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Phill\Desktop\Homework\to Reini\"/>
    </mc:Choice>
  </mc:AlternateContent>
  <bookViews>
    <workbookView xWindow="0" yWindow="0" windowWidth="20730" windowHeight="1176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l="1"/>
  <c r="W22" i="72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K16" i="80" l="1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L16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K15" i="80" s="1"/>
  <c r="V25" i="72"/>
  <c r="M25" i="72"/>
  <c r="O25" i="72"/>
  <c r="S25" i="72"/>
  <c r="L25" i="72"/>
  <c r="P25" i="72"/>
  <c r="T25" i="72"/>
  <c r="S27" i="72"/>
  <c r="O27" i="72"/>
  <c r="Q27" i="72"/>
  <c r="N8" i="80" s="1"/>
  <c r="P27" i="72"/>
  <c r="N7" i="80" s="1"/>
  <c r="V27" i="72"/>
  <c r="R27" i="72"/>
  <c r="N27" i="72"/>
  <c r="U27" i="72"/>
  <c r="M27" i="72"/>
  <c r="T27" i="72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O17" i="80" l="1"/>
  <c r="N17" i="80"/>
  <c r="N16" i="80"/>
  <c r="N12" i="80"/>
  <c r="N13" i="80"/>
  <c r="N15" i="80"/>
  <c r="K13" i="80"/>
  <c r="J14" i="80"/>
  <c r="J15" i="80"/>
  <c r="L15" i="80" s="1"/>
  <c r="K14" i="80"/>
  <c r="N14" i="80"/>
  <c r="L17" i="80"/>
  <c r="J18" i="80"/>
  <c r="K18" i="80"/>
  <c r="N18" i="80"/>
  <c r="O18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K4" i="80"/>
  <c r="K7" i="80"/>
  <c r="J8" i="80"/>
  <c r="O16" i="80"/>
  <c r="O14" i="80"/>
  <c r="O15" i="80"/>
  <c r="O12" i="80"/>
  <c r="O13" i="80"/>
  <c r="O10" i="80"/>
  <c r="O11" i="80"/>
  <c r="O8" i="80"/>
  <c r="P8" i="80" s="1"/>
  <c r="O9" i="80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17" i="80" l="1"/>
  <c r="P16" i="80"/>
  <c r="P12" i="80"/>
  <c r="P15" i="80"/>
  <c r="P13" i="80"/>
  <c r="L13" i="80"/>
  <c r="P14" i="80"/>
  <c r="L8" i="80"/>
  <c r="L14" i="80"/>
  <c r="J19" i="80"/>
  <c r="K19" i="80"/>
  <c r="L18" i="80"/>
  <c r="N19" i="80"/>
  <c r="O19" i="80"/>
  <c r="P18" i="80"/>
  <c r="L10" i="80"/>
  <c r="L11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l="1"/>
  <c r="O22" i="80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W14" i="71" l="1"/>
  <c r="K4" i="72"/>
  <c r="P22" i="80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l="1"/>
  <c r="L4" i="72"/>
  <c r="A16" i="7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99" i="74"/>
  <c r="G116" i="74"/>
  <c r="I1" i="74"/>
  <c r="E5" i="73"/>
  <c r="H4" i="71"/>
  <c r="G4" i="71"/>
  <c r="B6" i="74"/>
  <c r="A5" i="74"/>
  <c r="D5" i="74" s="1"/>
  <c r="N2" i="72"/>
  <c r="N3" i="72" s="1"/>
  <c r="N4" i="72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l="1"/>
  <c r="C32" i="73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l="1"/>
  <c r="L26" i="80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K5" i="71"/>
  <c r="H6" i="71" s="1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5" i="74"/>
  <c r="J101" i="74"/>
  <c r="L1" i="74"/>
  <c r="E8" i="73"/>
  <c r="Q2" i="72"/>
  <c r="Q3" i="72" s="1"/>
  <c r="Q4" i="72" l="1"/>
  <c r="I127" i="74"/>
  <c r="J28" i="80"/>
  <c r="K28" i="80"/>
  <c r="L27" i="80"/>
  <c r="N28" i="80"/>
  <c r="O28" i="80"/>
  <c r="P27" i="80"/>
  <c r="E8" i="74"/>
  <c r="C34" i="73"/>
  <c r="D35" i="73"/>
  <c r="F34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K98" i="74"/>
  <c r="J126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l="1"/>
  <c r="L28" i="80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15" i="74"/>
  <c r="L116" i="74"/>
  <c r="L113" i="74"/>
  <c r="L105" i="74"/>
  <c r="L109" i="74"/>
  <c r="L128" i="74" s="1"/>
  <c r="L117" i="74"/>
  <c r="L114" i="74"/>
  <c r="M3" i="74"/>
  <c r="M2" i="74"/>
  <c r="K118" i="74"/>
  <c r="F119" i="74"/>
  <c r="H119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K30" i="80"/>
  <c r="O30" i="80"/>
  <c r="E9" i="74"/>
  <c r="D37" i="73"/>
  <c r="F36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F118" i="74"/>
  <c r="L127" i="74"/>
  <c r="L129" i="74"/>
  <c r="N3" i="74"/>
  <c r="N129" i="74" s="1"/>
  <c r="N2" i="74"/>
  <c r="K122" i="74"/>
  <c r="G123" i="74"/>
  <c r="H123" i="74"/>
  <c r="F123" i="74"/>
  <c r="M121" i="74"/>
  <c r="M117" i="74"/>
  <c r="M116" i="74"/>
  <c r="M115" i="74"/>
  <c r="M114" i="74"/>
  <c r="M113" i="74"/>
  <c r="M109" i="74"/>
  <c r="M128" i="74" s="1"/>
  <c r="M105" i="74"/>
  <c r="M101" i="74"/>
  <c r="O1" i="74"/>
  <c r="E11" i="73"/>
  <c r="J7" i="71"/>
  <c r="G7" i="71"/>
  <c r="I7" i="71"/>
  <c r="L6" i="71"/>
  <c r="T2" i="72"/>
  <c r="T3" i="72" s="1"/>
  <c r="T4" i="72" s="1"/>
  <c r="J31" i="80" l="1"/>
  <c r="K31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6" i="74"/>
  <c r="F122" i="74"/>
  <c r="M127" i="74"/>
  <c r="L125" i="74"/>
  <c r="N113" i="74"/>
  <c r="N114" i="74"/>
  <c r="N121" i="74"/>
  <c r="N125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C38" i="73"/>
  <c r="J32" i="80"/>
  <c r="K32" i="80"/>
  <c r="P31" i="80"/>
  <c r="N32" i="80"/>
  <c r="O32" i="80"/>
  <c r="I8" i="71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K8" i="71" s="1"/>
  <c r="H9" i="71" s="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 s="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P34" i="80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K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 l="1"/>
  <c r="C44" i="73"/>
  <c r="J38" i="80"/>
  <c r="K38" i="80"/>
  <c r="N38" i="80"/>
  <c r="O38" i="80"/>
  <c r="I100" i="74"/>
  <c r="L11" i="71"/>
  <c r="I12" i="71"/>
  <c r="J12" i="71"/>
  <c r="K12" i="71" s="1"/>
  <c r="H13" i="71" s="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L38" i="80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C46" i="73" l="1"/>
  <c r="P39" i="80"/>
  <c r="J40" i="80"/>
  <c r="K40" i="80"/>
  <c r="O40" i="80"/>
  <c r="N40" i="80"/>
  <c r="L39" i="80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I14" i="71" l="1"/>
  <c r="K14" i="71" s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P41" i="80"/>
  <c r="L41" i="80"/>
  <c r="J42" i="80"/>
  <c r="K42" i="80"/>
  <c r="N42" i="80"/>
  <c r="O42" i="80"/>
  <c r="K15" i="71"/>
  <c r="L15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S3" i="75" l="1"/>
  <c r="Q7" i="75"/>
  <c r="C52" i="73"/>
  <c r="L45" i="80"/>
  <c r="P45" i="80"/>
  <c r="K46" i="80"/>
  <c r="J46" i="80"/>
  <c r="O46" i="80"/>
  <c r="N46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E11" i="75"/>
  <c r="I7" i="75"/>
  <c r="E15" i="75"/>
  <c r="S7" i="75"/>
  <c r="G11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C56" i="73" l="1"/>
  <c r="L49" i="80"/>
  <c r="P49" i="80"/>
  <c r="O50" i="80"/>
  <c r="K50" i="80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N51" i="80" l="1"/>
  <c r="O51" i="80"/>
  <c r="J51" i="80"/>
  <c r="K51" i="80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P53" i="80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P57" i="80"/>
  <c r="O58" i="80"/>
  <c r="K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K59" i="80" l="1"/>
  <c r="J59" i="80"/>
  <c r="N59" i="80"/>
  <c r="O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O68" i="80"/>
  <c r="P67" i="80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O69" i="80" l="1"/>
  <c r="N69" i="80"/>
  <c r="K69" i="80"/>
  <c r="J69" i="80"/>
  <c r="D76" i="73"/>
  <c r="F75" i="73"/>
  <c r="C75" i="73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C76" i="73" l="1"/>
  <c r="P69" i="80"/>
  <c r="K70" i="80"/>
  <c r="J70" i="80"/>
  <c r="N70" i="80"/>
  <c r="O70" i="80"/>
  <c r="L69" i="80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K74" i="80" l="1"/>
  <c r="O74" i="80"/>
  <c r="P73" i="80"/>
  <c r="L73" i="80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J75" i="80" l="1"/>
  <c r="K75" i="80"/>
  <c r="N75" i="80"/>
  <c r="O75" i="80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P75" i="80" l="1"/>
  <c r="L75" i="80"/>
  <c r="O76" i="80"/>
  <c r="N76" i="80"/>
  <c r="K76" i="80"/>
  <c r="J76" i="80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N77" i="80" l="1"/>
  <c r="O77" i="80"/>
  <c r="P76" i="80"/>
  <c r="J77" i="80"/>
  <c r="K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P77" i="80" l="1"/>
  <c r="J78" i="80"/>
  <c r="K78" i="80"/>
  <c r="N78" i="80"/>
  <c r="O78" i="80"/>
  <c r="L77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P78" i="80" l="1"/>
  <c r="L78" i="80"/>
  <c r="O79" i="80"/>
  <c r="K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J80" i="80"/>
  <c r="K80" i="80"/>
  <c r="N80" i="80"/>
  <c r="O80" i="80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O81" i="80"/>
  <c r="N81" i="80"/>
  <c r="K81" i="80"/>
  <c r="J81" i="80"/>
  <c r="P80" i="80"/>
  <c r="D88" i="73"/>
  <c r="F87" i="73"/>
  <c r="C87" i="73"/>
  <c r="B67" i="73"/>
  <c r="A67" i="73" s="1"/>
  <c r="G65" i="73"/>
  <c r="H65" i="73" s="1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L81" i="80"/>
  <c r="J82" i="80"/>
  <c r="K82" i="80"/>
  <c r="N82" i="80"/>
  <c r="O82" i="80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P82" i="80" l="1"/>
  <c r="L82" i="80"/>
  <c r="K83" i="80"/>
  <c r="J83" i="80"/>
  <c r="N83" i="80"/>
  <c r="O83" i="80"/>
  <c r="D90" i="73"/>
  <c r="F89" i="73"/>
  <c r="C89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L83" i="80"/>
  <c r="J84" i="80"/>
  <c r="K84" i="80"/>
  <c r="N84" i="80"/>
  <c r="O84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L84" i="80" l="1"/>
  <c r="N85" i="80"/>
  <c r="O85" i="80"/>
  <c r="J85" i="80"/>
  <c r="K85" i="80"/>
  <c r="P84" i="80"/>
  <c r="I68" i="73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L85" i="80" l="1"/>
  <c r="P85" i="80"/>
  <c r="O86" i="80"/>
  <c r="K86" i="80"/>
  <c r="Q100" i="74"/>
  <c r="C92" i="73"/>
  <c r="D93" i="73"/>
  <c r="F92" i="73"/>
  <c r="I69" i="73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N87" i="80" l="1"/>
  <c r="O87" i="80"/>
  <c r="J87" i="80"/>
  <c r="K87" i="80"/>
  <c r="Q104" i="74"/>
  <c r="I70" i="73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O88" i="80" l="1"/>
  <c r="N88" i="80"/>
  <c r="P87" i="80"/>
  <c r="L87" i="80"/>
  <c r="K88" i="80"/>
  <c r="J88" i="80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J89" i="80" l="1"/>
  <c r="K89" i="80"/>
  <c r="P88" i="80"/>
  <c r="N89" i="80"/>
  <c r="O89" i="80"/>
  <c r="L88" i="80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K90" i="80"/>
  <c r="J90" i="80"/>
  <c r="N90" i="80"/>
  <c r="O90" i="80"/>
  <c r="P89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I74" i="73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C98" i="73"/>
  <c r="P91" i="80"/>
  <c r="N92" i="80"/>
  <c r="O92" i="80"/>
  <c r="J92" i="80"/>
  <c r="K92" i="80"/>
  <c r="D99" i="73"/>
  <c r="F98" i="73"/>
  <c r="I75" i="73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P92" i="80" l="1"/>
  <c r="L92" i="80"/>
  <c r="K93" i="80"/>
  <c r="O93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J94" i="80" l="1"/>
  <c r="K94" i="80"/>
  <c r="N94" i="80"/>
  <c r="O94" i="80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N95" i="80"/>
  <c r="O95" i="80"/>
  <c r="D102" i="73"/>
  <c r="F101" i="73"/>
  <c r="C101" i="73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C102" i="73" l="1"/>
  <c r="L95" i="80"/>
  <c r="J96" i="80"/>
  <c r="K96" i="80"/>
  <c r="P95" i="80"/>
  <c r="N96" i="80"/>
  <c r="O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P96" i="80" l="1"/>
  <c r="L96" i="80"/>
  <c r="J97" i="80"/>
  <c r="K97" i="80"/>
  <c r="O97" i="80"/>
  <c r="N97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P97" i="80" l="1"/>
  <c r="K98" i="80"/>
  <c r="O98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J99" i="80" l="1"/>
  <c r="K99" i="80"/>
  <c r="N99" i="80"/>
  <c r="O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J100" i="80" l="1"/>
  <c r="K100" i="80"/>
  <c r="N100" i="80"/>
  <c r="O100" i="80"/>
  <c r="L99" i="80"/>
  <c r="P99" i="80"/>
  <c r="C106" i="73"/>
  <c r="D107" i="73"/>
  <c r="F106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J101" i="80" l="1"/>
  <c r="K101" i="80"/>
  <c r="L100" i="80"/>
  <c r="N101" i="80"/>
  <c r="O101" i="80"/>
  <c r="P100" i="80"/>
  <c r="C107" i="73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K102" i="80"/>
  <c r="J102" i="80"/>
  <c r="L101" i="80"/>
  <c r="O102" i="80"/>
  <c r="N102" i="80"/>
  <c r="P101" i="80"/>
  <c r="S111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P102" i="80" l="1"/>
  <c r="L102" i="80"/>
  <c r="J103" i="80"/>
  <c r="K103" i="80"/>
  <c r="N103" i="80"/>
  <c r="O103" i="80"/>
  <c r="S11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N104" i="80"/>
  <c r="O104" i="80"/>
  <c r="L103" i="80"/>
  <c r="P103" i="80"/>
  <c r="J104" i="80"/>
  <c r="K104" i="80"/>
  <c r="S123" i="74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J105" i="80" l="1"/>
  <c r="K105" i="80"/>
  <c r="L104" i="80"/>
  <c r="P104" i="80"/>
  <c r="N105" i="80"/>
  <c r="O105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P105" i="80" l="1"/>
  <c r="L105" i="80"/>
  <c r="O106" i="80"/>
  <c r="N106" i="80"/>
  <c r="J106" i="80"/>
  <c r="K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P106" i="80" l="1"/>
  <c r="J107" i="80"/>
  <c r="K107" i="80"/>
  <c r="L106" i="80"/>
  <c r="N107" i="80"/>
  <c r="O107" i="80"/>
  <c r="T7" i="74"/>
  <c r="T110" i="74" s="1"/>
  <c r="G113" i="74"/>
  <c r="D114" i="73"/>
  <c r="F113" i="73"/>
  <c r="C113" i="73"/>
  <c r="G91" i="73"/>
  <c r="H91" i="73" s="1"/>
  <c r="B93" i="73"/>
  <c r="A93" i="73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J108" i="80"/>
  <c r="K108" i="80"/>
  <c r="N108" i="80"/>
  <c r="O108" i="80"/>
  <c r="P107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G125" i="74"/>
  <c r="D116" i="73"/>
  <c r="F115" i="73"/>
  <c r="C115" i="73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C116" i="73" l="1"/>
  <c r="L109" i="80"/>
  <c r="P109" i="80"/>
  <c r="K110" i="80"/>
  <c r="O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J111" i="80" l="1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K112" i="80" l="1"/>
  <c r="J112" i="80"/>
  <c r="L111" i="80"/>
  <c r="O112" i="80"/>
  <c r="N112" i="80"/>
  <c r="P111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P112" i="80" l="1"/>
  <c r="L112" i="80"/>
  <c r="K113" i="80"/>
  <c r="J113" i="80"/>
  <c r="N113" i="80"/>
  <c r="O113" i="80"/>
  <c r="C119" i="73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J114" i="80"/>
  <c r="K114" i="80"/>
  <c r="N114" i="80"/>
  <c r="O114" i="80"/>
  <c r="L113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L114" i="80"/>
  <c r="J115" i="80"/>
  <c r="K115" i="80"/>
  <c r="N115" i="80"/>
  <c r="O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L115" i="80" l="1"/>
  <c r="C122" i="73"/>
  <c r="P115" i="80"/>
  <c r="J116" i="80"/>
  <c r="K116" i="80"/>
  <c r="N116" i="80"/>
  <c r="O116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L116" i="80"/>
  <c r="J117" i="80"/>
  <c r="K117" i="80"/>
  <c r="N117" i="80"/>
  <c r="O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K118" i="80" l="1"/>
  <c r="J118" i="80"/>
  <c r="L117" i="80"/>
  <c r="O118" i="80"/>
  <c r="N118" i="80"/>
  <c r="P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P118" i="80" l="1"/>
  <c r="L118" i="80"/>
  <c r="J119" i="80"/>
  <c r="K119" i="80"/>
  <c r="O119" i="80"/>
  <c r="N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P119" i="80" l="1"/>
  <c r="N120" i="80"/>
  <c r="O120" i="80"/>
  <c r="L119" i="80"/>
  <c r="J120" i="80"/>
  <c r="K120" i="80"/>
  <c r="I112" i="74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P120" i="80" l="1"/>
  <c r="J121" i="80"/>
  <c r="K121" i="80"/>
  <c r="N121" i="80"/>
  <c r="O121" i="80"/>
  <c r="L120" i="80"/>
  <c r="I120" i="74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L121" i="80" l="1"/>
  <c r="K122" i="80"/>
  <c r="J122" i="80"/>
  <c r="O122" i="80"/>
  <c r="P121" i="80"/>
  <c r="I124" i="74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D130" i="73"/>
  <c r="F129" i="73"/>
  <c r="C129" i="73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C130" i="73" l="1"/>
  <c r="P123" i="80"/>
  <c r="L123" i="80"/>
  <c r="O124" i="80"/>
  <c r="N124" i="80"/>
  <c r="K124" i="80"/>
  <c r="J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P124" i="80" l="1"/>
  <c r="L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K126" i="80"/>
  <c r="J126" i="80"/>
  <c r="P125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P126" i="80" l="1"/>
  <c r="O127" i="80"/>
  <c r="N127" i="80"/>
  <c r="L126" i="80"/>
  <c r="J127" i="80"/>
  <c r="K127" i="80"/>
  <c r="D134" i="73"/>
  <c r="F133" i="73"/>
  <c r="C133" i="73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C134" i="73" l="1"/>
  <c r="P127" i="80"/>
  <c r="K128" i="80"/>
  <c r="J128" i="80"/>
  <c r="O128" i="80"/>
  <c r="N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P128" i="80" l="1"/>
  <c r="L128" i="80"/>
  <c r="K129" i="80"/>
  <c r="J129" i="80"/>
  <c r="O129" i="80"/>
  <c r="N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O130" i="80"/>
  <c r="N130" i="80"/>
  <c r="L129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L130" i="80" l="1"/>
  <c r="J131" i="80"/>
  <c r="K131" i="80"/>
  <c r="N131" i="80"/>
  <c r="O131" i="80"/>
  <c r="P130" i="80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N133" i="80"/>
  <c r="O133" i="80"/>
  <c r="J133" i="80"/>
  <c r="K133" i="80"/>
  <c r="D140" i="73"/>
  <c r="F139" i="73"/>
  <c r="C139" i="73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C140" i="73" l="1"/>
  <c r="O134" i="80"/>
  <c r="P133" i="80"/>
  <c r="L133" i="80"/>
  <c r="K134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N135" i="80" l="1"/>
  <c r="O135" i="80"/>
  <c r="J135" i="80"/>
  <c r="K135" i="80"/>
  <c r="D142" i="73"/>
  <c r="F141" i="73"/>
  <c r="C141" i="73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C142" i="73" l="1"/>
  <c r="P135" i="80"/>
  <c r="L135" i="80"/>
  <c r="O136" i="80"/>
  <c r="N136" i="80"/>
  <c r="J136" i="80"/>
  <c r="K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L136" i="80" l="1"/>
  <c r="J137" i="80"/>
  <c r="K137" i="80"/>
  <c r="P136" i="80"/>
  <c r="N137" i="80"/>
  <c r="O137" i="80"/>
  <c r="L111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K138" i="80"/>
  <c r="J138" i="80"/>
  <c r="N138" i="80"/>
  <c r="O138" i="80"/>
  <c r="P137" i="80"/>
  <c r="L119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P138" i="80" l="1"/>
  <c r="L138" i="80"/>
  <c r="N139" i="80"/>
  <c r="O139" i="80"/>
  <c r="J139" i="80"/>
  <c r="K139" i="80"/>
  <c r="L123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N140" i="80"/>
  <c r="O140" i="80"/>
  <c r="P139" i="80"/>
  <c r="L139" i="80"/>
  <c r="J140" i="80"/>
  <c r="K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L140" i="80" l="1"/>
  <c r="P140" i="80"/>
  <c r="J141" i="80"/>
  <c r="K141" i="80"/>
  <c r="N141" i="80"/>
  <c r="O141" i="80"/>
  <c r="D148" i="73"/>
  <c r="F147" i="73"/>
  <c r="C147" i="73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C148" i="73" l="1"/>
  <c r="J142" i="80"/>
  <c r="K142" i="80"/>
  <c r="P141" i="80"/>
  <c r="O142" i="80"/>
  <c r="N142" i="80"/>
  <c r="L141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P142" i="80" l="1"/>
  <c r="O143" i="80"/>
  <c r="N143" i="80"/>
  <c r="L142" i="80"/>
  <c r="K143" i="80"/>
  <c r="J143" i="80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L143" i="80"/>
  <c r="J144" i="80"/>
  <c r="K144" i="80"/>
  <c r="N144" i="80"/>
  <c r="O144" i="80"/>
  <c r="P143" i="80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O145" i="80"/>
  <c r="N145" i="80"/>
  <c r="J145" i="80"/>
  <c r="K145" i="80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K146" i="80" l="1"/>
  <c r="O146" i="80"/>
  <c r="C152" i="73"/>
  <c r="P145" i="80"/>
  <c r="L145" i="80"/>
  <c r="I129" i="73"/>
  <c r="D153" i="73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K147" i="80" l="1"/>
  <c r="J147" i="80"/>
  <c r="N147" i="80"/>
  <c r="O147" i="80"/>
  <c r="C153" i="73"/>
  <c r="D154" i="73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C154" i="73" l="1"/>
  <c r="L147" i="80"/>
  <c r="P147" i="80"/>
  <c r="O148" i="80"/>
  <c r="N148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P148" i="80" l="1"/>
  <c r="J149" i="80"/>
  <c r="K149" i="80"/>
  <c r="N149" i="80"/>
  <c r="O149" i="80"/>
  <c r="L148" i="80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L149" i="80" l="1"/>
  <c r="P149" i="80"/>
  <c r="J150" i="80"/>
  <c r="K150" i="80"/>
  <c r="N150" i="80"/>
  <c r="O150" i="80"/>
  <c r="C156" i="73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P150" i="80" l="1"/>
  <c r="L150" i="80"/>
  <c r="J151" i="80"/>
  <c r="K151" i="80"/>
  <c r="N151" i="80"/>
  <c r="O151" i="80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L151" i="80" l="1"/>
  <c r="P151" i="80"/>
  <c r="J152" i="80"/>
  <c r="K152" i="80"/>
  <c r="O152" i="80"/>
  <c r="N152" i="80"/>
  <c r="C158" i="73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K153" i="80"/>
  <c r="J153" i="80"/>
  <c r="N153" i="80"/>
  <c r="O153" i="80"/>
  <c r="P152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J154" i="80"/>
  <c r="K154" i="80"/>
  <c r="N154" i="80"/>
  <c r="O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P154" i="80" l="1"/>
  <c r="L154" i="80"/>
  <c r="J155" i="80"/>
  <c r="K155" i="80"/>
  <c r="N155" i="80"/>
  <c r="O155" i="80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L155" i="80" l="1"/>
  <c r="P155" i="80"/>
  <c r="J156" i="80"/>
  <c r="K156" i="80"/>
  <c r="O156" i="80"/>
  <c r="N156" i="80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L156" i="80" l="1"/>
  <c r="J157" i="80"/>
  <c r="K157" i="80"/>
  <c r="N157" i="80"/>
  <c r="O157" i="80"/>
  <c r="P156" i="80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L157" i="80" l="1"/>
  <c r="P157" i="80"/>
  <c r="J158" i="80"/>
  <c r="K158" i="80"/>
  <c r="N158" i="80"/>
  <c r="O158" i="80"/>
  <c r="C164" i="73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N159" i="80"/>
  <c r="O159" i="80"/>
  <c r="K159" i="80"/>
  <c r="J159" i="80"/>
  <c r="D166" i="73"/>
  <c r="F165" i="73"/>
  <c r="C165" i="73"/>
  <c r="G143" i="73"/>
  <c r="H143" i="73" s="1"/>
  <c r="B145" i="73"/>
  <c r="A145" i="73" s="1"/>
  <c r="I142" i="73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N160" i="80"/>
  <c r="O160" i="80"/>
  <c r="J160" i="80"/>
  <c r="K160" i="80"/>
  <c r="L159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P160" i="80" l="1"/>
  <c r="L160" i="80"/>
  <c r="J161" i="80"/>
  <c r="K161" i="80"/>
  <c r="O161" i="80"/>
  <c r="N161" i="80"/>
  <c r="C167" i="73"/>
  <c r="D168" i="73"/>
  <c r="F167" i="73"/>
  <c r="G145" i="73"/>
  <c r="H145" i="73" s="1"/>
  <c r="B147" i="73"/>
  <c r="A147" i="73" s="1"/>
  <c r="I144" i="73"/>
  <c r="I162" i="80"/>
  <c r="M162" i="80"/>
  <c r="H165" i="80"/>
  <c r="G165" i="80"/>
  <c r="F165" i="80"/>
  <c r="B165" i="80"/>
  <c r="C166" i="80"/>
  <c r="E165" i="80"/>
  <c r="A164" i="80"/>
  <c r="D164" i="80" s="1"/>
  <c r="E141" i="73"/>
  <c r="J162" i="80" l="1"/>
  <c r="K162" i="80"/>
  <c r="L161" i="80"/>
  <c r="N162" i="80"/>
  <c r="O162" i="80"/>
  <c r="P161" i="80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L162" i="80" l="1"/>
  <c r="J163" i="80"/>
  <c r="K163" i="80"/>
  <c r="N163" i="80"/>
  <c r="O163" i="80"/>
  <c r="P162" i="80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P163" i="80" l="1"/>
  <c r="L163" i="80"/>
  <c r="J164" i="80"/>
  <c r="K164" i="80"/>
  <c r="N164" i="80"/>
  <c r="O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O165" i="80"/>
  <c r="N165" i="80"/>
  <c r="K165" i="80"/>
  <c r="J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P165" i="80" l="1"/>
  <c r="J166" i="80"/>
  <c r="K166" i="80"/>
  <c r="N166" i="80"/>
  <c r="O166" i="80"/>
  <c r="L165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P166" i="80" l="1"/>
  <c r="L166" i="80"/>
  <c r="J167" i="80"/>
  <c r="K167" i="80"/>
  <c r="O167" i="80"/>
  <c r="N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L167" i="80" l="1"/>
  <c r="J168" i="80"/>
  <c r="K168" i="80"/>
  <c r="O168" i="80"/>
  <c r="N168" i="80"/>
  <c r="P167" i="80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L168" i="80" l="1"/>
  <c r="K169" i="80"/>
  <c r="J169" i="80"/>
  <c r="O169" i="80"/>
  <c r="N169" i="80"/>
  <c r="P168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L169" i="80" l="1"/>
  <c r="K170" i="80"/>
  <c r="J170" i="80"/>
  <c r="N170" i="80"/>
  <c r="O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L170" i="80" l="1"/>
  <c r="P170" i="80"/>
  <c r="K171" i="80"/>
  <c r="J171" i="80"/>
  <c r="O171" i="80"/>
  <c r="N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N172" i="80"/>
  <c r="O172" i="80"/>
  <c r="J172" i="80"/>
  <c r="K172" i="80"/>
  <c r="P171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L172" i="80" l="1"/>
  <c r="J173" i="80"/>
  <c r="K173" i="80"/>
  <c r="P172" i="80"/>
  <c r="N173" i="80"/>
  <c r="O173" i="80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C180" i="73" l="1"/>
  <c r="L173" i="80"/>
  <c r="N174" i="80"/>
  <c r="O174" i="80"/>
  <c r="J174" i="80"/>
  <c r="K174" i="80"/>
  <c r="P173" i="80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P174" i="80" l="1"/>
  <c r="L174" i="80"/>
  <c r="K175" i="80"/>
  <c r="J175" i="80"/>
  <c r="O175" i="80"/>
  <c r="N175" i="80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J176" i="80"/>
  <c r="K176" i="80"/>
  <c r="N176" i="80"/>
  <c r="O176" i="80"/>
  <c r="P175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L176" i="80" l="1"/>
  <c r="P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J178" i="80"/>
  <c r="K178" i="80"/>
  <c r="N178" i="80"/>
  <c r="O178" i="80"/>
  <c r="P177" i="80"/>
  <c r="C184" i="73"/>
  <c r="D185" i="73"/>
  <c r="F184" i="73"/>
  <c r="G162" i="73"/>
  <c r="H162" i="73" s="1"/>
  <c r="B164" i="73"/>
  <c r="A164" i="73" s="1"/>
  <c r="I161" i="73"/>
  <c r="I179" i="80"/>
  <c r="M179" i="80"/>
  <c r="H182" i="80"/>
  <c r="G182" i="80"/>
  <c r="F182" i="80"/>
  <c r="A181" i="80"/>
  <c r="D181" i="80" s="1"/>
  <c r="C183" i="80"/>
  <c r="E182" i="80"/>
  <c r="B182" i="80"/>
  <c r="E158" i="73"/>
  <c r="L178" i="80" l="1"/>
  <c r="P178" i="80"/>
  <c r="J179" i="80"/>
  <c r="K179" i="80"/>
  <c r="N179" i="80"/>
  <c r="O179" i="80"/>
  <c r="D186" i="73"/>
  <c r="F185" i="73"/>
  <c r="C185" i="73"/>
  <c r="G163" i="73"/>
  <c r="H163" i="73" s="1"/>
  <c r="B165" i="73"/>
  <c r="A165" i="73" s="1"/>
  <c r="I162" i="73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P179" i="80"/>
  <c r="L179" i="80"/>
  <c r="N180" i="80"/>
  <c r="O180" i="80"/>
  <c r="J180" i="80"/>
  <c r="K180" i="80"/>
  <c r="D187" i="73"/>
  <c r="F186" i="73"/>
  <c r="G164" i="73"/>
  <c r="H164" i="73" s="1"/>
  <c r="B166" i="73"/>
  <c r="A166" i="73" s="1"/>
  <c r="I163" i="73"/>
  <c r="I181" i="80"/>
  <c r="M181" i="80"/>
  <c r="H184" i="80"/>
  <c r="G184" i="80"/>
  <c r="F184" i="80"/>
  <c r="C185" i="80"/>
  <c r="E184" i="80"/>
  <c r="A183" i="80"/>
  <c r="D183" i="80" s="1"/>
  <c r="B184" i="80"/>
  <c r="E160" i="73"/>
  <c r="P180" i="80" l="1"/>
  <c r="L180" i="80"/>
  <c r="J181" i="80"/>
  <c r="K181" i="80"/>
  <c r="N181" i="80"/>
  <c r="O181" i="80"/>
  <c r="D188" i="73"/>
  <c r="F187" i="73"/>
  <c r="C187" i="73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P181" i="80" l="1"/>
  <c r="L181" i="80"/>
  <c r="N182" i="80"/>
  <c r="O182" i="80"/>
  <c r="J182" i="80"/>
  <c r="K182" i="80"/>
  <c r="C188" i="73"/>
  <c r="I165" i="73"/>
  <c r="D189" i="73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C189" i="73" l="1"/>
  <c r="P182" i="80"/>
  <c r="L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O184" i="80"/>
  <c r="N184" i="80"/>
  <c r="I167" i="73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J185" i="80"/>
  <c r="K185" i="80"/>
  <c r="N185" i="80"/>
  <c r="O185" i="80"/>
  <c r="P184" i="80"/>
  <c r="D192" i="73"/>
  <c r="F191" i="73"/>
  <c r="C191" i="73"/>
  <c r="G169" i="73"/>
  <c r="H169" i="73" s="1"/>
  <c r="B171" i="73"/>
  <c r="A171" i="73" s="1"/>
  <c r="I168" i="73"/>
  <c r="I186" i="80"/>
  <c r="M186" i="80"/>
  <c r="B189" i="80"/>
  <c r="H189" i="80"/>
  <c r="G189" i="80"/>
  <c r="F189" i="80"/>
  <c r="A188" i="80"/>
  <c r="D188" i="80" s="1"/>
  <c r="C190" i="80"/>
  <c r="E189" i="80"/>
  <c r="E165" i="73"/>
  <c r="L185" i="80" l="1"/>
  <c r="P185" i="80"/>
  <c r="J186" i="80"/>
  <c r="K186" i="80"/>
  <c r="O186" i="80"/>
  <c r="N186" i="80"/>
  <c r="C192" i="73"/>
  <c r="I169" i="73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N187" i="80"/>
  <c r="O187" i="80"/>
  <c r="J187" i="80"/>
  <c r="K187" i="80"/>
  <c r="P186" i="80"/>
  <c r="D194" i="73"/>
  <c r="F193" i="73"/>
  <c r="C193" i="73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P187" i="80" l="1"/>
  <c r="L187" i="80"/>
  <c r="J188" i="80"/>
  <c r="K188" i="80"/>
  <c r="N188" i="80"/>
  <c r="O188" i="80"/>
  <c r="C194" i="73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P188" i="80"/>
  <c r="N189" i="80"/>
  <c r="O189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L189" i="80"/>
  <c r="J190" i="80"/>
  <c r="K190" i="80"/>
  <c r="O190" i="80"/>
  <c r="N190" i="80"/>
  <c r="C196" i="73"/>
  <c r="D197" i="73"/>
  <c r="F196" i="73"/>
  <c r="G174" i="73"/>
  <c r="H174" i="73" s="1"/>
  <c r="B176" i="73"/>
  <c r="A176" i="73" s="1"/>
  <c r="I173" i="73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N191" i="80"/>
  <c r="O191" i="80"/>
  <c r="J191" i="80"/>
  <c r="K191" i="80"/>
  <c r="P190" i="80"/>
  <c r="D198" i="73"/>
  <c r="F197" i="73"/>
  <c r="I174" i="73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L191" i="80" l="1"/>
  <c r="P191" i="80"/>
  <c r="J192" i="80"/>
  <c r="K192" i="80"/>
  <c r="N192" i="80"/>
  <c r="O192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L192" i="80" l="1"/>
  <c r="P192" i="80"/>
  <c r="O193" i="80"/>
  <c r="N193" i="80"/>
  <c r="K193" i="80"/>
  <c r="J193" i="80"/>
  <c r="P194" i="80"/>
  <c r="L194" i="80"/>
  <c r="D200" i="73"/>
  <c r="F199" i="73"/>
  <c r="C199" i="73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3" i="80" l="1"/>
  <c r="L193" i="80"/>
  <c r="C200" i="73"/>
  <c r="P195" i="80"/>
  <c r="L195" i="80"/>
  <c r="D201" i="73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C201" i="73" l="1"/>
  <c r="P196" i="80"/>
  <c r="L196" i="80"/>
  <c r="D202" i="73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C202" i="73" l="1"/>
  <c r="L197" i="80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C204" i="73" l="1"/>
  <c r="L199" i="80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C208" i="73" l="1"/>
  <c r="P203" i="80"/>
  <c r="L203" i="80"/>
  <c r="D209" i="73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C209" i="73" l="1"/>
  <c r="P204" i="80"/>
  <c r="L204" i="80"/>
  <c r="D210" i="73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C210" i="73" l="1"/>
  <c r="L205" i="80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C212" i="73" l="1"/>
  <c r="L207" i="80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C218" i="73" l="1"/>
  <c r="L213" i="80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C222" i="73" l="1"/>
  <c r="P217" i="80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C224" i="73" l="1"/>
  <c r="L219" i="80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C236" i="73" l="1"/>
  <c r="L231" i="80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C254" i="73" l="1"/>
  <c r="L249" i="80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C260" i="73" l="1"/>
  <c r="L255" i="80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C274" i="73" l="1"/>
  <c r="L269" i="80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C278" i="73" l="1"/>
  <c r="P273" i="80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C280" i="73" l="1"/>
  <c r="L275" i="80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P300" i="80" l="1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C316" i="73" l="1"/>
  <c r="L311" i="80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C320" i="73" l="1"/>
  <c r="P315" i="80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C326" i="73" l="1"/>
  <c r="L321" i="80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C328" i="73" l="1"/>
  <c r="L323" i="80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C330" i="73" l="1"/>
  <c r="L325" i="80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C332" i="73" l="1"/>
  <c r="L327" i="80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C334" i="73" l="1"/>
  <c r="P329" i="80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C338" i="73" l="1"/>
  <c r="L333" i="80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C344" i="73" l="1"/>
  <c r="P339" i="80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C346" i="73" l="1"/>
  <c r="P341" i="80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C354" i="73" l="1"/>
  <c r="L349" i="80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C362" i="73" l="1"/>
  <c r="L357" i="80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C374" i="73" l="1"/>
  <c r="L369" i="80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C396" i="73" l="1"/>
  <c r="P391" i="80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C398" i="73" l="1"/>
  <c r="L393" i="80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C400" i="73" l="1"/>
  <c r="L395" i="80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C408" i="73" l="1"/>
  <c r="P403" i="80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C410" i="73" l="1"/>
  <c r="L405" i="80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C416" i="73" l="1"/>
  <c r="P411" i="80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C422" i="73" l="1"/>
  <c r="P417" i="80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C426" i="73" l="1"/>
  <c r="P421" i="80"/>
  <c r="L421" i="80"/>
  <c r="D427" i="73"/>
  <c r="F426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I404" i="73"/>
  <c r="B407" i="73"/>
  <c r="A407" i="73" s="1"/>
  <c r="G405" i="73"/>
  <c r="H405" i="73" s="1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C428" i="73" l="1"/>
  <c r="L423" i="80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C430" i="73" l="1"/>
  <c r="P425" i="80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C435" i="73" l="1"/>
  <c r="P430" i="80"/>
  <c r="L430" i="80"/>
  <c r="I412" i="73"/>
  <c r="D436" i="73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C436" i="73" l="1"/>
  <c r="L431" i="80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C441" i="73" l="1"/>
  <c r="P436" i="80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C444" i="73" l="1"/>
  <c r="L439" i="80"/>
  <c r="P439" i="80"/>
  <c r="D445" i="73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C445" i="73" l="1"/>
  <c r="P440" i="80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C447" i="73" l="1"/>
  <c r="L442" i="80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I439" i="73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C463" i="73" l="1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I443" i="73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C467" i="73" l="1"/>
  <c r="P462" i="80"/>
  <c r="L462" i="80"/>
  <c r="D468" i="73"/>
  <c r="F467" i="73"/>
  <c r="G445" i="73"/>
  <c r="H445" i="73" s="1"/>
  <c r="B447" i="73"/>
  <c r="A447" i="73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C477" i="73" l="1"/>
  <c r="L472" i="80"/>
  <c r="P472" i="80"/>
  <c r="D478" i="73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C478" i="73" l="1"/>
  <c r="P473" i="80"/>
  <c r="L473" i="80"/>
  <c r="D479" i="73"/>
  <c r="F478" i="73"/>
  <c r="I455" i="73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D487" i="73"/>
  <c r="F486" i="73"/>
  <c r="G464" i="73"/>
  <c r="H464" i="73" s="1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I464" i="73" l="1"/>
  <c r="L482" i="80"/>
  <c r="P482" i="80"/>
  <c r="D488" i="73"/>
  <c r="F487" i="73"/>
  <c r="C487" i="73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C488" i="73" l="1"/>
  <c r="P483" i="80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C490" i="73" l="1"/>
  <c r="L485" i="80"/>
  <c r="P485" i="80"/>
  <c r="D491" i="73"/>
  <c r="F490" i="73"/>
  <c r="I467" i="73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P490" i="80" l="1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L492" i="80" l="1"/>
  <c r="P492" i="80"/>
  <c r="D498" i="73"/>
  <c r="F497" i="73"/>
  <c r="C497" i="73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C498" i="73" l="1"/>
  <c r="L493" i="80"/>
  <c r="P493" i="80"/>
  <c r="D499" i="73"/>
  <c r="F498" i="73"/>
  <c r="I475" i="73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C500" i="73" l="1"/>
  <c r="L495" i="80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C502" i="73" l="1"/>
  <c r="P497" i="80"/>
  <c r="L497" i="80"/>
  <c r="D503" i="73"/>
  <c r="F502" i="73"/>
  <c r="I479" i="73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C504" i="73" l="1"/>
  <c r="P499" i="80"/>
  <c r="L499" i="80"/>
  <c r="D505" i="73"/>
  <c r="F504" i="73"/>
  <c r="I481" i="73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C506" i="73" l="1"/>
  <c r="L501" i="80"/>
  <c r="P501" i="80"/>
  <c r="D507" i="73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C507" i="73" l="1"/>
  <c r="L502" i="80"/>
  <c r="P502" i="80"/>
  <c r="D508" i="73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C508" i="73" l="1"/>
  <c r="L503" i="80"/>
  <c r="P503" i="80"/>
  <c r="D509" i="73"/>
  <c r="F508" i="73"/>
  <c r="G486" i="73"/>
  <c r="H486" i="73" s="1"/>
  <c r="I485" i="73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C514" i="73" l="1"/>
  <c r="P509" i="80"/>
  <c r="L509" i="80"/>
  <c r="I491" i="73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C518" i="73" l="1"/>
  <c r="L513" i="80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C524" i="73" l="1"/>
  <c r="P519" i="80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D527" i="73"/>
  <c r="F526" i="73"/>
  <c r="G504" i="73"/>
  <c r="H504" i="73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I504" i="73" l="1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G506" i="73"/>
  <c r="H506" i="73" s="1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I506" i="73" l="1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C532" i="73" l="1"/>
  <c r="P527" i="80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C534" i="73" l="1"/>
  <c r="L529" i="80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C542" i="73" l="1"/>
  <c r="L537" i="80"/>
  <c r="P537" i="80"/>
  <c r="D543" i="73"/>
  <c r="F542" i="73"/>
  <c r="I519" i="73"/>
  <c r="G520" i="73"/>
  <c r="H520" i="73" s="1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I520" i="73" l="1"/>
  <c r="L538" i="80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I522" i="73" l="1"/>
  <c r="L540" i="80"/>
  <c r="P540" i="80"/>
  <c r="D546" i="73"/>
  <c r="F545" i="73"/>
  <c r="C545" i="73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C546" i="73" l="1"/>
  <c r="L541" i="80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C552" i="73" l="1"/>
  <c r="P547" i="80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I531" i="73" l="1"/>
  <c r="L549" i="80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C562" i="73" l="1"/>
  <c r="L557" i="80"/>
  <c r="P557" i="80"/>
  <c r="D563" i="73"/>
  <c r="F562" i="73"/>
  <c r="I539" i="73"/>
  <c r="G540" i="73"/>
  <c r="H540" i="73" s="1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I542" i="73" l="1"/>
  <c r="L560" i="80"/>
  <c r="P560" i="80"/>
  <c r="D566" i="73"/>
  <c r="F565" i="73"/>
  <c r="C565" i="73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C566" i="73" l="1"/>
  <c r="L561" i="80"/>
  <c r="P561" i="80"/>
  <c r="D567" i="73"/>
  <c r="F566" i="73"/>
  <c r="I543" i="73"/>
  <c r="G544" i="73"/>
  <c r="H544" i="73" s="1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I544" i="73" l="1"/>
  <c r="L562" i="80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I546" i="73" l="1"/>
  <c r="L564" i="80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I548" i="73" l="1"/>
  <c r="L566" i="80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I550" i="73" l="1"/>
  <c r="L568" i="80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I552" i="73" l="1"/>
  <c r="L570" i="80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I556" i="73" l="1"/>
  <c r="L574" i="80"/>
  <c r="P574" i="80"/>
  <c r="D580" i="73"/>
  <c r="F579" i="73"/>
  <c r="C579" i="73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C580" i="73" l="1"/>
  <c r="L575" i="80"/>
  <c r="P575" i="80"/>
  <c r="D581" i="73"/>
  <c r="F580" i="73"/>
  <c r="I557" i="73"/>
  <c r="G558" i="73"/>
  <c r="H558" i="73" s="1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I558" i="73" l="1"/>
  <c r="L576" i="80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C585" i="73" l="1"/>
  <c r="L580" i="80"/>
  <c r="P580" i="80"/>
  <c r="D586" i="73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C586" i="73" l="1"/>
  <c r="L581" i="80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C588" i="73" l="1"/>
  <c r="L583" i="80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C590" i="73" l="1"/>
  <c r="L585" i="80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I570" i="73" l="1"/>
  <c r="L588" i="80"/>
  <c r="P588" i="80"/>
  <c r="D594" i="73"/>
  <c r="F593" i="73"/>
  <c r="C593" i="73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C594" i="73" l="1"/>
  <c r="P589" i="80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C596" i="73" l="1"/>
  <c r="L591" i="80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C598" i="73" l="1"/>
  <c r="P593" i="80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C600" i="73" l="1"/>
  <c r="P595" i="80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I578" i="73"/>
  <c r="B581" i="73"/>
  <c r="A581" i="73" s="1"/>
  <c r="G579" i="73"/>
  <c r="H579" i="73" s="1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C602" i="73" l="1"/>
  <c r="I579" i="73"/>
  <c r="P597" i="80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C608" i="73" l="1"/>
  <c r="L603" i="80"/>
  <c r="P603" i="80"/>
  <c r="D609" i="73"/>
  <c r="F608" i="73"/>
  <c r="I585" i="73"/>
  <c r="G586" i="73"/>
  <c r="H586" i="73" s="1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I586" i="73" l="1"/>
  <c r="L604" i="80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C612" i="73" l="1"/>
  <c r="L607" i="80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C614" i="73" l="1"/>
  <c r="L609" i="80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C620" i="73" l="1"/>
  <c r="L615" i="80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C622" i="73" l="1"/>
  <c r="L617" i="80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B607" i="73"/>
  <c r="A607" i="73" s="1"/>
  <c r="G605" i="73"/>
  <c r="H605" i="73" s="1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C628" i="73" l="1"/>
  <c r="L623" i="80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C630" i="73" l="1"/>
  <c r="L625" i="80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C632" i="73" l="1"/>
  <c r="L627" i="80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C634" i="73" l="1"/>
  <c r="P629" i="80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I613" i="73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I616" i="73" l="1"/>
  <c r="P634" i="80"/>
  <c r="L634" i="80"/>
  <c r="D640" i="73"/>
  <c r="F639" i="73"/>
  <c r="C639" i="73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C640" i="73" l="1"/>
  <c r="L635" i="80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I618" i="73"/>
  <c r="B621" i="73"/>
  <c r="A621" i="73" s="1"/>
  <c r="G619" i="73"/>
  <c r="H619" i="73" s="1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C642" i="73" l="1"/>
  <c r="P637" i="80"/>
  <c r="I619" i="73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C644" i="73" l="1"/>
  <c r="L639" i="80"/>
  <c r="P639" i="80"/>
  <c r="D645" i="73"/>
  <c r="F644" i="73"/>
  <c r="I621" i="73"/>
  <c r="G622" i="73"/>
  <c r="H622" i="73" s="1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I622" i="73" l="1"/>
  <c r="P640" i="80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I624" i="73" l="1"/>
  <c r="L642" i="80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I626" i="73" l="1"/>
  <c r="L644" i="80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C652" i="73" l="1"/>
  <c r="L647" i="80"/>
  <c r="P647" i="80"/>
  <c r="D653" i="73"/>
  <c r="F652" i="73"/>
  <c r="G630" i="73"/>
  <c r="H630" i="73" s="1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I630" i="73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C656" i="73" l="1"/>
  <c r="P651" i="80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C658" i="73" l="1"/>
  <c r="L653" i="80"/>
  <c r="P653" i="80"/>
  <c r="D659" i="73"/>
  <c r="F658" i="73"/>
  <c r="I635" i="73"/>
  <c r="G636" i="73"/>
  <c r="H636" i="73" s="1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I636" i="73" l="1"/>
  <c r="P654" i="80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C664" i="73" l="1"/>
  <c r="L659" i="80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C666" i="73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C670" i="73" l="1"/>
  <c r="L665" i="80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I653" i="73" l="1"/>
  <c r="P671" i="80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I666" i="73" l="1"/>
  <c r="L684" i="80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I668" i="73" l="1"/>
  <c r="L686" i="80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I681" i="73" l="1"/>
  <c r="L699" i="80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C714" i="73" l="1"/>
  <c r="P709" i="80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C728" i="73" l="1"/>
  <c r="L723" i="80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C734" i="73" l="1"/>
  <c r="P729" i="80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C740" i="73" l="1"/>
  <c r="L735" i="80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I720" i="73" l="1"/>
  <c r="P738" i="80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C746" i="73" l="1"/>
  <c r="L741" i="80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C750" i="73" l="1"/>
  <c r="L745" i="80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C752" i="73" l="1"/>
  <c r="L747" i="80"/>
  <c r="P747" i="80"/>
  <c r="D753" i="73"/>
  <c r="F752" i="73"/>
  <c r="I729" i="73"/>
  <c r="G730" i="73"/>
  <c r="H730" i="73" s="1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I730" i="73" l="1"/>
  <c r="P748" i="80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I732" i="73" l="1"/>
  <c r="L750" i="80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C758" i="73" l="1"/>
  <c r="L753" i="80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C760" i="73" l="1"/>
  <c r="L755" i="80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I739" i="73" l="1"/>
  <c r="P757" i="80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I744" i="73"/>
  <c r="B747" i="73"/>
  <c r="A747" i="73" s="1"/>
  <c r="G745" i="73"/>
  <c r="H745" i="73" s="1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I745" i="73" l="1"/>
  <c r="C768" i="73"/>
  <c r="L763" i="80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I750" i="73" l="1"/>
  <c r="L768" i="80"/>
  <c r="P768" i="80"/>
  <c r="D774" i="73"/>
  <c r="F773" i="73"/>
  <c r="C773" i="73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C774" i="73" l="1"/>
  <c r="P769" i="80"/>
  <c r="L769" i="80"/>
  <c r="D775" i="73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C775" i="73" l="1"/>
  <c r="P770" i="80"/>
  <c r="L770" i="80"/>
  <c r="D776" i="73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C776" i="73" l="1"/>
  <c r="L771" i="80"/>
  <c r="P771" i="80"/>
  <c r="D777" i="73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C777" i="73" l="1"/>
  <c r="L772" i="80"/>
  <c r="P772" i="80"/>
  <c r="D778" i="73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C778" i="73" l="1"/>
  <c r="L773" i="80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C780" i="73" l="1"/>
  <c r="L775" i="80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C782" i="73" l="1"/>
  <c r="L777" i="80"/>
  <c r="P777" i="80"/>
  <c r="D783" i="73"/>
  <c r="F782" i="73"/>
  <c r="I759" i="73"/>
  <c r="G760" i="73"/>
  <c r="H760" i="73" s="1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I760" i="73" l="1"/>
  <c r="P778" i="80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I762" i="73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C788" i="73" l="1"/>
  <c r="L783" i="80"/>
  <c r="P783" i="80"/>
  <c r="D789" i="73"/>
  <c r="F788" i="73"/>
  <c r="I765" i="73"/>
  <c r="G766" i="73"/>
  <c r="H766" i="73" s="1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I766" i="73" l="1"/>
  <c r="L784" i="80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C792" i="73" l="1"/>
  <c r="L787" i="80"/>
  <c r="P787" i="80"/>
  <c r="D793" i="73"/>
  <c r="F792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C794" i="73" l="1"/>
  <c r="L789" i="80"/>
  <c r="P789" i="80"/>
  <c r="D795" i="73"/>
  <c r="F794" i="73"/>
  <c r="I771" i="73"/>
  <c r="G772" i="73"/>
  <c r="H772" i="73" s="1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I772" i="73" l="1"/>
  <c r="P790" i="80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I774" i="73" l="1"/>
  <c r="P792" i="80"/>
  <c r="L792" i="80"/>
  <c r="D798" i="73"/>
  <c r="F797" i="73"/>
  <c r="C797" i="73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C798" i="73" l="1"/>
  <c r="L793" i="80"/>
  <c r="P793" i="80"/>
  <c r="D799" i="73"/>
  <c r="F798" i="73"/>
  <c r="I775" i="73"/>
  <c r="G776" i="73"/>
  <c r="H776" i="73" s="1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I776" i="73" l="1"/>
  <c r="L794" i="80"/>
  <c r="P794" i="80"/>
  <c r="D800" i="73"/>
  <c r="F799" i="73"/>
  <c r="C799" i="73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C800" i="73" l="1"/>
  <c r="L795" i="80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C802" i="73" l="1"/>
  <c r="L797" i="80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C804" i="73" l="1"/>
  <c r="L799" i="80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C806" i="73" l="1"/>
  <c r="L801" i="80"/>
  <c r="P801" i="80"/>
  <c r="D807" i="73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C807" i="73" l="1"/>
  <c r="P802" i="80"/>
  <c r="L802" i="80"/>
  <c r="D808" i="73"/>
  <c r="F807" i="73"/>
  <c r="I784" i="73"/>
  <c r="G785" i="73"/>
  <c r="H785" i="73" s="1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C808" i="73" l="1"/>
  <c r="I785" i="73"/>
  <c r="P803" i="80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C810" i="73" l="1"/>
  <c r="P805" i="80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C812" i="73" l="1"/>
  <c r="L807" i="80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C816" i="73" l="1"/>
  <c r="P811" i="80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C818" i="73" l="1"/>
  <c r="L813" i="80"/>
  <c r="P813" i="80"/>
  <c r="D819" i="73"/>
  <c r="F818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C820" i="73" l="1"/>
  <c r="L815" i="80"/>
  <c r="P815" i="80"/>
  <c r="D821" i="73"/>
  <c r="F820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C822" i="73" l="1"/>
  <c r="L817" i="80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C824" i="73" l="1"/>
  <c r="P819" i="80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C826" i="73" l="1"/>
  <c r="L821" i="80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C828" i="73" l="1"/>
  <c r="L823" i="80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C830" i="73" l="1"/>
  <c r="L825" i="80"/>
  <c r="P825" i="80"/>
  <c r="D831" i="73"/>
  <c r="F830" i="73"/>
  <c r="I807" i="73"/>
  <c r="G808" i="73"/>
  <c r="H808" i="73" s="1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I808" i="73" l="1"/>
  <c r="L826" i="80"/>
  <c r="P826" i="80"/>
  <c r="D832" i="73"/>
  <c r="F831" i="73"/>
  <c r="C831" i="73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C832" i="73" l="1"/>
  <c r="P827" i="80"/>
  <c r="L827" i="80"/>
  <c r="I809" i="73"/>
  <c r="D833" i="73"/>
  <c r="F832" i="73"/>
  <c r="G810" i="73"/>
  <c r="H810" i="73" s="1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I810" i="73" l="1"/>
  <c r="L828" i="80"/>
  <c r="P828" i="80"/>
  <c r="D834" i="73"/>
  <c r="F833" i="73"/>
  <c r="C833" i="73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C834" i="73" l="1"/>
  <c r="L829" i="80"/>
  <c r="P829" i="80"/>
  <c r="I811" i="73"/>
  <c r="D835" i="73"/>
  <c r="F834" i="73"/>
  <c r="G812" i="73"/>
  <c r="H812" i="73" s="1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I812" i="73" l="1"/>
  <c r="P830" i="80"/>
  <c r="L830" i="80"/>
  <c r="D836" i="73"/>
  <c r="F835" i="73"/>
  <c r="C835" i="73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C836" i="73" l="1"/>
  <c r="P831" i="80"/>
  <c r="L831" i="80"/>
  <c r="I813" i="73"/>
  <c r="D837" i="73"/>
  <c r="F836" i="73"/>
  <c r="G814" i="73"/>
  <c r="H814" i="73" s="1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I814" i="73" l="1"/>
  <c r="P832" i="80"/>
  <c r="L832" i="80"/>
  <c r="D838" i="73"/>
  <c r="F837" i="73"/>
  <c r="C837" i="73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C838" i="73" l="1"/>
  <c r="L833" i="80"/>
  <c r="P833" i="80"/>
  <c r="I815" i="73"/>
  <c r="D839" i="73"/>
  <c r="F838" i="73"/>
  <c r="G816" i="73"/>
  <c r="H816" i="73" s="1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I816" i="73" l="1"/>
  <c r="L834" i="80"/>
  <c r="P834" i="80"/>
  <c r="D840" i="73"/>
  <c r="F839" i="73"/>
  <c r="C839" i="73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C840" i="73" l="1"/>
  <c r="L835" i="80"/>
  <c r="P835" i="80"/>
  <c r="I817" i="73"/>
  <c r="D841" i="73"/>
  <c r="F840" i="73"/>
  <c r="G818" i="73"/>
  <c r="H818" i="73" s="1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I818" i="73" l="1"/>
  <c r="L836" i="80"/>
  <c r="P836" i="80"/>
  <c r="D842" i="73"/>
  <c r="F841" i="73"/>
  <c r="C841" i="73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C842" i="73" l="1"/>
  <c r="L837" i="80"/>
  <c r="P837" i="80"/>
  <c r="I819" i="73"/>
  <c r="D843" i="73"/>
  <c r="F842" i="73"/>
  <c r="G820" i="73"/>
  <c r="H820" i="73" s="1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I820" i="73" l="1"/>
  <c r="L838" i="80"/>
  <c r="P838" i="80"/>
  <c r="D844" i="73"/>
  <c r="F843" i="73"/>
  <c r="C843" i="73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C844" i="73" l="1"/>
  <c r="P839" i="80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C846" i="73" l="1"/>
  <c r="L841" i="80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I826" i="73"/>
  <c r="B829" i="73"/>
  <c r="A829" i="73" s="1"/>
  <c r="G827" i="73"/>
  <c r="H827" i="73" s="1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C850" i="73" l="1"/>
  <c r="I827" i="73"/>
  <c r="P845" i="80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C852" i="73" l="1"/>
  <c r="L847" i="80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C854" i="73" l="1"/>
  <c r="L849" i="80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C856" i="73" l="1"/>
  <c r="P851" i="80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I834" i="73"/>
  <c r="B837" i="73"/>
  <c r="A837" i="73" s="1"/>
  <c r="G835" i="73"/>
  <c r="H835" i="73" s="1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C858" i="73" l="1"/>
  <c r="I835" i="73"/>
  <c r="L853" i="80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C860" i="73" l="1"/>
  <c r="L855" i="80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I840" i="73" l="1"/>
  <c r="L858" i="80"/>
  <c r="P858" i="80"/>
  <c r="D864" i="73"/>
  <c r="F863" i="73"/>
  <c r="C863" i="73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C864" i="73" l="1"/>
  <c r="L859" i="80"/>
  <c r="P859" i="80"/>
  <c r="D865" i="73"/>
  <c r="F864" i="73"/>
  <c r="I841" i="73"/>
  <c r="G842" i="73"/>
  <c r="H842" i="73" s="1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I842" i="73" l="1"/>
  <c r="L860" i="80"/>
  <c r="P860" i="80"/>
  <c r="D866" i="73"/>
  <c r="F865" i="73"/>
  <c r="C865" i="73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C866" i="73" l="1"/>
  <c r="P861" i="80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I848" i="73" l="1"/>
  <c r="P866" i="80"/>
  <c r="L866" i="80"/>
  <c r="D872" i="73"/>
  <c r="F871" i="73"/>
  <c r="C871" i="73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C872" i="73" l="1"/>
  <c r="P867" i="80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C876" i="73" l="1"/>
  <c r="L871" i="80"/>
  <c r="P871" i="80"/>
  <c r="D877" i="73"/>
  <c r="F876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C880" i="73" l="1"/>
  <c r="P875" i="80"/>
  <c r="L875" i="80"/>
  <c r="I857" i="73"/>
  <c r="D881" i="73"/>
  <c r="F880" i="73"/>
  <c r="G858" i="73"/>
  <c r="H858" i="73" s="1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I858" i="73" l="1"/>
  <c r="L876" i="80"/>
  <c r="P876" i="80"/>
  <c r="D882" i="73"/>
  <c r="F881" i="73"/>
  <c r="C881" i="73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C882" i="73" l="1"/>
  <c r="L877" i="80"/>
  <c r="P877" i="80"/>
  <c r="D883" i="73"/>
  <c r="F882" i="73"/>
  <c r="I859" i="73"/>
  <c r="G860" i="73"/>
  <c r="H860" i="73" s="1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I860" i="73" l="1"/>
  <c r="L878" i="80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I862" i="73" l="1"/>
  <c r="P880" i="80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I864" i="73" l="1"/>
  <c r="L882" i="80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I874" i="73" l="1"/>
  <c r="L892" i="80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I876" i="73" l="1"/>
  <c r="L894" i="80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I886" i="73" l="1"/>
  <c r="P904" i="80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C920" i="73" l="1"/>
  <c r="P915" i="80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C922" i="73" l="1"/>
  <c r="P917" i="80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C924" i="73" l="1"/>
  <c r="L919" i="80"/>
  <c r="P919" i="80"/>
  <c r="I901" i="73"/>
  <c r="D925" i="73"/>
  <c r="F924" i="73"/>
  <c r="G902" i="73"/>
  <c r="H902" i="73" s="1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I902" i="73" l="1"/>
  <c r="P920" i="80"/>
  <c r="L920" i="80"/>
  <c r="D926" i="73"/>
  <c r="F925" i="73"/>
  <c r="C925" i="73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C926" i="73" l="1"/>
  <c r="P921" i="80"/>
  <c r="L921" i="80"/>
  <c r="I903" i="73"/>
  <c r="D927" i="73"/>
  <c r="F926" i="73"/>
  <c r="G904" i="73"/>
  <c r="H904" i="73" s="1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I904" i="73" l="1"/>
  <c r="L922" i="80"/>
  <c r="P922" i="80"/>
  <c r="D928" i="73"/>
  <c r="F927" i="73"/>
  <c r="C927" i="73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C928" i="73" l="1"/>
  <c r="P923" i="80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I908" i="73" l="1"/>
  <c r="L926" i="80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I910" i="73" l="1"/>
  <c r="P928" i="80"/>
  <c r="L928" i="80"/>
  <c r="D934" i="73"/>
  <c r="F933" i="73"/>
  <c r="C933" i="73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C934" i="73" l="1"/>
  <c r="L929" i="80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C940" i="73" l="1"/>
  <c r="P935" i="80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I920" i="73" l="1"/>
  <c r="P938" i="80"/>
  <c r="L938" i="80"/>
  <c r="D944" i="73"/>
  <c r="F943" i="73"/>
  <c r="C943" i="73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C944" i="73" l="1"/>
  <c r="L939" i="80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C946" i="73" l="1"/>
  <c r="L941" i="80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I926" i="73" l="1"/>
  <c r="P944" i="80"/>
  <c r="L944" i="80"/>
  <c r="D950" i="73"/>
  <c r="F949" i="73"/>
  <c r="C949" i="73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C950" i="73" l="1"/>
  <c r="L945" i="80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I930" i="73" l="1"/>
  <c r="L948" i="80"/>
  <c r="P948" i="80"/>
  <c r="D954" i="73"/>
  <c r="F953" i="73"/>
  <c r="C953" i="73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C954" i="73" l="1"/>
  <c r="P949" i="80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B938" i="73"/>
  <c r="A938" i="73" s="1"/>
  <c r="G936" i="73"/>
  <c r="H936" i="73" s="1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C962" i="73" l="1"/>
  <c r="L957" i="80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C964" i="73" l="1"/>
  <c r="P959" i="80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C966" i="73" l="1"/>
  <c r="P961" i="80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C968" i="73" l="1"/>
  <c r="P963" i="80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C972" i="73" l="1"/>
  <c r="L967" i="80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I954" i="73" l="1"/>
  <c r="P972" i="80"/>
  <c r="L972" i="80"/>
  <c r="D978" i="73"/>
  <c r="F977" i="73"/>
  <c r="C977" i="73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C978" i="73" l="1"/>
  <c r="L973" i="80"/>
  <c r="P973" i="80"/>
  <c r="D979" i="73"/>
  <c r="F978" i="73"/>
  <c r="I955" i="73"/>
  <c r="G956" i="73"/>
  <c r="H956" i="73" s="1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I956" i="73" l="1"/>
  <c r="L974" i="80"/>
  <c r="P974" i="80"/>
  <c r="D980" i="73"/>
  <c r="F979" i="73"/>
  <c r="C979" i="73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C980" i="73" l="1"/>
  <c r="L975" i="80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I966" i="73" l="1"/>
  <c r="P984" i="80"/>
  <c r="L984" i="80"/>
  <c r="D990" i="73"/>
  <c r="F989" i="73"/>
  <c r="C989" i="73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C990" i="73" l="1"/>
  <c r="L985" i="80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D993" i="73"/>
  <c r="F992" i="73"/>
  <c r="I969" i="73"/>
  <c r="B972" i="73"/>
  <c r="A972" i="73" s="1"/>
  <c r="G970" i="73"/>
  <c r="H970" i="73" s="1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C993" i="73" l="1"/>
  <c r="I970" i="73"/>
  <c r="L988" i="80"/>
  <c r="P988" i="80"/>
  <c r="D994" i="73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C994" i="73" l="1"/>
  <c r="L989" i="80"/>
  <c r="P989" i="80"/>
  <c r="I971" i="73"/>
  <c r="D995" i="73"/>
  <c r="F994" i="73"/>
  <c r="G972" i="73"/>
  <c r="H972" i="73" s="1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I972" i="73" l="1"/>
  <c r="L990" i="80"/>
  <c r="P990" i="80"/>
  <c r="D996" i="73"/>
  <c r="F995" i="73"/>
  <c r="C995" i="73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C996" i="73" l="1"/>
  <c r="L991" i="80"/>
  <c r="P991" i="80"/>
  <c r="D997" i="73"/>
  <c r="F996" i="73"/>
  <c r="I973" i="73"/>
  <c r="G974" i="73"/>
  <c r="H974" i="73" s="1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I974" i="73" l="1"/>
  <c r="P992" i="80"/>
  <c r="L992" i="80"/>
  <c r="D998" i="73"/>
  <c r="F997" i="73"/>
  <c r="C997" i="73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C998" i="73" l="1"/>
  <c r="L993" i="80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D1001" i="73" s="1"/>
  <c r="D1002" i="73" s="1"/>
  <c r="D1003" i="73" s="1"/>
  <c r="D1004" i="73" s="1"/>
  <c r="D1005" i="73" s="1"/>
  <c r="D1006" i="73" s="1"/>
  <c r="D1007" i="73" s="1"/>
  <c r="D1008" i="73" s="1"/>
  <c r="D1009" i="73" s="1"/>
  <c r="D1010" i="73" s="1"/>
  <c r="D1011" i="73" s="1"/>
  <c r="D1012" i="73" s="1"/>
  <c r="D1013" i="73" s="1"/>
  <c r="D1014" i="73" s="1"/>
  <c r="D1015" i="73" s="1"/>
  <c r="D1016" i="73" s="1"/>
  <c r="D1017" i="73" s="1"/>
  <c r="D1018" i="73" s="1"/>
  <c r="D1019" i="73" s="1"/>
  <c r="D1020" i="73" s="1"/>
  <c r="D1021" i="73" s="1"/>
  <c r="D1022" i="73" s="1"/>
  <c r="D1023" i="73" s="1"/>
  <c r="D1024" i="73" s="1"/>
  <c r="D1025" i="73" s="1"/>
  <c r="D1026" i="73" s="1"/>
  <c r="D1027" i="73" s="1"/>
  <c r="D1028" i="73" s="1"/>
  <c r="D1029" i="73" s="1"/>
  <c r="D1030" i="73" s="1"/>
  <c r="D1031" i="73" s="1"/>
  <c r="D1032" i="73" s="1"/>
  <c r="D1033" i="73" s="1"/>
  <c r="D1034" i="73" s="1"/>
  <c r="D1035" i="73" s="1"/>
  <c r="D1036" i="73" s="1"/>
  <c r="D1037" i="73" s="1"/>
  <c r="D1038" i="73" s="1"/>
  <c r="D1039" i="73" s="1"/>
  <c r="D1040" i="73" s="1"/>
  <c r="D1041" i="73" s="1"/>
  <c r="D1042" i="73" s="1"/>
  <c r="D1043" i="73" s="1"/>
  <c r="D1044" i="73" s="1"/>
  <c r="D1045" i="73" s="1"/>
  <c r="D1046" i="73" s="1"/>
  <c r="D1047" i="73" s="1"/>
  <c r="D1048" i="73" s="1"/>
  <c r="D1049" i="73" s="1"/>
  <c r="D1050" i="73" s="1"/>
  <c r="D1051" i="73" s="1"/>
  <c r="D1052" i="73" s="1"/>
  <c r="D1053" i="73" s="1"/>
  <c r="D1054" i="73" s="1"/>
  <c r="D1055" i="73" s="1"/>
  <c r="D1056" i="73" s="1"/>
  <c r="D1057" i="73" s="1"/>
  <c r="D1058" i="73" s="1"/>
  <c r="D1059" i="73" s="1"/>
  <c r="D1060" i="73" s="1"/>
  <c r="D1061" i="73" s="1"/>
  <c r="D1062" i="73" s="1"/>
  <c r="D1063" i="73" s="1"/>
  <c r="D1064" i="73" s="1"/>
  <c r="D1065" i="73" s="1"/>
  <c r="D1066" i="73" s="1"/>
  <c r="D1067" i="73" s="1"/>
  <c r="D1068" i="73" s="1"/>
  <c r="D1069" i="73" s="1"/>
  <c r="D1070" i="73" s="1"/>
  <c r="D1071" i="73" s="1"/>
  <c r="D1072" i="73" s="1"/>
  <c r="D1073" i="73" s="1"/>
  <c r="D1074" i="73" s="1"/>
  <c r="D1075" i="73" s="1"/>
  <c r="D1076" i="73" s="1"/>
  <c r="D1077" i="73" s="1"/>
  <c r="D1078" i="73" s="1"/>
  <c r="D1079" i="73" s="1"/>
  <c r="D1080" i="73" s="1"/>
  <c r="D1081" i="73" s="1"/>
  <c r="D1082" i="73" s="1"/>
  <c r="D1083" i="73" s="1"/>
  <c r="D1084" i="73" s="1"/>
  <c r="D1085" i="73" s="1"/>
  <c r="D1086" i="73" s="1"/>
  <c r="D1087" i="73" s="1"/>
  <c r="D1088" i="73" s="1"/>
  <c r="D1089" i="73" s="1"/>
  <c r="D1090" i="73" s="1"/>
  <c r="D1091" i="73" s="1"/>
  <c r="D1092" i="73" s="1"/>
  <c r="D1093" i="73" s="1"/>
  <c r="D1094" i="73" s="1"/>
  <c r="D1095" i="73" s="1"/>
  <c r="D1096" i="73" s="1"/>
  <c r="D1097" i="73" s="1"/>
  <c r="D1098" i="73" s="1"/>
  <c r="D1099" i="73" s="1"/>
  <c r="D1100" i="73" s="1"/>
  <c r="D1101" i="73" s="1"/>
  <c r="D1102" i="73" s="1"/>
  <c r="D1103" i="73" s="1"/>
  <c r="D1104" i="73" s="1"/>
  <c r="D1105" i="73" s="1"/>
  <c r="D1106" i="73" s="1"/>
  <c r="D1107" i="73" s="1"/>
  <c r="D1108" i="73" s="1"/>
  <c r="D1109" i="73" s="1"/>
  <c r="D1110" i="73" s="1"/>
  <c r="D1111" i="73" s="1"/>
  <c r="D1112" i="73" s="1"/>
  <c r="D1113" i="73" s="1"/>
  <c r="D1114" i="73" s="1"/>
  <c r="D1115" i="73" s="1"/>
  <c r="D1116" i="73" s="1"/>
  <c r="D1117" i="73" s="1"/>
  <c r="D1118" i="73" s="1"/>
  <c r="D1119" i="73" s="1"/>
  <c r="D1120" i="73" s="1"/>
  <c r="D1121" i="73" s="1"/>
  <c r="D1122" i="73" s="1"/>
  <c r="D1123" i="73" s="1"/>
  <c r="D1124" i="73" s="1"/>
  <c r="D1125" i="73" s="1"/>
  <c r="D1126" i="73" s="1"/>
  <c r="D1127" i="73" s="1"/>
  <c r="D1128" i="73" s="1"/>
  <c r="D1129" i="73" s="1"/>
  <c r="D1130" i="73" s="1"/>
  <c r="D1131" i="73" s="1"/>
  <c r="D1132" i="73" s="1"/>
  <c r="D1133" i="73" s="1"/>
  <c r="D1134" i="73" s="1"/>
  <c r="D1135" i="73" s="1"/>
  <c r="D1136" i="73" s="1"/>
  <c r="D1137" i="73" s="1"/>
  <c r="D1138" i="73" s="1"/>
  <c r="D1139" i="73" s="1"/>
  <c r="D1140" i="73" s="1"/>
  <c r="D1141" i="73" s="1"/>
  <c r="D1142" i="73" s="1"/>
  <c r="D1143" i="73" s="1"/>
  <c r="D1144" i="73" s="1"/>
  <c r="D1145" i="73" s="1"/>
  <c r="D1146" i="73" s="1"/>
  <c r="D1147" i="73" s="1"/>
  <c r="D1148" i="73" s="1"/>
  <c r="D1149" i="73" s="1"/>
  <c r="D1150" i="73" s="1"/>
  <c r="D1151" i="73" s="1"/>
  <c r="D1152" i="73" s="1"/>
  <c r="D1153" i="73" s="1"/>
  <c r="D1154" i="73" s="1"/>
  <c r="D1155" i="73" s="1"/>
  <c r="D1156" i="73" s="1"/>
  <c r="D1157" i="73" s="1"/>
  <c r="D1158" i="73" s="1"/>
  <c r="D1159" i="73" s="1"/>
  <c r="D1160" i="73" s="1"/>
  <c r="D1161" i="73" s="1"/>
  <c r="D1162" i="73" s="1"/>
  <c r="D1163" i="73" s="1"/>
  <c r="D1164" i="73" s="1"/>
  <c r="D1165" i="73" s="1"/>
  <c r="D1166" i="73" s="1"/>
  <c r="D1167" i="73" s="1"/>
  <c r="D1168" i="73" s="1"/>
  <c r="D1169" i="73" s="1"/>
  <c r="D1170" i="73" s="1"/>
  <c r="D1171" i="73" s="1"/>
  <c r="D1172" i="73" s="1"/>
  <c r="D1173" i="73" s="1"/>
  <c r="D1174" i="73" s="1"/>
  <c r="D1175" i="73" s="1"/>
  <c r="D1176" i="73" s="1"/>
  <c r="D1177" i="73" s="1"/>
  <c r="D1178" i="73" s="1"/>
  <c r="D1179" i="73" s="1"/>
  <c r="D1180" i="73" s="1"/>
  <c r="D1181" i="73" s="1"/>
  <c r="D1182" i="73" s="1"/>
  <c r="D1183" i="73" s="1"/>
  <c r="D1184" i="73" s="1"/>
  <c r="D1185" i="73" s="1"/>
  <c r="D1186" i="73" s="1"/>
  <c r="D1187" i="73" s="1"/>
  <c r="D1188" i="73" s="1"/>
  <c r="D1189" i="73" s="1"/>
  <c r="D1190" i="73" s="1"/>
  <c r="D1191" i="73" s="1"/>
  <c r="D1192" i="73" s="1"/>
  <c r="D1193" i="73" s="1"/>
  <c r="D1194" i="73" s="1"/>
  <c r="D1195" i="73" s="1"/>
  <c r="D1196" i="73" s="1"/>
  <c r="D1197" i="73" s="1"/>
  <c r="D1198" i="73" s="1"/>
  <c r="D1199" i="73" s="1"/>
  <c r="D1200" i="73" s="1"/>
  <c r="D1201" i="73" s="1"/>
  <c r="D1202" i="73" s="1"/>
  <c r="D1203" i="73" s="1"/>
  <c r="D1204" i="73" s="1"/>
  <c r="D1205" i="73" s="1"/>
  <c r="D1206" i="73" s="1"/>
  <c r="D1207" i="73" s="1"/>
  <c r="D1208" i="73" s="1"/>
  <c r="D1209" i="73" s="1"/>
  <c r="D1210" i="73" s="1"/>
  <c r="D1211" i="73" s="1"/>
  <c r="D1212" i="73" s="1"/>
  <c r="D1213" i="73" s="1"/>
  <c r="D1214" i="73" s="1"/>
  <c r="D1215" i="73" s="1"/>
  <c r="D1216" i="73" s="1"/>
  <c r="D1217" i="73" s="1"/>
  <c r="D1218" i="73" s="1"/>
  <c r="D1219" i="73" s="1"/>
  <c r="D1220" i="73" s="1"/>
  <c r="D1221" i="73" s="1"/>
  <c r="D1222" i="73" s="1"/>
  <c r="D1223" i="73" s="1"/>
  <c r="D1224" i="73" s="1"/>
  <c r="D1225" i="73" s="1"/>
  <c r="D1226" i="73" s="1"/>
  <c r="D1227" i="73" s="1"/>
  <c r="D1228" i="73" s="1"/>
  <c r="D1229" i="73" s="1"/>
  <c r="D1230" i="73" s="1"/>
  <c r="D1231" i="73" s="1"/>
  <c r="D1232" i="73" s="1"/>
  <c r="D1233" i="73" s="1"/>
  <c r="D1234" i="73" s="1"/>
  <c r="D1235" i="73" s="1"/>
  <c r="D1236" i="73" s="1"/>
  <c r="D1237" i="73" s="1"/>
  <c r="D1238" i="73" s="1"/>
  <c r="D1239" i="73" s="1"/>
  <c r="D1240" i="73" s="1"/>
  <c r="D1241" i="73" s="1"/>
  <c r="D1242" i="73" s="1"/>
  <c r="D1243" i="73" s="1"/>
  <c r="D1244" i="73" s="1"/>
  <c r="D1245" i="73" s="1"/>
  <c r="D1246" i="73" s="1"/>
  <c r="D1247" i="73" s="1"/>
  <c r="D1248" i="73" s="1"/>
  <c r="D1249" i="73" s="1"/>
  <c r="D1250" i="73" s="1"/>
  <c r="D1251" i="73" s="1"/>
  <c r="D1252" i="73" s="1"/>
  <c r="D1253" i="73" s="1"/>
  <c r="D1254" i="73" s="1"/>
  <c r="D1255" i="73" s="1"/>
  <c r="D1256" i="73" s="1"/>
  <c r="D1257" i="73" s="1"/>
  <c r="D1258" i="73" s="1"/>
  <c r="D1259" i="73" s="1"/>
  <c r="D1260" i="73" s="1"/>
  <c r="D1261" i="73" s="1"/>
  <c r="D1262" i="73" s="1"/>
  <c r="D1263" i="73" s="1"/>
  <c r="D1264" i="73" s="1"/>
  <c r="D1265" i="73" s="1"/>
  <c r="D1266" i="73" s="1"/>
  <c r="D1267" i="73" s="1"/>
  <c r="D1268" i="73" s="1"/>
  <c r="D1269" i="73" s="1"/>
  <c r="D1270" i="73" s="1"/>
  <c r="D1271" i="73" s="1"/>
  <c r="D1272" i="73" s="1"/>
  <c r="D1273" i="73" s="1"/>
  <c r="D1274" i="73" s="1"/>
  <c r="D1275" i="73" s="1"/>
  <c r="D1276" i="73" s="1"/>
  <c r="D1277" i="73" s="1"/>
  <c r="D1278" i="73" s="1"/>
  <c r="D1279" i="73" s="1"/>
  <c r="D1280" i="73" s="1"/>
  <c r="D1281" i="73" s="1"/>
  <c r="D1282" i="73" s="1"/>
  <c r="D1283" i="73" s="1"/>
  <c r="D1284" i="73" s="1"/>
  <c r="D1285" i="73" s="1"/>
  <c r="D1286" i="73" s="1"/>
  <c r="D1287" i="73" s="1"/>
  <c r="D1288" i="73" s="1"/>
  <c r="D1289" i="73" s="1"/>
  <c r="D1290" i="73" s="1"/>
  <c r="D1291" i="73" s="1"/>
  <c r="D1292" i="73" s="1"/>
  <c r="D1293" i="73" s="1"/>
  <c r="D1294" i="73" s="1"/>
  <c r="D1295" i="73" s="1"/>
  <c r="D1296" i="73" s="1"/>
  <c r="D1297" i="73" s="1"/>
  <c r="D1298" i="73" s="1"/>
  <c r="D1299" i="73" s="1"/>
  <c r="D1300" i="73" s="1"/>
  <c r="D1301" i="73" s="1"/>
  <c r="D1302" i="73" s="1"/>
  <c r="D1303" i="73" s="1"/>
  <c r="D1304" i="73" s="1"/>
  <c r="D1305" i="73" s="1"/>
  <c r="D1306" i="73" s="1"/>
  <c r="D1307" i="73" s="1"/>
  <c r="D1308" i="73" s="1"/>
  <c r="D1309" i="73" s="1"/>
  <c r="D1310" i="73" s="1"/>
  <c r="D1311" i="73" s="1"/>
  <c r="D1312" i="73" s="1"/>
  <c r="D1313" i="73" s="1"/>
  <c r="D1314" i="73" s="1"/>
  <c r="D1315" i="73" s="1"/>
  <c r="D1316" i="73" s="1"/>
  <c r="D1317" i="73" s="1"/>
  <c r="D1318" i="73" s="1"/>
  <c r="D1319" i="73" s="1"/>
  <c r="D1320" i="73" s="1"/>
  <c r="D1321" i="73" s="1"/>
  <c r="D1322" i="73" s="1"/>
  <c r="D1323" i="73" s="1"/>
  <c r="D1324" i="73" s="1"/>
  <c r="D1325" i="73" s="1"/>
  <c r="D1326" i="73" s="1"/>
  <c r="D1327" i="73" s="1"/>
  <c r="D1328" i="73" s="1"/>
  <c r="D1329" i="73" s="1"/>
  <c r="D1330" i="73" s="1"/>
  <c r="D1331" i="73" s="1"/>
  <c r="D1332" i="73" s="1"/>
  <c r="D1333" i="73" s="1"/>
  <c r="D1334" i="73" s="1"/>
  <c r="D1335" i="73" s="1"/>
  <c r="D1336" i="73" s="1"/>
  <c r="D1337" i="73" s="1"/>
  <c r="D1338" i="73" s="1"/>
  <c r="D1339" i="73" s="1"/>
  <c r="D1340" i="73" s="1"/>
  <c r="D1341" i="73" s="1"/>
  <c r="D1342" i="73" s="1"/>
  <c r="D1343" i="73" s="1"/>
  <c r="D1344" i="73" s="1"/>
  <c r="D1345" i="73" s="1"/>
  <c r="D1346" i="73" s="1"/>
  <c r="D1347" i="73" s="1"/>
  <c r="D1348" i="73" s="1"/>
  <c r="D1349" i="73" s="1"/>
  <c r="D1350" i="73" s="1"/>
  <c r="D1351" i="73" s="1"/>
  <c r="D1352" i="73" s="1"/>
  <c r="D1353" i="73" s="1"/>
  <c r="D1354" i="73" s="1"/>
  <c r="D1355" i="73" s="1"/>
  <c r="D1356" i="73" s="1"/>
  <c r="D1357" i="73" s="1"/>
  <c r="D1358" i="73" s="1"/>
  <c r="D1359" i="73" s="1"/>
  <c r="D1360" i="73" s="1"/>
  <c r="D1361" i="73" s="1"/>
  <c r="D1362" i="73" s="1"/>
  <c r="D1363" i="73" s="1"/>
  <c r="D1364" i="73" s="1"/>
  <c r="D1365" i="73" s="1"/>
  <c r="D1366" i="73" s="1"/>
  <c r="D1367" i="73" s="1"/>
  <c r="D1368" i="73" s="1"/>
  <c r="D1369" i="73" s="1"/>
  <c r="D1370" i="73" s="1"/>
  <c r="D1371" i="73" s="1"/>
  <c r="D1372" i="73" s="1"/>
  <c r="D1373" i="73" s="1"/>
  <c r="D1374" i="73" s="1"/>
  <c r="D1375" i="73" s="1"/>
  <c r="D1376" i="73" s="1"/>
  <c r="D1377" i="73" s="1"/>
  <c r="D1378" i="73" s="1"/>
  <c r="D1379" i="73" s="1"/>
  <c r="D1380" i="73" s="1"/>
  <c r="D1381" i="73" s="1"/>
  <c r="D1382" i="73" s="1"/>
  <c r="D1383" i="73" s="1"/>
  <c r="D1384" i="73" s="1"/>
  <c r="D1385" i="73" s="1"/>
  <c r="D1386" i="73" s="1"/>
  <c r="D1387" i="73" s="1"/>
  <c r="D1388" i="73" s="1"/>
  <c r="D1389" i="73" s="1"/>
  <c r="D1390" i="73" s="1"/>
  <c r="D1391" i="73" s="1"/>
  <c r="D1392" i="73" s="1"/>
  <c r="D1393" i="73" s="1"/>
  <c r="D1394" i="73" s="1"/>
  <c r="D1395" i="73" s="1"/>
  <c r="D1396" i="73" s="1"/>
  <c r="D1397" i="73" s="1"/>
  <c r="D1398" i="73" s="1"/>
  <c r="D1399" i="73" s="1"/>
  <c r="D1400" i="73" s="1"/>
  <c r="D1401" i="73" s="1"/>
  <c r="D1402" i="73" s="1"/>
  <c r="D1403" i="73" s="1"/>
  <c r="D1404" i="73" s="1"/>
  <c r="D1405" i="73" s="1"/>
  <c r="D1406" i="73" s="1"/>
  <c r="D1407" i="73" s="1"/>
  <c r="D1408" i="73" s="1"/>
  <c r="D1409" i="73" s="1"/>
  <c r="D1410" i="73" s="1"/>
  <c r="D1411" i="73" s="1"/>
  <c r="D1412" i="73" s="1"/>
  <c r="D1413" i="73" s="1"/>
  <c r="D1414" i="73" s="1"/>
  <c r="D1415" i="73" s="1"/>
  <c r="D1416" i="73" s="1"/>
  <c r="D1417" i="73" s="1"/>
  <c r="D1418" i="73" s="1"/>
  <c r="D1419" i="73" s="1"/>
  <c r="D1420" i="73" s="1"/>
  <c r="D1421" i="73" s="1"/>
  <c r="D1422" i="73" s="1"/>
  <c r="D1423" i="73" s="1"/>
  <c r="D1424" i="73" s="1"/>
  <c r="D1425" i="73" s="1"/>
  <c r="D1426" i="73" s="1"/>
  <c r="D1427" i="73" s="1"/>
  <c r="D1428" i="73" s="1"/>
  <c r="D1429" i="73" s="1"/>
  <c r="D1430" i="73" s="1"/>
  <c r="D1431" i="73" s="1"/>
  <c r="D1432" i="73" s="1"/>
  <c r="D1433" i="73" s="1"/>
  <c r="D1434" i="73" s="1"/>
  <c r="D1435" i="73" s="1"/>
  <c r="D1436" i="73" s="1"/>
  <c r="D1437" i="73" s="1"/>
  <c r="D1438" i="73" s="1"/>
  <c r="D1439" i="73" s="1"/>
  <c r="D1440" i="73" s="1"/>
  <c r="D1441" i="73" s="1"/>
  <c r="D1442" i="73" s="1"/>
  <c r="D1443" i="73" s="1"/>
  <c r="D1444" i="73" s="1"/>
  <c r="D1445" i="73" s="1"/>
  <c r="D1446" i="73" s="1"/>
  <c r="D1447" i="73" s="1"/>
  <c r="D1448" i="73" s="1"/>
  <c r="D1449" i="73" s="1"/>
  <c r="D1450" i="73" s="1"/>
  <c r="D1451" i="73" s="1"/>
  <c r="D1452" i="73" s="1"/>
  <c r="D1453" i="73" s="1"/>
  <c r="D1454" i="73" s="1"/>
  <c r="D1455" i="73" s="1"/>
  <c r="D1456" i="73" s="1"/>
  <c r="D1457" i="73" s="1"/>
  <c r="D1458" i="73" s="1"/>
  <c r="D1459" i="73" s="1"/>
  <c r="D1460" i="73" s="1"/>
  <c r="D1461" i="73" s="1"/>
  <c r="D1462" i="73" s="1"/>
  <c r="D1463" i="73" s="1"/>
  <c r="D1464" i="73" s="1"/>
  <c r="D1465" i="73" s="1"/>
  <c r="D1466" i="73" s="1"/>
  <c r="D1467" i="73" s="1"/>
  <c r="D1468" i="73" s="1"/>
  <c r="D1469" i="73" s="1"/>
  <c r="D1470" i="73" s="1"/>
  <c r="D1471" i="73" s="1"/>
  <c r="D1472" i="73" s="1"/>
  <c r="D1473" i="73" s="1"/>
  <c r="D1474" i="73" s="1"/>
  <c r="D1475" i="73" s="1"/>
  <c r="D1476" i="73" s="1"/>
  <c r="D1477" i="73" s="1"/>
  <c r="D1478" i="73" s="1"/>
  <c r="D1479" i="73" s="1"/>
  <c r="D1480" i="73" s="1"/>
  <c r="D1481" i="73" s="1"/>
  <c r="D1482" i="73" s="1"/>
  <c r="D1483" i="73" s="1"/>
  <c r="D1484" i="73" s="1"/>
  <c r="D1485" i="73" s="1"/>
  <c r="D1486" i="73" s="1"/>
  <c r="D1487" i="73" s="1"/>
  <c r="D1488" i="73" s="1"/>
  <c r="D1489" i="73" s="1"/>
  <c r="D1490" i="73" s="1"/>
  <c r="D1491" i="73" s="1"/>
  <c r="D1492" i="73" s="1"/>
  <c r="D1493" i="73" s="1"/>
  <c r="D1494" i="73" s="1"/>
  <c r="D1495" i="73" s="1"/>
  <c r="D1496" i="73" s="1"/>
  <c r="D1497" i="73" s="1"/>
  <c r="D1498" i="73" s="1"/>
  <c r="D1499" i="73" s="1"/>
  <c r="D1500" i="73" s="1"/>
  <c r="D1501" i="73" s="1"/>
  <c r="D1502" i="73" s="1"/>
  <c r="D1503" i="73" s="1"/>
  <c r="D1504" i="73" s="1"/>
  <c r="D1505" i="73" s="1"/>
  <c r="D1506" i="73" s="1"/>
  <c r="D1507" i="73" s="1"/>
  <c r="D1508" i="73" s="1"/>
  <c r="D1509" i="73" s="1"/>
  <c r="D1510" i="73" s="1"/>
  <c r="D1511" i="73" s="1"/>
  <c r="D1512" i="73" s="1"/>
  <c r="D1513" i="73" s="1"/>
  <c r="D1514" i="73" s="1"/>
  <c r="D1515" i="73" s="1"/>
  <c r="D1516" i="73" s="1"/>
  <c r="D1517" i="73" s="1"/>
  <c r="D1518" i="73" s="1"/>
  <c r="D1519" i="73" s="1"/>
  <c r="D1520" i="73" s="1"/>
  <c r="D1521" i="73" s="1"/>
  <c r="D1522" i="73" s="1"/>
  <c r="D1523" i="73" s="1"/>
  <c r="D1524" i="73" s="1"/>
  <c r="D1525" i="73" s="1"/>
  <c r="D1526" i="73" s="1"/>
  <c r="D1527" i="73" s="1"/>
  <c r="D1528" i="73" s="1"/>
  <c r="D1529" i="73" s="1"/>
  <c r="D1530" i="73" s="1"/>
  <c r="D1531" i="73" s="1"/>
  <c r="D1532" i="73" s="1"/>
  <c r="D1533" i="73" s="1"/>
  <c r="D1534" i="73" s="1"/>
  <c r="D1535" i="73" s="1"/>
  <c r="D1536" i="73" s="1"/>
  <c r="D1537" i="73" s="1"/>
  <c r="D1538" i="73" s="1"/>
  <c r="D1539" i="73" s="1"/>
  <c r="D1540" i="73" s="1"/>
  <c r="D1541" i="73" s="1"/>
  <c r="D1542" i="73" s="1"/>
  <c r="D1543" i="73" s="1"/>
  <c r="D1544" i="73" s="1"/>
  <c r="D1545" i="73" s="1"/>
  <c r="D1546" i="73" s="1"/>
  <c r="D1547" i="73" s="1"/>
  <c r="D1548" i="73" s="1"/>
  <c r="D1549" i="73" s="1"/>
  <c r="D1550" i="73" s="1"/>
  <c r="D1551" i="73" s="1"/>
  <c r="D1552" i="73" s="1"/>
  <c r="D1553" i="73" s="1"/>
  <c r="D1554" i="73" s="1"/>
  <c r="D1555" i="73" s="1"/>
  <c r="D1556" i="73" s="1"/>
  <c r="D1557" i="73" s="1"/>
  <c r="D1558" i="73" s="1"/>
  <c r="D1559" i="73" s="1"/>
  <c r="D1560" i="73" s="1"/>
  <c r="D1561" i="73" s="1"/>
  <c r="D1562" i="73" s="1"/>
  <c r="D1563" i="73" s="1"/>
  <c r="D1564" i="73" s="1"/>
  <c r="D1565" i="73" s="1"/>
  <c r="D1566" i="73" s="1"/>
  <c r="D1567" i="73" s="1"/>
  <c r="D1568" i="73" s="1"/>
  <c r="D1569" i="73" s="1"/>
  <c r="D1570" i="73" s="1"/>
  <c r="D1571" i="73" s="1"/>
  <c r="D1572" i="73" s="1"/>
  <c r="D1573" i="73" s="1"/>
  <c r="D1574" i="73" s="1"/>
  <c r="D1575" i="73" s="1"/>
  <c r="D1576" i="73" s="1"/>
  <c r="D1577" i="73" s="1"/>
  <c r="D1578" i="73" s="1"/>
  <c r="D1579" i="73" s="1"/>
  <c r="D1580" i="73" s="1"/>
  <c r="D1581" i="73" s="1"/>
  <c r="D1582" i="73" s="1"/>
  <c r="D1583" i="73" s="1"/>
  <c r="D1584" i="73" s="1"/>
  <c r="D1585" i="73" s="1"/>
  <c r="D1586" i="73" s="1"/>
  <c r="D1587" i="73" s="1"/>
  <c r="D1588" i="73" s="1"/>
  <c r="D1589" i="73" s="1"/>
  <c r="D1590" i="73" s="1"/>
  <c r="D1591" i="73" s="1"/>
  <c r="D1592" i="73" s="1"/>
  <c r="D1593" i="73" s="1"/>
  <c r="D1594" i="73" s="1"/>
  <c r="D1595" i="73" s="1"/>
  <c r="D1596" i="73" s="1"/>
  <c r="D1597" i="73" s="1"/>
  <c r="D1598" i="73" s="1"/>
  <c r="D1599" i="73" s="1"/>
  <c r="D1600" i="73" s="1"/>
  <c r="D1601" i="73" s="1"/>
  <c r="D1602" i="73" s="1"/>
  <c r="D1603" i="73" s="1"/>
  <c r="D1604" i="73" s="1"/>
  <c r="D1605" i="73" s="1"/>
  <c r="D1606" i="73" s="1"/>
  <c r="D1607" i="73" s="1"/>
  <c r="D1608" i="73" s="1"/>
  <c r="D1609" i="73" s="1"/>
  <c r="D1610" i="73" s="1"/>
  <c r="D1611" i="73" s="1"/>
  <c r="D1612" i="73" s="1"/>
  <c r="D1613" i="73" s="1"/>
  <c r="D1614" i="73" s="1"/>
  <c r="D1615" i="73" s="1"/>
  <c r="D1616" i="73" s="1"/>
  <c r="D1617" i="73" s="1"/>
  <c r="D1618" i="73" s="1"/>
  <c r="D1619" i="73" s="1"/>
  <c r="D1620" i="73" s="1"/>
  <c r="D1621" i="73" s="1"/>
  <c r="D1622" i="73" s="1"/>
  <c r="D1623" i="73" s="1"/>
  <c r="D1624" i="73" s="1"/>
  <c r="D1625" i="73" s="1"/>
  <c r="D1626" i="73" s="1"/>
  <c r="D1627" i="73" s="1"/>
  <c r="D1628" i="73" s="1"/>
  <c r="D1629" i="73" s="1"/>
  <c r="D1630" i="73" s="1"/>
  <c r="D1631" i="73" s="1"/>
  <c r="D1632" i="73" s="1"/>
  <c r="D1633" i="73" s="1"/>
  <c r="D1634" i="73" s="1"/>
  <c r="D1635" i="73" s="1"/>
  <c r="D1636" i="73" s="1"/>
  <c r="D1637" i="73" s="1"/>
  <c r="D1638" i="73" s="1"/>
  <c r="D1639" i="73" s="1"/>
  <c r="D1640" i="73" s="1"/>
  <c r="D1641" i="73" s="1"/>
  <c r="D1642" i="73" s="1"/>
  <c r="D1643" i="73" s="1"/>
  <c r="D1644" i="73" s="1"/>
  <c r="D1645" i="73" s="1"/>
  <c r="D1646" i="73" s="1"/>
  <c r="D1647" i="73" s="1"/>
  <c r="D1648" i="73" s="1"/>
  <c r="D1649" i="73" s="1"/>
  <c r="D1650" i="73" s="1"/>
  <c r="D1651" i="73" s="1"/>
  <c r="D1652" i="73" s="1"/>
  <c r="D1653" i="73" s="1"/>
  <c r="D1654" i="73" s="1"/>
  <c r="D1655" i="73" s="1"/>
  <c r="D1656" i="73" s="1"/>
  <c r="D1657" i="73" s="1"/>
  <c r="D1658" i="73" s="1"/>
  <c r="D1659" i="73" s="1"/>
  <c r="D1660" i="73" s="1"/>
  <c r="D1661" i="73" s="1"/>
  <c r="D1662" i="73" s="1"/>
  <c r="D1663" i="73" s="1"/>
  <c r="D1664" i="73" s="1"/>
  <c r="D1665" i="73" s="1"/>
  <c r="D1666" i="73" s="1"/>
  <c r="D1667" i="73" s="1"/>
  <c r="D1668" i="73" s="1"/>
  <c r="D1669" i="73" s="1"/>
  <c r="D1670" i="73" s="1"/>
  <c r="D1671" i="73" s="1"/>
  <c r="D1672" i="73" s="1"/>
  <c r="D1673" i="73" s="1"/>
  <c r="D1674" i="73" s="1"/>
  <c r="D1675" i="73" s="1"/>
  <c r="D1676" i="73" s="1"/>
  <c r="D1677" i="73" s="1"/>
  <c r="D1678" i="73" s="1"/>
  <c r="D1679" i="73" s="1"/>
  <c r="D1680" i="73" s="1"/>
  <c r="D1681" i="73" s="1"/>
  <c r="D1682" i="73" s="1"/>
  <c r="D1683" i="73" s="1"/>
  <c r="D1684" i="73" s="1"/>
  <c r="D1685" i="73" s="1"/>
  <c r="D1686" i="73" s="1"/>
  <c r="D1687" i="73" s="1"/>
  <c r="D1688" i="73" s="1"/>
  <c r="D1689" i="73" s="1"/>
  <c r="D1690" i="73" s="1"/>
  <c r="D1691" i="73" s="1"/>
  <c r="D1692" i="73" s="1"/>
  <c r="D1693" i="73" s="1"/>
  <c r="D1694" i="73" s="1"/>
  <c r="D1695" i="73" s="1"/>
  <c r="D1696" i="73" s="1"/>
  <c r="D1697" i="73" s="1"/>
  <c r="D1698" i="73" s="1"/>
  <c r="D1699" i="73" s="1"/>
  <c r="D1700" i="73" s="1"/>
  <c r="D1701" i="73" s="1"/>
  <c r="D1702" i="73" s="1"/>
  <c r="D1703" i="73" s="1"/>
  <c r="D1704" i="73" s="1"/>
  <c r="D1705" i="73" s="1"/>
  <c r="D1706" i="73" s="1"/>
  <c r="D1707" i="73" s="1"/>
  <c r="D1708" i="73" s="1"/>
  <c r="D1709" i="73" s="1"/>
  <c r="D1710" i="73" s="1"/>
  <c r="D1711" i="73" s="1"/>
  <c r="D1712" i="73" s="1"/>
  <c r="D1713" i="73" s="1"/>
  <c r="D1714" i="73" s="1"/>
  <c r="D1715" i="73" s="1"/>
  <c r="D1716" i="73" s="1"/>
  <c r="D1717" i="73" s="1"/>
  <c r="D1718" i="73" s="1"/>
  <c r="D1719" i="73" s="1"/>
  <c r="D1720" i="73" s="1"/>
  <c r="D1721" i="73" s="1"/>
  <c r="D1722" i="73" s="1"/>
  <c r="D1723" i="73" s="1"/>
  <c r="D1724" i="73" s="1"/>
  <c r="D1725" i="73" s="1"/>
  <c r="D1726" i="73" s="1"/>
  <c r="D1727" i="73" s="1"/>
  <c r="D1728" i="73" s="1"/>
  <c r="D1729" i="73" s="1"/>
  <c r="D1730" i="73" s="1"/>
  <c r="D1731" i="73" s="1"/>
  <c r="D1732" i="73" s="1"/>
  <c r="D1733" i="73" s="1"/>
  <c r="D1734" i="73" s="1"/>
  <c r="D1735" i="73" s="1"/>
  <c r="D1736" i="73" s="1"/>
  <c r="D1737" i="73" s="1"/>
  <c r="D1738" i="73" s="1"/>
  <c r="D1739" i="73" s="1"/>
  <c r="D1740" i="73" s="1"/>
  <c r="D1741" i="73" s="1"/>
  <c r="D1742" i="73" s="1"/>
  <c r="D1743" i="73" s="1"/>
  <c r="D1744" i="73" s="1"/>
  <c r="D1745" i="73" s="1"/>
  <c r="D1746" i="73" s="1"/>
  <c r="D1747" i="73" s="1"/>
  <c r="D1748" i="73" s="1"/>
  <c r="D1749" i="73" s="1"/>
  <c r="D1750" i="73" s="1"/>
  <c r="D1751" i="73" s="1"/>
  <c r="D1752" i="73" s="1"/>
  <c r="D1753" i="73" s="1"/>
  <c r="D1754" i="73" s="1"/>
  <c r="D1755" i="73" s="1"/>
  <c r="D1756" i="73" s="1"/>
  <c r="D1757" i="73" s="1"/>
  <c r="D1758" i="73" s="1"/>
  <c r="D1759" i="73" s="1"/>
  <c r="D1760" i="73" s="1"/>
  <c r="D1761" i="73" s="1"/>
  <c r="D1762" i="73" s="1"/>
  <c r="D1763" i="73" s="1"/>
  <c r="D1764" i="73" s="1"/>
  <c r="D1765" i="73" s="1"/>
  <c r="D1766" i="73" s="1"/>
  <c r="D1767" i="73" s="1"/>
  <c r="D1768" i="73" s="1"/>
  <c r="D1769" i="73" s="1"/>
  <c r="D1770" i="73" s="1"/>
  <c r="D1771" i="73" s="1"/>
  <c r="D1772" i="73" s="1"/>
  <c r="D1773" i="73" s="1"/>
  <c r="D1774" i="73" s="1"/>
  <c r="D1775" i="73" s="1"/>
  <c r="D1776" i="73" s="1"/>
  <c r="D1777" i="73" s="1"/>
  <c r="D1778" i="73" s="1"/>
  <c r="D1779" i="73" s="1"/>
  <c r="D1780" i="73" s="1"/>
  <c r="D1781" i="73" s="1"/>
  <c r="D1782" i="73" s="1"/>
  <c r="D1783" i="73" s="1"/>
  <c r="D1784" i="73" s="1"/>
  <c r="D1785" i="73" s="1"/>
  <c r="D1786" i="73" s="1"/>
  <c r="D1787" i="73" s="1"/>
  <c r="D1788" i="73" s="1"/>
  <c r="D1789" i="73" s="1"/>
  <c r="D1790" i="73" s="1"/>
  <c r="D1791" i="73" s="1"/>
  <c r="D1792" i="73" s="1"/>
  <c r="D1793" i="73" s="1"/>
  <c r="D1794" i="73" s="1"/>
  <c r="D1795" i="73" s="1"/>
  <c r="D1796" i="73" s="1"/>
  <c r="D1797" i="73" s="1"/>
  <c r="D1798" i="73" s="1"/>
  <c r="D1799" i="73" s="1"/>
  <c r="D1800" i="73" s="1"/>
  <c r="D1801" i="73" s="1"/>
  <c r="D1802" i="73" s="1"/>
  <c r="D1803" i="73" s="1"/>
  <c r="D1804" i="73" s="1"/>
  <c r="D1805" i="73" s="1"/>
  <c r="D1806" i="73" s="1"/>
  <c r="D1807" i="73" s="1"/>
  <c r="D1808" i="73" s="1"/>
  <c r="D1809" i="73" s="1"/>
  <c r="D1810" i="73" s="1"/>
  <c r="D1811" i="73" s="1"/>
  <c r="D1812" i="73" s="1"/>
  <c r="D1813" i="73" s="1"/>
  <c r="D1814" i="73" s="1"/>
  <c r="D1815" i="73" s="1"/>
  <c r="D1816" i="73" s="1"/>
  <c r="D1817" i="73" s="1"/>
  <c r="D1818" i="73" s="1"/>
  <c r="D1819" i="73" s="1"/>
  <c r="D1820" i="73" s="1"/>
  <c r="D1821" i="73" s="1"/>
  <c r="D1822" i="73" s="1"/>
  <c r="D1823" i="73" s="1"/>
  <c r="D1824" i="73" s="1"/>
  <c r="D1825" i="73" s="1"/>
  <c r="D1826" i="73" s="1"/>
  <c r="D1827" i="73" s="1"/>
  <c r="D1828" i="73" s="1"/>
  <c r="D1829" i="73" s="1"/>
  <c r="D1830" i="73" s="1"/>
  <c r="D1831" i="73" s="1"/>
  <c r="D1832" i="73" s="1"/>
  <c r="D1833" i="73" s="1"/>
  <c r="D1834" i="73" s="1"/>
  <c r="D1835" i="73" s="1"/>
  <c r="D1836" i="73" s="1"/>
  <c r="D1837" i="73" s="1"/>
  <c r="D1838" i="73" s="1"/>
  <c r="D1839" i="73" s="1"/>
  <c r="D1840" i="73" s="1"/>
  <c r="D1841" i="73" s="1"/>
  <c r="D1842" i="73" s="1"/>
  <c r="D1843" i="73" s="1"/>
  <c r="D1844" i="73" s="1"/>
  <c r="D1845" i="73" s="1"/>
  <c r="D1846" i="73" s="1"/>
  <c r="D1847" i="73" s="1"/>
  <c r="D1848" i="73" s="1"/>
  <c r="D1849" i="73" s="1"/>
  <c r="D1850" i="73" s="1"/>
  <c r="D1851" i="73" s="1"/>
  <c r="D1852" i="73" s="1"/>
  <c r="D1853" i="73" s="1"/>
  <c r="D1854" i="73" s="1"/>
  <c r="D1855" i="73" s="1"/>
  <c r="D1856" i="73" s="1"/>
  <c r="D1857" i="73" s="1"/>
  <c r="D1858" i="73" s="1"/>
  <c r="D1859" i="73" s="1"/>
  <c r="D1860" i="73" s="1"/>
  <c r="D1861" i="73" s="1"/>
  <c r="D1862" i="73" s="1"/>
  <c r="D1863" i="73" s="1"/>
  <c r="D1864" i="73" s="1"/>
  <c r="D1865" i="73" s="1"/>
  <c r="D1866" i="73" s="1"/>
  <c r="D1867" i="73" s="1"/>
  <c r="D1868" i="73" s="1"/>
  <c r="D1869" i="73" s="1"/>
  <c r="D1870" i="73" s="1"/>
  <c r="D1871" i="73" s="1"/>
  <c r="D1872" i="73" s="1"/>
  <c r="D1873" i="73" s="1"/>
  <c r="D1874" i="73" s="1"/>
  <c r="D1875" i="73" s="1"/>
  <c r="D1876" i="73" s="1"/>
  <c r="D1877" i="73" s="1"/>
  <c r="D1878" i="73" s="1"/>
  <c r="D1879" i="73" s="1"/>
  <c r="D1880" i="73" s="1"/>
  <c r="D1881" i="73" s="1"/>
  <c r="D1882" i="73" s="1"/>
  <c r="D1883" i="73" s="1"/>
  <c r="D1884" i="73" s="1"/>
  <c r="D1885" i="73" s="1"/>
  <c r="D1886" i="73" s="1"/>
  <c r="D1887" i="73" s="1"/>
  <c r="D1888" i="73" s="1"/>
  <c r="D1889" i="73" s="1"/>
  <c r="D1890" i="73" s="1"/>
  <c r="D1891" i="73" s="1"/>
  <c r="D1892" i="73" s="1"/>
  <c r="D1893" i="73" s="1"/>
  <c r="D1894" i="73" s="1"/>
  <c r="D1895" i="73" s="1"/>
  <c r="D1896" i="73" s="1"/>
  <c r="D1897" i="73" s="1"/>
  <c r="D1898" i="73" s="1"/>
  <c r="D1899" i="73" s="1"/>
  <c r="D1900" i="73" s="1"/>
  <c r="D1901" i="73" s="1"/>
  <c r="D1902" i="73" s="1"/>
  <c r="D1903" i="73" s="1"/>
  <c r="D1904" i="73" s="1"/>
  <c r="D1905" i="73" s="1"/>
  <c r="D1906" i="73" s="1"/>
  <c r="D1907" i="73" s="1"/>
  <c r="D1908" i="73" s="1"/>
  <c r="D1909" i="73" s="1"/>
  <c r="D1910" i="73" s="1"/>
  <c r="D1911" i="73" s="1"/>
  <c r="D1912" i="73" s="1"/>
  <c r="D1913" i="73" s="1"/>
  <c r="D1914" i="73" s="1"/>
  <c r="D1915" i="73" s="1"/>
  <c r="D1916" i="73" s="1"/>
  <c r="D1917" i="73" s="1"/>
  <c r="D1918" i="73" s="1"/>
  <c r="D1919" i="73" s="1"/>
  <c r="D1920" i="73" s="1"/>
  <c r="D1921" i="73" s="1"/>
  <c r="D1922" i="73" s="1"/>
  <c r="D1923" i="73" s="1"/>
  <c r="D1924" i="73" s="1"/>
  <c r="D1925" i="73" s="1"/>
  <c r="D1926" i="73" s="1"/>
  <c r="D1927" i="73" s="1"/>
  <c r="D1928" i="73" s="1"/>
  <c r="D1929" i="73" s="1"/>
  <c r="D1930" i="73" s="1"/>
  <c r="D1931" i="73" s="1"/>
  <c r="D1932" i="73" s="1"/>
  <c r="D1933" i="73" s="1"/>
  <c r="D1934" i="73" s="1"/>
  <c r="D1935" i="73" s="1"/>
  <c r="D1936" i="73" s="1"/>
  <c r="D1937" i="73" s="1"/>
  <c r="D1938" i="73" s="1"/>
  <c r="D1939" i="73" s="1"/>
  <c r="D1940" i="73" s="1"/>
  <c r="D1941" i="73" s="1"/>
  <c r="D1942" i="73" s="1"/>
  <c r="D1943" i="73" s="1"/>
  <c r="D1944" i="73" s="1"/>
  <c r="D1945" i="73" s="1"/>
  <c r="D1946" i="73" s="1"/>
  <c r="D1947" i="73" s="1"/>
  <c r="D1948" i="73" s="1"/>
  <c r="D1949" i="73" s="1"/>
  <c r="D1950" i="73" s="1"/>
  <c r="D1951" i="73" s="1"/>
  <c r="D1952" i="73" s="1"/>
  <c r="D1953" i="73" s="1"/>
  <c r="D1954" i="73" s="1"/>
  <c r="D1955" i="73" s="1"/>
  <c r="D1956" i="73" s="1"/>
  <c r="D1957" i="73" s="1"/>
  <c r="D1958" i="73" s="1"/>
  <c r="D1959" i="73" s="1"/>
  <c r="D1960" i="73" s="1"/>
  <c r="D1961" i="73" s="1"/>
  <c r="D1962" i="73" s="1"/>
  <c r="D1963" i="73" s="1"/>
  <c r="D1964" i="73" s="1"/>
  <c r="D1965" i="73" s="1"/>
  <c r="D1966" i="73" s="1"/>
  <c r="D1967" i="73" s="1"/>
  <c r="D1968" i="73" s="1"/>
  <c r="D1969" i="73" s="1"/>
  <c r="D1970" i="73" s="1"/>
  <c r="D1971" i="73" s="1"/>
  <c r="D1972" i="73" s="1"/>
  <c r="D1973" i="73" s="1"/>
  <c r="D1974" i="73" s="1"/>
  <c r="D1975" i="73" s="1"/>
  <c r="D1976" i="73" s="1"/>
  <c r="D1977" i="73" s="1"/>
  <c r="D1978" i="73" s="1"/>
  <c r="D1979" i="73" s="1"/>
  <c r="D1980" i="73" s="1"/>
  <c r="D1981" i="73" s="1"/>
  <c r="D1982" i="73" s="1"/>
  <c r="D1983" i="73" s="1"/>
  <c r="D1984" i="73" s="1"/>
  <c r="D1985" i="73" s="1"/>
  <c r="D1986" i="73" s="1"/>
  <c r="D1987" i="73" s="1"/>
  <c r="D1988" i="73" s="1"/>
  <c r="D1989" i="73" s="1"/>
  <c r="D1990" i="73" s="1"/>
  <c r="D1991" i="73" s="1"/>
  <c r="D1992" i="73" s="1"/>
  <c r="D1993" i="73" s="1"/>
  <c r="D1994" i="73" s="1"/>
  <c r="D1995" i="73" s="1"/>
  <c r="D1996" i="73" s="1"/>
  <c r="D1997" i="73" s="1"/>
  <c r="D1998" i="73" s="1"/>
  <c r="D1999" i="73" s="1"/>
  <c r="D2000" i="73" s="1"/>
  <c r="F999" i="73"/>
  <c r="C999" i="73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D2001" i="73" l="1"/>
  <c r="C1000" i="73"/>
  <c r="C1001" i="73" s="1"/>
  <c r="L995" i="80"/>
  <c r="P995" i="80"/>
  <c r="F1000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C1002" i="73" l="1"/>
  <c r="E1002" i="73" s="1"/>
  <c r="D2002" i="73"/>
  <c r="E1001" i="73"/>
  <c r="L996" i="80"/>
  <c r="P996" i="80"/>
  <c r="F1001" i="73"/>
  <c r="I978" i="73"/>
  <c r="G979" i="73"/>
  <c r="H979" i="73" s="1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D2003" i="73" l="1"/>
  <c r="C1003" i="73"/>
  <c r="E1003" i="73" s="1"/>
  <c r="I979" i="73"/>
  <c r="P997" i="80"/>
  <c r="L997" i="80"/>
  <c r="F1002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C1004" i="73" l="1"/>
  <c r="E1004" i="73" s="1"/>
  <c r="D2004" i="73"/>
  <c r="L998" i="80"/>
  <c r="P998" i="80"/>
  <c r="F1003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D2005" i="73" l="1"/>
  <c r="C1005" i="73"/>
  <c r="E1005" i="73" s="1"/>
  <c r="L999" i="80"/>
  <c r="P999" i="80"/>
  <c r="F1004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C1006" i="73" l="1"/>
  <c r="E1006" i="73" s="1"/>
  <c r="D2006" i="73"/>
  <c r="P1000" i="80"/>
  <c r="L1000" i="80"/>
  <c r="F1005" i="73"/>
  <c r="I982" i="73"/>
  <c r="G983" i="73"/>
  <c r="H983" i="73" s="1"/>
  <c r="B985" i="73"/>
  <c r="A985" i="73" s="1"/>
  <c r="I1000" i="80"/>
  <c r="M1000" i="80"/>
  <c r="E979" i="73"/>
  <c r="D2007" i="73" l="1"/>
  <c r="C1007" i="73"/>
  <c r="F1006" i="73"/>
  <c r="I983" i="73"/>
  <c r="G984" i="73"/>
  <c r="H984" i="73" s="1"/>
  <c r="B986" i="73"/>
  <c r="A986" i="73" s="1"/>
  <c r="E980" i="73"/>
  <c r="C1008" i="73" l="1"/>
  <c r="E1008" i="73" s="1"/>
  <c r="E1007" i="73"/>
  <c r="D2008" i="73"/>
  <c r="I984" i="73"/>
  <c r="F1007" i="73"/>
  <c r="G985" i="73"/>
  <c r="H985" i="73" s="1"/>
  <c r="B987" i="73"/>
  <c r="A987" i="73" s="1"/>
  <c r="E981" i="73"/>
  <c r="D2009" i="73" l="1"/>
  <c r="C1009" i="73"/>
  <c r="E1009" i="73" s="1"/>
  <c r="I985" i="73"/>
  <c r="F1008" i="73"/>
  <c r="G986" i="73"/>
  <c r="H986" i="73" s="1"/>
  <c r="B988" i="73"/>
  <c r="A988" i="73" s="1"/>
  <c r="E982" i="73"/>
  <c r="C1010" i="73" l="1"/>
  <c r="E1010" i="73" s="1"/>
  <c r="D2010" i="73"/>
  <c r="I986" i="73"/>
  <c r="F1009" i="73"/>
  <c r="G987" i="73"/>
  <c r="H987" i="73" s="1"/>
  <c r="B989" i="73"/>
  <c r="A989" i="73" s="1"/>
  <c r="E983" i="73"/>
  <c r="D2011" i="73" l="1"/>
  <c r="C1011" i="73"/>
  <c r="E1011" i="73" s="1"/>
  <c r="F1010" i="73"/>
  <c r="G988" i="73"/>
  <c r="H988" i="73" s="1"/>
  <c r="B990" i="73"/>
  <c r="A990" i="73" s="1"/>
  <c r="I987" i="73"/>
  <c r="E984" i="73"/>
  <c r="C1012" i="73" l="1"/>
  <c r="D2012" i="73"/>
  <c r="I988" i="73"/>
  <c r="F1011" i="73"/>
  <c r="E1012" i="73"/>
  <c r="G989" i="73"/>
  <c r="H989" i="73" s="1"/>
  <c r="B991" i="73"/>
  <c r="A991" i="73" s="1"/>
  <c r="E985" i="73"/>
  <c r="D2013" i="73" l="1"/>
  <c r="C1013" i="73"/>
  <c r="F1012" i="73"/>
  <c r="I989" i="73"/>
  <c r="G990" i="73"/>
  <c r="H990" i="73" s="1"/>
  <c r="B992" i="73"/>
  <c r="A992" i="73" s="1"/>
  <c r="E986" i="73"/>
  <c r="C1014" i="73" l="1"/>
  <c r="E1014" i="73" s="1"/>
  <c r="E1013" i="73"/>
  <c r="D2014" i="73"/>
  <c r="F1013" i="73"/>
  <c r="I990" i="73"/>
  <c r="G991" i="73"/>
  <c r="H991" i="73" s="1"/>
  <c r="B993" i="73"/>
  <c r="A993" i="73" s="1"/>
  <c r="E987" i="73"/>
  <c r="D2015" i="73" l="1"/>
  <c r="C1015" i="73"/>
  <c r="F1014" i="73"/>
  <c r="I991" i="73"/>
  <c r="G992" i="73"/>
  <c r="H992" i="73" s="1"/>
  <c r="B994" i="73"/>
  <c r="A994" i="73" s="1"/>
  <c r="E988" i="73"/>
  <c r="C1016" i="73" l="1"/>
  <c r="E1016" i="73" s="1"/>
  <c r="E1015" i="73"/>
  <c r="D2016" i="73"/>
  <c r="F1015" i="73"/>
  <c r="G993" i="73"/>
  <c r="H993" i="73" s="1"/>
  <c r="B995" i="73"/>
  <c r="A995" i="73" s="1"/>
  <c r="I992" i="73"/>
  <c r="E989" i="73"/>
  <c r="I993" i="73" l="1"/>
  <c r="D2017" i="73"/>
  <c r="C1017" i="73"/>
  <c r="E1017" i="73" s="1"/>
  <c r="F1016" i="73"/>
  <c r="G994" i="73"/>
  <c r="H994" i="73" s="1"/>
  <c r="B996" i="73"/>
  <c r="A996" i="73" s="1"/>
  <c r="E990" i="73"/>
  <c r="C1018" i="73" l="1"/>
  <c r="E1018" i="73" s="1"/>
  <c r="D2018" i="73"/>
  <c r="F1017" i="73"/>
  <c r="G995" i="73"/>
  <c r="H995" i="73" s="1"/>
  <c r="B997" i="73"/>
  <c r="A997" i="73" s="1"/>
  <c r="I994" i="73"/>
  <c r="E991" i="73"/>
  <c r="D2019" i="73" l="1"/>
  <c r="C1019" i="73"/>
  <c r="F1018" i="73"/>
  <c r="I995" i="73"/>
  <c r="G996" i="73"/>
  <c r="H996" i="73" s="1"/>
  <c r="B998" i="73"/>
  <c r="A998" i="73" s="1"/>
  <c r="E992" i="73"/>
  <c r="C1020" i="73" l="1"/>
  <c r="E1020" i="73" s="1"/>
  <c r="E1019" i="73"/>
  <c r="D2020" i="73"/>
  <c r="F1019" i="73"/>
  <c r="I996" i="73"/>
  <c r="G997" i="73"/>
  <c r="H997" i="73" s="1"/>
  <c r="B999" i="73"/>
  <c r="A999" i="73" s="1"/>
  <c r="E993" i="73"/>
  <c r="D2021" i="73" l="1"/>
  <c r="C1021" i="73"/>
  <c r="E1021" i="73" s="1"/>
  <c r="I997" i="73"/>
  <c r="F1020" i="73"/>
  <c r="G998" i="73"/>
  <c r="H998" i="73" s="1"/>
  <c r="B1000" i="73"/>
  <c r="B1001" i="73" s="1"/>
  <c r="E994" i="73"/>
  <c r="B1002" i="73" l="1"/>
  <c r="C1022" i="73"/>
  <c r="E1022" i="73" s="1"/>
  <c r="D2022" i="73"/>
  <c r="F1021" i="73"/>
  <c r="A1000" i="73"/>
  <c r="A1001" i="73" s="1"/>
  <c r="I998" i="73"/>
  <c r="G999" i="73"/>
  <c r="H999" i="73" s="1"/>
  <c r="E995" i="73"/>
  <c r="C1023" i="73" l="1"/>
  <c r="E1023" i="73" s="1"/>
  <c r="D2023" i="73"/>
  <c r="A1002" i="73"/>
  <c r="B1003" i="73"/>
  <c r="F1022" i="73"/>
  <c r="G1000" i="73"/>
  <c r="H1000" i="73" s="1"/>
  <c r="I999" i="73"/>
  <c r="E996" i="73"/>
  <c r="D2024" i="73" l="1"/>
  <c r="A1003" i="73"/>
  <c r="B1004" i="73"/>
  <c r="C1024" i="73"/>
  <c r="E1024" i="73" s="1"/>
  <c r="F1023" i="73"/>
  <c r="G1001" i="73"/>
  <c r="H1001" i="73" s="1"/>
  <c r="I1000" i="73"/>
  <c r="E997" i="73"/>
  <c r="A1004" i="73" l="1"/>
  <c r="B1005" i="73"/>
  <c r="C1025" i="73"/>
  <c r="E1025" i="73" s="1"/>
  <c r="D2025" i="73"/>
  <c r="I1001" i="73"/>
  <c r="F1024" i="73"/>
  <c r="G1002" i="73"/>
  <c r="H1002" i="73" s="1"/>
  <c r="E998" i="73"/>
  <c r="C1026" i="73" l="1"/>
  <c r="E1026" i="73" s="1"/>
  <c r="D2026" i="73"/>
  <c r="A1005" i="73"/>
  <c r="B1006" i="73"/>
  <c r="I1002" i="73"/>
  <c r="F1025" i="73"/>
  <c r="G1003" i="73"/>
  <c r="H1003" i="73" s="1"/>
  <c r="E1000" i="73"/>
  <c r="E999" i="73"/>
  <c r="I1003" i="73" l="1"/>
  <c r="D2027" i="73"/>
  <c r="A1006" i="73"/>
  <c r="B1007" i="73"/>
  <c r="C1027" i="73"/>
  <c r="E1027" i="73" s="1"/>
  <c r="F1026" i="73"/>
  <c r="G1004" i="73"/>
  <c r="H1004" i="73" s="1"/>
  <c r="K25" i="72"/>
  <c r="K27" i="72"/>
  <c r="I13" i="73" l="1"/>
  <c r="N50" i="80"/>
  <c r="P50" i="80" s="1"/>
  <c r="I405" i="73"/>
  <c r="J50" i="80"/>
  <c r="L50" i="80" s="1"/>
  <c r="I403" i="73"/>
  <c r="J146" i="80"/>
  <c r="L146" i="80" s="1"/>
  <c r="I11" i="73"/>
  <c r="N98" i="80"/>
  <c r="P98" i="80" s="1"/>
  <c r="I797" i="73"/>
  <c r="I767" i="73"/>
  <c r="J98" i="80"/>
  <c r="L98" i="80" s="1"/>
  <c r="I795" i="73"/>
  <c r="N122" i="80"/>
  <c r="P122" i="80" s="1"/>
  <c r="N146" i="80"/>
  <c r="P146" i="80" s="1"/>
  <c r="I851" i="73"/>
  <c r="I515" i="73"/>
  <c r="I769" i="73"/>
  <c r="I517" i="73"/>
  <c r="I937" i="73"/>
  <c r="I853" i="73"/>
  <c r="J110" i="80"/>
  <c r="L110" i="80" s="1"/>
  <c r="I935" i="73"/>
  <c r="J74" i="80"/>
  <c r="L74" i="80" s="1"/>
  <c r="I627" i="73"/>
  <c r="I90" i="73"/>
  <c r="T8" i="74" s="1"/>
  <c r="T118" i="74" s="1"/>
  <c r="N74" i="80"/>
  <c r="P74" i="80" s="1"/>
  <c r="I629" i="73"/>
  <c r="N11" i="80"/>
  <c r="P11" i="80" s="1"/>
  <c r="I83" i="73"/>
  <c r="I72" i="73"/>
  <c r="N10" i="80"/>
  <c r="P10" i="80" s="1"/>
  <c r="J86" i="80"/>
  <c r="L86" i="80" s="1"/>
  <c r="I658" i="73"/>
  <c r="N86" i="80"/>
  <c r="P86" i="80" s="1"/>
  <c r="I660" i="73"/>
  <c r="N58" i="80"/>
  <c r="P58" i="80" s="1"/>
  <c r="I444" i="73"/>
  <c r="J58" i="80"/>
  <c r="L58" i="80" s="1"/>
  <c r="I442" i="73"/>
  <c r="J93" i="80"/>
  <c r="L93" i="80" s="1"/>
  <c r="J30" i="80"/>
  <c r="L30" i="80" s="1"/>
  <c r="I226" i="73"/>
  <c r="N93" i="80"/>
  <c r="P93" i="80" s="1"/>
  <c r="N30" i="80"/>
  <c r="P30" i="80" s="1"/>
  <c r="I228" i="73"/>
  <c r="J37" i="80"/>
  <c r="L37" i="80" s="1"/>
  <c r="I280" i="73"/>
  <c r="N37" i="80"/>
  <c r="P37" i="80" s="1"/>
  <c r="I282" i="73"/>
  <c r="J9" i="80"/>
  <c r="L9" i="80" s="1"/>
  <c r="I64" i="73"/>
  <c r="N79" i="80"/>
  <c r="P79" i="80" s="1"/>
  <c r="N9" i="80"/>
  <c r="P9" i="80" s="1"/>
  <c r="I66" i="73"/>
  <c r="J79" i="80"/>
  <c r="L79" i="80" s="1"/>
  <c r="I604" i="73"/>
  <c r="I540" i="73"/>
  <c r="I606" i="73"/>
  <c r="I472" i="73"/>
  <c r="J68" i="80"/>
  <c r="L68" i="80" s="1"/>
  <c r="I474" i="73"/>
  <c r="N68" i="80"/>
  <c r="P68" i="80" s="1"/>
  <c r="I1004" i="73"/>
  <c r="A1007" i="73"/>
  <c r="B1008" i="73"/>
  <c r="C1028" i="73"/>
  <c r="D2028" i="73"/>
  <c r="J134" i="80"/>
  <c r="L134" i="80" s="1"/>
  <c r="I934" i="73"/>
  <c r="N134" i="80"/>
  <c r="P134" i="80" s="1"/>
  <c r="I936" i="73"/>
  <c r="N110" i="80"/>
  <c r="P110" i="80" s="1"/>
  <c r="I768" i="73"/>
  <c r="J2" i="80"/>
  <c r="J62" i="80"/>
  <c r="L62" i="80" s="1"/>
  <c r="I430" i="73"/>
  <c r="N2" i="80"/>
  <c r="N62" i="80"/>
  <c r="P62" i="80" s="1"/>
  <c r="I432" i="73"/>
  <c r="F1027" i="73"/>
  <c r="G1005" i="73"/>
  <c r="H1005" i="73" s="1"/>
  <c r="E1028" i="73"/>
  <c r="I10" i="73"/>
  <c r="I244" i="73"/>
  <c r="I478" i="73"/>
  <c r="I712" i="73"/>
  <c r="I946" i="73"/>
  <c r="I948" i="73"/>
  <c r="I480" i="73"/>
  <c r="O8" i="74" s="1"/>
  <c r="O119" i="74" s="1"/>
  <c r="I12" i="73"/>
  <c r="I714" i="73"/>
  <c r="I246" i="73"/>
  <c r="N3" i="80"/>
  <c r="P3" i="80" s="1"/>
  <c r="K2" i="80"/>
  <c r="L2" i="80" s="1"/>
  <c r="J3" i="80"/>
  <c r="L3" i="80" s="1"/>
  <c r="O2" i="80"/>
  <c r="G107" i="74"/>
  <c r="G8" i="74" l="1"/>
  <c r="G120" i="74" s="1"/>
  <c r="O120" i="74"/>
  <c r="O118" i="74"/>
  <c r="G6" i="74"/>
  <c r="G108" i="74" s="1"/>
  <c r="P2" i="80"/>
  <c r="G109" i="74"/>
  <c r="G118" i="74"/>
  <c r="C1029" i="73"/>
  <c r="E1029" i="73" s="1"/>
  <c r="D2029" i="73"/>
  <c r="A1008" i="73"/>
  <c r="B1009" i="73"/>
  <c r="I1005" i="73"/>
  <c r="G106" i="74"/>
  <c r="F1028" i="73"/>
  <c r="G1006" i="73"/>
  <c r="H1006" i="73" s="1"/>
  <c r="G121" i="74"/>
  <c r="G119" i="74"/>
  <c r="G129" i="74"/>
  <c r="G127" i="74"/>
  <c r="G126" i="74" l="1"/>
  <c r="G128" i="74"/>
  <c r="D2030" i="73"/>
  <c r="A1009" i="73"/>
  <c r="B1010" i="73"/>
  <c r="C1030" i="73"/>
  <c r="E1030" i="73" s="1"/>
  <c r="I1006" i="73"/>
  <c r="F1029" i="73"/>
  <c r="G1007" i="73"/>
  <c r="H1007" i="73" s="1"/>
  <c r="I1007" i="73" l="1"/>
  <c r="A1010" i="73"/>
  <c r="B1011" i="73"/>
  <c r="C1031" i="73"/>
  <c r="E1031" i="73" s="1"/>
  <c r="D2031" i="73"/>
  <c r="F1030" i="73"/>
  <c r="G1008" i="73"/>
  <c r="H1008" i="73" s="1"/>
  <c r="I1008" i="73" l="1"/>
  <c r="C1032" i="73"/>
  <c r="D2032" i="73"/>
  <c r="A1011" i="73"/>
  <c r="B1012" i="73"/>
  <c r="F1031" i="73"/>
  <c r="G1009" i="73"/>
  <c r="H1009" i="73" s="1"/>
  <c r="D2033" i="73" l="1"/>
  <c r="C1033" i="73"/>
  <c r="E1033" i="73" s="1"/>
  <c r="A1012" i="73"/>
  <c r="B1013" i="73"/>
  <c r="E1032" i="73"/>
  <c r="I1009" i="73"/>
  <c r="F1032" i="73"/>
  <c r="G1010" i="73"/>
  <c r="H1010" i="73" s="1"/>
  <c r="C1034" i="73" l="1"/>
  <c r="E1034" i="73" s="1"/>
  <c r="A1013" i="73"/>
  <c r="B1014" i="73"/>
  <c r="D2034" i="73"/>
  <c r="I1010" i="73"/>
  <c r="F1033" i="73"/>
  <c r="G1011" i="73"/>
  <c r="H1011" i="73" s="1"/>
  <c r="I1011" i="73" l="1"/>
  <c r="A1014" i="73"/>
  <c r="B1015" i="73"/>
  <c r="D2035" i="73"/>
  <c r="C1035" i="73"/>
  <c r="E1035" i="73" s="1"/>
  <c r="F1034" i="73"/>
  <c r="G1012" i="73"/>
  <c r="H1012" i="73" s="1"/>
  <c r="I1012" i="73" l="1"/>
  <c r="D2036" i="73"/>
  <c r="C1036" i="73"/>
  <c r="A1015" i="73"/>
  <c r="B1016" i="73"/>
  <c r="F1035" i="73"/>
  <c r="E1036" i="73"/>
  <c r="G1013" i="73"/>
  <c r="H1013" i="73" s="1"/>
  <c r="I1013" i="73"/>
  <c r="C1037" i="73" l="1"/>
  <c r="E1037" i="73" s="1"/>
  <c r="A1016" i="73"/>
  <c r="B1017" i="73"/>
  <c r="D2037" i="73"/>
  <c r="F1036" i="73"/>
  <c r="G1014" i="73"/>
  <c r="H1014" i="73" s="1"/>
  <c r="A1017" i="73" l="1"/>
  <c r="B1018" i="73"/>
  <c r="D2038" i="73"/>
  <c r="C1038" i="73"/>
  <c r="E1038" i="73" s="1"/>
  <c r="I1014" i="73"/>
  <c r="F1037" i="73"/>
  <c r="G1015" i="73"/>
  <c r="H1015" i="73" s="1"/>
  <c r="I1015" i="73" l="1"/>
  <c r="D2039" i="73"/>
  <c r="C1039" i="73"/>
  <c r="E1039" i="73" s="1"/>
  <c r="A1018" i="73"/>
  <c r="B1019" i="73"/>
  <c r="F1038" i="73"/>
  <c r="G1016" i="73"/>
  <c r="H1016" i="73" s="1"/>
  <c r="I1016" i="73" l="1"/>
  <c r="C1040" i="73"/>
  <c r="E1040" i="73" s="1"/>
  <c r="A1019" i="73"/>
  <c r="B1020" i="73"/>
  <c r="D2040" i="73"/>
  <c r="F1039" i="73"/>
  <c r="G1017" i="73"/>
  <c r="H1017" i="73" s="1"/>
  <c r="I1017" i="73" l="1"/>
  <c r="A1020" i="73"/>
  <c r="B1021" i="73"/>
  <c r="D2041" i="73"/>
  <c r="C1041" i="73"/>
  <c r="E1041" i="73" s="1"/>
  <c r="F1040" i="73"/>
  <c r="G1018" i="73"/>
  <c r="H1018" i="73" s="1"/>
  <c r="I1018" i="73" l="1"/>
  <c r="D2042" i="73"/>
  <c r="C1042" i="73"/>
  <c r="E1042" i="73" s="1"/>
  <c r="A1021" i="73"/>
  <c r="B1022" i="73"/>
  <c r="F1041" i="73"/>
  <c r="G1019" i="73"/>
  <c r="H1019" i="73" s="1"/>
  <c r="I1019" i="73" l="1"/>
  <c r="C1043" i="73"/>
  <c r="E1043" i="73" s="1"/>
  <c r="A1022" i="73"/>
  <c r="B1023" i="73"/>
  <c r="D2043" i="73"/>
  <c r="F1042" i="73"/>
  <c r="G1020" i="73"/>
  <c r="H1020" i="73" s="1"/>
  <c r="I1020" i="73" l="1"/>
  <c r="A1023" i="73"/>
  <c r="B1024" i="73"/>
  <c r="D2044" i="73"/>
  <c r="C1044" i="73"/>
  <c r="E1044" i="73" s="1"/>
  <c r="F1043" i="73"/>
  <c r="G1021" i="73"/>
  <c r="H1021" i="73" s="1"/>
  <c r="I1021" i="73" l="1"/>
  <c r="D2045" i="73"/>
  <c r="C1045" i="73"/>
  <c r="E1045" i="73" s="1"/>
  <c r="A1024" i="73"/>
  <c r="B1025" i="73"/>
  <c r="F1044" i="73"/>
  <c r="G1022" i="73"/>
  <c r="H1022" i="73" s="1"/>
  <c r="I1022" i="73" l="1"/>
  <c r="C1046" i="73"/>
  <c r="E1046" i="73" s="1"/>
  <c r="A1025" i="73"/>
  <c r="B1026" i="73"/>
  <c r="D2046" i="73"/>
  <c r="F1045" i="73"/>
  <c r="G1023" i="73"/>
  <c r="H1023" i="73" s="1"/>
  <c r="I1023" i="73" l="1"/>
  <c r="A1026" i="73"/>
  <c r="B1027" i="73"/>
  <c r="D2047" i="73"/>
  <c r="C1047" i="73"/>
  <c r="E1047" i="73" s="1"/>
  <c r="F1046" i="73"/>
  <c r="G1024" i="73"/>
  <c r="H1024" i="73" s="1"/>
  <c r="D2048" i="73" l="1"/>
  <c r="C1048" i="73"/>
  <c r="E1048" i="73" s="1"/>
  <c r="A1027" i="73"/>
  <c r="B1028" i="73"/>
  <c r="I1024" i="73"/>
  <c r="F1047" i="73"/>
  <c r="G1025" i="73"/>
  <c r="H1025" i="73" s="1"/>
  <c r="I1025" i="73" l="1"/>
  <c r="C1049" i="73"/>
  <c r="E1049" i="73" s="1"/>
  <c r="A1028" i="73"/>
  <c r="B1029" i="73"/>
  <c r="D2049" i="73"/>
  <c r="F1048" i="73"/>
  <c r="G1026" i="73"/>
  <c r="H1026" i="73" s="1"/>
  <c r="A1029" i="73" l="1"/>
  <c r="B1030" i="73"/>
  <c r="D2050" i="73"/>
  <c r="C1050" i="73"/>
  <c r="E1050" i="73" s="1"/>
  <c r="I1026" i="73"/>
  <c r="F1049" i="73"/>
  <c r="G1027" i="73"/>
  <c r="H1027" i="73" s="1"/>
  <c r="I1027" i="73" l="1"/>
  <c r="D2051" i="73"/>
  <c r="C1051" i="73"/>
  <c r="E1051" i="73" s="1"/>
  <c r="A1030" i="73"/>
  <c r="B1031" i="73"/>
  <c r="F1050" i="73"/>
  <c r="G1028" i="73"/>
  <c r="H1028" i="73" s="1"/>
  <c r="C1052" i="73" l="1"/>
  <c r="E1052" i="73" s="1"/>
  <c r="A1031" i="73"/>
  <c r="B1032" i="73"/>
  <c r="D2052" i="73"/>
  <c r="I1028" i="73"/>
  <c r="F1051" i="73"/>
  <c r="G1029" i="73"/>
  <c r="H1029" i="73" s="1"/>
  <c r="I1029" i="73" l="1"/>
  <c r="A1032" i="73"/>
  <c r="B1033" i="73"/>
  <c r="D2053" i="73"/>
  <c r="C1053" i="73"/>
  <c r="E1053" i="73" s="1"/>
  <c r="F1052" i="73"/>
  <c r="G1030" i="73"/>
  <c r="H1030" i="73" s="1"/>
  <c r="I1030" i="73" l="1"/>
  <c r="D2054" i="73"/>
  <c r="C1054" i="73"/>
  <c r="E1054" i="73" s="1"/>
  <c r="A1033" i="73"/>
  <c r="B1034" i="73"/>
  <c r="F1053" i="73"/>
  <c r="G1031" i="73"/>
  <c r="H1031" i="73" s="1"/>
  <c r="C1055" i="73" l="1"/>
  <c r="E1055" i="73" s="1"/>
  <c r="A1034" i="73"/>
  <c r="B1035" i="73"/>
  <c r="D2055" i="73"/>
  <c r="I1031" i="73"/>
  <c r="F1054" i="73"/>
  <c r="G1032" i="73"/>
  <c r="H1032" i="73" s="1"/>
  <c r="A1035" i="73" l="1"/>
  <c r="B1036" i="73"/>
  <c r="D2056" i="73"/>
  <c r="C1056" i="73"/>
  <c r="E1056" i="73" s="1"/>
  <c r="I1032" i="73"/>
  <c r="F1055" i="73"/>
  <c r="G1033" i="73"/>
  <c r="H1033" i="73" s="1"/>
  <c r="I1033" i="73" l="1"/>
  <c r="D2057" i="73"/>
  <c r="C1057" i="73"/>
  <c r="E1057" i="73" s="1"/>
  <c r="A1036" i="73"/>
  <c r="B1037" i="73"/>
  <c r="F1056" i="73"/>
  <c r="G1034" i="73"/>
  <c r="H1034" i="73" s="1"/>
  <c r="I1034" i="73" l="1"/>
  <c r="C1058" i="73"/>
  <c r="E1058" i="73" s="1"/>
  <c r="A1037" i="73"/>
  <c r="B1038" i="73"/>
  <c r="D2058" i="73"/>
  <c r="F1057" i="73"/>
  <c r="G1035" i="73"/>
  <c r="H1035" i="73" s="1"/>
  <c r="A1038" i="73" l="1"/>
  <c r="B1039" i="73"/>
  <c r="D2059" i="73"/>
  <c r="C1059" i="73"/>
  <c r="E1059" i="73" s="1"/>
  <c r="I1035" i="73"/>
  <c r="F1058" i="73"/>
  <c r="G1036" i="73"/>
  <c r="H1036" i="73" s="1"/>
  <c r="I1036" i="73" l="1"/>
  <c r="D2060" i="73"/>
  <c r="C1060" i="73"/>
  <c r="E1060" i="73" s="1"/>
  <c r="A1039" i="73"/>
  <c r="B1040" i="73"/>
  <c r="F1059" i="73"/>
  <c r="G1037" i="73"/>
  <c r="H1037" i="73" s="1"/>
  <c r="I1037" i="73" l="1"/>
  <c r="C1061" i="73"/>
  <c r="E1061" i="73" s="1"/>
  <c r="A1040" i="73"/>
  <c r="B1041" i="73"/>
  <c r="D2061" i="73"/>
  <c r="F1060" i="73"/>
  <c r="G1038" i="73"/>
  <c r="H1038" i="73" s="1"/>
  <c r="I1038" i="73" l="1"/>
  <c r="A1041" i="73"/>
  <c r="B1042" i="73"/>
  <c r="D2062" i="73"/>
  <c r="C1062" i="73"/>
  <c r="E1062" i="73" s="1"/>
  <c r="F1061" i="73"/>
  <c r="G1039" i="73"/>
  <c r="H1039" i="73" s="1"/>
  <c r="D2063" i="73" l="1"/>
  <c r="C1063" i="73"/>
  <c r="E1063" i="73" s="1"/>
  <c r="A1042" i="73"/>
  <c r="B1043" i="73"/>
  <c r="I1039" i="73"/>
  <c r="F1062" i="73"/>
  <c r="G1040" i="73"/>
  <c r="H1040" i="73" s="1"/>
  <c r="C1064" i="73" l="1"/>
  <c r="E1064" i="73" s="1"/>
  <c r="A1043" i="73"/>
  <c r="B1044" i="73"/>
  <c r="D2064" i="73"/>
  <c r="I1040" i="73"/>
  <c r="F1063" i="73"/>
  <c r="G1041" i="73"/>
  <c r="H1041" i="73" s="1"/>
  <c r="I1041" i="73" l="1"/>
  <c r="A1044" i="73"/>
  <c r="B1045" i="73"/>
  <c r="D2065" i="73"/>
  <c r="C1065" i="73"/>
  <c r="E1065" i="73" s="1"/>
  <c r="F1064" i="73"/>
  <c r="G1042" i="73"/>
  <c r="H1042" i="73" s="1"/>
  <c r="I1042" i="73" l="1"/>
  <c r="D2066" i="73"/>
  <c r="C1066" i="73"/>
  <c r="E1066" i="73" s="1"/>
  <c r="A1045" i="73"/>
  <c r="B1046" i="73"/>
  <c r="F1065" i="73"/>
  <c r="G1043" i="73"/>
  <c r="H1043" i="73" s="1"/>
  <c r="I1043" i="73" l="1"/>
  <c r="C1067" i="73"/>
  <c r="E1067" i="73" s="1"/>
  <c r="A1046" i="73"/>
  <c r="B1047" i="73"/>
  <c r="D2067" i="73"/>
  <c r="F1066" i="73"/>
  <c r="G1044" i="73"/>
  <c r="H1044" i="73" s="1"/>
  <c r="I1044" i="73" l="1"/>
  <c r="A1047" i="73"/>
  <c r="B1048" i="73"/>
  <c r="D2068" i="73"/>
  <c r="C1068" i="73"/>
  <c r="E1068" i="73" s="1"/>
  <c r="F1067" i="73"/>
  <c r="G1045" i="73"/>
  <c r="H1045" i="73" s="1"/>
  <c r="I1045" i="73" l="1"/>
  <c r="D2069" i="73"/>
  <c r="C1069" i="73"/>
  <c r="A1048" i="73"/>
  <c r="B1049" i="73"/>
  <c r="F1068" i="73"/>
  <c r="E1069" i="73"/>
  <c r="G1046" i="73"/>
  <c r="H1046" i="73" s="1"/>
  <c r="C1070" i="73" l="1"/>
  <c r="E1070" i="73" s="1"/>
  <c r="I1046" i="73"/>
  <c r="A1049" i="73"/>
  <c r="B1050" i="73"/>
  <c r="D2070" i="73"/>
  <c r="F1069" i="73"/>
  <c r="G1047" i="73"/>
  <c r="H1047" i="73" s="1"/>
  <c r="I1047" i="73" l="1"/>
  <c r="C1071" i="73"/>
  <c r="E1071" i="73" s="1"/>
  <c r="D2071" i="73"/>
  <c r="A1050" i="73"/>
  <c r="B1051" i="73"/>
  <c r="F1070" i="73"/>
  <c r="G1048" i="73"/>
  <c r="H1048" i="73" s="1"/>
  <c r="I1048" i="73" l="1"/>
  <c r="D2072" i="73"/>
  <c r="A1051" i="73"/>
  <c r="B1052" i="73"/>
  <c r="C1072" i="73"/>
  <c r="E1072" i="73" s="1"/>
  <c r="F1071" i="73"/>
  <c r="G1049" i="73"/>
  <c r="H1049" i="73" s="1"/>
  <c r="I1049" i="73" l="1"/>
  <c r="A1052" i="73"/>
  <c r="B1053" i="73"/>
  <c r="C1073" i="73"/>
  <c r="E1073" i="73" s="1"/>
  <c r="D2073" i="73"/>
  <c r="F1072" i="73"/>
  <c r="G1050" i="73"/>
  <c r="H1050" i="73" s="1"/>
  <c r="I1050" i="73" l="1"/>
  <c r="C1074" i="73"/>
  <c r="E1074" i="73" s="1"/>
  <c r="D2074" i="73"/>
  <c r="A1053" i="73"/>
  <c r="B1054" i="73"/>
  <c r="F1073" i="73"/>
  <c r="G1051" i="73"/>
  <c r="H1051" i="73" s="1"/>
  <c r="I1051" i="73" l="1"/>
  <c r="D2075" i="73"/>
  <c r="A1054" i="73"/>
  <c r="B1055" i="73"/>
  <c r="C1075" i="73"/>
  <c r="F1074" i="73"/>
  <c r="G1052" i="73"/>
  <c r="H1052" i="73" s="1"/>
  <c r="C1076" i="73" l="1"/>
  <c r="E1076" i="73" s="1"/>
  <c r="D2076" i="73"/>
  <c r="A1055" i="73"/>
  <c r="B1056" i="73"/>
  <c r="E1075" i="73"/>
  <c r="I1052" i="73"/>
  <c r="F1075" i="73"/>
  <c r="G1053" i="73"/>
  <c r="H1053" i="73" s="1"/>
  <c r="I1053" i="73" l="1"/>
  <c r="D2077" i="73"/>
  <c r="A1056" i="73"/>
  <c r="B1057" i="73"/>
  <c r="C1077" i="73"/>
  <c r="E1077" i="73" s="1"/>
  <c r="F1076" i="73"/>
  <c r="G1054" i="73"/>
  <c r="H1054" i="73" s="1"/>
  <c r="A1057" i="73" l="1"/>
  <c r="B1058" i="73"/>
  <c r="D2078" i="73"/>
  <c r="C1078" i="73"/>
  <c r="E1078" i="73" s="1"/>
  <c r="I1054" i="73"/>
  <c r="F1077" i="73"/>
  <c r="G1055" i="73"/>
  <c r="H1055" i="73" s="1"/>
  <c r="I1055" i="73" l="1"/>
  <c r="D2079" i="73"/>
  <c r="C1079" i="73"/>
  <c r="E1079" i="73" s="1"/>
  <c r="A1058" i="73"/>
  <c r="B1059" i="73"/>
  <c r="F1078" i="73"/>
  <c r="G1056" i="73"/>
  <c r="H1056" i="73" s="1"/>
  <c r="I1056" i="73" l="1"/>
  <c r="C1080" i="73"/>
  <c r="E1080" i="73" s="1"/>
  <c r="A1059" i="73"/>
  <c r="B1060" i="73"/>
  <c r="D2080" i="73"/>
  <c r="F1079" i="73"/>
  <c r="G1057" i="73"/>
  <c r="H1057" i="73" s="1"/>
  <c r="A1060" i="73" l="1"/>
  <c r="B1061" i="73"/>
  <c r="D2081" i="73"/>
  <c r="C1081" i="73"/>
  <c r="E1081" i="73" s="1"/>
  <c r="I1057" i="73"/>
  <c r="F1080" i="73"/>
  <c r="G1058" i="73"/>
  <c r="H1058" i="73" s="1"/>
  <c r="I1058" i="73" l="1"/>
  <c r="D2082" i="73"/>
  <c r="C1082" i="73"/>
  <c r="E1082" i="73" s="1"/>
  <c r="A1061" i="73"/>
  <c r="B1062" i="73"/>
  <c r="F1081" i="73"/>
  <c r="G1059" i="73"/>
  <c r="H1059" i="73" s="1"/>
  <c r="C1083" i="73" l="1"/>
  <c r="E1083" i="73" s="1"/>
  <c r="A1062" i="73"/>
  <c r="B1063" i="73"/>
  <c r="D2083" i="73"/>
  <c r="I1059" i="73"/>
  <c r="F1082" i="73"/>
  <c r="G1060" i="73"/>
  <c r="H1060" i="73" s="1"/>
  <c r="I1060" i="73" l="1"/>
  <c r="A1063" i="73"/>
  <c r="B1064" i="73"/>
  <c r="D2084" i="73"/>
  <c r="C1084" i="73"/>
  <c r="E1084" i="73" s="1"/>
  <c r="F1083" i="73"/>
  <c r="G1061" i="73"/>
  <c r="H1061" i="73" s="1"/>
  <c r="D2085" i="73" l="1"/>
  <c r="C1085" i="73"/>
  <c r="A1064" i="73"/>
  <c r="B1065" i="73"/>
  <c r="I1061" i="73"/>
  <c r="F1084" i="73"/>
  <c r="G1062" i="73"/>
  <c r="H1062" i="73" s="1"/>
  <c r="I1062" i="73" l="1"/>
  <c r="C1086" i="73"/>
  <c r="E1086" i="73" s="1"/>
  <c r="A1065" i="73"/>
  <c r="B1066" i="73"/>
  <c r="D2086" i="73"/>
  <c r="E1085" i="73"/>
  <c r="F1085" i="73"/>
  <c r="G1063" i="73"/>
  <c r="H1063" i="73" s="1"/>
  <c r="I1063" i="73" l="1"/>
  <c r="A1066" i="73"/>
  <c r="B1067" i="73"/>
  <c r="D2087" i="73"/>
  <c r="C1087" i="73"/>
  <c r="E1087" i="73" s="1"/>
  <c r="F1086" i="73"/>
  <c r="G1064" i="73"/>
  <c r="H1064" i="73" s="1"/>
  <c r="I1064" i="73" l="1"/>
  <c r="D2088" i="73"/>
  <c r="C1088" i="73"/>
  <c r="E1088" i="73" s="1"/>
  <c r="A1067" i="73"/>
  <c r="B1068" i="73"/>
  <c r="F1087" i="73"/>
  <c r="G1065" i="73"/>
  <c r="H1065" i="73" s="1"/>
  <c r="I1065" i="73" l="1"/>
  <c r="C1089" i="73"/>
  <c r="E1089" i="73" s="1"/>
  <c r="A1068" i="73"/>
  <c r="B1069" i="73"/>
  <c r="D2089" i="73"/>
  <c r="F1088" i="73"/>
  <c r="G1066" i="73"/>
  <c r="H1066" i="73" s="1"/>
  <c r="I1066" i="73" l="1"/>
  <c r="A1069" i="73"/>
  <c r="B1070" i="73"/>
  <c r="D2090" i="73"/>
  <c r="C1090" i="73"/>
  <c r="E1090" i="73" s="1"/>
  <c r="F1089" i="73"/>
  <c r="G1067" i="73"/>
  <c r="H1067" i="73" s="1"/>
  <c r="C1091" i="73" l="1"/>
  <c r="E1091" i="73" s="1"/>
  <c r="A1070" i="73"/>
  <c r="B1071" i="73"/>
  <c r="D2091" i="73"/>
  <c r="I1067" i="73"/>
  <c r="F1090" i="73"/>
  <c r="G1068" i="73"/>
  <c r="H1068" i="73" s="1"/>
  <c r="I1068" i="73" l="1"/>
  <c r="A1071" i="73"/>
  <c r="B1072" i="73"/>
  <c r="D2092" i="73"/>
  <c r="C1092" i="73"/>
  <c r="E1092" i="73" s="1"/>
  <c r="F1091" i="73"/>
  <c r="G1069" i="73"/>
  <c r="H1069" i="73" s="1"/>
  <c r="C1093" i="73" l="1"/>
  <c r="E1093" i="73" s="1"/>
  <c r="A1072" i="73"/>
  <c r="B1073" i="73"/>
  <c r="D2093" i="73"/>
  <c r="I1069" i="73"/>
  <c r="F1092" i="73"/>
  <c r="G1070" i="73"/>
  <c r="H1070" i="73" s="1"/>
  <c r="I1070" i="73" l="1"/>
  <c r="A1073" i="73"/>
  <c r="B1074" i="73"/>
  <c r="D2094" i="73"/>
  <c r="C1094" i="73"/>
  <c r="E1094" i="73" s="1"/>
  <c r="F1093" i="73"/>
  <c r="G1071" i="73"/>
  <c r="H1071" i="73" s="1"/>
  <c r="C1095" i="73" l="1"/>
  <c r="E1095" i="73" s="1"/>
  <c r="A1074" i="73"/>
  <c r="B1075" i="73"/>
  <c r="D2095" i="73"/>
  <c r="I1071" i="73"/>
  <c r="F1094" i="73"/>
  <c r="G1072" i="73"/>
  <c r="H1072" i="73" s="1"/>
  <c r="I1072" i="73" l="1"/>
  <c r="A1075" i="73"/>
  <c r="B1076" i="73"/>
  <c r="D2096" i="73"/>
  <c r="C1096" i="73"/>
  <c r="E1096" i="73" s="1"/>
  <c r="F1095" i="73"/>
  <c r="G1073" i="73"/>
  <c r="H1073" i="73" s="1"/>
  <c r="D2097" i="73" l="1"/>
  <c r="C1097" i="73"/>
  <c r="E1097" i="73" s="1"/>
  <c r="A1076" i="73"/>
  <c r="B1077" i="73"/>
  <c r="I1073" i="73"/>
  <c r="F1096" i="73"/>
  <c r="G1074" i="73"/>
  <c r="H1074" i="73" s="1"/>
  <c r="I1074" i="73" l="1"/>
  <c r="C1098" i="73"/>
  <c r="E1098" i="73" s="1"/>
  <c r="A1077" i="73"/>
  <c r="B1078" i="73"/>
  <c r="D2098" i="73"/>
  <c r="F1097" i="73"/>
  <c r="G1075" i="73"/>
  <c r="H1075" i="73" s="1"/>
  <c r="A1078" i="73" l="1"/>
  <c r="B1079" i="73"/>
  <c r="D2099" i="73"/>
  <c r="C1099" i="73"/>
  <c r="E1099" i="73" s="1"/>
  <c r="I1075" i="73"/>
  <c r="F1098" i="73"/>
  <c r="G1076" i="73"/>
  <c r="H1076" i="73" s="1"/>
  <c r="I1076" i="73" l="1"/>
  <c r="D2100" i="73"/>
  <c r="C1100" i="73"/>
  <c r="E1100" i="73" s="1"/>
  <c r="A1079" i="73"/>
  <c r="B1080" i="73"/>
  <c r="F1099" i="73"/>
  <c r="G1077" i="73"/>
  <c r="H1077" i="73" s="1"/>
  <c r="I1077" i="73" l="1"/>
  <c r="C1101" i="73"/>
  <c r="E1101" i="73" s="1"/>
  <c r="A1080" i="73"/>
  <c r="B1081" i="73"/>
  <c r="D2101" i="73"/>
  <c r="F1100" i="73"/>
  <c r="G1078" i="73"/>
  <c r="H1078" i="73" s="1"/>
  <c r="I1078" i="73" l="1"/>
  <c r="A1081" i="73"/>
  <c r="B1082" i="73"/>
  <c r="D2102" i="73"/>
  <c r="C1102" i="73"/>
  <c r="E1102" i="73" s="1"/>
  <c r="F1101" i="73"/>
  <c r="G1079" i="73"/>
  <c r="H1079" i="73" s="1"/>
  <c r="I1079" i="73" l="1"/>
  <c r="D2103" i="73"/>
  <c r="C1103" i="73"/>
  <c r="E1103" i="73" s="1"/>
  <c r="A1082" i="73"/>
  <c r="B1083" i="73"/>
  <c r="F1102" i="73"/>
  <c r="G1080" i="73"/>
  <c r="H1080" i="73" s="1"/>
  <c r="I1080" i="73" l="1"/>
  <c r="C1104" i="73"/>
  <c r="E1104" i="73" s="1"/>
  <c r="A1083" i="73"/>
  <c r="B1084" i="73"/>
  <c r="D2104" i="73"/>
  <c r="F1103" i="73"/>
  <c r="G1081" i="73"/>
  <c r="H1081" i="73" s="1"/>
  <c r="A1084" i="73" l="1"/>
  <c r="B1085" i="73"/>
  <c r="D2105" i="73"/>
  <c r="C1105" i="73"/>
  <c r="E1105" i="73" s="1"/>
  <c r="I1081" i="73"/>
  <c r="F1104" i="73"/>
  <c r="G1082" i="73"/>
  <c r="H1082" i="73" s="1"/>
  <c r="I1082" i="73" l="1"/>
  <c r="D2106" i="73"/>
  <c r="C1106" i="73"/>
  <c r="E1106" i="73" s="1"/>
  <c r="A1085" i="73"/>
  <c r="B1086" i="73"/>
  <c r="F1105" i="73"/>
  <c r="G1083" i="73"/>
  <c r="H1083" i="73" s="1"/>
  <c r="C1107" i="73" l="1"/>
  <c r="E1107" i="73" s="1"/>
  <c r="A1086" i="73"/>
  <c r="B1087" i="73"/>
  <c r="D2107" i="73"/>
  <c r="I1083" i="73"/>
  <c r="F1106" i="73"/>
  <c r="G1084" i="73"/>
  <c r="H1084" i="73" s="1"/>
  <c r="I1084" i="73" l="1"/>
  <c r="A1087" i="73"/>
  <c r="B1088" i="73"/>
  <c r="D2108" i="73"/>
  <c r="C1108" i="73"/>
  <c r="E1108" i="73" s="1"/>
  <c r="F1107" i="73"/>
  <c r="G1085" i="73"/>
  <c r="H1085" i="73" s="1"/>
  <c r="D2109" i="73" l="1"/>
  <c r="C1109" i="73"/>
  <c r="E1109" i="73" s="1"/>
  <c r="A1088" i="73"/>
  <c r="B1089" i="73"/>
  <c r="I1085" i="73"/>
  <c r="F1108" i="73"/>
  <c r="G1086" i="73"/>
  <c r="H1086" i="73" s="1"/>
  <c r="C1110" i="73" l="1"/>
  <c r="E1110" i="73" s="1"/>
  <c r="I1086" i="73"/>
  <c r="A1089" i="73"/>
  <c r="B1090" i="73"/>
  <c r="D2110" i="73"/>
  <c r="F1109" i="73"/>
  <c r="G1087" i="73"/>
  <c r="H1087" i="73" s="1"/>
  <c r="I1087" i="73" l="1"/>
  <c r="D2111" i="73"/>
  <c r="C1111" i="73"/>
  <c r="E1111" i="73" s="1"/>
  <c r="A1090" i="73"/>
  <c r="B1091" i="73"/>
  <c r="F1110" i="73"/>
  <c r="G1088" i="73"/>
  <c r="H1088" i="73" s="1"/>
  <c r="I1088" i="73" l="1"/>
  <c r="C1112" i="73"/>
  <c r="E1112" i="73" s="1"/>
  <c r="A1091" i="73"/>
  <c r="B1092" i="73"/>
  <c r="D2112" i="73"/>
  <c r="F1111" i="73"/>
  <c r="G1089" i="73"/>
  <c r="H1089" i="73" s="1"/>
  <c r="I1089" i="73" l="1"/>
  <c r="A1092" i="73"/>
  <c r="B1093" i="73"/>
  <c r="D2113" i="73"/>
  <c r="C1113" i="73"/>
  <c r="E1113" i="73" s="1"/>
  <c r="F1112" i="73"/>
  <c r="G1090" i="73"/>
  <c r="H1090" i="73" s="1"/>
  <c r="D2114" i="73" l="1"/>
  <c r="C1114" i="73"/>
  <c r="E1114" i="73" s="1"/>
  <c r="A1093" i="73"/>
  <c r="B1094" i="73"/>
  <c r="I1090" i="73"/>
  <c r="F1113" i="73"/>
  <c r="G1091" i="73"/>
  <c r="H1091" i="73" s="1"/>
  <c r="I1091" i="73" l="1"/>
  <c r="C1115" i="73"/>
  <c r="E1115" i="73" s="1"/>
  <c r="A1094" i="73"/>
  <c r="B1095" i="73"/>
  <c r="D2115" i="73"/>
  <c r="F1114" i="73"/>
  <c r="G1092" i="73"/>
  <c r="H1092" i="73" s="1"/>
  <c r="A1095" i="73" l="1"/>
  <c r="B1096" i="73"/>
  <c r="D2116" i="73"/>
  <c r="C1116" i="73"/>
  <c r="E1116" i="73" s="1"/>
  <c r="I1092" i="73"/>
  <c r="F1115" i="73"/>
  <c r="G1093" i="73"/>
  <c r="H1093" i="73" s="1"/>
  <c r="I1093" i="73" l="1"/>
  <c r="D2117" i="73"/>
  <c r="C1117" i="73"/>
  <c r="E1117" i="73" s="1"/>
  <c r="A1096" i="73"/>
  <c r="B1097" i="73"/>
  <c r="F1116" i="73"/>
  <c r="G1094" i="73"/>
  <c r="H1094" i="73" s="1"/>
  <c r="I1094" i="73" l="1"/>
  <c r="C1118" i="73"/>
  <c r="E1118" i="73" s="1"/>
  <c r="A1097" i="73"/>
  <c r="B1098" i="73"/>
  <c r="D2118" i="73"/>
  <c r="F1117" i="73"/>
  <c r="G1095" i="73"/>
  <c r="H1095" i="73" s="1"/>
  <c r="I1095" i="73" l="1"/>
  <c r="A1098" i="73"/>
  <c r="B1099" i="73"/>
  <c r="D2119" i="73"/>
  <c r="C1119" i="73"/>
  <c r="E1119" i="73" s="1"/>
  <c r="F1118" i="73"/>
  <c r="G1096" i="73"/>
  <c r="H1096" i="73" s="1"/>
  <c r="D2120" i="73" l="1"/>
  <c r="C1120" i="73"/>
  <c r="E1120" i="73" s="1"/>
  <c r="A1099" i="73"/>
  <c r="B1100" i="73"/>
  <c r="I1096" i="73"/>
  <c r="F1119" i="73"/>
  <c r="G1097" i="73"/>
  <c r="H1097" i="73" s="1"/>
  <c r="I1097" i="73" l="1"/>
  <c r="C1121" i="73"/>
  <c r="E1121" i="73" s="1"/>
  <c r="A1100" i="73"/>
  <c r="B1101" i="73"/>
  <c r="D2121" i="73"/>
  <c r="F1120" i="73"/>
  <c r="G1098" i="73"/>
  <c r="H1098" i="73" s="1"/>
  <c r="A1101" i="73" l="1"/>
  <c r="B1102" i="73"/>
  <c r="D2122" i="73"/>
  <c r="C1122" i="73"/>
  <c r="E1122" i="73" s="1"/>
  <c r="I1098" i="73"/>
  <c r="F1121" i="73"/>
  <c r="G1099" i="73"/>
  <c r="H1099" i="73" s="1"/>
  <c r="I1099" i="73" l="1"/>
  <c r="D2123" i="73"/>
  <c r="C1123" i="73"/>
  <c r="E1123" i="73" s="1"/>
  <c r="A1102" i="73"/>
  <c r="B1103" i="73"/>
  <c r="F1122" i="73"/>
  <c r="G1100" i="73"/>
  <c r="H1100" i="73" s="1"/>
  <c r="I1100" i="73" l="1"/>
  <c r="C1124" i="73"/>
  <c r="E1124" i="73" s="1"/>
  <c r="A1103" i="73"/>
  <c r="B1104" i="73"/>
  <c r="D2124" i="73"/>
  <c r="F1123" i="73"/>
  <c r="G1101" i="73"/>
  <c r="H1101" i="73" s="1"/>
  <c r="I1101" i="73" l="1"/>
  <c r="A1104" i="73"/>
  <c r="B1105" i="73"/>
  <c r="D2125" i="73"/>
  <c r="C1125" i="73"/>
  <c r="E1125" i="73" s="1"/>
  <c r="F1124" i="73"/>
  <c r="G1102" i="73"/>
  <c r="H1102" i="73" s="1"/>
  <c r="D2126" i="73" l="1"/>
  <c r="C1126" i="73"/>
  <c r="E1126" i="73" s="1"/>
  <c r="A1105" i="73"/>
  <c r="B1106" i="73"/>
  <c r="I1102" i="73"/>
  <c r="F1125" i="73"/>
  <c r="G1103" i="73"/>
  <c r="H1103" i="73" s="1"/>
  <c r="I1103" i="73" l="1"/>
  <c r="C1127" i="73"/>
  <c r="E1127" i="73" s="1"/>
  <c r="A1106" i="73"/>
  <c r="B1107" i="73"/>
  <c r="D2127" i="73"/>
  <c r="F1126" i="73"/>
  <c r="G1104" i="73"/>
  <c r="H1104" i="73" s="1"/>
  <c r="I1104" i="73" l="1"/>
  <c r="A1107" i="73"/>
  <c r="B1108" i="73"/>
  <c r="D2128" i="73"/>
  <c r="C1128" i="73"/>
  <c r="E1128" i="73" s="1"/>
  <c r="F1127" i="73"/>
  <c r="G1105" i="73"/>
  <c r="H1105" i="73" s="1"/>
  <c r="I1105" i="73" l="1"/>
  <c r="D2129" i="73"/>
  <c r="C1129" i="73"/>
  <c r="E1129" i="73" s="1"/>
  <c r="A1108" i="73"/>
  <c r="B1109" i="73"/>
  <c r="F1128" i="73"/>
  <c r="G1106" i="73"/>
  <c r="H1106" i="73" s="1"/>
  <c r="I1106" i="73" l="1"/>
  <c r="C1130" i="73"/>
  <c r="E1130" i="73" s="1"/>
  <c r="A1109" i="73"/>
  <c r="B1110" i="73"/>
  <c r="D2130" i="73"/>
  <c r="F1129" i="73"/>
  <c r="G1107" i="73"/>
  <c r="H1107" i="73" s="1"/>
  <c r="A1110" i="73" l="1"/>
  <c r="B1111" i="73"/>
  <c r="D2131" i="73"/>
  <c r="C1131" i="73"/>
  <c r="E1131" i="73" s="1"/>
  <c r="I1107" i="73"/>
  <c r="F1130" i="73"/>
  <c r="G1108" i="73"/>
  <c r="H1108" i="73" s="1"/>
  <c r="I1108" i="73" l="1"/>
  <c r="D2132" i="73"/>
  <c r="C1132" i="73"/>
  <c r="E1132" i="73" s="1"/>
  <c r="A1111" i="73"/>
  <c r="B1112" i="73"/>
  <c r="F1131" i="73"/>
  <c r="G1109" i="73"/>
  <c r="H1109" i="73" s="1"/>
  <c r="I1109" i="73" l="1"/>
  <c r="C1133" i="73"/>
  <c r="E1133" i="73" s="1"/>
  <c r="A1112" i="73"/>
  <c r="B1113" i="73"/>
  <c r="D2133" i="73"/>
  <c r="F1132" i="73"/>
  <c r="G1110" i="73"/>
  <c r="H1110" i="73" s="1"/>
  <c r="I1110" i="73" l="1"/>
  <c r="A1113" i="73"/>
  <c r="B1114" i="73"/>
  <c r="D2134" i="73"/>
  <c r="C1134" i="73"/>
  <c r="E1134" i="73" s="1"/>
  <c r="F1133" i="73"/>
  <c r="G1111" i="73"/>
  <c r="H1111" i="73" s="1"/>
  <c r="I1111" i="73" l="1"/>
  <c r="D2135" i="73"/>
  <c r="C1135" i="73"/>
  <c r="E1135" i="73" s="1"/>
  <c r="A1114" i="73"/>
  <c r="B1115" i="73"/>
  <c r="F1134" i="73"/>
  <c r="G1112" i="73"/>
  <c r="H1112" i="73" s="1"/>
  <c r="I1112" i="73" l="1"/>
  <c r="C1136" i="73"/>
  <c r="E1136" i="73" s="1"/>
  <c r="A1115" i="73"/>
  <c r="B1116" i="73"/>
  <c r="D2136" i="73"/>
  <c r="F1135" i="73"/>
  <c r="G1113" i="73"/>
  <c r="H1113" i="73" s="1"/>
  <c r="I1113" i="73" l="1"/>
  <c r="A1116" i="73"/>
  <c r="B1117" i="73"/>
  <c r="D2137" i="73"/>
  <c r="C1137" i="73"/>
  <c r="E1137" i="73" s="1"/>
  <c r="F1136" i="73"/>
  <c r="G1114" i="73"/>
  <c r="H1114" i="73" s="1"/>
  <c r="D2138" i="73" l="1"/>
  <c r="C1138" i="73"/>
  <c r="E1138" i="73" s="1"/>
  <c r="A1117" i="73"/>
  <c r="B1118" i="73"/>
  <c r="I1114" i="73"/>
  <c r="F1137" i="73"/>
  <c r="G1115" i="73"/>
  <c r="H1115" i="73" s="1"/>
  <c r="I1115" i="73" l="1"/>
  <c r="C1139" i="73"/>
  <c r="E1139" i="73" s="1"/>
  <c r="A1118" i="73"/>
  <c r="B1119" i="73"/>
  <c r="D2139" i="73"/>
  <c r="F1138" i="73"/>
  <c r="G1116" i="73"/>
  <c r="H1116" i="73" s="1"/>
  <c r="A1119" i="73" l="1"/>
  <c r="B1120" i="73"/>
  <c r="D2140" i="73"/>
  <c r="C1140" i="73"/>
  <c r="E1140" i="73" s="1"/>
  <c r="I1116" i="73"/>
  <c r="F1139" i="73"/>
  <c r="G1117" i="73"/>
  <c r="H1117" i="73" s="1"/>
  <c r="I1117" i="73" l="1"/>
  <c r="D2141" i="73"/>
  <c r="C1141" i="73"/>
  <c r="E1141" i="73" s="1"/>
  <c r="A1120" i="73"/>
  <c r="B1121" i="73"/>
  <c r="F1140" i="73"/>
  <c r="G1118" i="73"/>
  <c r="H1118" i="73" s="1"/>
  <c r="I1118" i="73" l="1"/>
  <c r="C1142" i="73"/>
  <c r="E1142" i="73" s="1"/>
  <c r="A1121" i="73"/>
  <c r="B1122" i="73"/>
  <c r="D2142" i="73"/>
  <c r="F1141" i="73"/>
  <c r="G1119" i="73"/>
  <c r="H1119" i="73" s="1"/>
  <c r="I1119" i="73" l="1"/>
  <c r="A1122" i="73"/>
  <c r="B1123" i="73"/>
  <c r="D2143" i="73"/>
  <c r="C1143" i="73"/>
  <c r="E1143" i="73" s="1"/>
  <c r="F1142" i="73"/>
  <c r="G1120" i="73"/>
  <c r="H1120" i="73" s="1"/>
  <c r="I1120" i="73" l="1"/>
  <c r="D2144" i="73"/>
  <c r="C1144" i="73"/>
  <c r="E1144" i="73" s="1"/>
  <c r="A1123" i="73"/>
  <c r="B1124" i="73"/>
  <c r="F1143" i="73"/>
  <c r="G1121" i="73"/>
  <c r="H1121" i="73" s="1"/>
  <c r="I1121" i="73" l="1"/>
  <c r="C1145" i="73"/>
  <c r="E1145" i="73" s="1"/>
  <c r="A1124" i="73"/>
  <c r="B1125" i="73"/>
  <c r="D2145" i="73"/>
  <c r="F1144" i="73"/>
  <c r="G1122" i="73"/>
  <c r="H1122" i="73" s="1"/>
  <c r="I1122" i="73" l="1"/>
  <c r="A1125" i="73"/>
  <c r="B1126" i="73"/>
  <c r="D2146" i="73"/>
  <c r="C1146" i="73"/>
  <c r="E1146" i="73" s="1"/>
  <c r="F1145" i="73"/>
  <c r="G1123" i="73"/>
  <c r="H1123" i="73" s="1"/>
  <c r="I1123" i="73" l="1"/>
  <c r="D2147" i="73"/>
  <c r="C1147" i="73"/>
  <c r="E1147" i="73" s="1"/>
  <c r="A1126" i="73"/>
  <c r="B1127" i="73"/>
  <c r="F1146" i="73"/>
  <c r="G1124" i="73"/>
  <c r="H1124" i="73" s="1"/>
  <c r="I1124" i="73" l="1"/>
  <c r="C1148" i="73"/>
  <c r="E1148" i="73" s="1"/>
  <c r="A1127" i="73"/>
  <c r="B1128" i="73"/>
  <c r="D2148" i="73"/>
  <c r="F1147" i="73"/>
  <c r="G1125" i="73"/>
  <c r="H1125" i="73" s="1"/>
  <c r="I1125" i="73" l="1"/>
  <c r="A1128" i="73"/>
  <c r="B1129" i="73"/>
  <c r="C1149" i="73"/>
  <c r="E1149" i="73" s="1"/>
  <c r="D2149" i="73"/>
  <c r="F1148" i="73"/>
  <c r="G1126" i="73"/>
  <c r="H1126" i="73" s="1"/>
  <c r="I1126" i="73" l="1"/>
  <c r="C1150" i="73"/>
  <c r="E1150" i="73" s="1"/>
  <c r="A1129" i="73"/>
  <c r="B1130" i="73"/>
  <c r="D2150" i="73"/>
  <c r="F1149" i="73"/>
  <c r="G1127" i="73"/>
  <c r="H1127" i="73" s="1"/>
  <c r="I1127" i="73" l="1"/>
  <c r="A1130" i="73"/>
  <c r="B1131" i="73"/>
  <c r="C1151" i="73"/>
  <c r="E1151" i="73" s="1"/>
  <c r="D2151" i="73"/>
  <c r="F1150" i="73"/>
  <c r="G1128" i="73"/>
  <c r="H1128" i="73" s="1"/>
  <c r="I1128" i="73" l="1"/>
  <c r="C1152" i="73"/>
  <c r="E1152" i="73" s="1"/>
  <c r="A1131" i="73"/>
  <c r="B1132" i="73"/>
  <c r="D2152" i="73"/>
  <c r="F1151" i="73"/>
  <c r="G1129" i="73"/>
  <c r="H1129" i="73" s="1"/>
  <c r="I1129" i="73" l="1"/>
  <c r="A1132" i="73"/>
  <c r="B1133" i="73"/>
  <c r="C1153" i="73"/>
  <c r="E1153" i="73" s="1"/>
  <c r="D2153" i="73"/>
  <c r="F1152" i="73"/>
  <c r="G1130" i="73"/>
  <c r="H1130" i="73" s="1"/>
  <c r="I1130" i="73" l="1"/>
  <c r="C1154" i="73"/>
  <c r="E1154" i="73" s="1"/>
  <c r="A1133" i="73"/>
  <c r="B1134" i="73"/>
  <c r="D2154" i="73"/>
  <c r="F1153" i="73"/>
  <c r="G1131" i="73"/>
  <c r="H1131" i="73" s="1"/>
  <c r="I1131" i="73" l="1"/>
  <c r="A1134" i="73"/>
  <c r="B1135" i="73"/>
  <c r="C1155" i="73"/>
  <c r="E1155" i="73" s="1"/>
  <c r="D2155" i="73"/>
  <c r="F1154" i="73"/>
  <c r="G1132" i="73"/>
  <c r="H1132" i="73" s="1"/>
  <c r="I1132" i="73" l="1"/>
  <c r="C1156" i="73"/>
  <c r="E1156" i="73" s="1"/>
  <c r="A1135" i="73"/>
  <c r="B1136" i="73"/>
  <c r="D2156" i="73"/>
  <c r="F1155" i="73"/>
  <c r="G1133" i="73"/>
  <c r="H1133" i="73" s="1"/>
  <c r="I1133" i="73" l="1"/>
  <c r="A1136" i="73"/>
  <c r="B1137" i="73"/>
  <c r="C1157" i="73"/>
  <c r="E1157" i="73" s="1"/>
  <c r="D2157" i="73"/>
  <c r="F1156" i="73"/>
  <c r="G1134" i="73"/>
  <c r="H1134" i="73" s="1"/>
  <c r="I1134" i="73" l="1"/>
  <c r="C1158" i="73"/>
  <c r="E1158" i="73" s="1"/>
  <c r="A1137" i="73"/>
  <c r="B1138" i="73"/>
  <c r="D2158" i="73"/>
  <c r="F1157" i="73"/>
  <c r="G1135" i="73"/>
  <c r="H1135" i="73" s="1"/>
  <c r="I1135" i="73" l="1"/>
  <c r="A1138" i="73"/>
  <c r="B1139" i="73"/>
  <c r="C1159" i="73"/>
  <c r="E1159" i="73" s="1"/>
  <c r="D2159" i="73"/>
  <c r="F1158" i="73"/>
  <c r="G1136" i="73"/>
  <c r="H1136" i="73" s="1"/>
  <c r="C1160" i="73" l="1"/>
  <c r="E1160" i="73" s="1"/>
  <c r="I1136" i="73"/>
  <c r="A1139" i="73"/>
  <c r="B1140" i="73"/>
  <c r="D2160" i="73"/>
  <c r="F1159" i="73"/>
  <c r="G1137" i="73"/>
  <c r="H1137" i="73" s="1"/>
  <c r="I1137" i="73" l="1"/>
  <c r="D2161" i="73"/>
  <c r="C1161" i="73"/>
  <c r="E1161" i="73" s="1"/>
  <c r="A1140" i="73"/>
  <c r="B1141" i="73"/>
  <c r="F1160" i="73"/>
  <c r="G1138" i="73"/>
  <c r="H1138" i="73" s="1"/>
  <c r="I1138" i="73" l="1"/>
  <c r="C1162" i="73"/>
  <c r="E1162" i="73" s="1"/>
  <c r="A1141" i="73"/>
  <c r="B1142" i="73"/>
  <c r="D2162" i="73"/>
  <c r="F1161" i="73"/>
  <c r="G1139" i="73"/>
  <c r="H1139" i="73" s="1"/>
  <c r="I1139" i="73" l="1"/>
  <c r="A1142" i="73"/>
  <c r="B1143" i="73"/>
  <c r="C1163" i="73"/>
  <c r="E1163" i="73" s="1"/>
  <c r="D2163" i="73"/>
  <c r="F1162" i="73"/>
  <c r="G1140" i="73"/>
  <c r="H1140" i="73" s="1"/>
  <c r="I1140" i="73" l="1"/>
  <c r="C1164" i="73"/>
  <c r="E1164" i="73" s="1"/>
  <c r="A1143" i="73"/>
  <c r="B1144" i="73"/>
  <c r="D2164" i="73"/>
  <c r="F1163" i="73"/>
  <c r="G1141" i="73"/>
  <c r="H1141" i="73" s="1"/>
  <c r="I1141" i="73" l="1"/>
  <c r="A1144" i="73"/>
  <c r="B1145" i="73"/>
  <c r="C1165" i="73"/>
  <c r="E1165" i="73" s="1"/>
  <c r="D2165" i="73"/>
  <c r="F1164" i="73"/>
  <c r="G1142" i="73"/>
  <c r="H1142" i="73" s="1"/>
  <c r="I1142" i="73" l="1"/>
  <c r="C1166" i="73"/>
  <c r="E1166" i="73" s="1"/>
  <c r="A1145" i="73"/>
  <c r="B1146" i="73"/>
  <c r="D2166" i="73"/>
  <c r="F1165" i="73"/>
  <c r="G1143" i="73"/>
  <c r="H1143" i="73" s="1"/>
  <c r="I1143" i="73" l="1"/>
  <c r="A1146" i="73"/>
  <c r="B1147" i="73"/>
  <c r="C1167" i="73"/>
  <c r="E1167" i="73" s="1"/>
  <c r="D2167" i="73"/>
  <c r="F1166" i="73"/>
  <c r="G1144" i="73"/>
  <c r="H1144" i="73" s="1"/>
  <c r="I1144" i="73" l="1"/>
  <c r="C1168" i="73"/>
  <c r="E1168" i="73" s="1"/>
  <c r="A1147" i="73"/>
  <c r="B1148" i="73"/>
  <c r="D2168" i="73"/>
  <c r="F1167" i="73"/>
  <c r="G1145" i="73"/>
  <c r="H1145" i="73" s="1"/>
  <c r="I1145" i="73" l="1"/>
  <c r="A1148" i="73"/>
  <c r="B1149" i="73"/>
  <c r="C1169" i="73"/>
  <c r="E1169" i="73" s="1"/>
  <c r="D2169" i="73"/>
  <c r="F1168" i="73"/>
  <c r="G1146" i="73"/>
  <c r="H1146" i="73" s="1"/>
  <c r="I1146" i="73" l="1"/>
  <c r="C1170" i="73"/>
  <c r="E1170" i="73" s="1"/>
  <c r="A1149" i="73"/>
  <c r="B1150" i="73"/>
  <c r="D2170" i="73"/>
  <c r="F1169" i="73"/>
  <c r="G1147" i="73"/>
  <c r="H1147" i="73" s="1"/>
  <c r="I1147" i="73" l="1"/>
  <c r="A1150" i="73"/>
  <c r="B1151" i="73"/>
  <c r="C1171" i="73"/>
  <c r="E1171" i="73" s="1"/>
  <c r="D2171" i="73"/>
  <c r="F1170" i="73"/>
  <c r="G1148" i="73"/>
  <c r="H1148" i="73" s="1"/>
  <c r="I1148" i="73" l="1"/>
  <c r="C1172" i="73"/>
  <c r="E1172" i="73" s="1"/>
  <c r="A1151" i="73"/>
  <c r="B1152" i="73"/>
  <c r="D2172" i="73"/>
  <c r="F1171" i="73"/>
  <c r="G1149" i="73"/>
  <c r="H1149" i="73" s="1"/>
  <c r="I1149" i="73" l="1"/>
  <c r="A1152" i="73"/>
  <c r="B1153" i="73"/>
  <c r="C1173" i="73"/>
  <c r="E1173" i="73" s="1"/>
  <c r="D2173" i="73"/>
  <c r="F1172" i="73"/>
  <c r="G1150" i="73"/>
  <c r="H1150" i="73" s="1"/>
  <c r="I1150" i="73" l="1"/>
  <c r="C1174" i="73"/>
  <c r="E1174" i="73" s="1"/>
  <c r="A1153" i="73"/>
  <c r="B1154" i="73"/>
  <c r="D2174" i="73"/>
  <c r="F1173" i="73"/>
  <c r="G1151" i="73"/>
  <c r="H1151" i="73" s="1"/>
  <c r="A1154" i="73" l="1"/>
  <c r="B1155" i="73"/>
  <c r="I1151" i="73"/>
  <c r="C1175" i="73"/>
  <c r="D2175" i="73"/>
  <c r="F1174" i="73"/>
  <c r="G1152" i="73"/>
  <c r="H1152" i="73" s="1"/>
  <c r="E1175" i="73"/>
  <c r="I1152" i="73" l="1"/>
  <c r="D2176" i="73"/>
  <c r="A1155" i="73"/>
  <c r="B1156" i="73"/>
  <c r="C1176" i="73"/>
  <c r="E1176" i="73" s="1"/>
  <c r="F1175" i="73"/>
  <c r="G1153" i="73"/>
  <c r="H1153" i="73" s="1"/>
  <c r="I1153" i="73" l="1"/>
  <c r="A1156" i="73"/>
  <c r="B1157" i="73"/>
  <c r="C1177" i="73"/>
  <c r="E1177" i="73" s="1"/>
  <c r="D2177" i="73"/>
  <c r="F1176" i="73"/>
  <c r="G1154" i="73"/>
  <c r="H1154" i="73" s="1"/>
  <c r="I1154" i="73" l="1"/>
  <c r="C1178" i="73"/>
  <c r="E1178" i="73" s="1"/>
  <c r="A1157" i="73"/>
  <c r="B1158" i="73"/>
  <c r="D2178" i="73"/>
  <c r="F1177" i="73"/>
  <c r="G1155" i="73"/>
  <c r="H1155" i="73" s="1"/>
  <c r="A1158" i="73" l="1"/>
  <c r="B1159" i="73"/>
  <c r="I1155" i="73"/>
  <c r="C1179" i="73"/>
  <c r="E1179" i="73" s="1"/>
  <c r="D2179" i="73"/>
  <c r="F1178" i="73"/>
  <c r="G1156" i="73"/>
  <c r="H1156" i="73" s="1"/>
  <c r="I1156" i="73" l="1"/>
  <c r="D2180" i="73"/>
  <c r="A1159" i="73"/>
  <c r="B1160" i="73"/>
  <c r="C1180" i="73"/>
  <c r="E1180" i="73" s="1"/>
  <c r="F1179" i="73"/>
  <c r="G1157" i="73"/>
  <c r="H1157" i="73" s="1"/>
  <c r="I1157" i="73" l="1"/>
  <c r="A1160" i="73"/>
  <c r="B1161" i="73"/>
  <c r="C1181" i="73"/>
  <c r="E1181" i="73" s="1"/>
  <c r="D2181" i="73"/>
  <c r="F1180" i="73"/>
  <c r="G1158" i="73"/>
  <c r="H1158" i="73" s="1"/>
  <c r="I1158" i="73" l="1"/>
  <c r="C1182" i="73"/>
  <c r="E1182" i="73" s="1"/>
  <c r="A1161" i="73"/>
  <c r="B1162" i="73"/>
  <c r="D2182" i="73"/>
  <c r="F1181" i="73"/>
  <c r="G1159" i="73"/>
  <c r="H1159" i="73" s="1"/>
  <c r="I1159" i="73" l="1"/>
  <c r="A1162" i="73"/>
  <c r="B1163" i="73"/>
  <c r="C1183" i="73"/>
  <c r="E1183" i="73" s="1"/>
  <c r="D2183" i="73"/>
  <c r="F1182" i="73"/>
  <c r="G1160" i="73"/>
  <c r="H1160" i="73" s="1"/>
  <c r="I1160" i="73" l="1"/>
  <c r="C1184" i="73"/>
  <c r="E1184" i="73" s="1"/>
  <c r="A1163" i="73"/>
  <c r="B1164" i="73"/>
  <c r="D2184" i="73"/>
  <c r="F1183" i="73"/>
  <c r="G1161" i="73"/>
  <c r="H1161" i="73" s="1"/>
  <c r="I1161" i="73" l="1"/>
  <c r="A1164" i="73"/>
  <c r="B1165" i="73"/>
  <c r="C1185" i="73"/>
  <c r="E1185" i="73" s="1"/>
  <c r="D2185" i="73"/>
  <c r="F1184" i="73"/>
  <c r="G1162" i="73"/>
  <c r="H1162" i="73" s="1"/>
  <c r="I1162" i="73" l="1"/>
  <c r="C1186" i="73"/>
  <c r="E1186" i="73" s="1"/>
  <c r="A1165" i="73"/>
  <c r="B1166" i="73"/>
  <c r="D2186" i="73"/>
  <c r="F1185" i="73"/>
  <c r="G1163" i="73"/>
  <c r="H1163" i="73" s="1"/>
  <c r="I1163" i="73" l="1"/>
  <c r="A1166" i="73"/>
  <c r="B1167" i="73"/>
  <c r="C1187" i="73"/>
  <c r="D2187" i="73"/>
  <c r="F1186" i="73"/>
  <c r="G1164" i="73"/>
  <c r="H1164" i="73" s="1"/>
  <c r="E1187" i="73"/>
  <c r="I1164" i="73" l="1"/>
  <c r="C1188" i="73"/>
  <c r="E1188" i="73" s="1"/>
  <c r="A1167" i="73"/>
  <c r="B1168" i="73"/>
  <c r="D2188" i="73"/>
  <c r="F1187" i="73"/>
  <c r="G1165" i="73"/>
  <c r="H1165" i="73" s="1"/>
  <c r="I1165" i="73" l="1"/>
  <c r="A1168" i="73"/>
  <c r="B1169" i="73"/>
  <c r="C1189" i="73"/>
  <c r="D2189" i="73"/>
  <c r="F1188" i="73"/>
  <c r="G1166" i="73"/>
  <c r="H1166" i="73" s="1"/>
  <c r="E1189" i="73"/>
  <c r="I1166" i="73" l="1"/>
  <c r="C1190" i="73"/>
  <c r="E1190" i="73" s="1"/>
  <c r="A1169" i="73"/>
  <c r="B1170" i="73"/>
  <c r="D2190" i="73"/>
  <c r="F1189" i="73"/>
  <c r="G1167" i="73"/>
  <c r="H1167" i="73" s="1"/>
  <c r="I1167" i="73" l="1"/>
  <c r="A1170" i="73"/>
  <c r="B1171" i="73"/>
  <c r="C1191" i="73"/>
  <c r="E1191" i="73" s="1"/>
  <c r="D2191" i="73"/>
  <c r="F1190" i="73"/>
  <c r="G1168" i="73"/>
  <c r="H1168" i="73" s="1"/>
  <c r="I1168" i="73" l="1"/>
  <c r="C1192" i="73"/>
  <c r="E1192" i="73" s="1"/>
  <c r="A1171" i="73"/>
  <c r="B1172" i="73"/>
  <c r="D2192" i="73"/>
  <c r="F1191" i="73"/>
  <c r="G1169" i="73"/>
  <c r="H1169" i="73" s="1"/>
  <c r="I1169" i="73" l="1"/>
  <c r="A1172" i="73"/>
  <c r="B1173" i="73"/>
  <c r="C1193" i="73"/>
  <c r="E1193" i="73" s="1"/>
  <c r="D2193" i="73"/>
  <c r="F1192" i="73"/>
  <c r="G1170" i="73"/>
  <c r="H1170" i="73" s="1"/>
  <c r="I1170" i="73" l="1"/>
  <c r="C1194" i="73"/>
  <c r="E1194" i="73" s="1"/>
  <c r="A1173" i="73"/>
  <c r="B1174" i="73"/>
  <c r="D2194" i="73"/>
  <c r="F1193" i="73"/>
  <c r="G1171" i="73"/>
  <c r="H1171" i="73" s="1"/>
  <c r="I1171" i="73" l="1"/>
  <c r="A1174" i="73"/>
  <c r="B1175" i="73"/>
  <c r="C1195" i="73"/>
  <c r="E1195" i="73" s="1"/>
  <c r="D2195" i="73"/>
  <c r="F1194" i="73"/>
  <c r="G1172" i="73"/>
  <c r="H1172" i="73" s="1"/>
  <c r="C1196" i="73" l="1"/>
  <c r="E1196" i="73" s="1"/>
  <c r="A1175" i="73"/>
  <c r="B1176" i="73"/>
  <c r="I1172" i="73"/>
  <c r="D2196" i="73"/>
  <c r="F1195" i="73"/>
  <c r="G1173" i="73"/>
  <c r="H1173" i="73" s="1"/>
  <c r="A1176" i="73" l="1"/>
  <c r="B1177" i="73"/>
  <c r="I1173" i="73"/>
  <c r="D2197" i="73"/>
  <c r="C1197" i="73"/>
  <c r="E1197" i="73" s="1"/>
  <c r="F1196" i="73"/>
  <c r="G1174" i="73"/>
  <c r="H1174" i="73" s="1"/>
  <c r="I1174" i="73" l="1"/>
  <c r="D2198" i="73"/>
  <c r="A1177" i="73"/>
  <c r="B1178" i="73"/>
  <c r="C1198" i="73"/>
  <c r="E1198" i="73" s="1"/>
  <c r="F1197" i="73"/>
  <c r="G1175" i="73"/>
  <c r="H1175" i="73" s="1"/>
  <c r="A1178" i="73" l="1"/>
  <c r="B1179" i="73"/>
  <c r="C1199" i="73"/>
  <c r="E1199" i="73" s="1"/>
  <c r="I1175" i="73"/>
  <c r="D2199" i="73"/>
  <c r="F1198" i="73"/>
  <c r="G1176" i="73"/>
  <c r="H1176" i="73" s="1"/>
  <c r="C1200" i="73" l="1"/>
  <c r="E1200" i="73" s="1"/>
  <c r="I1176" i="73"/>
  <c r="D2200" i="73"/>
  <c r="A1179" i="73"/>
  <c r="B1180" i="73"/>
  <c r="F1199" i="73"/>
  <c r="G1177" i="73"/>
  <c r="H1177" i="73" s="1"/>
  <c r="I1177" i="73" l="1"/>
  <c r="D2201" i="73"/>
  <c r="C1201" i="73"/>
  <c r="E1201" i="73" s="1"/>
  <c r="A1180" i="73"/>
  <c r="B1181" i="73"/>
  <c r="F1200" i="73"/>
  <c r="G1178" i="73"/>
  <c r="H1178" i="73" s="1"/>
  <c r="I1178" i="73" l="1"/>
  <c r="C1202" i="73"/>
  <c r="E1202" i="73" s="1"/>
  <c r="A1181" i="73"/>
  <c r="B1182" i="73"/>
  <c r="D2202" i="73"/>
  <c r="F1201" i="73"/>
  <c r="G1179" i="73"/>
  <c r="H1179" i="73" s="1"/>
  <c r="I1179" i="73" l="1"/>
  <c r="A1182" i="73"/>
  <c r="B1183" i="73"/>
  <c r="C1203" i="73"/>
  <c r="E1203" i="73" s="1"/>
  <c r="D2203" i="73"/>
  <c r="F1202" i="73"/>
  <c r="G1180" i="73"/>
  <c r="H1180" i="73" s="1"/>
  <c r="I1180" i="73" l="1"/>
  <c r="C1204" i="73"/>
  <c r="E1204" i="73" s="1"/>
  <c r="A1183" i="73"/>
  <c r="B1184" i="73"/>
  <c r="D2204" i="73"/>
  <c r="F1203" i="73"/>
  <c r="G1181" i="73"/>
  <c r="H1181" i="73" s="1"/>
  <c r="I1181" i="73" l="1"/>
  <c r="A1184" i="73"/>
  <c r="B1185" i="73"/>
  <c r="C1205" i="73"/>
  <c r="E1205" i="73" s="1"/>
  <c r="D2205" i="73"/>
  <c r="F1204" i="73"/>
  <c r="G1182" i="73"/>
  <c r="H1182" i="73" s="1"/>
  <c r="I1182" i="73" l="1"/>
  <c r="C1206" i="73"/>
  <c r="E1206" i="73" s="1"/>
  <c r="A1185" i="73"/>
  <c r="B1186" i="73"/>
  <c r="D2206" i="73"/>
  <c r="F1205" i="73"/>
  <c r="G1183" i="73"/>
  <c r="H1183" i="73" s="1"/>
  <c r="I1183" i="73" l="1"/>
  <c r="A1186" i="73"/>
  <c r="B1187" i="73"/>
  <c r="C1207" i="73"/>
  <c r="E1207" i="73" s="1"/>
  <c r="D2207" i="73"/>
  <c r="F1206" i="73"/>
  <c r="G1184" i="73"/>
  <c r="H1184" i="73" s="1"/>
  <c r="I1184" i="73" l="1"/>
  <c r="C1208" i="73"/>
  <c r="E1208" i="73" s="1"/>
  <c r="A1187" i="73"/>
  <c r="B1188" i="73"/>
  <c r="D2208" i="73"/>
  <c r="F1207" i="73"/>
  <c r="G1185" i="73"/>
  <c r="H1185" i="73" s="1"/>
  <c r="I1185" i="73" l="1"/>
  <c r="A1188" i="73"/>
  <c r="B1189" i="73"/>
  <c r="C1209" i="73"/>
  <c r="E1209" i="73" s="1"/>
  <c r="D2209" i="73"/>
  <c r="F1208" i="73"/>
  <c r="G1186" i="73"/>
  <c r="H1186" i="73" s="1"/>
  <c r="I1186" i="73" l="1"/>
  <c r="C1210" i="73"/>
  <c r="E1210" i="73" s="1"/>
  <c r="A1189" i="73"/>
  <c r="B1190" i="73"/>
  <c r="D2210" i="73"/>
  <c r="F1209" i="73"/>
  <c r="G1187" i="73"/>
  <c r="H1187" i="73" s="1"/>
  <c r="I1187" i="73" l="1"/>
  <c r="A1190" i="73"/>
  <c r="B1191" i="73"/>
  <c r="C1211" i="73"/>
  <c r="E1211" i="73" s="1"/>
  <c r="D2211" i="73"/>
  <c r="F1210" i="73"/>
  <c r="G1188" i="73"/>
  <c r="H1188" i="73" s="1"/>
  <c r="C1212" i="73" l="1"/>
  <c r="E1212" i="73" s="1"/>
  <c r="A1191" i="73"/>
  <c r="B1192" i="73"/>
  <c r="I1188" i="73"/>
  <c r="D2212" i="73"/>
  <c r="F1211" i="73"/>
  <c r="G1189" i="73"/>
  <c r="H1189" i="73" s="1"/>
  <c r="A1192" i="73" l="1"/>
  <c r="B1193" i="73"/>
  <c r="I1189" i="73"/>
  <c r="D2213" i="73"/>
  <c r="C1213" i="73"/>
  <c r="E1213" i="73" s="1"/>
  <c r="F1212" i="73"/>
  <c r="G1190" i="73"/>
  <c r="H1190" i="73" s="1"/>
  <c r="I1190" i="73" l="1"/>
  <c r="D2214" i="73"/>
  <c r="A1193" i="73"/>
  <c r="B1194" i="73"/>
  <c r="C1214" i="73"/>
  <c r="E1214" i="73" s="1"/>
  <c r="F1213" i="73"/>
  <c r="G1191" i="73"/>
  <c r="H1191" i="73" s="1"/>
  <c r="I1191" i="73" l="1"/>
  <c r="A1194" i="73"/>
  <c r="B1195" i="73"/>
  <c r="C1215" i="73"/>
  <c r="E1215" i="73" s="1"/>
  <c r="D2215" i="73"/>
  <c r="F1214" i="73"/>
  <c r="G1192" i="73"/>
  <c r="H1192" i="73" s="1"/>
  <c r="I1192" i="73" l="1"/>
  <c r="C1216" i="73"/>
  <c r="E1216" i="73" s="1"/>
  <c r="A1195" i="73"/>
  <c r="B1196" i="73"/>
  <c r="D2216" i="73"/>
  <c r="F1215" i="73"/>
  <c r="G1193" i="73"/>
  <c r="H1193" i="73" s="1"/>
  <c r="I1193" i="73" l="1"/>
  <c r="A1196" i="73"/>
  <c r="B1197" i="73"/>
  <c r="C1217" i="73"/>
  <c r="E1217" i="73" s="1"/>
  <c r="D2217" i="73"/>
  <c r="F1216" i="73"/>
  <c r="G1194" i="73"/>
  <c r="H1194" i="73" s="1"/>
  <c r="I1194" i="73" l="1"/>
  <c r="C1218" i="73"/>
  <c r="E1218" i="73" s="1"/>
  <c r="A1197" i="73"/>
  <c r="B1198" i="73"/>
  <c r="D2218" i="73"/>
  <c r="F1217" i="73"/>
  <c r="G1195" i="73"/>
  <c r="H1195" i="73" s="1"/>
  <c r="A1198" i="73" l="1"/>
  <c r="B1199" i="73"/>
  <c r="I1195" i="73"/>
  <c r="C1219" i="73"/>
  <c r="E1219" i="73" s="1"/>
  <c r="D2219" i="73"/>
  <c r="F1218" i="73"/>
  <c r="G1196" i="73"/>
  <c r="H1196" i="73" s="1"/>
  <c r="I1196" i="73" l="1"/>
  <c r="D2220" i="73"/>
  <c r="A1199" i="73"/>
  <c r="B1200" i="73"/>
  <c r="C1220" i="73"/>
  <c r="E1220" i="73" s="1"/>
  <c r="F1219" i="73"/>
  <c r="G1197" i="73"/>
  <c r="H1197" i="73" s="1"/>
  <c r="I1197" i="73" l="1"/>
  <c r="A1200" i="73"/>
  <c r="B1201" i="73"/>
  <c r="C1221" i="73"/>
  <c r="E1221" i="73" s="1"/>
  <c r="D2221" i="73"/>
  <c r="F1220" i="73"/>
  <c r="G1198" i="73"/>
  <c r="H1198" i="73" s="1"/>
  <c r="I1198" i="73" l="1"/>
  <c r="C1222" i="73"/>
  <c r="E1222" i="73" s="1"/>
  <c r="A1201" i="73"/>
  <c r="B1202" i="73"/>
  <c r="D2222" i="73"/>
  <c r="F1221" i="73"/>
  <c r="G1199" i="73"/>
  <c r="H1199" i="73" s="1"/>
  <c r="I1199" i="73" l="1"/>
  <c r="A1202" i="73"/>
  <c r="B1203" i="73"/>
  <c r="C1223" i="73"/>
  <c r="E1223" i="73" s="1"/>
  <c r="D2223" i="73"/>
  <c r="F1222" i="73"/>
  <c r="G1200" i="73"/>
  <c r="H1200" i="73" s="1"/>
  <c r="I1200" i="73" l="1"/>
  <c r="C1224" i="73"/>
  <c r="E1224" i="73" s="1"/>
  <c r="A1203" i="73"/>
  <c r="B1204" i="73"/>
  <c r="D2224" i="73"/>
  <c r="F1223" i="73"/>
  <c r="G1201" i="73"/>
  <c r="H1201" i="73" s="1"/>
  <c r="I1201" i="73" l="1"/>
  <c r="A1204" i="73"/>
  <c r="B1205" i="73"/>
  <c r="C1225" i="73"/>
  <c r="E1225" i="73" s="1"/>
  <c r="D2225" i="73"/>
  <c r="F1224" i="73"/>
  <c r="G1202" i="73"/>
  <c r="H1202" i="73" s="1"/>
  <c r="I1202" i="73" l="1"/>
  <c r="C1226" i="73"/>
  <c r="E1226" i="73" s="1"/>
  <c r="A1205" i="73"/>
  <c r="B1206" i="73"/>
  <c r="D2226" i="73"/>
  <c r="F1225" i="73"/>
  <c r="G1203" i="73"/>
  <c r="H1203" i="73" s="1"/>
  <c r="I1203" i="73" l="1"/>
  <c r="A1206" i="73"/>
  <c r="B1207" i="73"/>
  <c r="C1227" i="73"/>
  <c r="E1227" i="73" s="1"/>
  <c r="D2227" i="73"/>
  <c r="F1226" i="73"/>
  <c r="G1204" i="73"/>
  <c r="H1204" i="73" s="1"/>
  <c r="I1204" i="73" l="1"/>
  <c r="C1228" i="73"/>
  <c r="E1228" i="73" s="1"/>
  <c r="A1207" i="73"/>
  <c r="B1208" i="73"/>
  <c r="D2228" i="73"/>
  <c r="F1227" i="73"/>
  <c r="G1205" i="73"/>
  <c r="H1205" i="73" s="1"/>
  <c r="A1208" i="73" l="1"/>
  <c r="B1209" i="73"/>
  <c r="I1205" i="73"/>
  <c r="C1229" i="73"/>
  <c r="E1229" i="73" s="1"/>
  <c r="D2229" i="73"/>
  <c r="F1228" i="73"/>
  <c r="G1206" i="73"/>
  <c r="H1206" i="73" s="1"/>
  <c r="I1206" i="73" l="1"/>
  <c r="D2230" i="73"/>
  <c r="A1209" i="73"/>
  <c r="B1210" i="73"/>
  <c r="C1230" i="73"/>
  <c r="E1230" i="73" s="1"/>
  <c r="F1229" i="73"/>
  <c r="G1207" i="73"/>
  <c r="H1207" i="73" s="1"/>
  <c r="I1207" i="73" l="1"/>
  <c r="A1210" i="73"/>
  <c r="B1211" i="73"/>
  <c r="C1231" i="73"/>
  <c r="E1231" i="73" s="1"/>
  <c r="D2231" i="73"/>
  <c r="F1230" i="73"/>
  <c r="G1208" i="73"/>
  <c r="H1208" i="73" s="1"/>
  <c r="I1208" i="73" l="1"/>
  <c r="C1232" i="73"/>
  <c r="E1232" i="73" s="1"/>
  <c r="A1211" i="73"/>
  <c r="B1212" i="73"/>
  <c r="D2232" i="73"/>
  <c r="F1231" i="73"/>
  <c r="G1209" i="73"/>
  <c r="H1209" i="73" s="1"/>
  <c r="I1209" i="73" l="1"/>
  <c r="A1212" i="73"/>
  <c r="B1213" i="73"/>
  <c r="C1233" i="73"/>
  <c r="E1233" i="73" s="1"/>
  <c r="D2233" i="73"/>
  <c r="F1232" i="73"/>
  <c r="G1210" i="73"/>
  <c r="H1210" i="73" s="1"/>
  <c r="I1210" i="73" l="1"/>
  <c r="C1234" i="73"/>
  <c r="E1234" i="73" s="1"/>
  <c r="A1213" i="73"/>
  <c r="B1214" i="73"/>
  <c r="D2234" i="73"/>
  <c r="F1233" i="73"/>
  <c r="G1211" i="73"/>
  <c r="H1211" i="73" s="1"/>
  <c r="I1211" i="73" l="1"/>
  <c r="A1214" i="73"/>
  <c r="B1215" i="73"/>
  <c r="C1235" i="73"/>
  <c r="E1235" i="73" s="1"/>
  <c r="D2235" i="73"/>
  <c r="F1234" i="73"/>
  <c r="G1212" i="73"/>
  <c r="H1212" i="73" s="1"/>
  <c r="I1212" i="73" l="1"/>
  <c r="C1236" i="73"/>
  <c r="E1236" i="73" s="1"/>
  <c r="A1215" i="73"/>
  <c r="B1216" i="73"/>
  <c r="D2236" i="73"/>
  <c r="F1235" i="73"/>
  <c r="G1213" i="73"/>
  <c r="H1213" i="73" s="1"/>
  <c r="A1216" i="73" l="1"/>
  <c r="B1217" i="73"/>
  <c r="C1237" i="73"/>
  <c r="E1237" i="73" s="1"/>
  <c r="I1213" i="73"/>
  <c r="D2237" i="73"/>
  <c r="F1236" i="73"/>
  <c r="G1214" i="73"/>
  <c r="H1214" i="73" s="1"/>
  <c r="I1214" i="73" l="1"/>
  <c r="C1238" i="73"/>
  <c r="E1238" i="73" s="1"/>
  <c r="D2238" i="73"/>
  <c r="A1217" i="73"/>
  <c r="B1218" i="73"/>
  <c r="F1237" i="73"/>
  <c r="G1215" i="73"/>
  <c r="H1215" i="73" s="1"/>
  <c r="D2239" i="73" l="1"/>
  <c r="A1218" i="73"/>
  <c r="B1219" i="73"/>
  <c r="C1239" i="73"/>
  <c r="E1239" i="73" s="1"/>
  <c r="I1215" i="73"/>
  <c r="F1238" i="73"/>
  <c r="G1216" i="73"/>
  <c r="H1216" i="73" s="1"/>
  <c r="I1216" i="73" l="1"/>
  <c r="A1219" i="73"/>
  <c r="B1220" i="73"/>
  <c r="C1240" i="73"/>
  <c r="E1240" i="73" s="1"/>
  <c r="D2240" i="73"/>
  <c r="F1239" i="73"/>
  <c r="G1217" i="73"/>
  <c r="H1217" i="73" s="1"/>
  <c r="I1217" i="73" l="1"/>
  <c r="C1241" i="73"/>
  <c r="E1241" i="73" s="1"/>
  <c r="A1220" i="73"/>
  <c r="B1221" i="73"/>
  <c r="D2241" i="73"/>
  <c r="F1240" i="73"/>
  <c r="G1218" i="73"/>
  <c r="H1218" i="73" s="1"/>
  <c r="I1218" i="73" l="1"/>
  <c r="A1221" i="73"/>
  <c r="B1222" i="73"/>
  <c r="C1242" i="73"/>
  <c r="E1242" i="73" s="1"/>
  <c r="D2242" i="73"/>
  <c r="F1241" i="73"/>
  <c r="G1219" i="73"/>
  <c r="H1219" i="73" s="1"/>
  <c r="I1219" i="73" l="1"/>
  <c r="C1243" i="73"/>
  <c r="E1243" i="73" s="1"/>
  <c r="A1222" i="73"/>
  <c r="B1223" i="73"/>
  <c r="D2243" i="73"/>
  <c r="F1242" i="73"/>
  <c r="G1220" i="73"/>
  <c r="H1220" i="73" s="1"/>
  <c r="I1220" i="73" l="1"/>
  <c r="A1223" i="73"/>
  <c r="B1224" i="73"/>
  <c r="C1244" i="73"/>
  <c r="D2244" i="73"/>
  <c r="F1243" i="73"/>
  <c r="G1221" i="73"/>
  <c r="H1221" i="73" s="1"/>
  <c r="I1221" i="73" l="1"/>
  <c r="C1245" i="73"/>
  <c r="E1245" i="73" s="1"/>
  <c r="E1244" i="73"/>
  <c r="A1224" i="73"/>
  <c r="B1225" i="73"/>
  <c r="D2245" i="73"/>
  <c r="F1244" i="73"/>
  <c r="G1222" i="73"/>
  <c r="H1222" i="73" s="1"/>
  <c r="I1222" i="73" l="1"/>
  <c r="D2246" i="73"/>
  <c r="C1246" i="73"/>
  <c r="E1246" i="73" s="1"/>
  <c r="A1225" i="73"/>
  <c r="B1226" i="73"/>
  <c r="F1245" i="73"/>
  <c r="G1223" i="73"/>
  <c r="H1223" i="73" s="1"/>
  <c r="I1223" i="73" l="1"/>
  <c r="C1247" i="73"/>
  <c r="E1247" i="73" s="1"/>
  <c r="A1226" i="73"/>
  <c r="B1227" i="73"/>
  <c r="D2247" i="73"/>
  <c r="F1246" i="73"/>
  <c r="G1224" i="73"/>
  <c r="H1224" i="73" s="1"/>
  <c r="I1224" i="73" l="1"/>
  <c r="A1227" i="73"/>
  <c r="B1228" i="73"/>
  <c r="C1248" i="73"/>
  <c r="E1248" i="73" s="1"/>
  <c r="D2248" i="73"/>
  <c r="F1247" i="73"/>
  <c r="G1225" i="73"/>
  <c r="H1225" i="73" s="1"/>
  <c r="I1225" i="73" l="1"/>
  <c r="C1249" i="73"/>
  <c r="E1249" i="73" s="1"/>
  <c r="A1228" i="73"/>
  <c r="B1229" i="73"/>
  <c r="D2249" i="73"/>
  <c r="F1248" i="73"/>
  <c r="G1226" i="73"/>
  <c r="H1226" i="73" s="1"/>
  <c r="I1226" i="73" l="1"/>
  <c r="A1229" i="73"/>
  <c r="B1230" i="73"/>
  <c r="C1250" i="73"/>
  <c r="D2250" i="73"/>
  <c r="F1249" i="73"/>
  <c r="G1227" i="73"/>
  <c r="H1227" i="73" s="1"/>
  <c r="I1227" i="73" l="1"/>
  <c r="C1251" i="73"/>
  <c r="E1251" i="73" s="1"/>
  <c r="E1250" i="73"/>
  <c r="A1230" i="73"/>
  <c r="B1231" i="73"/>
  <c r="D2251" i="73"/>
  <c r="F1250" i="73"/>
  <c r="G1228" i="73"/>
  <c r="H1228" i="73" s="1"/>
  <c r="I1228" i="73" l="1"/>
  <c r="D2252" i="73"/>
  <c r="C1252" i="73"/>
  <c r="E1252" i="73" s="1"/>
  <c r="A1231" i="73"/>
  <c r="B1232" i="73"/>
  <c r="F1251" i="73"/>
  <c r="G1229" i="73"/>
  <c r="H1229" i="73" s="1"/>
  <c r="I1229" i="73" l="1"/>
  <c r="C1253" i="73"/>
  <c r="E1253" i="73" s="1"/>
  <c r="A1232" i="73"/>
  <c r="B1233" i="73"/>
  <c r="D2253" i="73"/>
  <c r="F1252" i="73"/>
  <c r="G1230" i="73"/>
  <c r="H1230" i="73" s="1"/>
  <c r="I1230" i="73" l="1"/>
  <c r="A1233" i="73"/>
  <c r="B1234" i="73"/>
  <c r="C1254" i="73"/>
  <c r="E1254" i="73" s="1"/>
  <c r="D2254" i="73"/>
  <c r="F1253" i="73"/>
  <c r="G1231" i="73"/>
  <c r="H1231" i="73" s="1"/>
  <c r="I1231" i="73" l="1"/>
  <c r="C1255" i="73"/>
  <c r="E1255" i="73" s="1"/>
  <c r="A1234" i="73"/>
  <c r="B1235" i="73"/>
  <c r="D2255" i="73"/>
  <c r="F1254" i="73"/>
  <c r="G1232" i="73"/>
  <c r="H1232" i="73" s="1"/>
  <c r="I1232" i="73" l="1"/>
  <c r="A1235" i="73"/>
  <c r="B1236" i="73"/>
  <c r="C1256" i="73"/>
  <c r="E1256" i="73" s="1"/>
  <c r="D2256" i="73"/>
  <c r="F1255" i="73"/>
  <c r="G1233" i="73"/>
  <c r="H1233" i="73" s="1"/>
  <c r="C1257" i="73" l="1"/>
  <c r="E1257" i="73" s="1"/>
  <c r="A1236" i="73"/>
  <c r="B1237" i="73"/>
  <c r="I1233" i="73"/>
  <c r="D2257" i="73"/>
  <c r="F1256" i="73"/>
  <c r="G1234" i="73"/>
  <c r="H1234" i="73" s="1"/>
  <c r="A1237" i="73" l="1"/>
  <c r="B1238" i="73"/>
  <c r="I1234" i="73"/>
  <c r="D2258" i="73"/>
  <c r="C1258" i="73"/>
  <c r="E1258" i="73" s="1"/>
  <c r="F1257" i="73"/>
  <c r="G1235" i="73"/>
  <c r="H1235" i="73" s="1"/>
  <c r="I1235" i="73" l="1"/>
  <c r="D2259" i="73"/>
  <c r="A1238" i="73"/>
  <c r="B1239" i="73"/>
  <c r="C1259" i="73"/>
  <c r="E1259" i="73" s="1"/>
  <c r="F1258" i="73"/>
  <c r="G1236" i="73"/>
  <c r="H1236" i="73" s="1"/>
  <c r="A1239" i="73" l="1"/>
  <c r="B1240" i="73"/>
  <c r="I1236" i="73"/>
  <c r="C1260" i="73"/>
  <c r="E1260" i="73" s="1"/>
  <c r="D2260" i="73"/>
  <c r="F1259" i="73"/>
  <c r="G1237" i="73"/>
  <c r="H1237" i="73" s="1"/>
  <c r="I1237" i="73" l="1"/>
  <c r="D2261" i="73"/>
  <c r="A1240" i="73"/>
  <c r="B1241" i="73"/>
  <c r="C1261" i="73"/>
  <c r="E1261" i="73" s="1"/>
  <c r="F1260" i="73"/>
  <c r="G1238" i="73"/>
  <c r="H1238" i="73" s="1"/>
  <c r="I1238" i="73" l="1"/>
  <c r="C1262" i="73"/>
  <c r="E1262" i="73" s="1"/>
  <c r="D2262" i="73"/>
  <c r="A1241" i="73"/>
  <c r="B1242" i="73"/>
  <c r="F1261" i="73"/>
  <c r="G1239" i="73"/>
  <c r="H1239" i="73" s="1"/>
  <c r="I1239" i="73" l="1"/>
  <c r="D2263" i="73"/>
  <c r="A1242" i="73"/>
  <c r="B1243" i="73"/>
  <c r="C1263" i="73"/>
  <c r="E1263" i="73" s="1"/>
  <c r="F1262" i="73"/>
  <c r="G1240" i="73"/>
  <c r="H1240" i="73" s="1"/>
  <c r="I1240" i="73" l="1"/>
  <c r="A1243" i="73"/>
  <c r="B1244" i="73"/>
  <c r="C1264" i="73"/>
  <c r="E1264" i="73" s="1"/>
  <c r="D2264" i="73"/>
  <c r="F1263" i="73"/>
  <c r="G1241" i="73"/>
  <c r="H1241" i="73" s="1"/>
  <c r="I1241" i="73"/>
  <c r="C1265" i="73" l="1"/>
  <c r="E1265" i="73" s="1"/>
  <c r="A1244" i="73"/>
  <c r="B1245" i="73"/>
  <c r="D2265" i="73"/>
  <c r="F1264" i="73"/>
  <c r="G1242" i="73"/>
  <c r="H1242" i="73" s="1"/>
  <c r="A1245" i="73" l="1"/>
  <c r="B1246" i="73"/>
  <c r="I1242" i="73"/>
  <c r="C1266" i="73"/>
  <c r="E1266" i="73" s="1"/>
  <c r="D2266" i="73"/>
  <c r="F1265" i="73"/>
  <c r="G1243" i="73"/>
  <c r="H1243" i="73" s="1"/>
  <c r="I1243" i="73" l="1"/>
  <c r="D2267" i="73"/>
  <c r="A1246" i="73"/>
  <c r="B1247" i="73"/>
  <c r="C1267" i="73"/>
  <c r="E1267" i="73" s="1"/>
  <c r="F1266" i="73"/>
  <c r="G1244" i="73"/>
  <c r="H1244" i="73" s="1"/>
  <c r="I1244" i="73" l="1"/>
  <c r="A1247" i="73"/>
  <c r="B1248" i="73"/>
  <c r="C1268" i="73"/>
  <c r="E1268" i="73" s="1"/>
  <c r="D2268" i="73"/>
  <c r="F1267" i="73"/>
  <c r="G1245" i="73"/>
  <c r="H1245" i="73" s="1"/>
  <c r="I1245" i="73" l="1"/>
  <c r="C1269" i="73"/>
  <c r="E1269" i="73" s="1"/>
  <c r="A1248" i="73"/>
  <c r="B1249" i="73"/>
  <c r="D2269" i="73"/>
  <c r="F1268" i="73"/>
  <c r="G1246" i="73"/>
  <c r="H1246" i="73" s="1"/>
  <c r="I1246" i="73" l="1"/>
  <c r="A1249" i="73"/>
  <c r="B1250" i="73"/>
  <c r="C1270" i="73"/>
  <c r="E1270" i="73" s="1"/>
  <c r="D2270" i="73"/>
  <c r="F1269" i="73"/>
  <c r="G1247" i="73"/>
  <c r="H1247" i="73" s="1"/>
  <c r="I1247" i="73" l="1"/>
  <c r="C1271" i="73"/>
  <c r="E1271" i="73" s="1"/>
  <c r="A1250" i="73"/>
  <c r="B1251" i="73"/>
  <c r="D2271" i="73"/>
  <c r="F1270" i="73"/>
  <c r="G1248" i="73"/>
  <c r="H1248" i="73" s="1"/>
  <c r="I1248" i="73" l="1"/>
  <c r="A1251" i="73"/>
  <c r="B1252" i="73"/>
  <c r="C1272" i="73"/>
  <c r="E1272" i="73" s="1"/>
  <c r="D2272" i="73"/>
  <c r="F1271" i="73"/>
  <c r="G1249" i="73"/>
  <c r="H1249" i="73" s="1"/>
  <c r="I1249" i="73" l="1"/>
  <c r="C1273" i="73"/>
  <c r="E1273" i="73" s="1"/>
  <c r="A1252" i="73"/>
  <c r="B1253" i="73"/>
  <c r="D2273" i="73"/>
  <c r="F1272" i="73"/>
  <c r="G1250" i="73"/>
  <c r="H1250" i="73" s="1"/>
  <c r="I1250" i="73" l="1"/>
  <c r="A1253" i="73"/>
  <c r="B1254" i="73"/>
  <c r="C1274" i="73"/>
  <c r="E1274" i="73" s="1"/>
  <c r="D2274" i="73"/>
  <c r="F1273" i="73"/>
  <c r="G1251" i="73"/>
  <c r="H1251" i="73" s="1"/>
  <c r="I1251" i="73" l="1"/>
  <c r="C1275" i="73"/>
  <c r="E1275" i="73" s="1"/>
  <c r="A1254" i="73"/>
  <c r="B1255" i="73"/>
  <c r="D2275" i="73"/>
  <c r="F1274" i="73"/>
  <c r="G1252" i="73"/>
  <c r="H1252" i="73" s="1"/>
  <c r="I1252" i="73" l="1"/>
  <c r="A1255" i="73"/>
  <c r="B1256" i="73"/>
  <c r="C1276" i="73"/>
  <c r="E1276" i="73" s="1"/>
  <c r="D2276" i="73"/>
  <c r="F1275" i="73"/>
  <c r="G1253" i="73"/>
  <c r="H1253" i="73" s="1"/>
  <c r="I1253" i="73" l="1"/>
  <c r="C1277" i="73"/>
  <c r="E1277" i="73" s="1"/>
  <c r="A1256" i="73"/>
  <c r="B1257" i="73"/>
  <c r="D2277" i="73"/>
  <c r="F1276" i="73"/>
  <c r="G1254" i="73"/>
  <c r="H1254" i="73" s="1"/>
  <c r="I1254" i="73" l="1"/>
  <c r="A1257" i="73"/>
  <c r="B1258" i="73"/>
  <c r="C1278" i="73"/>
  <c r="E1278" i="73" s="1"/>
  <c r="D2278" i="73"/>
  <c r="F1277" i="73"/>
  <c r="G1255" i="73"/>
  <c r="H1255" i="73" s="1"/>
  <c r="C1279" i="73" l="1"/>
  <c r="E1279" i="73" s="1"/>
  <c r="I1255" i="73"/>
  <c r="A1258" i="73"/>
  <c r="B1259" i="73"/>
  <c r="D2279" i="73"/>
  <c r="F1278" i="73"/>
  <c r="G1256" i="73"/>
  <c r="H1256" i="73" s="1"/>
  <c r="I1256" i="73" l="1"/>
  <c r="D2280" i="73"/>
  <c r="C1280" i="73"/>
  <c r="E1280" i="73" s="1"/>
  <c r="A1259" i="73"/>
  <c r="B1260" i="73"/>
  <c r="F1279" i="73"/>
  <c r="G1257" i="73"/>
  <c r="H1257" i="73" s="1"/>
  <c r="I1257" i="73" l="1"/>
  <c r="C1281" i="73"/>
  <c r="E1281" i="73" s="1"/>
  <c r="A1260" i="73"/>
  <c r="B1261" i="73"/>
  <c r="D2281" i="73"/>
  <c r="F1280" i="73"/>
  <c r="G1258" i="73"/>
  <c r="H1258" i="73" s="1"/>
  <c r="I1258" i="73" l="1"/>
  <c r="A1261" i="73"/>
  <c r="B1262" i="73"/>
  <c r="C1282" i="73"/>
  <c r="E1282" i="73" s="1"/>
  <c r="D2282" i="73"/>
  <c r="F1281" i="73"/>
  <c r="G1259" i="73"/>
  <c r="H1259" i="73" s="1"/>
  <c r="I1259" i="73" l="1"/>
  <c r="C1283" i="73"/>
  <c r="E1283" i="73" s="1"/>
  <c r="A1262" i="73"/>
  <c r="B1263" i="73"/>
  <c r="D2283" i="73"/>
  <c r="F1282" i="73"/>
  <c r="G1260" i="73"/>
  <c r="H1260" i="73" s="1"/>
  <c r="I1260" i="73" l="1"/>
  <c r="A1263" i="73"/>
  <c r="B1264" i="73"/>
  <c r="C1284" i="73"/>
  <c r="E1284" i="73" s="1"/>
  <c r="D2284" i="73"/>
  <c r="F1283" i="73"/>
  <c r="G1261" i="73"/>
  <c r="H1261" i="73" s="1"/>
  <c r="I1261" i="73" l="1"/>
  <c r="C1285" i="73"/>
  <c r="E1285" i="73" s="1"/>
  <c r="A1264" i="73"/>
  <c r="B1265" i="73"/>
  <c r="D2285" i="73"/>
  <c r="F1284" i="73"/>
  <c r="G1262" i="73"/>
  <c r="H1262" i="73" s="1"/>
  <c r="I1262" i="73" l="1"/>
  <c r="A1265" i="73"/>
  <c r="B1266" i="73"/>
  <c r="C1286" i="73"/>
  <c r="D2286" i="73"/>
  <c r="F1285" i="73"/>
  <c r="G1263" i="73"/>
  <c r="H1263" i="73" s="1"/>
  <c r="C1287" i="73" l="1"/>
  <c r="E1287" i="73" s="1"/>
  <c r="E1286" i="73"/>
  <c r="A1266" i="73"/>
  <c r="B1267" i="73"/>
  <c r="I1263" i="73"/>
  <c r="D2287" i="73"/>
  <c r="F1286" i="73"/>
  <c r="G1264" i="73"/>
  <c r="H1264" i="73" s="1"/>
  <c r="I1264" i="73" l="1"/>
  <c r="D2288" i="73"/>
  <c r="C1288" i="73"/>
  <c r="A1267" i="73"/>
  <c r="B1268" i="73"/>
  <c r="F1287" i="73"/>
  <c r="G1265" i="73"/>
  <c r="H1265" i="73" s="1"/>
  <c r="C1289" i="73" l="1"/>
  <c r="E1289" i="73" s="1"/>
  <c r="E1288" i="73"/>
  <c r="A1268" i="73"/>
  <c r="B1269" i="73"/>
  <c r="I1265" i="73"/>
  <c r="D2289" i="73"/>
  <c r="F1288" i="73"/>
  <c r="G1266" i="73"/>
  <c r="H1266" i="73" s="1"/>
  <c r="I1266" i="73" l="1"/>
  <c r="D2290" i="73"/>
  <c r="C1290" i="73"/>
  <c r="E1290" i="73" s="1"/>
  <c r="A1269" i="73"/>
  <c r="B1270" i="73"/>
  <c r="F1289" i="73"/>
  <c r="G1267" i="73"/>
  <c r="H1267" i="73" s="1"/>
  <c r="I1267" i="73" l="1"/>
  <c r="A1270" i="73"/>
  <c r="B1271" i="73"/>
  <c r="D2291" i="73"/>
  <c r="C1291" i="73"/>
  <c r="E1291" i="73" s="1"/>
  <c r="F1290" i="73"/>
  <c r="G1268" i="73"/>
  <c r="H1268" i="73" s="1"/>
  <c r="I1268" i="73" l="1"/>
  <c r="D2292" i="73"/>
  <c r="C1292" i="73"/>
  <c r="E1292" i="73" s="1"/>
  <c r="A1271" i="73"/>
  <c r="B1272" i="73"/>
  <c r="F1291" i="73"/>
  <c r="G1269" i="73"/>
  <c r="H1269" i="73" s="1"/>
  <c r="I1269" i="73" l="1"/>
  <c r="C1293" i="73"/>
  <c r="E1293" i="73" s="1"/>
  <c r="A1272" i="73"/>
  <c r="B1273" i="73"/>
  <c r="D2293" i="73"/>
  <c r="F1292" i="73"/>
  <c r="G1270" i="73"/>
  <c r="H1270" i="73" s="1"/>
  <c r="A1273" i="73" l="1"/>
  <c r="B1274" i="73"/>
  <c r="C1294" i="73"/>
  <c r="E1294" i="73" s="1"/>
  <c r="I1270" i="73"/>
  <c r="D2294" i="73"/>
  <c r="F1293" i="73"/>
  <c r="G1271" i="73"/>
  <c r="H1271" i="73" s="1"/>
  <c r="C1295" i="73" l="1"/>
  <c r="I1271" i="73"/>
  <c r="D2295" i="73"/>
  <c r="A1274" i="73"/>
  <c r="B1275" i="73"/>
  <c r="F1294" i="73"/>
  <c r="G1272" i="73"/>
  <c r="H1272" i="73" s="1"/>
  <c r="E1295" i="73"/>
  <c r="I1272" i="73" l="1"/>
  <c r="D2296" i="73"/>
  <c r="C1296" i="73"/>
  <c r="E1296" i="73" s="1"/>
  <c r="A1275" i="73"/>
  <c r="B1276" i="73"/>
  <c r="F1295" i="73"/>
  <c r="G1273" i="73"/>
  <c r="H1273" i="73" s="1"/>
  <c r="I1273" i="73" l="1"/>
  <c r="C1297" i="73"/>
  <c r="E1297" i="73" s="1"/>
  <c r="A1276" i="73"/>
  <c r="B1277" i="73"/>
  <c r="D2297" i="73"/>
  <c r="F1296" i="73"/>
  <c r="G1274" i="73"/>
  <c r="H1274" i="73" s="1"/>
  <c r="I1274" i="73" l="1"/>
  <c r="A1277" i="73"/>
  <c r="B1278" i="73"/>
  <c r="C1298" i="73"/>
  <c r="D2298" i="73"/>
  <c r="F1297" i="73"/>
  <c r="G1275" i="73"/>
  <c r="H1275" i="73" s="1"/>
  <c r="C1299" i="73" l="1"/>
  <c r="E1299" i="73" s="1"/>
  <c r="E1298" i="73"/>
  <c r="A1278" i="73"/>
  <c r="B1279" i="73"/>
  <c r="I1275" i="73"/>
  <c r="D2299" i="73"/>
  <c r="F1298" i="73"/>
  <c r="G1276" i="73"/>
  <c r="H1276" i="73" s="1"/>
  <c r="I1276" i="73" l="1"/>
  <c r="D2300" i="73"/>
  <c r="C1300" i="73"/>
  <c r="E1300" i="73" s="1"/>
  <c r="A1279" i="73"/>
  <c r="B1280" i="73"/>
  <c r="F1299" i="73"/>
  <c r="G1277" i="73"/>
  <c r="H1277" i="73" s="1"/>
  <c r="I1277" i="73" l="1"/>
  <c r="C1301" i="73"/>
  <c r="E1301" i="73" s="1"/>
  <c r="A1280" i="73"/>
  <c r="B1281" i="73"/>
  <c r="D2301" i="73"/>
  <c r="F1300" i="73"/>
  <c r="G1278" i="73"/>
  <c r="H1278" i="73" s="1"/>
  <c r="I1278" i="73" l="1"/>
  <c r="A1281" i="73"/>
  <c r="B1282" i="73"/>
  <c r="C1302" i="73"/>
  <c r="E1302" i="73" s="1"/>
  <c r="D2302" i="73"/>
  <c r="F1301" i="73"/>
  <c r="G1279" i="73"/>
  <c r="H1279" i="73" s="1"/>
  <c r="I1279" i="73" l="1"/>
  <c r="C1303" i="73"/>
  <c r="E1303" i="73" s="1"/>
  <c r="A1282" i="73"/>
  <c r="B1283" i="73"/>
  <c r="D2303" i="73"/>
  <c r="F1302" i="73"/>
  <c r="G1280" i="73"/>
  <c r="H1280" i="73" s="1"/>
  <c r="I1280" i="73" l="1"/>
  <c r="A1283" i="73"/>
  <c r="B1284" i="73"/>
  <c r="C1304" i="73"/>
  <c r="E1304" i="73" s="1"/>
  <c r="D2304" i="73"/>
  <c r="F1303" i="73"/>
  <c r="G1281" i="73"/>
  <c r="H1281" i="73" s="1"/>
  <c r="I1281" i="73" l="1"/>
  <c r="C1305" i="73"/>
  <c r="E1305" i="73" s="1"/>
  <c r="A1284" i="73"/>
  <c r="B1285" i="73"/>
  <c r="D2305" i="73"/>
  <c r="F1304" i="73"/>
  <c r="G1282" i="73"/>
  <c r="H1282" i="73" s="1"/>
  <c r="I1282" i="73" l="1"/>
  <c r="A1285" i="73"/>
  <c r="B1286" i="73"/>
  <c r="C1306" i="73"/>
  <c r="E1306" i="73" s="1"/>
  <c r="D2306" i="73"/>
  <c r="F1305" i="73"/>
  <c r="G1283" i="73"/>
  <c r="H1283" i="73" s="1"/>
  <c r="I1283" i="73" l="1"/>
  <c r="C1307" i="73"/>
  <c r="E1307" i="73" s="1"/>
  <c r="A1286" i="73"/>
  <c r="B1287" i="73"/>
  <c r="D2307" i="73"/>
  <c r="F1306" i="73"/>
  <c r="G1284" i="73"/>
  <c r="H1284" i="73" s="1"/>
  <c r="A1287" i="73" l="1"/>
  <c r="B1288" i="73"/>
  <c r="I1284" i="73"/>
  <c r="C1308" i="73"/>
  <c r="E1308" i="73" s="1"/>
  <c r="D2308" i="73"/>
  <c r="F1307" i="73"/>
  <c r="G1285" i="73"/>
  <c r="H1285" i="73" s="1"/>
  <c r="I1285" i="73" l="1"/>
  <c r="D2309" i="73"/>
  <c r="A1288" i="73"/>
  <c r="B1289" i="73"/>
  <c r="C1309" i="73"/>
  <c r="E1309" i="73" s="1"/>
  <c r="F1308" i="73"/>
  <c r="G1286" i="73"/>
  <c r="H1286" i="73" s="1"/>
  <c r="I1286" i="73" l="1"/>
  <c r="A1289" i="73"/>
  <c r="B1290" i="73"/>
  <c r="C1310" i="73"/>
  <c r="E1310" i="73" s="1"/>
  <c r="D2310" i="73"/>
  <c r="F1309" i="73"/>
  <c r="G1287" i="73"/>
  <c r="H1287" i="73" s="1"/>
  <c r="I1287" i="73" l="1"/>
  <c r="C1311" i="73"/>
  <c r="E1311" i="73" s="1"/>
  <c r="A1290" i="73"/>
  <c r="B1291" i="73"/>
  <c r="D2311" i="73"/>
  <c r="F1310" i="73"/>
  <c r="G1288" i="73"/>
  <c r="H1288" i="73" s="1"/>
  <c r="I1288" i="73" l="1"/>
  <c r="A1291" i="73"/>
  <c r="B1292" i="73"/>
  <c r="C1312" i="73"/>
  <c r="E1312" i="73" s="1"/>
  <c r="D2312" i="73"/>
  <c r="F1311" i="73"/>
  <c r="G1289" i="73"/>
  <c r="H1289" i="73" s="1"/>
  <c r="I1289" i="73" l="1"/>
  <c r="C1313" i="73"/>
  <c r="E1313" i="73" s="1"/>
  <c r="A1292" i="73"/>
  <c r="B1293" i="73"/>
  <c r="D2313" i="73"/>
  <c r="F1312" i="73"/>
  <c r="G1290" i="73"/>
  <c r="H1290" i="73" s="1"/>
  <c r="I1290" i="73" l="1"/>
  <c r="A1293" i="73"/>
  <c r="B1294" i="73"/>
  <c r="C1314" i="73"/>
  <c r="E1314" i="73" s="1"/>
  <c r="D2314" i="73"/>
  <c r="F1313" i="73"/>
  <c r="G1291" i="73"/>
  <c r="H1291" i="73" s="1"/>
  <c r="I1291" i="73" l="1"/>
  <c r="C1315" i="73"/>
  <c r="E1315" i="73" s="1"/>
  <c r="A1294" i="73"/>
  <c r="B1295" i="73"/>
  <c r="D2315" i="73"/>
  <c r="F1314" i="73"/>
  <c r="G1292" i="73"/>
  <c r="H1292" i="73" s="1"/>
  <c r="I1292" i="73" l="1"/>
  <c r="A1295" i="73"/>
  <c r="B1296" i="73"/>
  <c r="C1316" i="73"/>
  <c r="E1316" i="73" s="1"/>
  <c r="D2316" i="73"/>
  <c r="F1315" i="73"/>
  <c r="G1293" i="73"/>
  <c r="H1293" i="73" s="1"/>
  <c r="I1293" i="73" l="1"/>
  <c r="C1317" i="73"/>
  <c r="E1317" i="73" s="1"/>
  <c r="A1296" i="73"/>
  <c r="B1297" i="73"/>
  <c r="D2317" i="73"/>
  <c r="F1316" i="73"/>
  <c r="G1294" i="73"/>
  <c r="H1294" i="73" s="1"/>
  <c r="I1294" i="73" l="1"/>
  <c r="A1297" i="73"/>
  <c r="B1298" i="73"/>
  <c r="C1318" i="73"/>
  <c r="E1318" i="73" s="1"/>
  <c r="D2318" i="73"/>
  <c r="F1317" i="73"/>
  <c r="G1295" i="73"/>
  <c r="H1295" i="73" s="1"/>
  <c r="I1295" i="73" l="1"/>
  <c r="C1319" i="73"/>
  <c r="E1319" i="73" s="1"/>
  <c r="A1298" i="73"/>
  <c r="B1299" i="73"/>
  <c r="D2319" i="73"/>
  <c r="F1318" i="73"/>
  <c r="G1296" i="73"/>
  <c r="H1296" i="73" s="1"/>
  <c r="I1296" i="73" l="1"/>
  <c r="A1299" i="73"/>
  <c r="B1300" i="73"/>
  <c r="C1320" i="73"/>
  <c r="E1320" i="73" s="1"/>
  <c r="D2320" i="73"/>
  <c r="F1319" i="73"/>
  <c r="G1297" i="73"/>
  <c r="H1297" i="73" s="1"/>
  <c r="I1297" i="73" l="1"/>
  <c r="C1321" i="73"/>
  <c r="E1321" i="73" s="1"/>
  <c r="A1300" i="73"/>
  <c r="B1301" i="73"/>
  <c r="D2321" i="73"/>
  <c r="F1320" i="73"/>
  <c r="G1298" i="73"/>
  <c r="H1298" i="73" s="1"/>
  <c r="I1298" i="73" l="1"/>
  <c r="A1301" i="73"/>
  <c r="B1302" i="73"/>
  <c r="C1322" i="73"/>
  <c r="E1322" i="73" s="1"/>
  <c r="D2322" i="73"/>
  <c r="F1321" i="73"/>
  <c r="G1299" i="73"/>
  <c r="H1299" i="73" s="1"/>
  <c r="I1299" i="73" l="1"/>
  <c r="C1323" i="73"/>
  <c r="E1323" i="73" s="1"/>
  <c r="A1302" i="73"/>
  <c r="B1303" i="73"/>
  <c r="D2323" i="73"/>
  <c r="F1322" i="73"/>
  <c r="G1300" i="73"/>
  <c r="H1300" i="73" s="1"/>
  <c r="I1300" i="73" l="1"/>
  <c r="A1303" i="73"/>
  <c r="B1304" i="73"/>
  <c r="C1324" i="73"/>
  <c r="E1324" i="73" s="1"/>
  <c r="D2324" i="73"/>
  <c r="F1323" i="73"/>
  <c r="G1301" i="73"/>
  <c r="H1301" i="73" s="1"/>
  <c r="I1301" i="73" l="1"/>
  <c r="C1325" i="73"/>
  <c r="E1325" i="73" s="1"/>
  <c r="A1304" i="73"/>
  <c r="B1305" i="73"/>
  <c r="D2325" i="73"/>
  <c r="F1324" i="73"/>
  <c r="G1302" i="73"/>
  <c r="H1302" i="73" s="1"/>
  <c r="I1302" i="73" l="1"/>
  <c r="A1305" i="73"/>
  <c r="B1306" i="73"/>
  <c r="C1326" i="73"/>
  <c r="E1326" i="73" s="1"/>
  <c r="D2326" i="73"/>
  <c r="F1325" i="73"/>
  <c r="G1303" i="73"/>
  <c r="H1303" i="73" s="1"/>
  <c r="C1327" i="73" l="1"/>
  <c r="E1327" i="73" s="1"/>
  <c r="A1306" i="73"/>
  <c r="B1307" i="73"/>
  <c r="I1303" i="73"/>
  <c r="D2327" i="73"/>
  <c r="F1326" i="73"/>
  <c r="G1304" i="73"/>
  <c r="H1304" i="73" s="1"/>
  <c r="A1307" i="73" l="1"/>
  <c r="B1308" i="73"/>
  <c r="I1304" i="73"/>
  <c r="D2328" i="73"/>
  <c r="C1328" i="73"/>
  <c r="F1327" i="73"/>
  <c r="G1305" i="73"/>
  <c r="H1305" i="73" s="1"/>
  <c r="I1305" i="73" l="1"/>
  <c r="D2329" i="73"/>
  <c r="A1308" i="73"/>
  <c r="B1309" i="73"/>
  <c r="C1329" i="73"/>
  <c r="E1329" i="73" s="1"/>
  <c r="E1328" i="73"/>
  <c r="F1328" i="73"/>
  <c r="G1306" i="73"/>
  <c r="H1306" i="73" s="1"/>
  <c r="I1306" i="73" l="1"/>
  <c r="A1309" i="73"/>
  <c r="B1310" i="73"/>
  <c r="C1330" i="73"/>
  <c r="E1330" i="73" s="1"/>
  <c r="D2330" i="73"/>
  <c r="F1329" i="73"/>
  <c r="G1307" i="73"/>
  <c r="H1307" i="73" s="1"/>
  <c r="I1307" i="73" l="1"/>
  <c r="C1331" i="73"/>
  <c r="E1331" i="73" s="1"/>
  <c r="A1310" i="73"/>
  <c r="B1311" i="73"/>
  <c r="D2331" i="73"/>
  <c r="F1330" i="73"/>
  <c r="G1308" i="73"/>
  <c r="H1308" i="73" s="1"/>
  <c r="I1308" i="73" l="1"/>
  <c r="A1311" i="73"/>
  <c r="B1312" i="73"/>
  <c r="C1332" i="73"/>
  <c r="E1332" i="73" s="1"/>
  <c r="D2332" i="73"/>
  <c r="F1331" i="73"/>
  <c r="G1309" i="73"/>
  <c r="H1309" i="73" s="1"/>
  <c r="I1309" i="73" l="1"/>
  <c r="C1333" i="73"/>
  <c r="E1333" i="73" s="1"/>
  <c r="A1312" i="73"/>
  <c r="B1313" i="73"/>
  <c r="D2333" i="73"/>
  <c r="F1332" i="73"/>
  <c r="G1310" i="73"/>
  <c r="H1310" i="73" s="1"/>
  <c r="I1310" i="73" l="1"/>
  <c r="A1313" i="73"/>
  <c r="B1314" i="73"/>
  <c r="C1334" i="73"/>
  <c r="E1334" i="73" s="1"/>
  <c r="D2334" i="73"/>
  <c r="F1333" i="73"/>
  <c r="G1311" i="73"/>
  <c r="H1311" i="73" s="1"/>
  <c r="I1311" i="73" l="1"/>
  <c r="C1335" i="73"/>
  <c r="E1335" i="73" s="1"/>
  <c r="A1314" i="73"/>
  <c r="B1315" i="73"/>
  <c r="D2335" i="73"/>
  <c r="F1334" i="73"/>
  <c r="G1312" i="73"/>
  <c r="H1312" i="73" s="1"/>
  <c r="I1312" i="73" l="1"/>
  <c r="A1315" i="73"/>
  <c r="B1316" i="73"/>
  <c r="C1336" i="73"/>
  <c r="E1336" i="73" s="1"/>
  <c r="D2336" i="73"/>
  <c r="F1335" i="73"/>
  <c r="G1313" i="73"/>
  <c r="H1313" i="73" s="1"/>
  <c r="I1313" i="73" l="1"/>
  <c r="C1337" i="73"/>
  <c r="E1337" i="73" s="1"/>
  <c r="A1316" i="73"/>
  <c r="B1317" i="73"/>
  <c r="D2337" i="73"/>
  <c r="F1336" i="73"/>
  <c r="G1314" i="73"/>
  <c r="H1314" i="73" s="1"/>
  <c r="I1314" i="73" l="1"/>
  <c r="A1317" i="73"/>
  <c r="B1318" i="73"/>
  <c r="C1338" i="73"/>
  <c r="E1338" i="73" s="1"/>
  <c r="D2338" i="73"/>
  <c r="F1337" i="73"/>
  <c r="G1315" i="73"/>
  <c r="H1315" i="73" s="1"/>
  <c r="I1315" i="73" l="1"/>
  <c r="C1339" i="73"/>
  <c r="E1339" i="73" s="1"/>
  <c r="A1318" i="73"/>
  <c r="B1319" i="73"/>
  <c r="D2339" i="73"/>
  <c r="F1338" i="73"/>
  <c r="G1316" i="73"/>
  <c r="H1316" i="73" s="1"/>
  <c r="I1316" i="73" l="1"/>
  <c r="A1319" i="73"/>
  <c r="B1320" i="73"/>
  <c r="C1340" i="73"/>
  <c r="E1340" i="73" s="1"/>
  <c r="D2340" i="73"/>
  <c r="F1339" i="73"/>
  <c r="G1317" i="73"/>
  <c r="H1317" i="73" s="1"/>
  <c r="C1341" i="73" l="1"/>
  <c r="E1341" i="73" s="1"/>
  <c r="A1320" i="73"/>
  <c r="B1321" i="73"/>
  <c r="I1317" i="73"/>
  <c r="D2341" i="73"/>
  <c r="F1340" i="73"/>
  <c r="G1318" i="73"/>
  <c r="H1318" i="73" s="1"/>
  <c r="A1321" i="73" l="1"/>
  <c r="B1322" i="73"/>
  <c r="I1318" i="73"/>
  <c r="D2342" i="73"/>
  <c r="C1342" i="73"/>
  <c r="E1342" i="73" s="1"/>
  <c r="F1341" i="73"/>
  <c r="G1319" i="73"/>
  <c r="H1319" i="73" s="1"/>
  <c r="I1319" i="73" l="1"/>
  <c r="D2343" i="73"/>
  <c r="A1322" i="73"/>
  <c r="B1323" i="73"/>
  <c r="C1343" i="73"/>
  <c r="E1343" i="73" s="1"/>
  <c r="F1342" i="73"/>
  <c r="G1320" i="73"/>
  <c r="H1320" i="73" s="1"/>
  <c r="A1323" i="73" l="1"/>
  <c r="B1324" i="73"/>
  <c r="C1344" i="73"/>
  <c r="E1344" i="73" s="1"/>
  <c r="I1320" i="73"/>
  <c r="D2344" i="73"/>
  <c r="F1343" i="73"/>
  <c r="G1321" i="73"/>
  <c r="H1321" i="73" s="1"/>
  <c r="C1345" i="73" l="1"/>
  <c r="I1321" i="73"/>
  <c r="D2345" i="73"/>
  <c r="A1324" i="73"/>
  <c r="B1325" i="73"/>
  <c r="F1344" i="73"/>
  <c r="G1322" i="73"/>
  <c r="H1322" i="73" s="1"/>
  <c r="E1345" i="73"/>
  <c r="I1322" i="73" l="1"/>
  <c r="D2346" i="73"/>
  <c r="C1346" i="73"/>
  <c r="E1346" i="73" s="1"/>
  <c r="A1325" i="73"/>
  <c r="B1326" i="73"/>
  <c r="F1345" i="73"/>
  <c r="G1323" i="73"/>
  <c r="H1323" i="73" s="1"/>
  <c r="I1323" i="73" l="1"/>
  <c r="C1347" i="73"/>
  <c r="E1347" i="73" s="1"/>
  <c r="A1326" i="73"/>
  <c r="B1327" i="73"/>
  <c r="D2347" i="73"/>
  <c r="F1346" i="73"/>
  <c r="G1324" i="73"/>
  <c r="H1324" i="73" s="1"/>
  <c r="I1324" i="73" l="1"/>
  <c r="A1327" i="73"/>
  <c r="B1328" i="73"/>
  <c r="C1348" i="73"/>
  <c r="E1348" i="73" s="1"/>
  <c r="D2348" i="73"/>
  <c r="F1347" i="73"/>
  <c r="G1325" i="73"/>
  <c r="H1325" i="73" s="1"/>
  <c r="I1325" i="73" l="1"/>
  <c r="C1349" i="73"/>
  <c r="E1349" i="73" s="1"/>
  <c r="A1328" i="73"/>
  <c r="B1329" i="73"/>
  <c r="D2349" i="73"/>
  <c r="F1348" i="73"/>
  <c r="G1326" i="73"/>
  <c r="H1326" i="73" s="1"/>
  <c r="I1326" i="73" l="1"/>
  <c r="A1329" i="73"/>
  <c r="B1330" i="73"/>
  <c r="C1350" i="73"/>
  <c r="E1350" i="73" s="1"/>
  <c r="D2350" i="73"/>
  <c r="F1349" i="73"/>
  <c r="G1327" i="73"/>
  <c r="H1327" i="73" s="1"/>
  <c r="I1327" i="73" l="1"/>
  <c r="C1351" i="73"/>
  <c r="E1351" i="73" s="1"/>
  <c r="A1330" i="73"/>
  <c r="B1331" i="73"/>
  <c r="D2351" i="73"/>
  <c r="F1350" i="73"/>
  <c r="G1328" i="73"/>
  <c r="H1328" i="73" s="1"/>
  <c r="I1328" i="73" l="1"/>
  <c r="A1331" i="73"/>
  <c r="B1332" i="73"/>
  <c r="C1352" i="73"/>
  <c r="E1352" i="73" s="1"/>
  <c r="D2352" i="73"/>
  <c r="F1351" i="73"/>
  <c r="G1329" i="73"/>
  <c r="H1329" i="73" s="1"/>
  <c r="C1353" i="73" l="1"/>
  <c r="E1353" i="73" s="1"/>
  <c r="A1332" i="73"/>
  <c r="B1333" i="73"/>
  <c r="I1329" i="73"/>
  <c r="D2353" i="73"/>
  <c r="F1352" i="73"/>
  <c r="G1330" i="73"/>
  <c r="H1330" i="73" s="1"/>
  <c r="A1333" i="73" l="1"/>
  <c r="B1334" i="73"/>
  <c r="I1330" i="73"/>
  <c r="D2354" i="73"/>
  <c r="C1354" i="73"/>
  <c r="E1354" i="73" s="1"/>
  <c r="F1353" i="73"/>
  <c r="G1331" i="73"/>
  <c r="H1331" i="73" s="1"/>
  <c r="I1331" i="73" l="1"/>
  <c r="D2355" i="73"/>
  <c r="A1334" i="73"/>
  <c r="B1335" i="73"/>
  <c r="C1355" i="73"/>
  <c r="E1355" i="73" s="1"/>
  <c r="F1354" i="73"/>
  <c r="G1332" i="73"/>
  <c r="H1332" i="73" s="1"/>
  <c r="A1335" i="73" l="1"/>
  <c r="B1336" i="73"/>
  <c r="C1356" i="73"/>
  <c r="E1356" i="73" s="1"/>
  <c r="I1332" i="73"/>
  <c r="D2356" i="73"/>
  <c r="F1355" i="73"/>
  <c r="G1333" i="73"/>
  <c r="H1333" i="73" s="1"/>
  <c r="C1357" i="73" l="1"/>
  <c r="E1357" i="73" s="1"/>
  <c r="I1333" i="73"/>
  <c r="D2357" i="73"/>
  <c r="A1336" i="73"/>
  <c r="B1337" i="73"/>
  <c r="F1356" i="73"/>
  <c r="G1334" i="73"/>
  <c r="H1334" i="73" s="1"/>
  <c r="I1334" i="73"/>
  <c r="D2358" i="73" l="1"/>
  <c r="C1358" i="73"/>
  <c r="E1358" i="73" s="1"/>
  <c r="A1337" i="73"/>
  <c r="B1338" i="73"/>
  <c r="F1357" i="73"/>
  <c r="G1335" i="73"/>
  <c r="H1335" i="73" s="1"/>
  <c r="I1335" i="73" l="1"/>
  <c r="C1359" i="73"/>
  <c r="E1359" i="73" s="1"/>
  <c r="A1338" i="73"/>
  <c r="B1339" i="73"/>
  <c r="D2359" i="73"/>
  <c r="F1358" i="73"/>
  <c r="G1336" i="73"/>
  <c r="H1336" i="73" s="1"/>
  <c r="I1336" i="73" l="1"/>
  <c r="A1339" i="73"/>
  <c r="B1340" i="73"/>
  <c r="C1360" i="73"/>
  <c r="E1360" i="73" s="1"/>
  <c r="D2360" i="73"/>
  <c r="F1359" i="73"/>
  <c r="G1337" i="73"/>
  <c r="H1337" i="73" s="1"/>
  <c r="I1337" i="73" l="1"/>
  <c r="C1361" i="73"/>
  <c r="E1361" i="73" s="1"/>
  <c r="A1340" i="73"/>
  <c r="B1341" i="73"/>
  <c r="D2361" i="73"/>
  <c r="F1360" i="73"/>
  <c r="G1338" i="73"/>
  <c r="H1338" i="73" s="1"/>
  <c r="I1338" i="73" l="1"/>
  <c r="A1341" i="73"/>
  <c r="B1342" i="73"/>
  <c r="C1362" i="73"/>
  <c r="E1362" i="73" s="1"/>
  <c r="D2362" i="73"/>
  <c r="F1361" i="73"/>
  <c r="G1339" i="73"/>
  <c r="H1339" i="73" s="1"/>
  <c r="I1339" i="73" l="1"/>
  <c r="C1363" i="73"/>
  <c r="E1363" i="73" s="1"/>
  <c r="A1342" i="73"/>
  <c r="B1343" i="73"/>
  <c r="D2363" i="73"/>
  <c r="F1362" i="73"/>
  <c r="G1340" i="73"/>
  <c r="H1340" i="73" s="1"/>
  <c r="A1343" i="73" l="1"/>
  <c r="B1344" i="73"/>
  <c r="C1364" i="73"/>
  <c r="E1364" i="73" s="1"/>
  <c r="I1340" i="73"/>
  <c r="D2364" i="73"/>
  <c r="F1363" i="73"/>
  <c r="G1341" i="73"/>
  <c r="H1341" i="73" s="1"/>
  <c r="C1365" i="73" l="1"/>
  <c r="I1341" i="73"/>
  <c r="D2365" i="73"/>
  <c r="A1344" i="73"/>
  <c r="B1345" i="73"/>
  <c r="F1364" i="73"/>
  <c r="G1342" i="73"/>
  <c r="H1342" i="73" s="1"/>
  <c r="I1342" i="73"/>
  <c r="E1365" i="73"/>
  <c r="D2366" i="73" l="1"/>
  <c r="C1366" i="73"/>
  <c r="E1366" i="73" s="1"/>
  <c r="A1345" i="73"/>
  <c r="B1346" i="73"/>
  <c r="F1365" i="73"/>
  <c r="G1343" i="73"/>
  <c r="H1343" i="73" s="1"/>
  <c r="I1343" i="73" l="1"/>
  <c r="C1367" i="73"/>
  <c r="E1367" i="73" s="1"/>
  <c r="A1346" i="73"/>
  <c r="B1347" i="73"/>
  <c r="D2367" i="73"/>
  <c r="F1366" i="73"/>
  <c r="G1344" i="73"/>
  <c r="H1344" i="73" s="1"/>
  <c r="I1344" i="73" l="1"/>
  <c r="A1347" i="73"/>
  <c r="B1348" i="73"/>
  <c r="C1368" i="73"/>
  <c r="E1368" i="73" s="1"/>
  <c r="D2368" i="73"/>
  <c r="F1367" i="73"/>
  <c r="G1345" i="73"/>
  <c r="H1345" i="73" s="1"/>
  <c r="I1345" i="73" l="1"/>
  <c r="C1369" i="73"/>
  <c r="E1369" i="73" s="1"/>
  <c r="A1348" i="73"/>
  <c r="B1349" i="73"/>
  <c r="D2369" i="73"/>
  <c r="F1368" i="73"/>
  <c r="G1346" i="73"/>
  <c r="H1346" i="73" s="1"/>
  <c r="I1346" i="73" l="1"/>
  <c r="A1349" i="73"/>
  <c r="B1350" i="73"/>
  <c r="C1370" i="73"/>
  <c r="D2370" i="73"/>
  <c r="F1369" i="73"/>
  <c r="G1347" i="73"/>
  <c r="H1347" i="73" s="1"/>
  <c r="I1347" i="73" l="1"/>
  <c r="C1371" i="73"/>
  <c r="E1370" i="73"/>
  <c r="A1350" i="73"/>
  <c r="B1351" i="73"/>
  <c r="D2371" i="73"/>
  <c r="F1370" i="73"/>
  <c r="G1348" i="73"/>
  <c r="H1348" i="73" s="1"/>
  <c r="I1348" i="73" l="1"/>
  <c r="C1372" i="73"/>
  <c r="E1372" i="73" s="1"/>
  <c r="D2372" i="73"/>
  <c r="E1371" i="73"/>
  <c r="A1351" i="73"/>
  <c r="B1352" i="73"/>
  <c r="F1371" i="73"/>
  <c r="G1349" i="73"/>
  <c r="H1349" i="73" s="1"/>
  <c r="I1349" i="73" l="1"/>
  <c r="A1352" i="73"/>
  <c r="B1353" i="73"/>
  <c r="D2373" i="73"/>
  <c r="C1373" i="73"/>
  <c r="E1373" i="73" s="1"/>
  <c r="F1372" i="73"/>
  <c r="G1350" i="73"/>
  <c r="H1350" i="73" s="1"/>
  <c r="I1350" i="73" l="1"/>
  <c r="D2374" i="73"/>
  <c r="C1374" i="73"/>
  <c r="E1374" i="73" s="1"/>
  <c r="A1353" i="73"/>
  <c r="B1354" i="73"/>
  <c r="F1373" i="73"/>
  <c r="G1351" i="73"/>
  <c r="H1351" i="73" s="1"/>
  <c r="I1351" i="73" l="1"/>
  <c r="C1375" i="73"/>
  <c r="E1375" i="73" s="1"/>
  <c r="A1354" i="73"/>
  <c r="B1355" i="73"/>
  <c r="D2375" i="73"/>
  <c r="F1374" i="73"/>
  <c r="G1352" i="73"/>
  <c r="H1352" i="73" s="1"/>
  <c r="I1352" i="73" l="1"/>
  <c r="A1355" i="73"/>
  <c r="B1356" i="73"/>
  <c r="C1376" i="73"/>
  <c r="E1376" i="73" s="1"/>
  <c r="D2376" i="73"/>
  <c r="F1375" i="73"/>
  <c r="G1353" i="73"/>
  <c r="H1353" i="73" s="1"/>
  <c r="I1353" i="73" l="1"/>
  <c r="C1377" i="73"/>
  <c r="E1377" i="73" s="1"/>
  <c r="A1356" i="73"/>
  <c r="B1357" i="73"/>
  <c r="D2377" i="73"/>
  <c r="F1376" i="73"/>
  <c r="G1354" i="73"/>
  <c r="H1354" i="73" s="1"/>
  <c r="I1354" i="73" l="1"/>
  <c r="A1357" i="73"/>
  <c r="B1358" i="73"/>
  <c r="C1378" i="73"/>
  <c r="E1378" i="73" s="1"/>
  <c r="D2378" i="73"/>
  <c r="F1377" i="73"/>
  <c r="G1355" i="73"/>
  <c r="H1355" i="73" s="1"/>
  <c r="I1355" i="73" l="1"/>
  <c r="C1379" i="73"/>
  <c r="E1379" i="73" s="1"/>
  <c r="A1358" i="73"/>
  <c r="B1359" i="73"/>
  <c r="D2379" i="73"/>
  <c r="F1378" i="73"/>
  <c r="G1356" i="73"/>
  <c r="H1356" i="73" s="1"/>
  <c r="I1356" i="73" l="1"/>
  <c r="A1359" i="73"/>
  <c r="B1360" i="73"/>
  <c r="C1380" i="73"/>
  <c r="E1380" i="73" s="1"/>
  <c r="D2380" i="73"/>
  <c r="F1379" i="73"/>
  <c r="G1357" i="73"/>
  <c r="H1357" i="73" s="1"/>
  <c r="I1357" i="73" l="1"/>
  <c r="C1381" i="73"/>
  <c r="A1360" i="73"/>
  <c r="B1361" i="73"/>
  <c r="D2381" i="73"/>
  <c r="F1380" i="73"/>
  <c r="G1358" i="73"/>
  <c r="H1358" i="73" s="1"/>
  <c r="I1358" i="73" l="1"/>
  <c r="A1361" i="73"/>
  <c r="B1362" i="73"/>
  <c r="C1382" i="73"/>
  <c r="E1382" i="73" s="1"/>
  <c r="E1381" i="73"/>
  <c r="D2382" i="73"/>
  <c r="F1381" i="73"/>
  <c r="G1359" i="73"/>
  <c r="H1359" i="73" s="1"/>
  <c r="I1359" i="73" l="1"/>
  <c r="C1383" i="73"/>
  <c r="E1383" i="73" s="1"/>
  <c r="D2383" i="73"/>
  <c r="A1362" i="73"/>
  <c r="B1363" i="73"/>
  <c r="F1382" i="73"/>
  <c r="G1360" i="73"/>
  <c r="H1360" i="73" s="1"/>
  <c r="I1360" i="73"/>
  <c r="D2384" i="73" l="1"/>
  <c r="A1363" i="73"/>
  <c r="B1364" i="73"/>
  <c r="C1384" i="73"/>
  <c r="E1384" i="73" s="1"/>
  <c r="F1383" i="73"/>
  <c r="G1361" i="73"/>
  <c r="H1361" i="73" s="1"/>
  <c r="I1361" i="73" l="1"/>
  <c r="A1364" i="73"/>
  <c r="B1365" i="73"/>
  <c r="C1385" i="73"/>
  <c r="E1385" i="73" s="1"/>
  <c r="D2385" i="73"/>
  <c r="F1384" i="73"/>
  <c r="G1362" i="73"/>
  <c r="H1362" i="73" s="1"/>
  <c r="I1362" i="73"/>
  <c r="C1386" i="73" l="1"/>
  <c r="E1386" i="73" s="1"/>
  <c r="A1365" i="73"/>
  <c r="B1366" i="73"/>
  <c r="D2386" i="73"/>
  <c r="F1385" i="73"/>
  <c r="G1363" i="73"/>
  <c r="H1363" i="73" s="1"/>
  <c r="I1363" i="73" l="1"/>
  <c r="A1366" i="73"/>
  <c r="B1367" i="73"/>
  <c r="C1387" i="73"/>
  <c r="E1387" i="73" s="1"/>
  <c r="D2387" i="73"/>
  <c r="F1386" i="73"/>
  <c r="G1364" i="73"/>
  <c r="H1364" i="73" s="1"/>
  <c r="I1364" i="73" l="1"/>
  <c r="C1388" i="73"/>
  <c r="E1388" i="73" s="1"/>
  <c r="A1367" i="73"/>
  <c r="B1368" i="73"/>
  <c r="D2388" i="73"/>
  <c r="F1387" i="73"/>
  <c r="G1365" i="73"/>
  <c r="H1365" i="73" s="1"/>
  <c r="I1365" i="73" l="1"/>
  <c r="A1368" i="73"/>
  <c r="B1369" i="73"/>
  <c r="C1389" i="73"/>
  <c r="E1389" i="73" s="1"/>
  <c r="D2389" i="73"/>
  <c r="F1388" i="73"/>
  <c r="G1366" i="73"/>
  <c r="H1366" i="73" s="1"/>
  <c r="I1366" i="73" l="1"/>
  <c r="C1390" i="73"/>
  <c r="E1390" i="73" s="1"/>
  <c r="A1369" i="73"/>
  <c r="B1370" i="73"/>
  <c r="D2390" i="73"/>
  <c r="F1389" i="73"/>
  <c r="G1367" i="73"/>
  <c r="H1367" i="73" s="1"/>
  <c r="I1367" i="73" l="1"/>
  <c r="A1370" i="73"/>
  <c r="B1371" i="73"/>
  <c r="C1391" i="73"/>
  <c r="E1391" i="73" s="1"/>
  <c r="D2391" i="73"/>
  <c r="F1390" i="73"/>
  <c r="G1368" i="73"/>
  <c r="H1368" i="73" s="1"/>
  <c r="I1368" i="73" l="1"/>
  <c r="C1392" i="73"/>
  <c r="E1392" i="73" s="1"/>
  <c r="A1371" i="73"/>
  <c r="B1372" i="73"/>
  <c r="D2392" i="73"/>
  <c r="F1391" i="73"/>
  <c r="G1369" i="73"/>
  <c r="H1369" i="73" s="1"/>
  <c r="I1369" i="73" l="1"/>
  <c r="A1372" i="73"/>
  <c r="B1373" i="73"/>
  <c r="C1393" i="73"/>
  <c r="E1393" i="73" s="1"/>
  <c r="D2393" i="73"/>
  <c r="F1392" i="73"/>
  <c r="G1370" i="73"/>
  <c r="H1370" i="73" s="1"/>
  <c r="I1370" i="73" l="1"/>
  <c r="C1394" i="73"/>
  <c r="E1394" i="73" s="1"/>
  <c r="A1373" i="73"/>
  <c r="B1374" i="73"/>
  <c r="D2394" i="73"/>
  <c r="F1393" i="73"/>
  <c r="G1371" i="73"/>
  <c r="H1371" i="73" s="1"/>
  <c r="I1371" i="73" l="1"/>
  <c r="A1374" i="73"/>
  <c r="B1375" i="73"/>
  <c r="C1395" i="73"/>
  <c r="E1395" i="73" s="1"/>
  <c r="D2395" i="73"/>
  <c r="F1394" i="73"/>
  <c r="G1372" i="73"/>
  <c r="H1372" i="73" s="1"/>
  <c r="I1372" i="73" l="1"/>
  <c r="C1396" i="73"/>
  <c r="E1396" i="73" s="1"/>
  <c r="A1375" i="73"/>
  <c r="B1376" i="73"/>
  <c r="D2396" i="73"/>
  <c r="F1395" i="73"/>
  <c r="G1373" i="73"/>
  <c r="H1373" i="73" s="1"/>
  <c r="I1373" i="73" l="1"/>
  <c r="A1376" i="73"/>
  <c r="B1377" i="73"/>
  <c r="C1397" i="73"/>
  <c r="E1397" i="73" s="1"/>
  <c r="D2397" i="73"/>
  <c r="F1396" i="73"/>
  <c r="G1374" i="73"/>
  <c r="H1374" i="73" s="1"/>
  <c r="I1374" i="73" l="1"/>
  <c r="C1398" i="73"/>
  <c r="E1398" i="73" s="1"/>
  <c r="A1377" i="73"/>
  <c r="B1378" i="73"/>
  <c r="D2398" i="73"/>
  <c r="F1397" i="73"/>
  <c r="G1375" i="73"/>
  <c r="H1375" i="73" s="1"/>
  <c r="I1375" i="73" l="1"/>
  <c r="A1378" i="73"/>
  <c r="B1379" i="73"/>
  <c r="C1399" i="73"/>
  <c r="E1399" i="73" s="1"/>
  <c r="D2399" i="73"/>
  <c r="F1398" i="73"/>
  <c r="G1376" i="73"/>
  <c r="H1376" i="73" s="1"/>
  <c r="I1376" i="73" l="1"/>
  <c r="C1400" i="73"/>
  <c r="E1400" i="73" s="1"/>
  <c r="A1379" i="73"/>
  <c r="B1380" i="73"/>
  <c r="D2400" i="73"/>
  <c r="F1399" i="73"/>
  <c r="G1377" i="73"/>
  <c r="H1377" i="73" s="1"/>
  <c r="I1377" i="73" l="1"/>
  <c r="A1380" i="73"/>
  <c r="B1381" i="73"/>
  <c r="C1401" i="73"/>
  <c r="E1401" i="73" s="1"/>
  <c r="D2401" i="73"/>
  <c r="F1400" i="73"/>
  <c r="G1378" i="73"/>
  <c r="H1378" i="73" s="1"/>
  <c r="I1378" i="73" l="1"/>
  <c r="C1402" i="73"/>
  <c r="E1402" i="73" s="1"/>
  <c r="A1381" i="73"/>
  <c r="B1382" i="73"/>
  <c r="D2402" i="73"/>
  <c r="F1401" i="73"/>
  <c r="G1379" i="73"/>
  <c r="H1379" i="73" s="1"/>
  <c r="I1379" i="73" l="1"/>
  <c r="A1382" i="73"/>
  <c r="B1383" i="73"/>
  <c r="C1403" i="73"/>
  <c r="E1403" i="73" s="1"/>
  <c r="D2403" i="73"/>
  <c r="F1402" i="73"/>
  <c r="G1380" i="73"/>
  <c r="H1380" i="73" s="1"/>
  <c r="I1380" i="73" l="1"/>
  <c r="C1404" i="73"/>
  <c r="E1404" i="73" s="1"/>
  <c r="A1383" i="73"/>
  <c r="B1384" i="73"/>
  <c r="D2404" i="73"/>
  <c r="F1403" i="73"/>
  <c r="G1381" i="73"/>
  <c r="H1381" i="73" s="1"/>
  <c r="I1381" i="73" l="1"/>
  <c r="A1384" i="73"/>
  <c r="B1385" i="73"/>
  <c r="C1405" i="73"/>
  <c r="E1405" i="73" s="1"/>
  <c r="D2405" i="73"/>
  <c r="F1404" i="73"/>
  <c r="G1382" i="73"/>
  <c r="H1382" i="73" s="1"/>
  <c r="I1382" i="73" l="1"/>
  <c r="C1406" i="73"/>
  <c r="E1406" i="73" s="1"/>
  <c r="A1385" i="73"/>
  <c r="B1386" i="73"/>
  <c r="D2406" i="73"/>
  <c r="F1405" i="73"/>
  <c r="G1383" i="73"/>
  <c r="H1383" i="73" s="1"/>
  <c r="I1383" i="73" l="1"/>
  <c r="A1386" i="73"/>
  <c r="B1387" i="73"/>
  <c r="C1407" i="73"/>
  <c r="E1407" i="73" s="1"/>
  <c r="D2407" i="73"/>
  <c r="F1406" i="73"/>
  <c r="G1384" i="73"/>
  <c r="H1384" i="73" s="1"/>
  <c r="I1384" i="73" l="1"/>
  <c r="C1408" i="73"/>
  <c r="E1408" i="73" s="1"/>
  <c r="A1387" i="73"/>
  <c r="B1388" i="73"/>
  <c r="D2408" i="73"/>
  <c r="F1407" i="73"/>
  <c r="G1385" i="73"/>
  <c r="H1385" i="73" s="1"/>
  <c r="I1385" i="73" l="1"/>
  <c r="A1388" i="73"/>
  <c r="B1389" i="73"/>
  <c r="C1409" i="73"/>
  <c r="D2409" i="73"/>
  <c r="F1408" i="73"/>
  <c r="G1386" i="73"/>
  <c r="H1386" i="73" s="1"/>
  <c r="I1386" i="73" l="1"/>
  <c r="C1410" i="73"/>
  <c r="E1409" i="73"/>
  <c r="A1389" i="73"/>
  <c r="B1390" i="73"/>
  <c r="D2410" i="73"/>
  <c r="F1409" i="73"/>
  <c r="G1387" i="73"/>
  <c r="H1387" i="73" s="1"/>
  <c r="I1387" i="73" l="1"/>
  <c r="C1411" i="73"/>
  <c r="E1411" i="73" s="1"/>
  <c r="D2411" i="73"/>
  <c r="E1410" i="73"/>
  <c r="A1390" i="73"/>
  <c r="B1391" i="73"/>
  <c r="F1410" i="73"/>
  <c r="G1388" i="73"/>
  <c r="H1388" i="73" s="1"/>
  <c r="I1388" i="73" l="1"/>
  <c r="A1391" i="73"/>
  <c r="B1392" i="73"/>
  <c r="D2412" i="73"/>
  <c r="C1412" i="73"/>
  <c r="E1412" i="73" s="1"/>
  <c r="F1411" i="73"/>
  <c r="G1389" i="73"/>
  <c r="H1389" i="73" s="1"/>
  <c r="I1389" i="73" l="1"/>
  <c r="D2413" i="73"/>
  <c r="C1413" i="73"/>
  <c r="E1413" i="73" s="1"/>
  <c r="A1392" i="73"/>
  <c r="B1393" i="73"/>
  <c r="F1412" i="73"/>
  <c r="G1390" i="73"/>
  <c r="H1390" i="73" s="1"/>
  <c r="I1390" i="73" l="1"/>
  <c r="C1414" i="73"/>
  <c r="E1414" i="73" s="1"/>
  <c r="A1393" i="73"/>
  <c r="B1394" i="73"/>
  <c r="D2414" i="73"/>
  <c r="F1413" i="73"/>
  <c r="G1391" i="73"/>
  <c r="H1391" i="73" s="1"/>
  <c r="I1391" i="73" l="1"/>
  <c r="A1394" i="73"/>
  <c r="B1395" i="73"/>
  <c r="C1415" i="73"/>
  <c r="E1415" i="73" s="1"/>
  <c r="D2415" i="73"/>
  <c r="F1414" i="73"/>
  <c r="G1392" i="73"/>
  <c r="H1392" i="73" s="1"/>
  <c r="I1392" i="73" l="1"/>
  <c r="C1416" i="73"/>
  <c r="E1416" i="73" s="1"/>
  <c r="A1395" i="73"/>
  <c r="B1396" i="73"/>
  <c r="D2416" i="73"/>
  <c r="F1415" i="73"/>
  <c r="G1393" i="73"/>
  <c r="H1393" i="73" s="1"/>
  <c r="I1393" i="73" l="1"/>
  <c r="A1396" i="73"/>
  <c r="B1397" i="73"/>
  <c r="C1417" i="73"/>
  <c r="E1417" i="73" s="1"/>
  <c r="D2417" i="73"/>
  <c r="F1416" i="73"/>
  <c r="G1394" i="73"/>
  <c r="H1394" i="73" s="1"/>
  <c r="I1394" i="73" l="1"/>
  <c r="C1418" i="73"/>
  <c r="E1418" i="73" s="1"/>
  <c r="A1397" i="73"/>
  <c r="B1398" i="73"/>
  <c r="D2418" i="73"/>
  <c r="F1417" i="73"/>
  <c r="G1395" i="73"/>
  <c r="H1395" i="73" s="1"/>
  <c r="I1395" i="73" l="1"/>
  <c r="A1398" i="73"/>
  <c r="B1399" i="73"/>
  <c r="C1419" i="73"/>
  <c r="E1419" i="73" s="1"/>
  <c r="D2419" i="73"/>
  <c r="F1418" i="73"/>
  <c r="G1396" i="73"/>
  <c r="H1396" i="73" s="1"/>
  <c r="I1396" i="73" l="1"/>
  <c r="C1420" i="73"/>
  <c r="E1420" i="73" s="1"/>
  <c r="A1399" i="73"/>
  <c r="B1400" i="73"/>
  <c r="D2420" i="73"/>
  <c r="F1419" i="73"/>
  <c r="G1397" i="73"/>
  <c r="H1397" i="73" s="1"/>
  <c r="I1397" i="73" l="1"/>
  <c r="A1400" i="73"/>
  <c r="B1401" i="73"/>
  <c r="C1421" i="73"/>
  <c r="E1421" i="73" s="1"/>
  <c r="D2421" i="73"/>
  <c r="F1420" i="73"/>
  <c r="G1398" i="73"/>
  <c r="H1398" i="73" s="1"/>
  <c r="I1398" i="73" l="1"/>
  <c r="C1422" i="73"/>
  <c r="E1422" i="73" s="1"/>
  <c r="A1401" i="73"/>
  <c r="B1402" i="73"/>
  <c r="D2422" i="73"/>
  <c r="F1421" i="73"/>
  <c r="G1399" i="73"/>
  <c r="H1399" i="73" s="1"/>
  <c r="I1399" i="73" l="1"/>
  <c r="A1402" i="73"/>
  <c r="B1403" i="73"/>
  <c r="C1423" i="73"/>
  <c r="E1423" i="73" s="1"/>
  <c r="D2423" i="73"/>
  <c r="F1422" i="73"/>
  <c r="G1400" i="73"/>
  <c r="H1400" i="73" s="1"/>
  <c r="I1400" i="73" l="1"/>
  <c r="C1424" i="73"/>
  <c r="E1424" i="73" s="1"/>
  <c r="A1403" i="73"/>
  <c r="B1404" i="73"/>
  <c r="D2424" i="73"/>
  <c r="F1423" i="73"/>
  <c r="G1401" i="73"/>
  <c r="H1401" i="73" s="1"/>
  <c r="I1401" i="73" l="1"/>
  <c r="A1404" i="73"/>
  <c r="B1405" i="73"/>
  <c r="C1425" i="73"/>
  <c r="E1425" i="73" s="1"/>
  <c r="D2425" i="73"/>
  <c r="F1424" i="73"/>
  <c r="G1402" i="73"/>
  <c r="H1402" i="73" s="1"/>
  <c r="I1402" i="73" l="1"/>
  <c r="C1426" i="73"/>
  <c r="E1426" i="73" s="1"/>
  <c r="A1405" i="73"/>
  <c r="B1406" i="73"/>
  <c r="D2426" i="73"/>
  <c r="F1425" i="73"/>
  <c r="G1403" i="73"/>
  <c r="H1403" i="73" s="1"/>
  <c r="I1403" i="73" l="1"/>
  <c r="A1406" i="73"/>
  <c r="B1407" i="73"/>
  <c r="C1427" i="73"/>
  <c r="E1427" i="73" s="1"/>
  <c r="D2427" i="73"/>
  <c r="F1426" i="73"/>
  <c r="G1404" i="73"/>
  <c r="H1404" i="73" s="1"/>
  <c r="I1404" i="73" l="1"/>
  <c r="C1428" i="73"/>
  <c r="E1428" i="73" s="1"/>
  <c r="A1407" i="73"/>
  <c r="B1408" i="73"/>
  <c r="D2428" i="73"/>
  <c r="F1427" i="73"/>
  <c r="G1405" i="73"/>
  <c r="H1405" i="73" s="1"/>
  <c r="I1405" i="73" l="1"/>
  <c r="A1408" i="73"/>
  <c r="B1409" i="73"/>
  <c r="C1429" i="73"/>
  <c r="E1429" i="73" s="1"/>
  <c r="D2429" i="73"/>
  <c r="F1428" i="73"/>
  <c r="G1406" i="73"/>
  <c r="H1406" i="73" s="1"/>
  <c r="I1406" i="73" l="1"/>
  <c r="C1430" i="73"/>
  <c r="E1430" i="73" s="1"/>
  <c r="A1409" i="73"/>
  <c r="B1410" i="73"/>
  <c r="D2430" i="73"/>
  <c r="F1429" i="73"/>
  <c r="G1407" i="73"/>
  <c r="H1407" i="73" s="1"/>
  <c r="I1407" i="73" l="1"/>
  <c r="A1410" i="73"/>
  <c r="B1411" i="73"/>
  <c r="C1431" i="73"/>
  <c r="E1431" i="73" s="1"/>
  <c r="D2431" i="73"/>
  <c r="F1430" i="73"/>
  <c r="G1408" i="73"/>
  <c r="H1408" i="73" s="1"/>
  <c r="I1408" i="73" l="1"/>
  <c r="C1432" i="73"/>
  <c r="E1432" i="73" s="1"/>
  <c r="A1411" i="73"/>
  <c r="B1412" i="73"/>
  <c r="D2432" i="73"/>
  <c r="F1431" i="73"/>
  <c r="G1409" i="73"/>
  <c r="H1409" i="73" s="1"/>
  <c r="I1409" i="73" l="1"/>
  <c r="A1412" i="73"/>
  <c r="B1413" i="73"/>
  <c r="C1433" i="73"/>
  <c r="E1433" i="73" s="1"/>
  <c r="D2433" i="73"/>
  <c r="F1432" i="73"/>
  <c r="G1410" i="73"/>
  <c r="H1410" i="73" s="1"/>
  <c r="I1410" i="73" l="1"/>
  <c r="C1434" i="73"/>
  <c r="E1434" i="73" s="1"/>
  <c r="A1413" i="73"/>
  <c r="B1414" i="73"/>
  <c r="D2434" i="73"/>
  <c r="F1433" i="73"/>
  <c r="G1411" i="73"/>
  <c r="H1411" i="73" s="1"/>
  <c r="I1411" i="73" l="1"/>
  <c r="A1414" i="73"/>
  <c r="B1415" i="73"/>
  <c r="C1435" i="73"/>
  <c r="E1435" i="73" s="1"/>
  <c r="D2435" i="73"/>
  <c r="F1434" i="73"/>
  <c r="G1412" i="73"/>
  <c r="H1412" i="73" s="1"/>
  <c r="I1412" i="73" l="1"/>
  <c r="C1436" i="73"/>
  <c r="E1436" i="73" s="1"/>
  <c r="A1415" i="73"/>
  <c r="B1416" i="73"/>
  <c r="D2436" i="73"/>
  <c r="F1435" i="73"/>
  <c r="G1413" i="73"/>
  <c r="H1413" i="73" s="1"/>
  <c r="I1413" i="73" l="1"/>
  <c r="A1416" i="73"/>
  <c r="B1417" i="73"/>
  <c r="C1437" i="73"/>
  <c r="E1437" i="73" s="1"/>
  <c r="D2437" i="73"/>
  <c r="F1436" i="73"/>
  <c r="G1414" i="73"/>
  <c r="H1414" i="73" s="1"/>
  <c r="I1414" i="73" l="1"/>
  <c r="C1438" i="73"/>
  <c r="E1438" i="73" s="1"/>
  <c r="A1417" i="73"/>
  <c r="B1418" i="73"/>
  <c r="D2438" i="73"/>
  <c r="F1437" i="73"/>
  <c r="G1415" i="73"/>
  <c r="H1415" i="73" s="1"/>
  <c r="I1415" i="73" l="1"/>
  <c r="A1418" i="73"/>
  <c r="B1419" i="73"/>
  <c r="C1439" i="73"/>
  <c r="E1439" i="73" s="1"/>
  <c r="D2439" i="73"/>
  <c r="F1438" i="73"/>
  <c r="G1416" i="73"/>
  <c r="H1416" i="73" s="1"/>
  <c r="I1416" i="73" l="1"/>
  <c r="C1440" i="73"/>
  <c r="E1440" i="73" s="1"/>
  <c r="A1419" i="73"/>
  <c r="B1420" i="73"/>
  <c r="D2440" i="73"/>
  <c r="F1439" i="73"/>
  <c r="G1417" i="73"/>
  <c r="H1417" i="73" s="1"/>
  <c r="I1417" i="73" l="1"/>
  <c r="A1420" i="73"/>
  <c r="B1421" i="73"/>
  <c r="C1441" i="73"/>
  <c r="D2441" i="73"/>
  <c r="F1440" i="73"/>
  <c r="G1418" i="73"/>
  <c r="H1418" i="73" s="1"/>
  <c r="I1418" i="73" l="1"/>
  <c r="C1442" i="73"/>
  <c r="E1441" i="73"/>
  <c r="A1421" i="73"/>
  <c r="B1422" i="73"/>
  <c r="D2442" i="73"/>
  <c r="F1441" i="73"/>
  <c r="G1419" i="73"/>
  <c r="H1419" i="73" s="1"/>
  <c r="E1442" i="73"/>
  <c r="I1419" i="73" l="1"/>
  <c r="D2443" i="73"/>
  <c r="C1443" i="73"/>
  <c r="E1443" i="73" s="1"/>
  <c r="A1422" i="73"/>
  <c r="B1423" i="73"/>
  <c r="F1442" i="73"/>
  <c r="G1420" i="73"/>
  <c r="H1420" i="73" s="1"/>
  <c r="I1420" i="73" l="1"/>
  <c r="C1444" i="73"/>
  <c r="E1444" i="73" s="1"/>
  <c r="A1423" i="73"/>
  <c r="B1424" i="73"/>
  <c r="D2444" i="73"/>
  <c r="F1443" i="73"/>
  <c r="G1421" i="73"/>
  <c r="H1421" i="73" s="1"/>
  <c r="I1421" i="73" l="1"/>
  <c r="A1424" i="73"/>
  <c r="B1425" i="73"/>
  <c r="C1445" i="73"/>
  <c r="E1445" i="73" s="1"/>
  <c r="D2445" i="73"/>
  <c r="F1444" i="73"/>
  <c r="G1422" i="73"/>
  <c r="H1422" i="73" s="1"/>
  <c r="I1422" i="73" l="1"/>
  <c r="C1446" i="73"/>
  <c r="E1446" i="73" s="1"/>
  <c r="A1425" i="73"/>
  <c r="B1426" i="73"/>
  <c r="D2446" i="73"/>
  <c r="F1445" i="73"/>
  <c r="G1423" i="73"/>
  <c r="H1423" i="73" s="1"/>
  <c r="I1423" i="73" l="1"/>
  <c r="A1426" i="73"/>
  <c r="B1427" i="73"/>
  <c r="C1447" i="73"/>
  <c r="E1447" i="73" s="1"/>
  <c r="D2447" i="73"/>
  <c r="F1446" i="73"/>
  <c r="G1424" i="73"/>
  <c r="H1424" i="73" s="1"/>
  <c r="I1424" i="73" l="1"/>
  <c r="C1448" i="73"/>
  <c r="E1448" i="73" s="1"/>
  <c r="A1427" i="73"/>
  <c r="B1428" i="73"/>
  <c r="D2448" i="73"/>
  <c r="F1447" i="73"/>
  <c r="G1425" i="73"/>
  <c r="H1425" i="73" s="1"/>
  <c r="I1425" i="73" l="1"/>
  <c r="A1428" i="73"/>
  <c r="B1429" i="73"/>
  <c r="C1449" i="73"/>
  <c r="E1449" i="73" s="1"/>
  <c r="D2449" i="73"/>
  <c r="F1448" i="73"/>
  <c r="G1426" i="73"/>
  <c r="H1426" i="73" s="1"/>
  <c r="I1426" i="73" l="1"/>
  <c r="C1450" i="73"/>
  <c r="E1450" i="73" s="1"/>
  <c r="A1429" i="73"/>
  <c r="B1430" i="73"/>
  <c r="D2450" i="73"/>
  <c r="F1449" i="73"/>
  <c r="G1427" i="73"/>
  <c r="H1427" i="73" s="1"/>
  <c r="I1427" i="73" l="1"/>
  <c r="A1430" i="73"/>
  <c r="B1431" i="73"/>
  <c r="C1451" i="73"/>
  <c r="E1451" i="73" s="1"/>
  <c r="D2451" i="73"/>
  <c r="F1450" i="73"/>
  <c r="G1428" i="73"/>
  <c r="H1428" i="73" s="1"/>
  <c r="I1428" i="73" l="1"/>
  <c r="C1452" i="73"/>
  <c r="E1452" i="73" s="1"/>
  <c r="A1431" i="73"/>
  <c r="B1432" i="73"/>
  <c r="D2452" i="73"/>
  <c r="F1451" i="73"/>
  <c r="G1429" i="73"/>
  <c r="H1429" i="73" s="1"/>
  <c r="I1429" i="73" l="1"/>
  <c r="A1432" i="73"/>
  <c r="B1433" i="73"/>
  <c r="C1453" i="73"/>
  <c r="E1453" i="73" s="1"/>
  <c r="D2453" i="73"/>
  <c r="F1452" i="73"/>
  <c r="G1430" i="73"/>
  <c r="H1430" i="73" s="1"/>
  <c r="I1430" i="73" l="1"/>
  <c r="C1454" i="73"/>
  <c r="E1454" i="73" s="1"/>
  <c r="A1433" i="73"/>
  <c r="B1434" i="73"/>
  <c r="D2454" i="73"/>
  <c r="F1453" i="73"/>
  <c r="G1431" i="73"/>
  <c r="H1431" i="73" s="1"/>
  <c r="I1431" i="73" l="1"/>
  <c r="A1434" i="73"/>
  <c r="B1435" i="73"/>
  <c r="C1455" i="73"/>
  <c r="E1455" i="73" s="1"/>
  <c r="D2455" i="73"/>
  <c r="F1454" i="73"/>
  <c r="G1432" i="73"/>
  <c r="H1432" i="73" s="1"/>
  <c r="I1432" i="73" l="1"/>
  <c r="C1456" i="73"/>
  <c r="E1456" i="73" s="1"/>
  <c r="A1435" i="73"/>
  <c r="B1436" i="73"/>
  <c r="D2456" i="73"/>
  <c r="F1455" i="73"/>
  <c r="G1433" i="73"/>
  <c r="H1433" i="73" s="1"/>
  <c r="I1433" i="73" l="1"/>
  <c r="A1436" i="73"/>
  <c r="B1437" i="73"/>
  <c r="C1457" i="73"/>
  <c r="E1457" i="73" s="1"/>
  <c r="D2457" i="73"/>
  <c r="F1456" i="73"/>
  <c r="G1434" i="73"/>
  <c r="H1434" i="73" s="1"/>
  <c r="I1434" i="73" l="1"/>
  <c r="C1458" i="73"/>
  <c r="E1458" i="73" s="1"/>
  <c r="A1437" i="73"/>
  <c r="B1438" i="73"/>
  <c r="D2458" i="73"/>
  <c r="F1457" i="73"/>
  <c r="G1435" i="73"/>
  <c r="H1435" i="73" s="1"/>
  <c r="I1435" i="73" l="1"/>
  <c r="A1438" i="73"/>
  <c r="B1439" i="73"/>
  <c r="C1459" i="73"/>
  <c r="E1459" i="73" s="1"/>
  <c r="D2459" i="73"/>
  <c r="F1458" i="73"/>
  <c r="G1436" i="73"/>
  <c r="H1436" i="73" s="1"/>
  <c r="I1436" i="73" l="1"/>
  <c r="C1460" i="73"/>
  <c r="E1460" i="73" s="1"/>
  <c r="A1439" i="73"/>
  <c r="B1440" i="73"/>
  <c r="D2460" i="73"/>
  <c r="F1459" i="73"/>
  <c r="G1437" i="73"/>
  <c r="H1437" i="73" s="1"/>
  <c r="I1437" i="73" l="1"/>
  <c r="A1440" i="73"/>
  <c r="B1441" i="73"/>
  <c r="C1461" i="73"/>
  <c r="E1461" i="73" s="1"/>
  <c r="D2461" i="73"/>
  <c r="F1460" i="73"/>
  <c r="G1438" i="73"/>
  <c r="H1438" i="73" s="1"/>
  <c r="I1438" i="73" l="1"/>
  <c r="C1462" i="73"/>
  <c r="E1462" i="73" s="1"/>
  <c r="A1441" i="73"/>
  <c r="B1442" i="73"/>
  <c r="D2462" i="73"/>
  <c r="F1461" i="73"/>
  <c r="G1439" i="73"/>
  <c r="H1439" i="73" s="1"/>
  <c r="I1439" i="73" l="1"/>
  <c r="A1442" i="73"/>
  <c r="B1443" i="73"/>
  <c r="C1463" i="73"/>
  <c r="D2463" i="73"/>
  <c r="F1462" i="73"/>
  <c r="G1440" i="73"/>
  <c r="H1440" i="73" s="1"/>
  <c r="I1440" i="73" l="1"/>
  <c r="C1464" i="73"/>
  <c r="E1464" i="73" s="1"/>
  <c r="E1463" i="73"/>
  <c r="A1443" i="73"/>
  <c r="B1444" i="73"/>
  <c r="D2464" i="73"/>
  <c r="F1463" i="73"/>
  <c r="G1441" i="73"/>
  <c r="H1441" i="73" s="1"/>
  <c r="I1441" i="73" l="1"/>
  <c r="D2465" i="73"/>
  <c r="C1465" i="73"/>
  <c r="A1444" i="73"/>
  <c r="B1445" i="73"/>
  <c r="F1464" i="73"/>
  <c r="G1442" i="73"/>
  <c r="H1442" i="73" s="1"/>
  <c r="I1442" i="73" l="1"/>
  <c r="C1466" i="73"/>
  <c r="E1466" i="73" s="1"/>
  <c r="E1465" i="73"/>
  <c r="A1445" i="73"/>
  <c r="B1446" i="73"/>
  <c r="D2466" i="73"/>
  <c r="F1465" i="73"/>
  <c r="G1443" i="73"/>
  <c r="H1443" i="73" s="1"/>
  <c r="I1443" i="73" l="1"/>
  <c r="D2467" i="73"/>
  <c r="C1467" i="73"/>
  <c r="A1446" i="73"/>
  <c r="B1447" i="73"/>
  <c r="F1466" i="73"/>
  <c r="G1444" i="73"/>
  <c r="H1444" i="73" s="1"/>
  <c r="I1444" i="73" l="1"/>
  <c r="C1468" i="73"/>
  <c r="E1468" i="73" s="1"/>
  <c r="E1467" i="73"/>
  <c r="A1447" i="73"/>
  <c r="B1448" i="73"/>
  <c r="D2468" i="73"/>
  <c r="F1467" i="73"/>
  <c r="G1445" i="73"/>
  <c r="H1445" i="73" s="1"/>
  <c r="I1445" i="73" l="1"/>
  <c r="D2469" i="73"/>
  <c r="C1469" i="73"/>
  <c r="E1469" i="73" s="1"/>
  <c r="A1448" i="73"/>
  <c r="B1449" i="73"/>
  <c r="F1468" i="73"/>
  <c r="G1446" i="73"/>
  <c r="H1446" i="73" s="1"/>
  <c r="I1446" i="73" l="1"/>
  <c r="A1449" i="73"/>
  <c r="B1450" i="73"/>
  <c r="C1470" i="73"/>
  <c r="D2470" i="73"/>
  <c r="F1469" i="73"/>
  <c r="G1447" i="73"/>
  <c r="H1447" i="73" s="1"/>
  <c r="I1447" i="73" l="1"/>
  <c r="C1471" i="73"/>
  <c r="E1471" i="73" s="1"/>
  <c r="E1470" i="73"/>
  <c r="A1450" i="73"/>
  <c r="B1451" i="73"/>
  <c r="D2471" i="73"/>
  <c r="F1470" i="73"/>
  <c r="G1448" i="73"/>
  <c r="H1448" i="73" s="1"/>
  <c r="I1448" i="73" l="1"/>
  <c r="D2472" i="73"/>
  <c r="C1472" i="73"/>
  <c r="E1472" i="73" s="1"/>
  <c r="A1451" i="73"/>
  <c r="B1452" i="73"/>
  <c r="F1471" i="73"/>
  <c r="G1449" i="73"/>
  <c r="H1449" i="73" s="1"/>
  <c r="I1449" i="73" l="1"/>
  <c r="C1473" i="73"/>
  <c r="E1473" i="73" s="1"/>
  <c r="A1452" i="73"/>
  <c r="B1453" i="73"/>
  <c r="D2473" i="73"/>
  <c r="F1472" i="73"/>
  <c r="G1450" i="73"/>
  <c r="H1450" i="73" s="1"/>
  <c r="I1450" i="73" l="1"/>
  <c r="A1453" i="73"/>
  <c r="B1454" i="73"/>
  <c r="C1474" i="73"/>
  <c r="E1474" i="73" s="1"/>
  <c r="D2474" i="73"/>
  <c r="F1473" i="73"/>
  <c r="G1451" i="73"/>
  <c r="H1451" i="73" s="1"/>
  <c r="I1451" i="73" l="1"/>
  <c r="C1475" i="73"/>
  <c r="E1475" i="73" s="1"/>
  <c r="A1454" i="73"/>
  <c r="B1455" i="73"/>
  <c r="D2475" i="73"/>
  <c r="F1474" i="73"/>
  <c r="G1452" i="73"/>
  <c r="H1452" i="73" s="1"/>
  <c r="I1452" i="73" l="1"/>
  <c r="A1455" i="73"/>
  <c r="B1456" i="73"/>
  <c r="C1476" i="73"/>
  <c r="E1476" i="73" s="1"/>
  <c r="D2476" i="73"/>
  <c r="F1475" i="73"/>
  <c r="G1453" i="73"/>
  <c r="H1453" i="73" s="1"/>
  <c r="I1453" i="73" l="1"/>
  <c r="C1477" i="73"/>
  <c r="E1477" i="73" s="1"/>
  <c r="A1456" i="73"/>
  <c r="B1457" i="73"/>
  <c r="D2477" i="73"/>
  <c r="F1476" i="73"/>
  <c r="G1454" i="73"/>
  <c r="H1454" i="73" s="1"/>
  <c r="I1454" i="73" l="1"/>
  <c r="A1457" i="73"/>
  <c r="B1458" i="73"/>
  <c r="C1478" i="73"/>
  <c r="D2478" i="73"/>
  <c r="F1477" i="73"/>
  <c r="G1455" i="73"/>
  <c r="H1455" i="73" s="1"/>
  <c r="I1455" i="73" l="1"/>
  <c r="C1479" i="73"/>
  <c r="E1479" i="73" s="1"/>
  <c r="E1478" i="73"/>
  <c r="A1458" i="73"/>
  <c r="B1459" i="73"/>
  <c r="D2479" i="73"/>
  <c r="F1478" i="73"/>
  <c r="G1456" i="73"/>
  <c r="H1456" i="73" s="1"/>
  <c r="I1456" i="73" l="1"/>
  <c r="D2480" i="73"/>
  <c r="C1480" i="73"/>
  <c r="E1480" i="73" s="1"/>
  <c r="A1459" i="73"/>
  <c r="B1460" i="73"/>
  <c r="F1479" i="73"/>
  <c r="G1457" i="73"/>
  <c r="H1457" i="73" s="1"/>
  <c r="I1457" i="73" l="1"/>
  <c r="C1481" i="73"/>
  <c r="E1481" i="73" s="1"/>
  <c r="A1460" i="73"/>
  <c r="B1461" i="73"/>
  <c r="D2481" i="73"/>
  <c r="F1480" i="73"/>
  <c r="G1458" i="73"/>
  <c r="H1458" i="73" s="1"/>
  <c r="I1458" i="73" l="1"/>
  <c r="A1461" i="73"/>
  <c r="B1462" i="73"/>
  <c r="C1482" i="73"/>
  <c r="E1482" i="73" s="1"/>
  <c r="D2482" i="73"/>
  <c r="F1481" i="73"/>
  <c r="G1459" i="73"/>
  <c r="H1459" i="73" s="1"/>
  <c r="I1459" i="73" l="1"/>
  <c r="C1483" i="73"/>
  <c r="E1483" i="73" s="1"/>
  <c r="A1462" i="73"/>
  <c r="B1463" i="73"/>
  <c r="D2483" i="73"/>
  <c r="F1482" i="73"/>
  <c r="G1460" i="73"/>
  <c r="H1460" i="73" s="1"/>
  <c r="I1460" i="73" l="1"/>
  <c r="A1463" i="73"/>
  <c r="B1464" i="73"/>
  <c r="C1484" i="73"/>
  <c r="E1484" i="73" s="1"/>
  <c r="D2484" i="73"/>
  <c r="F1483" i="73"/>
  <c r="G1461" i="73"/>
  <c r="H1461" i="73" s="1"/>
  <c r="I1461" i="73" l="1"/>
  <c r="C1485" i="73"/>
  <c r="E1485" i="73" s="1"/>
  <c r="A1464" i="73"/>
  <c r="B1465" i="73"/>
  <c r="D2485" i="73"/>
  <c r="F1484" i="73"/>
  <c r="G1462" i="73"/>
  <c r="H1462" i="73" s="1"/>
  <c r="I1462" i="73" l="1"/>
  <c r="A1465" i="73"/>
  <c r="B1466" i="73"/>
  <c r="C1486" i="73"/>
  <c r="D2486" i="73"/>
  <c r="F1485" i="73"/>
  <c r="G1463" i="73"/>
  <c r="H1463" i="73" s="1"/>
  <c r="I1463" i="73" l="1"/>
  <c r="C1487" i="73"/>
  <c r="E1487" i="73" s="1"/>
  <c r="E1486" i="73"/>
  <c r="A1466" i="73"/>
  <c r="B1467" i="73"/>
  <c r="D2487" i="73"/>
  <c r="F1486" i="73"/>
  <c r="G1464" i="73"/>
  <c r="H1464" i="73" s="1"/>
  <c r="I1464" i="73" l="1"/>
  <c r="D2488" i="73"/>
  <c r="C1488" i="73"/>
  <c r="E1488" i="73" s="1"/>
  <c r="A1467" i="73"/>
  <c r="B1468" i="73"/>
  <c r="F1487" i="73"/>
  <c r="G1465" i="73"/>
  <c r="H1465" i="73" s="1"/>
  <c r="I1465" i="73" l="1"/>
  <c r="C1489" i="73"/>
  <c r="E1489" i="73" s="1"/>
  <c r="A1468" i="73"/>
  <c r="B1469" i="73"/>
  <c r="D2489" i="73"/>
  <c r="F1488" i="73"/>
  <c r="G1466" i="73"/>
  <c r="H1466" i="73" s="1"/>
  <c r="I1466" i="73" l="1"/>
  <c r="A1469" i="73"/>
  <c r="B1470" i="73"/>
  <c r="C1490" i="73"/>
  <c r="D2490" i="73"/>
  <c r="F1489" i="73"/>
  <c r="G1467" i="73"/>
  <c r="H1467" i="73" s="1"/>
  <c r="I1467" i="73" l="1"/>
  <c r="C1491" i="73"/>
  <c r="E1491" i="73" s="1"/>
  <c r="E1490" i="73"/>
  <c r="A1470" i="73"/>
  <c r="B1471" i="73"/>
  <c r="D2491" i="73"/>
  <c r="F1490" i="73"/>
  <c r="G1468" i="73"/>
  <c r="H1468" i="73" s="1"/>
  <c r="I1468" i="73" l="1"/>
  <c r="D2492" i="73"/>
  <c r="C1492" i="73"/>
  <c r="E1492" i="73" s="1"/>
  <c r="A1471" i="73"/>
  <c r="B1472" i="73"/>
  <c r="F1491" i="73"/>
  <c r="G1469" i="73"/>
  <c r="H1469" i="73" s="1"/>
  <c r="I1469" i="73" l="1"/>
  <c r="C1493" i="73"/>
  <c r="E1493" i="73" s="1"/>
  <c r="A1472" i="73"/>
  <c r="B1473" i="73"/>
  <c r="D2493" i="73"/>
  <c r="F1492" i="73"/>
  <c r="G1470" i="73"/>
  <c r="H1470" i="73" s="1"/>
  <c r="I1470" i="73" l="1"/>
  <c r="A1473" i="73"/>
  <c r="B1474" i="73"/>
  <c r="C1494" i="73"/>
  <c r="E1494" i="73" s="1"/>
  <c r="D2494" i="73"/>
  <c r="F1493" i="73"/>
  <c r="G1471" i="73"/>
  <c r="H1471" i="73" s="1"/>
  <c r="I1471" i="73" l="1"/>
  <c r="C1495" i="73"/>
  <c r="E1495" i="73" s="1"/>
  <c r="A1474" i="73"/>
  <c r="B1475" i="73"/>
  <c r="D2495" i="73"/>
  <c r="F1494" i="73"/>
  <c r="G1472" i="73"/>
  <c r="H1472" i="73" s="1"/>
  <c r="I1472" i="73" l="1"/>
  <c r="A1475" i="73"/>
  <c r="B1476" i="73"/>
  <c r="C1496" i="73"/>
  <c r="E1496" i="73" s="1"/>
  <c r="D2496" i="73"/>
  <c r="F1495" i="73"/>
  <c r="G1473" i="73"/>
  <c r="H1473" i="73" s="1"/>
  <c r="I1473" i="73" l="1"/>
  <c r="C1497" i="73"/>
  <c r="E1497" i="73" s="1"/>
  <c r="A1476" i="73"/>
  <c r="B1477" i="73"/>
  <c r="D2497" i="73"/>
  <c r="F1496" i="73"/>
  <c r="G1474" i="73"/>
  <c r="H1474" i="73" s="1"/>
  <c r="I1474" i="73" l="1"/>
  <c r="A1477" i="73"/>
  <c r="B1478" i="73"/>
  <c r="C1498" i="73"/>
  <c r="E1498" i="73" s="1"/>
  <c r="D2498" i="73"/>
  <c r="F1497" i="73"/>
  <c r="G1475" i="73"/>
  <c r="H1475" i="73" s="1"/>
  <c r="I1475" i="73" l="1"/>
  <c r="C1499" i="73"/>
  <c r="E1499" i="73" s="1"/>
  <c r="A1478" i="73"/>
  <c r="B1479" i="73"/>
  <c r="D2499" i="73"/>
  <c r="F1498" i="73"/>
  <c r="G1476" i="73"/>
  <c r="H1476" i="73" s="1"/>
  <c r="I1476" i="73" l="1"/>
  <c r="A1479" i="73"/>
  <c r="B1480" i="73"/>
  <c r="C1500" i="73"/>
  <c r="E1500" i="73" s="1"/>
  <c r="D2500" i="73"/>
  <c r="F1499" i="73"/>
  <c r="G1477" i="73"/>
  <c r="H1477" i="73" s="1"/>
  <c r="I1477" i="73" l="1"/>
  <c r="C1501" i="73"/>
  <c r="E1501" i="73" s="1"/>
  <c r="A1480" i="73"/>
  <c r="B1481" i="73"/>
  <c r="D2501" i="73"/>
  <c r="F1500" i="73"/>
  <c r="G1478" i="73"/>
  <c r="H1478" i="73" s="1"/>
  <c r="I1478" i="73" l="1"/>
  <c r="A1481" i="73"/>
  <c r="B1482" i="73"/>
  <c r="C1502" i="73"/>
  <c r="E1502" i="73" s="1"/>
  <c r="D2502" i="73"/>
  <c r="F1501" i="73"/>
  <c r="G1479" i="73"/>
  <c r="H1479" i="73" s="1"/>
  <c r="I1479" i="73" l="1"/>
  <c r="C1503" i="73"/>
  <c r="E1503" i="73" s="1"/>
  <c r="A1482" i="73"/>
  <c r="B1483" i="73"/>
  <c r="D2503" i="73"/>
  <c r="F1502" i="73"/>
  <c r="G1480" i="73"/>
  <c r="H1480" i="73" s="1"/>
  <c r="I1480" i="73" l="1"/>
  <c r="A1483" i="73"/>
  <c r="B1484" i="73"/>
  <c r="C1504" i="73"/>
  <c r="E1504" i="73" s="1"/>
  <c r="D2504" i="73"/>
  <c r="F1503" i="73"/>
  <c r="G1481" i="73"/>
  <c r="H1481" i="73" s="1"/>
  <c r="I1481" i="73"/>
  <c r="C1505" i="73" l="1"/>
  <c r="E1505" i="73" s="1"/>
  <c r="A1484" i="73"/>
  <c r="B1485" i="73"/>
  <c r="D2505" i="73"/>
  <c r="F1504" i="73"/>
  <c r="G1482" i="73"/>
  <c r="H1482" i="73" s="1"/>
  <c r="I1482" i="73" l="1"/>
  <c r="A1485" i="73"/>
  <c r="B1486" i="73"/>
  <c r="C1506" i="73"/>
  <c r="E1506" i="73" s="1"/>
  <c r="D2506" i="73"/>
  <c r="F1505" i="73"/>
  <c r="G1483" i="73"/>
  <c r="H1483" i="73" s="1"/>
  <c r="I1483" i="73"/>
  <c r="C1507" i="73" l="1"/>
  <c r="E1507" i="73" s="1"/>
  <c r="A1486" i="73"/>
  <c r="B1487" i="73"/>
  <c r="D2507" i="73"/>
  <c r="F1506" i="73"/>
  <c r="G1484" i="73"/>
  <c r="H1484" i="73" s="1"/>
  <c r="I1484" i="73" l="1"/>
  <c r="A1487" i="73"/>
  <c r="B1488" i="73"/>
  <c r="C1508" i="73"/>
  <c r="E1508" i="73" s="1"/>
  <c r="D2508" i="73"/>
  <c r="F1507" i="73"/>
  <c r="G1485" i="73"/>
  <c r="H1485" i="73" s="1"/>
  <c r="I1485" i="73" l="1"/>
  <c r="C1509" i="73"/>
  <c r="E1509" i="73" s="1"/>
  <c r="A1488" i="73"/>
  <c r="B1489" i="73"/>
  <c r="D2509" i="73"/>
  <c r="F1508" i="73"/>
  <c r="G1486" i="73"/>
  <c r="H1486" i="73" s="1"/>
  <c r="I1486" i="73" l="1"/>
  <c r="A1489" i="73"/>
  <c r="B1490" i="73"/>
  <c r="C1510" i="73"/>
  <c r="E1510" i="73" s="1"/>
  <c r="D2510" i="73"/>
  <c r="F1509" i="73"/>
  <c r="G1487" i="73"/>
  <c r="H1487" i="73" s="1"/>
  <c r="I1487" i="73" l="1"/>
  <c r="C1511" i="73"/>
  <c r="E1511" i="73" s="1"/>
  <c r="A1490" i="73"/>
  <c r="B1491" i="73"/>
  <c r="D2511" i="73"/>
  <c r="F1510" i="73"/>
  <c r="G1488" i="73"/>
  <c r="H1488" i="73" s="1"/>
  <c r="I1488" i="73" l="1"/>
  <c r="A1491" i="73"/>
  <c r="B1492" i="73"/>
  <c r="C1512" i="73"/>
  <c r="E1512" i="73" s="1"/>
  <c r="D2512" i="73"/>
  <c r="F1511" i="73"/>
  <c r="G1489" i="73"/>
  <c r="H1489" i="73" s="1"/>
  <c r="I1489" i="73" l="1"/>
  <c r="C1513" i="73"/>
  <c r="E1513" i="73" s="1"/>
  <c r="A1492" i="73"/>
  <c r="B1493" i="73"/>
  <c r="D2513" i="73"/>
  <c r="F1512" i="73"/>
  <c r="G1490" i="73"/>
  <c r="H1490" i="73" s="1"/>
  <c r="I1490" i="73" l="1"/>
  <c r="A1493" i="73"/>
  <c r="B1494" i="73"/>
  <c r="C1514" i="73"/>
  <c r="E1514" i="73" s="1"/>
  <c r="D2514" i="73"/>
  <c r="F1513" i="73"/>
  <c r="G1491" i="73"/>
  <c r="H1491" i="73" s="1"/>
  <c r="I1491" i="73" l="1"/>
  <c r="C1515" i="73"/>
  <c r="E1515" i="73" s="1"/>
  <c r="A1494" i="73"/>
  <c r="B1495" i="73"/>
  <c r="D2515" i="73"/>
  <c r="F1514" i="73"/>
  <c r="G1492" i="73"/>
  <c r="H1492" i="73" s="1"/>
  <c r="I1492" i="73" l="1"/>
  <c r="A1495" i="73"/>
  <c r="B1496" i="73"/>
  <c r="C1516" i="73"/>
  <c r="D2516" i="73"/>
  <c r="F1515" i="73"/>
  <c r="G1493" i="73"/>
  <c r="H1493" i="73" s="1"/>
  <c r="I1493" i="73" l="1"/>
  <c r="C1517" i="73"/>
  <c r="E1517" i="73" s="1"/>
  <c r="E1516" i="73"/>
  <c r="A1496" i="73"/>
  <c r="B1497" i="73"/>
  <c r="D2517" i="73"/>
  <c r="F1516" i="73"/>
  <c r="G1494" i="73"/>
  <c r="H1494" i="73" s="1"/>
  <c r="I1494" i="73" l="1"/>
  <c r="D2518" i="73"/>
  <c r="C1518" i="73"/>
  <c r="E1518" i="73" s="1"/>
  <c r="A1497" i="73"/>
  <c r="B1498" i="73"/>
  <c r="F1517" i="73"/>
  <c r="G1495" i="73"/>
  <c r="H1495" i="73" s="1"/>
  <c r="I1495" i="73" l="1"/>
  <c r="C1519" i="73"/>
  <c r="E1519" i="73" s="1"/>
  <c r="A1498" i="73"/>
  <c r="B1499" i="73"/>
  <c r="D2519" i="73"/>
  <c r="F1518" i="73"/>
  <c r="G1496" i="73"/>
  <c r="H1496" i="73" s="1"/>
  <c r="I1496" i="73" l="1"/>
  <c r="A1499" i="73"/>
  <c r="B1500" i="73"/>
  <c r="C1520" i="73"/>
  <c r="E1520" i="73" s="1"/>
  <c r="D2520" i="73"/>
  <c r="F1519" i="73"/>
  <c r="G1497" i="73"/>
  <c r="H1497" i="73" s="1"/>
  <c r="I1497" i="73"/>
  <c r="C1521" i="73" l="1"/>
  <c r="E1521" i="73" s="1"/>
  <c r="A1500" i="73"/>
  <c r="B1501" i="73"/>
  <c r="D2521" i="73"/>
  <c r="F1520" i="73"/>
  <c r="G1498" i="73"/>
  <c r="H1498" i="73" s="1"/>
  <c r="I1498" i="73" l="1"/>
  <c r="A1501" i="73"/>
  <c r="B1502" i="73"/>
  <c r="C1522" i="73"/>
  <c r="E1522" i="73" s="1"/>
  <c r="D2522" i="73"/>
  <c r="F1521" i="73"/>
  <c r="G1499" i="73"/>
  <c r="H1499" i="73" s="1"/>
  <c r="I1499" i="73" l="1"/>
  <c r="C1523" i="73"/>
  <c r="E1523" i="73" s="1"/>
  <c r="A1502" i="73"/>
  <c r="B1503" i="73"/>
  <c r="D2523" i="73"/>
  <c r="F1522" i="73"/>
  <c r="G1500" i="73"/>
  <c r="H1500" i="73" s="1"/>
  <c r="I1500" i="73" l="1"/>
  <c r="A1503" i="73"/>
  <c r="B1504" i="73"/>
  <c r="C1524" i="73"/>
  <c r="E1524" i="73" s="1"/>
  <c r="D2524" i="73"/>
  <c r="F1523" i="73"/>
  <c r="G1501" i="73"/>
  <c r="H1501" i="73" s="1"/>
  <c r="I1501" i="73" l="1"/>
  <c r="C1525" i="73"/>
  <c r="E1525" i="73" s="1"/>
  <c r="A1504" i="73"/>
  <c r="B1505" i="73"/>
  <c r="D2525" i="73"/>
  <c r="F1524" i="73"/>
  <c r="G1502" i="73"/>
  <c r="H1502" i="73" s="1"/>
  <c r="I1502" i="73" l="1"/>
  <c r="A1505" i="73"/>
  <c r="B1506" i="73"/>
  <c r="C1526" i="73"/>
  <c r="D2526" i="73"/>
  <c r="F1525" i="73"/>
  <c r="G1503" i="73"/>
  <c r="H1503" i="73" s="1"/>
  <c r="I1503" i="73" l="1"/>
  <c r="C1527" i="73"/>
  <c r="E1527" i="73" s="1"/>
  <c r="E1526" i="73"/>
  <c r="A1506" i="73"/>
  <c r="B1507" i="73"/>
  <c r="D2527" i="73"/>
  <c r="F1526" i="73"/>
  <c r="G1504" i="73"/>
  <c r="H1504" i="73" s="1"/>
  <c r="I1504" i="73" l="1"/>
  <c r="D2528" i="73"/>
  <c r="C1528" i="73"/>
  <c r="E1528" i="73" s="1"/>
  <c r="A1507" i="73"/>
  <c r="B1508" i="73"/>
  <c r="F1527" i="73"/>
  <c r="G1505" i="73"/>
  <c r="H1505" i="73" s="1"/>
  <c r="I1505" i="73" l="1"/>
  <c r="C1529" i="73"/>
  <c r="E1529" i="73" s="1"/>
  <c r="A1508" i="73"/>
  <c r="B1509" i="73"/>
  <c r="D2529" i="73"/>
  <c r="F1528" i="73"/>
  <c r="G1506" i="73"/>
  <c r="H1506" i="73" s="1"/>
  <c r="I1506" i="73" l="1"/>
  <c r="A1509" i="73"/>
  <c r="B1510" i="73"/>
  <c r="C1530" i="73"/>
  <c r="E1530" i="73" s="1"/>
  <c r="D2530" i="73"/>
  <c r="F1529" i="73"/>
  <c r="G1507" i="73"/>
  <c r="H1507" i="73" s="1"/>
  <c r="I1507" i="73"/>
  <c r="C1531" i="73" l="1"/>
  <c r="E1531" i="73" s="1"/>
  <c r="A1510" i="73"/>
  <c r="B1511" i="73"/>
  <c r="D2531" i="73"/>
  <c r="F1530" i="73"/>
  <c r="G1508" i="73"/>
  <c r="H1508" i="73" s="1"/>
  <c r="I1508" i="73" l="1"/>
  <c r="A1511" i="73"/>
  <c r="B1512" i="73"/>
  <c r="C1532" i="73"/>
  <c r="E1532" i="73" s="1"/>
  <c r="D2532" i="73"/>
  <c r="F1531" i="73"/>
  <c r="G1509" i="73"/>
  <c r="H1509" i="73" s="1"/>
  <c r="I1509" i="73" l="1"/>
  <c r="C1533" i="73"/>
  <c r="E1533" i="73" s="1"/>
  <c r="A1512" i="73"/>
  <c r="B1513" i="73"/>
  <c r="D2533" i="73"/>
  <c r="F1532" i="73"/>
  <c r="G1510" i="73"/>
  <c r="H1510" i="73" s="1"/>
  <c r="I1510" i="73" l="1"/>
  <c r="A1513" i="73"/>
  <c r="B1514" i="73"/>
  <c r="C1534" i="73"/>
  <c r="E1534" i="73" s="1"/>
  <c r="D2534" i="73"/>
  <c r="F1533" i="73"/>
  <c r="G1511" i="73"/>
  <c r="H1511" i="73" s="1"/>
  <c r="I1511" i="73" l="1"/>
  <c r="C1535" i="73"/>
  <c r="E1535" i="73" s="1"/>
  <c r="A1514" i="73"/>
  <c r="B1515" i="73"/>
  <c r="D2535" i="73"/>
  <c r="F1534" i="73"/>
  <c r="G1512" i="73"/>
  <c r="H1512" i="73" s="1"/>
  <c r="I1512" i="73" l="1"/>
  <c r="A1515" i="73"/>
  <c r="B1516" i="73"/>
  <c r="C1536" i="73"/>
  <c r="E1536" i="73" s="1"/>
  <c r="D2536" i="73"/>
  <c r="F1535" i="73"/>
  <c r="G1513" i="73"/>
  <c r="H1513" i="73" s="1"/>
  <c r="I1513" i="73" l="1"/>
  <c r="C1537" i="73"/>
  <c r="E1537" i="73" s="1"/>
  <c r="A1516" i="73"/>
  <c r="B1517" i="73"/>
  <c r="D2537" i="73"/>
  <c r="F1536" i="73"/>
  <c r="G1514" i="73"/>
  <c r="H1514" i="73" s="1"/>
  <c r="I1514" i="73" l="1"/>
  <c r="A1517" i="73"/>
  <c r="B1518" i="73"/>
  <c r="C1538" i="73"/>
  <c r="E1538" i="73" s="1"/>
  <c r="D2538" i="73"/>
  <c r="F1537" i="73"/>
  <c r="G1515" i="73"/>
  <c r="H1515" i="73" s="1"/>
  <c r="I1515" i="73" l="1"/>
  <c r="C1539" i="73"/>
  <c r="E1539" i="73" s="1"/>
  <c r="A1518" i="73"/>
  <c r="B1519" i="73"/>
  <c r="D2539" i="73"/>
  <c r="F1538" i="73"/>
  <c r="G1516" i="73"/>
  <c r="H1516" i="73" s="1"/>
  <c r="I1516" i="73" l="1"/>
  <c r="A1519" i="73"/>
  <c r="B1520" i="73"/>
  <c r="C1540" i="73"/>
  <c r="E1540" i="73" s="1"/>
  <c r="D2540" i="73"/>
  <c r="F1539" i="73"/>
  <c r="G1517" i="73"/>
  <c r="H1517" i="73" s="1"/>
  <c r="I1517" i="73" l="1"/>
  <c r="C1541" i="73"/>
  <c r="E1541" i="73" s="1"/>
  <c r="A1520" i="73"/>
  <c r="B1521" i="73"/>
  <c r="D2541" i="73"/>
  <c r="F1540" i="73"/>
  <c r="G1518" i="73"/>
  <c r="H1518" i="73" s="1"/>
  <c r="I1518" i="73" l="1"/>
  <c r="A1521" i="73"/>
  <c r="B1522" i="73"/>
  <c r="C1542" i="73"/>
  <c r="E1542" i="73" s="1"/>
  <c r="D2542" i="73"/>
  <c r="F1541" i="73"/>
  <c r="G1519" i="73"/>
  <c r="H1519" i="73" s="1"/>
  <c r="I1519" i="73" l="1"/>
  <c r="C1543" i="73"/>
  <c r="E1543" i="73" s="1"/>
  <c r="A1522" i="73"/>
  <c r="B1523" i="73"/>
  <c r="D2543" i="73"/>
  <c r="F1542" i="73"/>
  <c r="G1520" i="73"/>
  <c r="H1520" i="73" s="1"/>
  <c r="I1520" i="73" l="1"/>
  <c r="A1523" i="73"/>
  <c r="B1524" i="73"/>
  <c r="C1544" i="73"/>
  <c r="E1544" i="73" s="1"/>
  <c r="D2544" i="73"/>
  <c r="F1543" i="73"/>
  <c r="G1521" i="73"/>
  <c r="H1521" i="73" s="1"/>
  <c r="I1521" i="73" l="1"/>
  <c r="C1545" i="73"/>
  <c r="E1545" i="73" s="1"/>
  <c r="A1524" i="73"/>
  <c r="B1525" i="73"/>
  <c r="D2545" i="73"/>
  <c r="F1544" i="73"/>
  <c r="G1522" i="73"/>
  <c r="H1522" i="73" s="1"/>
  <c r="I1522" i="73" l="1"/>
  <c r="A1525" i="73"/>
  <c r="B1526" i="73"/>
  <c r="C1546" i="73"/>
  <c r="E1546" i="73" s="1"/>
  <c r="D2546" i="73"/>
  <c r="F1545" i="73"/>
  <c r="G1523" i="73"/>
  <c r="H1523" i="73" s="1"/>
  <c r="I1523" i="73" l="1"/>
  <c r="C1547" i="73"/>
  <c r="E1547" i="73" s="1"/>
  <c r="A1526" i="73"/>
  <c r="B1527" i="73"/>
  <c r="D2547" i="73"/>
  <c r="F1546" i="73"/>
  <c r="G1524" i="73"/>
  <c r="H1524" i="73" s="1"/>
  <c r="I1524" i="73" l="1"/>
  <c r="A1527" i="73"/>
  <c r="B1528" i="73"/>
  <c r="C1548" i="73"/>
  <c r="E1548" i="73" s="1"/>
  <c r="D2548" i="73"/>
  <c r="F1547" i="73"/>
  <c r="G1525" i="73"/>
  <c r="H1525" i="73" s="1"/>
  <c r="I1525" i="73" l="1"/>
  <c r="C1549" i="73"/>
  <c r="E1549" i="73" s="1"/>
  <c r="A1528" i="73"/>
  <c r="B1529" i="73"/>
  <c r="D2549" i="73"/>
  <c r="F1548" i="73"/>
  <c r="G1526" i="73"/>
  <c r="H1526" i="73" s="1"/>
  <c r="I1526" i="73" l="1"/>
  <c r="A1529" i="73"/>
  <c r="B1530" i="73"/>
  <c r="C1550" i="73"/>
  <c r="E1550" i="73" s="1"/>
  <c r="D2550" i="73"/>
  <c r="F1549" i="73"/>
  <c r="G1527" i="73"/>
  <c r="H1527" i="73" s="1"/>
  <c r="I1527" i="73" l="1"/>
  <c r="C1551" i="73"/>
  <c r="E1551" i="73" s="1"/>
  <c r="A1530" i="73"/>
  <c r="B1531" i="73"/>
  <c r="D2551" i="73"/>
  <c r="F1550" i="73"/>
  <c r="G1528" i="73"/>
  <c r="H1528" i="73" s="1"/>
  <c r="I1528" i="73" l="1"/>
  <c r="A1531" i="73"/>
  <c r="B1532" i="73"/>
  <c r="C1552" i="73"/>
  <c r="E1552" i="73" s="1"/>
  <c r="D2552" i="73"/>
  <c r="F1551" i="73"/>
  <c r="G1529" i="73"/>
  <c r="H1529" i="73" s="1"/>
  <c r="I1529" i="73" l="1"/>
  <c r="C1553" i="73"/>
  <c r="E1553" i="73" s="1"/>
  <c r="A1532" i="73"/>
  <c r="B1533" i="73"/>
  <c r="D2553" i="73"/>
  <c r="F1552" i="73"/>
  <c r="G1530" i="73"/>
  <c r="H1530" i="73" s="1"/>
  <c r="I1530" i="73" l="1"/>
  <c r="A1533" i="73"/>
  <c r="B1534" i="73"/>
  <c r="C1554" i="73"/>
  <c r="E1554" i="73" s="1"/>
  <c r="D2554" i="73"/>
  <c r="F1553" i="73"/>
  <c r="G1531" i="73"/>
  <c r="H1531" i="73" s="1"/>
  <c r="I1531" i="73" l="1"/>
  <c r="C1555" i="73"/>
  <c r="E1555" i="73" s="1"/>
  <c r="A1534" i="73"/>
  <c r="B1535" i="73"/>
  <c r="D2555" i="73"/>
  <c r="F1554" i="73"/>
  <c r="G1532" i="73"/>
  <c r="H1532" i="73" s="1"/>
  <c r="I1532" i="73" l="1"/>
  <c r="A1535" i="73"/>
  <c r="B1536" i="73"/>
  <c r="C1556" i="73"/>
  <c r="E1556" i="73" s="1"/>
  <c r="D2556" i="73"/>
  <c r="F1555" i="73"/>
  <c r="G1533" i="73"/>
  <c r="H1533" i="73" s="1"/>
  <c r="I1533" i="73" l="1"/>
  <c r="C1557" i="73"/>
  <c r="E1557" i="73" s="1"/>
  <c r="A1536" i="73"/>
  <c r="B1537" i="73"/>
  <c r="D2557" i="73"/>
  <c r="F1556" i="73"/>
  <c r="G1534" i="73"/>
  <c r="H1534" i="73" s="1"/>
  <c r="I1534" i="73" l="1"/>
  <c r="A1537" i="73"/>
  <c r="B1538" i="73"/>
  <c r="C1558" i="73"/>
  <c r="E1558" i="73" s="1"/>
  <c r="D2558" i="73"/>
  <c r="F1557" i="73"/>
  <c r="G1535" i="73"/>
  <c r="H1535" i="73" s="1"/>
  <c r="I1535" i="73" l="1"/>
  <c r="C1559" i="73"/>
  <c r="E1559" i="73" s="1"/>
  <c r="A1538" i="73"/>
  <c r="B1539" i="73"/>
  <c r="D2559" i="73"/>
  <c r="F1558" i="73"/>
  <c r="G1536" i="73"/>
  <c r="H1536" i="73" s="1"/>
  <c r="I1536" i="73" l="1"/>
  <c r="A1539" i="73"/>
  <c r="B1540" i="73"/>
  <c r="C1560" i="73"/>
  <c r="E1560" i="73" s="1"/>
  <c r="D2560" i="73"/>
  <c r="F1559" i="73"/>
  <c r="G1537" i="73"/>
  <c r="H1537" i="73" s="1"/>
  <c r="I1537" i="73" l="1"/>
  <c r="C1561" i="73"/>
  <c r="E1561" i="73" s="1"/>
  <c r="A1540" i="73"/>
  <c r="B1541" i="73"/>
  <c r="D2561" i="73"/>
  <c r="F1560" i="73"/>
  <c r="G1538" i="73"/>
  <c r="H1538" i="73" s="1"/>
  <c r="I1538" i="73" l="1"/>
  <c r="A1541" i="73"/>
  <c r="B1542" i="73"/>
  <c r="C1562" i="73"/>
  <c r="E1562" i="73" s="1"/>
  <c r="D2562" i="73"/>
  <c r="F1561" i="73"/>
  <c r="G1539" i="73"/>
  <c r="H1539" i="73" s="1"/>
  <c r="I1539" i="73" l="1"/>
  <c r="C1563" i="73"/>
  <c r="E1563" i="73" s="1"/>
  <c r="A1542" i="73"/>
  <c r="B1543" i="73"/>
  <c r="D2563" i="73"/>
  <c r="F1562" i="73"/>
  <c r="G1540" i="73"/>
  <c r="H1540" i="73" s="1"/>
  <c r="I1540" i="73" l="1"/>
  <c r="A1543" i="73"/>
  <c r="B1544" i="73"/>
  <c r="C1564" i="73"/>
  <c r="E1564" i="73" s="1"/>
  <c r="D2564" i="73"/>
  <c r="F1563" i="73"/>
  <c r="G1541" i="73"/>
  <c r="H1541" i="73" s="1"/>
  <c r="I1541" i="73" l="1"/>
  <c r="C1565" i="73"/>
  <c r="E1565" i="73" s="1"/>
  <c r="A1544" i="73"/>
  <c r="B1545" i="73"/>
  <c r="D2565" i="73"/>
  <c r="F1564" i="73"/>
  <c r="G1542" i="73"/>
  <c r="H1542" i="73" s="1"/>
  <c r="I1542" i="73" l="1"/>
  <c r="A1545" i="73"/>
  <c r="B1546" i="73"/>
  <c r="C1566" i="73"/>
  <c r="E1566" i="73" s="1"/>
  <c r="D2566" i="73"/>
  <c r="F1565" i="73"/>
  <c r="G1543" i="73"/>
  <c r="H1543" i="73" s="1"/>
  <c r="I1543" i="73" l="1"/>
  <c r="C1567" i="73"/>
  <c r="E1567" i="73" s="1"/>
  <c r="A1546" i="73"/>
  <c r="B1547" i="73"/>
  <c r="D2567" i="73"/>
  <c r="F1566" i="73"/>
  <c r="G1544" i="73"/>
  <c r="H1544" i="73" s="1"/>
  <c r="I1544" i="73" l="1"/>
  <c r="A1547" i="73"/>
  <c r="B1548" i="73"/>
  <c r="C1568" i="73"/>
  <c r="E1568" i="73" s="1"/>
  <c r="D2568" i="73"/>
  <c r="F1567" i="73"/>
  <c r="G1545" i="73"/>
  <c r="H1545" i="73" s="1"/>
  <c r="I1545" i="73" l="1"/>
  <c r="C1569" i="73"/>
  <c r="E1569" i="73" s="1"/>
  <c r="A1548" i="73"/>
  <c r="B1549" i="73"/>
  <c r="D2569" i="73"/>
  <c r="F1568" i="73"/>
  <c r="G1546" i="73"/>
  <c r="H1546" i="73" s="1"/>
  <c r="I1546" i="73" l="1"/>
  <c r="A1549" i="73"/>
  <c r="B1550" i="73"/>
  <c r="C1570" i="73"/>
  <c r="E1570" i="73" s="1"/>
  <c r="D2570" i="73"/>
  <c r="F1569" i="73"/>
  <c r="G1547" i="73"/>
  <c r="H1547" i="73" s="1"/>
  <c r="I1547" i="73" l="1"/>
  <c r="C1571" i="73"/>
  <c r="E1571" i="73" s="1"/>
  <c r="A1550" i="73"/>
  <c r="B1551" i="73"/>
  <c r="D2571" i="73"/>
  <c r="F1570" i="73"/>
  <c r="G1548" i="73"/>
  <c r="H1548" i="73" s="1"/>
  <c r="I1548" i="73" l="1"/>
  <c r="A1551" i="73"/>
  <c r="B1552" i="73"/>
  <c r="C1572" i="73"/>
  <c r="E1572" i="73" s="1"/>
  <c r="D2572" i="73"/>
  <c r="F1571" i="73"/>
  <c r="G1549" i="73"/>
  <c r="H1549" i="73" s="1"/>
  <c r="I1549" i="73" l="1"/>
  <c r="C1573" i="73"/>
  <c r="E1573" i="73" s="1"/>
  <c r="A1552" i="73"/>
  <c r="B1553" i="73"/>
  <c r="D2573" i="73"/>
  <c r="F1572" i="73"/>
  <c r="G1550" i="73"/>
  <c r="H1550" i="73" s="1"/>
  <c r="I1550" i="73" l="1"/>
  <c r="A1553" i="73"/>
  <c r="B1554" i="73"/>
  <c r="C1574" i="73"/>
  <c r="E1574" i="73" s="1"/>
  <c r="D2574" i="73"/>
  <c r="F1573" i="73"/>
  <c r="G1551" i="73"/>
  <c r="H1551" i="73" s="1"/>
  <c r="I1551" i="73" l="1"/>
  <c r="C1575" i="73"/>
  <c r="E1575" i="73" s="1"/>
  <c r="A1554" i="73"/>
  <c r="B1555" i="73"/>
  <c r="D2575" i="73"/>
  <c r="F1574" i="73"/>
  <c r="G1552" i="73"/>
  <c r="H1552" i="73" s="1"/>
  <c r="I1552" i="73" l="1"/>
  <c r="A1555" i="73"/>
  <c r="B1556" i="73"/>
  <c r="C1576" i="73"/>
  <c r="E1576" i="73" s="1"/>
  <c r="D2576" i="73"/>
  <c r="F1575" i="73"/>
  <c r="G1553" i="73"/>
  <c r="H1553" i="73" s="1"/>
  <c r="I1553" i="73" l="1"/>
  <c r="C1577" i="73"/>
  <c r="E1577" i="73" s="1"/>
  <c r="A1556" i="73"/>
  <c r="B1557" i="73"/>
  <c r="D2577" i="73"/>
  <c r="F1576" i="73"/>
  <c r="G1554" i="73"/>
  <c r="H1554" i="73" s="1"/>
  <c r="I1554" i="73" l="1"/>
  <c r="A1557" i="73"/>
  <c r="B1558" i="73"/>
  <c r="C1578" i="73"/>
  <c r="E1578" i="73" s="1"/>
  <c r="D2578" i="73"/>
  <c r="F1577" i="73"/>
  <c r="G1555" i="73"/>
  <c r="H1555" i="73" s="1"/>
  <c r="I1555" i="73" l="1"/>
  <c r="C1579" i="73"/>
  <c r="E1579" i="73" s="1"/>
  <c r="A1558" i="73"/>
  <c r="B1559" i="73"/>
  <c r="D2579" i="73"/>
  <c r="F1578" i="73"/>
  <c r="G1556" i="73"/>
  <c r="H1556" i="73" s="1"/>
  <c r="I1556" i="73" l="1"/>
  <c r="A1559" i="73"/>
  <c r="B1560" i="73"/>
  <c r="C1580" i="73"/>
  <c r="E1580" i="73" s="1"/>
  <c r="D2580" i="73"/>
  <c r="F1579" i="73"/>
  <c r="G1557" i="73"/>
  <c r="H1557" i="73" s="1"/>
  <c r="I1557" i="73" l="1"/>
  <c r="C1581" i="73"/>
  <c r="E1581" i="73" s="1"/>
  <c r="A1560" i="73"/>
  <c r="B1561" i="73"/>
  <c r="D2581" i="73"/>
  <c r="F1580" i="73"/>
  <c r="G1558" i="73"/>
  <c r="H1558" i="73" s="1"/>
  <c r="I1558" i="73" l="1"/>
  <c r="A1561" i="73"/>
  <c r="B1562" i="73"/>
  <c r="C1582" i="73"/>
  <c r="E1582" i="73" s="1"/>
  <c r="D2582" i="73"/>
  <c r="F1581" i="73"/>
  <c r="G1559" i="73"/>
  <c r="H1559" i="73" s="1"/>
  <c r="I1559" i="73" l="1"/>
  <c r="C1583" i="73"/>
  <c r="E1583" i="73" s="1"/>
  <c r="A1562" i="73"/>
  <c r="B1563" i="73"/>
  <c r="D2583" i="73"/>
  <c r="F1582" i="73"/>
  <c r="G1560" i="73"/>
  <c r="H1560" i="73" s="1"/>
  <c r="I1560" i="73" l="1"/>
  <c r="A1563" i="73"/>
  <c r="B1564" i="73"/>
  <c r="C1584" i="73"/>
  <c r="E1584" i="73" s="1"/>
  <c r="D2584" i="73"/>
  <c r="F1583" i="73"/>
  <c r="G1561" i="73"/>
  <c r="H1561" i="73" s="1"/>
  <c r="I1561" i="73" l="1"/>
  <c r="C1585" i="73"/>
  <c r="E1585" i="73" s="1"/>
  <c r="A1564" i="73"/>
  <c r="B1565" i="73"/>
  <c r="D2585" i="73"/>
  <c r="F1584" i="73"/>
  <c r="G1562" i="73"/>
  <c r="H1562" i="73" s="1"/>
  <c r="I1562" i="73" l="1"/>
  <c r="A1565" i="73"/>
  <c r="B1566" i="73"/>
  <c r="C1586" i="73"/>
  <c r="E1586" i="73" s="1"/>
  <c r="D2586" i="73"/>
  <c r="F1585" i="73"/>
  <c r="G1563" i="73"/>
  <c r="H1563" i="73" s="1"/>
  <c r="I1563" i="73" l="1"/>
  <c r="C1587" i="73"/>
  <c r="E1587" i="73" s="1"/>
  <c r="A1566" i="73"/>
  <c r="B1567" i="73"/>
  <c r="D2587" i="73"/>
  <c r="F1586" i="73"/>
  <c r="G1564" i="73"/>
  <c r="H1564" i="73" s="1"/>
  <c r="I1564" i="73" l="1"/>
  <c r="A1567" i="73"/>
  <c r="B1568" i="73"/>
  <c r="C1588" i="73"/>
  <c r="E1588" i="73" s="1"/>
  <c r="D2588" i="73"/>
  <c r="F1587" i="73"/>
  <c r="G1565" i="73"/>
  <c r="H1565" i="73" s="1"/>
  <c r="I1565" i="73" l="1"/>
  <c r="C1589" i="73"/>
  <c r="E1589" i="73" s="1"/>
  <c r="A1568" i="73"/>
  <c r="B1569" i="73"/>
  <c r="D2589" i="73"/>
  <c r="F1588" i="73"/>
  <c r="G1566" i="73"/>
  <c r="H1566" i="73" s="1"/>
  <c r="I1566" i="73" l="1"/>
  <c r="A1569" i="73"/>
  <c r="B1570" i="73"/>
  <c r="C1590" i="73"/>
  <c r="E1590" i="73" s="1"/>
  <c r="D2590" i="73"/>
  <c r="F1589" i="73"/>
  <c r="G1567" i="73"/>
  <c r="H1567" i="73" s="1"/>
  <c r="I1567" i="73" l="1"/>
  <c r="C1591" i="73"/>
  <c r="E1591" i="73" s="1"/>
  <c r="A1570" i="73"/>
  <c r="B1571" i="73"/>
  <c r="D2591" i="73"/>
  <c r="F1590" i="73"/>
  <c r="G1568" i="73"/>
  <c r="H1568" i="73" s="1"/>
  <c r="I1568" i="73" l="1"/>
  <c r="A1571" i="73"/>
  <c r="B1572" i="73"/>
  <c r="C1592" i="73"/>
  <c r="E1592" i="73" s="1"/>
  <c r="D2592" i="73"/>
  <c r="F1591" i="73"/>
  <c r="G1569" i="73"/>
  <c r="H1569" i="73" s="1"/>
  <c r="I1569" i="73" l="1"/>
  <c r="C1593" i="73"/>
  <c r="E1593" i="73" s="1"/>
  <c r="A1572" i="73"/>
  <c r="B1573" i="73"/>
  <c r="D2593" i="73"/>
  <c r="F1592" i="73"/>
  <c r="G1570" i="73"/>
  <c r="H1570" i="73" s="1"/>
  <c r="I1570" i="73"/>
  <c r="A1573" i="73" l="1"/>
  <c r="B1574" i="73"/>
  <c r="C1594" i="73"/>
  <c r="E1594" i="73" s="1"/>
  <c r="D2594" i="73"/>
  <c r="F1593" i="73"/>
  <c r="G1571" i="73"/>
  <c r="H1571" i="73" s="1"/>
  <c r="I1571" i="73"/>
  <c r="C1595" i="73" l="1"/>
  <c r="E1595" i="73" s="1"/>
  <c r="A1574" i="73"/>
  <c r="B1575" i="73"/>
  <c r="D2595" i="73"/>
  <c r="F1594" i="73"/>
  <c r="G1572" i="73"/>
  <c r="H1572" i="73" s="1"/>
  <c r="I1572" i="73"/>
  <c r="A1575" i="73" l="1"/>
  <c r="B1576" i="73"/>
  <c r="C1596" i="73"/>
  <c r="E1596" i="73" s="1"/>
  <c r="D2596" i="73"/>
  <c r="F1595" i="73"/>
  <c r="G1573" i="73"/>
  <c r="H1573" i="73" s="1"/>
  <c r="I1573" i="73"/>
  <c r="C1597" i="73" l="1"/>
  <c r="E1597" i="73" s="1"/>
  <c r="A1576" i="73"/>
  <c r="B1577" i="73"/>
  <c r="D2597" i="73"/>
  <c r="F1596" i="73"/>
  <c r="G1574" i="73"/>
  <c r="H1574" i="73" s="1"/>
  <c r="I1574" i="73"/>
  <c r="A1577" i="73" l="1"/>
  <c r="B1578" i="73"/>
  <c r="C1598" i="73"/>
  <c r="E1598" i="73" s="1"/>
  <c r="D2598" i="73"/>
  <c r="F1597" i="73"/>
  <c r="G1575" i="73"/>
  <c r="H1575" i="73" s="1"/>
  <c r="I1575" i="73"/>
  <c r="C1599" i="73" l="1"/>
  <c r="E1599" i="73" s="1"/>
  <c r="A1578" i="73"/>
  <c r="B1579" i="73"/>
  <c r="D2599" i="73"/>
  <c r="F1598" i="73"/>
  <c r="G1576" i="73"/>
  <c r="H1576" i="73" s="1"/>
  <c r="I1576" i="73"/>
  <c r="A1579" i="73" l="1"/>
  <c r="B1580" i="73"/>
  <c r="C1600" i="73"/>
  <c r="E1600" i="73" s="1"/>
  <c r="D2600" i="73"/>
  <c r="F1599" i="73"/>
  <c r="G1577" i="73"/>
  <c r="H1577" i="73" s="1"/>
  <c r="I1577" i="73"/>
  <c r="C1601" i="73" l="1"/>
  <c r="E1601" i="73" s="1"/>
  <c r="A1580" i="73"/>
  <c r="B1581" i="73"/>
  <c r="D2601" i="73"/>
  <c r="F1600" i="73"/>
  <c r="G1578" i="73"/>
  <c r="H1578" i="73" s="1"/>
  <c r="I1578" i="73"/>
  <c r="A1581" i="73" l="1"/>
  <c r="B1582" i="73"/>
  <c r="C1602" i="73"/>
  <c r="E1602" i="73" s="1"/>
  <c r="D2602" i="73"/>
  <c r="F1601" i="73"/>
  <c r="G1579" i="73"/>
  <c r="H1579" i="73" s="1"/>
  <c r="I1579" i="73"/>
  <c r="C1603" i="73" l="1"/>
  <c r="E1603" i="73" s="1"/>
  <c r="A1582" i="73"/>
  <c r="B1583" i="73"/>
  <c r="D2603" i="73"/>
  <c r="F1602" i="73"/>
  <c r="G1580" i="73"/>
  <c r="H1580" i="73" s="1"/>
  <c r="I1580" i="73"/>
  <c r="A1583" i="73" l="1"/>
  <c r="B1584" i="73"/>
  <c r="C1604" i="73"/>
  <c r="D2604" i="73"/>
  <c r="F1603" i="73"/>
  <c r="G1581" i="73"/>
  <c r="H1581" i="73" s="1"/>
  <c r="I1581" i="73"/>
  <c r="C1605" i="73" l="1"/>
  <c r="E1605" i="73" s="1"/>
  <c r="E1604" i="73"/>
  <c r="A1584" i="73"/>
  <c r="B1585" i="73"/>
  <c r="D2605" i="73"/>
  <c r="F1604" i="73"/>
  <c r="G1582" i="73"/>
  <c r="H1582" i="73" s="1"/>
  <c r="I1582" i="73"/>
  <c r="D2606" i="73" l="1"/>
  <c r="C1606" i="73"/>
  <c r="E1606" i="73" s="1"/>
  <c r="A1585" i="73"/>
  <c r="B1586" i="73"/>
  <c r="F1605" i="73"/>
  <c r="G1583" i="73"/>
  <c r="H1583" i="73" s="1"/>
  <c r="I1583" i="73"/>
  <c r="C1607" i="73" l="1"/>
  <c r="E1607" i="73" s="1"/>
  <c r="A1586" i="73"/>
  <c r="B1587" i="73"/>
  <c r="D2607" i="73"/>
  <c r="F1606" i="73"/>
  <c r="G1584" i="73"/>
  <c r="H1584" i="73" s="1"/>
  <c r="I1584" i="73"/>
  <c r="A1587" i="73" l="1"/>
  <c r="B1588" i="73"/>
  <c r="C1608" i="73"/>
  <c r="E1608" i="73" s="1"/>
  <c r="D2608" i="73"/>
  <c r="F1607" i="73"/>
  <c r="G1585" i="73"/>
  <c r="H1585" i="73" s="1"/>
  <c r="I1585" i="73"/>
  <c r="C1609" i="73" l="1"/>
  <c r="E1609" i="73" s="1"/>
  <c r="A1588" i="73"/>
  <c r="B1589" i="73"/>
  <c r="D2609" i="73"/>
  <c r="F1608" i="73"/>
  <c r="G1586" i="73"/>
  <c r="H1586" i="73" s="1"/>
  <c r="I1586" i="73"/>
  <c r="A1589" i="73" l="1"/>
  <c r="B1590" i="73"/>
  <c r="C1610" i="73"/>
  <c r="E1610" i="73" s="1"/>
  <c r="D2610" i="73"/>
  <c r="F1609" i="73"/>
  <c r="G1587" i="73"/>
  <c r="H1587" i="73" s="1"/>
  <c r="I1587" i="73"/>
  <c r="C1611" i="73" l="1"/>
  <c r="E1611" i="73" s="1"/>
  <c r="A1590" i="73"/>
  <c r="B1591" i="73"/>
  <c r="D2611" i="73"/>
  <c r="F1610" i="73"/>
  <c r="G1588" i="73"/>
  <c r="H1588" i="73" s="1"/>
  <c r="I1588" i="73"/>
  <c r="A1591" i="73" l="1"/>
  <c r="B1592" i="73"/>
  <c r="C1612" i="73"/>
  <c r="E1612" i="73" s="1"/>
  <c r="D2612" i="73"/>
  <c r="F1611" i="73"/>
  <c r="G1589" i="73"/>
  <c r="H1589" i="73" s="1"/>
  <c r="I1589" i="73"/>
  <c r="C1613" i="73" l="1"/>
  <c r="E1613" i="73" s="1"/>
  <c r="A1592" i="73"/>
  <c r="B1593" i="73"/>
  <c r="D2613" i="73"/>
  <c r="F1612" i="73"/>
  <c r="G1590" i="73"/>
  <c r="H1590" i="73" s="1"/>
  <c r="I1590" i="73"/>
  <c r="A1593" i="73" l="1"/>
  <c r="B1594" i="73"/>
  <c r="C1614" i="73"/>
  <c r="E1614" i="73" s="1"/>
  <c r="D2614" i="73"/>
  <c r="F1613" i="73"/>
  <c r="G1591" i="73"/>
  <c r="H1591" i="73" s="1"/>
  <c r="I1591" i="73"/>
  <c r="C1615" i="73" l="1"/>
  <c r="E1615" i="73" s="1"/>
  <c r="A1594" i="73"/>
  <c r="B1595" i="73"/>
  <c r="D2615" i="73"/>
  <c r="F1614" i="73"/>
  <c r="G1592" i="73"/>
  <c r="H1592" i="73" s="1"/>
  <c r="I1592" i="73"/>
  <c r="A1595" i="73" l="1"/>
  <c r="B1596" i="73"/>
  <c r="C1616" i="73"/>
  <c r="E1616" i="73" s="1"/>
  <c r="D2616" i="73"/>
  <c r="F1615" i="73"/>
  <c r="G1593" i="73"/>
  <c r="H1593" i="73" s="1"/>
  <c r="I1593" i="73"/>
  <c r="C1617" i="73" l="1"/>
  <c r="E1617" i="73" s="1"/>
  <c r="A1596" i="73"/>
  <c r="B1597" i="73"/>
  <c r="D2617" i="73"/>
  <c r="F1616" i="73"/>
  <c r="G1594" i="73"/>
  <c r="H1594" i="73" s="1"/>
  <c r="I1594" i="73"/>
  <c r="A1597" i="73" l="1"/>
  <c r="B1598" i="73"/>
  <c r="C1618" i="73"/>
  <c r="E1618" i="73" s="1"/>
  <c r="D2618" i="73"/>
  <c r="F1617" i="73"/>
  <c r="G1595" i="73"/>
  <c r="H1595" i="73" s="1"/>
  <c r="I1595" i="73"/>
  <c r="C1619" i="73" l="1"/>
  <c r="E1619" i="73" s="1"/>
  <c r="A1598" i="73"/>
  <c r="B1599" i="73"/>
  <c r="D2619" i="73"/>
  <c r="F1618" i="73"/>
  <c r="G1596" i="73"/>
  <c r="H1596" i="73" s="1"/>
  <c r="I1596" i="73"/>
  <c r="A1599" i="73" l="1"/>
  <c r="B1600" i="73"/>
  <c r="C1620" i="73"/>
  <c r="E1620" i="73" s="1"/>
  <c r="D2620" i="73"/>
  <c r="F1619" i="73"/>
  <c r="G1597" i="73"/>
  <c r="H1597" i="73" s="1"/>
  <c r="I1597" i="73"/>
  <c r="C1621" i="73" l="1"/>
  <c r="E1621" i="73" s="1"/>
  <c r="A1600" i="73"/>
  <c r="B1601" i="73"/>
  <c r="D2621" i="73"/>
  <c r="F1620" i="73"/>
  <c r="G1598" i="73"/>
  <c r="H1598" i="73" s="1"/>
  <c r="I1598" i="73"/>
  <c r="A1601" i="73" l="1"/>
  <c r="B1602" i="73"/>
  <c r="C1622" i="73"/>
  <c r="E1622" i="73" s="1"/>
  <c r="D2622" i="73"/>
  <c r="F1621" i="73"/>
  <c r="G1599" i="73"/>
  <c r="H1599" i="73" s="1"/>
  <c r="I1599" i="73"/>
  <c r="C1623" i="73" l="1"/>
  <c r="E1623" i="73" s="1"/>
  <c r="A1602" i="73"/>
  <c r="B1603" i="73"/>
  <c r="D2623" i="73"/>
  <c r="F1622" i="73"/>
  <c r="G1600" i="73"/>
  <c r="H1600" i="73" s="1"/>
  <c r="I1600" i="73"/>
  <c r="A1603" i="73" l="1"/>
  <c r="B1604" i="73"/>
  <c r="C1624" i="73"/>
  <c r="E1624" i="73" s="1"/>
  <c r="D2624" i="73"/>
  <c r="F1623" i="73"/>
  <c r="G1601" i="73"/>
  <c r="H1601" i="73" s="1"/>
  <c r="I1601" i="73"/>
  <c r="C1625" i="73" l="1"/>
  <c r="E1625" i="73" s="1"/>
  <c r="A1604" i="73"/>
  <c r="B1605" i="73"/>
  <c r="D2625" i="73"/>
  <c r="F1624" i="73"/>
  <c r="G1602" i="73"/>
  <c r="H1602" i="73" s="1"/>
  <c r="I1602" i="73"/>
  <c r="A1605" i="73" l="1"/>
  <c r="B1606" i="73"/>
  <c r="C1626" i="73"/>
  <c r="E1626" i="73" s="1"/>
  <c r="D2626" i="73"/>
  <c r="F1625" i="73"/>
  <c r="G1603" i="73"/>
  <c r="H1603" i="73" s="1"/>
  <c r="I1603" i="73"/>
  <c r="C1627" i="73" l="1"/>
  <c r="E1627" i="73" s="1"/>
  <c r="A1606" i="73"/>
  <c r="B1607" i="73"/>
  <c r="D2627" i="73"/>
  <c r="F1626" i="73"/>
  <c r="G1604" i="73"/>
  <c r="H1604" i="73" s="1"/>
  <c r="I1604" i="73"/>
  <c r="A1607" i="73" l="1"/>
  <c r="B1608" i="73"/>
  <c r="C1628" i="73"/>
  <c r="E1628" i="73" s="1"/>
  <c r="D2628" i="73"/>
  <c r="F1627" i="73"/>
  <c r="G1605" i="73"/>
  <c r="H1605" i="73" s="1"/>
  <c r="I1605" i="73"/>
  <c r="C1629" i="73" l="1"/>
  <c r="E1629" i="73" s="1"/>
  <c r="A1608" i="73"/>
  <c r="B1609" i="73"/>
  <c r="D2629" i="73"/>
  <c r="F1628" i="73"/>
  <c r="G1606" i="73"/>
  <c r="H1606" i="73" s="1"/>
  <c r="I1606" i="73"/>
  <c r="A1609" i="73" l="1"/>
  <c r="B1610" i="73"/>
  <c r="C1630" i="73"/>
  <c r="E1630" i="73" s="1"/>
  <c r="D2630" i="73"/>
  <c r="F1629" i="73"/>
  <c r="G1607" i="73"/>
  <c r="H1607" i="73" s="1"/>
  <c r="I1607" i="73"/>
  <c r="C1631" i="73" l="1"/>
  <c r="E1631" i="73" s="1"/>
  <c r="A1610" i="73"/>
  <c r="B1611" i="73"/>
  <c r="D2631" i="73"/>
  <c r="F1630" i="73"/>
  <c r="G1608" i="73"/>
  <c r="H1608" i="73" s="1"/>
  <c r="I1608" i="73"/>
  <c r="A1611" i="73" l="1"/>
  <c r="B1612" i="73"/>
  <c r="C1632" i="73"/>
  <c r="E1632" i="73" s="1"/>
  <c r="D2632" i="73"/>
  <c r="F1631" i="73"/>
  <c r="G1609" i="73"/>
  <c r="H1609" i="73" s="1"/>
  <c r="I1609" i="73"/>
  <c r="C1633" i="73" l="1"/>
  <c r="E1633" i="73" s="1"/>
  <c r="A1612" i="73"/>
  <c r="B1613" i="73"/>
  <c r="D2633" i="73"/>
  <c r="F1632" i="73"/>
  <c r="G1610" i="73"/>
  <c r="H1610" i="73" s="1"/>
  <c r="I1610" i="73"/>
  <c r="A1613" i="73" l="1"/>
  <c r="B1614" i="73"/>
  <c r="C1634" i="73"/>
  <c r="E1634" i="73" s="1"/>
  <c r="D2634" i="73"/>
  <c r="F1633" i="73"/>
  <c r="G1611" i="73"/>
  <c r="H1611" i="73" s="1"/>
  <c r="I1611" i="73"/>
  <c r="C1635" i="73" l="1"/>
  <c r="E1635" i="73" s="1"/>
  <c r="A1614" i="73"/>
  <c r="B1615" i="73"/>
  <c r="D2635" i="73"/>
  <c r="F1634" i="73"/>
  <c r="G1612" i="73"/>
  <c r="H1612" i="73" s="1"/>
  <c r="I1612" i="73"/>
  <c r="A1615" i="73" l="1"/>
  <c r="B1616" i="73"/>
  <c r="C1636" i="73"/>
  <c r="E1636" i="73" s="1"/>
  <c r="D2636" i="73"/>
  <c r="F1635" i="73"/>
  <c r="G1613" i="73"/>
  <c r="H1613" i="73" s="1"/>
  <c r="I1613" i="73"/>
  <c r="C1637" i="73" l="1"/>
  <c r="E1637" i="73" s="1"/>
  <c r="A1616" i="73"/>
  <c r="B1617" i="73"/>
  <c r="D2637" i="73"/>
  <c r="F1636" i="73"/>
  <c r="G1614" i="73"/>
  <c r="H1614" i="73" s="1"/>
  <c r="I1614" i="73"/>
  <c r="A1617" i="73" l="1"/>
  <c r="B1618" i="73"/>
  <c r="C1638" i="73"/>
  <c r="E1638" i="73" s="1"/>
  <c r="D2638" i="73"/>
  <c r="F1637" i="73"/>
  <c r="G1615" i="73"/>
  <c r="H1615" i="73" s="1"/>
  <c r="I1615" i="73"/>
  <c r="C1639" i="73" l="1"/>
  <c r="E1639" i="73" s="1"/>
  <c r="A1618" i="73"/>
  <c r="B1619" i="73"/>
  <c r="D2639" i="73"/>
  <c r="F1638" i="73"/>
  <c r="G1616" i="73"/>
  <c r="H1616" i="73" s="1"/>
  <c r="I1616" i="73"/>
  <c r="A1619" i="73" l="1"/>
  <c r="B1620" i="73"/>
  <c r="C1640" i="73"/>
  <c r="E1640" i="73" s="1"/>
  <c r="D2640" i="73"/>
  <c r="F1639" i="73"/>
  <c r="G1617" i="73"/>
  <c r="H1617" i="73" s="1"/>
  <c r="I1617" i="73"/>
  <c r="C1641" i="73" l="1"/>
  <c r="E1641" i="73" s="1"/>
  <c r="A1620" i="73"/>
  <c r="B1621" i="73"/>
  <c r="D2641" i="73"/>
  <c r="F1640" i="73"/>
  <c r="G1618" i="73"/>
  <c r="H1618" i="73" s="1"/>
  <c r="I1618" i="73"/>
  <c r="A1621" i="73" l="1"/>
  <c r="B1622" i="73"/>
  <c r="C1642" i="73"/>
  <c r="E1642" i="73" s="1"/>
  <c r="D2642" i="73"/>
  <c r="F1641" i="73"/>
  <c r="G1619" i="73"/>
  <c r="H1619" i="73" s="1"/>
  <c r="I1619" i="73"/>
  <c r="C1643" i="73" l="1"/>
  <c r="E1643" i="73" s="1"/>
  <c r="A1622" i="73"/>
  <c r="B1623" i="73"/>
  <c r="D2643" i="73"/>
  <c r="F1642" i="73"/>
  <c r="G1620" i="73"/>
  <c r="H1620" i="73" s="1"/>
  <c r="I1620" i="73"/>
  <c r="A1623" i="73" l="1"/>
  <c r="B1624" i="73"/>
  <c r="C1644" i="73"/>
  <c r="E1644" i="73" s="1"/>
  <c r="D2644" i="73"/>
  <c r="F1643" i="73"/>
  <c r="G1621" i="73"/>
  <c r="H1621" i="73" s="1"/>
  <c r="I1621" i="73"/>
  <c r="C1645" i="73" l="1"/>
  <c r="E1645" i="73" s="1"/>
  <c r="A1624" i="73"/>
  <c r="B1625" i="73"/>
  <c r="D2645" i="73"/>
  <c r="F1644" i="73"/>
  <c r="G1622" i="73"/>
  <c r="H1622" i="73" s="1"/>
  <c r="I1622" i="73"/>
  <c r="A1625" i="73" l="1"/>
  <c r="B1626" i="73"/>
  <c r="C1646" i="73"/>
  <c r="E1646" i="73" s="1"/>
  <c r="D2646" i="73"/>
  <c r="F1645" i="73"/>
  <c r="G1623" i="73"/>
  <c r="H1623" i="73" s="1"/>
  <c r="I1623" i="73"/>
  <c r="C1647" i="73" l="1"/>
  <c r="E1647" i="73" s="1"/>
  <c r="A1626" i="73"/>
  <c r="B1627" i="73"/>
  <c r="D2647" i="73"/>
  <c r="F1646" i="73"/>
  <c r="G1624" i="73"/>
  <c r="H1624" i="73" s="1"/>
  <c r="I1624" i="73"/>
  <c r="A1627" i="73" l="1"/>
  <c r="B1628" i="73"/>
  <c r="C1648" i="73"/>
  <c r="E1648" i="73" s="1"/>
  <c r="D2648" i="73"/>
  <c r="F1647" i="73"/>
  <c r="G1625" i="73"/>
  <c r="H1625" i="73" s="1"/>
  <c r="I1625" i="73"/>
  <c r="C1649" i="73" l="1"/>
  <c r="E1649" i="73" s="1"/>
  <c r="A1628" i="73"/>
  <c r="B1629" i="73"/>
  <c r="D2649" i="73"/>
  <c r="F1648" i="73"/>
  <c r="G1626" i="73"/>
  <c r="H1626" i="73" s="1"/>
  <c r="I1626" i="73"/>
  <c r="A1629" i="73" l="1"/>
  <c r="B1630" i="73"/>
  <c r="C1650" i="73"/>
  <c r="E1650" i="73" s="1"/>
  <c r="D2650" i="73"/>
  <c r="F1649" i="73"/>
  <c r="G1627" i="73"/>
  <c r="H1627" i="73" s="1"/>
  <c r="I1627" i="73"/>
  <c r="C1651" i="73" l="1"/>
  <c r="E1651" i="73" s="1"/>
  <c r="A1630" i="73"/>
  <c r="B1631" i="73"/>
  <c r="D2651" i="73"/>
  <c r="F1650" i="73"/>
  <c r="G1628" i="73"/>
  <c r="H1628" i="73" s="1"/>
  <c r="I1628" i="73"/>
  <c r="A1631" i="73" l="1"/>
  <c r="B1632" i="73"/>
  <c r="C1652" i="73"/>
  <c r="E1652" i="73" s="1"/>
  <c r="D2652" i="73"/>
  <c r="F1651" i="73"/>
  <c r="G1629" i="73"/>
  <c r="H1629" i="73" s="1"/>
  <c r="I1629" i="73"/>
  <c r="C1653" i="73" l="1"/>
  <c r="E1653" i="73" s="1"/>
  <c r="A1632" i="73"/>
  <c r="B1633" i="73"/>
  <c r="D2653" i="73"/>
  <c r="F1652" i="73"/>
  <c r="G1630" i="73"/>
  <c r="H1630" i="73" s="1"/>
  <c r="I1630" i="73"/>
  <c r="A1633" i="73" l="1"/>
  <c r="B1634" i="73"/>
  <c r="C1654" i="73"/>
  <c r="E1654" i="73" s="1"/>
  <c r="D2654" i="73"/>
  <c r="F1653" i="73"/>
  <c r="G1631" i="73"/>
  <c r="H1631" i="73" s="1"/>
  <c r="I1631" i="73"/>
  <c r="C1655" i="73" l="1"/>
  <c r="E1655" i="73" s="1"/>
  <c r="A1634" i="73"/>
  <c r="B1635" i="73"/>
  <c r="D2655" i="73"/>
  <c r="F1654" i="73"/>
  <c r="G1632" i="73"/>
  <c r="H1632" i="73" s="1"/>
  <c r="I1632" i="73"/>
  <c r="A1635" i="73" l="1"/>
  <c r="B1636" i="73"/>
  <c r="C1656" i="73"/>
  <c r="E1656" i="73" s="1"/>
  <c r="D2656" i="73"/>
  <c r="F1655" i="73"/>
  <c r="G1633" i="73"/>
  <c r="H1633" i="73" s="1"/>
  <c r="I1633" i="73"/>
  <c r="C1657" i="73" l="1"/>
  <c r="E1657" i="73" s="1"/>
  <c r="A1636" i="73"/>
  <c r="B1637" i="73"/>
  <c r="D2657" i="73"/>
  <c r="F1656" i="73"/>
  <c r="G1634" i="73"/>
  <c r="H1634" i="73" s="1"/>
  <c r="I1634" i="73"/>
  <c r="A1637" i="73" l="1"/>
  <c r="B1638" i="73"/>
  <c r="C1658" i="73"/>
  <c r="E1658" i="73" s="1"/>
  <c r="D2658" i="73"/>
  <c r="F1657" i="73"/>
  <c r="G1635" i="73"/>
  <c r="H1635" i="73" s="1"/>
  <c r="I1635" i="73"/>
  <c r="C1659" i="73" l="1"/>
  <c r="E1659" i="73" s="1"/>
  <c r="A1638" i="73"/>
  <c r="B1639" i="73"/>
  <c r="D2659" i="73"/>
  <c r="F1658" i="73"/>
  <c r="G1636" i="73"/>
  <c r="H1636" i="73" s="1"/>
  <c r="I1636" i="73"/>
  <c r="A1639" i="73" l="1"/>
  <c r="B1640" i="73"/>
  <c r="C1660" i="73"/>
  <c r="E1660" i="73" s="1"/>
  <c r="D2660" i="73"/>
  <c r="F1659" i="73"/>
  <c r="G1637" i="73"/>
  <c r="H1637" i="73" s="1"/>
  <c r="I1637" i="73"/>
  <c r="C1661" i="73" l="1"/>
  <c r="E1661" i="73" s="1"/>
  <c r="A1640" i="73"/>
  <c r="B1641" i="73"/>
  <c r="D2661" i="73"/>
  <c r="F1660" i="73"/>
  <c r="G1638" i="73"/>
  <c r="H1638" i="73" s="1"/>
  <c r="I1638" i="73"/>
  <c r="A1641" i="73" l="1"/>
  <c r="B1642" i="73"/>
  <c r="C1662" i="73"/>
  <c r="E1662" i="73" s="1"/>
  <c r="D2662" i="73"/>
  <c r="F1661" i="73"/>
  <c r="G1639" i="73"/>
  <c r="H1639" i="73" s="1"/>
  <c r="I1639" i="73"/>
  <c r="C1663" i="73" l="1"/>
  <c r="E1663" i="73" s="1"/>
  <c r="A1642" i="73"/>
  <c r="B1643" i="73"/>
  <c r="D2663" i="73"/>
  <c r="F1662" i="73"/>
  <c r="G1640" i="73"/>
  <c r="H1640" i="73" s="1"/>
  <c r="I1640" i="73"/>
  <c r="A1643" i="73" l="1"/>
  <c r="B1644" i="73"/>
  <c r="C1664" i="73"/>
  <c r="D2664" i="73"/>
  <c r="F1663" i="73"/>
  <c r="G1641" i="73"/>
  <c r="H1641" i="73" s="1"/>
  <c r="I1641" i="73"/>
  <c r="C1665" i="73" l="1"/>
  <c r="A1644" i="73"/>
  <c r="B1645" i="73"/>
  <c r="E1664" i="73"/>
  <c r="D2665" i="73"/>
  <c r="F1664" i="73"/>
  <c r="G1642" i="73"/>
  <c r="H1642" i="73" s="1"/>
  <c r="I1642" i="73"/>
  <c r="E1665" i="73"/>
  <c r="A1645" i="73" l="1"/>
  <c r="B1646" i="73"/>
  <c r="D2666" i="73"/>
  <c r="C1666" i="73"/>
  <c r="E1666" i="73" s="1"/>
  <c r="F1665" i="73"/>
  <c r="G1643" i="73"/>
  <c r="H1643" i="73" s="1"/>
  <c r="I1643" i="73"/>
  <c r="D2667" i="73" l="1"/>
  <c r="C1667" i="73"/>
  <c r="E1667" i="73" s="1"/>
  <c r="A1646" i="73"/>
  <c r="B1647" i="73"/>
  <c r="F1666" i="73"/>
  <c r="G1644" i="73"/>
  <c r="H1644" i="73" s="1"/>
  <c r="I1644" i="73"/>
  <c r="C1668" i="73" l="1"/>
  <c r="E1668" i="73" s="1"/>
  <c r="A1647" i="73"/>
  <c r="B1648" i="73"/>
  <c r="D2668" i="73"/>
  <c r="F1667" i="73"/>
  <c r="G1645" i="73"/>
  <c r="H1645" i="73" s="1"/>
  <c r="I1645" i="73"/>
  <c r="A1648" i="73" l="1"/>
  <c r="B1649" i="73"/>
  <c r="C1669" i="73"/>
  <c r="E1669" i="73" s="1"/>
  <c r="D2669" i="73"/>
  <c r="F1668" i="73"/>
  <c r="G1646" i="73"/>
  <c r="H1646" i="73" s="1"/>
  <c r="I1646" i="73"/>
  <c r="C1670" i="73" l="1"/>
  <c r="E1670" i="73" s="1"/>
  <c r="A1649" i="73"/>
  <c r="B1650" i="73"/>
  <c r="D2670" i="73"/>
  <c r="F1669" i="73"/>
  <c r="G1647" i="73"/>
  <c r="H1647" i="73" s="1"/>
  <c r="I1647" i="73"/>
  <c r="A1650" i="73" l="1"/>
  <c r="B1651" i="73"/>
  <c r="C1671" i="73"/>
  <c r="E1671" i="73" s="1"/>
  <c r="D2671" i="73"/>
  <c r="F1670" i="73"/>
  <c r="G1648" i="73"/>
  <c r="H1648" i="73" s="1"/>
  <c r="I1648" i="73"/>
  <c r="C1672" i="73" l="1"/>
  <c r="E1672" i="73" s="1"/>
  <c r="A1651" i="73"/>
  <c r="B1652" i="73"/>
  <c r="D2672" i="73"/>
  <c r="F1671" i="73"/>
  <c r="G1649" i="73"/>
  <c r="H1649" i="73" s="1"/>
  <c r="I1649" i="73"/>
  <c r="A1652" i="73" l="1"/>
  <c r="B1653" i="73"/>
  <c r="C1673" i="73"/>
  <c r="E1673" i="73" s="1"/>
  <c r="D2673" i="73"/>
  <c r="F1672" i="73"/>
  <c r="G1650" i="73"/>
  <c r="H1650" i="73" s="1"/>
  <c r="I1650" i="73"/>
  <c r="C1674" i="73" l="1"/>
  <c r="E1674" i="73" s="1"/>
  <c r="A1653" i="73"/>
  <c r="B1654" i="73"/>
  <c r="D2674" i="73"/>
  <c r="F1673" i="73"/>
  <c r="G1651" i="73"/>
  <c r="H1651" i="73" s="1"/>
  <c r="I1651" i="73"/>
  <c r="A1654" i="73" l="1"/>
  <c r="B1655" i="73"/>
  <c r="C1675" i="73"/>
  <c r="E1675" i="73" s="1"/>
  <c r="D2675" i="73"/>
  <c r="F1674" i="73"/>
  <c r="G1652" i="73"/>
  <c r="H1652" i="73" s="1"/>
  <c r="I1652" i="73"/>
  <c r="C1676" i="73" l="1"/>
  <c r="E1676" i="73" s="1"/>
  <c r="A1655" i="73"/>
  <c r="B1656" i="73"/>
  <c r="D2676" i="73"/>
  <c r="F1675" i="73"/>
  <c r="G1653" i="73"/>
  <c r="H1653" i="73" s="1"/>
  <c r="I1653" i="73"/>
  <c r="A1656" i="73" l="1"/>
  <c r="B1657" i="73"/>
  <c r="C1677" i="73"/>
  <c r="E1677" i="73" s="1"/>
  <c r="D2677" i="73"/>
  <c r="F1676" i="73"/>
  <c r="G1654" i="73"/>
  <c r="H1654" i="73" s="1"/>
  <c r="I1654" i="73"/>
  <c r="C1678" i="73" l="1"/>
  <c r="E1678" i="73" s="1"/>
  <c r="A1657" i="73"/>
  <c r="B1658" i="73"/>
  <c r="D2678" i="73"/>
  <c r="F1677" i="73"/>
  <c r="G1655" i="73"/>
  <c r="H1655" i="73" s="1"/>
  <c r="I1655" i="73"/>
  <c r="A1658" i="73" l="1"/>
  <c r="B1659" i="73"/>
  <c r="C1679" i="73"/>
  <c r="E1679" i="73" s="1"/>
  <c r="D2679" i="73"/>
  <c r="F1678" i="73"/>
  <c r="G1656" i="73"/>
  <c r="H1656" i="73" s="1"/>
  <c r="I1656" i="73"/>
  <c r="C1680" i="73" l="1"/>
  <c r="E1680" i="73" s="1"/>
  <c r="A1659" i="73"/>
  <c r="B1660" i="73"/>
  <c r="D2680" i="73"/>
  <c r="F1679" i="73"/>
  <c r="G1657" i="73"/>
  <c r="H1657" i="73" s="1"/>
  <c r="I1657" i="73"/>
  <c r="A1660" i="73" l="1"/>
  <c r="B1661" i="73"/>
  <c r="C1681" i="73"/>
  <c r="E1681" i="73" s="1"/>
  <c r="D2681" i="73"/>
  <c r="F1680" i="73"/>
  <c r="G1658" i="73"/>
  <c r="H1658" i="73" s="1"/>
  <c r="I1658" i="73"/>
  <c r="C1682" i="73" l="1"/>
  <c r="E1682" i="73" s="1"/>
  <c r="A1661" i="73"/>
  <c r="B1662" i="73"/>
  <c r="D2682" i="73"/>
  <c r="F1681" i="73"/>
  <c r="G1659" i="73"/>
  <c r="H1659" i="73" s="1"/>
  <c r="I1659" i="73"/>
  <c r="A1662" i="73" l="1"/>
  <c r="B1663" i="73"/>
  <c r="C1683" i="73"/>
  <c r="E1683" i="73" s="1"/>
  <c r="D2683" i="73"/>
  <c r="F1682" i="73"/>
  <c r="G1660" i="73"/>
  <c r="H1660" i="73" s="1"/>
  <c r="I1660" i="73"/>
  <c r="C1684" i="73" l="1"/>
  <c r="E1684" i="73" s="1"/>
  <c r="A1663" i="73"/>
  <c r="B1664" i="73"/>
  <c r="D2684" i="73"/>
  <c r="F1683" i="73"/>
  <c r="G1661" i="73"/>
  <c r="H1661" i="73" s="1"/>
  <c r="I1661" i="73"/>
  <c r="A1664" i="73" l="1"/>
  <c r="B1665" i="73"/>
  <c r="C1685" i="73"/>
  <c r="E1685" i="73" s="1"/>
  <c r="D2685" i="73"/>
  <c r="F1684" i="73"/>
  <c r="G1662" i="73"/>
  <c r="H1662" i="73" s="1"/>
  <c r="I1662" i="73"/>
  <c r="C1686" i="73" l="1"/>
  <c r="E1686" i="73" s="1"/>
  <c r="A1665" i="73"/>
  <c r="B1666" i="73"/>
  <c r="D2686" i="73"/>
  <c r="F1685" i="73"/>
  <c r="G1663" i="73"/>
  <c r="H1663" i="73" s="1"/>
  <c r="I1663" i="73"/>
  <c r="A1666" i="73" l="1"/>
  <c r="B1667" i="73"/>
  <c r="C1687" i="73"/>
  <c r="E1687" i="73" s="1"/>
  <c r="D2687" i="73"/>
  <c r="F1686" i="73"/>
  <c r="G1664" i="73"/>
  <c r="H1664" i="73" s="1"/>
  <c r="I1664" i="73"/>
  <c r="C1688" i="73" l="1"/>
  <c r="E1688" i="73" s="1"/>
  <c r="A1667" i="73"/>
  <c r="B1668" i="73"/>
  <c r="D2688" i="73"/>
  <c r="F1687" i="73"/>
  <c r="G1665" i="73"/>
  <c r="H1665" i="73" s="1"/>
  <c r="I1665" i="73"/>
  <c r="A1668" i="73" l="1"/>
  <c r="B1669" i="73"/>
  <c r="C1689" i="73"/>
  <c r="E1689" i="73" s="1"/>
  <c r="D2689" i="73"/>
  <c r="F1688" i="73"/>
  <c r="G1666" i="73"/>
  <c r="H1666" i="73" s="1"/>
  <c r="I1666" i="73"/>
  <c r="C1690" i="73" l="1"/>
  <c r="E1690" i="73" s="1"/>
  <c r="A1669" i="73"/>
  <c r="B1670" i="73"/>
  <c r="D2690" i="73"/>
  <c r="F1689" i="73"/>
  <c r="G1667" i="73"/>
  <c r="H1667" i="73" s="1"/>
  <c r="I1667" i="73"/>
  <c r="A1670" i="73" l="1"/>
  <c r="B1671" i="73"/>
  <c r="C1691" i="73"/>
  <c r="E1691" i="73" s="1"/>
  <c r="D2691" i="73"/>
  <c r="F1690" i="73"/>
  <c r="G1668" i="73"/>
  <c r="H1668" i="73" s="1"/>
  <c r="I1668" i="73"/>
  <c r="C1692" i="73" l="1"/>
  <c r="E1692" i="73" s="1"/>
  <c r="A1671" i="73"/>
  <c r="B1672" i="73"/>
  <c r="D2692" i="73"/>
  <c r="F1691" i="73"/>
  <c r="G1669" i="73"/>
  <c r="H1669" i="73" s="1"/>
  <c r="I1669" i="73"/>
  <c r="A1672" i="73" l="1"/>
  <c r="B1673" i="73"/>
  <c r="C1693" i="73"/>
  <c r="E1693" i="73" s="1"/>
  <c r="D2693" i="73"/>
  <c r="F1692" i="73"/>
  <c r="G1670" i="73"/>
  <c r="H1670" i="73" s="1"/>
  <c r="I1670" i="73"/>
  <c r="C1694" i="73" l="1"/>
  <c r="E1694" i="73" s="1"/>
  <c r="A1673" i="73"/>
  <c r="B1674" i="73"/>
  <c r="D2694" i="73"/>
  <c r="F1693" i="73"/>
  <c r="G1671" i="73"/>
  <c r="H1671" i="73" s="1"/>
  <c r="I1671" i="73"/>
  <c r="A1674" i="73" l="1"/>
  <c r="B1675" i="73"/>
  <c r="C1695" i="73"/>
  <c r="E1695" i="73" s="1"/>
  <c r="D2695" i="73"/>
  <c r="F1694" i="73"/>
  <c r="G1672" i="73"/>
  <c r="H1672" i="73" s="1"/>
  <c r="I1672" i="73"/>
  <c r="C1696" i="73" l="1"/>
  <c r="E1696" i="73" s="1"/>
  <c r="A1675" i="73"/>
  <c r="B1676" i="73"/>
  <c r="D2696" i="73"/>
  <c r="F1695" i="73"/>
  <c r="G1673" i="73"/>
  <c r="H1673" i="73" s="1"/>
  <c r="I1673" i="73"/>
  <c r="A1676" i="73" l="1"/>
  <c r="B1677" i="73"/>
  <c r="C1697" i="73"/>
  <c r="E1697" i="73" s="1"/>
  <c r="D2697" i="73"/>
  <c r="F1696" i="73"/>
  <c r="G1674" i="73"/>
  <c r="H1674" i="73" s="1"/>
  <c r="I1674" i="73"/>
  <c r="C1698" i="73" l="1"/>
  <c r="E1698" i="73" s="1"/>
  <c r="A1677" i="73"/>
  <c r="B1678" i="73"/>
  <c r="D2698" i="73"/>
  <c r="F1697" i="73"/>
  <c r="G1675" i="73"/>
  <c r="H1675" i="73" s="1"/>
  <c r="I1675" i="73"/>
  <c r="A1678" i="73" l="1"/>
  <c r="B1679" i="73"/>
  <c r="C1699" i="73"/>
  <c r="E1699" i="73" s="1"/>
  <c r="D2699" i="73"/>
  <c r="F1698" i="73"/>
  <c r="G1676" i="73"/>
  <c r="H1676" i="73" s="1"/>
  <c r="I1676" i="73"/>
  <c r="C1700" i="73" l="1"/>
  <c r="E1700" i="73" s="1"/>
  <c r="A1679" i="73"/>
  <c r="B1680" i="73"/>
  <c r="D2700" i="73"/>
  <c r="F1699" i="73"/>
  <c r="G1677" i="73"/>
  <c r="H1677" i="73" s="1"/>
  <c r="I1677" i="73"/>
  <c r="A1680" i="73" l="1"/>
  <c r="B1681" i="73"/>
  <c r="C1701" i="73"/>
  <c r="E1701" i="73" s="1"/>
  <c r="D2701" i="73"/>
  <c r="F1700" i="73"/>
  <c r="G1678" i="73"/>
  <c r="H1678" i="73" s="1"/>
  <c r="I1678" i="73"/>
  <c r="C1702" i="73" l="1"/>
  <c r="E1702" i="73" s="1"/>
  <c r="A1681" i="73"/>
  <c r="B1682" i="73"/>
  <c r="D2702" i="73"/>
  <c r="F1701" i="73"/>
  <c r="G1679" i="73"/>
  <c r="H1679" i="73" s="1"/>
  <c r="I1679" i="73"/>
  <c r="A1682" i="73" l="1"/>
  <c r="B1683" i="73"/>
  <c r="C1703" i="73"/>
  <c r="E1703" i="73" s="1"/>
  <c r="D2703" i="73"/>
  <c r="F1702" i="73"/>
  <c r="G1680" i="73"/>
  <c r="H1680" i="73" s="1"/>
  <c r="I1680" i="73"/>
  <c r="C1704" i="73" l="1"/>
  <c r="E1704" i="73" s="1"/>
  <c r="A1683" i="73"/>
  <c r="B1684" i="73"/>
  <c r="D2704" i="73"/>
  <c r="F1703" i="73"/>
  <c r="G1681" i="73"/>
  <c r="H1681" i="73" s="1"/>
  <c r="I1681" i="73"/>
  <c r="A1684" i="73" l="1"/>
  <c r="B1685" i="73"/>
  <c r="C1705" i="73"/>
  <c r="E1705" i="73" s="1"/>
  <c r="D2705" i="73"/>
  <c r="F1704" i="73"/>
  <c r="G1682" i="73"/>
  <c r="H1682" i="73" s="1"/>
  <c r="I1682" i="73"/>
  <c r="C1706" i="73" l="1"/>
  <c r="E1706" i="73" s="1"/>
  <c r="A1685" i="73"/>
  <c r="B1686" i="73"/>
  <c r="D2706" i="73"/>
  <c r="F1705" i="73"/>
  <c r="G1683" i="73"/>
  <c r="H1683" i="73" s="1"/>
  <c r="I1683" i="73"/>
  <c r="A1686" i="73" l="1"/>
  <c r="B1687" i="73"/>
  <c r="C1707" i="73"/>
  <c r="E1707" i="73" s="1"/>
  <c r="D2707" i="73"/>
  <c r="F1706" i="73"/>
  <c r="G1684" i="73"/>
  <c r="H1684" i="73" s="1"/>
  <c r="I1684" i="73"/>
  <c r="C1708" i="73" l="1"/>
  <c r="E1708" i="73" s="1"/>
  <c r="A1687" i="73"/>
  <c r="B1688" i="73"/>
  <c r="D2708" i="73"/>
  <c r="F1707" i="73"/>
  <c r="G1685" i="73"/>
  <c r="H1685" i="73" s="1"/>
  <c r="I1685" i="73"/>
  <c r="A1688" i="73" l="1"/>
  <c r="B1689" i="73"/>
  <c r="C1709" i="73"/>
  <c r="E1709" i="73" s="1"/>
  <c r="D2709" i="73"/>
  <c r="F1708" i="73"/>
  <c r="G1686" i="73"/>
  <c r="H1686" i="73" s="1"/>
  <c r="I1686" i="73"/>
  <c r="C1710" i="73" l="1"/>
  <c r="E1710" i="73" s="1"/>
  <c r="A1689" i="73"/>
  <c r="B1690" i="73"/>
  <c r="D2710" i="73"/>
  <c r="F1709" i="73"/>
  <c r="G1687" i="73"/>
  <c r="H1687" i="73" s="1"/>
  <c r="I1687" i="73"/>
  <c r="A1690" i="73" l="1"/>
  <c r="B1691" i="73"/>
  <c r="C1711" i="73"/>
  <c r="E1711" i="73" s="1"/>
  <c r="D2711" i="73"/>
  <c r="F1710" i="73"/>
  <c r="G1688" i="73"/>
  <c r="H1688" i="73" s="1"/>
  <c r="I1688" i="73"/>
  <c r="C1712" i="73" l="1"/>
  <c r="E1712" i="73" s="1"/>
  <c r="A1691" i="73"/>
  <c r="B1692" i="73"/>
  <c r="D2712" i="73"/>
  <c r="F1711" i="73"/>
  <c r="G1689" i="73"/>
  <c r="H1689" i="73" s="1"/>
  <c r="I1689" i="73"/>
  <c r="A1692" i="73" l="1"/>
  <c r="B1693" i="73"/>
  <c r="C1713" i="73"/>
  <c r="E1713" i="73" s="1"/>
  <c r="D2713" i="73"/>
  <c r="F1712" i="73"/>
  <c r="G1690" i="73"/>
  <c r="H1690" i="73" s="1"/>
  <c r="I1690" i="73"/>
  <c r="C1714" i="73" l="1"/>
  <c r="E1714" i="73" s="1"/>
  <c r="A1693" i="73"/>
  <c r="B1694" i="73"/>
  <c r="D2714" i="73"/>
  <c r="F1713" i="73"/>
  <c r="G1691" i="73"/>
  <c r="H1691" i="73" s="1"/>
  <c r="I1691" i="73"/>
  <c r="A1694" i="73" l="1"/>
  <c r="B1695" i="73"/>
  <c r="C1715" i="73"/>
  <c r="E1715" i="73" s="1"/>
  <c r="D2715" i="73"/>
  <c r="F1714" i="73"/>
  <c r="G1692" i="73"/>
  <c r="H1692" i="73" s="1"/>
  <c r="I1692" i="73"/>
  <c r="C1716" i="73" l="1"/>
  <c r="E1716" i="73" s="1"/>
  <c r="A1695" i="73"/>
  <c r="B1696" i="73"/>
  <c r="D2716" i="73"/>
  <c r="F1715" i="73"/>
  <c r="G1693" i="73"/>
  <c r="H1693" i="73" s="1"/>
  <c r="I1693" i="73"/>
  <c r="A1696" i="73" l="1"/>
  <c r="B1697" i="73"/>
  <c r="C1717" i="73"/>
  <c r="E1717" i="73" s="1"/>
  <c r="D2717" i="73"/>
  <c r="F1716" i="73"/>
  <c r="G1694" i="73"/>
  <c r="H1694" i="73" s="1"/>
  <c r="I1694" i="73"/>
  <c r="C1718" i="73" l="1"/>
  <c r="E1718" i="73" s="1"/>
  <c r="A1697" i="73"/>
  <c r="B1698" i="73"/>
  <c r="D2718" i="73"/>
  <c r="F1717" i="73"/>
  <c r="G1695" i="73"/>
  <c r="H1695" i="73" s="1"/>
  <c r="I1695" i="73"/>
  <c r="A1698" i="73" l="1"/>
  <c r="B1699" i="73"/>
  <c r="C1719" i="73"/>
  <c r="E1719" i="73" s="1"/>
  <c r="D2719" i="73"/>
  <c r="F1718" i="73"/>
  <c r="G1696" i="73"/>
  <c r="H1696" i="73" s="1"/>
  <c r="I1696" i="73"/>
  <c r="C1720" i="73" l="1"/>
  <c r="E1720" i="73" s="1"/>
  <c r="A1699" i="73"/>
  <c r="B1700" i="73"/>
  <c r="D2720" i="73"/>
  <c r="F1719" i="73"/>
  <c r="G1697" i="73"/>
  <c r="H1697" i="73" s="1"/>
  <c r="I1697" i="73"/>
  <c r="A1700" i="73" l="1"/>
  <c r="B1701" i="73"/>
  <c r="C1721" i="73"/>
  <c r="E1721" i="73" s="1"/>
  <c r="D2721" i="73"/>
  <c r="F1720" i="73"/>
  <c r="G1698" i="73"/>
  <c r="H1698" i="73" s="1"/>
  <c r="I1698" i="73"/>
  <c r="C1722" i="73" l="1"/>
  <c r="E1722" i="73" s="1"/>
  <c r="D2722" i="73"/>
  <c r="A1701" i="73"/>
  <c r="B1702" i="73"/>
  <c r="F1721" i="73"/>
  <c r="G1699" i="73"/>
  <c r="H1699" i="73" s="1"/>
  <c r="I1699" i="73"/>
  <c r="D2723" i="73" l="1"/>
  <c r="A1702" i="73"/>
  <c r="B1703" i="73"/>
  <c r="C1723" i="73"/>
  <c r="E1723" i="73" s="1"/>
  <c r="F1722" i="73"/>
  <c r="G1700" i="73"/>
  <c r="H1700" i="73" s="1"/>
  <c r="I1700" i="73"/>
  <c r="A1703" i="73" l="1"/>
  <c r="B1704" i="73"/>
  <c r="C1724" i="73"/>
  <c r="E1724" i="73" s="1"/>
  <c r="D2724" i="73"/>
  <c r="F1723" i="73"/>
  <c r="G1701" i="73"/>
  <c r="H1701" i="73" s="1"/>
  <c r="I1701" i="73"/>
  <c r="C1725" i="73" l="1"/>
  <c r="E1725" i="73" s="1"/>
  <c r="A1704" i="73"/>
  <c r="B1705" i="73"/>
  <c r="D2725" i="73"/>
  <c r="F1724" i="73"/>
  <c r="G1702" i="73"/>
  <c r="H1702" i="73" s="1"/>
  <c r="I1702" i="73"/>
  <c r="C1726" i="73" l="1"/>
  <c r="E1726" i="73" s="1"/>
  <c r="A1705" i="73"/>
  <c r="B1706" i="73"/>
  <c r="D2726" i="73"/>
  <c r="F1725" i="73"/>
  <c r="G1703" i="73"/>
  <c r="H1703" i="73" s="1"/>
  <c r="I1703" i="73"/>
  <c r="C1727" i="73" l="1"/>
  <c r="E1727" i="73" s="1"/>
  <c r="A1706" i="73"/>
  <c r="B1707" i="73"/>
  <c r="D2727" i="73"/>
  <c r="F1726" i="73"/>
  <c r="G1704" i="73"/>
  <c r="H1704" i="73" s="1"/>
  <c r="I1704" i="73"/>
  <c r="A1707" i="73" l="1"/>
  <c r="B1708" i="73"/>
  <c r="C1728" i="73"/>
  <c r="E1728" i="73" s="1"/>
  <c r="D2728" i="73"/>
  <c r="F1727" i="73"/>
  <c r="G1705" i="73"/>
  <c r="H1705" i="73" s="1"/>
  <c r="I1705" i="73"/>
  <c r="C1729" i="73" l="1"/>
  <c r="E1729" i="73" s="1"/>
  <c r="A1708" i="73"/>
  <c r="B1709" i="73"/>
  <c r="D2729" i="73"/>
  <c r="F1728" i="73"/>
  <c r="G1706" i="73"/>
  <c r="H1706" i="73" s="1"/>
  <c r="I1706" i="73"/>
  <c r="A1709" i="73" l="1"/>
  <c r="B1710" i="73"/>
  <c r="C1730" i="73"/>
  <c r="D2730" i="73"/>
  <c r="F1729" i="73"/>
  <c r="G1707" i="73"/>
  <c r="H1707" i="73" s="1"/>
  <c r="I1707" i="73"/>
  <c r="C1731" i="73" l="1"/>
  <c r="E1731" i="73" s="1"/>
  <c r="E1730" i="73"/>
  <c r="A1710" i="73"/>
  <c r="B1711" i="73"/>
  <c r="D2731" i="73"/>
  <c r="F1730" i="73"/>
  <c r="G1708" i="73"/>
  <c r="H1708" i="73" s="1"/>
  <c r="I1708" i="73"/>
  <c r="D2732" i="73" l="1"/>
  <c r="C1732" i="73"/>
  <c r="E1732" i="73" s="1"/>
  <c r="A1711" i="73"/>
  <c r="B1712" i="73"/>
  <c r="F1731" i="73"/>
  <c r="G1709" i="73"/>
  <c r="H1709" i="73" s="1"/>
  <c r="I1709" i="73"/>
  <c r="C1733" i="73" l="1"/>
  <c r="E1733" i="73" s="1"/>
  <c r="A1712" i="73"/>
  <c r="B1713" i="73"/>
  <c r="D2733" i="73"/>
  <c r="F1732" i="73"/>
  <c r="G1710" i="73"/>
  <c r="H1710" i="73" s="1"/>
  <c r="I1710" i="73"/>
  <c r="A1713" i="73" l="1"/>
  <c r="B1714" i="73"/>
  <c r="C1734" i="73"/>
  <c r="D2734" i="73"/>
  <c r="F1733" i="73"/>
  <c r="G1711" i="73"/>
  <c r="H1711" i="73" s="1"/>
  <c r="I1711" i="73"/>
  <c r="C1735" i="73" l="1"/>
  <c r="E1735" i="73" s="1"/>
  <c r="E1734" i="73"/>
  <c r="A1714" i="73"/>
  <c r="B1715" i="73"/>
  <c r="D2735" i="73"/>
  <c r="F1734" i="73"/>
  <c r="G1712" i="73"/>
  <c r="H1712" i="73" s="1"/>
  <c r="I1712" i="73"/>
  <c r="D2736" i="73" l="1"/>
  <c r="C1736" i="73"/>
  <c r="E1736" i="73" s="1"/>
  <c r="A1715" i="73"/>
  <c r="B1716" i="73"/>
  <c r="F1735" i="73"/>
  <c r="G1713" i="73"/>
  <c r="H1713" i="73" s="1"/>
  <c r="I1713" i="73"/>
  <c r="C1737" i="73" l="1"/>
  <c r="E1737" i="73" s="1"/>
  <c r="A1716" i="73"/>
  <c r="B1717" i="73"/>
  <c r="D2737" i="73"/>
  <c r="F1736" i="73"/>
  <c r="G1714" i="73"/>
  <c r="H1714" i="73" s="1"/>
  <c r="I1714" i="73"/>
  <c r="A1717" i="73" l="1"/>
  <c r="B1718" i="73"/>
  <c r="C1738" i="73"/>
  <c r="E1738" i="73" s="1"/>
  <c r="D2738" i="73"/>
  <c r="F1737" i="73"/>
  <c r="G1715" i="73"/>
  <c r="H1715" i="73" s="1"/>
  <c r="I1715" i="73"/>
  <c r="C1739" i="73" l="1"/>
  <c r="E1739" i="73" s="1"/>
  <c r="A1718" i="73"/>
  <c r="B1719" i="73"/>
  <c r="D2739" i="73"/>
  <c r="F1738" i="73"/>
  <c r="G1716" i="73"/>
  <c r="H1716" i="73" s="1"/>
  <c r="I1716" i="73"/>
  <c r="A1719" i="73" l="1"/>
  <c r="B1720" i="73"/>
  <c r="C1740" i="73"/>
  <c r="E1740" i="73" s="1"/>
  <c r="D2740" i="73"/>
  <c r="F1739" i="73"/>
  <c r="G1717" i="73"/>
  <c r="H1717" i="73" s="1"/>
  <c r="I1717" i="73"/>
  <c r="C1741" i="73" l="1"/>
  <c r="E1741" i="73" s="1"/>
  <c r="A1720" i="73"/>
  <c r="B1721" i="73"/>
  <c r="D2741" i="73"/>
  <c r="F1740" i="73"/>
  <c r="G1718" i="73"/>
  <c r="H1718" i="73" s="1"/>
  <c r="I1718" i="73"/>
  <c r="A1721" i="73" l="1"/>
  <c r="B1722" i="73"/>
  <c r="C1742" i="73"/>
  <c r="E1742" i="73" s="1"/>
  <c r="D2742" i="73"/>
  <c r="F1741" i="73"/>
  <c r="G1719" i="73"/>
  <c r="H1719" i="73" s="1"/>
  <c r="I1719" i="73"/>
  <c r="C1743" i="73" l="1"/>
  <c r="E1743" i="73" s="1"/>
  <c r="A1722" i="73"/>
  <c r="B1723" i="73"/>
  <c r="D2743" i="73"/>
  <c r="F1742" i="73"/>
  <c r="G1720" i="73"/>
  <c r="H1720" i="73" s="1"/>
  <c r="I1720" i="73"/>
  <c r="A1723" i="73" l="1"/>
  <c r="B1724" i="73"/>
  <c r="C1744" i="73"/>
  <c r="E1744" i="73" s="1"/>
  <c r="D2744" i="73"/>
  <c r="F1743" i="73"/>
  <c r="G1721" i="73"/>
  <c r="H1721" i="73" s="1"/>
  <c r="I1721" i="73"/>
  <c r="C1745" i="73" l="1"/>
  <c r="E1745" i="73" s="1"/>
  <c r="A1724" i="73"/>
  <c r="B1725" i="73"/>
  <c r="D2745" i="73"/>
  <c r="F1744" i="73"/>
  <c r="G1722" i="73"/>
  <c r="H1722" i="73" s="1"/>
  <c r="I1722" i="73"/>
  <c r="A1725" i="73" l="1"/>
  <c r="B1726" i="73"/>
  <c r="C1746" i="73"/>
  <c r="E1746" i="73" s="1"/>
  <c r="D2746" i="73"/>
  <c r="F1745" i="73"/>
  <c r="G1723" i="73"/>
  <c r="H1723" i="73" s="1"/>
  <c r="I1723" i="73"/>
  <c r="C1747" i="73" l="1"/>
  <c r="E1747" i="73" s="1"/>
  <c r="A1726" i="73"/>
  <c r="B1727" i="73"/>
  <c r="D2747" i="73"/>
  <c r="F1746" i="73"/>
  <c r="G1724" i="73"/>
  <c r="H1724" i="73" s="1"/>
  <c r="I1724" i="73"/>
  <c r="A1727" i="73" l="1"/>
  <c r="B1728" i="73"/>
  <c r="C1748" i="73"/>
  <c r="D2748" i="73"/>
  <c r="F1747" i="73"/>
  <c r="G1725" i="73"/>
  <c r="H1725" i="73" s="1"/>
  <c r="I1725" i="73"/>
  <c r="C1749" i="73" l="1"/>
  <c r="E1749" i="73" s="1"/>
  <c r="E1748" i="73"/>
  <c r="A1728" i="73"/>
  <c r="B1729" i="73"/>
  <c r="D2749" i="73"/>
  <c r="F1748" i="73"/>
  <c r="G1726" i="73"/>
  <c r="H1726" i="73" s="1"/>
  <c r="I1726" i="73"/>
  <c r="D2750" i="73" l="1"/>
  <c r="C1750" i="73"/>
  <c r="E1750" i="73" s="1"/>
  <c r="A1729" i="73"/>
  <c r="B1730" i="73"/>
  <c r="F1749" i="73"/>
  <c r="G1727" i="73"/>
  <c r="H1727" i="73" s="1"/>
  <c r="I1727" i="73"/>
  <c r="C1751" i="73" l="1"/>
  <c r="E1751" i="73" s="1"/>
  <c r="A1730" i="73"/>
  <c r="B1731" i="73"/>
  <c r="D2751" i="73"/>
  <c r="F1750" i="73"/>
  <c r="G1728" i="73"/>
  <c r="H1728" i="73" s="1"/>
  <c r="I1728" i="73"/>
  <c r="A1731" i="73" l="1"/>
  <c r="B1732" i="73"/>
  <c r="C1752" i="73"/>
  <c r="E1752" i="73" s="1"/>
  <c r="D2752" i="73"/>
  <c r="F1751" i="73"/>
  <c r="G1729" i="73"/>
  <c r="H1729" i="73" s="1"/>
  <c r="I1729" i="73"/>
  <c r="C1753" i="73" l="1"/>
  <c r="E1753" i="73" s="1"/>
  <c r="A1732" i="73"/>
  <c r="B1733" i="73"/>
  <c r="D2753" i="73"/>
  <c r="F1752" i="73"/>
  <c r="G1730" i="73"/>
  <c r="H1730" i="73" s="1"/>
  <c r="I1730" i="73"/>
  <c r="A1733" i="73" l="1"/>
  <c r="B1734" i="73"/>
  <c r="C1754" i="73"/>
  <c r="E1754" i="73" s="1"/>
  <c r="D2754" i="73"/>
  <c r="F1753" i="73"/>
  <c r="G1731" i="73"/>
  <c r="H1731" i="73" s="1"/>
  <c r="I1731" i="73"/>
  <c r="C1755" i="73" l="1"/>
  <c r="E1755" i="73" s="1"/>
  <c r="A1734" i="73"/>
  <c r="B1735" i="73"/>
  <c r="D2755" i="73"/>
  <c r="F1754" i="73"/>
  <c r="G1732" i="73"/>
  <c r="H1732" i="73" s="1"/>
  <c r="I1732" i="73"/>
  <c r="A1735" i="73" l="1"/>
  <c r="B1736" i="73"/>
  <c r="C1756" i="73"/>
  <c r="E1756" i="73" s="1"/>
  <c r="D2756" i="73"/>
  <c r="F1755" i="73"/>
  <c r="G1733" i="73"/>
  <c r="H1733" i="73" s="1"/>
  <c r="I1733" i="73"/>
  <c r="C1757" i="73" l="1"/>
  <c r="E1757" i="73" s="1"/>
  <c r="A1736" i="73"/>
  <c r="B1737" i="73"/>
  <c r="D2757" i="73"/>
  <c r="F1756" i="73"/>
  <c r="G1734" i="73"/>
  <c r="H1734" i="73" s="1"/>
  <c r="I1734" i="73"/>
  <c r="A1737" i="73" l="1"/>
  <c r="B1738" i="73"/>
  <c r="C1758" i="73"/>
  <c r="E1758" i="73" s="1"/>
  <c r="D2758" i="73"/>
  <c r="F1757" i="73"/>
  <c r="G1735" i="73"/>
  <c r="H1735" i="73" s="1"/>
  <c r="I1735" i="73"/>
  <c r="C1759" i="73" l="1"/>
  <c r="E1759" i="73" s="1"/>
  <c r="A1738" i="73"/>
  <c r="B1739" i="73"/>
  <c r="D2759" i="73"/>
  <c r="F1758" i="73"/>
  <c r="G1736" i="73"/>
  <c r="H1736" i="73" s="1"/>
  <c r="I1736" i="73"/>
  <c r="A1739" i="73" l="1"/>
  <c r="B1740" i="73"/>
  <c r="C1760" i="73"/>
  <c r="E1760" i="73" s="1"/>
  <c r="D2760" i="73"/>
  <c r="F1759" i="73"/>
  <c r="G1737" i="73"/>
  <c r="H1737" i="73" s="1"/>
  <c r="I1737" i="73"/>
  <c r="C1761" i="73" l="1"/>
  <c r="E1761" i="73" s="1"/>
  <c r="A1740" i="73"/>
  <c r="B1741" i="73"/>
  <c r="D2761" i="73"/>
  <c r="F1760" i="73"/>
  <c r="G1738" i="73"/>
  <c r="H1738" i="73" s="1"/>
  <c r="I1738" i="73"/>
  <c r="A1741" i="73" l="1"/>
  <c r="B1742" i="73"/>
  <c r="C1762" i="73"/>
  <c r="E1762" i="73" s="1"/>
  <c r="D2762" i="73"/>
  <c r="F1761" i="73"/>
  <c r="G1739" i="73"/>
  <c r="H1739" i="73" s="1"/>
  <c r="I1739" i="73"/>
  <c r="C1763" i="73" l="1"/>
  <c r="E1763" i="73" s="1"/>
  <c r="A1742" i="73"/>
  <c r="B1743" i="73"/>
  <c r="D2763" i="73"/>
  <c r="F1762" i="73"/>
  <c r="G1740" i="73"/>
  <c r="H1740" i="73" s="1"/>
  <c r="I1740" i="73"/>
  <c r="A1743" i="73" l="1"/>
  <c r="B1744" i="73"/>
  <c r="C1764" i="73"/>
  <c r="E1764" i="73" s="1"/>
  <c r="D2764" i="73"/>
  <c r="F1763" i="73"/>
  <c r="G1741" i="73"/>
  <c r="H1741" i="73" s="1"/>
  <c r="I1741" i="73"/>
  <c r="C1765" i="73" l="1"/>
  <c r="E1765" i="73" s="1"/>
  <c r="A1744" i="73"/>
  <c r="B1745" i="73"/>
  <c r="D2765" i="73"/>
  <c r="F1764" i="73"/>
  <c r="G1742" i="73"/>
  <c r="H1742" i="73" s="1"/>
  <c r="I1742" i="73"/>
  <c r="A1745" i="73" l="1"/>
  <c r="B1746" i="73"/>
  <c r="C1766" i="73"/>
  <c r="E1766" i="73" s="1"/>
  <c r="D2766" i="73"/>
  <c r="F1765" i="73"/>
  <c r="G1743" i="73"/>
  <c r="H1743" i="73" s="1"/>
  <c r="I1743" i="73"/>
  <c r="C1767" i="73" l="1"/>
  <c r="E1767" i="73" s="1"/>
  <c r="A1746" i="73"/>
  <c r="B1747" i="73"/>
  <c r="D2767" i="73"/>
  <c r="F1766" i="73"/>
  <c r="G1744" i="73"/>
  <c r="H1744" i="73" s="1"/>
  <c r="I1744" i="73"/>
  <c r="A1747" i="73" l="1"/>
  <c r="B1748" i="73"/>
  <c r="C1768" i="73"/>
  <c r="E1768" i="73" s="1"/>
  <c r="D2768" i="73"/>
  <c r="F1767" i="73"/>
  <c r="G1745" i="73"/>
  <c r="H1745" i="73" s="1"/>
  <c r="I1745" i="73"/>
  <c r="C1769" i="73" l="1"/>
  <c r="E1769" i="73" s="1"/>
  <c r="A1748" i="73"/>
  <c r="B1749" i="73"/>
  <c r="D2769" i="73"/>
  <c r="F1768" i="73"/>
  <c r="G1746" i="73"/>
  <c r="H1746" i="73" s="1"/>
  <c r="I1746" i="73"/>
  <c r="A1749" i="73" l="1"/>
  <c r="B1750" i="73"/>
  <c r="C1770" i="73"/>
  <c r="E1770" i="73" s="1"/>
  <c r="D2770" i="73"/>
  <c r="F1769" i="73"/>
  <c r="G1747" i="73"/>
  <c r="H1747" i="73" s="1"/>
  <c r="I1747" i="73"/>
  <c r="C1771" i="73" l="1"/>
  <c r="E1771" i="73" s="1"/>
  <c r="A1750" i="73"/>
  <c r="B1751" i="73"/>
  <c r="D2771" i="73"/>
  <c r="F1770" i="73"/>
  <c r="G1748" i="73"/>
  <c r="H1748" i="73" s="1"/>
  <c r="I1748" i="73"/>
  <c r="A1751" i="73" l="1"/>
  <c r="B1752" i="73"/>
  <c r="C1772" i="73"/>
  <c r="E1772" i="73" s="1"/>
  <c r="D2772" i="73"/>
  <c r="F1771" i="73"/>
  <c r="G1749" i="73"/>
  <c r="H1749" i="73" s="1"/>
  <c r="I1749" i="73"/>
  <c r="C1773" i="73" l="1"/>
  <c r="E1773" i="73" s="1"/>
  <c r="A1752" i="73"/>
  <c r="B1753" i="73"/>
  <c r="D2773" i="73"/>
  <c r="F1772" i="73"/>
  <c r="G1750" i="73"/>
  <c r="H1750" i="73" s="1"/>
  <c r="I1750" i="73"/>
  <c r="A1753" i="73" l="1"/>
  <c r="B1754" i="73"/>
  <c r="C1774" i="73"/>
  <c r="E1774" i="73" s="1"/>
  <c r="D2774" i="73"/>
  <c r="F1773" i="73"/>
  <c r="G1751" i="73"/>
  <c r="H1751" i="73" s="1"/>
  <c r="I1751" i="73"/>
  <c r="C1775" i="73" l="1"/>
  <c r="E1775" i="73" s="1"/>
  <c r="A1754" i="73"/>
  <c r="B1755" i="73"/>
  <c r="D2775" i="73"/>
  <c r="F1774" i="73"/>
  <c r="G1752" i="73"/>
  <c r="H1752" i="73" s="1"/>
  <c r="I1752" i="73"/>
  <c r="A1755" i="73" l="1"/>
  <c r="B1756" i="73"/>
  <c r="C1776" i="73"/>
  <c r="E1776" i="73" s="1"/>
  <c r="D2776" i="73"/>
  <c r="F1775" i="73"/>
  <c r="G1753" i="73"/>
  <c r="H1753" i="73" s="1"/>
  <c r="I1753" i="73"/>
  <c r="C1777" i="73" l="1"/>
  <c r="E1777" i="73" s="1"/>
  <c r="A1756" i="73"/>
  <c r="B1757" i="73"/>
  <c r="D2777" i="73"/>
  <c r="F1776" i="73"/>
  <c r="G1754" i="73"/>
  <c r="H1754" i="73" s="1"/>
  <c r="I1754" i="73"/>
  <c r="C1778" i="73" l="1"/>
  <c r="E1778" i="73" s="1"/>
  <c r="A1757" i="73"/>
  <c r="B1758" i="73"/>
  <c r="D2778" i="73"/>
  <c r="F1777" i="73"/>
  <c r="G1755" i="73"/>
  <c r="H1755" i="73" s="1"/>
  <c r="I1755" i="73"/>
  <c r="A1758" i="73" l="1"/>
  <c r="B1759" i="73"/>
  <c r="C1779" i="73"/>
  <c r="E1779" i="73" s="1"/>
  <c r="D2779" i="73"/>
  <c r="F1778" i="73"/>
  <c r="G1756" i="73"/>
  <c r="H1756" i="73" s="1"/>
  <c r="I1756" i="73"/>
  <c r="C1780" i="73" l="1"/>
  <c r="E1780" i="73" s="1"/>
  <c r="A1759" i="73"/>
  <c r="B1760" i="73"/>
  <c r="D2780" i="73"/>
  <c r="F1779" i="73"/>
  <c r="G1757" i="73"/>
  <c r="H1757" i="73" s="1"/>
  <c r="I1757" i="73"/>
  <c r="A1760" i="73" l="1"/>
  <c r="B1761" i="73"/>
  <c r="C1781" i="73"/>
  <c r="E1781" i="73" s="1"/>
  <c r="D2781" i="73"/>
  <c r="F1780" i="73"/>
  <c r="G1758" i="73"/>
  <c r="H1758" i="73" s="1"/>
  <c r="I1758" i="73"/>
  <c r="C1782" i="73" l="1"/>
  <c r="E1782" i="73" s="1"/>
  <c r="A1761" i="73"/>
  <c r="B1762" i="73"/>
  <c r="D2782" i="73"/>
  <c r="F1781" i="73"/>
  <c r="G1759" i="73"/>
  <c r="H1759" i="73" s="1"/>
  <c r="I1759" i="73"/>
  <c r="A1762" i="73" l="1"/>
  <c r="B1763" i="73"/>
  <c r="C1783" i="73"/>
  <c r="E1783" i="73" s="1"/>
  <c r="D2783" i="73"/>
  <c r="F1782" i="73"/>
  <c r="G1760" i="73"/>
  <c r="H1760" i="73" s="1"/>
  <c r="I1760" i="73"/>
  <c r="C1784" i="73" l="1"/>
  <c r="E1784" i="73" s="1"/>
  <c r="A1763" i="73"/>
  <c r="B1764" i="73"/>
  <c r="D2784" i="73"/>
  <c r="F1783" i="73"/>
  <c r="G1761" i="73"/>
  <c r="H1761" i="73" s="1"/>
  <c r="I1761" i="73"/>
  <c r="A1764" i="73" l="1"/>
  <c r="B1765" i="73"/>
  <c r="C1785" i="73"/>
  <c r="E1785" i="73" s="1"/>
  <c r="D2785" i="73"/>
  <c r="F1784" i="73"/>
  <c r="G1762" i="73"/>
  <c r="H1762" i="73" s="1"/>
  <c r="I1762" i="73"/>
  <c r="C1786" i="73" l="1"/>
  <c r="E1786" i="73" s="1"/>
  <c r="A1765" i="73"/>
  <c r="B1766" i="73"/>
  <c r="D2786" i="73"/>
  <c r="F1785" i="73"/>
  <c r="G1763" i="73"/>
  <c r="H1763" i="73" s="1"/>
  <c r="I1763" i="73"/>
  <c r="A1766" i="73" l="1"/>
  <c r="B1767" i="73"/>
  <c r="C1787" i="73"/>
  <c r="E1787" i="73" s="1"/>
  <c r="D2787" i="73"/>
  <c r="F1786" i="73"/>
  <c r="G1764" i="73"/>
  <c r="H1764" i="73" s="1"/>
  <c r="I1764" i="73"/>
  <c r="C1788" i="73" l="1"/>
  <c r="E1788" i="73" s="1"/>
  <c r="A1767" i="73"/>
  <c r="B1768" i="73"/>
  <c r="D2788" i="73"/>
  <c r="F1787" i="73"/>
  <c r="G1765" i="73"/>
  <c r="H1765" i="73" s="1"/>
  <c r="I1765" i="73"/>
  <c r="A1768" i="73" l="1"/>
  <c r="B1769" i="73"/>
  <c r="C1789" i="73"/>
  <c r="E1789" i="73" s="1"/>
  <c r="D2789" i="73"/>
  <c r="F1788" i="73"/>
  <c r="G1766" i="73"/>
  <c r="H1766" i="73" s="1"/>
  <c r="I1766" i="73"/>
  <c r="C1790" i="73" l="1"/>
  <c r="E1790" i="73" s="1"/>
  <c r="A1769" i="73"/>
  <c r="B1770" i="73"/>
  <c r="D2790" i="73"/>
  <c r="F1789" i="73"/>
  <c r="G1767" i="73"/>
  <c r="H1767" i="73" s="1"/>
  <c r="I1767" i="73"/>
  <c r="A1770" i="73" l="1"/>
  <c r="B1771" i="73"/>
  <c r="C1791" i="73"/>
  <c r="E1791" i="73" s="1"/>
  <c r="D2791" i="73"/>
  <c r="F1790" i="73"/>
  <c r="G1768" i="73"/>
  <c r="H1768" i="73" s="1"/>
  <c r="I1768" i="73"/>
  <c r="C1792" i="73" l="1"/>
  <c r="E1792" i="73" s="1"/>
  <c r="A1771" i="73"/>
  <c r="B1772" i="73"/>
  <c r="D2792" i="73"/>
  <c r="F1791" i="73"/>
  <c r="G1769" i="73"/>
  <c r="H1769" i="73" s="1"/>
  <c r="I1769" i="73"/>
  <c r="A1772" i="73" l="1"/>
  <c r="B1773" i="73"/>
  <c r="C1793" i="73"/>
  <c r="E1793" i="73" s="1"/>
  <c r="D2793" i="73"/>
  <c r="F1792" i="73"/>
  <c r="G1770" i="73"/>
  <c r="H1770" i="73" s="1"/>
  <c r="I1770" i="73"/>
  <c r="C1794" i="73" l="1"/>
  <c r="E1794" i="73" s="1"/>
  <c r="A1773" i="73"/>
  <c r="B1774" i="73"/>
  <c r="D2794" i="73"/>
  <c r="F1793" i="73"/>
  <c r="G1771" i="73"/>
  <c r="H1771" i="73" s="1"/>
  <c r="I1771" i="73"/>
  <c r="A1774" i="73" l="1"/>
  <c r="B1775" i="73"/>
  <c r="C1795" i="73"/>
  <c r="E1795" i="73" s="1"/>
  <c r="D2795" i="73"/>
  <c r="F1794" i="73"/>
  <c r="G1772" i="73"/>
  <c r="H1772" i="73" s="1"/>
  <c r="I1772" i="73"/>
  <c r="C1796" i="73" l="1"/>
  <c r="E1796" i="73" s="1"/>
  <c r="A1775" i="73"/>
  <c r="B1776" i="73"/>
  <c r="D2796" i="73"/>
  <c r="F1795" i="73"/>
  <c r="G1773" i="73"/>
  <c r="H1773" i="73" s="1"/>
  <c r="I1773" i="73"/>
  <c r="A1776" i="73" l="1"/>
  <c r="B1777" i="73"/>
  <c r="C1797" i="73"/>
  <c r="E1797" i="73" s="1"/>
  <c r="D2797" i="73"/>
  <c r="F1796" i="73"/>
  <c r="G1774" i="73"/>
  <c r="H1774" i="73" s="1"/>
  <c r="I1774" i="73"/>
  <c r="C1798" i="73" l="1"/>
  <c r="E1798" i="73" s="1"/>
  <c r="A1777" i="73"/>
  <c r="B1778" i="73"/>
  <c r="D2798" i="73"/>
  <c r="F1797" i="73"/>
  <c r="G1775" i="73"/>
  <c r="H1775" i="73" s="1"/>
  <c r="I1775" i="73"/>
  <c r="A1778" i="73" l="1"/>
  <c r="B1779" i="73"/>
  <c r="C1799" i="73"/>
  <c r="E1799" i="73" s="1"/>
  <c r="D2799" i="73"/>
  <c r="F1798" i="73"/>
  <c r="G1776" i="73"/>
  <c r="H1776" i="73" s="1"/>
  <c r="I1776" i="73"/>
  <c r="C1800" i="73" l="1"/>
  <c r="E1800" i="73" s="1"/>
  <c r="A1779" i="73"/>
  <c r="B1780" i="73"/>
  <c r="D2800" i="73"/>
  <c r="F1799" i="73"/>
  <c r="G1777" i="73"/>
  <c r="H1777" i="73" s="1"/>
  <c r="I1777" i="73"/>
  <c r="A1780" i="73" l="1"/>
  <c r="B1781" i="73"/>
  <c r="C1801" i="73"/>
  <c r="E1801" i="73" s="1"/>
  <c r="D2801" i="73"/>
  <c r="F1800" i="73"/>
  <c r="G1778" i="73"/>
  <c r="H1778" i="73" s="1"/>
  <c r="I1778" i="73"/>
  <c r="C1802" i="73" l="1"/>
  <c r="E1802" i="73" s="1"/>
  <c r="A1781" i="73"/>
  <c r="B1782" i="73"/>
  <c r="D2802" i="73"/>
  <c r="F1801" i="73"/>
  <c r="G1779" i="73"/>
  <c r="H1779" i="73" s="1"/>
  <c r="I1779" i="73"/>
  <c r="A1782" i="73" l="1"/>
  <c r="B1783" i="73"/>
  <c r="C1803" i="73"/>
  <c r="E1803" i="73" s="1"/>
  <c r="D2803" i="73"/>
  <c r="F1802" i="73"/>
  <c r="G1780" i="73"/>
  <c r="H1780" i="73" s="1"/>
  <c r="I1780" i="73"/>
  <c r="C1804" i="73" l="1"/>
  <c r="E1804" i="73" s="1"/>
  <c r="A1783" i="73"/>
  <c r="B1784" i="73"/>
  <c r="D2804" i="73"/>
  <c r="F1803" i="73"/>
  <c r="G1781" i="73"/>
  <c r="H1781" i="73" s="1"/>
  <c r="I1781" i="73"/>
  <c r="A1784" i="73" l="1"/>
  <c r="B1785" i="73"/>
  <c r="C1805" i="73"/>
  <c r="E1805" i="73" s="1"/>
  <c r="D2805" i="73"/>
  <c r="F1804" i="73"/>
  <c r="G1782" i="73"/>
  <c r="H1782" i="73" s="1"/>
  <c r="I1782" i="73"/>
  <c r="C1806" i="73" l="1"/>
  <c r="E1806" i="73" s="1"/>
  <c r="A1785" i="73"/>
  <c r="B1786" i="73"/>
  <c r="D2806" i="73"/>
  <c r="F1805" i="73"/>
  <c r="G1783" i="73"/>
  <c r="H1783" i="73" s="1"/>
  <c r="I1783" i="73"/>
  <c r="A1786" i="73" l="1"/>
  <c r="B1787" i="73"/>
  <c r="C1807" i="73"/>
  <c r="E1807" i="73" s="1"/>
  <c r="D2807" i="73"/>
  <c r="F1806" i="73"/>
  <c r="G1784" i="73"/>
  <c r="H1784" i="73" s="1"/>
  <c r="I1784" i="73"/>
  <c r="C1808" i="73" l="1"/>
  <c r="E1808" i="73" s="1"/>
  <c r="A1787" i="73"/>
  <c r="B1788" i="73"/>
  <c r="D2808" i="73"/>
  <c r="F1807" i="73"/>
  <c r="G1785" i="73"/>
  <c r="H1785" i="73" s="1"/>
  <c r="I1785" i="73"/>
  <c r="A1788" i="73" l="1"/>
  <c r="B1789" i="73"/>
  <c r="C1809" i="73"/>
  <c r="E1809" i="73" s="1"/>
  <c r="D2809" i="73"/>
  <c r="F1808" i="73"/>
  <c r="G1786" i="73"/>
  <c r="H1786" i="73" s="1"/>
  <c r="I1786" i="73"/>
  <c r="C1810" i="73" l="1"/>
  <c r="E1810" i="73" s="1"/>
  <c r="A1789" i="73"/>
  <c r="B1790" i="73"/>
  <c r="D2810" i="73"/>
  <c r="F1809" i="73"/>
  <c r="G1787" i="73"/>
  <c r="H1787" i="73" s="1"/>
  <c r="I1787" i="73"/>
  <c r="A1790" i="73" l="1"/>
  <c r="B1791" i="73"/>
  <c r="C1811" i="73"/>
  <c r="E1811" i="73" s="1"/>
  <c r="D2811" i="73"/>
  <c r="F1810" i="73"/>
  <c r="G1788" i="73"/>
  <c r="H1788" i="73" s="1"/>
  <c r="I1788" i="73"/>
  <c r="C1812" i="73" l="1"/>
  <c r="E1812" i="73" s="1"/>
  <c r="A1791" i="73"/>
  <c r="B1792" i="73"/>
  <c r="D2812" i="73"/>
  <c r="F1811" i="73"/>
  <c r="G1789" i="73"/>
  <c r="H1789" i="73" s="1"/>
  <c r="I1789" i="73"/>
  <c r="A1792" i="73" l="1"/>
  <c r="B1793" i="73"/>
  <c r="C1813" i="73"/>
  <c r="E1813" i="73" s="1"/>
  <c r="D2813" i="73"/>
  <c r="F1812" i="73"/>
  <c r="G1790" i="73"/>
  <c r="H1790" i="73" s="1"/>
  <c r="I1790" i="73"/>
  <c r="C1814" i="73" l="1"/>
  <c r="E1814" i="73" s="1"/>
  <c r="A1793" i="73"/>
  <c r="B1794" i="73"/>
  <c r="D2814" i="73"/>
  <c r="F1813" i="73"/>
  <c r="G1791" i="73"/>
  <c r="H1791" i="73" s="1"/>
  <c r="I1791" i="73"/>
  <c r="A1794" i="73" l="1"/>
  <c r="B1795" i="73"/>
  <c r="C1815" i="73"/>
  <c r="E1815" i="73" s="1"/>
  <c r="D2815" i="73"/>
  <c r="F1814" i="73"/>
  <c r="G1792" i="73"/>
  <c r="H1792" i="73" s="1"/>
  <c r="I1792" i="73"/>
  <c r="C1816" i="73" l="1"/>
  <c r="E1816" i="73" s="1"/>
  <c r="A1795" i="73"/>
  <c r="B1796" i="73"/>
  <c r="D2816" i="73"/>
  <c r="F1815" i="73"/>
  <c r="G1793" i="73"/>
  <c r="H1793" i="73" s="1"/>
  <c r="I1793" i="73"/>
  <c r="A1796" i="73" l="1"/>
  <c r="B1797" i="73"/>
  <c r="C1817" i="73"/>
  <c r="E1817" i="73" s="1"/>
  <c r="D2817" i="73"/>
  <c r="F1816" i="73"/>
  <c r="G1794" i="73"/>
  <c r="H1794" i="73" s="1"/>
  <c r="I1794" i="73"/>
  <c r="C1818" i="73" l="1"/>
  <c r="E1818" i="73" s="1"/>
  <c r="A1797" i="73"/>
  <c r="B1798" i="73"/>
  <c r="D2818" i="73"/>
  <c r="F1817" i="73"/>
  <c r="G1795" i="73"/>
  <c r="H1795" i="73" s="1"/>
  <c r="I1795" i="73"/>
  <c r="A1798" i="73" l="1"/>
  <c r="B1799" i="73"/>
  <c r="C1819" i="73"/>
  <c r="E1819" i="73" s="1"/>
  <c r="D2819" i="73"/>
  <c r="F1818" i="73"/>
  <c r="G1796" i="73"/>
  <c r="H1796" i="73" s="1"/>
  <c r="I1796" i="73"/>
  <c r="C1820" i="73" l="1"/>
  <c r="E1820" i="73" s="1"/>
  <c r="A1799" i="73"/>
  <c r="B1800" i="73"/>
  <c r="D2820" i="73"/>
  <c r="F1819" i="73"/>
  <c r="G1797" i="73"/>
  <c r="H1797" i="73" s="1"/>
  <c r="I1797" i="73"/>
  <c r="A1800" i="73" l="1"/>
  <c r="B1801" i="73"/>
  <c r="C1821" i="73"/>
  <c r="E1821" i="73" s="1"/>
  <c r="D2821" i="73"/>
  <c r="F1820" i="73"/>
  <c r="G1798" i="73"/>
  <c r="H1798" i="73" s="1"/>
  <c r="I1798" i="73"/>
  <c r="C1822" i="73" l="1"/>
  <c r="E1822" i="73" s="1"/>
  <c r="A1801" i="73"/>
  <c r="B1802" i="73"/>
  <c r="D2822" i="73"/>
  <c r="F1821" i="73"/>
  <c r="G1799" i="73"/>
  <c r="H1799" i="73" s="1"/>
  <c r="I1799" i="73"/>
  <c r="A1802" i="73" l="1"/>
  <c r="B1803" i="73"/>
  <c r="C1823" i="73"/>
  <c r="E1823" i="73" s="1"/>
  <c r="D2823" i="73"/>
  <c r="F1822" i="73"/>
  <c r="G1800" i="73"/>
  <c r="H1800" i="73" s="1"/>
  <c r="I1800" i="73"/>
  <c r="C1824" i="73" l="1"/>
  <c r="E1824" i="73" s="1"/>
  <c r="A1803" i="73"/>
  <c r="B1804" i="73"/>
  <c r="D2824" i="73"/>
  <c r="F1823" i="73"/>
  <c r="G1801" i="73"/>
  <c r="H1801" i="73" s="1"/>
  <c r="I1801" i="73"/>
  <c r="A1804" i="73" l="1"/>
  <c r="B1805" i="73"/>
  <c r="C1825" i="73"/>
  <c r="E1825" i="73" s="1"/>
  <c r="D2825" i="73"/>
  <c r="F1824" i="73"/>
  <c r="G1802" i="73"/>
  <c r="H1802" i="73" s="1"/>
  <c r="I1802" i="73"/>
  <c r="C1826" i="73" l="1"/>
  <c r="E1826" i="73" s="1"/>
  <c r="A1805" i="73"/>
  <c r="B1806" i="73"/>
  <c r="D2826" i="73"/>
  <c r="F1825" i="73"/>
  <c r="G1803" i="73"/>
  <c r="H1803" i="73" s="1"/>
  <c r="I1803" i="73"/>
  <c r="A1806" i="73" l="1"/>
  <c r="B1807" i="73"/>
  <c r="C1827" i="73"/>
  <c r="E1827" i="73" s="1"/>
  <c r="D2827" i="73"/>
  <c r="F1826" i="73"/>
  <c r="G1804" i="73"/>
  <c r="H1804" i="73" s="1"/>
  <c r="I1804" i="73"/>
  <c r="C1828" i="73" l="1"/>
  <c r="E1828" i="73" s="1"/>
  <c r="A1807" i="73"/>
  <c r="B1808" i="73"/>
  <c r="D2828" i="73"/>
  <c r="F1827" i="73"/>
  <c r="G1805" i="73"/>
  <c r="H1805" i="73" s="1"/>
  <c r="I1805" i="73"/>
  <c r="A1808" i="73" l="1"/>
  <c r="B1809" i="73"/>
  <c r="C1829" i="73"/>
  <c r="E1829" i="73" s="1"/>
  <c r="D2829" i="73"/>
  <c r="F1828" i="73"/>
  <c r="G1806" i="73"/>
  <c r="H1806" i="73" s="1"/>
  <c r="I1806" i="73"/>
  <c r="C1830" i="73" l="1"/>
  <c r="E1830" i="73" s="1"/>
  <c r="A1809" i="73"/>
  <c r="B1810" i="73"/>
  <c r="D2830" i="73"/>
  <c r="F1829" i="73"/>
  <c r="G1807" i="73"/>
  <c r="H1807" i="73" s="1"/>
  <c r="I1807" i="73"/>
  <c r="A1810" i="73" l="1"/>
  <c r="B1811" i="73"/>
  <c r="C1831" i="73"/>
  <c r="E1831" i="73" s="1"/>
  <c r="D2831" i="73"/>
  <c r="F1830" i="73"/>
  <c r="G1808" i="73"/>
  <c r="H1808" i="73" s="1"/>
  <c r="I1808" i="73"/>
  <c r="C1832" i="73" l="1"/>
  <c r="E1832" i="73" s="1"/>
  <c r="A1811" i="73"/>
  <c r="B1812" i="73"/>
  <c r="D2832" i="73"/>
  <c r="F1831" i="73"/>
  <c r="G1809" i="73"/>
  <c r="H1809" i="73" s="1"/>
  <c r="I1809" i="73"/>
  <c r="A1812" i="73" l="1"/>
  <c r="B1813" i="73"/>
  <c r="C1833" i="73"/>
  <c r="E1833" i="73" s="1"/>
  <c r="D2833" i="73"/>
  <c r="F1832" i="73"/>
  <c r="G1810" i="73"/>
  <c r="H1810" i="73" s="1"/>
  <c r="I1810" i="73"/>
  <c r="C1834" i="73" l="1"/>
  <c r="E1834" i="73" s="1"/>
  <c r="A1813" i="73"/>
  <c r="B1814" i="73"/>
  <c r="D2834" i="73"/>
  <c r="F1833" i="73"/>
  <c r="G1811" i="73"/>
  <c r="H1811" i="73" s="1"/>
  <c r="I1811" i="73"/>
  <c r="A1814" i="73" l="1"/>
  <c r="B1815" i="73"/>
  <c r="C1835" i="73"/>
  <c r="E1835" i="73" s="1"/>
  <c r="D2835" i="73"/>
  <c r="F1834" i="73"/>
  <c r="G1812" i="73"/>
  <c r="H1812" i="73" s="1"/>
  <c r="I1812" i="73"/>
  <c r="C1836" i="73" l="1"/>
  <c r="E1836" i="73" s="1"/>
  <c r="A1815" i="73"/>
  <c r="B1816" i="73"/>
  <c r="D2836" i="73"/>
  <c r="F1835" i="73"/>
  <c r="G1813" i="73"/>
  <c r="H1813" i="73" s="1"/>
  <c r="I1813" i="73"/>
  <c r="A1816" i="73" l="1"/>
  <c r="B1817" i="73"/>
  <c r="C1837" i="73"/>
  <c r="D2837" i="73"/>
  <c r="F1836" i="73"/>
  <c r="G1814" i="73"/>
  <c r="H1814" i="73" s="1"/>
  <c r="I1814" i="73"/>
  <c r="C1838" i="73" l="1"/>
  <c r="E1838" i="73" s="1"/>
  <c r="E1837" i="73"/>
  <c r="A1817" i="73"/>
  <c r="B1818" i="73"/>
  <c r="D2838" i="73"/>
  <c r="F1837" i="73"/>
  <c r="G1815" i="73"/>
  <c r="H1815" i="73" s="1"/>
  <c r="I1815" i="73"/>
  <c r="D2839" i="73" l="1"/>
  <c r="C1839" i="73"/>
  <c r="E1839" i="73" s="1"/>
  <c r="A1818" i="73"/>
  <c r="B1819" i="73"/>
  <c r="F1838" i="73"/>
  <c r="G1816" i="73"/>
  <c r="H1816" i="73" s="1"/>
  <c r="I1816" i="73"/>
  <c r="C1840" i="73" l="1"/>
  <c r="E1840" i="73" s="1"/>
  <c r="A1819" i="73"/>
  <c r="B1820" i="73"/>
  <c r="D2840" i="73"/>
  <c r="F1839" i="73"/>
  <c r="G1817" i="73"/>
  <c r="H1817" i="73" s="1"/>
  <c r="I1817" i="73"/>
  <c r="A1820" i="73" l="1"/>
  <c r="B1821" i="73"/>
  <c r="C1841" i="73"/>
  <c r="E1841" i="73" s="1"/>
  <c r="D2841" i="73"/>
  <c r="F1840" i="73"/>
  <c r="G1818" i="73"/>
  <c r="H1818" i="73" s="1"/>
  <c r="I1818" i="73"/>
  <c r="C1842" i="73" l="1"/>
  <c r="E1842" i="73" s="1"/>
  <c r="A1821" i="73"/>
  <c r="B1822" i="73"/>
  <c r="D2842" i="73"/>
  <c r="F1841" i="73"/>
  <c r="G1819" i="73"/>
  <c r="H1819" i="73" s="1"/>
  <c r="I1819" i="73"/>
  <c r="C1843" i="73" l="1"/>
  <c r="E1843" i="73" s="1"/>
  <c r="A1822" i="73"/>
  <c r="B1823" i="73"/>
  <c r="D2843" i="73"/>
  <c r="F1842" i="73"/>
  <c r="G1820" i="73"/>
  <c r="H1820" i="73" s="1"/>
  <c r="I1820" i="73"/>
  <c r="A1823" i="73" l="1"/>
  <c r="B1824" i="73"/>
  <c r="C1844" i="73"/>
  <c r="D2844" i="73"/>
  <c r="F1843" i="73"/>
  <c r="G1821" i="73"/>
  <c r="H1821" i="73" s="1"/>
  <c r="I1821" i="73"/>
  <c r="C1845" i="73" l="1"/>
  <c r="E1844" i="73"/>
  <c r="A1824" i="73"/>
  <c r="B1825" i="73"/>
  <c r="D2845" i="73"/>
  <c r="F1844" i="73"/>
  <c r="G1822" i="73"/>
  <c r="H1822" i="73" s="1"/>
  <c r="I1822" i="73"/>
  <c r="E1845" i="73"/>
  <c r="D2846" i="73" l="1"/>
  <c r="C1846" i="73"/>
  <c r="A1825" i="73"/>
  <c r="B1826" i="73"/>
  <c r="F1845" i="73"/>
  <c r="G1823" i="73"/>
  <c r="H1823" i="73" s="1"/>
  <c r="I1823" i="73"/>
  <c r="C1847" i="73" l="1"/>
  <c r="E1847" i="73" s="1"/>
  <c r="E1846" i="73"/>
  <c r="A1826" i="73"/>
  <c r="B1827" i="73"/>
  <c r="D2847" i="73"/>
  <c r="F1846" i="73"/>
  <c r="G1824" i="73"/>
  <c r="H1824" i="73" s="1"/>
  <c r="I1824" i="73"/>
  <c r="D2848" i="73" l="1"/>
  <c r="C1848" i="73"/>
  <c r="A1827" i="73"/>
  <c r="B1828" i="73"/>
  <c r="F1847" i="73"/>
  <c r="G1825" i="73"/>
  <c r="H1825" i="73" s="1"/>
  <c r="I1825" i="73"/>
  <c r="C1849" i="73" l="1"/>
  <c r="E1848" i="73"/>
  <c r="A1828" i="73"/>
  <c r="B1829" i="73"/>
  <c r="D2849" i="73"/>
  <c r="F1848" i="73"/>
  <c r="G1826" i="73"/>
  <c r="H1826" i="73" s="1"/>
  <c r="I1826" i="73"/>
  <c r="C1850" i="73" l="1"/>
  <c r="D2850" i="73"/>
  <c r="E1849" i="73"/>
  <c r="A1829" i="73"/>
  <c r="B1830" i="73"/>
  <c r="F1849" i="73"/>
  <c r="G1827" i="73"/>
  <c r="H1827" i="73" s="1"/>
  <c r="I1827" i="73"/>
  <c r="E1850" i="73"/>
  <c r="A1830" i="73" l="1"/>
  <c r="B1831" i="73"/>
  <c r="D2851" i="73"/>
  <c r="C1851" i="73"/>
  <c r="E1851" i="73" s="1"/>
  <c r="F1850" i="73"/>
  <c r="G1828" i="73"/>
  <c r="H1828" i="73" s="1"/>
  <c r="I1828" i="73"/>
  <c r="D2852" i="73" l="1"/>
  <c r="C1852" i="73"/>
  <c r="A1831" i="73"/>
  <c r="B1832" i="73"/>
  <c r="F1851" i="73"/>
  <c r="E1852" i="73"/>
  <c r="G1829" i="73"/>
  <c r="H1829" i="73" s="1"/>
  <c r="I1829" i="73"/>
  <c r="C1853" i="73" l="1"/>
  <c r="E1853" i="73" s="1"/>
  <c r="A1832" i="73"/>
  <c r="B1833" i="73"/>
  <c r="D2853" i="73"/>
  <c r="F1852" i="73"/>
  <c r="G1830" i="73"/>
  <c r="H1830" i="73" s="1"/>
  <c r="I1830" i="73"/>
  <c r="A1833" i="73" l="1"/>
  <c r="B1834" i="73"/>
  <c r="C1854" i="73"/>
  <c r="E1854" i="73" s="1"/>
  <c r="D2854" i="73"/>
  <c r="F1853" i="73"/>
  <c r="G1831" i="73"/>
  <c r="H1831" i="73" s="1"/>
  <c r="I1831" i="73"/>
  <c r="C1855" i="73" l="1"/>
  <c r="E1855" i="73" s="1"/>
  <c r="A1834" i="73"/>
  <c r="B1835" i="73"/>
  <c r="D2855" i="73"/>
  <c r="F1854" i="73"/>
  <c r="G1832" i="73"/>
  <c r="H1832" i="73" s="1"/>
  <c r="I1832" i="73"/>
  <c r="A1835" i="73" l="1"/>
  <c r="B1836" i="73"/>
  <c r="C1856" i="73"/>
  <c r="E1856" i="73" s="1"/>
  <c r="D2856" i="73"/>
  <c r="F1855" i="73"/>
  <c r="G1833" i="73"/>
  <c r="H1833" i="73" s="1"/>
  <c r="I1833" i="73"/>
  <c r="C1857" i="73" l="1"/>
  <c r="E1857" i="73" s="1"/>
  <c r="A1836" i="73"/>
  <c r="B1837" i="73"/>
  <c r="D2857" i="73"/>
  <c r="F1856" i="73"/>
  <c r="G1834" i="73"/>
  <c r="H1834" i="73" s="1"/>
  <c r="I1834" i="73"/>
  <c r="A1837" i="73" l="1"/>
  <c r="B1838" i="73"/>
  <c r="C1858" i="73"/>
  <c r="E1858" i="73" s="1"/>
  <c r="D2858" i="73"/>
  <c r="F1857" i="73"/>
  <c r="G1835" i="73"/>
  <c r="H1835" i="73" s="1"/>
  <c r="I1835" i="73"/>
  <c r="C1859" i="73" l="1"/>
  <c r="E1859" i="73" s="1"/>
  <c r="A1838" i="73"/>
  <c r="B1839" i="73"/>
  <c r="D2859" i="73"/>
  <c r="F1858" i="73"/>
  <c r="G1836" i="73"/>
  <c r="H1836" i="73" s="1"/>
  <c r="I1836" i="73"/>
  <c r="A1839" i="73" l="1"/>
  <c r="B1840" i="73"/>
  <c r="C1860" i="73"/>
  <c r="E1860" i="73" s="1"/>
  <c r="D2860" i="73"/>
  <c r="F1859" i="73"/>
  <c r="G1837" i="73"/>
  <c r="H1837" i="73" s="1"/>
  <c r="I1837" i="73"/>
  <c r="C1861" i="73" l="1"/>
  <c r="E1861" i="73" s="1"/>
  <c r="A1840" i="73"/>
  <c r="B1841" i="73"/>
  <c r="D2861" i="73"/>
  <c r="F1860" i="73"/>
  <c r="G1838" i="73"/>
  <c r="H1838" i="73" s="1"/>
  <c r="I1838" i="73"/>
  <c r="A1841" i="73" l="1"/>
  <c r="B1842" i="73"/>
  <c r="C1862" i="73"/>
  <c r="E1862" i="73" s="1"/>
  <c r="D2862" i="73"/>
  <c r="F1861" i="73"/>
  <c r="G1839" i="73"/>
  <c r="H1839" i="73" s="1"/>
  <c r="I1839" i="73"/>
  <c r="C1863" i="73" l="1"/>
  <c r="E1863" i="73" s="1"/>
  <c r="A1842" i="73"/>
  <c r="B1843" i="73"/>
  <c r="D2863" i="73"/>
  <c r="F1862" i="73"/>
  <c r="G1840" i="73"/>
  <c r="H1840" i="73" s="1"/>
  <c r="I1840" i="73"/>
  <c r="A1843" i="73" l="1"/>
  <c r="B1844" i="73"/>
  <c r="C1864" i="73"/>
  <c r="E1864" i="73" s="1"/>
  <c r="D2864" i="73"/>
  <c r="F1863" i="73"/>
  <c r="G1841" i="73"/>
  <c r="H1841" i="73" s="1"/>
  <c r="I1841" i="73"/>
  <c r="C1865" i="73" l="1"/>
  <c r="E1865" i="73" s="1"/>
  <c r="A1844" i="73"/>
  <c r="B1845" i="73"/>
  <c r="D2865" i="73"/>
  <c r="F1864" i="73"/>
  <c r="G1842" i="73"/>
  <c r="H1842" i="73" s="1"/>
  <c r="I1842" i="73"/>
  <c r="A1845" i="73" l="1"/>
  <c r="B1846" i="73"/>
  <c r="C1866" i="73"/>
  <c r="E1866" i="73" s="1"/>
  <c r="D2866" i="73"/>
  <c r="F1865" i="73"/>
  <c r="G1843" i="73"/>
  <c r="H1843" i="73" s="1"/>
  <c r="I1843" i="73"/>
  <c r="C1867" i="73" l="1"/>
  <c r="E1867" i="73" s="1"/>
  <c r="A1846" i="73"/>
  <c r="B1847" i="73"/>
  <c r="D2867" i="73"/>
  <c r="F1866" i="73"/>
  <c r="G1844" i="73"/>
  <c r="H1844" i="73" s="1"/>
  <c r="I1844" i="73"/>
  <c r="A1847" i="73" l="1"/>
  <c r="B1848" i="73"/>
  <c r="C1868" i="73"/>
  <c r="E1868" i="73" s="1"/>
  <c r="D2868" i="73"/>
  <c r="F1867" i="73"/>
  <c r="G1845" i="73"/>
  <c r="H1845" i="73" s="1"/>
  <c r="I1845" i="73"/>
  <c r="C1869" i="73" l="1"/>
  <c r="E1869" i="73" s="1"/>
  <c r="A1848" i="73"/>
  <c r="B1849" i="73"/>
  <c r="D2869" i="73"/>
  <c r="F1868" i="73"/>
  <c r="G1846" i="73"/>
  <c r="H1846" i="73" s="1"/>
  <c r="I1846" i="73"/>
  <c r="A1849" i="73" l="1"/>
  <c r="B1850" i="73"/>
  <c r="C1870" i="73"/>
  <c r="E1870" i="73" s="1"/>
  <c r="D2870" i="73"/>
  <c r="F1869" i="73"/>
  <c r="G1847" i="73"/>
  <c r="H1847" i="73" s="1"/>
  <c r="I1847" i="73"/>
  <c r="C1871" i="73" l="1"/>
  <c r="E1871" i="73" s="1"/>
  <c r="A1850" i="73"/>
  <c r="B1851" i="73"/>
  <c r="D2871" i="73"/>
  <c r="F1870" i="73"/>
  <c r="G1848" i="73"/>
  <c r="H1848" i="73" s="1"/>
  <c r="I1848" i="73"/>
  <c r="A1851" i="73" l="1"/>
  <c r="B1852" i="73"/>
  <c r="C1872" i="73"/>
  <c r="E1872" i="73" s="1"/>
  <c r="D2872" i="73"/>
  <c r="F1871" i="73"/>
  <c r="G1849" i="73"/>
  <c r="H1849" i="73" s="1"/>
  <c r="I1849" i="73"/>
  <c r="C1873" i="73" l="1"/>
  <c r="E1873" i="73" s="1"/>
  <c r="A1852" i="73"/>
  <c r="B1853" i="73"/>
  <c r="D2873" i="73"/>
  <c r="F1872" i="73"/>
  <c r="G1850" i="73"/>
  <c r="H1850" i="73" s="1"/>
  <c r="I1850" i="73"/>
  <c r="A1853" i="73" l="1"/>
  <c r="B1854" i="73"/>
  <c r="C1874" i="73"/>
  <c r="E1874" i="73" s="1"/>
  <c r="D2874" i="73"/>
  <c r="F1873" i="73"/>
  <c r="G1851" i="73"/>
  <c r="H1851" i="73" s="1"/>
  <c r="I1851" i="73"/>
  <c r="C1875" i="73" l="1"/>
  <c r="E1875" i="73" s="1"/>
  <c r="A1854" i="73"/>
  <c r="B1855" i="73"/>
  <c r="D2875" i="73"/>
  <c r="F1874" i="73"/>
  <c r="G1852" i="73"/>
  <c r="H1852" i="73" s="1"/>
  <c r="I1852" i="73"/>
  <c r="A1855" i="73" l="1"/>
  <c r="B1856" i="73"/>
  <c r="C1876" i="73"/>
  <c r="E1876" i="73" s="1"/>
  <c r="D2876" i="73"/>
  <c r="F1875" i="73"/>
  <c r="G1853" i="73"/>
  <c r="H1853" i="73" s="1"/>
  <c r="I1853" i="73"/>
  <c r="C1877" i="73" l="1"/>
  <c r="E1877" i="73" s="1"/>
  <c r="A1856" i="73"/>
  <c r="B1857" i="73"/>
  <c r="D2877" i="73"/>
  <c r="F1876" i="73"/>
  <c r="G1854" i="73"/>
  <c r="H1854" i="73" s="1"/>
  <c r="I1854" i="73"/>
  <c r="A1857" i="73" l="1"/>
  <c r="B1858" i="73"/>
  <c r="C1878" i="73"/>
  <c r="E1878" i="73" s="1"/>
  <c r="D2878" i="73"/>
  <c r="F1877" i="73"/>
  <c r="G1855" i="73"/>
  <c r="H1855" i="73" s="1"/>
  <c r="I1855" i="73"/>
  <c r="C1879" i="73" l="1"/>
  <c r="E1879" i="73" s="1"/>
  <c r="A1858" i="73"/>
  <c r="B1859" i="73"/>
  <c r="D2879" i="73"/>
  <c r="F1878" i="73"/>
  <c r="G1856" i="73"/>
  <c r="H1856" i="73" s="1"/>
  <c r="I1856" i="73"/>
  <c r="A1859" i="73" l="1"/>
  <c r="B1860" i="73"/>
  <c r="C1880" i="73"/>
  <c r="E1880" i="73" s="1"/>
  <c r="D2880" i="73"/>
  <c r="F1879" i="73"/>
  <c r="G1857" i="73"/>
  <c r="H1857" i="73" s="1"/>
  <c r="I1857" i="73"/>
  <c r="C1881" i="73" l="1"/>
  <c r="E1881" i="73" s="1"/>
  <c r="A1860" i="73"/>
  <c r="B1861" i="73"/>
  <c r="D2881" i="73"/>
  <c r="F1880" i="73"/>
  <c r="G1858" i="73"/>
  <c r="H1858" i="73" s="1"/>
  <c r="I1858" i="73"/>
  <c r="A1861" i="73" l="1"/>
  <c r="B1862" i="73"/>
  <c r="C1882" i="73"/>
  <c r="E1882" i="73" s="1"/>
  <c r="D2882" i="73"/>
  <c r="F1881" i="73"/>
  <c r="G1859" i="73"/>
  <c r="H1859" i="73" s="1"/>
  <c r="I1859" i="73"/>
  <c r="C1883" i="73" l="1"/>
  <c r="E1883" i="73" s="1"/>
  <c r="A1862" i="73"/>
  <c r="B1863" i="73"/>
  <c r="D2883" i="73"/>
  <c r="F1882" i="73"/>
  <c r="G1860" i="73"/>
  <c r="H1860" i="73" s="1"/>
  <c r="I1860" i="73"/>
  <c r="A1863" i="73" l="1"/>
  <c r="B1864" i="73"/>
  <c r="C1884" i="73"/>
  <c r="E1884" i="73" s="1"/>
  <c r="D2884" i="73"/>
  <c r="F1883" i="73"/>
  <c r="G1861" i="73"/>
  <c r="H1861" i="73" s="1"/>
  <c r="I1861" i="73"/>
  <c r="C1885" i="73" l="1"/>
  <c r="E1885" i="73" s="1"/>
  <c r="A1864" i="73"/>
  <c r="B1865" i="73"/>
  <c r="D2885" i="73"/>
  <c r="F1884" i="73"/>
  <c r="G1862" i="73"/>
  <c r="H1862" i="73" s="1"/>
  <c r="I1862" i="73"/>
  <c r="A1865" i="73" l="1"/>
  <c r="B1866" i="73"/>
  <c r="C1886" i="73"/>
  <c r="E1886" i="73" s="1"/>
  <c r="D2886" i="73"/>
  <c r="F1885" i="73"/>
  <c r="G1863" i="73"/>
  <c r="H1863" i="73" s="1"/>
  <c r="I1863" i="73"/>
  <c r="C1887" i="73" l="1"/>
  <c r="E1887" i="73" s="1"/>
  <c r="A1866" i="73"/>
  <c r="B1867" i="73"/>
  <c r="D2887" i="73"/>
  <c r="F1886" i="73"/>
  <c r="G1864" i="73"/>
  <c r="H1864" i="73" s="1"/>
  <c r="I1864" i="73"/>
  <c r="A1867" i="73" l="1"/>
  <c r="B1868" i="73"/>
  <c r="C1888" i="73"/>
  <c r="E1888" i="73" s="1"/>
  <c r="D2888" i="73"/>
  <c r="F1887" i="73"/>
  <c r="G1865" i="73"/>
  <c r="H1865" i="73" s="1"/>
  <c r="I1865" i="73"/>
  <c r="C1889" i="73" l="1"/>
  <c r="E1889" i="73" s="1"/>
  <c r="A1868" i="73"/>
  <c r="B1869" i="73"/>
  <c r="D2889" i="73"/>
  <c r="F1888" i="73"/>
  <c r="G1866" i="73"/>
  <c r="H1866" i="73" s="1"/>
  <c r="I1866" i="73"/>
  <c r="A1869" i="73" l="1"/>
  <c r="B1870" i="73"/>
  <c r="C1890" i="73"/>
  <c r="E1890" i="73" s="1"/>
  <c r="D2890" i="73"/>
  <c r="F1889" i="73"/>
  <c r="G1867" i="73"/>
  <c r="H1867" i="73" s="1"/>
  <c r="I1867" i="73"/>
  <c r="C1891" i="73" l="1"/>
  <c r="E1891" i="73" s="1"/>
  <c r="A1870" i="73"/>
  <c r="B1871" i="73"/>
  <c r="D2891" i="73"/>
  <c r="F1890" i="73"/>
  <c r="G1868" i="73"/>
  <c r="H1868" i="73" s="1"/>
  <c r="I1868" i="73"/>
  <c r="A1871" i="73" l="1"/>
  <c r="B1872" i="73"/>
  <c r="C1892" i="73"/>
  <c r="D2892" i="73"/>
  <c r="F1891" i="73"/>
  <c r="G1869" i="73"/>
  <c r="H1869" i="73" s="1"/>
  <c r="I1869" i="73"/>
  <c r="C1893" i="73" l="1"/>
  <c r="E1892" i="73"/>
  <c r="A1872" i="73"/>
  <c r="B1873" i="73"/>
  <c r="D2893" i="73"/>
  <c r="F1892" i="73"/>
  <c r="G1870" i="73"/>
  <c r="H1870" i="73" s="1"/>
  <c r="I1870" i="73"/>
  <c r="E1893" i="73"/>
  <c r="D2894" i="73" l="1"/>
  <c r="C1894" i="73"/>
  <c r="E1894" i="73" s="1"/>
  <c r="A1873" i="73"/>
  <c r="B1874" i="73"/>
  <c r="F1893" i="73"/>
  <c r="G1871" i="73"/>
  <c r="H1871" i="73" s="1"/>
  <c r="I1871" i="73"/>
  <c r="C1895" i="73" l="1"/>
  <c r="E1895" i="73" s="1"/>
  <c r="A1874" i="73"/>
  <c r="B1875" i="73"/>
  <c r="D2895" i="73"/>
  <c r="F1894" i="73"/>
  <c r="G1872" i="73"/>
  <c r="H1872" i="73" s="1"/>
  <c r="I1872" i="73"/>
  <c r="A1875" i="73" l="1"/>
  <c r="B1876" i="73"/>
  <c r="C1896" i="73"/>
  <c r="E1896" i="73" s="1"/>
  <c r="D2896" i="73"/>
  <c r="F1895" i="73"/>
  <c r="G1873" i="73"/>
  <c r="H1873" i="73" s="1"/>
  <c r="I1873" i="73"/>
  <c r="C1897" i="73" l="1"/>
  <c r="E1897" i="73" s="1"/>
  <c r="A1876" i="73"/>
  <c r="B1877" i="73"/>
  <c r="D2897" i="73"/>
  <c r="F1896" i="73"/>
  <c r="G1874" i="73"/>
  <c r="H1874" i="73" s="1"/>
  <c r="I1874" i="73"/>
  <c r="A1877" i="73" l="1"/>
  <c r="B1878" i="73"/>
  <c r="C1898" i="73"/>
  <c r="E1898" i="73" s="1"/>
  <c r="D2898" i="73"/>
  <c r="F1897" i="73"/>
  <c r="G1875" i="73"/>
  <c r="H1875" i="73" s="1"/>
  <c r="I1875" i="73"/>
  <c r="C1899" i="73" l="1"/>
  <c r="E1899" i="73" s="1"/>
  <c r="A1878" i="73"/>
  <c r="B1879" i="73"/>
  <c r="D2899" i="73"/>
  <c r="F1898" i="73"/>
  <c r="G1876" i="73"/>
  <c r="H1876" i="73" s="1"/>
  <c r="I1876" i="73"/>
  <c r="A1879" i="73" l="1"/>
  <c r="B1880" i="73"/>
  <c r="C1900" i="73"/>
  <c r="E1900" i="73" s="1"/>
  <c r="D2900" i="73"/>
  <c r="F1899" i="73"/>
  <c r="G1877" i="73"/>
  <c r="H1877" i="73" s="1"/>
  <c r="I1877" i="73"/>
  <c r="C1901" i="73" l="1"/>
  <c r="E1901" i="73" s="1"/>
  <c r="A1880" i="73"/>
  <c r="B1881" i="73"/>
  <c r="D2901" i="73"/>
  <c r="F1900" i="73"/>
  <c r="G1878" i="73"/>
  <c r="H1878" i="73" s="1"/>
  <c r="I1878" i="73"/>
  <c r="A1881" i="73" l="1"/>
  <c r="B1882" i="73"/>
  <c r="C1902" i="73"/>
  <c r="E1902" i="73" s="1"/>
  <c r="D2902" i="73"/>
  <c r="F1901" i="73"/>
  <c r="G1879" i="73"/>
  <c r="H1879" i="73" s="1"/>
  <c r="I1879" i="73"/>
  <c r="C1903" i="73" l="1"/>
  <c r="E1903" i="73" s="1"/>
  <c r="A1882" i="73"/>
  <c r="B1883" i="73"/>
  <c r="D2903" i="73"/>
  <c r="F1902" i="73"/>
  <c r="G1880" i="73"/>
  <c r="H1880" i="73" s="1"/>
  <c r="I1880" i="73"/>
  <c r="A1883" i="73" l="1"/>
  <c r="B1884" i="73"/>
  <c r="C1904" i="73"/>
  <c r="E1904" i="73" s="1"/>
  <c r="D2904" i="73"/>
  <c r="F1903" i="73"/>
  <c r="G1881" i="73"/>
  <c r="H1881" i="73" s="1"/>
  <c r="I1881" i="73"/>
  <c r="C1905" i="73" l="1"/>
  <c r="E1905" i="73" s="1"/>
  <c r="A1884" i="73"/>
  <c r="B1885" i="73"/>
  <c r="D2905" i="73"/>
  <c r="F1904" i="73"/>
  <c r="G1882" i="73"/>
  <c r="H1882" i="73" s="1"/>
  <c r="I1882" i="73"/>
  <c r="A1885" i="73" l="1"/>
  <c r="B1886" i="73"/>
  <c r="C1906" i="73"/>
  <c r="E1906" i="73" s="1"/>
  <c r="D2906" i="73"/>
  <c r="F1905" i="73"/>
  <c r="G1883" i="73"/>
  <c r="H1883" i="73" s="1"/>
  <c r="I1883" i="73"/>
  <c r="C1907" i="73" l="1"/>
  <c r="E1907" i="73" s="1"/>
  <c r="A1886" i="73"/>
  <c r="B1887" i="73"/>
  <c r="D2907" i="73"/>
  <c r="F1906" i="73"/>
  <c r="G1884" i="73"/>
  <c r="H1884" i="73" s="1"/>
  <c r="I1884" i="73"/>
  <c r="A1887" i="73" l="1"/>
  <c r="B1888" i="73"/>
  <c r="C1908" i="73"/>
  <c r="E1908" i="73" s="1"/>
  <c r="D2908" i="73"/>
  <c r="F1907" i="73"/>
  <c r="G1885" i="73"/>
  <c r="H1885" i="73" s="1"/>
  <c r="I1885" i="73"/>
  <c r="C1909" i="73" l="1"/>
  <c r="E1909" i="73" s="1"/>
  <c r="A1888" i="73"/>
  <c r="B1889" i="73"/>
  <c r="D2909" i="73"/>
  <c r="F1908" i="73"/>
  <c r="G1886" i="73"/>
  <c r="H1886" i="73" s="1"/>
  <c r="I1886" i="73"/>
  <c r="A1889" i="73" l="1"/>
  <c r="B1890" i="73"/>
  <c r="C1910" i="73"/>
  <c r="E1910" i="73" s="1"/>
  <c r="D2910" i="73"/>
  <c r="F1909" i="73"/>
  <c r="G1887" i="73"/>
  <c r="H1887" i="73" s="1"/>
  <c r="I1887" i="73"/>
  <c r="C1911" i="73" l="1"/>
  <c r="E1911" i="73" s="1"/>
  <c r="A1890" i="73"/>
  <c r="B1891" i="73"/>
  <c r="D2911" i="73"/>
  <c r="F1910" i="73"/>
  <c r="G1888" i="73"/>
  <c r="H1888" i="73" s="1"/>
  <c r="I1888" i="73"/>
  <c r="A1891" i="73" l="1"/>
  <c r="B1892" i="73"/>
  <c r="C1912" i="73"/>
  <c r="E1912" i="73" s="1"/>
  <c r="D2912" i="73"/>
  <c r="F1911" i="73"/>
  <c r="G1889" i="73"/>
  <c r="H1889" i="73" s="1"/>
  <c r="I1889" i="73"/>
  <c r="C1913" i="73" l="1"/>
  <c r="E1913" i="73" s="1"/>
  <c r="A1892" i="73"/>
  <c r="B1893" i="73"/>
  <c r="D2913" i="73"/>
  <c r="F1912" i="73"/>
  <c r="G1890" i="73"/>
  <c r="H1890" i="73" s="1"/>
  <c r="I1890" i="73"/>
  <c r="A1893" i="73" l="1"/>
  <c r="B1894" i="73"/>
  <c r="C1914" i="73"/>
  <c r="E1914" i="73" s="1"/>
  <c r="D2914" i="73"/>
  <c r="F1913" i="73"/>
  <c r="G1891" i="73"/>
  <c r="H1891" i="73" s="1"/>
  <c r="I1891" i="73"/>
  <c r="A1894" i="73" l="1"/>
  <c r="B1895" i="73"/>
  <c r="C1915" i="73"/>
  <c r="D2915" i="73"/>
  <c r="F1914" i="73"/>
  <c r="G1892" i="73"/>
  <c r="H1892" i="73" s="1"/>
  <c r="I1892" i="73"/>
  <c r="C1916" i="73" l="1"/>
  <c r="E1915" i="73"/>
  <c r="A1895" i="73"/>
  <c r="B1896" i="73"/>
  <c r="D2916" i="73"/>
  <c r="F1915" i="73"/>
  <c r="G1893" i="73"/>
  <c r="H1893" i="73" s="1"/>
  <c r="I1893" i="73"/>
  <c r="E1916" i="73"/>
  <c r="D2917" i="73" l="1"/>
  <c r="C1917" i="73"/>
  <c r="E1917" i="73" s="1"/>
  <c r="A1896" i="73"/>
  <c r="B1897" i="73"/>
  <c r="F1916" i="73"/>
  <c r="G1894" i="73"/>
  <c r="H1894" i="73" s="1"/>
  <c r="I1894" i="73"/>
  <c r="A1897" i="73" l="1"/>
  <c r="B1898" i="73"/>
  <c r="C1918" i="73"/>
  <c r="D2918" i="73"/>
  <c r="F1917" i="73"/>
  <c r="G1895" i="73"/>
  <c r="H1895" i="73" s="1"/>
  <c r="I1895" i="73"/>
  <c r="C1919" i="73" l="1"/>
  <c r="E1919" i="73" s="1"/>
  <c r="E1918" i="73"/>
  <c r="A1898" i="73"/>
  <c r="B1899" i="73"/>
  <c r="D2919" i="73"/>
  <c r="F1918" i="73"/>
  <c r="G1896" i="73"/>
  <c r="H1896" i="73" s="1"/>
  <c r="I1896" i="73"/>
  <c r="D2920" i="73" l="1"/>
  <c r="C1920" i="73"/>
  <c r="A1899" i="73"/>
  <c r="B1900" i="73"/>
  <c r="F1919" i="73"/>
  <c r="G1897" i="73"/>
  <c r="H1897" i="73" s="1"/>
  <c r="I1897" i="73"/>
  <c r="C1921" i="73" l="1"/>
  <c r="E1920" i="73"/>
  <c r="A1900" i="73"/>
  <c r="B1901" i="73"/>
  <c r="D2921" i="73"/>
  <c r="F1920" i="73"/>
  <c r="G1898" i="73"/>
  <c r="H1898" i="73" s="1"/>
  <c r="I1898" i="73"/>
  <c r="E1921" i="73"/>
  <c r="D2922" i="73" l="1"/>
  <c r="C1922" i="73"/>
  <c r="A1901" i="73"/>
  <c r="B1902" i="73"/>
  <c r="F1921" i="73"/>
  <c r="G1899" i="73"/>
  <c r="H1899" i="73" s="1"/>
  <c r="I1899" i="73"/>
  <c r="C1923" i="73" l="1"/>
  <c r="E1923" i="73" s="1"/>
  <c r="A1902" i="73"/>
  <c r="B1903" i="73"/>
  <c r="E1922" i="73"/>
  <c r="D2923" i="73"/>
  <c r="F1922" i="73"/>
  <c r="G1900" i="73"/>
  <c r="H1900" i="73" s="1"/>
  <c r="I1900" i="73"/>
  <c r="A1903" i="73" l="1"/>
  <c r="B1904" i="73"/>
  <c r="D2924" i="73"/>
  <c r="C1924" i="73"/>
  <c r="E1924" i="73" s="1"/>
  <c r="F1923" i="73"/>
  <c r="G1901" i="73"/>
  <c r="H1901" i="73" s="1"/>
  <c r="I1901" i="73"/>
  <c r="D2925" i="73" l="1"/>
  <c r="C1925" i="73"/>
  <c r="E1925" i="73" s="1"/>
  <c r="A1904" i="73"/>
  <c r="B1905" i="73"/>
  <c r="F1924" i="73"/>
  <c r="G1902" i="73"/>
  <c r="H1902" i="73" s="1"/>
  <c r="I1902" i="73"/>
  <c r="A1905" i="73" l="1"/>
  <c r="B1906" i="73"/>
  <c r="C1926" i="73"/>
  <c r="D2926" i="73"/>
  <c r="F1925" i="73"/>
  <c r="G1903" i="73"/>
  <c r="H1903" i="73" s="1"/>
  <c r="I1903" i="73"/>
  <c r="C1927" i="73" l="1"/>
  <c r="E1927" i="73" s="1"/>
  <c r="E1926" i="73"/>
  <c r="A1906" i="73"/>
  <c r="B1907" i="73"/>
  <c r="D2927" i="73"/>
  <c r="F1926" i="73"/>
  <c r="G1904" i="73"/>
  <c r="H1904" i="73" s="1"/>
  <c r="I1904" i="73"/>
  <c r="D2928" i="73" l="1"/>
  <c r="C1928" i="73"/>
  <c r="A1907" i="73"/>
  <c r="B1908" i="73"/>
  <c r="F1927" i="73"/>
  <c r="G1905" i="73"/>
  <c r="H1905" i="73" s="1"/>
  <c r="I1905" i="73"/>
  <c r="C1929" i="73" l="1"/>
  <c r="E1928" i="73"/>
  <c r="A1908" i="73"/>
  <c r="B1909" i="73"/>
  <c r="D2929" i="73"/>
  <c r="F1928" i="73"/>
  <c r="G1906" i="73"/>
  <c r="H1906" i="73" s="1"/>
  <c r="I1906" i="73"/>
  <c r="E1929" i="73"/>
  <c r="D2930" i="73" l="1"/>
  <c r="C1930" i="73"/>
  <c r="E1930" i="73" s="1"/>
  <c r="A1909" i="73"/>
  <c r="B1910" i="73"/>
  <c r="F1929" i="73"/>
  <c r="G1907" i="73"/>
  <c r="H1907" i="73" s="1"/>
  <c r="I1907" i="73"/>
  <c r="C1931" i="73" l="1"/>
  <c r="E1931" i="73" s="1"/>
  <c r="A1910" i="73"/>
  <c r="B1911" i="73"/>
  <c r="D2931" i="73"/>
  <c r="F1930" i="73"/>
  <c r="G1908" i="73"/>
  <c r="H1908" i="73" s="1"/>
  <c r="I1908" i="73"/>
  <c r="C1932" i="73" l="1"/>
  <c r="E1932" i="73" s="1"/>
  <c r="A1911" i="73"/>
  <c r="B1912" i="73"/>
  <c r="D2932" i="73"/>
  <c r="F1931" i="73"/>
  <c r="G1909" i="73"/>
  <c r="H1909" i="73" s="1"/>
  <c r="I1909" i="73"/>
  <c r="C1933" i="73" l="1"/>
  <c r="E1933" i="73" s="1"/>
  <c r="A1912" i="73"/>
  <c r="B1913" i="73"/>
  <c r="D2933" i="73"/>
  <c r="F1932" i="73"/>
  <c r="G1910" i="73"/>
  <c r="H1910" i="73" s="1"/>
  <c r="I1910" i="73"/>
  <c r="C1934" i="73" l="1"/>
  <c r="E1934" i="73" s="1"/>
  <c r="A1913" i="73"/>
  <c r="B1914" i="73"/>
  <c r="D2934" i="73"/>
  <c r="F1933" i="73"/>
  <c r="G1911" i="73"/>
  <c r="H1911" i="73" s="1"/>
  <c r="I1911" i="73"/>
  <c r="A1914" i="73" l="1"/>
  <c r="B1915" i="73"/>
  <c r="C1935" i="73"/>
  <c r="E1935" i="73" s="1"/>
  <c r="D2935" i="73"/>
  <c r="F1934" i="73"/>
  <c r="G1912" i="73"/>
  <c r="H1912" i="73" s="1"/>
  <c r="I1912" i="73"/>
  <c r="A1915" i="73" l="1"/>
  <c r="B1916" i="73"/>
  <c r="C1936" i="73"/>
  <c r="D2936" i="73"/>
  <c r="F1935" i="73"/>
  <c r="G1913" i="73"/>
  <c r="H1913" i="73" s="1"/>
  <c r="I1913" i="73"/>
  <c r="C1937" i="73" l="1"/>
  <c r="E1936" i="73"/>
  <c r="A1916" i="73"/>
  <c r="B1917" i="73"/>
  <c r="D2937" i="73"/>
  <c r="F1936" i="73"/>
  <c r="G1914" i="73"/>
  <c r="H1914" i="73" s="1"/>
  <c r="I1914" i="73"/>
  <c r="E1937" i="73"/>
  <c r="D2938" i="73" l="1"/>
  <c r="C1938" i="73"/>
  <c r="A1917" i="73"/>
  <c r="B1918" i="73"/>
  <c r="F1937" i="73"/>
  <c r="E1938" i="73"/>
  <c r="G1915" i="73"/>
  <c r="H1915" i="73" s="1"/>
  <c r="I1915" i="73"/>
  <c r="A1918" i="73" l="1"/>
  <c r="B1919" i="73"/>
  <c r="C1939" i="73"/>
  <c r="E1939" i="73" s="1"/>
  <c r="D2939" i="73"/>
  <c r="F1938" i="73"/>
  <c r="G1916" i="73"/>
  <c r="H1916" i="73" s="1"/>
  <c r="I1916" i="73"/>
  <c r="A1919" i="73" l="1"/>
  <c r="B1920" i="73"/>
  <c r="C1940" i="73"/>
  <c r="D2940" i="73"/>
  <c r="F1939" i="73"/>
  <c r="G1917" i="73"/>
  <c r="H1917" i="73" s="1"/>
  <c r="I1917" i="73"/>
  <c r="C1941" i="73" l="1"/>
  <c r="E1941" i="73" s="1"/>
  <c r="E1940" i="73"/>
  <c r="A1920" i="73"/>
  <c r="B1921" i="73"/>
  <c r="D2941" i="73"/>
  <c r="F1940" i="73"/>
  <c r="G1918" i="73"/>
  <c r="H1918" i="73" s="1"/>
  <c r="I1918" i="73"/>
  <c r="D2942" i="73" l="1"/>
  <c r="C1942" i="73"/>
  <c r="E1942" i="73" s="1"/>
  <c r="A1921" i="73"/>
  <c r="B1922" i="73"/>
  <c r="F1941" i="73"/>
  <c r="G1919" i="73"/>
  <c r="H1919" i="73" s="1"/>
  <c r="I1919" i="73"/>
  <c r="C1943" i="73" l="1"/>
  <c r="E1943" i="73" s="1"/>
  <c r="A1922" i="73"/>
  <c r="B1923" i="73"/>
  <c r="D2943" i="73"/>
  <c r="F1942" i="73"/>
  <c r="G1920" i="73"/>
  <c r="H1920" i="73" s="1"/>
  <c r="I1920" i="73"/>
  <c r="A1923" i="73" l="1"/>
  <c r="B1924" i="73"/>
  <c r="C1944" i="73"/>
  <c r="E1944" i="73" s="1"/>
  <c r="D2944" i="73"/>
  <c r="F1943" i="73"/>
  <c r="G1921" i="73"/>
  <c r="H1921" i="73" s="1"/>
  <c r="I1921" i="73"/>
  <c r="C1945" i="73" l="1"/>
  <c r="E1945" i="73" s="1"/>
  <c r="A1924" i="73"/>
  <c r="B1925" i="73"/>
  <c r="D2945" i="73"/>
  <c r="F1944" i="73"/>
  <c r="G1922" i="73"/>
  <c r="H1922" i="73" s="1"/>
  <c r="I1922" i="73"/>
  <c r="A1925" i="73" l="1"/>
  <c r="B1926" i="73"/>
  <c r="C1946" i="73"/>
  <c r="E1946" i="73" s="1"/>
  <c r="D2946" i="73"/>
  <c r="F1945" i="73"/>
  <c r="G1923" i="73"/>
  <c r="H1923" i="73" s="1"/>
  <c r="I1923" i="73"/>
  <c r="C1947" i="73" l="1"/>
  <c r="E1947" i="73" s="1"/>
  <c r="A1926" i="73"/>
  <c r="B1927" i="73"/>
  <c r="D2947" i="73"/>
  <c r="F1946" i="73"/>
  <c r="G1924" i="73"/>
  <c r="H1924" i="73" s="1"/>
  <c r="I1924" i="73"/>
  <c r="A1927" i="73" l="1"/>
  <c r="B1928" i="73"/>
  <c r="C1948" i="73"/>
  <c r="E1948" i="73" s="1"/>
  <c r="D2948" i="73"/>
  <c r="F1947" i="73"/>
  <c r="G1925" i="73"/>
  <c r="H1925" i="73" s="1"/>
  <c r="I1925" i="73"/>
  <c r="C1949" i="73" l="1"/>
  <c r="E1949" i="73" s="1"/>
  <c r="A1928" i="73"/>
  <c r="B1929" i="73"/>
  <c r="D2949" i="73"/>
  <c r="F1948" i="73"/>
  <c r="G1926" i="73"/>
  <c r="H1926" i="73" s="1"/>
  <c r="I1926" i="73"/>
  <c r="A1929" i="73" l="1"/>
  <c r="B1930" i="73"/>
  <c r="C1950" i="73"/>
  <c r="E1950" i="73" s="1"/>
  <c r="D2950" i="73"/>
  <c r="F1949" i="73"/>
  <c r="G1927" i="73"/>
  <c r="H1927" i="73" s="1"/>
  <c r="I1927" i="73"/>
  <c r="C1951" i="73" l="1"/>
  <c r="E1951" i="73" s="1"/>
  <c r="A1930" i="73"/>
  <c r="B1931" i="73"/>
  <c r="D2951" i="73"/>
  <c r="F1950" i="73"/>
  <c r="G1928" i="73"/>
  <c r="H1928" i="73" s="1"/>
  <c r="I1928" i="73"/>
  <c r="A1931" i="73" l="1"/>
  <c r="B1932" i="73"/>
  <c r="C1952" i="73"/>
  <c r="E1952" i="73" s="1"/>
  <c r="D2952" i="73"/>
  <c r="F1951" i="73"/>
  <c r="G1929" i="73"/>
  <c r="H1929" i="73" s="1"/>
  <c r="I1929" i="73"/>
  <c r="C1953" i="73" l="1"/>
  <c r="E1953" i="73" s="1"/>
  <c r="A1932" i="73"/>
  <c r="B1933" i="73"/>
  <c r="D2953" i="73"/>
  <c r="F1952" i="73"/>
  <c r="G1930" i="73"/>
  <c r="H1930" i="73" s="1"/>
  <c r="I1930" i="73"/>
  <c r="A1933" i="73" l="1"/>
  <c r="B1934" i="73"/>
  <c r="C1954" i="73"/>
  <c r="E1954" i="73" s="1"/>
  <c r="D2954" i="73"/>
  <c r="F1953" i="73"/>
  <c r="G1931" i="73"/>
  <c r="H1931" i="73" s="1"/>
  <c r="I1931" i="73"/>
  <c r="C1955" i="73" l="1"/>
  <c r="E1955" i="73" s="1"/>
  <c r="A1934" i="73"/>
  <c r="B1935" i="73"/>
  <c r="D2955" i="73"/>
  <c r="F1954" i="73"/>
  <c r="G1932" i="73"/>
  <c r="H1932" i="73" s="1"/>
  <c r="I1932" i="73"/>
  <c r="A1935" i="73" l="1"/>
  <c r="B1936" i="73"/>
  <c r="C1956" i="73"/>
  <c r="E1956" i="73" s="1"/>
  <c r="D2956" i="73"/>
  <c r="F1955" i="73"/>
  <c r="G1933" i="73"/>
  <c r="H1933" i="73" s="1"/>
  <c r="I1933" i="73"/>
  <c r="C1957" i="73" l="1"/>
  <c r="E1957" i="73" s="1"/>
  <c r="A1936" i="73"/>
  <c r="B1937" i="73"/>
  <c r="D2957" i="73"/>
  <c r="F1956" i="73"/>
  <c r="G1934" i="73"/>
  <c r="H1934" i="73" s="1"/>
  <c r="I1934" i="73"/>
  <c r="A1937" i="73" l="1"/>
  <c r="B1938" i="73"/>
  <c r="C1958" i="73"/>
  <c r="E1958" i="73" s="1"/>
  <c r="D2958" i="73"/>
  <c r="F1957" i="73"/>
  <c r="G1935" i="73"/>
  <c r="H1935" i="73" s="1"/>
  <c r="I1935" i="73"/>
  <c r="C1959" i="73" l="1"/>
  <c r="E1959" i="73" s="1"/>
  <c r="A1938" i="73"/>
  <c r="B1939" i="73"/>
  <c r="D2959" i="73"/>
  <c r="F1958" i="73"/>
  <c r="G1936" i="73"/>
  <c r="H1936" i="73" s="1"/>
  <c r="I1936" i="73"/>
  <c r="A1939" i="73" l="1"/>
  <c r="B1940" i="73"/>
  <c r="C1960" i="73"/>
  <c r="E1960" i="73" s="1"/>
  <c r="D2960" i="73"/>
  <c r="F1959" i="73"/>
  <c r="G1937" i="73"/>
  <c r="H1937" i="73" s="1"/>
  <c r="I1937" i="73"/>
  <c r="C1961" i="73" l="1"/>
  <c r="E1961" i="73" s="1"/>
  <c r="A1940" i="73"/>
  <c r="B1941" i="73"/>
  <c r="D2961" i="73"/>
  <c r="F1960" i="73"/>
  <c r="G1938" i="73"/>
  <c r="H1938" i="73" s="1"/>
  <c r="I1938" i="73"/>
  <c r="A1941" i="73" l="1"/>
  <c r="B1942" i="73"/>
  <c r="C1962" i="73"/>
  <c r="E1962" i="73" s="1"/>
  <c r="D2962" i="73"/>
  <c r="F1961" i="73"/>
  <c r="G1939" i="73"/>
  <c r="H1939" i="73" s="1"/>
  <c r="I1939" i="73"/>
  <c r="C1963" i="73" l="1"/>
  <c r="E1963" i="73" s="1"/>
  <c r="A1942" i="73"/>
  <c r="B1943" i="73"/>
  <c r="D2963" i="73"/>
  <c r="F1962" i="73"/>
  <c r="G1940" i="73"/>
  <c r="H1940" i="73" s="1"/>
  <c r="I1940" i="73"/>
  <c r="A1943" i="73" l="1"/>
  <c r="B1944" i="73"/>
  <c r="C1964" i="73"/>
  <c r="D2964" i="73"/>
  <c r="F1963" i="73"/>
  <c r="G1941" i="73"/>
  <c r="H1941" i="73" s="1"/>
  <c r="I1941" i="73"/>
  <c r="C1965" i="73" l="1"/>
  <c r="E1964" i="73"/>
  <c r="A1944" i="73"/>
  <c r="B1945" i="73"/>
  <c r="D2965" i="73"/>
  <c r="F1964" i="73"/>
  <c r="G1942" i="73"/>
  <c r="H1942" i="73" s="1"/>
  <c r="I1942" i="73"/>
  <c r="E1965" i="73"/>
  <c r="D2966" i="73" l="1"/>
  <c r="C1966" i="73"/>
  <c r="A1945" i="73"/>
  <c r="B1946" i="73"/>
  <c r="F1965" i="73"/>
  <c r="G1943" i="73"/>
  <c r="H1943" i="73" s="1"/>
  <c r="I1943" i="73"/>
  <c r="C1967" i="73" l="1"/>
  <c r="E1966" i="73"/>
  <c r="A1946" i="73"/>
  <c r="B1947" i="73"/>
  <c r="D2967" i="73"/>
  <c r="F1966" i="73"/>
  <c r="G1944" i="73"/>
  <c r="H1944" i="73" s="1"/>
  <c r="I1944" i="73"/>
  <c r="E1967" i="73"/>
  <c r="D2968" i="73" l="1"/>
  <c r="C1968" i="73"/>
  <c r="E1968" i="73" s="1"/>
  <c r="A1947" i="73"/>
  <c r="B1948" i="73"/>
  <c r="F1967" i="73"/>
  <c r="G1945" i="73"/>
  <c r="H1945" i="73" s="1"/>
  <c r="I1945" i="73"/>
  <c r="C1969" i="73" l="1"/>
  <c r="E1969" i="73" s="1"/>
  <c r="A1948" i="73"/>
  <c r="B1949" i="73"/>
  <c r="D2969" i="73"/>
  <c r="F1968" i="73"/>
  <c r="G1946" i="73"/>
  <c r="H1946" i="73" s="1"/>
  <c r="I1946" i="73"/>
  <c r="C1970" i="73" l="1"/>
  <c r="E1970" i="73" s="1"/>
  <c r="A1949" i="73"/>
  <c r="B1950" i="73"/>
  <c r="D2970" i="73"/>
  <c r="F1969" i="73"/>
  <c r="G1947" i="73"/>
  <c r="H1947" i="73" s="1"/>
  <c r="I1947" i="73"/>
  <c r="C1971" i="73" l="1"/>
  <c r="E1971" i="73" s="1"/>
  <c r="A1950" i="73"/>
  <c r="B1951" i="73"/>
  <c r="D2971" i="73"/>
  <c r="F1970" i="73"/>
  <c r="G1948" i="73"/>
  <c r="H1948" i="73" s="1"/>
  <c r="I1948" i="73"/>
  <c r="C1972" i="73" l="1"/>
  <c r="E1972" i="73" s="1"/>
  <c r="A1951" i="73"/>
  <c r="B1952" i="73"/>
  <c r="D2972" i="73"/>
  <c r="F1971" i="73"/>
  <c r="G1949" i="73"/>
  <c r="H1949" i="73" s="1"/>
  <c r="I1949" i="73"/>
  <c r="C1973" i="73" l="1"/>
  <c r="E1973" i="73" s="1"/>
  <c r="A1952" i="73"/>
  <c r="B1953" i="73"/>
  <c r="D2973" i="73"/>
  <c r="F1972" i="73"/>
  <c r="G1950" i="73"/>
  <c r="H1950" i="73" s="1"/>
  <c r="I1950" i="73"/>
  <c r="C1974" i="73" l="1"/>
  <c r="E1974" i="73" s="1"/>
  <c r="A1953" i="73"/>
  <c r="B1954" i="73"/>
  <c r="D2974" i="73"/>
  <c r="F1973" i="73"/>
  <c r="G1951" i="73"/>
  <c r="H1951" i="73" s="1"/>
  <c r="I1951" i="73"/>
  <c r="A1954" i="73" l="1"/>
  <c r="B1955" i="73"/>
  <c r="C1975" i="73"/>
  <c r="E1975" i="73" s="1"/>
  <c r="D2975" i="73"/>
  <c r="F1974" i="73"/>
  <c r="G1952" i="73"/>
  <c r="H1952" i="73" s="1"/>
  <c r="I1952" i="73"/>
  <c r="C1976" i="73" l="1"/>
  <c r="E1976" i="73" s="1"/>
  <c r="A1955" i="73"/>
  <c r="B1956" i="73"/>
  <c r="D2976" i="73"/>
  <c r="F1975" i="73"/>
  <c r="G1953" i="73"/>
  <c r="H1953" i="73" s="1"/>
  <c r="I1953" i="73"/>
  <c r="A1956" i="73" l="1"/>
  <c r="B1957" i="73"/>
  <c r="C1977" i="73"/>
  <c r="E1977" i="73" s="1"/>
  <c r="D2977" i="73"/>
  <c r="F1976" i="73"/>
  <c r="G1954" i="73"/>
  <c r="H1954" i="73" s="1"/>
  <c r="I1954" i="73"/>
  <c r="C1978" i="73" l="1"/>
  <c r="E1978" i="73" s="1"/>
  <c r="A1957" i="73"/>
  <c r="B1958" i="73"/>
  <c r="D2978" i="73"/>
  <c r="F1977" i="73"/>
  <c r="G1955" i="73"/>
  <c r="H1955" i="73" s="1"/>
  <c r="I1955" i="73"/>
  <c r="A1958" i="73" l="1"/>
  <c r="B1959" i="73"/>
  <c r="C1979" i="73"/>
  <c r="E1979" i="73" s="1"/>
  <c r="D2979" i="73"/>
  <c r="F1978" i="73"/>
  <c r="G1956" i="73"/>
  <c r="H1956" i="73" s="1"/>
  <c r="I1956" i="73"/>
  <c r="C1980" i="73" l="1"/>
  <c r="E1980" i="73" s="1"/>
  <c r="A1959" i="73"/>
  <c r="B1960" i="73"/>
  <c r="D2980" i="73"/>
  <c r="F1979" i="73"/>
  <c r="G1957" i="73"/>
  <c r="H1957" i="73" s="1"/>
  <c r="I1957" i="73"/>
  <c r="A1960" i="73" l="1"/>
  <c r="B1961" i="73"/>
  <c r="C1981" i="73"/>
  <c r="E1981" i="73" s="1"/>
  <c r="D2981" i="73"/>
  <c r="F1980" i="73"/>
  <c r="G1958" i="73"/>
  <c r="H1958" i="73" s="1"/>
  <c r="I1958" i="73"/>
  <c r="C1982" i="73" l="1"/>
  <c r="E1982" i="73" s="1"/>
  <c r="A1961" i="73"/>
  <c r="B1962" i="73"/>
  <c r="D2982" i="73"/>
  <c r="F1981" i="73"/>
  <c r="G1959" i="73"/>
  <c r="H1959" i="73" s="1"/>
  <c r="I1959" i="73"/>
  <c r="A1962" i="73" l="1"/>
  <c r="B1963" i="73"/>
  <c r="C1983" i="73"/>
  <c r="E1983" i="73" s="1"/>
  <c r="D2983" i="73"/>
  <c r="F1982" i="73"/>
  <c r="G1960" i="73"/>
  <c r="H1960" i="73" s="1"/>
  <c r="I1960" i="73"/>
  <c r="C1984" i="73" l="1"/>
  <c r="E1984" i="73" s="1"/>
  <c r="A1963" i="73"/>
  <c r="B1964" i="73"/>
  <c r="D2984" i="73"/>
  <c r="F1983" i="73"/>
  <c r="G1961" i="73"/>
  <c r="H1961" i="73" s="1"/>
  <c r="I1961" i="73"/>
  <c r="A1964" i="73" l="1"/>
  <c r="B1965" i="73"/>
  <c r="C1985" i="73"/>
  <c r="E1985" i="73" s="1"/>
  <c r="D2985" i="73"/>
  <c r="F1984" i="73"/>
  <c r="G1962" i="73"/>
  <c r="H1962" i="73" s="1"/>
  <c r="I1962" i="73"/>
  <c r="C1986" i="73" l="1"/>
  <c r="E1986" i="73" s="1"/>
  <c r="A1965" i="73"/>
  <c r="B1966" i="73"/>
  <c r="D2986" i="73"/>
  <c r="F1985" i="73"/>
  <c r="G1963" i="73"/>
  <c r="H1963" i="73" s="1"/>
  <c r="I1963" i="73"/>
  <c r="A1966" i="73" l="1"/>
  <c r="B1967" i="73"/>
  <c r="C1987" i="73"/>
  <c r="E1987" i="73" s="1"/>
  <c r="D2987" i="73"/>
  <c r="F1986" i="73"/>
  <c r="G1964" i="73"/>
  <c r="H1964" i="73" s="1"/>
  <c r="I1964" i="73"/>
  <c r="C1988" i="73" l="1"/>
  <c r="E1988" i="73" s="1"/>
  <c r="A1967" i="73"/>
  <c r="B1968" i="73"/>
  <c r="D2988" i="73"/>
  <c r="F1987" i="73"/>
  <c r="G1965" i="73"/>
  <c r="H1965" i="73" s="1"/>
  <c r="I1965" i="73"/>
  <c r="A1968" i="73" l="1"/>
  <c r="B1969" i="73"/>
  <c r="C1989" i="73"/>
  <c r="E1989" i="73" s="1"/>
  <c r="D2989" i="73"/>
  <c r="F1988" i="73"/>
  <c r="G1966" i="73"/>
  <c r="H1966" i="73" s="1"/>
  <c r="I1966" i="73"/>
  <c r="C1990" i="73" l="1"/>
  <c r="E1990" i="73" s="1"/>
  <c r="A1969" i="73"/>
  <c r="B1970" i="73"/>
  <c r="D2990" i="73"/>
  <c r="F1989" i="73"/>
  <c r="G1967" i="73"/>
  <c r="H1967" i="73" s="1"/>
  <c r="I1967" i="73"/>
  <c r="A1970" i="73" l="1"/>
  <c r="B1971" i="73"/>
  <c r="C1991" i="73"/>
  <c r="D2991" i="73"/>
  <c r="F1990" i="73"/>
  <c r="G1968" i="73"/>
  <c r="H1968" i="73" s="1"/>
  <c r="I1968" i="73"/>
  <c r="C1992" i="73" l="1"/>
  <c r="E1991" i="73"/>
  <c r="A1971" i="73"/>
  <c r="B1972" i="73"/>
  <c r="D2992" i="73"/>
  <c r="F1991" i="73"/>
  <c r="G1969" i="73"/>
  <c r="H1969" i="73" s="1"/>
  <c r="I1969" i="73"/>
  <c r="E1992" i="73"/>
  <c r="D2993" i="73" l="1"/>
  <c r="C1993" i="73"/>
  <c r="A1972" i="73"/>
  <c r="B1973" i="73"/>
  <c r="F1992" i="73"/>
  <c r="E1993" i="73"/>
  <c r="G1970" i="73"/>
  <c r="H1970" i="73" s="1"/>
  <c r="I1970" i="73"/>
  <c r="C1994" i="73" l="1"/>
  <c r="E1994" i="73" s="1"/>
  <c r="A1973" i="73"/>
  <c r="B1974" i="73"/>
  <c r="D2994" i="73"/>
  <c r="F1993" i="73"/>
  <c r="G1971" i="73"/>
  <c r="H1971" i="73" s="1"/>
  <c r="I1971" i="73"/>
  <c r="A1974" i="73" l="1"/>
  <c r="B1975" i="73"/>
  <c r="C1995" i="73"/>
  <c r="E1995" i="73" s="1"/>
  <c r="D2995" i="73"/>
  <c r="F1994" i="73"/>
  <c r="G1972" i="73"/>
  <c r="H1972" i="73" s="1"/>
  <c r="I1972" i="73"/>
  <c r="C1996" i="73" l="1"/>
  <c r="E1996" i="73" s="1"/>
  <c r="A1975" i="73"/>
  <c r="B1976" i="73"/>
  <c r="D2996" i="73"/>
  <c r="F1995" i="73"/>
  <c r="G1973" i="73"/>
  <c r="H1973" i="73" s="1"/>
  <c r="I1973" i="73"/>
  <c r="A1976" i="73" l="1"/>
  <c r="B1977" i="73"/>
  <c r="C1997" i="73"/>
  <c r="E1997" i="73" s="1"/>
  <c r="D2997" i="73"/>
  <c r="F1996" i="73"/>
  <c r="G1974" i="73"/>
  <c r="H1974" i="73" s="1"/>
  <c r="I1974" i="73"/>
  <c r="C1998" i="73" l="1"/>
  <c r="E1998" i="73" s="1"/>
  <c r="A1977" i="73"/>
  <c r="B1978" i="73"/>
  <c r="D2998" i="73"/>
  <c r="F1997" i="73"/>
  <c r="G1975" i="73"/>
  <c r="H1975" i="73" s="1"/>
  <c r="I1975" i="73"/>
  <c r="A1978" i="73" l="1"/>
  <c r="B1979" i="73"/>
  <c r="C1999" i="73"/>
  <c r="E1999" i="73" s="1"/>
  <c r="D2999" i="73"/>
  <c r="F1998" i="73"/>
  <c r="G1976" i="73"/>
  <c r="H1976" i="73" s="1"/>
  <c r="I1976" i="73"/>
  <c r="C2000" i="73" l="1"/>
  <c r="E2000" i="73" s="1"/>
  <c r="A1979" i="73"/>
  <c r="B1980" i="73"/>
  <c r="D3000" i="73"/>
  <c r="F1999" i="73"/>
  <c r="G1977" i="73"/>
  <c r="H1977" i="73" s="1"/>
  <c r="I1977" i="73"/>
  <c r="A1980" i="73" l="1"/>
  <c r="B1981" i="73"/>
  <c r="C2001" i="73"/>
  <c r="E2001" i="73" s="1"/>
  <c r="D3001" i="73"/>
  <c r="F2000" i="73"/>
  <c r="G1978" i="73"/>
  <c r="H1978" i="73" s="1"/>
  <c r="I1978" i="73"/>
  <c r="C2002" i="73" l="1"/>
  <c r="E2002" i="73" s="1"/>
  <c r="A1981" i="73"/>
  <c r="B1982" i="73"/>
  <c r="D3002" i="73"/>
  <c r="F2001" i="73"/>
  <c r="G1979" i="73"/>
  <c r="H1979" i="73" s="1"/>
  <c r="I1979" i="73"/>
  <c r="A1982" i="73" l="1"/>
  <c r="B1983" i="73"/>
  <c r="C2003" i="73"/>
  <c r="E2003" i="73" s="1"/>
  <c r="D3003" i="73"/>
  <c r="F2002" i="73"/>
  <c r="G1980" i="73"/>
  <c r="H1980" i="73" s="1"/>
  <c r="I1980" i="73"/>
  <c r="C2004" i="73" l="1"/>
  <c r="E2004" i="73" s="1"/>
  <c r="A1983" i="73"/>
  <c r="B1984" i="73"/>
  <c r="D3004" i="73"/>
  <c r="F2003" i="73"/>
  <c r="G1981" i="73"/>
  <c r="H1981" i="73" s="1"/>
  <c r="I1981" i="73"/>
  <c r="A1984" i="73" l="1"/>
  <c r="B1985" i="73"/>
  <c r="C2005" i="73"/>
  <c r="E2005" i="73" s="1"/>
  <c r="D3005" i="73"/>
  <c r="F2004" i="73"/>
  <c r="G1982" i="73"/>
  <c r="H1982" i="73" s="1"/>
  <c r="I1982" i="73"/>
  <c r="C2006" i="73" l="1"/>
  <c r="E2006" i="73" s="1"/>
  <c r="A1985" i="73"/>
  <c r="B1986" i="73"/>
  <c r="D3006" i="73"/>
  <c r="F2005" i="73"/>
  <c r="G1983" i="73"/>
  <c r="H1983" i="73" s="1"/>
  <c r="I1983" i="73"/>
  <c r="A1986" i="73" l="1"/>
  <c r="B1987" i="73"/>
  <c r="C2007" i="73"/>
  <c r="E2007" i="73" s="1"/>
  <c r="D3007" i="73"/>
  <c r="F2006" i="73"/>
  <c r="G1984" i="73"/>
  <c r="H1984" i="73" s="1"/>
  <c r="I1984" i="73"/>
  <c r="C2008" i="73" l="1"/>
  <c r="E2008" i="73" s="1"/>
  <c r="A1987" i="73"/>
  <c r="B1988" i="73"/>
  <c r="D3008" i="73"/>
  <c r="F2007" i="73"/>
  <c r="G1985" i="73"/>
  <c r="H1985" i="73" s="1"/>
  <c r="I1985" i="73"/>
  <c r="A1988" i="73" l="1"/>
  <c r="B1989" i="73"/>
  <c r="C2009" i="73"/>
  <c r="E2009" i="73" s="1"/>
  <c r="D3009" i="73"/>
  <c r="F2008" i="73"/>
  <c r="G1986" i="73"/>
  <c r="H1986" i="73" s="1"/>
  <c r="I1986" i="73"/>
  <c r="C2010" i="73" l="1"/>
  <c r="E2010" i="73" s="1"/>
  <c r="A1989" i="73"/>
  <c r="B1990" i="73"/>
  <c r="D3010" i="73"/>
  <c r="F2009" i="73"/>
  <c r="G1987" i="73"/>
  <c r="H1987" i="73" s="1"/>
  <c r="I1987" i="73"/>
  <c r="A1990" i="73" l="1"/>
  <c r="B1991" i="73"/>
  <c r="C2011" i="73"/>
  <c r="E2011" i="73" s="1"/>
  <c r="D3011" i="73"/>
  <c r="F2010" i="73"/>
  <c r="G1988" i="73"/>
  <c r="H1988" i="73" s="1"/>
  <c r="I1988" i="73"/>
  <c r="C2012" i="73" l="1"/>
  <c r="E2012" i="73" s="1"/>
  <c r="A1991" i="73"/>
  <c r="B1992" i="73"/>
  <c r="D3012" i="73"/>
  <c r="F2011" i="73"/>
  <c r="G1989" i="73"/>
  <c r="H1989" i="73" s="1"/>
  <c r="I1989" i="73"/>
  <c r="A1992" i="73" l="1"/>
  <c r="B1993" i="73"/>
  <c r="C2013" i="73"/>
  <c r="E2013" i="73" s="1"/>
  <c r="D3013" i="73"/>
  <c r="F2012" i="73"/>
  <c r="G1990" i="73"/>
  <c r="H1990" i="73" s="1"/>
  <c r="I1990" i="73"/>
  <c r="C2014" i="73" l="1"/>
  <c r="E2014" i="73" s="1"/>
  <c r="A1993" i="73"/>
  <c r="B1994" i="73"/>
  <c r="D3014" i="73"/>
  <c r="F2013" i="73"/>
  <c r="G1991" i="73"/>
  <c r="H1991" i="73" s="1"/>
  <c r="I1991" i="73"/>
  <c r="A1994" i="73" l="1"/>
  <c r="B1995" i="73"/>
  <c r="C2015" i="73"/>
  <c r="E2015" i="73" s="1"/>
  <c r="D3015" i="73"/>
  <c r="F2014" i="73"/>
  <c r="G1992" i="73"/>
  <c r="H1992" i="73" s="1"/>
  <c r="I1992" i="73"/>
  <c r="C2016" i="73" l="1"/>
  <c r="E2016" i="73" s="1"/>
  <c r="A1995" i="73"/>
  <c r="B1996" i="73"/>
  <c r="D3016" i="73"/>
  <c r="F2015" i="73"/>
  <c r="G1993" i="73"/>
  <c r="H1993" i="73" s="1"/>
  <c r="I1993" i="73"/>
  <c r="A1996" i="73" l="1"/>
  <c r="B1997" i="73"/>
  <c r="C2017" i="73"/>
  <c r="E2017" i="73" s="1"/>
  <c r="D3017" i="73"/>
  <c r="F2016" i="73"/>
  <c r="G1994" i="73"/>
  <c r="H1994" i="73" s="1"/>
  <c r="I1994" i="73"/>
  <c r="C2018" i="73" l="1"/>
  <c r="E2018" i="73" s="1"/>
  <c r="A1997" i="73"/>
  <c r="B1998" i="73"/>
  <c r="D3018" i="73"/>
  <c r="F2017" i="73"/>
  <c r="G1995" i="73"/>
  <c r="H1995" i="73" s="1"/>
  <c r="I1995" i="73"/>
  <c r="A1998" i="73" l="1"/>
  <c r="B1999" i="73"/>
  <c r="C2019" i="73"/>
  <c r="E2019" i="73" s="1"/>
  <c r="D3019" i="73"/>
  <c r="F2018" i="73"/>
  <c r="G1996" i="73"/>
  <c r="H1996" i="73" s="1"/>
  <c r="I1996" i="73"/>
  <c r="C2020" i="73" l="1"/>
  <c r="E2020" i="73" s="1"/>
  <c r="A1999" i="73"/>
  <c r="B2000" i="73"/>
  <c r="D3020" i="73"/>
  <c r="F2019" i="73"/>
  <c r="G1997" i="73"/>
  <c r="H1997" i="73" s="1"/>
  <c r="I1997" i="73"/>
  <c r="A2000" i="73" l="1"/>
  <c r="B2001" i="73"/>
  <c r="C2021" i="73"/>
  <c r="E2021" i="73" s="1"/>
  <c r="D3021" i="73"/>
  <c r="F2020" i="73"/>
  <c r="G1998" i="73"/>
  <c r="H1998" i="73" s="1"/>
  <c r="I1998" i="73"/>
  <c r="C2022" i="73" l="1"/>
  <c r="E2022" i="73" s="1"/>
  <c r="A2001" i="73"/>
  <c r="B2002" i="73"/>
  <c r="D3022" i="73"/>
  <c r="F2021" i="73"/>
  <c r="G1999" i="73"/>
  <c r="H1999" i="73" s="1"/>
  <c r="I1999" i="73"/>
  <c r="A2002" i="73" l="1"/>
  <c r="B2003" i="73"/>
  <c r="C2023" i="73"/>
  <c r="E2023" i="73" s="1"/>
  <c r="D3023" i="73"/>
  <c r="F2022" i="73"/>
  <c r="G2000" i="73"/>
  <c r="H2000" i="73" s="1"/>
  <c r="I2000" i="73"/>
  <c r="C2024" i="73" l="1"/>
  <c r="E2024" i="73" s="1"/>
  <c r="A2003" i="73"/>
  <c r="B2004" i="73"/>
  <c r="D3024" i="73"/>
  <c r="F2023" i="73"/>
  <c r="G2001" i="73"/>
  <c r="H2001" i="73" s="1"/>
  <c r="I2001" i="73"/>
  <c r="A2004" i="73" l="1"/>
  <c r="B2005" i="73"/>
  <c r="C2025" i="73"/>
  <c r="E2025" i="73" s="1"/>
  <c r="D3025" i="73"/>
  <c r="F2024" i="73"/>
  <c r="G2002" i="73"/>
  <c r="H2002" i="73" s="1"/>
  <c r="I2002" i="73"/>
  <c r="C2026" i="73" l="1"/>
  <c r="E2026" i="73" s="1"/>
  <c r="A2005" i="73"/>
  <c r="B2006" i="73"/>
  <c r="D3026" i="73"/>
  <c r="F2025" i="73"/>
  <c r="G2003" i="73"/>
  <c r="H2003" i="73" s="1"/>
  <c r="I2003" i="73"/>
  <c r="A2006" i="73" l="1"/>
  <c r="B2007" i="73"/>
  <c r="C2027" i="73"/>
  <c r="E2027" i="73" s="1"/>
  <c r="D3027" i="73"/>
  <c r="F2026" i="73"/>
  <c r="G2004" i="73"/>
  <c r="H2004" i="73" s="1"/>
  <c r="I2004" i="73"/>
  <c r="C2028" i="73" l="1"/>
  <c r="E2028" i="73" s="1"/>
  <c r="A2007" i="73"/>
  <c r="B2008" i="73"/>
  <c r="D3028" i="73"/>
  <c r="F2027" i="73"/>
  <c r="G2005" i="73"/>
  <c r="H2005" i="73" s="1"/>
  <c r="I2005" i="73"/>
  <c r="A2008" i="73" l="1"/>
  <c r="B2009" i="73"/>
  <c r="C2029" i="73"/>
  <c r="E2029" i="73" s="1"/>
  <c r="D3029" i="73"/>
  <c r="F2028" i="73"/>
  <c r="G2006" i="73"/>
  <c r="H2006" i="73" s="1"/>
  <c r="I2006" i="73"/>
  <c r="C2030" i="73" l="1"/>
  <c r="E2030" i="73" s="1"/>
  <c r="A2009" i="73"/>
  <c r="B2010" i="73"/>
  <c r="D3030" i="73"/>
  <c r="F2029" i="73"/>
  <c r="G2007" i="73"/>
  <c r="H2007" i="73" s="1"/>
  <c r="I2007" i="73"/>
  <c r="A2010" i="73" l="1"/>
  <c r="B2011" i="73"/>
  <c r="C2031" i="73"/>
  <c r="E2031" i="73" s="1"/>
  <c r="D3031" i="73"/>
  <c r="F2030" i="73"/>
  <c r="G2008" i="73"/>
  <c r="H2008" i="73" s="1"/>
  <c r="I2008" i="73"/>
  <c r="C2032" i="73" l="1"/>
  <c r="E2032" i="73" s="1"/>
  <c r="A2011" i="73"/>
  <c r="B2012" i="73"/>
  <c r="D3032" i="73"/>
  <c r="F2031" i="73"/>
  <c r="G2009" i="73"/>
  <c r="H2009" i="73" s="1"/>
  <c r="I2009" i="73"/>
  <c r="A2012" i="73" l="1"/>
  <c r="B2013" i="73"/>
  <c r="C2033" i="73"/>
  <c r="E2033" i="73" s="1"/>
  <c r="D3033" i="73"/>
  <c r="F2032" i="73"/>
  <c r="G2010" i="73"/>
  <c r="H2010" i="73" s="1"/>
  <c r="I2010" i="73"/>
  <c r="C2034" i="73" l="1"/>
  <c r="E2034" i="73" s="1"/>
  <c r="A2013" i="73"/>
  <c r="B2014" i="73"/>
  <c r="D3034" i="73"/>
  <c r="F2033" i="73"/>
  <c r="G2011" i="73"/>
  <c r="H2011" i="73" s="1"/>
  <c r="I2011" i="73"/>
  <c r="A2014" i="73" l="1"/>
  <c r="B2015" i="73"/>
  <c r="C2035" i="73"/>
  <c r="E2035" i="73" s="1"/>
  <c r="D3035" i="73"/>
  <c r="F2034" i="73"/>
  <c r="G2012" i="73"/>
  <c r="H2012" i="73" s="1"/>
  <c r="I2012" i="73"/>
  <c r="C2036" i="73" l="1"/>
  <c r="E2036" i="73" s="1"/>
  <c r="A2015" i="73"/>
  <c r="B2016" i="73"/>
  <c r="D3036" i="73"/>
  <c r="F2035" i="73"/>
  <c r="G2013" i="73"/>
  <c r="H2013" i="73" s="1"/>
  <c r="I2013" i="73"/>
  <c r="A2016" i="73" l="1"/>
  <c r="B2017" i="73"/>
  <c r="C2037" i="73"/>
  <c r="E2037" i="73" s="1"/>
  <c r="D3037" i="73"/>
  <c r="F2036" i="73"/>
  <c r="G2014" i="73"/>
  <c r="H2014" i="73" s="1"/>
  <c r="I2014" i="73"/>
  <c r="C2038" i="73" l="1"/>
  <c r="E2038" i="73" s="1"/>
  <c r="A2017" i="73"/>
  <c r="B2018" i="73"/>
  <c r="D3038" i="73"/>
  <c r="F2037" i="73"/>
  <c r="G2015" i="73"/>
  <c r="H2015" i="73" s="1"/>
  <c r="I2015" i="73"/>
  <c r="A2018" i="73" l="1"/>
  <c r="B2019" i="73"/>
  <c r="C2039" i="73"/>
  <c r="E2039" i="73" s="1"/>
  <c r="D3039" i="73"/>
  <c r="F2038" i="73"/>
  <c r="G2016" i="73"/>
  <c r="H2016" i="73" s="1"/>
  <c r="I2016" i="73"/>
  <c r="C2040" i="73" l="1"/>
  <c r="E2040" i="73" s="1"/>
  <c r="A2019" i="73"/>
  <c r="B2020" i="73"/>
  <c r="D3040" i="73"/>
  <c r="F2039" i="73"/>
  <c r="G2017" i="73"/>
  <c r="H2017" i="73" s="1"/>
  <c r="I2017" i="73"/>
  <c r="A2020" i="73" l="1"/>
  <c r="B2021" i="73"/>
  <c r="C2041" i="73"/>
  <c r="E2041" i="73" s="1"/>
  <c r="D3041" i="73"/>
  <c r="F2040" i="73"/>
  <c r="G2018" i="73"/>
  <c r="H2018" i="73" s="1"/>
  <c r="I2018" i="73"/>
  <c r="C2042" i="73" l="1"/>
  <c r="E2042" i="73" s="1"/>
  <c r="A2021" i="73"/>
  <c r="B2022" i="73"/>
  <c r="D3042" i="73"/>
  <c r="F2041" i="73"/>
  <c r="G2019" i="73"/>
  <c r="H2019" i="73" s="1"/>
  <c r="I2019" i="73"/>
  <c r="A2022" i="73" l="1"/>
  <c r="B2023" i="73"/>
  <c r="C2043" i="73"/>
  <c r="E2043" i="73" s="1"/>
  <c r="D3043" i="73"/>
  <c r="F2042" i="73"/>
  <c r="G2020" i="73"/>
  <c r="H2020" i="73" s="1"/>
  <c r="I2020" i="73"/>
  <c r="C2044" i="73" l="1"/>
  <c r="E2044" i="73" s="1"/>
  <c r="A2023" i="73"/>
  <c r="B2024" i="73"/>
  <c r="D3044" i="73"/>
  <c r="F2043" i="73"/>
  <c r="G2021" i="73"/>
  <c r="H2021" i="73" s="1"/>
  <c r="I2021" i="73"/>
  <c r="A2024" i="73" l="1"/>
  <c r="B2025" i="73"/>
  <c r="C2045" i="73"/>
  <c r="E2045" i="73" s="1"/>
  <c r="D3045" i="73"/>
  <c r="F2044" i="73"/>
  <c r="G2022" i="73"/>
  <c r="H2022" i="73" s="1"/>
  <c r="I2022" i="73"/>
  <c r="C2046" i="73" l="1"/>
  <c r="E2046" i="73" s="1"/>
  <c r="A2025" i="73"/>
  <c r="B2026" i="73"/>
  <c r="D3046" i="73"/>
  <c r="F2045" i="73"/>
  <c r="G2023" i="73"/>
  <c r="H2023" i="73" s="1"/>
  <c r="I2023" i="73"/>
  <c r="A2026" i="73" l="1"/>
  <c r="B2027" i="73"/>
  <c r="C2047" i="73"/>
  <c r="E2047" i="73" s="1"/>
  <c r="D3047" i="73"/>
  <c r="F2046" i="73"/>
  <c r="G2024" i="73"/>
  <c r="H2024" i="73" s="1"/>
  <c r="I2024" i="73"/>
  <c r="C2048" i="73" l="1"/>
  <c r="E2048" i="73" s="1"/>
  <c r="A2027" i="73"/>
  <c r="B2028" i="73"/>
  <c r="D3048" i="73"/>
  <c r="F2047" i="73"/>
  <c r="G2025" i="73"/>
  <c r="H2025" i="73" s="1"/>
  <c r="I2025" i="73"/>
  <c r="A2028" i="73" l="1"/>
  <c r="B2029" i="73"/>
  <c r="C2049" i="73"/>
  <c r="E2049" i="73" s="1"/>
  <c r="D3049" i="73"/>
  <c r="F2048" i="73"/>
  <c r="G2026" i="73"/>
  <c r="H2026" i="73" s="1"/>
  <c r="I2026" i="73"/>
  <c r="C2050" i="73" l="1"/>
  <c r="E2050" i="73" s="1"/>
  <c r="A2029" i="73"/>
  <c r="B2030" i="73"/>
  <c r="D3050" i="73"/>
  <c r="F2049" i="73"/>
  <c r="G2027" i="73"/>
  <c r="H2027" i="73" s="1"/>
  <c r="I2027" i="73"/>
  <c r="A2030" i="73" l="1"/>
  <c r="B2031" i="73"/>
  <c r="C2051" i="73"/>
  <c r="E2051" i="73" s="1"/>
  <c r="D3051" i="73"/>
  <c r="F2050" i="73"/>
  <c r="G2028" i="73"/>
  <c r="H2028" i="73" s="1"/>
  <c r="I2028" i="73"/>
  <c r="C2052" i="73" l="1"/>
  <c r="E2052" i="73" s="1"/>
  <c r="A2031" i="73"/>
  <c r="B2032" i="73"/>
  <c r="D3052" i="73"/>
  <c r="F2051" i="73"/>
  <c r="G2029" i="73"/>
  <c r="H2029" i="73" s="1"/>
  <c r="I2029" i="73"/>
  <c r="A2032" i="73" l="1"/>
  <c r="B2033" i="73"/>
  <c r="C2053" i="73"/>
  <c r="E2053" i="73" s="1"/>
  <c r="D3053" i="73"/>
  <c r="F2052" i="73"/>
  <c r="G2030" i="73"/>
  <c r="H2030" i="73" s="1"/>
  <c r="I2030" i="73"/>
  <c r="C2054" i="73" l="1"/>
  <c r="E2054" i="73" s="1"/>
  <c r="A2033" i="73"/>
  <c r="B2034" i="73"/>
  <c r="D3054" i="73"/>
  <c r="F2053" i="73"/>
  <c r="G2031" i="73"/>
  <c r="H2031" i="73" s="1"/>
  <c r="I2031" i="73"/>
  <c r="A2034" i="73" l="1"/>
  <c r="B2035" i="73"/>
  <c r="C2055" i="73"/>
  <c r="E2055" i="73" s="1"/>
  <c r="D3055" i="73"/>
  <c r="F2054" i="73"/>
  <c r="G2032" i="73"/>
  <c r="H2032" i="73" s="1"/>
  <c r="I2032" i="73"/>
  <c r="C2056" i="73" l="1"/>
  <c r="E2056" i="73" s="1"/>
  <c r="A2035" i="73"/>
  <c r="B2036" i="73"/>
  <c r="D3056" i="73"/>
  <c r="F2055" i="73"/>
  <c r="G2033" i="73"/>
  <c r="H2033" i="73" s="1"/>
  <c r="I2033" i="73"/>
  <c r="A2036" i="73" l="1"/>
  <c r="B2037" i="73"/>
  <c r="C2057" i="73"/>
  <c r="E2057" i="73" s="1"/>
  <c r="D3057" i="73"/>
  <c r="F2056" i="73"/>
  <c r="G2034" i="73"/>
  <c r="H2034" i="73" s="1"/>
  <c r="I2034" i="73"/>
  <c r="C2058" i="73" l="1"/>
  <c r="E2058" i="73" s="1"/>
  <c r="A2037" i="73"/>
  <c r="B2038" i="73"/>
  <c r="D3058" i="73"/>
  <c r="F2057" i="73"/>
  <c r="G2035" i="73"/>
  <c r="H2035" i="73" s="1"/>
  <c r="I2035" i="73"/>
  <c r="A2038" i="73" l="1"/>
  <c r="B2039" i="73"/>
  <c r="C2059" i="73"/>
  <c r="E2059" i="73" s="1"/>
  <c r="D3059" i="73"/>
  <c r="F2058" i="73"/>
  <c r="G2036" i="73"/>
  <c r="H2036" i="73" s="1"/>
  <c r="I2036" i="73"/>
  <c r="C2060" i="73" l="1"/>
  <c r="E2060" i="73" s="1"/>
  <c r="A2039" i="73"/>
  <c r="B2040" i="73"/>
  <c r="D3060" i="73"/>
  <c r="F2059" i="73"/>
  <c r="G2037" i="73"/>
  <c r="H2037" i="73" s="1"/>
  <c r="I2037" i="73"/>
  <c r="A2040" i="73" l="1"/>
  <c r="B2041" i="73"/>
  <c r="C2061" i="73"/>
  <c r="E2061" i="73" s="1"/>
  <c r="D3061" i="73"/>
  <c r="F2060" i="73"/>
  <c r="G2038" i="73"/>
  <c r="H2038" i="73" s="1"/>
  <c r="I2038" i="73"/>
  <c r="C2062" i="73" l="1"/>
  <c r="E2062" i="73" s="1"/>
  <c r="A2041" i="73"/>
  <c r="B2042" i="73"/>
  <c r="D3062" i="73"/>
  <c r="F2061" i="73"/>
  <c r="G2039" i="73"/>
  <c r="H2039" i="73" s="1"/>
  <c r="I2039" i="73"/>
  <c r="A2042" i="73" l="1"/>
  <c r="B2043" i="73"/>
  <c r="C2063" i="73"/>
  <c r="D3063" i="73"/>
  <c r="F2062" i="73"/>
  <c r="G2040" i="73"/>
  <c r="H2040" i="73" s="1"/>
  <c r="I2040" i="73"/>
  <c r="C2064" i="73" l="1"/>
  <c r="E2064" i="73" s="1"/>
  <c r="E2063" i="73"/>
  <c r="A2043" i="73"/>
  <c r="B2044" i="73"/>
  <c r="D3064" i="73"/>
  <c r="F2063" i="73"/>
  <c r="G2041" i="73"/>
  <c r="H2041" i="73" s="1"/>
  <c r="I2041" i="73"/>
  <c r="D3065" i="73" l="1"/>
  <c r="C2065" i="73"/>
  <c r="E2065" i="73" s="1"/>
  <c r="A2044" i="73"/>
  <c r="B2045" i="73"/>
  <c r="F2064" i="73"/>
  <c r="G2042" i="73"/>
  <c r="H2042" i="73" s="1"/>
  <c r="I2042" i="73"/>
  <c r="C2066" i="73" l="1"/>
  <c r="E2066" i="73" s="1"/>
  <c r="A2045" i="73"/>
  <c r="B2046" i="73"/>
  <c r="D3066" i="73"/>
  <c r="F2065" i="73"/>
  <c r="G2043" i="73"/>
  <c r="H2043" i="73" s="1"/>
  <c r="I2043" i="73"/>
  <c r="A2046" i="73" l="1"/>
  <c r="B2047" i="73"/>
  <c r="C2067" i="73"/>
  <c r="E2067" i="73" s="1"/>
  <c r="D3067" i="73"/>
  <c r="F2066" i="73"/>
  <c r="G2044" i="73"/>
  <c r="H2044" i="73" s="1"/>
  <c r="I2044" i="73"/>
  <c r="C2068" i="73" l="1"/>
  <c r="E2068" i="73" s="1"/>
  <c r="A2047" i="73"/>
  <c r="B2048" i="73"/>
  <c r="D3068" i="73"/>
  <c r="F2067" i="73"/>
  <c r="G2045" i="73"/>
  <c r="H2045" i="73" s="1"/>
  <c r="I2045" i="73"/>
  <c r="A2048" i="73" l="1"/>
  <c r="B2049" i="73"/>
  <c r="C2069" i="73"/>
  <c r="E2069" i="73" s="1"/>
  <c r="D3069" i="73"/>
  <c r="F2068" i="73"/>
  <c r="G2046" i="73"/>
  <c r="H2046" i="73" s="1"/>
  <c r="I2046" i="73"/>
  <c r="C2070" i="73" l="1"/>
  <c r="E2070" i="73" s="1"/>
  <c r="A2049" i="73"/>
  <c r="B2050" i="73"/>
  <c r="D3070" i="73"/>
  <c r="F2069" i="73"/>
  <c r="G2047" i="73"/>
  <c r="H2047" i="73" s="1"/>
  <c r="I2047" i="73"/>
  <c r="A2050" i="73" l="1"/>
  <c r="B2051" i="73"/>
  <c r="C2071" i="73"/>
  <c r="E2071" i="73" s="1"/>
  <c r="D3071" i="73"/>
  <c r="F2070" i="73"/>
  <c r="G2048" i="73"/>
  <c r="H2048" i="73" s="1"/>
  <c r="I2048" i="73"/>
  <c r="C2072" i="73" l="1"/>
  <c r="E2072" i="73" s="1"/>
  <c r="A2051" i="73"/>
  <c r="B2052" i="73"/>
  <c r="D3072" i="73"/>
  <c r="F2071" i="73"/>
  <c r="G2049" i="73"/>
  <c r="H2049" i="73" s="1"/>
  <c r="I2049" i="73"/>
  <c r="A2052" i="73" l="1"/>
  <c r="B2053" i="73"/>
  <c r="C2073" i="73"/>
  <c r="E2073" i="73" s="1"/>
  <c r="D3073" i="73"/>
  <c r="F2072" i="73"/>
  <c r="G2050" i="73"/>
  <c r="H2050" i="73" s="1"/>
  <c r="I2050" i="73"/>
  <c r="C2074" i="73" l="1"/>
  <c r="E2074" i="73" s="1"/>
  <c r="A2053" i="73"/>
  <c r="B2054" i="73"/>
  <c r="D3074" i="73"/>
  <c r="F2073" i="73"/>
  <c r="G2051" i="73"/>
  <c r="H2051" i="73" s="1"/>
  <c r="I2051" i="73"/>
  <c r="A2054" i="73" l="1"/>
  <c r="B2055" i="73"/>
  <c r="C2075" i="73"/>
  <c r="E2075" i="73" s="1"/>
  <c r="D3075" i="73"/>
  <c r="F2074" i="73"/>
  <c r="G2052" i="73"/>
  <c r="H2052" i="73" s="1"/>
  <c r="I2052" i="73"/>
  <c r="C2076" i="73" l="1"/>
  <c r="E2076" i="73" s="1"/>
  <c r="A2055" i="73"/>
  <c r="B2056" i="73"/>
  <c r="D3076" i="73"/>
  <c r="F2075" i="73"/>
  <c r="G2053" i="73"/>
  <c r="H2053" i="73" s="1"/>
  <c r="I2053" i="73"/>
  <c r="A2056" i="73" l="1"/>
  <c r="B2057" i="73"/>
  <c r="C2077" i="73"/>
  <c r="E2077" i="73" s="1"/>
  <c r="D3077" i="73"/>
  <c r="F2076" i="73"/>
  <c r="G2054" i="73"/>
  <c r="H2054" i="73" s="1"/>
  <c r="I2054" i="73"/>
  <c r="C2078" i="73" l="1"/>
  <c r="E2078" i="73" s="1"/>
  <c r="A2057" i="73"/>
  <c r="B2058" i="73"/>
  <c r="D3078" i="73"/>
  <c r="F2077" i="73"/>
  <c r="G2055" i="73"/>
  <c r="H2055" i="73" s="1"/>
  <c r="I2055" i="73"/>
  <c r="A2058" i="73" l="1"/>
  <c r="B2059" i="73"/>
  <c r="C2079" i="73"/>
  <c r="E2079" i="73" s="1"/>
  <c r="D3079" i="73"/>
  <c r="F2078" i="73"/>
  <c r="G2056" i="73"/>
  <c r="H2056" i="73" s="1"/>
  <c r="I2056" i="73"/>
  <c r="C2080" i="73" l="1"/>
  <c r="E2080" i="73" s="1"/>
  <c r="A2059" i="73"/>
  <c r="B2060" i="73"/>
  <c r="D3080" i="73"/>
  <c r="F2079" i="73"/>
  <c r="G2057" i="73"/>
  <c r="H2057" i="73" s="1"/>
  <c r="I2057" i="73"/>
  <c r="A2060" i="73" l="1"/>
  <c r="B2061" i="73"/>
  <c r="C2081" i="73"/>
  <c r="E2081" i="73" s="1"/>
  <c r="D3081" i="73"/>
  <c r="F2080" i="73"/>
  <c r="G2058" i="73"/>
  <c r="H2058" i="73" s="1"/>
  <c r="I2058" i="73"/>
  <c r="C2082" i="73" l="1"/>
  <c r="E2082" i="73" s="1"/>
  <c r="A2061" i="73"/>
  <c r="B2062" i="73"/>
  <c r="D3082" i="73"/>
  <c r="F2081" i="73"/>
  <c r="G2059" i="73"/>
  <c r="H2059" i="73" s="1"/>
  <c r="I2059" i="73"/>
  <c r="A2062" i="73" l="1"/>
  <c r="B2063" i="73"/>
  <c r="C2083" i="73"/>
  <c r="E2083" i="73" s="1"/>
  <c r="D3083" i="73"/>
  <c r="F2082" i="73"/>
  <c r="G2060" i="73"/>
  <c r="H2060" i="73" s="1"/>
  <c r="I2060" i="73"/>
  <c r="C2084" i="73" l="1"/>
  <c r="E2084" i="73" s="1"/>
  <c r="A2063" i="73"/>
  <c r="B2064" i="73"/>
  <c r="D3084" i="73"/>
  <c r="F2083" i="73"/>
  <c r="G2061" i="73"/>
  <c r="H2061" i="73" s="1"/>
  <c r="I2061" i="73"/>
  <c r="A2064" i="73" l="1"/>
  <c r="B2065" i="73"/>
  <c r="C2085" i="73"/>
  <c r="E2085" i="73" s="1"/>
  <c r="D3085" i="73"/>
  <c r="F2084" i="73"/>
  <c r="G2062" i="73"/>
  <c r="H2062" i="73" s="1"/>
  <c r="I2062" i="73"/>
  <c r="C2086" i="73" l="1"/>
  <c r="E2086" i="73" s="1"/>
  <c r="A2065" i="73"/>
  <c r="B2066" i="73"/>
  <c r="D3086" i="73"/>
  <c r="F2085" i="73"/>
  <c r="G2063" i="73"/>
  <c r="H2063" i="73" s="1"/>
  <c r="I2063" i="73"/>
  <c r="A2066" i="73" l="1"/>
  <c r="B2067" i="73"/>
  <c r="C2087" i="73"/>
  <c r="E2087" i="73" s="1"/>
  <c r="D3087" i="73"/>
  <c r="F2086" i="73"/>
  <c r="G2064" i="73"/>
  <c r="H2064" i="73" s="1"/>
  <c r="I2064" i="73"/>
  <c r="C2088" i="73" l="1"/>
  <c r="E2088" i="73" s="1"/>
  <c r="A2067" i="73"/>
  <c r="B2068" i="73"/>
  <c r="D3088" i="73"/>
  <c r="F2087" i="73"/>
  <c r="G2065" i="73"/>
  <c r="H2065" i="73" s="1"/>
  <c r="I2065" i="73"/>
  <c r="A2068" i="73" l="1"/>
  <c r="B2069" i="73"/>
  <c r="C2089" i="73"/>
  <c r="E2089" i="73" s="1"/>
  <c r="D3089" i="73"/>
  <c r="F2088" i="73"/>
  <c r="G2066" i="73"/>
  <c r="H2066" i="73" s="1"/>
  <c r="I2066" i="73"/>
  <c r="C2090" i="73" l="1"/>
  <c r="E2090" i="73" s="1"/>
  <c r="A2069" i="73"/>
  <c r="B2070" i="73"/>
  <c r="D3090" i="73"/>
  <c r="F2089" i="73"/>
  <c r="G2067" i="73"/>
  <c r="H2067" i="73" s="1"/>
  <c r="I2067" i="73"/>
  <c r="A2070" i="73" l="1"/>
  <c r="B2071" i="73"/>
  <c r="C2091" i="73"/>
  <c r="E2091" i="73" s="1"/>
  <c r="D3091" i="73"/>
  <c r="F2090" i="73"/>
  <c r="G2068" i="73"/>
  <c r="H2068" i="73" s="1"/>
  <c r="I2068" i="73"/>
  <c r="C2092" i="73" l="1"/>
  <c r="E2092" i="73" s="1"/>
  <c r="A2071" i="73"/>
  <c r="B2072" i="73"/>
  <c r="D3092" i="73"/>
  <c r="F2091" i="73"/>
  <c r="G2069" i="73"/>
  <c r="H2069" i="73" s="1"/>
  <c r="I2069" i="73"/>
  <c r="A2072" i="73" l="1"/>
  <c r="B2073" i="73"/>
  <c r="C2093" i="73"/>
  <c r="E2093" i="73" s="1"/>
  <c r="D3093" i="73"/>
  <c r="F2092" i="73"/>
  <c r="G2070" i="73"/>
  <c r="H2070" i="73" s="1"/>
  <c r="I2070" i="73"/>
  <c r="C2094" i="73" l="1"/>
  <c r="E2094" i="73" s="1"/>
  <c r="A2073" i="73"/>
  <c r="B2074" i="73"/>
  <c r="D3094" i="73"/>
  <c r="F2093" i="73"/>
  <c r="G2071" i="73"/>
  <c r="H2071" i="73" s="1"/>
  <c r="I2071" i="73"/>
  <c r="A2074" i="73" l="1"/>
  <c r="B2075" i="73"/>
  <c r="C2095" i="73"/>
  <c r="E2095" i="73" s="1"/>
  <c r="D3095" i="73"/>
  <c r="F2094" i="73"/>
  <c r="G2072" i="73"/>
  <c r="H2072" i="73" s="1"/>
  <c r="I2072" i="73"/>
  <c r="C2096" i="73" l="1"/>
  <c r="E2096" i="73" s="1"/>
  <c r="A2075" i="73"/>
  <c r="B2076" i="73"/>
  <c r="D3096" i="73"/>
  <c r="F2095" i="73"/>
  <c r="G2073" i="73"/>
  <c r="H2073" i="73" s="1"/>
  <c r="I2073" i="73"/>
  <c r="A2076" i="73" l="1"/>
  <c r="B2077" i="73"/>
  <c r="C2097" i="73"/>
  <c r="E2097" i="73" s="1"/>
  <c r="D3097" i="73"/>
  <c r="F2096" i="73"/>
  <c r="G2074" i="73"/>
  <c r="H2074" i="73" s="1"/>
  <c r="I2074" i="73"/>
  <c r="C2098" i="73" l="1"/>
  <c r="E2098" i="73" s="1"/>
  <c r="A2077" i="73"/>
  <c r="B2078" i="73"/>
  <c r="D3098" i="73"/>
  <c r="F2097" i="73"/>
  <c r="G2075" i="73"/>
  <c r="H2075" i="73" s="1"/>
  <c r="I2075" i="73"/>
  <c r="A2078" i="73" l="1"/>
  <c r="B2079" i="73"/>
  <c r="C2099" i="73"/>
  <c r="E2099" i="73" s="1"/>
  <c r="D3099" i="73"/>
  <c r="F2098" i="73"/>
  <c r="G2076" i="73"/>
  <c r="H2076" i="73" s="1"/>
  <c r="I2076" i="73"/>
  <c r="C2100" i="73" l="1"/>
  <c r="E2100" i="73" s="1"/>
  <c r="A2079" i="73"/>
  <c r="B2080" i="73"/>
  <c r="D3100" i="73"/>
  <c r="F2099" i="73"/>
  <c r="G2077" i="73"/>
  <c r="H2077" i="73" s="1"/>
  <c r="I2077" i="73"/>
  <c r="A2080" i="73" l="1"/>
  <c r="B2081" i="73"/>
  <c r="C2101" i="73"/>
  <c r="E2101" i="73" s="1"/>
  <c r="D3101" i="73"/>
  <c r="F2100" i="73"/>
  <c r="G2078" i="73"/>
  <c r="H2078" i="73" s="1"/>
  <c r="I2078" i="73"/>
  <c r="C2102" i="73" l="1"/>
  <c r="E2102" i="73" s="1"/>
  <c r="A2081" i="73"/>
  <c r="B2082" i="73"/>
  <c r="D3102" i="73"/>
  <c r="F2101" i="73"/>
  <c r="G2079" i="73"/>
  <c r="H2079" i="73" s="1"/>
  <c r="I2079" i="73"/>
  <c r="A2082" i="73" l="1"/>
  <c r="B2083" i="73"/>
  <c r="C2103" i="73"/>
  <c r="E2103" i="73" s="1"/>
  <c r="D3103" i="73"/>
  <c r="F2102" i="73"/>
  <c r="G2080" i="73"/>
  <c r="H2080" i="73" s="1"/>
  <c r="I2080" i="73"/>
  <c r="C2104" i="73" l="1"/>
  <c r="E2104" i="73" s="1"/>
  <c r="A2083" i="73"/>
  <c r="B2084" i="73"/>
  <c r="D3104" i="73"/>
  <c r="F2103" i="73"/>
  <c r="G2081" i="73"/>
  <c r="H2081" i="73" s="1"/>
  <c r="I2081" i="73"/>
  <c r="A2084" i="73" l="1"/>
  <c r="B2085" i="73"/>
  <c r="C2105" i="73"/>
  <c r="E2105" i="73" s="1"/>
  <c r="D3105" i="73"/>
  <c r="F2104" i="73"/>
  <c r="G2082" i="73"/>
  <c r="H2082" i="73" s="1"/>
  <c r="I2082" i="73"/>
  <c r="C2106" i="73" l="1"/>
  <c r="E2106" i="73" s="1"/>
  <c r="A2085" i="73"/>
  <c r="B2086" i="73"/>
  <c r="D3106" i="73"/>
  <c r="F2105" i="73"/>
  <c r="G2083" i="73"/>
  <c r="H2083" i="73" s="1"/>
  <c r="I2083" i="73"/>
  <c r="A2086" i="73" l="1"/>
  <c r="B2087" i="73"/>
  <c r="C2107" i="73"/>
  <c r="E2107" i="73" s="1"/>
  <c r="D3107" i="73"/>
  <c r="F2106" i="73"/>
  <c r="G2084" i="73"/>
  <c r="H2084" i="73" s="1"/>
  <c r="I2084" i="73"/>
  <c r="C2108" i="73" l="1"/>
  <c r="E2108" i="73" s="1"/>
  <c r="A2087" i="73"/>
  <c r="B2088" i="73"/>
  <c r="D3108" i="73"/>
  <c r="F2107" i="73"/>
  <c r="G2085" i="73"/>
  <c r="H2085" i="73" s="1"/>
  <c r="I2085" i="73"/>
  <c r="A2088" i="73" l="1"/>
  <c r="B2089" i="73"/>
  <c r="C2109" i="73"/>
  <c r="E2109" i="73" s="1"/>
  <c r="D3109" i="73"/>
  <c r="F2108" i="73"/>
  <c r="G2086" i="73"/>
  <c r="H2086" i="73" s="1"/>
  <c r="I2086" i="73"/>
  <c r="C2110" i="73" l="1"/>
  <c r="E2110" i="73" s="1"/>
  <c r="A2089" i="73"/>
  <c r="B2090" i="73"/>
  <c r="D3110" i="73"/>
  <c r="F2109" i="73"/>
  <c r="G2087" i="73"/>
  <c r="H2087" i="73" s="1"/>
  <c r="I2087" i="73"/>
  <c r="A2090" i="73" l="1"/>
  <c r="B2091" i="73"/>
  <c r="C2111" i="73"/>
  <c r="E2111" i="73" s="1"/>
  <c r="D3111" i="73"/>
  <c r="F2110" i="73"/>
  <c r="G2088" i="73"/>
  <c r="H2088" i="73" s="1"/>
  <c r="I2088" i="73"/>
  <c r="C2112" i="73" l="1"/>
  <c r="E2112" i="73" s="1"/>
  <c r="A2091" i="73"/>
  <c r="B2092" i="73"/>
  <c r="D3112" i="73"/>
  <c r="F2111" i="73"/>
  <c r="G2089" i="73"/>
  <c r="H2089" i="73" s="1"/>
  <c r="I2089" i="73"/>
  <c r="A2092" i="73" l="1"/>
  <c r="B2093" i="73"/>
  <c r="C2113" i="73"/>
  <c r="E2113" i="73" s="1"/>
  <c r="D3113" i="73"/>
  <c r="F2112" i="73"/>
  <c r="G2090" i="73"/>
  <c r="H2090" i="73" s="1"/>
  <c r="I2090" i="73"/>
  <c r="C2114" i="73" l="1"/>
  <c r="E2114" i="73" s="1"/>
  <c r="A2093" i="73"/>
  <c r="B2094" i="73"/>
  <c r="D3114" i="73"/>
  <c r="F2113" i="73"/>
  <c r="G2091" i="73"/>
  <c r="H2091" i="73" s="1"/>
  <c r="I2091" i="73"/>
  <c r="A2094" i="73" l="1"/>
  <c r="B2095" i="73"/>
  <c r="C2115" i="73"/>
  <c r="E2115" i="73" s="1"/>
  <c r="D3115" i="73"/>
  <c r="F2114" i="73"/>
  <c r="G2092" i="73"/>
  <c r="H2092" i="73" s="1"/>
  <c r="I2092" i="73"/>
  <c r="C2116" i="73" l="1"/>
  <c r="E2116" i="73" s="1"/>
  <c r="A2095" i="73"/>
  <c r="B2096" i="73"/>
  <c r="D3116" i="73"/>
  <c r="F2115" i="73"/>
  <c r="G2093" i="73"/>
  <c r="H2093" i="73" s="1"/>
  <c r="I2093" i="73"/>
  <c r="A2096" i="73" l="1"/>
  <c r="B2097" i="73"/>
  <c r="C2117" i="73"/>
  <c r="E2117" i="73" s="1"/>
  <c r="D3117" i="73"/>
  <c r="F2116" i="73"/>
  <c r="G2094" i="73"/>
  <c r="H2094" i="73" s="1"/>
  <c r="I2094" i="73"/>
  <c r="C2118" i="73" l="1"/>
  <c r="E2118" i="73" s="1"/>
  <c r="A2097" i="73"/>
  <c r="B2098" i="73"/>
  <c r="D3118" i="73"/>
  <c r="F2117" i="73"/>
  <c r="G2095" i="73"/>
  <c r="H2095" i="73" s="1"/>
  <c r="I2095" i="73"/>
  <c r="A2098" i="73" l="1"/>
  <c r="B2099" i="73"/>
  <c r="C2119" i="73"/>
  <c r="E2119" i="73" s="1"/>
  <c r="D3119" i="73"/>
  <c r="F2118" i="73"/>
  <c r="G2096" i="73"/>
  <c r="H2096" i="73" s="1"/>
  <c r="I2096" i="73"/>
  <c r="C2120" i="73" l="1"/>
  <c r="E2120" i="73" s="1"/>
  <c r="A2099" i="73"/>
  <c r="B2100" i="73"/>
  <c r="D3120" i="73"/>
  <c r="F2119" i="73"/>
  <c r="G2097" i="73"/>
  <c r="H2097" i="73" s="1"/>
  <c r="I2097" i="73"/>
  <c r="A2100" i="73" l="1"/>
  <c r="B2101" i="73"/>
  <c r="C2121" i="73"/>
  <c r="E2121" i="73" s="1"/>
  <c r="D3121" i="73"/>
  <c r="F2120" i="73"/>
  <c r="G2098" i="73"/>
  <c r="H2098" i="73" s="1"/>
  <c r="I2098" i="73"/>
  <c r="C2122" i="73" l="1"/>
  <c r="E2122" i="73" s="1"/>
  <c r="A2101" i="73"/>
  <c r="B2102" i="73"/>
  <c r="D3122" i="73"/>
  <c r="F2121" i="73"/>
  <c r="G2099" i="73"/>
  <c r="H2099" i="73" s="1"/>
  <c r="I2099" i="73"/>
  <c r="A2102" i="73" l="1"/>
  <c r="B2103" i="73"/>
  <c r="C2123" i="73"/>
  <c r="E2123" i="73" s="1"/>
  <c r="D3123" i="73"/>
  <c r="F2122" i="73"/>
  <c r="G2100" i="73"/>
  <c r="H2100" i="73" s="1"/>
  <c r="I2100" i="73"/>
  <c r="C2124" i="73" l="1"/>
  <c r="E2124" i="73" s="1"/>
  <c r="A2103" i="73"/>
  <c r="B2104" i="73"/>
  <c r="D3124" i="73"/>
  <c r="F2123" i="73"/>
  <c r="G2101" i="73"/>
  <c r="H2101" i="73" s="1"/>
  <c r="I2101" i="73"/>
  <c r="A2104" i="73" l="1"/>
  <c r="B2105" i="73"/>
  <c r="C2125" i="73"/>
  <c r="E2125" i="73" s="1"/>
  <c r="D3125" i="73"/>
  <c r="F2124" i="73"/>
  <c r="G2102" i="73"/>
  <c r="H2102" i="73" s="1"/>
  <c r="I2102" i="73"/>
  <c r="C2126" i="73" l="1"/>
  <c r="E2126" i="73" s="1"/>
  <c r="A2105" i="73"/>
  <c r="B2106" i="73"/>
  <c r="D3126" i="73"/>
  <c r="F2125" i="73"/>
  <c r="G2103" i="73"/>
  <c r="H2103" i="73" s="1"/>
  <c r="I2103" i="73"/>
  <c r="A2106" i="73" l="1"/>
  <c r="B2107" i="73"/>
  <c r="C2127" i="73"/>
  <c r="E2127" i="73" s="1"/>
  <c r="D3127" i="73"/>
  <c r="F2126" i="73"/>
  <c r="G2104" i="73"/>
  <c r="H2104" i="73" s="1"/>
  <c r="I2104" i="73"/>
  <c r="C2128" i="73" l="1"/>
  <c r="E2128" i="73" s="1"/>
  <c r="A2107" i="73"/>
  <c r="B2108" i="73"/>
  <c r="D3128" i="73"/>
  <c r="F2127" i="73"/>
  <c r="G2105" i="73"/>
  <c r="H2105" i="73" s="1"/>
  <c r="I2105" i="73"/>
  <c r="A2108" i="73" l="1"/>
  <c r="B2109" i="73"/>
  <c r="C2129" i="73"/>
  <c r="E2129" i="73" s="1"/>
  <c r="D3129" i="73"/>
  <c r="F2128" i="73"/>
  <c r="G2106" i="73"/>
  <c r="H2106" i="73" s="1"/>
  <c r="I2106" i="73"/>
  <c r="C2130" i="73" l="1"/>
  <c r="E2130" i="73" s="1"/>
  <c r="A2109" i="73"/>
  <c r="B2110" i="73"/>
  <c r="D3130" i="73"/>
  <c r="F2129" i="73"/>
  <c r="G2107" i="73"/>
  <c r="H2107" i="73" s="1"/>
  <c r="I2107" i="73"/>
  <c r="A2110" i="73" l="1"/>
  <c r="B2111" i="73"/>
  <c r="C2131" i="73"/>
  <c r="E2131" i="73" s="1"/>
  <c r="D3131" i="73"/>
  <c r="F2130" i="73"/>
  <c r="G2108" i="73"/>
  <c r="H2108" i="73" s="1"/>
  <c r="I2108" i="73"/>
  <c r="C2132" i="73" l="1"/>
  <c r="E2132" i="73" s="1"/>
  <c r="A2111" i="73"/>
  <c r="B2112" i="73"/>
  <c r="D3132" i="73"/>
  <c r="F2131" i="73"/>
  <c r="G2109" i="73"/>
  <c r="H2109" i="73" s="1"/>
  <c r="I2109" i="73"/>
  <c r="A2112" i="73" l="1"/>
  <c r="B2113" i="73"/>
  <c r="C2133" i="73"/>
  <c r="E2133" i="73" s="1"/>
  <c r="D3133" i="73"/>
  <c r="F2132" i="73"/>
  <c r="G2110" i="73"/>
  <c r="H2110" i="73" s="1"/>
  <c r="I2110" i="73"/>
  <c r="C2134" i="73" l="1"/>
  <c r="E2134" i="73" s="1"/>
  <c r="A2113" i="73"/>
  <c r="B2114" i="73"/>
  <c r="D3134" i="73"/>
  <c r="F2133" i="73"/>
  <c r="G2111" i="73"/>
  <c r="H2111" i="73" s="1"/>
  <c r="I2111" i="73"/>
  <c r="A2114" i="73" l="1"/>
  <c r="B2115" i="73"/>
  <c r="C2135" i="73"/>
  <c r="D3135" i="73"/>
  <c r="F2134" i="73"/>
  <c r="G2112" i="73"/>
  <c r="H2112" i="73" s="1"/>
  <c r="I2112" i="73"/>
  <c r="C2136" i="73" l="1"/>
  <c r="E2136" i="73" s="1"/>
  <c r="E2135" i="73"/>
  <c r="A2115" i="73"/>
  <c r="B2116" i="73"/>
  <c r="D3136" i="73"/>
  <c r="F2135" i="73"/>
  <c r="G2113" i="73"/>
  <c r="H2113" i="73" s="1"/>
  <c r="I2113" i="73"/>
  <c r="D3137" i="73" l="1"/>
  <c r="C2137" i="73"/>
  <c r="E2137" i="73" s="1"/>
  <c r="A2116" i="73"/>
  <c r="B2117" i="73"/>
  <c r="F2136" i="73"/>
  <c r="G2114" i="73"/>
  <c r="H2114" i="73" s="1"/>
  <c r="I2114" i="73"/>
  <c r="C2138" i="73" l="1"/>
  <c r="E2138" i="73" s="1"/>
  <c r="A2117" i="73"/>
  <c r="B2118" i="73"/>
  <c r="D3138" i="73"/>
  <c r="F2137" i="73"/>
  <c r="G2115" i="73"/>
  <c r="H2115" i="73" s="1"/>
  <c r="I2115" i="73"/>
  <c r="A2118" i="73" l="1"/>
  <c r="B2119" i="73"/>
  <c r="C2139" i="73"/>
  <c r="E2139" i="73" s="1"/>
  <c r="D3139" i="73"/>
  <c r="F2138" i="73"/>
  <c r="G2116" i="73"/>
  <c r="H2116" i="73" s="1"/>
  <c r="I2116" i="73"/>
  <c r="C2140" i="73" l="1"/>
  <c r="E2140" i="73" s="1"/>
  <c r="A2119" i="73"/>
  <c r="B2120" i="73"/>
  <c r="D3140" i="73"/>
  <c r="F2139" i="73"/>
  <c r="G2117" i="73"/>
  <c r="H2117" i="73" s="1"/>
  <c r="I2117" i="73"/>
  <c r="A2120" i="73" l="1"/>
  <c r="B2121" i="73"/>
  <c r="C2141" i="73"/>
  <c r="E2141" i="73" s="1"/>
  <c r="D3141" i="73"/>
  <c r="F2140" i="73"/>
  <c r="G2118" i="73"/>
  <c r="H2118" i="73" s="1"/>
  <c r="I2118" i="73"/>
  <c r="C2142" i="73" l="1"/>
  <c r="E2142" i="73" s="1"/>
  <c r="A2121" i="73"/>
  <c r="B2122" i="73"/>
  <c r="D3142" i="73"/>
  <c r="F2141" i="73"/>
  <c r="G2119" i="73"/>
  <c r="H2119" i="73" s="1"/>
  <c r="I2119" i="73"/>
  <c r="A2122" i="73" l="1"/>
  <c r="B2123" i="73"/>
  <c r="C2143" i="73"/>
  <c r="E2143" i="73" s="1"/>
  <c r="D3143" i="73"/>
  <c r="F2142" i="73"/>
  <c r="G2120" i="73"/>
  <c r="H2120" i="73" s="1"/>
  <c r="I2120" i="73"/>
  <c r="C2144" i="73" l="1"/>
  <c r="E2144" i="73" s="1"/>
  <c r="A2123" i="73"/>
  <c r="B2124" i="73"/>
  <c r="D3144" i="73"/>
  <c r="F2143" i="73"/>
  <c r="G2121" i="73"/>
  <c r="H2121" i="73" s="1"/>
  <c r="I2121" i="73"/>
  <c r="A2124" i="73" l="1"/>
  <c r="B2125" i="73"/>
  <c r="C2145" i="73"/>
  <c r="E2145" i="73" s="1"/>
  <c r="D3145" i="73"/>
  <c r="F2144" i="73"/>
  <c r="G2122" i="73"/>
  <c r="H2122" i="73" s="1"/>
  <c r="I2122" i="73"/>
  <c r="C2146" i="73" l="1"/>
  <c r="E2146" i="73" s="1"/>
  <c r="A2125" i="73"/>
  <c r="B2126" i="73"/>
  <c r="D3146" i="73"/>
  <c r="F2145" i="73"/>
  <c r="G2123" i="73"/>
  <c r="H2123" i="73" s="1"/>
  <c r="I2123" i="73"/>
  <c r="A2126" i="73" l="1"/>
  <c r="B2127" i="73"/>
  <c r="C2147" i="73"/>
  <c r="E2147" i="73" s="1"/>
  <c r="D3147" i="73"/>
  <c r="F2146" i="73"/>
  <c r="G2124" i="73"/>
  <c r="H2124" i="73" s="1"/>
  <c r="I2124" i="73"/>
  <c r="C2148" i="73" l="1"/>
  <c r="E2148" i="73" s="1"/>
  <c r="A2127" i="73"/>
  <c r="B2128" i="73"/>
  <c r="D3148" i="73"/>
  <c r="F2147" i="73"/>
  <c r="G2125" i="73"/>
  <c r="H2125" i="73" s="1"/>
  <c r="I2125" i="73"/>
  <c r="A2128" i="73" l="1"/>
  <c r="B2129" i="73"/>
  <c r="C2149" i="73"/>
  <c r="E2149" i="73" s="1"/>
  <c r="D3149" i="73"/>
  <c r="F2148" i="73"/>
  <c r="G2126" i="73"/>
  <c r="H2126" i="73" s="1"/>
  <c r="I2126" i="73"/>
  <c r="C2150" i="73" l="1"/>
  <c r="E2150" i="73" s="1"/>
  <c r="A2129" i="73"/>
  <c r="B2130" i="73"/>
  <c r="D3150" i="73"/>
  <c r="F2149" i="73"/>
  <c r="G2127" i="73"/>
  <c r="H2127" i="73" s="1"/>
  <c r="I2127" i="73"/>
  <c r="A2130" i="73" l="1"/>
  <c r="B2131" i="73"/>
  <c r="C2151" i="73"/>
  <c r="E2151" i="73" s="1"/>
  <c r="D3151" i="73"/>
  <c r="F2150" i="73"/>
  <c r="G2128" i="73"/>
  <c r="H2128" i="73" s="1"/>
  <c r="I2128" i="73"/>
  <c r="C2152" i="73" l="1"/>
  <c r="E2152" i="73" s="1"/>
  <c r="A2131" i="73"/>
  <c r="B2132" i="73"/>
  <c r="D3152" i="73"/>
  <c r="F2151" i="73"/>
  <c r="G2129" i="73"/>
  <c r="H2129" i="73" s="1"/>
  <c r="I2129" i="73"/>
  <c r="A2132" i="73" l="1"/>
  <c r="B2133" i="73"/>
  <c r="C2153" i="73"/>
  <c r="E2153" i="73" s="1"/>
  <c r="D3153" i="73"/>
  <c r="F2152" i="73"/>
  <c r="G2130" i="73"/>
  <c r="H2130" i="73" s="1"/>
  <c r="I2130" i="73"/>
  <c r="C2154" i="73" l="1"/>
  <c r="E2154" i="73" s="1"/>
  <c r="A2133" i="73"/>
  <c r="B2134" i="73"/>
  <c r="D3154" i="73"/>
  <c r="F2153" i="73"/>
  <c r="G2131" i="73"/>
  <c r="H2131" i="73" s="1"/>
  <c r="I2131" i="73"/>
  <c r="A2134" i="73" l="1"/>
  <c r="B2135" i="73"/>
  <c r="C2155" i="73"/>
  <c r="E2155" i="73" s="1"/>
  <c r="D3155" i="73"/>
  <c r="F2154" i="73"/>
  <c r="G2132" i="73"/>
  <c r="H2132" i="73" s="1"/>
  <c r="I2132" i="73"/>
  <c r="C2156" i="73" l="1"/>
  <c r="E2156" i="73" s="1"/>
  <c r="A2135" i="73"/>
  <c r="B2136" i="73"/>
  <c r="D3156" i="73"/>
  <c r="F2155" i="73"/>
  <c r="G2133" i="73"/>
  <c r="H2133" i="73" s="1"/>
  <c r="I2133" i="73"/>
  <c r="A2136" i="73" l="1"/>
  <c r="B2137" i="73"/>
  <c r="C2157" i="73"/>
  <c r="E2157" i="73" s="1"/>
  <c r="D3157" i="73"/>
  <c r="F2156" i="73"/>
  <c r="G2134" i="73"/>
  <c r="H2134" i="73" s="1"/>
  <c r="I2134" i="73"/>
  <c r="C2158" i="73" l="1"/>
  <c r="E2158" i="73" s="1"/>
  <c r="A2137" i="73"/>
  <c r="B2138" i="73"/>
  <c r="D3158" i="73"/>
  <c r="F2157" i="73"/>
  <c r="G2135" i="73"/>
  <c r="H2135" i="73" s="1"/>
  <c r="I2135" i="73"/>
  <c r="A2138" i="73" l="1"/>
  <c r="B2139" i="73"/>
  <c r="C2159" i="73"/>
  <c r="E2159" i="73" s="1"/>
  <c r="D3159" i="73"/>
  <c r="F2158" i="73"/>
  <c r="G2136" i="73"/>
  <c r="H2136" i="73" s="1"/>
  <c r="I2136" i="73"/>
  <c r="C2160" i="73" l="1"/>
  <c r="E2160" i="73" s="1"/>
  <c r="A2139" i="73"/>
  <c r="B2140" i="73"/>
  <c r="D3160" i="73"/>
  <c r="F2159" i="73"/>
  <c r="G2137" i="73"/>
  <c r="H2137" i="73" s="1"/>
  <c r="I2137" i="73"/>
  <c r="A2140" i="73" l="1"/>
  <c r="B2141" i="73"/>
  <c r="C2161" i="73"/>
  <c r="E2161" i="73" s="1"/>
  <c r="D3161" i="73"/>
  <c r="F2160" i="73"/>
  <c r="G2138" i="73"/>
  <c r="H2138" i="73" s="1"/>
  <c r="I2138" i="73"/>
  <c r="C2162" i="73" l="1"/>
  <c r="E2162" i="73" s="1"/>
  <c r="A2141" i="73"/>
  <c r="B2142" i="73"/>
  <c r="D3162" i="73"/>
  <c r="F2161" i="73"/>
  <c r="G2139" i="73"/>
  <c r="H2139" i="73" s="1"/>
  <c r="I2139" i="73"/>
  <c r="A2142" i="73" l="1"/>
  <c r="B2143" i="73"/>
  <c r="C2163" i="73"/>
  <c r="E2163" i="73" s="1"/>
  <c r="D3163" i="73"/>
  <c r="F2162" i="73"/>
  <c r="G2140" i="73"/>
  <c r="H2140" i="73" s="1"/>
  <c r="I2140" i="73"/>
  <c r="C2164" i="73" l="1"/>
  <c r="E2164" i="73" s="1"/>
  <c r="A2143" i="73"/>
  <c r="B2144" i="73"/>
  <c r="D3164" i="73"/>
  <c r="F2163" i="73"/>
  <c r="G2141" i="73"/>
  <c r="H2141" i="73" s="1"/>
  <c r="I2141" i="73"/>
  <c r="A2144" i="73" l="1"/>
  <c r="B2145" i="73"/>
  <c r="C2165" i="73"/>
  <c r="E2165" i="73" s="1"/>
  <c r="D3165" i="73"/>
  <c r="F2164" i="73"/>
  <c r="G2142" i="73"/>
  <c r="H2142" i="73" s="1"/>
  <c r="I2142" i="73"/>
  <c r="C2166" i="73" l="1"/>
  <c r="E2166" i="73" s="1"/>
  <c r="A2145" i="73"/>
  <c r="B2146" i="73"/>
  <c r="D3166" i="73"/>
  <c r="F2165" i="73"/>
  <c r="G2143" i="73"/>
  <c r="H2143" i="73" s="1"/>
  <c r="I2143" i="73"/>
  <c r="A2146" i="73" l="1"/>
  <c r="B2147" i="73"/>
  <c r="C2167" i="73"/>
  <c r="E2167" i="73" s="1"/>
  <c r="D3167" i="73"/>
  <c r="F2166" i="73"/>
  <c r="G2144" i="73"/>
  <c r="H2144" i="73" s="1"/>
  <c r="I2144" i="73"/>
  <c r="C2168" i="73" l="1"/>
  <c r="E2168" i="73" s="1"/>
  <c r="A2147" i="73"/>
  <c r="B2148" i="73"/>
  <c r="D3168" i="73"/>
  <c r="F2167" i="73"/>
  <c r="G2145" i="73"/>
  <c r="H2145" i="73" s="1"/>
  <c r="I2145" i="73"/>
  <c r="A2148" i="73" l="1"/>
  <c r="B2149" i="73"/>
  <c r="C2169" i="73"/>
  <c r="E2169" i="73" s="1"/>
  <c r="D3169" i="73"/>
  <c r="F2168" i="73"/>
  <c r="G2146" i="73"/>
  <c r="H2146" i="73" s="1"/>
  <c r="I2146" i="73"/>
  <c r="C2170" i="73" l="1"/>
  <c r="E2170" i="73" s="1"/>
  <c r="A2149" i="73"/>
  <c r="B2150" i="73"/>
  <c r="D3170" i="73"/>
  <c r="F2169" i="73"/>
  <c r="G2147" i="73"/>
  <c r="H2147" i="73" s="1"/>
  <c r="I2147" i="73"/>
  <c r="A2150" i="73" l="1"/>
  <c r="B2151" i="73"/>
  <c r="C2171" i="73"/>
  <c r="E2171" i="73" s="1"/>
  <c r="D3171" i="73"/>
  <c r="F2170" i="73"/>
  <c r="G2148" i="73"/>
  <c r="H2148" i="73" s="1"/>
  <c r="I2148" i="73"/>
  <c r="C2172" i="73" l="1"/>
  <c r="E2172" i="73" s="1"/>
  <c r="A2151" i="73"/>
  <c r="B2152" i="73"/>
  <c r="D3172" i="73"/>
  <c r="F2171" i="73"/>
  <c r="G2149" i="73"/>
  <c r="H2149" i="73" s="1"/>
  <c r="I2149" i="73"/>
  <c r="A2152" i="73" l="1"/>
  <c r="B2153" i="73"/>
  <c r="C2173" i="73"/>
  <c r="E2173" i="73" s="1"/>
  <c r="D3173" i="73"/>
  <c r="F2172" i="73"/>
  <c r="G2150" i="73"/>
  <c r="H2150" i="73" s="1"/>
  <c r="I2150" i="73"/>
  <c r="C2174" i="73" l="1"/>
  <c r="E2174" i="73" s="1"/>
  <c r="A2153" i="73"/>
  <c r="B2154" i="73"/>
  <c r="D3174" i="73"/>
  <c r="F2173" i="73"/>
  <c r="G2151" i="73"/>
  <c r="H2151" i="73" s="1"/>
  <c r="I2151" i="73"/>
  <c r="A2154" i="73" l="1"/>
  <c r="B2155" i="73"/>
  <c r="C2175" i="73"/>
  <c r="E2175" i="73" s="1"/>
  <c r="D3175" i="73"/>
  <c r="F2174" i="73"/>
  <c r="G2152" i="73"/>
  <c r="H2152" i="73" s="1"/>
  <c r="I2152" i="73"/>
  <c r="C2176" i="73" l="1"/>
  <c r="E2176" i="73" s="1"/>
  <c r="A2155" i="73"/>
  <c r="B2156" i="73"/>
  <c r="D3176" i="73"/>
  <c r="F2175" i="73"/>
  <c r="G2153" i="73"/>
  <c r="H2153" i="73" s="1"/>
  <c r="I2153" i="73"/>
  <c r="A2156" i="73" l="1"/>
  <c r="B2157" i="73"/>
  <c r="C2177" i="73"/>
  <c r="E2177" i="73" s="1"/>
  <c r="D3177" i="73"/>
  <c r="F2176" i="73"/>
  <c r="G2154" i="73"/>
  <c r="H2154" i="73" s="1"/>
  <c r="I2154" i="73"/>
  <c r="D3178" i="73" l="1"/>
  <c r="C2178" i="73"/>
  <c r="E2178" i="73" s="1"/>
  <c r="A2157" i="73"/>
  <c r="B2158" i="73"/>
  <c r="F2177" i="73"/>
  <c r="G2155" i="73"/>
  <c r="H2155" i="73" s="1"/>
  <c r="I2155" i="73"/>
  <c r="C2179" i="73" l="1"/>
  <c r="E2179" i="73" s="1"/>
  <c r="A2158" i="73"/>
  <c r="B2159" i="73"/>
  <c r="D3179" i="73"/>
  <c r="F2178" i="73"/>
  <c r="G2156" i="73"/>
  <c r="H2156" i="73" s="1"/>
  <c r="I2156" i="73"/>
  <c r="A2159" i="73" l="1"/>
  <c r="B2160" i="73"/>
  <c r="C2180" i="73"/>
  <c r="E2180" i="73" s="1"/>
  <c r="D3180" i="73"/>
  <c r="F2179" i="73"/>
  <c r="G2157" i="73"/>
  <c r="H2157" i="73" s="1"/>
  <c r="I2157" i="73"/>
  <c r="C2181" i="73" l="1"/>
  <c r="E2181" i="73" s="1"/>
  <c r="A2160" i="73"/>
  <c r="B2161" i="73"/>
  <c r="D3181" i="73"/>
  <c r="F2180" i="73"/>
  <c r="G2158" i="73"/>
  <c r="H2158" i="73" s="1"/>
  <c r="I2158" i="73"/>
  <c r="A2161" i="73" l="1"/>
  <c r="B2162" i="73"/>
  <c r="C2182" i="73"/>
  <c r="E2182" i="73" s="1"/>
  <c r="D3182" i="73"/>
  <c r="F2181" i="73"/>
  <c r="G2159" i="73"/>
  <c r="H2159" i="73" s="1"/>
  <c r="I2159" i="73"/>
  <c r="C2183" i="73" l="1"/>
  <c r="E2183" i="73" s="1"/>
  <c r="A2162" i="73"/>
  <c r="B2163" i="73"/>
  <c r="D3183" i="73"/>
  <c r="F2182" i="73"/>
  <c r="G2160" i="73"/>
  <c r="H2160" i="73" s="1"/>
  <c r="I2160" i="73"/>
  <c r="A2163" i="73" l="1"/>
  <c r="B2164" i="73"/>
  <c r="C2184" i="73"/>
  <c r="E2184" i="73" s="1"/>
  <c r="D3184" i="73"/>
  <c r="F2183" i="73"/>
  <c r="G2161" i="73"/>
  <c r="H2161" i="73" s="1"/>
  <c r="I2161" i="73"/>
  <c r="C2185" i="73" l="1"/>
  <c r="E2185" i="73" s="1"/>
  <c r="A2164" i="73"/>
  <c r="B2165" i="73"/>
  <c r="D3185" i="73"/>
  <c r="F2184" i="73"/>
  <c r="G2162" i="73"/>
  <c r="H2162" i="73" s="1"/>
  <c r="I2162" i="73"/>
  <c r="A2165" i="73" l="1"/>
  <c r="B2166" i="73"/>
  <c r="C2186" i="73"/>
  <c r="E2186" i="73" s="1"/>
  <c r="D3186" i="73"/>
  <c r="F2185" i="73"/>
  <c r="G2163" i="73"/>
  <c r="H2163" i="73" s="1"/>
  <c r="I2163" i="73"/>
  <c r="C2187" i="73" l="1"/>
  <c r="E2187" i="73" s="1"/>
  <c r="A2166" i="73"/>
  <c r="B2167" i="73"/>
  <c r="D3187" i="73"/>
  <c r="F2186" i="73"/>
  <c r="G2164" i="73"/>
  <c r="H2164" i="73" s="1"/>
  <c r="I2164" i="73"/>
  <c r="A2167" i="73" l="1"/>
  <c r="B2168" i="73"/>
  <c r="C2188" i="73"/>
  <c r="E2188" i="73" s="1"/>
  <c r="D3188" i="73"/>
  <c r="F2187" i="73"/>
  <c r="G2165" i="73"/>
  <c r="H2165" i="73" s="1"/>
  <c r="I2165" i="73"/>
  <c r="C2189" i="73" l="1"/>
  <c r="E2189" i="73" s="1"/>
  <c r="A2168" i="73"/>
  <c r="B2169" i="73"/>
  <c r="D3189" i="73"/>
  <c r="F2188" i="73"/>
  <c r="G2166" i="73"/>
  <c r="H2166" i="73" s="1"/>
  <c r="I2166" i="73"/>
  <c r="A2169" i="73" l="1"/>
  <c r="B2170" i="73"/>
  <c r="C2190" i="73"/>
  <c r="E2190" i="73" s="1"/>
  <c r="D3190" i="73"/>
  <c r="F2189" i="73"/>
  <c r="G2167" i="73"/>
  <c r="H2167" i="73" s="1"/>
  <c r="I2167" i="73"/>
  <c r="C2191" i="73" l="1"/>
  <c r="E2191" i="73" s="1"/>
  <c r="A2170" i="73"/>
  <c r="B2171" i="73"/>
  <c r="D3191" i="73"/>
  <c r="F2190" i="73"/>
  <c r="G2168" i="73"/>
  <c r="H2168" i="73" s="1"/>
  <c r="I2168" i="73"/>
  <c r="A2171" i="73" l="1"/>
  <c r="B2172" i="73"/>
  <c r="C2192" i="73"/>
  <c r="E2192" i="73" s="1"/>
  <c r="D3192" i="73"/>
  <c r="F2191" i="73"/>
  <c r="G2169" i="73"/>
  <c r="H2169" i="73" s="1"/>
  <c r="I2169" i="73"/>
  <c r="C2193" i="73" l="1"/>
  <c r="E2193" i="73" s="1"/>
  <c r="A2172" i="73"/>
  <c r="B2173" i="73"/>
  <c r="D3193" i="73"/>
  <c r="F2192" i="73"/>
  <c r="G2170" i="73"/>
  <c r="H2170" i="73" s="1"/>
  <c r="I2170" i="73"/>
  <c r="A2173" i="73" l="1"/>
  <c r="B2174" i="73"/>
  <c r="C2194" i="73"/>
  <c r="E2194" i="73" s="1"/>
  <c r="D3194" i="73"/>
  <c r="F2193" i="73"/>
  <c r="G2171" i="73"/>
  <c r="H2171" i="73" s="1"/>
  <c r="I2171" i="73"/>
  <c r="C2195" i="73" l="1"/>
  <c r="E2195" i="73" s="1"/>
  <c r="A2174" i="73"/>
  <c r="B2175" i="73"/>
  <c r="D3195" i="73"/>
  <c r="F2194" i="73"/>
  <c r="G2172" i="73"/>
  <c r="H2172" i="73" s="1"/>
  <c r="I2172" i="73"/>
  <c r="A2175" i="73" l="1"/>
  <c r="B2176" i="73"/>
  <c r="C2196" i="73"/>
  <c r="E2196" i="73" s="1"/>
  <c r="D3196" i="73"/>
  <c r="F2195" i="73"/>
  <c r="G2173" i="73"/>
  <c r="H2173" i="73" s="1"/>
  <c r="I2173" i="73"/>
  <c r="C2197" i="73" l="1"/>
  <c r="E2197" i="73" s="1"/>
  <c r="A2176" i="73"/>
  <c r="B2177" i="73"/>
  <c r="D3197" i="73"/>
  <c r="F2196" i="73"/>
  <c r="G2174" i="73"/>
  <c r="H2174" i="73" s="1"/>
  <c r="I2174" i="73"/>
  <c r="A2177" i="73" l="1"/>
  <c r="B2178" i="73"/>
  <c r="C2198" i="73"/>
  <c r="E2198" i="73" s="1"/>
  <c r="D3198" i="73"/>
  <c r="F2197" i="73"/>
  <c r="G2175" i="73"/>
  <c r="H2175" i="73" s="1"/>
  <c r="I2175" i="73"/>
  <c r="C2199" i="73" l="1"/>
  <c r="E2199" i="73" s="1"/>
  <c r="A2178" i="73"/>
  <c r="B2179" i="73"/>
  <c r="D3199" i="73"/>
  <c r="F2198" i="73"/>
  <c r="G2176" i="73"/>
  <c r="H2176" i="73" s="1"/>
  <c r="I2176" i="73"/>
  <c r="A2179" i="73" l="1"/>
  <c r="B2180" i="73"/>
  <c r="C2200" i="73"/>
  <c r="E2200" i="73" s="1"/>
  <c r="D3200" i="73"/>
  <c r="F2199" i="73"/>
  <c r="G2177" i="73"/>
  <c r="H2177" i="73" s="1"/>
  <c r="I2177" i="73"/>
  <c r="C2201" i="73" l="1"/>
  <c r="E2201" i="73" s="1"/>
  <c r="A2180" i="73"/>
  <c r="B2181" i="73"/>
  <c r="D3201" i="73"/>
  <c r="F2200" i="73"/>
  <c r="G2178" i="73"/>
  <c r="H2178" i="73" s="1"/>
  <c r="I2178" i="73"/>
  <c r="A2181" i="73" l="1"/>
  <c r="B2182" i="73"/>
  <c r="C2202" i="73"/>
  <c r="E2202" i="73" s="1"/>
  <c r="D3202" i="73"/>
  <c r="F2201" i="73"/>
  <c r="G2179" i="73"/>
  <c r="H2179" i="73" s="1"/>
  <c r="I2179" i="73"/>
  <c r="C2203" i="73" l="1"/>
  <c r="E2203" i="73" s="1"/>
  <c r="A2182" i="73"/>
  <c r="B2183" i="73"/>
  <c r="D3203" i="73"/>
  <c r="F2202" i="73"/>
  <c r="G2180" i="73"/>
  <c r="H2180" i="73" s="1"/>
  <c r="I2180" i="73"/>
  <c r="A2183" i="73" l="1"/>
  <c r="B2184" i="73"/>
  <c r="C2204" i="73"/>
  <c r="D3204" i="73"/>
  <c r="F2203" i="73"/>
  <c r="G2181" i="73"/>
  <c r="H2181" i="73" s="1"/>
  <c r="I2181" i="73"/>
  <c r="C2205" i="73" l="1"/>
  <c r="E2205" i="73" s="1"/>
  <c r="E2204" i="73"/>
  <c r="A2184" i="73"/>
  <c r="B2185" i="73"/>
  <c r="D3205" i="73"/>
  <c r="F2204" i="73"/>
  <c r="G2182" i="73"/>
  <c r="H2182" i="73" s="1"/>
  <c r="I2182" i="73"/>
  <c r="D3206" i="73" l="1"/>
  <c r="C2206" i="73"/>
  <c r="E2206" i="73" s="1"/>
  <c r="A2185" i="73"/>
  <c r="B2186" i="73"/>
  <c r="F2205" i="73"/>
  <c r="G2183" i="73"/>
  <c r="H2183" i="73" s="1"/>
  <c r="I2183" i="73"/>
  <c r="A2186" i="73" l="1"/>
  <c r="B2187" i="73"/>
  <c r="C2207" i="73"/>
  <c r="E2207" i="73" s="1"/>
  <c r="D3207" i="73"/>
  <c r="F2206" i="73"/>
  <c r="G2184" i="73"/>
  <c r="H2184" i="73" s="1"/>
  <c r="I2184" i="73"/>
  <c r="A2187" i="73" l="1"/>
  <c r="B2188" i="73"/>
  <c r="C2208" i="73"/>
  <c r="D3208" i="73"/>
  <c r="F2207" i="73"/>
  <c r="G2185" i="73"/>
  <c r="H2185" i="73" s="1"/>
  <c r="I2185" i="73"/>
  <c r="C2209" i="73" l="1"/>
  <c r="E2209" i="73" s="1"/>
  <c r="E2208" i="73"/>
  <c r="A2188" i="73"/>
  <c r="B2189" i="73"/>
  <c r="D3209" i="73"/>
  <c r="F2208" i="73"/>
  <c r="G2186" i="73"/>
  <c r="H2186" i="73" s="1"/>
  <c r="I2186" i="73"/>
  <c r="D3210" i="73" l="1"/>
  <c r="C2210" i="73"/>
  <c r="A2189" i="73"/>
  <c r="B2190" i="73"/>
  <c r="F2209" i="73"/>
  <c r="G2187" i="73"/>
  <c r="H2187" i="73" s="1"/>
  <c r="I2187" i="73"/>
  <c r="C2211" i="73" l="1"/>
  <c r="E2211" i="73" s="1"/>
  <c r="E2210" i="73"/>
  <c r="A2190" i="73"/>
  <c r="B2191" i="73"/>
  <c r="D3211" i="73"/>
  <c r="F2210" i="73"/>
  <c r="G2188" i="73"/>
  <c r="H2188" i="73" s="1"/>
  <c r="I2188" i="73"/>
  <c r="D3212" i="73" l="1"/>
  <c r="C2212" i="73"/>
  <c r="A2191" i="73"/>
  <c r="B2192" i="73"/>
  <c r="F2211" i="73"/>
  <c r="G2189" i="73"/>
  <c r="H2189" i="73" s="1"/>
  <c r="I2189" i="73"/>
  <c r="C2213" i="73" l="1"/>
  <c r="E2212" i="73"/>
  <c r="A2192" i="73"/>
  <c r="B2193" i="73"/>
  <c r="D3213" i="73"/>
  <c r="F2212" i="73"/>
  <c r="G2190" i="73"/>
  <c r="H2190" i="73" s="1"/>
  <c r="I2190" i="73"/>
  <c r="E2213" i="73"/>
  <c r="D3214" i="73" l="1"/>
  <c r="C2214" i="73"/>
  <c r="E2214" i="73" s="1"/>
  <c r="A2193" i="73"/>
  <c r="B2194" i="73"/>
  <c r="F2213" i="73"/>
  <c r="G2191" i="73"/>
  <c r="H2191" i="73" s="1"/>
  <c r="I2191" i="73"/>
  <c r="C2215" i="73" l="1"/>
  <c r="E2215" i="73" s="1"/>
  <c r="A2194" i="73"/>
  <c r="B2195" i="73"/>
  <c r="D3215" i="73"/>
  <c r="F2214" i="73"/>
  <c r="G2192" i="73"/>
  <c r="H2192" i="73" s="1"/>
  <c r="I2192" i="73"/>
  <c r="A2195" i="73" l="1"/>
  <c r="B2196" i="73"/>
  <c r="C2216" i="73"/>
  <c r="E2216" i="73" s="1"/>
  <c r="D3216" i="73"/>
  <c r="F2215" i="73"/>
  <c r="G2193" i="73"/>
  <c r="H2193" i="73" s="1"/>
  <c r="I2193" i="73"/>
  <c r="C2217" i="73" l="1"/>
  <c r="E2217" i="73" s="1"/>
  <c r="A2196" i="73"/>
  <c r="B2197" i="73"/>
  <c r="D3217" i="73"/>
  <c r="F2216" i="73"/>
  <c r="G2194" i="73"/>
  <c r="H2194" i="73" s="1"/>
  <c r="I2194" i="73"/>
  <c r="A2197" i="73" l="1"/>
  <c r="B2198" i="73"/>
  <c r="C2218" i="73"/>
  <c r="E2218" i="73" s="1"/>
  <c r="D3218" i="73"/>
  <c r="F2217" i="73"/>
  <c r="G2195" i="73"/>
  <c r="H2195" i="73" s="1"/>
  <c r="I2195" i="73"/>
  <c r="C2219" i="73" l="1"/>
  <c r="E2219" i="73" s="1"/>
  <c r="A2198" i="73"/>
  <c r="B2199" i="73"/>
  <c r="D3219" i="73"/>
  <c r="F2218" i="73"/>
  <c r="G2196" i="73"/>
  <c r="H2196" i="73" s="1"/>
  <c r="I2196" i="73"/>
  <c r="A2199" i="73" l="1"/>
  <c r="B2200" i="73"/>
  <c r="C2220" i="73"/>
  <c r="E2220" i="73" s="1"/>
  <c r="D3220" i="73"/>
  <c r="F2219" i="73"/>
  <c r="G2197" i="73"/>
  <c r="H2197" i="73" s="1"/>
  <c r="I2197" i="73"/>
  <c r="C2221" i="73" l="1"/>
  <c r="E2221" i="73" s="1"/>
  <c r="A2200" i="73"/>
  <c r="B2201" i="73"/>
  <c r="D3221" i="73"/>
  <c r="F2220" i="73"/>
  <c r="G2198" i="73"/>
  <c r="H2198" i="73" s="1"/>
  <c r="I2198" i="73"/>
  <c r="A2201" i="73" l="1"/>
  <c r="B2202" i="73"/>
  <c r="C2222" i="73"/>
  <c r="E2222" i="73" s="1"/>
  <c r="D3222" i="73"/>
  <c r="F2221" i="73"/>
  <c r="G2199" i="73"/>
  <c r="H2199" i="73" s="1"/>
  <c r="I2199" i="73"/>
  <c r="C2223" i="73" l="1"/>
  <c r="E2223" i="73" s="1"/>
  <c r="A2202" i="73"/>
  <c r="B2203" i="73"/>
  <c r="D3223" i="73"/>
  <c r="F2222" i="73"/>
  <c r="G2200" i="73"/>
  <c r="H2200" i="73" s="1"/>
  <c r="I2200" i="73"/>
  <c r="A2203" i="73" l="1"/>
  <c r="B2204" i="73"/>
  <c r="C2224" i="73"/>
  <c r="E2224" i="73" s="1"/>
  <c r="D3224" i="73"/>
  <c r="F2223" i="73"/>
  <c r="G2201" i="73"/>
  <c r="H2201" i="73" s="1"/>
  <c r="I2201" i="73"/>
  <c r="C2225" i="73" l="1"/>
  <c r="E2225" i="73" s="1"/>
  <c r="A2204" i="73"/>
  <c r="B2205" i="73"/>
  <c r="D3225" i="73"/>
  <c r="F2224" i="73"/>
  <c r="G2202" i="73"/>
  <c r="H2202" i="73" s="1"/>
  <c r="I2202" i="73"/>
  <c r="A2205" i="73" l="1"/>
  <c r="B2206" i="73"/>
  <c r="C2226" i="73"/>
  <c r="E2226" i="73" s="1"/>
  <c r="D3226" i="73"/>
  <c r="F2225" i="73"/>
  <c r="G2203" i="73"/>
  <c r="H2203" i="73" s="1"/>
  <c r="I2203" i="73"/>
  <c r="C2227" i="73" l="1"/>
  <c r="E2227" i="73" s="1"/>
  <c r="A2206" i="73"/>
  <c r="B2207" i="73"/>
  <c r="D3227" i="73"/>
  <c r="F2226" i="73"/>
  <c r="G2204" i="73"/>
  <c r="H2204" i="73" s="1"/>
  <c r="I2204" i="73"/>
  <c r="A2207" i="73" l="1"/>
  <c r="B2208" i="73"/>
  <c r="C2228" i="73"/>
  <c r="E2228" i="73" s="1"/>
  <c r="D3228" i="73"/>
  <c r="F2227" i="73"/>
  <c r="G2205" i="73"/>
  <c r="H2205" i="73" s="1"/>
  <c r="I2205" i="73"/>
  <c r="C2229" i="73" l="1"/>
  <c r="E2229" i="73" s="1"/>
  <c r="A2208" i="73"/>
  <c r="B2209" i="73"/>
  <c r="D3229" i="73"/>
  <c r="F2228" i="73"/>
  <c r="G2206" i="73"/>
  <c r="H2206" i="73" s="1"/>
  <c r="I2206" i="73"/>
  <c r="A2209" i="73" l="1"/>
  <c r="B2210" i="73"/>
  <c r="C2230" i="73"/>
  <c r="E2230" i="73" s="1"/>
  <c r="D3230" i="73"/>
  <c r="F2229" i="73"/>
  <c r="G2207" i="73"/>
  <c r="H2207" i="73" s="1"/>
  <c r="I2207" i="73"/>
  <c r="C2231" i="73" l="1"/>
  <c r="E2231" i="73" s="1"/>
  <c r="A2210" i="73"/>
  <c r="B2211" i="73"/>
  <c r="D3231" i="73"/>
  <c r="F2230" i="73"/>
  <c r="G2208" i="73"/>
  <c r="H2208" i="73" s="1"/>
  <c r="I2208" i="73"/>
  <c r="A2211" i="73" l="1"/>
  <c r="B2212" i="73"/>
  <c r="C2232" i="73"/>
  <c r="E2232" i="73" s="1"/>
  <c r="D3232" i="73"/>
  <c r="F2231" i="73"/>
  <c r="G2209" i="73"/>
  <c r="H2209" i="73" s="1"/>
  <c r="I2209" i="73"/>
  <c r="C2233" i="73" l="1"/>
  <c r="E2233" i="73" s="1"/>
  <c r="A2212" i="73"/>
  <c r="B2213" i="73"/>
  <c r="D3233" i="73"/>
  <c r="F2232" i="73"/>
  <c r="G2210" i="73"/>
  <c r="H2210" i="73" s="1"/>
  <c r="I2210" i="73"/>
  <c r="A2213" i="73" l="1"/>
  <c r="B2214" i="73"/>
  <c r="C2234" i="73"/>
  <c r="E2234" i="73" s="1"/>
  <c r="D3234" i="73"/>
  <c r="F2233" i="73"/>
  <c r="G2211" i="73"/>
  <c r="H2211" i="73" s="1"/>
  <c r="I2211" i="73"/>
  <c r="C2235" i="73" l="1"/>
  <c r="E2235" i="73" s="1"/>
  <c r="A2214" i="73"/>
  <c r="B2215" i="73"/>
  <c r="D3235" i="73"/>
  <c r="F2234" i="73"/>
  <c r="G2212" i="73"/>
  <c r="H2212" i="73" s="1"/>
  <c r="I2212" i="73"/>
  <c r="A2215" i="73" l="1"/>
  <c r="B2216" i="73"/>
  <c r="C2236" i="73"/>
  <c r="E2236" i="73" s="1"/>
  <c r="D3236" i="73"/>
  <c r="F2235" i="73"/>
  <c r="G2213" i="73"/>
  <c r="H2213" i="73" s="1"/>
  <c r="I2213" i="73"/>
  <c r="C2237" i="73" l="1"/>
  <c r="E2237" i="73" s="1"/>
  <c r="A2216" i="73"/>
  <c r="B2217" i="73"/>
  <c r="D3237" i="73"/>
  <c r="F2236" i="73"/>
  <c r="G2214" i="73"/>
  <c r="H2214" i="73" s="1"/>
  <c r="I2214" i="73"/>
  <c r="A2217" i="73" l="1"/>
  <c r="B2218" i="73"/>
  <c r="C2238" i="73"/>
  <c r="E2238" i="73" s="1"/>
  <c r="D3238" i="73"/>
  <c r="F2237" i="73"/>
  <c r="G2215" i="73"/>
  <c r="H2215" i="73" s="1"/>
  <c r="I2215" i="73"/>
  <c r="C2239" i="73" l="1"/>
  <c r="E2239" i="73" s="1"/>
  <c r="A2218" i="73"/>
  <c r="B2219" i="73"/>
  <c r="D3239" i="73"/>
  <c r="F2238" i="73"/>
  <c r="G2216" i="73"/>
  <c r="H2216" i="73" s="1"/>
  <c r="I2216" i="73"/>
  <c r="A2219" i="73" l="1"/>
  <c r="B2220" i="73"/>
  <c r="C2240" i="73"/>
  <c r="D3240" i="73"/>
  <c r="F2239" i="73"/>
  <c r="G2217" i="73"/>
  <c r="H2217" i="73" s="1"/>
  <c r="I2217" i="73"/>
  <c r="C2241" i="73" l="1"/>
  <c r="E2241" i="73" s="1"/>
  <c r="E2240" i="73"/>
  <c r="A2220" i="73"/>
  <c r="B2221" i="73"/>
  <c r="D3241" i="73"/>
  <c r="F2240" i="73"/>
  <c r="G2218" i="73"/>
  <c r="H2218" i="73" s="1"/>
  <c r="I2218" i="73"/>
  <c r="D3242" i="73" l="1"/>
  <c r="C2242" i="73"/>
  <c r="E2242" i="73" s="1"/>
  <c r="A2221" i="73"/>
  <c r="B2222" i="73"/>
  <c r="F2241" i="73"/>
  <c r="G2219" i="73"/>
  <c r="H2219" i="73" s="1"/>
  <c r="I2219" i="73"/>
  <c r="C2243" i="73" l="1"/>
  <c r="E2243" i="73" s="1"/>
  <c r="A2222" i="73"/>
  <c r="B2223" i="73"/>
  <c r="D3243" i="73"/>
  <c r="F2242" i="73"/>
  <c r="G2220" i="73"/>
  <c r="H2220" i="73" s="1"/>
  <c r="I2220" i="73"/>
  <c r="A2223" i="73" l="1"/>
  <c r="B2224" i="73"/>
  <c r="C2244" i="73"/>
  <c r="E2244" i="73" s="1"/>
  <c r="D3244" i="73"/>
  <c r="F2243" i="73"/>
  <c r="G2221" i="73"/>
  <c r="H2221" i="73" s="1"/>
  <c r="I2221" i="73"/>
  <c r="C2245" i="73" l="1"/>
  <c r="E2245" i="73" s="1"/>
  <c r="A2224" i="73"/>
  <c r="B2225" i="73"/>
  <c r="D3245" i="73"/>
  <c r="F2244" i="73"/>
  <c r="G2222" i="73"/>
  <c r="H2222" i="73" s="1"/>
  <c r="I2222" i="73"/>
  <c r="A2225" i="73" l="1"/>
  <c r="B2226" i="73"/>
  <c r="C2246" i="73"/>
  <c r="D3246" i="73"/>
  <c r="F2245" i="73"/>
  <c r="G2223" i="73"/>
  <c r="H2223" i="73" s="1"/>
  <c r="I2223" i="73"/>
  <c r="C2247" i="73" l="1"/>
  <c r="E2247" i="73" s="1"/>
  <c r="E2246" i="73"/>
  <c r="A2226" i="73"/>
  <c r="B2227" i="73"/>
  <c r="D3247" i="73"/>
  <c r="F2246" i="73"/>
  <c r="G2224" i="73"/>
  <c r="H2224" i="73" s="1"/>
  <c r="I2224" i="73"/>
  <c r="D3248" i="73" l="1"/>
  <c r="C2248" i="73"/>
  <c r="E2248" i="73" s="1"/>
  <c r="A2227" i="73"/>
  <c r="B2228" i="73"/>
  <c r="F2247" i="73"/>
  <c r="G2225" i="73"/>
  <c r="H2225" i="73" s="1"/>
  <c r="I2225" i="73"/>
  <c r="C2249" i="73" l="1"/>
  <c r="E2249" i="73" s="1"/>
  <c r="A2228" i="73"/>
  <c r="B2229" i="73"/>
  <c r="D3249" i="73"/>
  <c r="F2248" i="73"/>
  <c r="G2226" i="73"/>
  <c r="H2226" i="73" s="1"/>
  <c r="I2226" i="73"/>
  <c r="A2229" i="73" l="1"/>
  <c r="B2230" i="73"/>
  <c r="C2250" i="73"/>
  <c r="E2250" i="73" s="1"/>
  <c r="D3250" i="73"/>
  <c r="F2249" i="73"/>
  <c r="G2227" i="73"/>
  <c r="H2227" i="73" s="1"/>
  <c r="I2227" i="73"/>
  <c r="C2251" i="73" l="1"/>
  <c r="E2251" i="73" s="1"/>
  <c r="A2230" i="73"/>
  <c r="B2231" i="73"/>
  <c r="D3251" i="73"/>
  <c r="F2250" i="73"/>
  <c r="G2228" i="73"/>
  <c r="H2228" i="73" s="1"/>
  <c r="I2228" i="73"/>
  <c r="A2231" i="73" l="1"/>
  <c r="B2232" i="73"/>
  <c r="C2252" i="73"/>
  <c r="E2252" i="73" s="1"/>
  <c r="D3252" i="73"/>
  <c r="F2251" i="73"/>
  <c r="G2229" i="73"/>
  <c r="H2229" i="73" s="1"/>
  <c r="I2229" i="73"/>
  <c r="C2253" i="73" l="1"/>
  <c r="E2253" i="73" s="1"/>
  <c r="A2232" i="73"/>
  <c r="B2233" i="73"/>
  <c r="D3253" i="73"/>
  <c r="F2252" i="73"/>
  <c r="G2230" i="73"/>
  <c r="H2230" i="73" s="1"/>
  <c r="I2230" i="73"/>
  <c r="A2233" i="73" l="1"/>
  <c r="B2234" i="73"/>
  <c r="C2254" i="73"/>
  <c r="E2254" i="73" s="1"/>
  <c r="D3254" i="73"/>
  <c r="F2253" i="73"/>
  <c r="G2231" i="73"/>
  <c r="H2231" i="73" s="1"/>
  <c r="I2231" i="73"/>
  <c r="C2255" i="73" l="1"/>
  <c r="E2255" i="73" s="1"/>
  <c r="A2234" i="73"/>
  <c r="B2235" i="73"/>
  <c r="D3255" i="73"/>
  <c r="F2254" i="73"/>
  <c r="G2232" i="73"/>
  <c r="H2232" i="73" s="1"/>
  <c r="I2232" i="73"/>
  <c r="A2235" i="73" l="1"/>
  <c r="B2236" i="73"/>
  <c r="C2256" i="73"/>
  <c r="E2256" i="73" s="1"/>
  <c r="D3256" i="73"/>
  <c r="F2255" i="73"/>
  <c r="G2233" i="73"/>
  <c r="H2233" i="73" s="1"/>
  <c r="I2233" i="73"/>
  <c r="C2257" i="73" l="1"/>
  <c r="E2257" i="73" s="1"/>
  <c r="A2236" i="73"/>
  <c r="B2237" i="73"/>
  <c r="D3257" i="73"/>
  <c r="F2256" i="73"/>
  <c r="G2234" i="73"/>
  <c r="H2234" i="73" s="1"/>
  <c r="I2234" i="73"/>
  <c r="A2237" i="73" l="1"/>
  <c r="B2238" i="73"/>
  <c r="C2258" i="73"/>
  <c r="D3258" i="73"/>
  <c r="F2257" i="73"/>
  <c r="G2235" i="73"/>
  <c r="H2235" i="73" s="1"/>
  <c r="I2235" i="73"/>
  <c r="C2259" i="73" l="1"/>
  <c r="E2259" i="73" s="1"/>
  <c r="E2258" i="73"/>
  <c r="A2238" i="73"/>
  <c r="B2239" i="73"/>
  <c r="D3259" i="73"/>
  <c r="F2258" i="73"/>
  <c r="G2236" i="73"/>
  <c r="H2236" i="73" s="1"/>
  <c r="I2236" i="73"/>
  <c r="D3260" i="73" l="1"/>
  <c r="C2260" i="73"/>
  <c r="E2260" i="73" s="1"/>
  <c r="A2239" i="73"/>
  <c r="B2240" i="73"/>
  <c r="F2259" i="73"/>
  <c r="G2237" i="73"/>
  <c r="H2237" i="73" s="1"/>
  <c r="I2237" i="73"/>
  <c r="C2261" i="73" l="1"/>
  <c r="E2261" i="73" s="1"/>
  <c r="A2240" i="73"/>
  <c r="B2241" i="73"/>
  <c r="D3261" i="73"/>
  <c r="F2260" i="73"/>
  <c r="G2238" i="73"/>
  <c r="H2238" i="73" s="1"/>
  <c r="I2238" i="73"/>
  <c r="A2241" i="73" l="1"/>
  <c r="B2242" i="73"/>
  <c r="C2262" i="73"/>
  <c r="E2262" i="73" s="1"/>
  <c r="D3262" i="73"/>
  <c r="F2261" i="73"/>
  <c r="G2239" i="73"/>
  <c r="H2239" i="73" s="1"/>
  <c r="I2239" i="73"/>
  <c r="C2263" i="73" l="1"/>
  <c r="E2263" i="73" s="1"/>
  <c r="A2242" i="73"/>
  <c r="B2243" i="73"/>
  <c r="D3263" i="73"/>
  <c r="F2262" i="73"/>
  <c r="G2240" i="73"/>
  <c r="H2240" i="73" s="1"/>
  <c r="I2240" i="73"/>
  <c r="A2243" i="73" l="1"/>
  <c r="B2244" i="73"/>
  <c r="C2264" i="73"/>
  <c r="E2264" i="73" s="1"/>
  <c r="D3264" i="73"/>
  <c r="F2263" i="73"/>
  <c r="G2241" i="73"/>
  <c r="H2241" i="73" s="1"/>
  <c r="I2241" i="73"/>
  <c r="C2265" i="73" l="1"/>
  <c r="E2265" i="73" s="1"/>
  <c r="A2244" i="73"/>
  <c r="B2245" i="73"/>
  <c r="D3265" i="73"/>
  <c r="F2264" i="73"/>
  <c r="G2242" i="73"/>
  <c r="H2242" i="73" s="1"/>
  <c r="I2242" i="73"/>
  <c r="A2245" i="73" l="1"/>
  <c r="B2246" i="73"/>
  <c r="C2266" i="73"/>
  <c r="E2266" i="73" s="1"/>
  <c r="D3266" i="73"/>
  <c r="F2265" i="73"/>
  <c r="G2243" i="73"/>
  <c r="H2243" i="73" s="1"/>
  <c r="I2243" i="73"/>
  <c r="C2267" i="73" l="1"/>
  <c r="E2267" i="73" s="1"/>
  <c r="A2246" i="73"/>
  <c r="B2247" i="73"/>
  <c r="D3267" i="73"/>
  <c r="F2266" i="73"/>
  <c r="G2244" i="73"/>
  <c r="H2244" i="73" s="1"/>
  <c r="I2244" i="73"/>
  <c r="A2247" i="73" l="1"/>
  <c r="B2248" i="73"/>
  <c r="C2268" i="73"/>
  <c r="E2268" i="73" s="1"/>
  <c r="D3268" i="73"/>
  <c r="F2267" i="73"/>
  <c r="G2245" i="73"/>
  <c r="H2245" i="73" s="1"/>
  <c r="I2245" i="73"/>
  <c r="C2269" i="73" l="1"/>
  <c r="E2269" i="73" s="1"/>
  <c r="A2248" i="73"/>
  <c r="B2249" i="73"/>
  <c r="D3269" i="73"/>
  <c r="F2268" i="73"/>
  <c r="G2246" i="73"/>
  <c r="H2246" i="73" s="1"/>
  <c r="I2246" i="73"/>
  <c r="A2249" i="73" l="1"/>
  <c r="B2250" i="73"/>
  <c r="C2270" i="73"/>
  <c r="E2270" i="73" s="1"/>
  <c r="D3270" i="73"/>
  <c r="F2269" i="73"/>
  <c r="G2247" i="73"/>
  <c r="H2247" i="73" s="1"/>
  <c r="I2247" i="73"/>
  <c r="C2271" i="73" l="1"/>
  <c r="E2271" i="73" s="1"/>
  <c r="A2250" i="73"/>
  <c r="B2251" i="73"/>
  <c r="D3271" i="73"/>
  <c r="F2270" i="73"/>
  <c r="G2248" i="73"/>
  <c r="H2248" i="73" s="1"/>
  <c r="I2248" i="73"/>
  <c r="A2251" i="73" l="1"/>
  <c r="B2252" i="73"/>
  <c r="C2272" i="73"/>
  <c r="E2272" i="73" s="1"/>
  <c r="D3272" i="73"/>
  <c r="F2271" i="73"/>
  <c r="G2249" i="73"/>
  <c r="H2249" i="73" s="1"/>
  <c r="I2249" i="73"/>
  <c r="C2273" i="73" l="1"/>
  <c r="E2273" i="73" s="1"/>
  <c r="A2252" i="73"/>
  <c r="B2253" i="73"/>
  <c r="D3273" i="73"/>
  <c r="F2272" i="73"/>
  <c r="G2250" i="73"/>
  <c r="H2250" i="73" s="1"/>
  <c r="I2250" i="73"/>
  <c r="A2253" i="73" l="1"/>
  <c r="B2254" i="73"/>
  <c r="C2274" i="73"/>
  <c r="E2274" i="73" s="1"/>
  <c r="D3274" i="73"/>
  <c r="F2273" i="73"/>
  <c r="G2251" i="73"/>
  <c r="H2251" i="73" s="1"/>
  <c r="I2251" i="73"/>
  <c r="C2275" i="73" l="1"/>
  <c r="E2275" i="73" s="1"/>
  <c r="A2254" i="73"/>
  <c r="B2255" i="73"/>
  <c r="D3275" i="73"/>
  <c r="F2274" i="73"/>
  <c r="G2252" i="73"/>
  <c r="H2252" i="73" s="1"/>
  <c r="I2252" i="73"/>
  <c r="A2255" i="73" l="1"/>
  <c r="B2256" i="73"/>
  <c r="C2276" i="73"/>
  <c r="E2276" i="73" s="1"/>
  <c r="D3276" i="73"/>
  <c r="F2275" i="73"/>
  <c r="G2253" i="73"/>
  <c r="H2253" i="73" s="1"/>
  <c r="I2253" i="73"/>
  <c r="C2277" i="73" l="1"/>
  <c r="E2277" i="73" s="1"/>
  <c r="A2256" i="73"/>
  <c r="B2257" i="73"/>
  <c r="D3277" i="73"/>
  <c r="F2276" i="73"/>
  <c r="G2254" i="73"/>
  <c r="H2254" i="73" s="1"/>
  <c r="I2254" i="73"/>
  <c r="A2257" i="73" l="1"/>
  <c r="B2258" i="73"/>
  <c r="C2278" i="73"/>
  <c r="E2278" i="73" s="1"/>
  <c r="D3278" i="73"/>
  <c r="F2277" i="73"/>
  <c r="G2255" i="73"/>
  <c r="H2255" i="73" s="1"/>
  <c r="I2255" i="73"/>
  <c r="C2279" i="73" l="1"/>
  <c r="E2279" i="73" s="1"/>
  <c r="A2258" i="73"/>
  <c r="B2259" i="73"/>
  <c r="D3279" i="73"/>
  <c r="F2278" i="73"/>
  <c r="G2256" i="73"/>
  <c r="H2256" i="73" s="1"/>
  <c r="I2256" i="73"/>
  <c r="D3280" i="73" l="1"/>
  <c r="A2259" i="73"/>
  <c r="B2260" i="73"/>
  <c r="C2280" i="73"/>
  <c r="E2280" i="73" s="1"/>
  <c r="F2279" i="73"/>
  <c r="G2257" i="73"/>
  <c r="H2257" i="73" s="1"/>
  <c r="I2257" i="73"/>
  <c r="A2260" i="73" l="1"/>
  <c r="B2261" i="73"/>
  <c r="C2281" i="73"/>
  <c r="E2281" i="73" s="1"/>
  <c r="D3281" i="73"/>
  <c r="F2280" i="73"/>
  <c r="G2258" i="73"/>
  <c r="H2258" i="73" s="1"/>
  <c r="I2258" i="73"/>
  <c r="C2282" i="73" l="1"/>
  <c r="E2282" i="73" s="1"/>
  <c r="A2261" i="73"/>
  <c r="B2262" i="73"/>
  <c r="D3282" i="73"/>
  <c r="F2281" i="73"/>
  <c r="G2259" i="73"/>
  <c r="H2259" i="73" s="1"/>
  <c r="I2259" i="73"/>
  <c r="A2262" i="73" l="1"/>
  <c r="B2263" i="73"/>
  <c r="C2283" i="73"/>
  <c r="E2283" i="73" s="1"/>
  <c r="D3283" i="73"/>
  <c r="F2282" i="73"/>
  <c r="G2260" i="73"/>
  <c r="H2260" i="73" s="1"/>
  <c r="I2260" i="73"/>
  <c r="C2284" i="73" l="1"/>
  <c r="E2284" i="73" s="1"/>
  <c r="A2263" i="73"/>
  <c r="B2264" i="73"/>
  <c r="D3284" i="73"/>
  <c r="F2283" i="73"/>
  <c r="G2261" i="73"/>
  <c r="H2261" i="73" s="1"/>
  <c r="I2261" i="73"/>
  <c r="A2264" i="73" l="1"/>
  <c r="B2265" i="73"/>
  <c r="C2285" i="73"/>
  <c r="E2285" i="73" s="1"/>
  <c r="D3285" i="73"/>
  <c r="F2284" i="73"/>
  <c r="G2262" i="73"/>
  <c r="H2262" i="73" s="1"/>
  <c r="I2262" i="73"/>
  <c r="C2286" i="73" l="1"/>
  <c r="E2286" i="73" s="1"/>
  <c r="A2265" i="73"/>
  <c r="B2266" i="73"/>
  <c r="D3286" i="73"/>
  <c r="F2285" i="73"/>
  <c r="G2263" i="73"/>
  <c r="H2263" i="73" s="1"/>
  <c r="I2263" i="73"/>
  <c r="A2266" i="73" l="1"/>
  <c r="B2267" i="73"/>
  <c r="C2287" i="73"/>
  <c r="E2287" i="73" s="1"/>
  <c r="D3287" i="73"/>
  <c r="F2286" i="73"/>
  <c r="G2264" i="73"/>
  <c r="H2264" i="73" s="1"/>
  <c r="I2264" i="73"/>
  <c r="C2288" i="73" l="1"/>
  <c r="E2288" i="73" s="1"/>
  <c r="A2267" i="73"/>
  <c r="B2268" i="73"/>
  <c r="D3288" i="73"/>
  <c r="F2287" i="73"/>
  <c r="G2265" i="73"/>
  <c r="H2265" i="73" s="1"/>
  <c r="I2265" i="73"/>
  <c r="A2268" i="73" l="1"/>
  <c r="B2269" i="73"/>
  <c r="C2289" i="73"/>
  <c r="E2289" i="73" s="1"/>
  <c r="D3289" i="73"/>
  <c r="F2288" i="73"/>
  <c r="G2266" i="73"/>
  <c r="H2266" i="73" s="1"/>
  <c r="I2266" i="73"/>
  <c r="C2290" i="73" l="1"/>
  <c r="E2290" i="73" s="1"/>
  <c r="A2269" i="73"/>
  <c r="B2270" i="73"/>
  <c r="D3290" i="73"/>
  <c r="F2289" i="73"/>
  <c r="G2267" i="73"/>
  <c r="H2267" i="73" s="1"/>
  <c r="I2267" i="73"/>
  <c r="A2270" i="73" l="1"/>
  <c r="B2271" i="73"/>
  <c r="C2291" i="73"/>
  <c r="E2291" i="73" s="1"/>
  <c r="D3291" i="73"/>
  <c r="F2290" i="73"/>
  <c r="G2268" i="73"/>
  <c r="H2268" i="73" s="1"/>
  <c r="I2268" i="73"/>
  <c r="C2292" i="73" l="1"/>
  <c r="E2292" i="73" s="1"/>
  <c r="A2271" i="73"/>
  <c r="B2272" i="73"/>
  <c r="D3292" i="73"/>
  <c r="F2291" i="73"/>
  <c r="G2269" i="73"/>
  <c r="H2269" i="73" s="1"/>
  <c r="I2269" i="73"/>
  <c r="A2272" i="73" l="1"/>
  <c r="B2273" i="73"/>
  <c r="C2293" i="73"/>
  <c r="E2293" i="73" s="1"/>
  <c r="D3293" i="73"/>
  <c r="F2292" i="73"/>
  <c r="G2270" i="73"/>
  <c r="H2270" i="73" s="1"/>
  <c r="I2270" i="73"/>
  <c r="C2294" i="73" l="1"/>
  <c r="E2294" i="73" s="1"/>
  <c r="A2273" i="73"/>
  <c r="B2274" i="73"/>
  <c r="D3294" i="73"/>
  <c r="F2293" i="73"/>
  <c r="G2271" i="73"/>
  <c r="H2271" i="73" s="1"/>
  <c r="I2271" i="73"/>
  <c r="A2274" i="73" l="1"/>
  <c r="B2275" i="73"/>
  <c r="C2295" i="73"/>
  <c r="E2295" i="73" s="1"/>
  <c r="D3295" i="73"/>
  <c r="F2294" i="73"/>
  <c r="G2272" i="73"/>
  <c r="H2272" i="73" s="1"/>
  <c r="I2272" i="73"/>
  <c r="C2296" i="73" l="1"/>
  <c r="E2296" i="73" s="1"/>
  <c r="A2275" i="73"/>
  <c r="B2276" i="73"/>
  <c r="D3296" i="73"/>
  <c r="F2295" i="73"/>
  <c r="G2273" i="73"/>
  <c r="H2273" i="73" s="1"/>
  <c r="I2273" i="73"/>
  <c r="A2276" i="73" l="1"/>
  <c r="B2277" i="73"/>
  <c r="C2297" i="73"/>
  <c r="E2297" i="73" s="1"/>
  <c r="D3297" i="73"/>
  <c r="F2296" i="73"/>
  <c r="G2274" i="73"/>
  <c r="H2274" i="73" s="1"/>
  <c r="I2274" i="73"/>
  <c r="C2298" i="73" l="1"/>
  <c r="E2298" i="73" s="1"/>
  <c r="A2277" i="73"/>
  <c r="B2278" i="73"/>
  <c r="D3298" i="73"/>
  <c r="F2297" i="73"/>
  <c r="G2275" i="73"/>
  <c r="H2275" i="73" s="1"/>
  <c r="I2275" i="73"/>
  <c r="A2278" i="73" l="1"/>
  <c r="B2279" i="73"/>
  <c r="C2299" i="73"/>
  <c r="E2299" i="73" s="1"/>
  <c r="D3299" i="73"/>
  <c r="F2298" i="73"/>
  <c r="G2276" i="73"/>
  <c r="H2276" i="73" s="1"/>
  <c r="I2276" i="73"/>
  <c r="C2300" i="73" l="1"/>
  <c r="E2300" i="73" s="1"/>
  <c r="A2279" i="73"/>
  <c r="B2280" i="73"/>
  <c r="D3300" i="73"/>
  <c r="F2299" i="73"/>
  <c r="G2277" i="73"/>
  <c r="H2277" i="73" s="1"/>
  <c r="I2277" i="73"/>
  <c r="A2280" i="73" l="1"/>
  <c r="B2281" i="73"/>
  <c r="C2301" i="73"/>
  <c r="E2301" i="73" s="1"/>
  <c r="D3301" i="73"/>
  <c r="F2300" i="73"/>
  <c r="G2278" i="73"/>
  <c r="H2278" i="73" s="1"/>
  <c r="I2278" i="73"/>
  <c r="C2302" i="73" l="1"/>
  <c r="E2302" i="73" s="1"/>
  <c r="A2281" i="73"/>
  <c r="B2282" i="73"/>
  <c r="D3302" i="73"/>
  <c r="F2301" i="73"/>
  <c r="G2279" i="73"/>
  <c r="H2279" i="73" s="1"/>
  <c r="I2279" i="73"/>
  <c r="A2282" i="73" l="1"/>
  <c r="B2283" i="73"/>
  <c r="C2303" i="73"/>
  <c r="E2303" i="73" s="1"/>
  <c r="D3303" i="73"/>
  <c r="F2302" i="73"/>
  <c r="G2280" i="73"/>
  <c r="H2280" i="73" s="1"/>
  <c r="I2280" i="73"/>
  <c r="C2304" i="73" l="1"/>
  <c r="E2304" i="73" s="1"/>
  <c r="A2283" i="73"/>
  <c r="B2284" i="73"/>
  <c r="D3304" i="73"/>
  <c r="F2303" i="73"/>
  <c r="G2281" i="73"/>
  <c r="H2281" i="73" s="1"/>
  <c r="I2281" i="73"/>
  <c r="A2284" i="73" l="1"/>
  <c r="B2285" i="73"/>
  <c r="C2305" i="73"/>
  <c r="E2305" i="73" s="1"/>
  <c r="D3305" i="73"/>
  <c r="F2304" i="73"/>
  <c r="G2282" i="73"/>
  <c r="H2282" i="73" s="1"/>
  <c r="I2282" i="73"/>
  <c r="C2306" i="73" l="1"/>
  <c r="E2306" i="73" s="1"/>
  <c r="A2285" i="73"/>
  <c r="B2286" i="73"/>
  <c r="D3306" i="73"/>
  <c r="F2305" i="73"/>
  <c r="G2283" i="73"/>
  <c r="H2283" i="73" s="1"/>
  <c r="I2283" i="73"/>
  <c r="A2286" i="73" l="1"/>
  <c r="B2287" i="73"/>
  <c r="C2307" i="73"/>
  <c r="E2307" i="73" s="1"/>
  <c r="D3307" i="73"/>
  <c r="F2306" i="73"/>
  <c r="G2284" i="73"/>
  <c r="H2284" i="73" s="1"/>
  <c r="I2284" i="73"/>
  <c r="C2308" i="73" l="1"/>
  <c r="E2308" i="73" s="1"/>
  <c r="A2287" i="73"/>
  <c r="B2288" i="73"/>
  <c r="D3308" i="73"/>
  <c r="F2307" i="73"/>
  <c r="G2285" i="73"/>
  <c r="H2285" i="73" s="1"/>
  <c r="I2285" i="73"/>
  <c r="A2288" i="73" l="1"/>
  <c r="B2289" i="73"/>
  <c r="C2309" i="73"/>
  <c r="E2309" i="73" s="1"/>
  <c r="D3309" i="73"/>
  <c r="F2308" i="73"/>
  <c r="G2286" i="73"/>
  <c r="H2286" i="73" s="1"/>
  <c r="I2286" i="73"/>
  <c r="C2310" i="73" l="1"/>
  <c r="E2310" i="73" s="1"/>
  <c r="A2289" i="73"/>
  <c r="B2290" i="73"/>
  <c r="D3310" i="73"/>
  <c r="F2309" i="73"/>
  <c r="G2287" i="73"/>
  <c r="H2287" i="73" s="1"/>
  <c r="I2287" i="73"/>
  <c r="A2290" i="73" l="1"/>
  <c r="B2291" i="73"/>
  <c r="C2311" i="73"/>
  <c r="E2311" i="73" s="1"/>
  <c r="D3311" i="73"/>
  <c r="F2310" i="73"/>
  <c r="G2288" i="73"/>
  <c r="H2288" i="73" s="1"/>
  <c r="I2288" i="73"/>
  <c r="C2312" i="73" l="1"/>
  <c r="E2312" i="73" s="1"/>
  <c r="A2291" i="73"/>
  <c r="B2292" i="73"/>
  <c r="D3312" i="73"/>
  <c r="F2311" i="73"/>
  <c r="G2289" i="73"/>
  <c r="H2289" i="73" s="1"/>
  <c r="I2289" i="73"/>
  <c r="A2292" i="73" l="1"/>
  <c r="B2293" i="73"/>
  <c r="C2313" i="73"/>
  <c r="E2313" i="73" s="1"/>
  <c r="D3313" i="73"/>
  <c r="F2312" i="73"/>
  <c r="G2290" i="73"/>
  <c r="H2290" i="73" s="1"/>
  <c r="I2290" i="73"/>
  <c r="C2314" i="73" l="1"/>
  <c r="E2314" i="73" s="1"/>
  <c r="A2293" i="73"/>
  <c r="B2294" i="73"/>
  <c r="D3314" i="73"/>
  <c r="F2313" i="73"/>
  <c r="G2291" i="73"/>
  <c r="H2291" i="73" s="1"/>
  <c r="I2291" i="73"/>
  <c r="A2294" i="73" l="1"/>
  <c r="B2295" i="73"/>
  <c r="C2315" i="73"/>
  <c r="E2315" i="73" s="1"/>
  <c r="D3315" i="73"/>
  <c r="F2314" i="73"/>
  <c r="G2292" i="73"/>
  <c r="H2292" i="73" s="1"/>
  <c r="I2292" i="73"/>
  <c r="C2316" i="73" l="1"/>
  <c r="E2316" i="73" s="1"/>
  <c r="A2295" i="73"/>
  <c r="B2296" i="73"/>
  <c r="D3316" i="73"/>
  <c r="F2315" i="73"/>
  <c r="G2293" i="73"/>
  <c r="H2293" i="73" s="1"/>
  <c r="I2293" i="73"/>
  <c r="A2296" i="73" l="1"/>
  <c r="B2297" i="73"/>
  <c r="C2317" i="73"/>
  <c r="E2317" i="73" s="1"/>
  <c r="D3317" i="73"/>
  <c r="F2316" i="73"/>
  <c r="G2294" i="73"/>
  <c r="H2294" i="73" s="1"/>
  <c r="I2294" i="73"/>
  <c r="C2318" i="73" l="1"/>
  <c r="E2318" i="73" s="1"/>
  <c r="A2297" i="73"/>
  <c r="B2298" i="73"/>
  <c r="D3318" i="73"/>
  <c r="F2317" i="73"/>
  <c r="G2295" i="73"/>
  <c r="H2295" i="73" s="1"/>
  <c r="I2295" i="73"/>
  <c r="A2298" i="73" l="1"/>
  <c r="B2299" i="73"/>
  <c r="C2319" i="73"/>
  <c r="E2319" i="73" s="1"/>
  <c r="D3319" i="73"/>
  <c r="F2318" i="73"/>
  <c r="G2296" i="73"/>
  <c r="H2296" i="73" s="1"/>
  <c r="I2296" i="73"/>
  <c r="C2320" i="73" l="1"/>
  <c r="E2320" i="73" s="1"/>
  <c r="A2299" i="73"/>
  <c r="B2300" i="73"/>
  <c r="D3320" i="73"/>
  <c r="F2319" i="73"/>
  <c r="G2297" i="73"/>
  <c r="H2297" i="73" s="1"/>
  <c r="I2297" i="73"/>
  <c r="A2300" i="73" l="1"/>
  <c r="B2301" i="73"/>
  <c r="C2321" i="73"/>
  <c r="E2321" i="73" s="1"/>
  <c r="D3321" i="73"/>
  <c r="F2320" i="73"/>
  <c r="G2298" i="73"/>
  <c r="H2298" i="73" s="1"/>
  <c r="I2298" i="73"/>
  <c r="C2322" i="73" l="1"/>
  <c r="E2322" i="73" s="1"/>
  <c r="A2301" i="73"/>
  <c r="B2302" i="73"/>
  <c r="D3322" i="73"/>
  <c r="F2321" i="73"/>
  <c r="G2299" i="73"/>
  <c r="H2299" i="73" s="1"/>
  <c r="I2299" i="73"/>
  <c r="A2302" i="73" l="1"/>
  <c r="B2303" i="73"/>
  <c r="C2323" i="73"/>
  <c r="E2323" i="73" s="1"/>
  <c r="D3323" i="73"/>
  <c r="F2322" i="73"/>
  <c r="G2300" i="73"/>
  <c r="H2300" i="73" s="1"/>
  <c r="I2300" i="73"/>
  <c r="C2324" i="73" l="1"/>
  <c r="E2324" i="73" s="1"/>
  <c r="A2303" i="73"/>
  <c r="B2304" i="73"/>
  <c r="D3324" i="73"/>
  <c r="F2323" i="73"/>
  <c r="G2301" i="73"/>
  <c r="H2301" i="73" s="1"/>
  <c r="I2301" i="73"/>
  <c r="A2304" i="73" l="1"/>
  <c r="B2305" i="73"/>
  <c r="C2325" i="73"/>
  <c r="E2325" i="73" s="1"/>
  <c r="D3325" i="73"/>
  <c r="F2324" i="73"/>
  <c r="G2302" i="73"/>
  <c r="H2302" i="73" s="1"/>
  <c r="I2302" i="73"/>
  <c r="C2326" i="73" l="1"/>
  <c r="E2326" i="73" s="1"/>
  <c r="A2305" i="73"/>
  <c r="B2306" i="73"/>
  <c r="D3326" i="73"/>
  <c r="F2325" i="73"/>
  <c r="G2303" i="73"/>
  <c r="H2303" i="73" s="1"/>
  <c r="I2303" i="73"/>
  <c r="A2306" i="73" l="1"/>
  <c r="B2307" i="73"/>
  <c r="C2327" i="73"/>
  <c r="E2327" i="73" s="1"/>
  <c r="D3327" i="73"/>
  <c r="F2326" i="73"/>
  <c r="G2304" i="73"/>
  <c r="H2304" i="73" s="1"/>
  <c r="I2304" i="73"/>
  <c r="C2328" i="73" l="1"/>
  <c r="E2328" i="73" s="1"/>
  <c r="A2307" i="73"/>
  <c r="B2308" i="73"/>
  <c r="D3328" i="73"/>
  <c r="F2327" i="73"/>
  <c r="G2305" i="73"/>
  <c r="H2305" i="73" s="1"/>
  <c r="I2305" i="73"/>
  <c r="A2308" i="73" l="1"/>
  <c r="B2309" i="73"/>
  <c r="C2329" i="73"/>
  <c r="E2329" i="73" s="1"/>
  <c r="D3329" i="73"/>
  <c r="F2328" i="73"/>
  <c r="G2306" i="73"/>
  <c r="H2306" i="73" s="1"/>
  <c r="I2306" i="73"/>
  <c r="C2330" i="73" l="1"/>
  <c r="E2330" i="73" s="1"/>
  <c r="A2309" i="73"/>
  <c r="B2310" i="73"/>
  <c r="D3330" i="73"/>
  <c r="F2329" i="73"/>
  <c r="G2307" i="73"/>
  <c r="H2307" i="73" s="1"/>
  <c r="I2307" i="73"/>
  <c r="A2310" i="73" l="1"/>
  <c r="B2311" i="73"/>
  <c r="C2331" i="73"/>
  <c r="E2331" i="73" s="1"/>
  <c r="D3331" i="73"/>
  <c r="F2330" i="73"/>
  <c r="G2308" i="73"/>
  <c r="H2308" i="73" s="1"/>
  <c r="I2308" i="73"/>
  <c r="C2332" i="73" l="1"/>
  <c r="E2332" i="73" s="1"/>
  <c r="A2311" i="73"/>
  <c r="B2312" i="73"/>
  <c r="D3332" i="73"/>
  <c r="F2331" i="73"/>
  <c r="G2309" i="73"/>
  <c r="H2309" i="73" s="1"/>
  <c r="I2309" i="73"/>
  <c r="A2312" i="73" l="1"/>
  <c r="B2313" i="73"/>
  <c r="C2333" i="73"/>
  <c r="E2333" i="73" s="1"/>
  <c r="D3333" i="73"/>
  <c r="F2332" i="73"/>
  <c r="G2310" i="73"/>
  <c r="H2310" i="73" s="1"/>
  <c r="I2310" i="73"/>
  <c r="C2334" i="73" l="1"/>
  <c r="E2334" i="73" s="1"/>
  <c r="A2313" i="73"/>
  <c r="B2314" i="73"/>
  <c r="D3334" i="73"/>
  <c r="F2333" i="73"/>
  <c r="G2311" i="73"/>
  <c r="H2311" i="73" s="1"/>
  <c r="I2311" i="73"/>
  <c r="A2314" i="73" l="1"/>
  <c r="B2315" i="73"/>
  <c r="C2335" i="73"/>
  <c r="E2335" i="73" s="1"/>
  <c r="D3335" i="73"/>
  <c r="F2334" i="73"/>
  <c r="G2312" i="73"/>
  <c r="H2312" i="73" s="1"/>
  <c r="I2312" i="73"/>
  <c r="C2336" i="73" l="1"/>
  <c r="E2336" i="73" s="1"/>
  <c r="A2315" i="73"/>
  <c r="B2316" i="73"/>
  <c r="D3336" i="73"/>
  <c r="F2335" i="73"/>
  <c r="G2313" i="73"/>
  <c r="H2313" i="73" s="1"/>
  <c r="I2313" i="73"/>
  <c r="A2316" i="73" l="1"/>
  <c r="B2317" i="73"/>
  <c r="C2337" i="73"/>
  <c r="E2337" i="73" s="1"/>
  <c r="D3337" i="73"/>
  <c r="F2336" i="73"/>
  <c r="G2314" i="73"/>
  <c r="H2314" i="73" s="1"/>
  <c r="I2314" i="73"/>
  <c r="C2338" i="73" l="1"/>
  <c r="E2338" i="73" s="1"/>
  <c r="A2317" i="73"/>
  <c r="B2318" i="73"/>
  <c r="D3338" i="73"/>
  <c r="F2337" i="73"/>
  <c r="G2315" i="73"/>
  <c r="H2315" i="73" s="1"/>
  <c r="I2315" i="73"/>
  <c r="A2318" i="73" l="1"/>
  <c r="B2319" i="73"/>
  <c r="C2339" i="73"/>
  <c r="E2339" i="73" s="1"/>
  <c r="D3339" i="73"/>
  <c r="F2338" i="73"/>
  <c r="G2316" i="73"/>
  <c r="H2316" i="73" s="1"/>
  <c r="I2316" i="73"/>
  <c r="C2340" i="73" l="1"/>
  <c r="E2340" i="73" s="1"/>
  <c r="A2319" i="73"/>
  <c r="B2320" i="73"/>
  <c r="D3340" i="73"/>
  <c r="F2339" i="73"/>
  <c r="G2317" i="73"/>
  <c r="H2317" i="73" s="1"/>
  <c r="I2317" i="73"/>
  <c r="A2320" i="73" l="1"/>
  <c r="B2321" i="73"/>
  <c r="C2341" i="73"/>
  <c r="E2341" i="73" s="1"/>
  <c r="D3341" i="73"/>
  <c r="F2340" i="73"/>
  <c r="G2318" i="73"/>
  <c r="H2318" i="73" s="1"/>
  <c r="I2318" i="73"/>
  <c r="C2342" i="73" l="1"/>
  <c r="E2342" i="73" s="1"/>
  <c r="A2321" i="73"/>
  <c r="B2322" i="73"/>
  <c r="D3342" i="73"/>
  <c r="F2341" i="73"/>
  <c r="G2319" i="73"/>
  <c r="H2319" i="73" s="1"/>
  <c r="I2319" i="73"/>
  <c r="A2322" i="73" l="1"/>
  <c r="B2323" i="73"/>
  <c r="C2343" i="73"/>
  <c r="E2343" i="73" s="1"/>
  <c r="D3343" i="73"/>
  <c r="F2342" i="73"/>
  <c r="G2320" i="73"/>
  <c r="H2320" i="73" s="1"/>
  <c r="I2320" i="73"/>
  <c r="C2344" i="73" l="1"/>
  <c r="E2344" i="73" s="1"/>
  <c r="A2323" i="73"/>
  <c r="B2324" i="73"/>
  <c r="D3344" i="73"/>
  <c r="F2343" i="73"/>
  <c r="G2321" i="73"/>
  <c r="H2321" i="73" s="1"/>
  <c r="I2321" i="73"/>
  <c r="A2324" i="73" l="1"/>
  <c r="B2325" i="73"/>
  <c r="C2345" i="73"/>
  <c r="E2345" i="73" s="1"/>
  <c r="D3345" i="73"/>
  <c r="F2344" i="73"/>
  <c r="G2322" i="73"/>
  <c r="H2322" i="73" s="1"/>
  <c r="I2322" i="73"/>
  <c r="C2346" i="73" l="1"/>
  <c r="E2346" i="73" s="1"/>
  <c r="A2325" i="73"/>
  <c r="B2326" i="73"/>
  <c r="D3346" i="73"/>
  <c r="F2345" i="73"/>
  <c r="G2323" i="73"/>
  <c r="H2323" i="73" s="1"/>
  <c r="I2323" i="73"/>
  <c r="A2326" i="73" l="1"/>
  <c r="B2327" i="73"/>
  <c r="C2347" i="73"/>
  <c r="E2347" i="73" s="1"/>
  <c r="D3347" i="73"/>
  <c r="F2346" i="73"/>
  <c r="G2324" i="73"/>
  <c r="H2324" i="73" s="1"/>
  <c r="I2324" i="73"/>
  <c r="C2348" i="73" l="1"/>
  <c r="E2348" i="73" s="1"/>
  <c r="A2327" i="73"/>
  <c r="B2328" i="73"/>
  <c r="D3348" i="73"/>
  <c r="F2347" i="73"/>
  <c r="G2325" i="73"/>
  <c r="H2325" i="73" s="1"/>
  <c r="I2325" i="73"/>
  <c r="A2328" i="73" l="1"/>
  <c r="B2329" i="73"/>
  <c r="C2349" i="73"/>
  <c r="E2349" i="73" s="1"/>
  <c r="D3349" i="73"/>
  <c r="F2348" i="73"/>
  <c r="G2326" i="73"/>
  <c r="H2326" i="73" s="1"/>
  <c r="I2326" i="73"/>
  <c r="C2350" i="73" l="1"/>
  <c r="E2350" i="73" s="1"/>
  <c r="A2329" i="73"/>
  <c r="B2330" i="73"/>
  <c r="D3350" i="73"/>
  <c r="F2349" i="73"/>
  <c r="G2327" i="73"/>
  <c r="H2327" i="73" s="1"/>
  <c r="I2327" i="73"/>
  <c r="A2330" i="73" l="1"/>
  <c r="B2331" i="73"/>
  <c r="C2351" i="73"/>
  <c r="E2351" i="73" s="1"/>
  <c r="D3351" i="73"/>
  <c r="F2350" i="73"/>
  <c r="G2328" i="73"/>
  <c r="H2328" i="73" s="1"/>
  <c r="I2328" i="73"/>
  <c r="C2352" i="73" l="1"/>
  <c r="E2352" i="73" s="1"/>
  <c r="A2331" i="73"/>
  <c r="B2332" i="73"/>
  <c r="D3352" i="73"/>
  <c r="F2351" i="73"/>
  <c r="G2329" i="73"/>
  <c r="H2329" i="73" s="1"/>
  <c r="I2329" i="73"/>
  <c r="A2332" i="73" l="1"/>
  <c r="B2333" i="73"/>
  <c r="C2353" i="73"/>
  <c r="E2353" i="73" s="1"/>
  <c r="D3353" i="73"/>
  <c r="F2352" i="73"/>
  <c r="G2330" i="73"/>
  <c r="H2330" i="73" s="1"/>
  <c r="I2330" i="73"/>
  <c r="C2354" i="73" l="1"/>
  <c r="E2354" i="73" s="1"/>
  <c r="A2333" i="73"/>
  <c r="B2334" i="73"/>
  <c r="D3354" i="73"/>
  <c r="F2353" i="73"/>
  <c r="G2331" i="73"/>
  <c r="H2331" i="73" s="1"/>
  <c r="I2331" i="73"/>
  <c r="A2334" i="73" l="1"/>
  <c r="B2335" i="73"/>
  <c r="C2355" i="73"/>
  <c r="E2355" i="73" s="1"/>
  <c r="D3355" i="73"/>
  <c r="F2354" i="73"/>
  <c r="G2332" i="73"/>
  <c r="H2332" i="73" s="1"/>
  <c r="I2332" i="73"/>
  <c r="C2356" i="73" l="1"/>
  <c r="E2356" i="73" s="1"/>
  <c r="A2335" i="73"/>
  <c r="B2336" i="73"/>
  <c r="D3356" i="73"/>
  <c r="F2355" i="73"/>
  <c r="G2333" i="73"/>
  <c r="H2333" i="73" s="1"/>
  <c r="I2333" i="73"/>
  <c r="A2336" i="73" l="1"/>
  <c r="B2337" i="73"/>
  <c r="C2357" i="73"/>
  <c r="E2357" i="73" s="1"/>
  <c r="D3357" i="73"/>
  <c r="F2356" i="73"/>
  <c r="G2334" i="73"/>
  <c r="H2334" i="73" s="1"/>
  <c r="I2334" i="73"/>
  <c r="C2358" i="73" l="1"/>
  <c r="E2358" i="73" s="1"/>
  <c r="A2337" i="73"/>
  <c r="B2338" i="73"/>
  <c r="D3358" i="73"/>
  <c r="F2357" i="73"/>
  <c r="G2335" i="73"/>
  <c r="H2335" i="73" s="1"/>
  <c r="I2335" i="73"/>
  <c r="A2338" i="73" l="1"/>
  <c r="B2339" i="73"/>
  <c r="C2359" i="73"/>
  <c r="E2359" i="73" s="1"/>
  <c r="D3359" i="73"/>
  <c r="F2358" i="73"/>
  <c r="G2336" i="73"/>
  <c r="H2336" i="73" s="1"/>
  <c r="I2336" i="73"/>
  <c r="C2360" i="73" l="1"/>
  <c r="E2360" i="73" s="1"/>
  <c r="A2339" i="73"/>
  <c r="B2340" i="73"/>
  <c r="D3360" i="73"/>
  <c r="F2359" i="73"/>
  <c r="G2337" i="73"/>
  <c r="H2337" i="73" s="1"/>
  <c r="I2337" i="73"/>
  <c r="A2340" i="73" l="1"/>
  <c r="B2341" i="73"/>
  <c r="C2361" i="73"/>
  <c r="E2361" i="73" s="1"/>
  <c r="D3361" i="73"/>
  <c r="F2360" i="73"/>
  <c r="G2338" i="73"/>
  <c r="H2338" i="73" s="1"/>
  <c r="I2338" i="73"/>
  <c r="C2362" i="73" l="1"/>
  <c r="E2362" i="73" s="1"/>
  <c r="A2341" i="73"/>
  <c r="B2342" i="73"/>
  <c r="D3362" i="73"/>
  <c r="F2361" i="73"/>
  <c r="G2339" i="73"/>
  <c r="H2339" i="73" s="1"/>
  <c r="I2339" i="73"/>
  <c r="C2363" i="73" l="1"/>
  <c r="E2363" i="73" s="1"/>
  <c r="A2342" i="73"/>
  <c r="B2343" i="73"/>
  <c r="D3363" i="73"/>
  <c r="F2362" i="73"/>
  <c r="G2340" i="73"/>
  <c r="H2340" i="73" s="1"/>
  <c r="I2340" i="73"/>
  <c r="A2343" i="73" l="1"/>
  <c r="B2344" i="73"/>
  <c r="C2364" i="73"/>
  <c r="E2364" i="73" s="1"/>
  <c r="D3364" i="73"/>
  <c r="F2363" i="73"/>
  <c r="G2341" i="73"/>
  <c r="H2341" i="73" s="1"/>
  <c r="I2341" i="73"/>
  <c r="C2365" i="73" l="1"/>
  <c r="E2365" i="73" s="1"/>
  <c r="A2344" i="73"/>
  <c r="B2345" i="73"/>
  <c r="D3365" i="73"/>
  <c r="F2364" i="73"/>
  <c r="G2342" i="73"/>
  <c r="H2342" i="73" s="1"/>
  <c r="I2342" i="73"/>
  <c r="A2345" i="73" l="1"/>
  <c r="B2346" i="73"/>
  <c r="C2366" i="73"/>
  <c r="D3366" i="73"/>
  <c r="F2365" i="73"/>
  <c r="G2343" i="73"/>
  <c r="H2343" i="73" s="1"/>
  <c r="I2343" i="73"/>
  <c r="C2367" i="73" l="1"/>
  <c r="E2366" i="73"/>
  <c r="A2346" i="73"/>
  <c r="B2347" i="73"/>
  <c r="D3367" i="73"/>
  <c r="F2366" i="73"/>
  <c r="G2344" i="73"/>
  <c r="H2344" i="73" s="1"/>
  <c r="I2344" i="73"/>
  <c r="E2367" i="73"/>
  <c r="D3368" i="73" l="1"/>
  <c r="C2368" i="73"/>
  <c r="E2368" i="73" s="1"/>
  <c r="A2347" i="73"/>
  <c r="B2348" i="73"/>
  <c r="F2367" i="73"/>
  <c r="G2345" i="73"/>
  <c r="H2345" i="73" s="1"/>
  <c r="I2345" i="73"/>
  <c r="C2369" i="73" l="1"/>
  <c r="E2369" i="73" s="1"/>
  <c r="A2348" i="73"/>
  <c r="B2349" i="73"/>
  <c r="D3369" i="73"/>
  <c r="F2368" i="73"/>
  <c r="G2346" i="73"/>
  <c r="H2346" i="73" s="1"/>
  <c r="I2346" i="73"/>
  <c r="C2370" i="73" l="1"/>
  <c r="E2370" i="73" s="1"/>
  <c r="A2349" i="73"/>
  <c r="B2350" i="73"/>
  <c r="D3370" i="73"/>
  <c r="F2369" i="73"/>
  <c r="G2347" i="73"/>
  <c r="H2347" i="73" s="1"/>
  <c r="I2347" i="73"/>
  <c r="C2371" i="73" l="1"/>
  <c r="E2371" i="73" s="1"/>
  <c r="A2350" i="73"/>
  <c r="B2351" i="73"/>
  <c r="D3371" i="73"/>
  <c r="F2370" i="73"/>
  <c r="G2348" i="73"/>
  <c r="H2348" i="73" s="1"/>
  <c r="I2348" i="73"/>
  <c r="A2351" i="73" l="1"/>
  <c r="B2352" i="73"/>
  <c r="C2372" i="73"/>
  <c r="D3372" i="73"/>
  <c r="F2371" i="73"/>
  <c r="G2349" i="73"/>
  <c r="H2349" i="73" s="1"/>
  <c r="I2349" i="73"/>
  <c r="C2373" i="73" l="1"/>
  <c r="E2373" i="73" s="1"/>
  <c r="E2372" i="73"/>
  <c r="A2352" i="73"/>
  <c r="B2353" i="73"/>
  <c r="D3373" i="73"/>
  <c r="F2372" i="73"/>
  <c r="G2350" i="73"/>
  <c r="H2350" i="73" s="1"/>
  <c r="I2350" i="73"/>
  <c r="D3374" i="73" l="1"/>
  <c r="C2374" i="73"/>
  <c r="E2374" i="73" s="1"/>
  <c r="A2353" i="73"/>
  <c r="B2354" i="73"/>
  <c r="F2373" i="73"/>
  <c r="G2351" i="73"/>
  <c r="H2351" i="73" s="1"/>
  <c r="I2351" i="73"/>
  <c r="C2375" i="73" l="1"/>
  <c r="E2375" i="73" s="1"/>
  <c r="A2354" i="73"/>
  <c r="B2355" i="73"/>
  <c r="D3375" i="73"/>
  <c r="F2374" i="73"/>
  <c r="G2352" i="73"/>
  <c r="H2352" i="73" s="1"/>
  <c r="I2352" i="73"/>
  <c r="A2355" i="73" l="1"/>
  <c r="B2356" i="73"/>
  <c r="C2376" i="73"/>
  <c r="E2376" i="73" s="1"/>
  <c r="D3376" i="73"/>
  <c r="F2375" i="73"/>
  <c r="G2353" i="73"/>
  <c r="H2353" i="73" s="1"/>
  <c r="I2353" i="73"/>
  <c r="C2377" i="73" l="1"/>
  <c r="E2377" i="73" s="1"/>
  <c r="A2356" i="73"/>
  <c r="B2357" i="73"/>
  <c r="D3377" i="73"/>
  <c r="F2376" i="73"/>
  <c r="G2354" i="73"/>
  <c r="H2354" i="73" s="1"/>
  <c r="I2354" i="73"/>
  <c r="A2357" i="73" l="1"/>
  <c r="B2358" i="73"/>
  <c r="C2378" i="73"/>
  <c r="E2378" i="73" s="1"/>
  <c r="D3378" i="73"/>
  <c r="F2377" i="73"/>
  <c r="G2355" i="73"/>
  <c r="H2355" i="73" s="1"/>
  <c r="I2355" i="73"/>
  <c r="C2379" i="73" l="1"/>
  <c r="E2379" i="73" s="1"/>
  <c r="A2358" i="73"/>
  <c r="B2359" i="73"/>
  <c r="D3379" i="73"/>
  <c r="F2378" i="73"/>
  <c r="G2356" i="73"/>
  <c r="H2356" i="73" s="1"/>
  <c r="I2356" i="73"/>
  <c r="A2359" i="73" l="1"/>
  <c r="B2360" i="73"/>
  <c r="C2380" i="73"/>
  <c r="E2380" i="73" s="1"/>
  <c r="D3380" i="73"/>
  <c r="F2379" i="73"/>
  <c r="G2357" i="73"/>
  <c r="H2357" i="73" s="1"/>
  <c r="I2357" i="73"/>
  <c r="C2381" i="73" l="1"/>
  <c r="E2381" i="73" s="1"/>
  <c r="A2360" i="73"/>
  <c r="B2361" i="73"/>
  <c r="D3381" i="73"/>
  <c r="F2380" i="73"/>
  <c r="G2358" i="73"/>
  <c r="H2358" i="73" s="1"/>
  <c r="I2358" i="73"/>
  <c r="A2361" i="73" l="1"/>
  <c r="B2362" i="73"/>
  <c r="C2382" i="73"/>
  <c r="E2382" i="73" s="1"/>
  <c r="D3382" i="73"/>
  <c r="F2381" i="73"/>
  <c r="G2359" i="73"/>
  <c r="H2359" i="73" s="1"/>
  <c r="I2359" i="73"/>
  <c r="C2383" i="73" l="1"/>
  <c r="E2383" i="73" s="1"/>
  <c r="A2362" i="73"/>
  <c r="B2363" i="73"/>
  <c r="D3383" i="73"/>
  <c r="F2382" i="73"/>
  <c r="G2360" i="73"/>
  <c r="H2360" i="73" s="1"/>
  <c r="I2360" i="73"/>
  <c r="A2363" i="73" l="1"/>
  <c r="B2364" i="73"/>
  <c r="C2384" i="73"/>
  <c r="E2384" i="73" s="1"/>
  <c r="D3384" i="73"/>
  <c r="F2383" i="73"/>
  <c r="G2361" i="73"/>
  <c r="H2361" i="73" s="1"/>
  <c r="I2361" i="73"/>
  <c r="C2385" i="73" l="1"/>
  <c r="E2385" i="73" s="1"/>
  <c r="A2364" i="73"/>
  <c r="B2365" i="73"/>
  <c r="D3385" i="73"/>
  <c r="F2384" i="73"/>
  <c r="G2362" i="73"/>
  <c r="H2362" i="73" s="1"/>
  <c r="I2362" i="73"/>
  <c r="A2365" i="73" l="1"/>
  <c r="B2366" i="73"/>
  <c r="C2386" i="73"/>
  <c r="E2386" i="73" s="1"/>
  <c r="D3386" i="73"/>
  <c r="F2385" i="73"/>
  <c r="G2363" i="73"/>
  <c r="H2363" i="73" s="1"/>
  <c r="I2363" i="73"/>
  <c r="C2387" i="73" l="1"/>
  <c r="E2387" i="73" s="1"/>
  <c r="A2366" i="73"/>
  <c r="B2367" i="73"/>
  <c r="D3387" i="73"/>
  <c r="F2386" i="73"/>
  <c r="G2364" i="73"/>
  <c r="H2364" i="73" s="1"/>
  <c r="I2364" i="73"/>
  <c r="A2367" i="73" l="1"/>
  <c r="B2368" i="73"/>
  <c r="C2388" i="73"/>
  <c r="E2388" i="73" s="1"/>
  <c r="D3388" i="73"/>
  <c r="F2387" i="73"/>
  <c r="G2365" i="73"/>
  <c r="H2365" i="73" s="1"/>
  <c r="I2365" i="73"/>
  <c r="C2389" i="73" l="1"/>
  <c r="E2389" i="73" s="1"/>
  <c r="A2368" i="73"/>
  <c r="B2369" i="73"/>
  <c r="D3389" i="73"/>
  <c r="F2388" i="73"/>
  <c r="G2366" i="73"/>
  <c r="H2366" i="73" s="1"/>
  <c r="I2366" i="73"/>
  <c r="A2369" i="73" l="1"/>
  <c r="B2370" i="73"/>
  <c r="C2390" i="73"/>
  <c r="D3390" i="73"/>
  <c r="F2389" i="73"/>
  <c r="G2367" i="73"/>
  <c r="H2367" i="73" s="1"/>
  <c r="I2367" i="73"/>
  <c r="C2391" i="73" l="1"/>
  <c r="E2391" i="73" s="1"/>
  <c r="E2390" i="73"/>
  <c r="A2370" i="73"/>
  <c r="B2371" i="73"/>
  <c r="D3391" i="73"/>
  <c r="F2390" i="73"/>
  <c r="G2368" i="73"/>
  <c r="H2368" i="73" s="1"/>
  <c r="I2368" i="73"/>
  <c r="D3392" i="73" l="1"/>
  <c r="C2392" i="73"/>
  <c r="E2392" i="73" s="1"/>
  <c r="A2371" i="73"/>
  <c r="B2372" i="73"/>
  <c r="F2391" i="73"/>
  <c r="G2369" i="73"/>
  <c r="H2369" i="73" s="1"/>
  <c r="I2369" i="73"/>
  <c r="C2393" i="73" l="1"/>
  <c r="E2393" i="73" s="1"/>
  <c r="A2372" i="73"/>
  <c r="B2373" i="73"/>
  <c r="D3393" i="73"/>
  <c r="F2392" i="73"/>
  <c r="G2370" i="73"/>
  <c r="H2370" i="73" s="1"/>
  <c r="I2370" i="73"/>
  <c r="A2373" i="73" l="1"/>
  <c r="B2374" i="73"/>
  <c r="C2394" i="73"/>
  <c r="E2394" i="73" s="1"/>
  <c r="D3394" i="73"/>
  <c r="F2393" i="73"/>
  <c r="G2371" i="73"/>
  <c r="H2371" i="73" s="1"/>
  <c r="I2371" i="73"/>
  <c r="C2395" i="73" l="1"/>
  <c r="E2395" i="73" s="1"/>
  <c r="A2374" i="73"/>
  <c r="B2375" i="73"/>
  <c r="D3395" i="73"/>
  <c r="F2394" i="73"/>
  <c r="G2372" i="73"/>
  <c r="H2372" i="73" s="1"/>
  <c r="I2372" i="73"/>
  <c r="A2375" i="73" l="1"/>
  <c r="B2376" i="73"/>
  <c r="C2396" i="73"/>
  <c r="D3396" i="73"/>
  <c r="F2395" i="73"/>
  <c r="G2373" i="73"/>
  <c r="H2373" i="73" s="1"/>
  <c r="I2373" i="73"/>
  <c r="C2397" i="73" l="1"/>
  <c r="E2397" i="73" s="1"/>
  <c r="E2396" i="73"/>
  <c r="A2376" i="73"/>
  <c r="B2377" i="73"/>
  <c r="D3397" i="73"/>
  <c r="F2396" i="73"/>
  <c r="G2374" i="73"/>
  <c r="H2374" i="73" s="1"/>
  <c r="I2374" i="73"/>
  <c r="D3398" i="73" l="1"/>
  <c r="C2398" i="73"/>
  <c r="E2398" i="73" s="1"/>
  <c r="A2377" i="73"/>
  <c r="B2378" i="73"/>
  <c r="F2397" i="73"/>
  <c r="G2375" i="73"/>
  <c r="H2375" i="73" s="1"/>
  <c r="I2375" i="73"/>
  <c r="C2399" i="73" l="1"/>
  <c r="E2399" i="73" s="1"/>
  <c r="A2378" i="73"/>
  <c r="B2379" i="73"/>
  <c r="D3399" i="73"/>
  <c r="F2398" i="73"/>
  <c r="G2376" i="73"/>
  <c r="H2376" i="73" s="1"/>
  <c r="I2376" i="73"/>
  <c r="A2379" i="73" l="1"/>
  <c r="B2380" i="73"/>
  <c r="C2400" i="73"/>
  <c r="E2400" i="73" s="1"/>
  <c r="D3400" i="73"/>
  <c r="F2399" i="73"/>
  <c r="G2377" i="73"/>
  <c r="H2377" i="73" s="1"/>
  <c r="I2377" i="73"/>
  <c r="C2401" i="73" l="1"/>
  <c r="E2401" i="73" s="1"/>
  <c r="A2380" i="73"/>
  <c r="B2381" i="73"/>
  <c r="D3401" i="73"/>
  <c r="F2400" i="73"/>
  <c r="G2378" i="73"/>
  <c r="H2378" i="73" s="1"/>
  <c r="I2378" i="73"/>
  <c r="A2381" i="73" l="1"/>
  <c r="B2382" i="73"/>
  <c r="C2402" i="73"/>
  <c r="E2402" i="73" s="1"/>
  <c r="D3402" i="73"/>
  <c r="F2401" i="73"/>
  <c r="G2379" i="73"/>
  <c r="H2379" i="73" s="1"/>
  <c r="I2379" i="73"/>
  <c r="C2403" i="73" l="1"/>
  <c r="E2403" i="73" s="1"/>
  <c r="A2382" i="73"/>
  <c r="B2383" i="73"/>
  <c r="D3403" i="73"/>
  <c r="F2402" i="73"/>
  <c r="G2380" i="73"/>
  <c r="H2380" i="73" s="1"/>
  <c r="I2380" i="73"/>
  <c r="A2383" i="73" l="1"/>
  <c r="B2384" i="73"/>
  <c r="C2404" i="73"/>
  <c r="E2404" i="73" s="1"/>
  <c r="D3404" i="73"/>
  <c r="F2403" i="73"/>
  <c r="G2381" i="73"/>
  <c r="H2381" i="73" s="1"/>
  <c r="I2381" i="73"/>
  <c r="C2405" i="73" l="1"/>
  <c r="E2405" i="73" s="1"/>
  <c r="A2384" i="73"/>
  <c r="B2385" i="73"/>
  <c r="D3405" i="73"/>
  <c r="F2404" i="73"/>
  <c r="G2382" i="73"/>
  <c r="H2382" i="73" s="1"/>
  <c r="I2382" i="73"/>
  <c r="A2385" i="73" l="1"/>
  <c r="B2386" i="73"/>
  <c r="C2406" i="73"/>
  <c r="E2406" i="73" s="1"/>
  <c r="D3406" i="73"/>
  <c r="F2405" i="73"/>
  <c r="G2383" i="73"/>
  <c r="H2383" i="73" s="1"/>
  <c r="I2383" i="73"/>
  <c r="C2407" i="73" l="1"/>
  <c r="E2407" i="73" s="1"/>
  <c r="A2386" i="73"/>
  <c r="B2387" i="73"/>
  <c r="D3407" i="73"/>
  <c r="F2406" i="73"/>
  <c r="G2384" i="73"/>
  <c r="H2384" i="73" s="1"/>
  <c r="I2384" i="73"/>
  <c r="A2387" i="73" l="1"/>
  <c r="B2388" i="73"/>
  <c r="C2408" i="73"/>
  <c r="E2408" i="73" s="1"/>
  <c r="D3408" i="73"/>
  <c r="F2407" i="73"/>
  <c r="G2385" i="73"/>
  <c r="H2385" i="73" s="1"/>
  <c r="I2385" i="73"/>
  <c r="C2409" i="73" l="1"/>
  <c r="E2409" i="73" s="1"/>
  <c r="A2388" i="73"/>
  <c r="B2389" i="73"/>
  <c r="D3409" i="73"/>
  <c r="F2408" i="73"/>
  <c r="G2386" i="73"/>
  <c r="H2386" i="73" s="1"/>
  <c r="I2386" i="73"/>
  <c r="A2389" i="73" l="1"/>
  <c r="B2390" i="73"/>
  <c r="C2410" i="73"/>
  <c r="E2410" i="73" s="1"/>
  <c r="D3410" i="73"/>
  <c r="F2409" i="73"/>
  <c r="G2387" i="73"/>
  <c r="H2387" i="73" s="1"/>
  <c r="I2387" i="73"/>
  <c r="C2411" i="73" l="1"/>
  <c r="E2411" i="73" s="1"/>
  <c r="A2390" i="73"/>
  <c r="B2391" i="73"/>
  <c r="D3411" i="73"/>
  <c r="F2410" i="73"/>
  <c r="G2388" i="73"/>
  <c r="H2388" i="73" s="1"/>
  <c r="I2388" i="73"/>
  <c r="A2391" i="73" l="1"/>
  <c r="B2392" i="73"/>
  <c r="C2412" i="73"/>
  <c r="E2412" i="73" s="1"/>
  <c r="D3412" i="73"/>
  <c r="F2411" i="73"/>
  <c r="G2389" i="73"/>
  <c r="H2389" i="73" s="1"/>
  <c r="I2389" i="73"/>
  <c r="C2413" i="73" l="1"/>
  <c r="E2413" i="73" s="1"/>
  <c r="A2392" i="73"/>
  <c r="B2393" i="73"/>
  <c r="D3413" i="73"/>
  <c r="F2412" i="73"/>
  <c r="G2390" i="73"/>
  <c r="H2390" i="73" s="1"/>
  <c r="I2390" i="73"/>
  <c r="A2393" i="73" l="1"/>
  <c r="B2394" i="73"/>
  <c r="C2414" i="73"/>
  <c r="D3414" i="73"/>
  <c r="F2413" i="73"/>
  <c r="G2391" i="73"/>
  <c r="H2391" i="73" s="1"/>
  <c r="I2391" i="73"/>
  <c r="C2415" i="73" l="1"/>
  <c r="A2394" i="73"/>
  <c r="B2395" i="73"/>
  <c r="E2414" i="73"/>
  <c r="D3415" i="73"/>
  <c r="F2414" i="73"/>
  <c r="G2392" i="73"/>
  <c r="H2392" i="73" s="1"/>
  <c r="I2392" i="73"/>
  <c r="E2415" i="73"/>
  <c r="A2395" i="73" l="1"/>
  <c r="B2396" i="73"/>
  <c r="D3416" i="73"/>
  <c r="C2416" i="73"/>
  <c r="E2416" i="73" s="1"/>
  <c r="F2415" i="73"/>
  <c r="G2393" i="73"/>
  <c r="H2393" i="73" s="1"/>
  <c r="I2393" i="73"/>
  <c r="D3417" i="73" l="1"/>
  <c r="C2417" i="73"/>
  <c r="E2417" i="73" s="1"/>
  <c r="A2396" i="73"/>
  <c r="B2397" i="73"/>
  <c r="F2416" i="73"/>
  <c r="G2394" i="73"/>
  <c r="H2394" i="73" s="1"/>
  <c r="I2394" i="73"/>
  <c r="C2418" i="73" l="1"/>
  <c r="E2418" i="73" s="1"/>
  <c r="A2397" i="73"/>
  <c r="B2398" i="73"/>
  <c r="D3418" i="73"/>
  <c r="F2417" i="73"/>
  <c r="G2395" i="73"/>
  <c r="H2395" i="73" s="1"/>
  <c r="I2395" i="73"/>
  <c r="A2398" i="73" l="1"/>
  <c r="B2399" i="73"/>
  <c r="C2419" i="73"/>
  <c r="E2419" i="73" s="1"/>
  <c r="D3419" i="73"/>
  <c r="F2418" i="73"/>
  <c r="G2396" i="73"/>
  <c r="H2396" i="73" s="1"/>
  <c r="I2396" i="73"/>
  <c r="C2420" i="73" l="1"/>
  <c r="E2420" i="73" s="1"/>
  <c r="A2399" i="73"/>
  <c r="B2400" i="73"/>
  <c r="D3420" i="73"/>
  <c r="F2419" i="73"/>
  <c r="G2397" i="73"/>
  <c r="H2397" i="73" s="1"/>
  <c r="I2397" i="73"/>
  <c r="A2400" i="73" l="1"/>
  <c r="B2401" i="73"/>
  <c r="C2421" i="73"/>
  <c r="E2421" i="73" s="1"/>
  <c r="D3421" i="73"/>
  <c r="F2420" i="73"/>
  <c r="G2398" i="73"/>
  <c r="H2398" i="73" s="1"/>
  <c r="I2398" i="73"/>
  <c r="C2422" i="73" l="1"/>
  <c r="E2422" i="73" s="1"/>
  <c r="A2401" i="73"/>
  <c r="B2402" i="73"/>
  <c r="D3422" i="73"/>
  <c r="F2421" i="73"/>
  <c r="G2399" i="73"/>
  <c r="H2399" i="73" s="1"/>
  <c r="I2399" i="73"/>
  <c r="A2402" i="73" l="1"/>
  <c r="B2403" i="73"/>
  <c r="C2423" i="73"/>
  <c r="E2423" i="73" s="1"/>
  <c r="D3423" i="73"/>
  <c r="F2422" i="73"/>
  <c r="G2400" i="73"/>
  <c r="H2400" i="73" s="1"/>
  <c r="I2400" i="73"/>
  <c r="C2424" i="73" l="1"/>
  <c r="E2424" i="73" s="1"/>
  <c r="A2403" i="73"/>
  <c r="B2404" i="73"/>
  <c r="D3424" i="73"/>
  <c r="F2423" i="73"/>
  <c r="G2401" i="73"/>
  <c r="H2401" i="73" s="1"/>
  <c r="I2401" i="73"/>
  <c r="A2404" i="73" l="1"/>
  <c r="B2405" i="73"/>
  <c r="C2425" i="73"/>
  <c r="E2425" i="73" s="1"/>
  <c r="D3425" i="73"/>
  <c r="F2424" i="73"/>
  <c r="G2402" i="73"/>
  <c r="H2402" i="73" s="1"/>
  <c r="I2402" i="73"/>
  <c r="C2426" i="73" l="1"/>
  <c r="E2426" i="73" s="1"/>
  <c r="A2405" i="73"/>
  <c r="B2406" i="73"/>
  <c r="D3426" i="73"/>
  <c r="F2425" i="73"/>
  <c r="G2403" i="73"/>
  <c r="H2403" i="73" s="1"/>
  <c r="I2403" i="73"/>
  <c r="A2406" i="73" l="1"/>
  <c r="B2407" i="73"/>
  <c r="C2427" i="73"/>
  <c r="E2427" i="73" s="1"/>
  <c r="D3427" i="73"/>
  <c r="F2426" i="73"/>
  <c r="G2404" i="73"/>
  <c r="H2404" i="73" s="1"/>
  <c r="I2404" i="73"/>
  <c r="C2428" i="73" l="1"/>
  <c r="E2428" i="73" s="1"/>
  <c r="A2407" i="73"/>
  <c r="B2408" i="73"/>
  <c r="D3428" i="73"/>
  <c r="F2427" i="73"/>
  <c r="G2405" i="73"/>
  <c r="H2405" i="73" s="1"/>
  <c r="I2405" i="73"/>
  <c r="A2408" i="73" l="1"/>
  <c r="B2409" i="73"/>
  <c r="C2429" i="73"/>
  <c r="E2429" i="73" s="1"/>
  <c r="D3429" i="73"/>
  <c r="F2428" i="73"/>
  <c r="G2406" i="73"/>
  <c r="H2406" i="73" s="1"/>
  <c r="I2406" i="73"/>
  <c r="C2430" i="73" l="1"/>
  <c r="E2430" i="73" s="1"/>
  <c r="A2409" i="73"/>
  <c r="B2410" i="73"/>
  <c r="D3430" i="73"/>
  <c r="F2429" i="73"/>
  <c r="G2407" i="73"/>
  <c r="H2407" i="73" s="1"/>
  <c r="I2407" i="73"/>
  <c r="A2410" i="73" l="1"/>
  <c r="B2411" i="73"/>
  <c r="C2431" i="73"/>
  <c r="E2431" i="73" s="1"/>
  <c r="D3431" i="73"/>
  <c r="F2430" i="73"/>
  <c r="G2408" i="73"/>
  <c r="H2408" i="73" s="1"/>
  <c r="I2408" i="73"/>
  <c r="C2432" i="73" l="1"/>
  <c r="E2432" i="73" s="1"/>
  <c r="A2411" i="73"/>
  <c r="B2412" i="73"/>
  <c r="D3432" i="73"/>
  <c r="F2431" i="73"/>
  <c r="G2409" i="73"/>
  <c r="H2409" i="73" s="1"/>
  <c r="I2409" i="73"/>
  <c r="A2412" i="73" l="1"/>
  <c r="B2413" i="73"/>
  <c r="C2433" i="73"/>
  <c r="E2433" i="73" s="1"/>
  <c r="D3433" i="73"/>
  <c r="F2432" i="73"/>
  <c r="G2410" i="73"/>
  <c r="H2410" i="73" s="1"/>
  <c r="I2410" i="73"/>
  <c r="C2434" i="73" l="1"/>
  <c r="E2434" i="73" s="1"/>
  <c r="A2413" i="73"/>
  <c r="B2414" i="73"/>
  <c r="D3434" i="73"/>
  <c r="F2433" i="73"/>
  <c r="G2411" i="73"/>
  <c r="H2411" i="73" s="1"/>
  <c r="I2411" i="73"/>
  <c r="A2414" i="73" l="1"/>
  <c r="B2415" i="73"/>
  <c r="C2435" i="73"/>
  <c r="E2435" i="73" s="1"/>
  <c r="D3435" i="73"/>
  <c r="F2434" i="73"/>
  <c r="G2412" i="73"/>
  <c r="H2412" i="73" s="1"/>
  <c r="I2412" i="73"/>
  <c r="C2436" i="73" l="1"/>
  <c r="E2436" i="73" s="1"/>
  <c r="A2415" i="73"/>
  <c r="B2416" i="73"/>
  <c r="D3436" i="73"/>
  <c r="F2435" i="73"/>
  <c r="G2413" i="73"/>
  <c r="H2413" i="73" s="1"/>
  <c r="I2413" i="73"/>
  <c r="A2416" i="73" l="1"/>
  <c r="B2417" i="73"/>
  <c r="C2437" i="73"/>
  <c r="E2437" i="73" s="1"/>
  <c r="D3437" i="73"/>
  <c r="F2436" i="73"/>
  <c r="G2414" i="73"/>
  <c r="H2414" i="73" s="1"/>
  <c r="I2414" i="73"/>
  <c r="C2438" i="73" l="1"/>
  <c r="E2438" i="73" s="1"/>
  <c r="A2417" i="73"/>
  <c r="B2418" i="73"/>
  <c r="D3438" i="73"/>
  <c r="F2437" i="73"/>
  <c r="G2415" i="73"/>
  <c r="H2415" i="73" s="1"/>
  <c r="I2415" i="73"/>
  <c r="A2418" i="73" l="1"/>
  <c r="B2419" i="73"/>
  <c r="C2439" i="73"/>
  <c r="E2439" i="73" s="1"/>
  <c r="D3439" i="73"/>
  <c r="F2438" i="73"/>
  <c r="G2416" i="73"/>
  <c r="H2416" i="73" s="1"/>
  <c r="I2416" i="73"/>
  <c r="C2440" i="73" l="1"/>
  <c r="E2440" i="73" s="1"/>
  <c r="A2419" i="73"/>
  <c r="B2420" i="73"/>
  <c r="D3440" i="73"/>
  <c r="F2439" i="73"/>
  <c r="G2417" i="73"/>
  <c r="H2417" i="73" s="1"/>
  <c r="I2417" i="73"/>
  <c r="A2420" i="73" l="1"/>
  <c r="B2421" i="73"/>
  <c r="C2441" i="73"/>
  <c r="E2441" i="73" s="1"/>
  <c r="D3441" i="73"/>
  <c r="F2440" i="73"/>
  <c r="G2418" i="73"/>
  <c r="H2418" i="73" s="1"/>
  <c r="I2418" i="73"/>
  <c r="C2442" i="73" l="1"/>
  <c r="E2442" i="73" s="1"/>
  <c r="A2421" i="73"/>
  <c r="B2422" i="73"/>
  <c r="D3442" i="73"/>
  <c r="F2441" i="73"/>
  <c r="G2419" i="73"/>
  <c r="H2419" i="73" s="1"/>
  <c r="I2419" i="73"/>
  <c r="A2422" i="73" l="1"/>
  <c r="B2423" i="73"/>
  <c r="C2443" i="73"/>
  <c r="E2443" i="73" s="1"/>
  <c r="D3443" i="73"/>
  <c r="F2442" i="73"/>
  <c r="G2420" i="73"/>
  <c r="H2420" i="73" s="1"/>
  <c r="I2420" i="73"/>
  <c r="C2444" i="73" l="1"/>
  <c r="E2444" i="73" s="1"/>
  <c r="A2423" i="73"/>
  <c r="B2424" i="73"/>
  <c r="D3444" i="73"/>
  <c r="F2443" i="73"/>
  <c r="G2421" i="73"/>
  <c r="H2421" i="73" s="1"/>
  <c r="I2421" i="73"/>
  <c r="A2424" i="73" l="1"/>
  <c r="B2425" i="73"/>
  <c r="C2445" i="73"/>
  <c r="E2445" i="73" s="1"/>
  <c r="D3445" i="73"/>
  <c r="F2444" i="73"/>
  <c r="G2422" i="73"/>
  <c r="H2422" i="73" s="1"/>
  <c r="I2422" i="73"/>
  <c r="C2446" i="73" l="1"/>
  <c r="E2446" i="73" s="1"/>
  <c r="A2425" i="73"/>
  <c r="B2426" i="73"/>
  <c r="D3446" i="73"/>
  <c r="F2445" i="73"/>
  <c r="G2423" i="73"/>
  <c r="H2423" i="73" s="1"/>
  <c r="I2423" i="73"/>
  <c r="A2426" i="73" l="1"/>
  <c r="B2427" i="73"/>
  <c r="C2447" i="73"/>
  <c r="E2447" i="73" s="1"/>
  <c r="D3447" i="73"/>
  <c r="F2446" i="73"/>
  <c r="G2424" i="73"/>
  <c r="H2424" i="73" s="1"/>
  <c r="I2424" i="73"/>
  <c r="C2448" i="73" l="1"/>
  <c r="E2448" i="73" s="1"/>
  <c r="A2427" i="73"/>
  <c r="B2428" i="73"/>
  <c r="D3448" i="73"/>
  <c r="F2447" i="73"/>
  <c r="G2425" i="73"/>
  <c r="H2425" i="73" s="1"/>
  <c r="I2425" i="73"/>
  <c r="A2428" i="73" l="1"/>
  <c r="B2429" i="73"/>
  <c r="C2449" i="73"/>
  <c r="E2449" i="73" s="1"/>
  <c r="D3449" i="73"/>
  <c r="F2448" i="73"/>
  <c r="G2426" i="73"/>
  <c r="H2426" i="73" s="1"/>
  <c r="I2426" i="73"/>
  <c r="C2450" i="73" l="1"/>
  <c r="E2450" i="73" s="1"/>
  <c r="A2429" i="73"/>
  <c r="B2430" i="73"/>
  <c r="D3450" i="73"/>
  <c r="F2449" i="73"/>
  <c r="G2427" i="73"/>
  <c r="H2427" i="73" s="1"/>
  <c r="I2427" i="73"/>
  <c r="A2430" i="73" l="1"/>
  <c r="B2431" i="73"/>
  <c r="C2451" i="73"/>
  <c r="E2451" i="73" s="1"/>
  <c r="D3451" i="73"/>
  <c r="F2450" i="73"/>
  <c r="G2428" i="73"/>
  <c r="H2428" i="73" s="1"/>
  <c r="I2428" i="73"/>
  <c r="C2452" i="73" l="1"/>
  <c r="E2452" i="73" s="1"/>
  <c r="A2431" i="73"/>
  <c r="B2432" i="73"/>
  <c r="D3452" i="73"/>
  <c r="F2451" i="73"/>
  <c r="G2429" i="73"/>
  <c r="H2429" i="73" s="1"/>
  <c r="I2429" i="73"/>
  <c r="A2432" i="73" l="1"/>
  <c r="B2433" i="73"/>
  <c r="C2453" i="73"/>
  <c r="E2453" i="73" s="1"/>
  <c r="D3453" i="73"/>
  <c r="F2452" i="73"/>
  <c r="G2430" i="73"/>
  <c r="H2430" i="73" s="1"/>
  <c r="I2430" i="73"/>
  <c r="C2454" i="73" l="1"/>
  <c r="E2454" i="73" s="1"/>
  <c r="A2433" i="73"/>
  <c r="B2434" i="73"/>
  <c r="D3454" i="73"/>
  <c r="F2453" i="73"/>
  <c r="G2431" i="73"/>
  <c r="H2431" i="73" s="1"/>
  <c r="I2431" i="73"/>
  <c r="A2434" i="73" l="1"/>
  <c r="B2435" i="73"/>
  <c r="C2455" i="73"/>
  <c r="E2455" i="73" s="1"/>
  <c r="D3455" i="73"/>
  <c r="F2454" i="73"/>
  <c r="G2432" i="73"/>
  <c r="H2432" i="73" s="1"/>
  <c r="I2432" i="73"/>
  <c r="C2456" i="73" l="1"/>
  <c r="E2456" i="73" s="1"/>
  <c r="A2435" i="73"/>
  <c r="B2436" i="73"/>
  <c r="D3456" i="73"/>
  <c r="F2455" i="73"/>
  <c r="G2433" i="73"/>
  <c r="H2433" i="73" s="1"/>
  <c r="I2433" i="73"/>
  <c r="A2436" i="73" l="1"/>
  <c r="B2437" i="73"/>
  <c r="C2457" i="73"/>
  <c r="E2457" i="73" s="1"/>
  <c r="D3457" i="73"/>
  <c r="F2456" i="73"/>
  <c r="G2434" i="73"/>
  <c r="H2434" i="73" s="1"/>
  <c r="I2434" i="73"/>
  <c r="C2458" i="73" l="1"/>
  <c r="E2458" i="73" s="1"/>
  <c r="A2437" i="73"/>
  <c r="B2438" i="73"/>
  <c r="D3458" i="73"/>
  <c r="F2457" i="73"/>
  <c r="G2435" i="73"/>
  <c r="H2435" i="73" s="1"/>
  <c r="I2435" i="73"/>
  <c r="A2438" i="73" l="1"/>
  <c r="B2439" i="73"/>
  <c r="C2459" i="73"/>
  <c r="E2459" i="73" s="1"/>
  <c r="D3459" i="73"/>
  <c r="F2458" i="73"/>
  <c r="G2436" i="73"/>
  <c r="H2436" i="73" s="1"/>
  <c r="I2436" i="73"/>
  <c r="C2460" i="73" l="1"/>
  <c r="E2460" i="73" s="1"/>
  <c r="A2439" i="73"/>
  <c r="B2440" i="73"/>
  <c r="D3460" i="73"/>
  <c r="F2459" i="73"/>
  <c r="G2437" i="73"/>
  <c r="H2437" i="73" s="1"/>
  <c r="I2437" i="73"/>
  <c r="A2440" i="73" l="1"/>
  <c r="B2441" i="73"/>
  <c r="C2461" i="73"/>
  <c r="E2461" i="73" s="1"/>
  <c r="D3461" i="73"/>
  <c r="F2460" i="73"/>
  <c r="G2438" i="73"/>
  <c r="H2438" i="73" s="1"/>
  <c r="I2438" i="73"/>
  <c r="C2462" i="73" l="1"/>
  <c r="E2462" i="73" s="1"/>
  <c r="A2441" i="73"/>
  <c r="B2442" i="73"/>
  <c r="D3462" i="73"/>
  <c r="F2461" i="73"/>
  <c r="G2439" i="73"/>
  <c r="H2439" i="73" s="1"/>
  <c r="I2439" i="73"/>
  <c r="A2442" i="73" l="1"/>
  <c r="B2443" i="73"/>
  <c r="C2463" i="73"/>
  <c r="E2463" i="73" s="1"/>
  <c r="D3463" i="73"/>
  <c r="F2462" i="73"/>
  <c r="G2440" i="73"/>
  <c r="H2440" i="73" s="1"/>
  <c r="I2440" i="73"/>
  <c r="C2464" i="73" l="1"/>
  <c r="E2464" i="73" s="1"/>
  <c r="A2443" i="73"/>
  <c r="B2444" i="73"/>
  <c r="D3464" i="73"/>
  <c r="F2463" i="73"/>
  <c r="G2441" i="73"/>
  <c r="H2441" i="73" s="1"/>
  <c r="I2441" i="73"/>
  <c r="A2444" i="73" l="1"/>
  <c r="B2445" i="73"/>
  <c r="C2465" i="73"/>
  <c r="E2465" i="73" s="1"/>
  <c r="D3465" i="73"/>
  <c r="F2464" i="73"/>
  <c r="G2442" i="73"/>
  <c r="H2442" i="73" s="1"/>
  <c r="I2442" i="73"/>
  <c r="C2466" i="73" l="1"/>
  <c r="E2466" i="73" s="1"/>
  <c r="A2445" i="73"/>
  <c r="B2446" i="73"/>
  <c r="D3466" i="73"/>
  <c r="F2465" i="73"/>
  <c r="G2443" i="73"/>
  <c r="H2443" i="73" s="1"/>
  <c r="I2443" i="73"/>
  <c r="A2446" i="73" l="1"/>
  <c r="B2447" i="73"/>
  <c r="C2467" i="73"/>
  <c r="E2467" i="73" s="1"/>
  <c r="D3467" i="73"/>
  <c r="F2466" i="73"/>
  <c r="G2444" i="73"/>
  <c r="H2444" i="73" s="1"/>
  <c r="I2444" i="73"/>
  <c r="C2468" i="73" l="1"/>
  <c r="E2468" i="73" s="1"/>
  <c r="A2447" i="73"/>
  <c r="B2448" i="73"/>
  <c r="D3468" i="73"/>
  <c r="F2467" i="73"/>
  <c r="G2445" i="73"/>
  <c r="H2445" i="73" s="1"/>
  <c r="I2445" i="73"/>
  <c r="A2448" i="73" l="1"/>
  <c r="B2449" i="73"/>
  <c r="C2469" i="73"/>
  <c r="E2469" i="73" s="1"/>
  <c r="D3469" i="73"/>
  <c r="F2468" i="73"/>
  <c r="G2446" i="73"/>
  <c r="H2446" i="73" s="1"/>
  <c r="I2446" i="73"/>
  <c r="C2470" i="73" l="1"/>
  <c r="E2470" i="73" s="1"/>
  <c r="A2449" i="73"/>
  <c r="B2450" i="73"/>
  <c r="D3470" i="73"/>
  <c r="F2469" i="73"/>
  <c r="G2447" i="73"/>
  <c r="H2447" i="73" s="1"/>
  <c r="I2447" i="73"/>
  <c r="A2450" i="73" l="1"/>
  <c r="B2451" i="73"/>
  <c r="C2471" i="73"/>
  <c r="E2471" i="73" s="1"/>
  <c r="D3471" i="73"/>
  <c r="F2470" i="73"/>
  <c r="G2448" i="73"/>
  <c r="H2448" i="73" s="1"/>
  <c r="I2448" i="73"/>
  <c r="C2472" i="73" l="1"/>
  <c r="E2472" i="73" s="1"/>
  <c r="A2451" i="73"/>
  <c r="B2452" i="73"/>
  <c r="D3472" i="73"/>
  <c r="F2471" i="73"/>
  <c r="G2449" i="73"/>
  <c r="H2449" i="73" s="1"/>
  <c r="I2449" i="73"/>
  <c r="A2452" i="73" l="1"/>
  <c r="B2453" i="73"/>
  <c r="C2473" i="73"/>
  <c r="E2473" i="73" s="1"/>
  <c r="D3473" i="73"/>
  <c r="F2472" i="73"/>
  <c r="G2450" i="73"/>
  <c r="H2450" i="73" s="1"/>
  <c r="I2450" i="73"/>
  <c r="C2474" i="73" l="1"/>
  <c r="E2474" i="73" s="1"/>
  <c r="A2453" i="73"/>
  <c r="B2454" i="73"/>
  <c r="D3474" i="73"/>
  <c r="F2473" i="73"/>
  <c r="G2451" i="73"/>
  <c r="H2451" i="73" s="1"/>
  <c r="I2451" i="73"/>
  <c r="A2454" i="73" l="1"/>
  <c r="B2455" i="73"/>
  <c r="C2475" i="73"/>
  <c r="E2475" i="73" s="1"/>
  <c r="D3475" i="73"/>
  <c r="F2474" i="73"/>
  <c r="G2452" i="73"/>
  <c r="H2452" i="73" s="1"/>
  <c r="I2452" i="73"/>
  <c r="C2476" i="73" l="1"/>
  <c r="E2476" i="73" s="1"/>
  <c r="A2455" i="73"/>
  <c r="B2456" i="73"/>
  <c r="D3476" i="73"/>
  <c r="F2475" i="73"/>
  <c r="G2453" i="73"/>
  <c r="H2453" i="73" s="1"/>
  <c r="I2453" i="73"/>
  <c r="A2456" i="73" l="1"/>
  <c r="B2457" i="73"/>
  <c r="C2477" i="73"/>
  <c r="E2477" i="73" s="1"/>
  <c r="D3477" i="73"/>
  <c r="F2476" i="73"/>
  <c r="G2454" i="73"/>
  <c r="H2454" i="73" s="1"/>
  <c r="I2454" i="73"/>
  <c r="C2478" i="73" l="1"/>
  <c r="E2478" i="73" s="1"/>
  <c r="A2457" i="73"/>
  <c r="B2458" i="73"/>
  <c r="D3478" i="73"/>
  <c r="F2477" i="73"/>
  <c r="G2455" i="73"/>
  <c r="H2455" i="73" s="1"/>
  <c r="I2455" i="73"/>
  <c r="A2458" i="73" l="1"/>
  <c r="B2459" i="73"/>
  <c r="C2479" i="73"/>
  <c r="E2479" i="73" s="1"/>
  <c r="D3479" i="73"/>
  <c r="F2478" i="73"/>
  <c r="G2456" i="73"/>
  <c r="H2456" i="73" s="1"/>
  <c r="I2456" i="73"/>
  <c r="C2480" i="73" l="1"/>
  <c r="E2480" i="73" s="1"/>
  <c r="A2459" i="73"/>
  <c r="B2460" i="73"/>
  <c r="D3480" i="73"/>
  <c r="F2479" i="73"/>
  <c r="G2457" i="73"/>
  <c r="H2457" i="73" s="1"/>
  <c r="I2457" i="73"/>
  <c r="A2460" i="73" l="1"/>
  <c r="B2461" i="73"/>
  <c r="C2481" i="73"/>
  <c r="E2481" i="73" s="1"/>
  <c r="D3481" i="73"/>
  <c r="F2480" i="73"/>
  <c r="G2458" i="73"/>
  <c r="H2458" i="73" s="1"/>
  <c r="I2458" i="73"/>
  <c r="C2482" i="73" l="1"/>
  <c r="E2482" i="73" s="1"/>
  <c r="A2461" i="73"/>
  <c r="B2462" i="73"/>
  <c r="D3482" i="73"/>
  <c r="F2481" i="73"/>
  <c r="G2459" i="73"/>
  <c r="H2459" i="73" s="1"/>
  <c r="I2459" i="73"/>
  <c r="A2462" i="73" l="1"/>
  <c r="B2463" i="73"/>
  <c r="C2483" i="73"/>
  <c r="E2483" i="73" s="1"/>
  <c r="D3483" i="73"/>
  <c r="F2482" i="73"/>
  <c r="G2460" i="73"/>
  <c r="H2460" i="73" s="1"/>
  <c r="I2460" i="73"/>
  <c r="C2484" i="73" l="1"/>
  <c r="E2484" i="73" s="1"/>
  <c r="A2463" i="73"/>
  <c r="B2464" i="73"/>
  <c r="D3484" i="73"/>
  <c r="F2483" i="73"/>
  <c r="G2461" i="73"/>
  <c r="H2461" i="73" s="1"/>
  <c r="I2461" i="73"/>
  <c r="A2464" i="73" l="1"/>
  <c r="B2465" i="73"/>
  <c r="C2485" i="73"/>
  <c r="E2485" i="73" s="1"/>
  <c r="D3485" i="73"/>
  <c r="F2484" i="73"/>
  <c r="G2462" i="73"/>
  <c r="H2462" i="73" s="1"/>
  <c r="I2462" i="73"/>
  <c r="C2486" i="73" l="1"/>
  <c r="E2486" i="73" s="1"/>
  <c r="A2465" i="73"/>
  <c r="B2466" i="73"/>
  <c r="D3486" i="73"/>
  <c r="F2485" i="73"/>
  <c r="G2463" i="73"/>
  <c r="H2463" i="73" s="1"/>
  <c r="I2463" i="73"/>
  <c r="A2466" i="73" l="1"/>
  <c r="B2467" i="73"/>
  <c r="C2487" i="73"/>
  <c r="E2487" i="73" s="1"/>
  <c r="D3487" i="73"/>
  <c r="F2486" i="73"/>
  <c r="G2464" i="73"/>
  <c r="H2464" i="73" s="1"/>
  <c r="I2464" i="73"/>
  <c r="C2488" i="73" l="1"/>
  <c r="E2488" i="73" s="1"/>
  <c r="A2467" i="73"/>
  <c r="B2468" i="73"/>
  <c r="D3488" i="73"/>
  <c r="F2487" i="73"/>
  <c r="G2465" i="73"/>
  <c r="H2465" i="73" s="1"/>
  <c r="I2465" i="73"/>
  <c r="A2468" i="73" l="1"/>
  <c r="B2469" i="73"/>
  <c r="C2489" i="73"/>
  <c r="E2489" i="73" s="1"/>
  <c r="D3489" i="73"/>
  <c r="F2488" i="73"/>
  <c r="G2466" i="73"/>
  <c r="H2466" i="73" s="1"/>
  <c r="I2466" i="73"/>
  <c r="C2490" i="73" l="1"/>
  <c r="E2490" i="73" s="1"/>
  <c r="A2469" i="73"/>
  <c r="B2470" i="73"/>
  <c r="D3490" i="73"/>
  <c r="F2489" i="73"/>
  <c r="G2467" i="73"/>
  <c r="H2467" i="73" s="1"/>
  <c r="I2467" i="73"/>
  <c r="A2470" i="73" l="1"/>
  <c r="B2471" i="73"/>
  <c r="C2491" i="73"/>
  <c r="E2491" i="73" s="1"/>
  <c r="D3491" i="73"/>
  <c r="F2490" i="73"/>
  <c r="G2468" i="73"/>
  <c r="H2468" i="73" s="1"/>
  <c r="I2468" i="73"/>
  <c r="C2492" i="73" l="1"/>
  <c r="E2492" i="73" s="1"/>
  <c r="A2471" i="73"/>
  <c r="B2472" i="73"/>
  <c r="D3492" i="73"/>
  <c r="F2491" i="73"/>
  <c r="G2469" i="73"/>
  <c r="H2469" i="73" s="1"/>
  <c r="I2469" i="73"/>
  <c r="A2472" i="73" l="1"/>
  <c r="B2473" i="73"/>
  <c r="C2493" i="73"/>
  <c r="E2493" i="73" s="1"/>
  <c r="D3493" i="73"/>
  <c r="F2492" i="73"/>
  <c r="G2470" i="73"/>
  <c r="H2470" i="73" s="1"/>
  <c r="I2470" i="73"/>
  <c r="C2494" i="73" l="1"/>
  <c r="E2494" i="73" s="1"/>
  <c r="A2473" i="73"/>
  <c r="B2474" i="73"/>
  <c r="D3494" i="73"/>
  <c r="F2493" i="73"/>
  <c r="G2471" i="73"/>
  <c r="H2471" i="73" s="1"/>
  <c r="I2471" i="73"/>
  <c r="A2474" i="73" l="1"/>
  <c r="B2475" i="73"/>
  <c r="C2495" i="73"/>
  <c r="E2495" i="73" s="1"/>
  <c r="D3495" i="73"/>
  <c r="F2494" i="73"/>
  <c r="G2472" i="73"/>
  <c r="H2472" i="73" s="1"/>
  <c r="I2472" i="73"/>
  <c r="C2496" i="73" l="1"/>
  <c r="E2496" i="73" s="1"/>
  <c r="A2475" i="73"/>
  <c r="B2476" i="73"/>
  <c r="D3496" i="73"/>
  <c r="F2495" i="73"/>
  <c r="G2473" i="73"/>
  <c r="H2473" i="73" s="1"/>
  <c r="I2473" i="73"/>
  <c r="A2476" i="73" l="1"/>
  <c r="B2477" i="73"/>
  <c r="C2497" i="73"/>
  <c r="E2497" i="73" s="1"/>
  <c r="D3497" i="73"/>
  <c r="F2496" i="73"/>
  <c r="G2474" i="73"/>
  <c r="H2474" i="73" s="1"/>
  <c r="I2474" i="73"/>
  <c r="C2498" i="73" l="1"/>
  <c r="E2498" i="73" s="1"/>
  <c r="A2477" i="73"/>
  <c r="B2478" i="73"/>
  <c r="D3498" i="73"/>
  <c r="F2497" i="73"/>
  <c r="G2475" i="73"/>
  <c r="H2475" i="73" s="1"/>
  <c r="I2475" i="73"/>
  <c r="A2478" i="73" l="1"/>
  <c r="B2479" i="73"/>
  <c r="C2499" i="73"/>
  <c r="E2499" i="73" s="1"/>
  <c r="D3499" i="73"/>
  <c r="F2498" i="73"/>
  <c r="G2476" i="73"/>
  <c r="H2476" i="73" s="1"/>
  <c r="I2476" i="73"/>
  <c r="C2500" i="73" l="1"/>
  <c r="E2500" i="73" s="1"/>
  <c r="A2479" i="73"/>
  <c r="B2480" i="73"/>
  <c r="D3500" i="73"/>
  <c r="F2499" i="73"/>
  <c r="G2477" i="73"/>
  <c r="H2477" i="73" s="1"/>
  <c r="I2477" i="73"/>
  <c r="A2480" i="73" l="1"/>
  <c r="B2481" i="73"/>
  <c r="C2501" i="73"/>
  <c r="E2501" i="73" s="1"/>
  <c r="D3501" i="73"/>
  <c r="F2500" i="73"/>
  <c r="G2478" i="73"/>
  <c r="H2478" i="73" s="1"/>
  <c r="I2478" i="73"/>
  <c r="C2502" i="73" l="1"/>
  <c r="E2502" i="73" s="1"/>
  <c r="A2481" i="73"/>
  <c r="B2482" i="73"/>
  <c r="D3502" i="73"/>
  <c r="F2501" i="73"/>
  <c r="G2479" i="73"/>
  <c r="H2479" i="73" s="1"/>
  <c r="I2479" i="73"/>
  <c r="A2482" i="73" l="1"/>
  <c r="B2483" i="73"/>
  <c r="C2503" i="73"/>
  <c r="E2503" i="73" s="1"/>
  <c r="D3503" i="73"/>
  <c r="F2502" i="73"/>
  <c r="G2480" i="73"/>
  <c r="H2480" i="73" s="1"/>
  <c r="I2480" i="73"/>
  <c r="C2504" i="73" l="1"/>
  <c r="E2504" i="73" s="1"/>
  <c r="A2483" i="73"/>
  <c r="B2484" i="73"/>
  <c r="D3504" i="73"/>
  <c r="F2503" i="73"/>
  <c r="G2481" i="73"/>
  <c r="H2481" i="73" s="1"/>
  <c r="I2481" i="73"/>
  <c r="A2484" i="73" l="1"/>
  <c r="B2485" i="73"/>
  <c r="C2505" i="73"/>
  <c r="E2505" i="73" s="1"/>
  <c r="D3505" i="73"/>
  <c r="F2504" i="73"/>
  <c r="G2482" i="73"/>
  <c r="H2482" i="73" s="1"/>
  <c r="I2482" i="73"/>
  <c r="C2506" i="73" l="1"/>
  <c r="E2506" i="73" s="1"/>
  <c r="A2485" i="73"/>
  <c r="B2486" i="73"/>
  <c r="D3506" i="73"/>
  <c r="F2505" i="73"/>
  <c r="G2483" i="73"/>
  <c r="H2483" i="73" s="1"/>
  <c r="I2483" i="73"/>
  <c r="A2486" i="73" l="1"/>
  <c r="B2487" i="73"/>
  <c r="C2507" i="73"/>
  <c r="E2507" i="73" s="1"/>
  <c r="D3507" i="73"/>
  <c r="F2506" i="73"/>
  <c r="G2484" i="73"/>
  <c r="H2484" i="73" s="1"/>
  <c r="I2484" i="73"/>
  <c r="C2508" i="73" l="1"/>
  <c r="E2508" i="73" s="1"/>
  <c r="A2487" i="73"/>
  <c r="B2488" i="73"/>
  <c r="D3508" i="73"/>
  <c r="F2507" i="73"/>
  <c r="G2485" i="73"/>
  <c r="H2485" i="73" s="1"/>
  <c r="I2485" i="73"/>
  <c r="A2488" i="73" l="1"/>
  <c r="B2489" i="73"/>
  <c r="C2509" i="73"/>
  <c r="E2509" i="73" s="1"/>
  <c r="D3509" i="73"/>
  <c r="F2508" i="73"/>
  <c r="G2486" i="73"/>
  <c r="H2486" i="73" s="1"/>
  <c r="I2486" i="73"/>
  <c r="C2510" i="73" l="1"/>
  <c r="E2510" i="73" s="1"/>
  <c r="A2489" i="73"/>
  <c r="B2490" i="73"/>
  <c r="D3510" i="73"/>
  <c r="F2509" i="73"/>
  <c r="G2487" i="73"/>
  <c r="H2487" i="73" s="1"/>
  <c r="I2487" i="73"/>
  <c r="A2490" i="73" l="1"/>
  <c r="B2491" i="73"/>
  <c r="C2511" i="73"/>
  <c r="E2511" i="73" s="1"/>
  <c r="D3511" i="73"/>
  <c r="F2510" i="73"/>
  <c r="G2488" i="73"/>
  <c r="H2488" i="73" s="1"/>
  <c r="I2488" i="73"/>
  <c r="C2512" i="73" l="1"/>
  <c r="E2512" i="73" s="1"/>
  <c r="A2491" i="73"/>
  <c r="B2492" i="73"/>
  <c r="D3512" i="73"/>
  <c r="F2511" i="73"/>
  <c r="G2489" i="73"/>
  <c r="H2489" i="73" s="1"/>
  <c r="I2489" i="73"/>
  <c r="A2492" i="73" l="1"/>
  <c r="B2493" i="73"/>
  <c r="C2513" i="73"/>
  <c r="E2513" i="73" s="1"/>
  <c r="D3513" i="73"/>
  <c r="F2512" i="73"/>
  <c r="G2490" i="73"/>
  <c r="H2490" i="73" s="1"/>
  <c r="I2490" i="73"/>
  <c r="C2514" i="73" l="1"/>
  <c r="E2514" i="73" s="1"/>
  <c r="A2493" i="73"/>
  <c r="B2494" i="73"/>
  <c r="D3514" i="73"/>
  <c r="F2513" i="73"/>
  <c r="G2491" i="73"/>
  <c r="H2491" i="73" s="1"/>
  <c r="I2491" i="73"/>
  <c r="A2494" i="73" l="1"/>
  <c r="B2495" i="73"/>
  <c r="C2515" i="73"/>
  <c r="E2515" i="73" s="1"/>
  <c r="D3515" i="73"/>
  <c r="F2514" i="73"/>
  <c r="G2492" i="73"/>
  <c r="H2492" i="73" s="1"/>
  <c r="I2492" i="73"/>
  <c r="C2516" i="73" l="1"/>
  <c r="E2516" i="73" s="1"/>
  <c r="A2495" i="73"/>
  <c r="B2496" i="73"/>
  <c r="D3516" i="73"/>
  <c r="F2515" i="73"/>
  <c r="G2493" i="73"/>
  <c r="H2493" i="73" s="1"/>
  <c r="I2493" i="73"/>
  <c r="A2496" i="73" l="1"/>
  <c r="B2497" i="73"/>
  <c r="C2517" i="73"/>
  <c r="E2517" i="73" s="1"/>
  <c r="D3517" i="73"/>
  <c r="F2516" i="73"/>
  <c r="G2494" i="73"/>
  <c r="H2494" i="73" s="1"/>
  <c r="I2494" i="73"/>
  <c r="C2518" i="73" l="1"/>
  <c r="E2518" i="73" s="1"/>
  <c r="A2497" i="73"/>
  <c r="B2498" i="73"/>
  <c r="D3518" i="73"/>
  <c r="F2517" i="73"/>
  <c r="G2495" i="73"/>
  <c r="H2495" i="73" s="1"/>
  <c r="I2495" i="73"/>
  <c r="A2498" i="73" l="1"/>
  <c r="B2499" i="73"/>
  <c r="C2519" i="73"/>
  <c r="E2519" i="73" s="1"/>
  <c r="D3519" i="73"/>
  <c r="F2518" i="73"/>
  <c r="G2496" i="73"/>
  <c r="H2496" i="73" s="1"/>
  <c r="I2496" i="73"/>
  <c r="C2520" i="73" l="1"/>
  <c r="E2520" i="73" s="1"/>
  <c r="A2499" i="73"/>
  <c r="B2500" i="73"/>
  <c r="D3520" i="73"/>
  <c r="F2519" i="73"/>
  <c r="G2497" i="73"/>
  <c r="H2497" i="73" s="1"/>
  <c r="I2497" i="73"/>
  <c r="A2500" i="73" l="1"/>
  <c r="B2501" i="73"/>
  <c r="C2521" i="73"/>
  <c r="E2521" i="73" s="1"/>
  <c r="D3521" i="73"/>
  <c r="F2520" i="73"/>
  <c r="G2498" i="73"/>
  <c r="H2498" i="73" s="1"/>
  <c r="I2498" i="73"/>
  <c r="C2522" i="73" l="1"/>
  <c r="E2522" i="73" s="1"/>
  <c r="A2501" i="73"/>
  <c r="B2502" i="73"/>
  <c r="D3522" i="73"/>
  <c r="F2521" i="73"/>
  <c r="G2499" i="73"/>
  <c r="H2499" i="73" s="1"/>
  <c r="I2499" i="73"/>
  <c r="A2502" i="73" l="1"/>
  <c r="B2503" i="73"/>
  <c r="C2523" i="73"/>
  <c r="E2523" i="73" s="1"/>
  <c r="D3523" i="73"/>
  <c r="F2522" i="73"/>
  <c r="G2500" i="73"/>
  <c r="H2500" i="73" s="1"/>
  <c r="I2500" i="73"/>
  <c r="C2524" i="73" l="1"/>
  <c r="E2524" i="73" s="1"/>
  <c r="A2503" i="73"/>
  <c r="B2504" i="73"/>
  <c r="D3524" i="73"/>
  <c r="F2523" i="73"/>
  <c r="G2501" i="73"/>
  <c r="H2501" i="73" s="1"/>
  <c r="I2501" i="73"/>
  <c r="A2504" i="73" l="1"/>
  <c r="B2505" i="73"/>
  <c r="C2525" i="73"/>
  <c r="E2525" i="73" s="1"/>
  <c r="D3525" i="73"/>
  <c r="F2524" i="73"/>
  <c r="G2502" i="73"/>
  <c r="H2502" i="73" s="1"/>
  <c r="I2502" i="73"/>
  <c r="C2526" i="73" l="1"/>
  <c r="E2526" i="73" s="1"/>
  <c r="A2505" i="73"/>
  <c r="B2506" i="73"/>
  <c r="D3526" i="73"/>
  <c r="F2525" i="73"/>
  <c r="G2503" i="73"/>
  <c r="H2503" i="73" s="1"/>
  <c r="I2503" i="73"/>
  <c r="A2506" i="73" l="1"/>
  <c r="B2507" i="73"/>
  <c r="C2527" i="73"/>
  <c r="E2527" i="73" s="1"/>
  <c r="D3527" i="73"/>
  <c r="F2526" i="73"/>
  <c r="G2504" i="73"/>
  <c r="H2504" i="73" s="1"/>
  <c r="I2504" i="73"/>
  <c r="C2528" i="73" l="1"/>
  <c r="E2528" i="73" s="1"/>
  <c r="A2507" i="73"/>
  <c r="B2508" i="73"/>
  <c r="D3528" i="73"/>
  <c r="F2527" i="73"/>
  <c r="G2505" i="73"/>
  <c r="H2505" i="73" s="1"/>
  <c r="I2505" i="73"/>
  <c r="A2508" i="73" l="1"/>
  <c r="B2509" i="73"/>
  <c r="C2529" i="73"/>
  <c r="E2529" i="73" s="1"/>
  <c r="D3529" i="73"/>
  <c r="F2528" i="73"/>
  <c r="G2506" i="73"/>
  <c r="H2506" i="73" s="1"/>
  <c r="I2506" i="73"/>
  <c r="C2530" i="73" l="1"/>
  <c r="E2530" i="73" s="1"/>
  <c r="A2509" i="73"/>
  <c r="B2510" i="73"/>
  <c r="D3530" i="73"/>
  <c r="F2529" i="73"/>
  <c r="G2507" i="73"/>
  <c r="H2507" i="73" s="1"/>
  <c r="I2507" i="73"/>
  <c r="A2510" i="73" l="1"/>
  <c r="B2511" i="73"/>
  <c r="C2531" i="73"/>
  <c r="E2531" i="73" s="1"/>
  <c r="D3531" i="73"/>
  <c r="F2530" i="73"/>
  <c r="G2508" i="73"/>
  <c r="H2508" i="73" s="1"/>
  <c r="I2508" i="73"/>
  <c r="C2532" i="73" l="1"/>
  <c r="E2532" i="73" s="1"/>
  <c r="A2511" i="73"/>
  <c r="B2512" i="73"/>
  <c r="D3532" i="73"/>
  <c r="F2531" i="73"/>
  <c r="G2509" i="73"/>
  <c r="H2509" i="73" s="1"/>
  <c r="I2509" i="73"/>
  <c r="A2512" i="73" l="1"/>
  <c r="B2513" i="73"/>
  <c r="C2533" i="73"/>
  <c r="E2533" i="73" s="1"/>
  <c r="D3533" i="73"/>
  <c r="F2532" i="73"/>
  <c r="G2510" i="73"/>
  <c r="H2510" i="73" s="1"/>
  <c r="I2510" i="73"/>
  <c r="C2534" i="73" l="1"/>
  <c r="E2534" i="73" s="1"/>
  <c r="A2513" i="73"/>
  <c r="B2514" i="73"/>
  <c r="D3534" i="73"/>
  <c r="F2533" i="73"/>
  <c r="G2511" i="73"/>
  <c r="H2511" i="73" s="1"/>
  <c r="I2511" i="73"/>
  <c r="A2514" i="73" l="1"/>
  <c r="B2515" i="73"/>
  <c r="C2535" i="73"/>
  <c r="E2535" i="73" s="1"/>
  <c r="D3535" i="73"/>
  <c r="F2534" i="73"/>
  <c r="G2512" i="73"/>
  <c r="H2512" i="73" s="1"/>
  <c r="I2512" i="73"/>
  <c r="C2536" i="73" l="1"/>
  <c r="E2536" i="73" s="1"/>
  <c r="A2515" i="73"/>
  <c r="B2516" i="73"/>
  <c r="D3536" i="73"/>
  <c r="F2535" i="73"/>
  <c r="G2513" i="73"/>
  <c r="H2513" i="73" s="1"/>
  <c r="I2513" i="73"/>
  <c r="A2516" i="73" l="1"/>
  <c r="B2517" i="73"/>
  <c r="C2537" i="73"/>
  <c r="E2537" i="73" s="1"/>
  <c r="D3537" i="73"/>
  <c r="F2536" i="73"/>
  <c r="G2514" i="73"/>
  <c r="H2514" i="73" s="1"/>
  <c r="I2514" i="73"/>
  <c r="C2538" i="73" l="1"/>
  <c r="E2538" i="73" s="1"/>
  <c r="A2517" i="73"/>
  <c r="B2518" i="73"/>
  <c r="D3538" i="73"/>
  <c r="F2537" i="73"/>
  <c r="G2515" i="73"/>
  <c r="H2515" i="73" s="1"/>
  <c r="I2515" i="73"/>
  <c r="A2518" i="73" l="1"/>
  <c r="B2519" i="73"/>
  <c r="C2539" i="73"/>
  <c r="E2539" i="73" s="1"/>
  <c r="D3539" i="73"/>
  <c r="F2538" i="73"/>
  <c r="G2516" i="73"/>
  <c r="H2516" i="73" s="1"/>
  <c r="I2516" i="73"/>
  <c r="C2540" i="73" l="1"/>
  <c r="E2540" i="73" s="1"/>
  <c r="A2519" i="73"/>
  <c r="B2520" i="73"/>
  <c r="D3540" i="73"/>
  <c r="F2539" i="73"/>
  <c r="G2517" i="73"/>
  <c r="H2517" i="73" s="1"/>
  <c r="I2517" i="73"/>
  <c r="A2520" i="73" l="1"/>
  <c r="B2521" i="73"/>
  <c r="C2541" i="73"/>
  <c r="E2541" i="73" s="1"/>
  <c r="D3541" i="73"/>
  <c r="F2540" i="73"/>
  <c r="G2518" i="73"/>
  <c r="H2518" i="73" s="1"/>
  <c r="I2518" i="73"/>
  <c r="C2542" i="73" l="1"/>
  <c r="E2542" i="73" s="1"/>
  <c r="A2521" i="73"/>
  <c r="B2522" i="73"/>
  <c r="D3542" i="73"/>
  <c r="F2541" i="73"/>
  <c r="G2519" i="73"/>
  <c r="H2519" i="73" s="1"/>
  <c r="I2519" i="73"/>
  <c r="A2522" i="73" l="1"/>
  <c r="B2523" i="73"/>
  <c r="C2543" i="73"/>
  <c r="D3543" i="73"/>
  <c r="F2542" i="73"/>
  <c r="G2520" i="73"/>
  <c r="H2520" i="73" s="1"/>
  <c r="I2520" i="73"/>
  <c r="C2544" i="73" l="1"/>
  <c r="E2544" i="73" s="1"/>
  <c r="A2523" i="73"/>
  <c r="B2524" i="73"/>
  <c r="E2543" i="73"/>
  <c r="D3544" i="73"/>
  <c r="F2543" i="73"/>
  <c r="G2521" i="73"/>
  <c r="H2521" i="73" s="1"/>
  <c r="I2521" i="73"/>
  <c r="A2524" i="73" l="1"/>
  <c r="B2525" i="73"/>
  <c r="D3545" i="73"/>
  <c r="C2545" i="73"/>
  <c r="E2545" i="73" s="1"/>
  <c r="F2544" i="73"/>
  <c r="G2522" i="73"/>
  <c r="H2522" i="73" s="1"/>
  <c r="I2522" i="73"/>
  <c r="D3546" i="73" l="1"/>
  <c r="C2546" i="73"/>
  <c r="E2546" i="73" s="1"/>
  <c r="A2525" i="73"/>
  <c r="B2526" i="73"/>
  <c r="F2545" i="73"/>
  <c r="G2523" i="73"/>
  <c r="H2523" i="73" s="1"/>
  <c r="I2523" i="73"/>
  <c r="A2526" i="73" l="1"/>
  <c r="B2527" i="73"/>
  <c r="C2547" i="73"/>
  <c r="E2547" i="73" s="1"/>
  <c r="D3547" i="73"/>
  <c r="F2546" i="73"/>
  <c r="G2524" i="73"/>
  <c r="H2524" i="73" s="1"/>
  <c r="I2524" i="73"/>
  <c r="A2527" i="73" l="1"/>
  <c r="B2528" i="73"/>
  <c r="C2548" i="73"/>
  <c r="D3548" i="73"/>
  <c r="F2547" i="73"/>
  <c r="G2525" i="73"/>
  <c r="H2525" i="73" s="1"/>
  <c r="I2525" i="73"/>
  <c r="C2549" i="73" l="1"/>
  <c r="E2548" i="73"/>
  <c r="A2528" i="73"/>
  <c r="B2529" i="73"/>
  <c r="D3549" i="73"/>
  <c r="F2548" i="73"/>
  <c r="G2526" i="73"/>
  <c r="H2526" i="73" s="1"/>
  <c r="I2526" i="73"/>
  <c r="E2549" i="73"/>
  <c r="D3550" i="73" l="1"/>
  <c r="C2550" i="73"/>
  <c r="E2550" i="73" s="1"/>
  <c r="A2529" i="73"/>
  <c r="B2530" i="73"/>
  <c r="F2549" i="73"/>
  <c r="G2527" i="73"/>
  <c r="H2527" i="73" s="1"/>
  <c r="I2527" i="73"/>
  <c r="C2551" i="73" l="1"/>
  <c r="E2551" i="73" s="1"/>
  <c r="A2530" i="73"/>
  <c r="B2531" i="73"/>
  <c r="D3551" i="73"/>
  <c r="F2550" i="73"/>
  <c r="G2528" i="73"/>
  <c r="H2528" i="73" s="1"/>
  <c r="I2528" i="73"/>
  <c r="A2531" i="73" l="1"/>
  <c r="B2532" i="73"/>
  <c r="C2552" i="73"/>
  <c r="E2552" i="73" s="1"/>
  <c r="D3552" i="73"/>
  <c r="F2551" i="73"/>
  <c r="G2529" i="73"/>
  <c r="H2529" i="73" s="1"/>
  <c r="I2529" i="73"/>
  <c r="C2553" i="73" l="1"/>
  <c r="E2553" i="73" s="1"/>
  <c r="A2532" i="73"/>
  <c r="B2533" i="73"/>
  <c r="D3553" i="73"/>
  <c r="F2552" i="73"/>
  <c r="G2530" i="73"/>
  <c r="H2530" i="73" s="1"/>
  <c r="I2530" i="73"/>
  <c r="A2533" i="73" l="1"/>
  <c r="B2534" i="73"/>
  <c r="C2554" i="73"/>
  <c r="E2554" i="73" s="1"/>
  <c r="D3554" i="73"/>
  <c r="F2553" i="73"/>
  <c r="G2531" i="73"/>
  <c r="H2531" i="73" s="1"/>
  <c r="I2531" i="73"/>
  <c r="C2555" i="73" l="1"/>
  <c r="E2555" i="73" s="1"/>
  <c r="A2534" i="73"/>
  <c r="B2535" i="73"/>
  <c r="D3555" i="73"/>
  <c r="F2554" i="73"/>
  <c r="G2532" i="73"/>
  <c r="H2532" i="73" s="1"/>
  <c r="I2532" i="73"/>
  <c r="A2535" i="73" l="1"/>
  <c r="B2536" i="73"/>
  <c r="C2556" i="73"/>
  <c r="E2556" i="73" s="1"/>
  <c r="D3556" i="73"/>
  <c r="F2555" i="73"/>
  <c r="G2533" i="73"/>
  <c r="H2533" i="73" s="1"/>
  <c r="I2533" i="73"/>
  <c r="C2557" i="73" l="1"/>
  <c r="E2557" i="73" s="1"/>
  <c r="A2536" i="73"/>
  <c r="B2537" i="73"/>
  <c r="D3557" i="73"/>
  <c r="F2556" i="73"/>
  <c r="G2534" i="73"/>
  <c r="H2534" i="73" s="1"/>
  <c r="I2534" i="73"/>
  <c r="A2537" i="73" l="1"/>
  <c r="B2538" i="73"/>
  <c r="C2558" i="73"/>
  <c r="E2558" i="73" s="1"/>
  <c r="D3558" i="73"/>
  <c r="F2557" i="73"/>
  <c r="G2535" i="73"/>
  <c r="H2535" i="73" s="1"/>
  <c r="I2535" i="73"/>
  <c r="C2559" i="73" l="1"/>
  <c r="E2559" i="73" s="1"/>
  <c r="A2538" i="73"/>
  <c r="B2539" i="73"/>
  <c r="D3559" i="73"/>
  <c r="F2558" i="73"/>
  <c r="G2536" i="73"/>
  <c r="H2536" i="73" s="1"/>
  <c r="I2536" i="73"/>
  <c r="A2539" i="73" l="1"/>
  <c r="B2540" i="73"/>
  <c r="C2560" i="73"/>
  <c r="E2560" i="73" s="1"/>
  <c r="D3560" i="73"/>
  <c r="F2559" i="73"/>
  <c r="G2537" i="73"/>
  <c r="H2537" i="73" s="1"/>
  <c r="I2537" i="73"/>
  <c r="C2561" i="73" l="1"/>
  <c r="E2561" i="73" s="1"/>
  <c r="A2540" i="73"/>
  <c r="B2541" i="73"/>
  <c r="D3561" i="73"/>
  <c r="F2560" i="73"/>
  <c r="G2538" i="73"/>
  <c r="H2538" i="73" s="1"/>
  <c r="I2538" i="73"/>
  <c r="A2541" i="73" l="1"/>
  <c r="B2542" i="73"/>
  <c r="C2562" i="73"/>
  <c r="E2562" i="73" s="1"/>
  <c r="D3562" i="73"/>
  <c r="F2561" i="73"/>
  <c r="G2539" i="73"/>
  <c r="H2539" i="73" s="1"/>
  <c r="I2539" i="73"/>
  <c r="C2563" i="73" l="1"/>
  <c r="E2563" i="73" s="1"/>
  <c r="A2542" i="73"/>
  <c r="B2543" i="73"/>
  <c r="D3563" i="73"/>
  <c r="F2562" i="73"/>
  <c r="G2540" i="73"/>
  <c r="H2540" i="73" s="1"/>
  <c r="I2540" i="73"/>
  <c r="A2543" i="73" l="1"/>
  <c r="B2544" i="73"/>
  <c r="C2564" i="73"/>
  <c r="E2564" i="73" s="1"/>
  <c r="D3564" i="73"/>
  <c r="F2563" i="73"/>
  <c r="G2541" i="73"/>
  <c r="H2541" i="73" s="1"/>
  <c r="I2541" i="73"/>
  <c r="C2565" i="73" l="1"/>
  <c r="E2565" i="73" s="1"/>
  <c r="A2544" i="73"/>
  <c r="B2545" i="73"/>
  <c r="D3565" i="73"/>
  <c r="F2564" i="73"/>
  <c r="G2542" i="73"/>
  <c r="H2542" i="73" s="1"/>
  <c r="I2542" i="73"/>
  <c r="A2545" i="73" l="1"/>
  <c r="B2546" i="73"/>
  <c r="C2566" i="73"/>
  <c r="E2566" i="73" s="1"/>
  <c r="D3566" i="73"/>
  <c r="F2565" i="73"/>
  <c r="G2543" i="73"/>
  <c r="H2543" i="73" s="1"/>
  <c r="I2543" i="73"/>
  <c r="C2567" i="73" l="1"/>
  <c r="E2567" i="73" s="1"/>
  <c r="A2546" i="73"/>
  <c r="B2547" i="73"/>
  <c r="D3567" i="73"/>
  <c r="F2566" i="73"/>
  <c r="G2544" i="73"/>
  <c r="H2544" i="73" s="1"/>
  <c r="I2544" i="73"/>
  <c r="A2547" i="73" l="1"/>
  <c r="B2548" i="73"/>
  <c r="C2568" i="73"/>
  <c r="E2568" i="73" s="1"/>
  <c r="D3568" i="73"/>
  <c r="F2567" i="73"/>
  <c r="G2545" i="73"/>
  <c r="H2545" i="73" s="1"/>
  <c r="I2545" i="73"/>
  <c r="C2569" i="73" l="1"/>
  <c r="E2569" i="73" s="1"/>
  <c r="A2548" i="73"/>
  <c r="B2549" i="73"/>
  <c r="D3569" i="73"/>
  <c r="F2568" i="73"/>
  <c r="G2546" i="73"/>
  <c r="H2546" i="73" s="1"/>
  <c r="I2546" i="73"/>
  <c r="A2549" i="73" l="1"/>
  <c r="B2550" i="73"/>
  <c r="C2570" i="73"/>
  <c r="D3570" i="73"/>
  <c r="F2569" i="73"/>
  <c r="G2547" i="73"/>
  <c r="H2547" i="73" s="1"/>
  <c r="I2547" i="73"/>
  <c r="C2571" i="73" l="1"/>
  <c r="E2570" i="73"/>
  <c r="A2550" i="73"/>
  <c r="B2551" i="73"/>
  <c r="D3571" i="73"/>
  <c r="F2570" i="73"/>
  <c r="G2548" i="73"/>
  <c r="H2548" i="73" s="1"/>
  <c r="I2548" i="73"/>
  <c r="C2572" i="73" l="1"/>
  <c r="D3572" i="73"/>
  <c r="E2571" i="73"/>
  <c r="A2551" i="73"/>
  <c r="B2552" i="73"/>
  <c r="F2571" i="73"/>
  <c r="G2549" i="73"/>
  <c r="H2549" i="73" s="1"/>
  <c r="I2549" i="73"/>
  <c r="E2572" i="73"/>
  <c r="A2552" i="73" l="1"/>
  <c r="B2553" i="73"/>
  <c r="D3573" i="73"/>
  <c r="C2573" i="73"/>
  <c r="E2573" i="73" s="1"/>
  <c r="F2572" i="73"/>
  <c r="G2550" i="73"/>
  <c r="H2550" i="73" s="1"/>
  <c r="I2550" i="73"/>
  <c r="D3574" i="73" l="1"/>
  <c r="C2574" i="73"/>
  <c r="E2574" i="73" s="1"/>
  <c r="A2553" i="73"/>
  <c r="B2554" i="73"/>
  <c r="F2573" i="73"/>
  <c r="G2551" i="73"/>
  <c r="H2551" i="73" s="1"/>
  <c r="I2551" i="73"/>
  <c r="C2575" i="73" l="1"/>
  <c r="E2575" i="73" s="1"/>
  <c r="A2554" i="73"/>
  <c r="B2555" i="73"/>
  <c r="D3575" i="73"/>
  <c r="F2574" i="73"/>
  <c r="G2552" i="73"/>
  <c r="H2552" i="73" s="1"/>
  <c r="I2552" i="73"/>
  <c r="A2555" i="73" l="1"/>
  <c r="B2556" i="73"/>
  <c r="C2576" i="73"/>
  <c r="D3576" i="73"/>
  <c r="F2575" i="73"/>
  <c r="G2553" i="73"/>
  <c r="H2553" i="73" s="1"/>
  <c r="I2553" i="73"/>
  <c r="C2577" i="73" l="1"/>
  <c r="E2577" i="73" s="1"/>
  <c r="E2576" i="73"/>
  <c r="A2556" i="73"/>
  <c r="B2557" i="73"/>
  <c r="D3577" i="73"/>
  <c r="F2576" i="73"/>
  <c r="G2554" i="73"/>
  <c r="H2554" i="73" s="1"/>
  <c r="I2554" i="73"/>
  <c r="D3578" i="73" l="1"/>
  <c r="C2578" i="73"/>
  <c r="E2578" i="73" s="1"/>
  <c r="A2557" i="73"/>
  <c r="B2558" i="73"/>
  <c r="F2577" i="73"/>
  <c r="G2555" i="73"/>
  <c r="H2555" i="73" s="1"/>
  <c r="I2555" i="73"/>
  <c r="C2579" i="73" l="1"/>
  <c r="E2579" i="73" s="1"/>
  <c r="A2558" i="73"/>
  <c r="B2559" i="73"/>
  <c r="D3579" i="73"/>
  <c r="F2578" i="73"/>
  <c r="G2556" i="73"/>
  <c r="H2556" i="73" s="1"/>
  <c r="I2556" i="73"/>
  <c r="A2559" i="73" l="1"/>
  <c r="B2560" i="73"/>
  <c r="C2580" i="73"/>
  <c r="E2580" i="73" s="1"/>
  <c r="D3580" i="73"/>
  <c r="F2579" i="73"/>
  <c r="G2557" i="73"/>
  <c r="H2557" i="73" s="1"/>
  <c r="I2557" i="73"/>
  <c r="C2581" i="73" l="1"/>
  <c r="E2581" i="73" s="1"/>
  <c r="A2560" i="73"/>
  <c r="B2561" i="73"/>
  <c r="D3581" i="73"/>
  <c r="F2580" i="73"/>
  <c r="G2558" i="73"/>
  <c r="H2558" i="73" s="1"/>
  <c r="I2558" i="73"/>
  <c r="A2561" i="73" l="1"/>
  <c r="B2562" i="73"/>
  <c r="C2582" i="73"/>
  <c r="E2582" i="73" s="1"/>
  <c r="D3582" i="73"/>
  <c r="F2581" i="73"/>
  <c r="G2559" i="73"/>
  <c r="H2559" i="73" s="1"/>
  <c r="I2559" i="73"/>
  <c r="C2583" i="73" l="1"/>
  <c r="E2583" i="73" s="1"/>
  <c r="A2562" i="73"/>
  <c r="B2563" i="73"/>
  <c r="D3583" i="73"/>
  <c r="F2582" i="73"/>
  <c r="G2560" i="73"/>
  <c r="H2560" i="73" s="1"/>
  <c r="I2560" i="73"/>
  <c r="A2563" i="73" l="1"/>
  <c r="B2564" i="73"/>
  <c r="C2584" i="73"/>
  <c r="E2584" i="73" s="1"/>
  <c r="D3584" i="73"/>
  <c r="F2583" i="73"/>
  <c r="G2561" i="73"/>
  <c r="H2561" i="73" s="1"/>
  <c r="I2561" i="73"/>
  <c r="C2585" i="73" l="1"/>
  <c r="E2585" i="73" s="1"/>
  <c r="A2564" i="73"/>
  <c r="B2565" i="73"/>
  <c r="D3585" i="73"/>
  <c r="F2584" i="73"/>
  <c r="G2562" i="73"/>
  <c r="H2562" i="73" s="1"/>
  <c r="I2562" i="73"/>
  <c r="A2565" i="73" l="1"/>
  <c r="B2566" i="73"/>
  <c r="C2586" i="73"/>
  <c r="D3586" i="73"/>
  <c r="F2585" i="73"/>
  <c r="G2563" i="73"/>
  <c r="H2563" i="73" s="1"/>
  <c r="I2563" i="73"/>
  <c r="C2587" i="73" l="1"/>
  <c r="E2587" i="73" s="1"/>
  <c r="E2586" i="73"/>
  <c r="A2566" i="73"/>
  <c r="B2567" i="73"/>
  <c r="D3587" i="73"/>
  <c r="F2586" i="73"/>
  <c r="G2564" i="73"/>
  <c r="H2564" i="73" s="1"/>
  <c r="I2564" i="73"/>
  <c r="D3588" i="73" l="1"/>
  <c r="C2588" i="73"/>
  <c r="E2588" i="73" s="1"/>
  <c r="A2567" i="73"/>
  <c r="B2568" i="73"/>
  <c r="F2587" i="73"/>
  <c r="G2565" i="73"/>
  <c r="H2565" i="73" s="1"/>
  <c r="I2565" i="73"/>
  <c r="C2589" i="73" l="1"/>
  <c r="E2589" i="73" s="1"/>
  <c r="A2568" i="73"/>
  <c r="B2569" i="73"/>
  <c r="D3589" i="73"/>
  <c r="F2588" i="73"/>
  <c r="G2566" i="73"/>
  <c r="H2566" i="73" s="1"/>
  <c r="I2566" i="73"/>
  <c r="A2569" i="73" l="1"/>
  <c r="B2570" i="73"/>
  <c r="C2590" i="73"/>
  <c r="E2590" i="73" s="1"/>
  <c r="D3590" i="73"/>
  <c r="F2589" i="73"/>
  <c r="G2567" i="73"/>
  <c r="H2567" i="73" s="1"/>
  <c r="I2567" i="73"/>
  <c r="C2591" i="73" l="1"/>
  <c r="E2591" i="73" s="1"/>
  <c r="A2570" i="73"/>
  <c r="B2571" i="73"/>
  <c r="D3591" i="73"/>
  <c r="F2590" i="73"/>
  <c r="G2568" i="73"/>
  <c r="H2568" i="73" s="1"/>
  <c r="I2568" i="73"/>
  <c r="A2571" i="73" l="1"/>
  <c r="B2572" i="73"/>
  <c r="C2592" i="73"/>
  <c r="D3592" i="73"/>
  <c r="F2591" i="73"/>
  <c r="G2569" i="73"/>
  <c r="H2569" i="73" s="1"/>
  <c r="I2569" i="73"/>
  <c r="C2593" i="73" l="1"/>
  <c r="E2592" i="73"/>
  <c r="A2572" i="73"/>
  <c r="B2573" i="73"/>
  <c r="D3593" i="73"/>
  <c r="F2592" i="73"/>
  <c r="G2570" i="73"/>
  <c r="H2570" i="73" s="1"/>
  <c r="I2570" i="73"/>
  <c r="D3594" i="73" l="1"/>
  <c r="C2594" i="73"/>
  <c r="E2594" i="73" s="1"/>
  <c r="E2593" i="73"/>
  <c r="A2573" i="73"/>
  <c r="B2574" i="73"/>
  <c r="F2593" i="73"/>
  <c r="G2571" i="73"/>
  <c r="H2571" i="73" s="1"/>
  <c r="I2571" i="73"/>
  <c r="C2595" i="73" l="1"/>
  <c r="E2595" i="73" s="1"/>
  <c r="A2574" i="73"/>
  <c r="B2575" i="73"/>
  <c r="D3595" i="73"/>
  <c r="F2594" i="73"/>
  <c r="G2572" i="73"/>
  <c r="H2572" i="73" s="1"/>
  <c r="I2572" i="73"/>
  <c r="A2575" i="73" l="1"/>
  <c r="B2576" i="73"/>
  <c r="C2596" i="73"/>
  <c r="E2596" i="73" s="1"/>
  <c r="D3596" i="73"/>
  <c r="F2595" i="73"/>
  <c r="G2573" i="73"/>
  <c r="H2573" i="73" s="1"/>
  <c r="I2573" i="73"/>
  <c r="C2597" i="73" l="1"/>
  <c r="E2597" i="73" s="1"/>
  <c r="A2576" i="73"/>
  <c r="B2577" i="73"/>
  <c r="D3597" i="73"/>
  <c r="F2596" i="73"/>
  <c r="G2574" i="73"/>
  <c r="H2574" i="73" s="1"/>
  <c r="I2574" i="73"/>
  <c r="A2577" i="73" l="1"/>
  <c r="B2578" i="73"/>
  <c r="C2598" i="73"/>
  <c r="E2598" i="73" s="1"/>
  <c r="D3598" i="73"/>
  <c r="F2597" i="73"/>
  <c r="G2575" i="73"/>
  <c r="H2575" i="73" s="1"/>
  <c r="I2575" i="73"/>
  <c r="C2599" i="73" l="1"/>
  <c r="E2599" i="73" s="1"/>
  <c r="A2578" i="73"/>
  <c r="B2579" i="73"/>
  <c r="D3599" i="73"/>
  <c r="F2598" i="73"/>
  <c r="G2576" i="73"/>
  <c r="H2576" i="73" s="1"/>
  <c r="I2576" i="73"/>
  <c r="A2579" i="73" l="1"/>
  <c r="B2580" i="73"/>
  <c r="C2600" i="73"/>
  <c r="D3600" i="73"/>
  <c r="F2599" i="73"/>
  <c r="G2577" i="73"/>
  <c r="H2577" i="73" s="1"/>
  <c r="I2577" i="73"/>
  <c r="C2601" i="73" l="1"/>
  <c r="E2601" i="73" s="1"/>
  <c r="E2600" i="73"/>
  <c r="A2580" i="73"/>
  <c r="B2581" i="73"/>
  <c r="D3601" i="73"/>
  <c r="F2600" i="73"/>
  <c r="G2578" i="73"/>
  <c r="H2578" i="73" s="1"/>
  <c r="I2578" i="73"/>
  <c r="D3602" i="73" l="1"/>
  <c r="C2602" i="73"/>
  <c r="E2602" i="73" s="1"/>
  <c r="A2581" i="73"/>
  <c r="B2582" i="73"/>
  <c r="F2601" i="73"/>
  <c r="G2579" i="73"/>
  <c r="H2579" i="73" s="1"/>
  <c r="I2579" i="73"/>
  <c r="C2603" i="73" l="1"/>
  <c r="E2603" i="73" s="1"/>
  <c r="A2582" i="73"/>
  <c r="B2583" i="73"/>
  <c r="D3603" i="73"/>
  <c r="F2602" i="73"/>
  <c r="G2580" i="73"/>
  <c r="H2580" i="73" s="1"/>
  <c r="I2580" i="73"/>
  <c r="A2583" i="73" l="1"/>
  <c r="B2584" i="73"/>
  <c r="C2604" i="73"/>
  <c r="E2604" i="73" s="1"/>
  <c r="D3604" i="73"/>
  <c r="F2603" i="73"/>
  <c r="G2581" i="73"/>
  <c r="H2581" i="73" s="1"/>
  <c r="I2581" i="73"/>
  <c r="C2605" i="73" l="1"/>
  <c r="E2605" i="73" s="1"/>
  <c r="A2584" i="73"/>
  <c r="B2585" i="73"/>
  <c r="D3605" i="73"/>
  <c r="F2604" i="73"/>
  <c r="G2582" i="73"/>
  <c r="H2582" i="73" s="1"/>
  <c r="I2582" i="73"/>
  <c r="A2585" i="73" l="1"/>
  <c r="B2586" i="73"/>
  <c r="C2606" i="73"/>
  <c r="E2606" i="73" s="1"/>
  <c r="D3606" i="73"/>
  <c r="F2605" i="73"/>
  <c r="G2583" i="73"/>
  <c r="H2583" i="73" s="1"/>
  <c r="I2583" i="73"/>
  <c r="C2607" i="73" l="1"/>
  <c r="E2607" i="73" s="1"/>
  <c r="A2586" i="73"/>
  <c r="B2587" i="73"/>
  <c r="D3607" i="73"/>
  <c r="F2606" i="73"/>
  <c r="G2584" i="73"/>
  <c r="H2584" i="73" s="1"/>
  <c r="I2584" i="73"/>
  <c r="A2587" i="73" l="1"/>
  <c r="B2588" i="73"/>
  <c r="C2608" i="73"/>
  <c r="E2608" i="73" s="1"/>
  <c r="D3608" i="73"/>
  <c r="F2607" i="73"/>
  <c r="G2585" i="73"/>
  <c r="H2585" i="73" s="1"/>
  <c r="I2585" i="73"/>
  <c r="C2609" i="73" l="1"/>
  <c r="E2609" i="73" s="1"/>
  <c r="A2588" i="73"/>
  <c r="B2589" i="73"/>
  <c r="D3609" i="73"/>
  <c r="F2608" i="73"/>
  <c r="G2586" i="73"/>
  <c r="H2586" i="73" s="1"/>
  <c r="I2586" i="73"/>
  <c r="A2589" i="73" l="1"/>
  <c r="B2590" i="73"/>
  <c r="C2610" i="73"/>
  <c r="E2610" i="73" s="1"/>
  <c r="D3610" i="73"/>
  <c r="F2609" i="73"/>
  <c r="G2587" i="73"/>
  <c r="H2587" i="73" s="1"/>
  <c r="I2587" i="73"/>
  <c r="C2611" i="73" l="1"/>
  <c r="E2611" i="73" s="1"/>
  <c r="A2590" i="73"/>
  <c r="B2591" i="73"/>
  <c r="D3611" i="73"/>
  <c r="F2610" i="73"/>
  <c r="G2588" i="73"/>
  <c r="H2588" i="73" s="1"/>
  <c r="I2588" i="73"/>
  <c r="A2591" i="73" l="1"/>
  <c r="B2592" i="73"/>
  <c r="C2612" i="73"/>
  <c r="E2612" i="73" s="1"/>
  <c r="D3612" i="73"/>
  <c r="F2611" i="73"/>
  <c r="G2589" i="73"/>
  <c r="H2589" i="73" s="1"/>
  <c r="I2589" i="73"/>
  <c r="C2613" i="73" l="1"/>
  <c r="E2613" i="73" s="1"/>
  <c r="A2592" i="73"/>
  <c r="B2593" i="73"/>
  <c r="D3613" i="73"/>
  <c r="F2612" i="73"/>
  <c r="G2590" i="73"/>
  <c r="H2590" i="73" s="1"/>
  <c r="I2590" i="73"/>
  <c r="A2593" i="73" l="1"/>
  <c r="B2594" i="73"/>
  <c r="C2614" i="73"/>
  <c r="E2614" i="73" s="1"/>
  <c r="D3614" i="73"/>
  <c r="F2613" i="73"/>
  <c r="G2591" i="73"/>
  <c r="H2591" i="73" s="1"/>
  <c r="I2591" i="73"/>
  <c r="C2615" i="73" l="1"/>
  <c r="E2615" i="73" s="1"/>
  <c r="A2594" i="73"/>
  <c r="B2595" i="73"/>
  <c r="D3615" i="73"/>
  <c r="F2614" i="73"/>
  <c r="G2592" i="73"/>
  <c r="H2592" i="73" s="1"/>
  <c r="I2592" i="73"/>
  <c r="A2595" i="73" l="1"/>
  <c r="B2596" i="73"/>
  <c r="C2616" i="73"/>
  <c r="E2616" i="73" s="1"/>
  <c r="D3616" i="73"/>
  <c r="F2615" i="73"/>
  <c r="G2593" i="73"/>
  <c r="H2593" i="73" s="1"/>
  <c r="I2593" i="73"/>
  <c r="C2617" i="73" l="1"/>
  <c r="E2617" i="73" s="1"/>
  <c r="A2596" i="73"/>
  <c r="B2597" i="73"/>
  <c r="D3617" i="73"/>
  <c r="F2616" i="73"/>
  <c r="G2594" i="73"/>
  <c r="H2594" i="73" s="1"/>
  <c r="I2594" i="73"/>
  <c r="A2597" i="73" l="1"/>
  <c r="B2598" i="73"/>
  <c r="C2618" i="73"/>
  <c r="E2618" i="73" s="1"/>
  <c r="D3618" i="73"/>
  <c r="F2617" i="73"/>
  <c r="G2595" i="73"/>
  <c r="H2595" i="73" s="1"/>
  <c r="I2595" i="73"/>
  <c r="C2619" i="73" l="1"/>
  <c r="E2619" i="73" s="1"/>
  <c r="A2598" i="73"/>
  <c r="B2599" i="73"/>
  <c r="D3619" i="73"/>
  <c r="F2618" i="73"/>
  <c r="G2596" i="73"/>
  <c r="H2596" i="73" s="1"/>
  <c r="I2596" i="73"/>
  <c r="A2599" i="73" l="1"/>
  <c r="B2600" i="73"/>
  <c r="C2620" i="73"/>
  <c r="E2620" i="73" s="1"/>
  <c r="D3620" i="73"/>
  <c r="F2619" i="73"/>
  <c r="G2597" i="73"/>
  <c r="H2597" i="73" s="1"/>
  <c r="I2597" i="73"/>
  <c r="C2621" i="73" l="1"/>
  <c r="E2621" i="73" s="1"/>
  <c r="A2600" i="73"/>
  <c r="B2601" i="73"/>
  <c r="D3621" i="73"/>
  <c r="F2620" i="73"/>
  <c r="G2598" i="73"/>
  <c r="H2598" i="73" s="1"/>
  <c r="I2598" i="73"/>
  <c r="A2601" i="73" l="1"/>
  <c r="B2602" i="73"/>
  <c r="C2622" i="73"/>
  <c r="E2622" i="73" s="1"/>
  <c r="D3622" i="73"/>
  <c r="F2621" i="73"/>
  <c r="G2599" i="73"/>
  <c r="H2599" i="73" s="1"/>
  <c r="I2599" i="73"/>
  <c r="C2623" i="73" l="1"/>
  <c r="E2623" i="73" s="1"/>
  <c r="A2602" i="73"/>
  <c r="B2603" i="73"/>
  <c r="D3623" i="73"/>
  <c r="F2622" i="73"/>
  <c r="G2600" i="73"/>
  <c r="H2600" i="73" s="1"/>
  <c r="I2600" i="73"/>
  <c r="A2603" i="73" l="1"/>
  <c r="B2604" i="73"/>
  <c r="C2624" i="73"/>
  <c r="D3624" i="73"/>
  <c r="F2623" i="73"/>
  <c r="G2601" i="73"/>
  <c r="H2601" i="73" s="1"/>
  <c r="I2601" i="73"/>
  <c r="C2625" i="73" l="1"/>
  <c r="E2625" i="73" s="1"/>
  <c r="E2624" i="73"/>
  <c r="A2604" i="73"/>
  <c r="B2605" i="73"/>
  <c r="D3625" i="73"/>
  <c r="F2624" i="73"/>
  <c r="G2602" i="73"/>
  <c r="H2602" i="73" s="1"/>
  <c r="I2602" i="73"/>
  <c r="D3626" i="73" l="1"/>
  <c r="C2626" i="73"/>
  <c r="E2626" i="73" s="1"/>
  <c r="A2605" i="73"/>
  <c r="B2606" i="73"/>
  <c r="F2625" i="73"/>
  <c r="G2603" i="73"/>
  <c r="H2603" i="73" s="1"/>
  <c r="I2603" i="73"/>
  <c r="C2627" i="73" l="1"/>
  <c r="E2627" i="73" s="1"/>
  <c r="A2606" i="73"/>
  <c r="B2607" i="73"/>
  <c r="D3627" i="73"/>
  <c r="F2626" i="73"/>
  <c r="G2604" i="73"/>
  <c r="H2604" i="73" s="1"/>
  <c r="I2604" i="73"/>
  <c r="A2607" i="73" l="1"/>
  <c r="B2608" i="73"/>
  <c r="C2628" i="73"/>
  <c r="E2628" i="73" s="1"/>
  <c r="D3628" i="73"/>
  <c r="F2627" i="73"/>
  <c r="G2605" i="73"/>
  <c r="H2605" i="73" s="1"/>
  <c r="I2605" i="73"/>
  <c r="C2629" i="73" l="1"/>
  <c r="E2629" i="73" s="1"/>
  <c r="A2608" i="73"/>
  <c r="B2609" i="73"/>
  <c r="D3629" i="73"/>
  <c r="F2628" i="73"/>
  <c r="G2606" i="73"/>
  <c r="H2606" i="73" s="1"/>
  <c r="I2606" i="73"/>
  <c r="A2609" i="73" l="1"/>
  <c r="B2610" i="73"/>
  <c r="C2630" i="73"/>
  <c r="E2630" i="73" s="1"/>
  <c r="D3630" i="73"/>
  <c r="F2629" i="73"/>
  <c r="G2607" i="73"/>
  <c r="H2607" i="73" s="1"/>
  <c r="I2607" i="73"/>
  <c r="C2631" i="73" l="1"/>
  <c r="E2631" i="73" s="1"/>
  <c r="A2610" i="73"/>
  <c r="B2611" i="73"/>
  <c r="D3631" i="73"/>
  <c r="F2630" i="73"/>
  <c r="G2608" i="73"/>
  <c r="H2608" i="73" s="1"/>
  <c r="I2608" i="73"/>
  <c r="A2611" i="73" l="1"/>
  <c r="B2612" i="73"/>
  <c r="C2632" i="73"/>
  <c r="E2632" i="73" s="1"/>
  <c r="D3632" i="73"/>
  <c r="F2631" i="73"/>
  <c r="G2609" i="73"/>
  <c r="H2609" i="73" s="1"/>
  <c r="I2609" i="73"/>
  <c r="C2633" i="73" l="1"/>
  <c r="E2633" i="73" s="1"/>
  <c r="A2612" i="73"/>
  <c r="B2613" i="73"/>
  <c r="D3633" i="73"/>
  <c r="F2632" i="73"/>
  <c r="G2610" i="73"/>
  <c r="H2610" i="73" s="1"/>
  <c r="I2610" i="73"/>
  <c r="A2613" i="73" l="1"/>
  <c r="B2614" i="73"/>
  <c r="C2634" i="73"/>
  <c r="E2634" i="73" s="1"/>
  <c r="D3634" i="73"/>
  <c r="F2633" i="73"/>
  <c r="G2611" i="73"/>
  <c r="H2611" i="73" s="1"/>
  <c r="I2611" i="73"/>
  <c r="C2635" i="73" l="1"/>
  <c r="E2635" i="73" s="1"/>
  <c r="A2614" i="73"/>
  <c r="B2615" i="73"/>
  <c r="D3635" i="73"/>
  <c r="F2634" i="73"/>
  <c r="G2612" i="73"/>
  <c r="H2612" i="73" s="1"/>
  <c r="I2612" i="73"/>
  <c r="A2615" i="73" l="1"/>
  <c r="B2616" i="73"/>
  <c r="C2636" i="73"/>
  <c r="E2636" i="73" s="1"/>
  <c r="D3636" i="73"/>
  <c r="F2635" i="73"/>
  <c r="G2613" i="73"/>
  <c r="H2613" i="73" s="1"/>
  <c r="I2613" i="73"/>
  <c r="C2637" i="73" l="1"/>
  <c r="E2637" i="73" s="1"/>
  <c r="A2616" i="73"/>
  <c r="B2617" i="73"/>
  <c r="D3637" i="73"/>
  <c r="F2636" i="73"/>
  <c r="G2614" i="73"/>
  <c r="H2614" i="73" s="1"/>
  <c r="I2614" i="73"/>
  <c r="A2617" i="73" l="1"/>
  <c r="B2618" i="73"/>
  <c r="C2638" i="73"/>
  <c r="E2638" i="73" s="1"/>
  <c r="D3638" i="73"/>
  <c r="F2637" i="73"/>
  <c r="G2615" i="73"/>
  <c r="H2615" i="73" s="1"/>
  <c r="I2615" i="73"/>
  <c r="C2639" i="73" l="1"/>
  <c r="E2639" i="73" s="1"/>
  <c r="A2618" i="73"/>
  <c r="B2619" i="73"/>
  <c r="D3639" i="73"/>
  <c r="F2638" i="73"/>
  <c r="G2616" i="73"/>
  <c r="H2616" i="73" s="1"/>
  <c r="I2616" i="73"/>
  <c r="A2619" i="73" l="1"/>
  <c r="B2620" i="73"/>
  <c r="C2640" i="73"/>
  <c r="E2640" i="73" s="1"/>
  <c r="D3640" i="73"/>
  <c r="F2639" i="73"/>
  <c r="G2617" i="73"/>
  <c r="H2617" i="73" s="1"/>
  <c r="I2617" i="73"/>
  <c r="C2641" i="73" l="1"/>
  <c r="E2641" i="73" s="1"/>
  <c r="A2620" i="73"/>
  <c r="B2621" i="73"/>
  <c r="D3641" i="73"/>
  <c r="F2640" i="73"/>
  <c r="G2618" i="73"/>
  <c r="H2618" i="73" s="1"/>
  <c r="I2618" i="73"/>
  <c r="A2621" i="73" l="1"/>
  <c r="B2622" i="73"/>
  <c r="C2642" i="73"/>
  <c r="D3642" i="73"/>
  <c r="F2641" i="73"/>
  <c r="G2619" i="73"/>
  <c r="H2619" i="73" s="1"/>
  <c r="I2619" i="73"/>
  <c r="C2643" i="73" l="1"/>
  <c r="E2643" i="73" s="1"/>
  <c r="E2642" i="73"/>
  <c r="A2622" i="73"/>
  <c r="B2623" i="73"/>
  <c r="D3643" i="73"/>
  <c r="F2642" i="73"/>
  <c r="G2620" i="73"/>
  <c r="H2620" i="73" s="1"/>
  <c r="I2620" i="73"/>
  <c r="D3644" i="73" l="1"/>
  <c r="C2644" i="73"/>
  <c r="E2644" i="73" s="1"/>
  <c r="A2623" i="73"/>
  <c r="B2624" i="73"/>
  <c r="F2643" i="73"/>
  <c r="G2621" i="73"/>
  <c r="H2621" i="73" s="1"/>
  <c r="I2621" i="73"/>
  <c r="C2645" i="73" l="1"/>
  <c r="E2645" i="73" s="1"/>
  <c r="A2624" i="73"/>
  <c r="B2625" i="73"/>
  <c r="D3645" i="73"/>
  <c r="F2644" i="73"/>
  <c r="G2622" i="73"/>
  <c r="H2622" i="73" s="1"/>
  <c r="I2622" i="73"/>
  <c r="A2625" i="73" l="1"/>
  <c r="B2626" i="73"/>
  <c r="C2646" i="73"/>
  <c r="E2646" i="73" s="1"/>
  <c r="D3646" i="73"/>
  <c r="F2645" i="73"/>
  <c r="G2623" i="73"/>
  <c r="H2623" i="73" s="1"/>
  <c r="I2623" i="73"/>
  <c r="C2647" i="73" l="1"/>
  <c r="E2647" i="73" s="1"/>
  <c r="A2626" i="73"/>
  <c r="B2627" i="73"/>
  <c r="D3647" i="73"/>
  <c r="F2646" i="73"/>
  <c r="G2624" i="73"/>
  <c r="H2624" i="73" s="1"/>
  <c r="I2624" i="73"/>
  <c r="A2627" i="73" l="1"/>
  <c r="B2628" i="73"/>
  <c r="C2648" i="73"/>
  <c r="D3648" i="73"/>
  <c r="F2647" i="73"/>
  <c r="G2625" i="73"/>
  <c r="H2625" i="73" s="1"/>
  <c r="I2625" i="73"/>
  <c r="C2649" i="73" l="1"/>
  <c r="E2648" i="73"/>
  <c r="A2628" i="73"/>
  <c r="B2629" i="73"/>
  <c r="D3649" i="73"/>
  <c r="F2648" i="73"/>
  <c r="G2626" i="73"/>
  <c r="H2626" i="73" s="1"/>
  <c r="I2626" i="73"/>
  <c r="E2649" i="73"/>
  <c r="D3650" i="73" l="1"/>
  <c r="C2650" i="73"/>
  <c r="E2650" i="73" s="1"/>
  <c r="A2629" i="73"/>
  <c r="B2630" i="73"/>
  <c r="F2649" i="73"/>
  <c r="G2627" i="73"/>
  <c r="H2627" i="73" s="1"/>
  <c r="I2627" i="73"/>
  <c r="C2651" i="73" l="1"/>
  <c r="E2651" i="73" s="1"/>
  <c r="A2630" i="73"/>
  <c r="B2631" i="73"/>
  <c r="D3651" i="73"/>
  <c r="F2650" i="73"/>
  <c r="G2628" i="73"/>
  <c r="H2628" i="73" s="1"/>
  <c r="I2628" i="73"/>
  <c r="A2631" i="73" l="1"/>
  <c r="B2632" i="73"/>
  <c r="C2652" i="73"/>
  <c r="E2652" i="73" s="1"/>
  <c r="D3652" i="73"/>
  <c r="F2651" i="73"/>
  <c r="G2629" i="73"/>
  <c r="H2629" i="73" s="1"/>
  <c r="I2629" i="73"/>
  <c r="C2653" i="73" l="1"/>
  <c r="E2653" i="73" s="1"/>
  <c r="A2632" i="73"/>
  <c r="B2633" i="73"/>
  <c r="D3653" i="73"/>
  <c r="F2652" i="73"/>
  <c r="G2630" i="73"/>
  <c r="H2630" i="73" s="1"/>
  <c r="I2630" i="73"/>
  <c r="A2633" i="73" l="1"/>
  <c r="B2634" i="73"/>
  <c r="C2654" i="73"/>
  <c r="D3654" i="73"/>
  <c r="F2653" i="73"/>
  <c r="G2631" i="73"/>
  <c r="H2631" i="73" s="1"/>
  <c r="I2631" i="73"/>
  <c r="C2655" i="73" l="1"/>
  <c r="E2654" i="73"/>
  <c r="A2634" i="73"/>
  <c r="B2635" i="73"/>
  <c r="D3655" i="73"/>
  <c r="F2654" i="73"/>
  <c r="G2632" i="73"/>
  <c r="H2632" i="73" s="1"/>
  <c r="I2632" i="73"/>
  <c r="D3656" i="73" l="1"/>
  <c r="C2656" i="73"/>
  <c r="E2656" i="73" s="1"/>
  <c r="E2655" i="73"/>
  <c r="A2635" i="73"/>
  <c r="B2636" i="73"/>
  <c r="F2655" i="73"/>
  <c r="G2633" i="73"/>
  <c r="H2633" i="73" s="1"/>
  <c r="I2633" i="73"/>
  <c r="C2657" i="73" l="1"/>
  <c r="E2657" i="73" s="1"/>
  <c r="A2636" i="73"/>
  <c r="B2637" i="73"/>
  <c r="D3657" i="73"/>
  <c r="F2656" i="73"/>
  <c r="G2634" i="73"/>
  <c r="H2634" i="73" s="1"/>
  <c r="I2634" i="73"/>
  <c r="A2637" i="73" l="1"/>
  <c r="B2638" i="73"/>
  <c r="C2658" i="73"/>
  <c r="E2658" i="73" s="1"/>
  <c r="D3658" i="73"/>
  <c r="F2657" i="73"/>
  <c r="G2635" i="73"/>
  <c r="H2635" i="73" s="1"/>
  <c r="I2635" i="73"/>
  <c r="C2659" i="73" l="1"/>
  <c r="E2659" i="73" s="1"/>
  <c r="A2638" i="73"/>
  <c r="B2639" i="73"/>
  <c r="D3659" i="73"/>
  <c r="F2658" i="73"/>
  <c r="G2636" i="73"/>
  <c r="H2636" i="73" s="1"/>
  <c r="I2636" i="73"/>
  <c r="A2639" i="73" l="1"/>
  <c r="B2640" i="73"/>
  <c r="C2660" i="73"/>
  <c r="E2660" i="73" s="1"/>
  <c r="D3660" i="73"/>
  <c r="F2659" i="73"/>
  <c r="G2637" i="73"/>
  <c r="H2637" i="73" s="1"/>
  <c r="I2637" i="73"/>
  <c r="C2661" i="73" l="1"/>
  <c r="E2661" i="73" s="1"/>
  <c r="A2640" i="73"/>
  <c r="B2641" i="73"/>
  <c r="D3661" i="73"/>
  <c r="F2660" i="73"/>
  <c r="G2638" i="73"/>
  <c r="H2638" i="73" s="1"/>
  <c r="I2638" i="73"/>
  <c r="A2641" i="73" l="1"/>
  <c r="B2642" i="73"/>
  <c r="C2662" i="73"/>
  <c r="E2662" i="73" s="1"/>
  <c r="D3662" i="73"/>
  <c r="F2661" i="73"/>
  <c r="G2639" i="73"/>
  <c r="H2639" i="73" s="1"/>
  <c r="I2639" i="73"/>
  <c r="C2663" i="73" l="1"/>
  <c r="E2663" i="73" s="1"/>
  <c r="A2642" i="73"/>
  <c r="B2643" i="73"/>
  <c r="D3663" i="73"/>
  <c r="F2662" i="73"/>
  <c r="G2640" i="73"/>
  <c r="H2640" i="73" s="1"/>
  <c r="I2640" i="73"/>
  <c r="A2643" i="73" l="1"/>
  <c r="B2644" i="73"/>
  <c r="C2664" i="73"/>
  <c r="E2664" i="73" s="1"/>
  <c r="D3664" i="73"/>
  <c r="F2663" i="73"/>
  <c r="G2641" i="73"/>
  <c r="H2641" i="73" s="1"/>
  <c r="I2641" i="73"/>
  <c r="C2665" i="73" l="1"/>
  <c r="E2665" i="73" s="1"/>
  <c r="A2644" i="73"/>
  <c r="B2645" i="73"/>
  <c r="D3665" i="73"/>
  <c r="F2664" i="73"/>
  <c r="G2642" i="73"/>
  <c r="H2642" i="73" s="1"/>
  <c r="I2642" i="73"/>
  <c r="A2645" i="73" l="1"/>
  <c r="B2646" i="73"/>
  <c r="C2666" i="73"/>
  <c r="D3666" i="73"/>
  <c r="F2665" i="73"/>
  <c r="G2643" i="73"/>
  <c r="H2643" i="73" s="1"/>
  <c r="I2643" i="73"/>
  <c r="C2667" i="73" l="1"/>
  <c r="E2666" i="73"/>
  <c r="A2646" i="73"/>
  <c r="B2647" i="73"/>
  <c r="D3667" i="73"/>
  <c r="F2666" i="73"/>
  <c r="G2644" i="73"/>
  <c r="H2644" i="73" s="1"/>
  <c r="I2644" i="73"/>
  <c r="E2667" i="73"/>
  <c r="D3668" i="73" l="1"/>
  <c r="C2668" i="73"/>
  <c r="E2668" i="73" s="1"/>
  <c r="A2647" i="73"/>
  <c r="B2648" i="73"/>
  <c r="F2667" i="73"/>
  <c r="G2645" i="73"/>
  <c r="H2645" i="73" s="1"/>
  <c r="I2645" i="73"/>
  <c r="C2669" i="73" l="1"/>
  <c r="E2669" i="73" s="1"/>
  <c r="A2648" i="73"/>
  <c r="B2649" i="73"/>
  <c r="D3669" i="73"/>
  <c r="F2668" i="73"/>
  <c r="G2646" i="73"/>
  <c r="H2646" i="73" s="1"/>
  <c r="I2646" i="73"/>
  <c r="A2649" i="73" l="1"/>
  <c r="B2650" i="73"/>
  <c r="C2670" i="73"/>
  <c r="E2670" i="73" s="1"/>
  <c r="D3670" i="73"/>
  <c r="F2669" i="73"/>
  <c r="G2647" i="73"/>
  <c r="H2647" i="73" s="1"/>
  <c r="I2647" i="73"/>
  <c r="C2671" i="73" l="1"/>
  <c r="E2671" i="73" s="1"/>
  <c r="A2650" i="73"/>
  <c r="B2651" i="73"/>
  <c r="D3671" i="73"/>
  <c r="F2670" i="73"/>
  <c r="G2648" i="73"/>
  <c r="H2648" i="73" s="1"/>
  <c r="I2648" i="73"/>
  <c r="A2651" i="73" l="1"/>
  <c r="B2652" i="73"/>
  <c r="C2672" i="73"/>
  <c r="E2672" i="73" s="1"/>
  <c r="D3672" i="73"/>
  <c r="F2671" i="73"/>
  <c r="G2649" i="73"/>
  <c r="H2649" i="73" s="1"/>
  <c r="I2649" i="73"/>
  <c r="C2673" i="73" l="1"/>
  <c r="E2673" i="73" s="1"/>
  <c r="A2652" i="73"/>
  <c r="B2653" i="73"/>
  <c r="D3673" i="73"/>
  <c r="F2672" i="73"/>
  <c r="G2650" i="73"/>
  <c r="H2650" i="73" s="1"/>
  <c r="I2650" i="73"/>
  <c r="A2653" i="73" l="1"/>
  <c r="B2654" i="73"/>
  <c r="C2674" i="73"/>
  <c r="E2674" i="73" s="1"/>
  <c r="D3674" i="73"/>
  <c r="F2673" i="73"/>
  <c r="G2651" i="73"/>
  <c r="H2651" i="73" s="1"/>
  <c r="I2651" i="73"/>
  <c r="C2675" i="73" l="1"/>
  <c r="E2675" i="73" s="1"/>
  <c r="A2654" i="73"/>
  <c r="B2655" i="73"/>
  <c r="D3675" i="73"/>
  <c r="F2674" i="73"/>
  <c r="G2652" i="73"/>
  <c r="H2652" i="73" s="1"/>
  <c r="I2652" i="73"/>
  <c r="A2655" i="73" l="1"/>
  <c r="B2656" i="73"/>
  <c r="C2676" i="73"/>
  <c r="E2676" i="73" s="1"/>
  <c r="D3676" i="73"/>
  <c r="F2675" i="73"/>
  <c r="G2653" i="73"/>
  <c r="H2653" i="73" s="1"/>
  <c r="I2653" i="73"/>
  <c r="C2677" i="73" l="1"/>
  <c r="E2677" i="73" s="1"/>
  <c r="A2656" i="73"/>
  <c r="B2657" i="73"/>
  <c r="D3677" i="73"/>
  <c r="F2676" i="73"/>
  <c r="G2654" i="73"/>
  <c r="H2654" i="73" s="1"/>
  <c r="I2654" i="73"/>
  <c r="A2657" i="73" l="1"/>
  <c r="B2658" i="73"/>
  <c r="C2678" i="73"/>
  <c r="E2678" i="73" s="1"/>
  <c r="D3678" i="73"/>
  <c r="F2677" i="73"/>
  <c r="G2655" i="73"/>
  <c r="H2655" i="73" s="1"/>
  <c r="I2655" i="73"/>
  <c r="C2679" i="73" l="1"/>
  <c r="E2679" i="73" s="1"/>
  <c r="A2658" i="73"/>
  <c r="B2659" i="73"/>
  <c r="D3679" i="73"/>
  <c r="F2678" i="73"/>
  <c r="G2656" i="73"/>
  <c r="H2656" i="73" s="1"/>
  <c r="I2656" i="73"/>
  <c r="A2659" i="73" l="1"/>
  <c r="B2660" i="73"/>
  <c r="C2680" i="73"/>
  <c r="E2680" i="73" s="1"/>
  <c r="D3680" i="73"/>
  <c r="F2679" i="73"/>
  <c r="G2657" i="73"/>
  <c r="H2657" i="73" s="1"/>
  <c r="I2657" i="73"/>
  <c r="C2681" i="73" l="1"/>
  <c r="E2681" i="73" s="1"/>
  <c r="A2660" i="73"/>
  <c r="B2661" i="73"/>
  <c r="D3681" i="73"/>
  <c r="F2680" i="73"/>
  <c r="G2658" i="73"/>
  <c r="H2658" i="73" s="1"/>
  <c r="I2658" i="73"/>
  <c r="A2661" i="73" l="1"/>
  <c r="B2662" i="73"/>
  <c r="C2682" i="73"/>
  <c r="E2682" i="73" s="1"/>
  <c r="D3682" i="73"/>
  <c r="F2681" i="73"/>
  <c r="G2659" i="73"/>
  <c r="H2659" i="73" s="1"/>
  <c r="I2659" i="73"/>
  <c r="C2683" i="73" l="1"/>
  <c r="E2683" i="73" s="1"/>
  <c r="A2662" i="73"/>
  <c r="B2663" i="73"/>
  <c r="D3683" i="73"/>
  <c r="F2682" i="73"/>
  <c r="G2660" i="73"/>
  <c r="H2660" i="73" s="1"/>
  <c r="I2660" i="73"/>
  <c r="A2663" i="73" l="1"/>
  <c r="B2664" i="73"/>
  <c r="C2684" i="73"/>
  <c r="E2684" i="73" s="1"/>
  <c r="D3684" i="73"/>
  <c r="F2683" i="73"/>
  <c r="G2661" i="73"/>
  <c r="H2661" i="73" s="1"/>
  <c r="I2661" i="73"/>
  <c r="C2685" i="73" l="1"/>
  <c r="E2685" i="73" s="1"/>
  <c r="A2664" i="73"/>
  <c r="B2665" i="73"/>
  <c r="D3685" i="73"/>
  <c r="F2684" i="73"/>
  <c r="G2662" i="73"/>
  <c r="H2662" i="73" s="1"/>
  <c r="I2662" i="73"/>
  <c r="A2665" i="73" l="1"/>
  <c r="B2666" i="73"/>
  <c r="C2686" i="73"/>
  <c r="E2686" i="73" s="1"/>
  <c r="D3686" i="73"/>
  <c r="F2685" i="73"/>
  <c r="G2663" i="73"/>
  <c r="H2663" i="73" s="1"/>
  <c r="I2663" i="73"/>
  <c r="C2687" i="73" l="1"/>
  <c r="E2687" i="73" s="1"/>
  <c r="A2666" i="73"/>
  <c r="B2667" i="73"/>
  <c r="D3687" i="73"/>
  <c r="F2686" i="73"/>
  <c r="G2664" i="73"/>
  <c r="H2664" i="73" s="1"/>
  <c r="I2664" i="73"/>
  <c r="A2667" i="73" l="1"/>
  <c r="B2668" i="73"/>
  <c r="C2688" i="73"/>
  <c r="E2688" i="73" s="1"/>
  <c r="D3688" i="73"/>
  <c r="F2687" i="73"/>
  <c r="G2665" i="73"/>
  <c r="H2665" i="73" s="1"/>
  <c r="I2665" i="73"/>
  <c r="C2689" i="73" l="1"/>
  <c r="E2689" i="73" s="1"/>
  <c r="A2668" i="73"/>
  <c r="B2669" i="73"/>
  <c r="D3689" i="73"/>
  <c r="F2688" i="73"/>
  <c r="G2666" i="73"/>
  <c r="H2666" i="73" s="1"/>
  <c r="I2666" i="73"/>
  <c r="A2669" i="73" l="1"/>
  <c r="B2670" i="73"/>
  <c r="C2690" i="73"/>
  <c r="E2690" i="73" s="1"/>
  <c r="D3690" i="73"/>
  <c r="F2689" i="73"/>
  <c r="G2667" i="73"/>
  <c r="H2667" i="73" s="1"/>
  <c r="I2667" i="73"/>
  <c r="C2691" i="73" l="1"/>
  <c r="E2691" i="73" s="1"/>
  <c r="A2670" i="73"/>
  <c r="B2671" i="73"/>
  <c r="D3691" i="73"/>
  <c r="F2690" i="73"/>
  <c r="G2668" i="73"/>
  <c r="H2668" i="73" s="1"/>
  <c r="I2668" i="73"/>
  <c r="A2671" i="73" l="1"/>
  <c r="B2672" i="73"/>
  <c r="C2692" i="73"/>
  <c r="E2692" i="73" s="1"/>
  <c r="D3692" i="73"/>
  <c r="F2691" i="73"/>
  <c r="G2669" i="73"/>
  <c r="H2669" i="73" s="1"/>
  <c r="I2669" i="73"/>
  <c r="C2693" i="73" l="1"/>
  <c r="E2693" i="73" s="1"/>
  <c r="A2672" i="73"/>
  <c r="B2673" i="73"/>
  <c r="D3693" i="73"/>
  <c r="F2692" i="73"/>
  <c r="G2670" i="73"/>
  <c r="H2670" i="73" s="1"/>
  <c r="I2670" i="73"/>
  <c r="A2673" i="73" l="1"/>
  <c r="B2674" i="73"/>
  <c r="C2694" i="73"/>
  <c r="E2694" i="73" s="1"/>
  <c r="D3694" i="73"/>
  <c r="F2693" i="73"/>
  <c r="G2671" i="73"/>
  <c r="H2671" i="73" s="1"/>
  <c r="I2671" i="73"/>
  <c r="C2695" i="73" l="1"/>
  <c r="E2695" i="73" s="1"/>
  <c r="A2674" i="73"/>
  <c r="B2675" i="73"/>
  <c r="D3695" i="73"/>
  <c r="F2694" i="73"/>
  <c r="G2672" i="73"/>
  <c r="H2672" i="73" s="1"/>
  <c r="I2672" i="73"/>
  <c r="A2675" i="73" l="1"/>
  <c r="B2676" i="73"/>
  <c r="C2696" i="73"/>
  <c r="E2696" i="73" s="1"/>
  <c r="D3696" i="73"/>
  <c r="F2695" i="73"/>
  <c r="G2673" i="73"/>
  <c r="H2673" i="73" s="1"/>
  <c r="I2673" i="73"/>
  <c r="C2697" i="73" l="1"/>
  <c r="E2697" i="73" s="1"/>
  <c r="A2676" i="73"/>
  <c r="B2677" i="73"/>
  <c r="D3697" i="73"/>
  <c r="F2696" i="73"/>
  <c r="G2674" i="73"/>
  <c r="H2674" i="73" s="1"/>
  <c r="I2674" i="73"/>
  <c r="A2677" i="73" l="1"/>
  <c r="B2678" i="73"/>
  <c r="C2698" i="73"/>
  <c r="E2698" i="73" s="1"/>
  <c r="D3698" i="73"/>
  <c r="F2697" i="73"/>
  <c r="G2675" i="73"/>
  <c r="H2675" i="73" s="1"/>
  <c r="I2675" i="73"/>
  <c r="C2699" i="73" l="1"/>
  <c r="E2699" i="73" s="1"/>
  <c r="A2678" i="73"/>
  <c r="B2679" i="73"/>
  <c r="D3699" i="73"/>
  <c r="F2698" i="73"/>
  <c r="G2676" i="73"/>
  <c r="H2676" i="73" s="1"/>
  <c r="I2676" i="73"/>
  <c r="A2679" i="73" l="1"/>
  <c r="B2680" i="73"/>
  <c r="C2700" i="73"/>
  <c r="E2700" i="73" s="1"/>
  <c r="D3700" i="73"/>
  <c r="F2699" i="73"/>
  <c r="G2677" i="73"/>
  <c r="H2677" i="73" s="1"/>
  <c r="I2677" i="73"/>
  <c r="C2701" i="73" l="1"/>
  <c r="E2701" i="73" s="1"/>
  <c r="A2680" i="73"/>
  <c r="B2681" i="73"/>
  <c r="D3701" i="73"/>
  <c r="F2700" i="73"/>
  <c r="G2678" i="73"/>
  <c r="H2678" i="73" s="1"/>
  <c r="I2678" i="73"/>
  <c r="A2681" i="73" l="1"/>
  <c r="B2682" i="73"/>
  <c r="C2702" i="73"/>
  <c r="E2702" i="73" s="1"/>
  <c r="D3702" i="73"/>
  <c r="F2701" i="73"/>
  <c r="G2679" i="73"/>
  <c r="H2679" i="73" s="1"/>
  <c r="I2679" i="73"/>
  <c r="C2703" i="73" l="1"/>
  <c r="E2703" i="73" s="1"/>
  <c r="A2682" i="73"/>
  <c r="B2683" i="73"/>
  <c r="D3703" i="73"/>
  <c r="F2702" i="73"/>
  <c r="G2680" i="73"/>
  <c r="H2680" i="73" s="1"/>
  <c r="I2680" i="73"/>
  <c r="A2683" i="73" l="1"/>
  <c r="B2684" i="73"/>
  <c r="C2704" i="73"/>
  <c r="E2704" i="73" s="1"/>
  <c r="D3704" i="73"/>
  <c r="F2703" i="73"/>
  <c r="G2681" i="73"/>
  <c r="H2681" i="73" s="1"/>
  <c r="I2681" i="73"/>
  <c r="C2705" i="73" l="1"/>
  <c r="E2705" i="73" s="1"/>
  <c r="A2684" i="73"/>
  <c r="B2685" i="73"/>
  <c r="D3705" i="73"/>
  <c r="F2704" i="73"/>
  <c r="G2682" i="73"/>
  <c r="H2682" i="73" s="1"/>
  <c r="I2682" i="73"/>
  <c r="A2685" i="73" l="1"/>
  <c r="B2686" i="73"/>
  <c r="C2706" i="73"/>
  <c r="E2706" i="73" s="1"/>
  <c r="D3706" i="73"/>
  <c r="F2705" i="73"/>
  <c r="G2683" i="73"/>
  <c r="H2683" i="73" s="1"/>
  <c r="I2683" i="73"/>
  <c r="C2707" i="73" l="1"/>
  <c r="E2707" i="73" s="1"/>
  <c r="A2686" i="73"/>
  <c r="B2687" i="73"/>
  <c r="D3707" i="73"/>
  <c r="F2706" i="73"/>
  <c r="G2684" i="73"/>
  <c r="H2684" i="73" s="1"/>
  <c r="I2684" i="73"/>
  <c r="A2687" i="73" l="1"/>
  <c r="B2688" i="73"/>
  <c r="C2708" i="73"/>
  <c r="D3708" i="73"/>
  <c r="F2707" i="73"/>
  <c r="G2685" i="73"/>
  <c r="H2685" i="73" s="1"/>
  <c r="I2685" i="73"/>
  <c r="C2709" i="73" l="1"/>
  <c r="E2709" i="73" s="1"/>
  <c r="E2708" i="73"/>
  <c r="A2688" i="73"/>
  <c r="B2689" i="73"/>
  <c r="D3709" i="73"/>
  <c r="F2708" i="73"/>
  <c r="G2686" i="73"/>
  <c r="H2686" i="73" s="1"/>
  <c r="I2686" i="73"/>
  <c r="D3710" i="73" l="1"/>
  <c r="C2710" i="73"/>
  <c r="E2710" i="73" s="1"/>
  <c r="A2689" i="73"/>
  <c r="B2690" i="73"/>
  <c r="F2709" i="73"/>
  <c r="G2687" i="73"/>
  <c r="H2687" i="73" s="1"/>
  <c r="I2687" i="73"/>
  <c r="C2711" i="73" l="1"/>
  <c r="E2711" i="73" s="1"/>
  <c r="A2690" i="73"/>
  <c r="B2691" i="73"/>
  <c r="D3711" i="73"/>
  <c r="F2710" i="73"/>
  <c r="G2688" i="73"/>
  <c r="H2688" i="73" s="1"/>
  <c r="I2688" i="73"/>
  <c r="A2691" i="73" l="1"/>
  <c r="B2692" i="73"/>
  <c r="C2712" i="73"/>
  <c r="E2712" i="73" s="1"/>
  <c r="D3712" i="73"/>
  <c r="F2711" i="73"/>
  <c r="G2689" i="73"/>
  <c r="H2689" i="73" s="1"/>
  <c r="I2689" i="73"/>
  <c r="C2713" i="73" l="1"/>
  <c r="E2713" i="73" s="1"/>
  <c r="A2692" i="73"/>
  <c r="B2693" i="73"/>
  <c r="D3713" i="73"/>
  <c r="F2712" i="73"/>
  <c r="G2690" i="73"/>
  <c r="H2690" i="73" s="1"/>
  <c r="I2690" i="73"/>
  <c r="A2693" i="73" l="1"/>
  <c r="B2694" i="73"/>
  <c r="C2714" i="73"/>
  <c r="D3714" i="73"/>
  <c r="F2713" i="73"/>
  <c r="G2691" i="73"/>
  <c r="H2691" i="73" s="1"/>
  <c r="I2691" i="73"/>
  <c r="C2715" i="73" l="1"/>
  <c r="E2715" i="73" s="1"/>
  <c r="E2714" i="73"/>
  <c r="A2694" i="73"/>
  <c r="B2695" i="73"/>
  <c r="D3715" i="73"/>
  <c r="F2714" i="73"/>
  <c r="G2692" i="73"/>
  <c r="H2692" i="73" s="1"/>
  <c r="I2692" i="73"/>
  <c r="D3716" i="73" l="1"/>
  <c r="C2716" i="73"/>
  <c r="E2716" i="73" s="1"/>
  <c r="A2695" i="73"/>
  <c r="B2696" i="73"/>
  <c r="F2715" i="73"/>
  <c r="G2693" i="73"/>
  <c r="H2693" i="73" s="1"/>
  <c r="I2693" i="73"/>
  <c r="C2717" i="73" l="1"/>
  <c r="E2717" i="73" s="1"/>
  <c r="A2696" i="73"/>
  <c r="B2697" i="73"/>
  <c r="D3717" i="73"/>
  <c r="F2716" i="73"/>
  <c r="G2694" i="73"/>
  <c r="H2694" i="73" s="1"/>
  <c r="I2694" i="73"/>
  <c r="A2697" i="73" l="1"/>
  <c r="B2698" i="73"/>
  <c r="C2718" i="73"/>
  <c r="E2718" i="73" s="1"/>
  <c r="D3718" i="73"/>
  <c r="F2717" i="73"/>
  <c r="G2695" i="73"/>
  <c r="H2695" i="73" s="1"/>
  <c r="I2695" i="73"/>
  <c r="C2719" i="73" l="1"/>
  <c r="E2719" i="73" s="1"/>
  <c r="A2698" i="73"/>
  <c r="B2699" i="73"/>
  <c r="D3719" i="73"/>
  <c r="F2718" i="73"/>
  <c r="G2696" i="73"/>
  <c r="H2696" i="73" s="1"/>
  <c r="I2696" i="73"/>
  <c r="A2699" i="73" l="1"/>
  <c r="B2700" i="73"/>
  <c r="C2720" i="73"/>
  <c r="E2720" i="73" s="1"/>
  <c r="D3720" i="73"/>
  <c r="F2719" i="73"/>
  <c r="G2697" i="73"/>
  <c r="H2697" i="73" s="1"/>
  <c r="I2697" i="73"/>
  <c r="C2721" i="73" l="1"/>
  <c r="E2721" i="73" s="1"/>
  <c r="A2700" i="73"/>
  <c r="B2701" i="73"/>
  <c r="D3721" i="73"/>
  <c r="F2720" i="73"/>
  <c r="G2698" i="73"/>
  <c r="H2698" i="73" s="1"/>
  <c r="I2698" i="73"/>
  <c r="A2701" i="73" l="1"/>
  <c r="B2702" i="73"/>
  <c r="C2722" i="73"/>
  <c r="E2722" i="73" s="1"/>
  <c r="D3722" i="73"/>
  <c r="F2721" i="73"/>
  <c r="G2699" i="73"/>
  <c r="H2699" i="73" s="1"/>
  <c r="I2699" i="73"/>
  <c r="C2723" i="73" l="1"/>
  <c r="E2723" i="73" s="1"/>
  <c r="A2702" i="73"/>
  <c r="B2703" i="73"/>
  <c r="D3723" i="73"/>
  <c r="F2722" i="73"/>
  <c r="G2700" i="73"/>
  <c r="H2700" i="73" s="1"/>
  <c r="I2700" i="73"/>
  <c r="A2703" i="73" l="1"/>
  <c r="B2704" i="73"/>
  <c r="C2724" i="73"/>
  <c r="E2724" i="73" s="1"/>
  <c r="D3724" i="73"/>
  <c r="F2723" i="73"/>
  <c r="G2701" i="73"/>
  <c r="H2701" i="73" s="1"/>
  <c r="I2701" i="73"/>
  <c r="C2725" i="73" l="1"/>
  <c r="E2725" i="73" s="1"/>
  <c r="A2704" i="73"/>
  <c r="B2705" i="73"/>
  <c r="D3725" i="73"/>
  <c r="F2724" i="73"/>
  <c r="G2702" i="73"/>
  <c r="H2702" i="73" s="1"/>
  <c r="I2702" i="73"/>
  <c r="A2705" i="73" l="1"/>
  <c r="B2706" i="73"/>
  <c r="C2726" i="73"/>
  <c r="D3726" i="73"/>
  <c r="F2725" i="73"/>
  <c r="G2703" i="73"/>
  <c r="H2703" i="73" s="1"/>
  <c r="I2703" i="73"/>
  <c r="C2727" i="73" l="1"/>
  <c r="E2727" i="73" s="1"/>
  <c r="E2726" i="73"/>
  <c r="A2706" i="73"/>
  <c r="B2707" i="73"/>
  <c r="D3727" i="73"/>
  <c r="F2726" i="73"/>
  <c r="G2704" i="73"/>
  <c r="H2704" i="73" s="1"/>
  <c r="I2704" i="73"/>
  <c r="D3728" i="73" l="1"/>
  <c r="C2728" i="73"/>
  <c r="E2728" i="73" s="1"/>
  <c r="A2707" i="73"/>
  <c r="B2708" i="73"/>
  <c r="F2727" i="73"/>
  <c r="G2705" i="73"/>
  <c r="H2705" i="73" s="1"/>
  <c r="I2705" i="73"/>
  <c r="C2729" i="73" l="1"/>
  <c r="E2729" i="73" s="1"/>
  <c r="A2708" i="73"/>
  <c r="B2709" i="73"/>
  <c r="D3729" i="73"/>
  <c r="F2728" i="73"/>
  <c r="G2706" i="73"/>
  <c r="H2706" i="73" s="1"/>
  <c r="I2706" i="73"/>
  <c r="A2709" i="73" l="1"/>
  <c r="B2710" i="73"/>
  <c r="C2730" i="73"/>
  <c r="E2730" i="73" s="1"/>
  <c r="D3730" i="73"/>
  <c r="F2729" i="73"/>
  <c r="G2707" i="73"/>
  <c r="H2707" i="73" s="1"/>
  <c r="I2707" i="73"/>
  <c r="C2731" i="73" l="1"/>
  <c r="E2731" i="73" s="1"/>
  <c r="A2710" i="73"/>
  <c r="B2711" i="73"/>
  <c r="D3731" i="73"/>
  <c r="F2730" i="73"/>
  <c r="G2708" i="73"/>
  <c r="H2708" i="73" s="1"/>
  <c r="I2708" i="73"/>
  <c r="A2711" i="73" l="1"/>
  <c r="B2712" i="73"/>
  <c r="C2732" i="73"/>
  <c r="E2732" i="73" s="1"/>
  <c r="D3732" i="73"/>
  <c r="F2731" i="73"/>
  <c r="G2709" i="73"/>
  <c r="H2709" i="73" s="1"/>
  <c r="I2709" i="73"/>
  <c r="C2733" i="73" l="1"/>
  <c r="E2733" i="73" s="1"/>
  <c r="A2712" i="73"/>
  <c r="B2713" i="73"/>
  <c r="D3733" i="73"/>
  <c r="F2732" i="73"/>
  <c r="G2710" i="73"/>
  <c r="H2710" i="73" s="1"/>
  <c r="I2710" i="73"/>
  <c r="A2713" i="73" l="1"/>
  <c r="B2714" i="73"/>
  <c r="C2734" i="73"/>
  <c r="E2734" i="73" s="1"/>
  <c r="D3734" i="73"/>
  <c r="F2733" i="73"/>
  <c r="G2711" i="73"/>
  <c r="H2711" i="73" s="1"/>
  <c r="I2711" i="73"/>
  <c r="C2735" i="73" l="1"/>
  <c r="E2735" i="73" s="1"/>
  <c r="A2714" i="73"/>
  <c r="B2715" i="73"/>
  <c r="D3735" i="73"/>
  <c r="F2734" i="73"/>
  <c r="G2712" i="73"/>
  <c r="H2712" i="73" s="1"/>
  <c r="I2712" i="73"/>
  <c r="A2715" i="73" l="1"/>
  <c r="B2716" i="73"/>
  <c r="C2736" i="73"/>
  <c r="E2736" i="73" s="1"/>
  <c r="D3736" i="73"/>
  <c r="F2735" i="73"/>
  <c r="G2713" i="73"/>
  <c r="H2713" i="73" s="1"/>
  <c r="I2713" i="73"/>
  <c r="C2737" i="73" l="1"/>
  <c r="E2737" i="73" s="1"/>
  <c r="A2716" i="73"/>
  <c r="B2717" i="73"/>
  <c r="D3737" i="73"/>
  <c r="F2736" i="73"/>
  <c r="G2714" i="73"/>
  <c r="H2714" i="73" s="1"/>
  <c r="I2714" i="73"/>
  <c r="A2717" i="73" l="1"/>
  <c r="B2718" i="73"/>
  <c r="C2738" i="73"/>
  <c r="E2738" i="73" s="1"/>
  <c r="D3738" i="73"/>
  <c r="F2737" i="73"/>
  <c r="G2715" i="73"/>
  <c r="H2715" i="73" s="1"/>
  <c r="I2715" i="73"/>
  <c r="C2739" i="73" l="1"/>
  <c r="E2739" i="73" s="1"/>
  <c r="A2718" i="73"/>
  <c r="B2719" i="73"/>
  <c r="D3739" i="73"/>
  <c r="F2738" i="73"/>
  <c r="G2716" i="73"/>
  <c r="H2716" i="73" s="1"/>
  <c r="I2716" i="73"/>
  <c r="A2719" i="73" l="1"/>
  <c r="B2720" i="73"/>
  <c r="C2740" i="73"/>
  <c r="E2740" i="73" s="1"/>
  <c r="D3740" i="73"/>
  <c r="F2739" i="73"/>
  <c r="G2717" i="73"/>
  <c r="H2717" i="73" s="1"/>
  <c r="I2717" i="73"/>
  <c r="C2741" i="73" l="1"/>
  <c r="E2741" i="73" s="1"/>
  <c r="A2720" i="73"/>
  <c r="B2721" i="73"/>
  <c r="D3741" i="73"/>
  <c r="F2740" i="73"/>
  <c r="G2718" i="73"/>
  <c r="H2718" i="73" s="1"/>
  <c r="I2718" i="73"/>
  <c r="A2721" i="73" l="1"/>
  <c r="B2722" i="73"/>
  <c r="C2742" i="73"/>
  <c r="E2742" i="73" s="1"/>
  <c r="D3742" i="73"/>
  <c r="F2741" i="73"/>
  <c r="G2719" i="73"/>
  <c r="H2719" i="73" s="1"/>
  <c r="I2719" i="73"/>
  <c r="C2743" i="73" l="1"/>
  <c r="E2743" i="73" s="1"/>
  <c r="A2722" i="73"/>
  <c r="B2723" i="73"/>
  <c r="D3743" i="73"/>
  <c r="F2742" i="73"/>
  <c r="G2720" i="73"/>
  <c r="H2720" i="73" s="1"/>
  <c r="I2720" i="73"/>
  <c r="A2723" i="73" l="1"/>
  <c r="B2724" i="73"/>
  <c r="C2744" i="73"/>
  <c r="E2744" i="73" s="1"/>
  <c r="D3744" i="73"/>
  <c r="F2743" i="73"/>
  <c r="G2721" i="73"/>
  <c r="H2721" i="73" s="1"/>
  <c r="I2721" i="73"/>
  <c r="C2745" i="73" l="1"/>
  <c r="E2745" i="73" s="1"/>
  <c r="A2724" i="73"/>
  <c r="B2725" i="73"/>
  <c r="D3745" i="73"/>
  <c r="F2744" i="73"/>
  <c r="G2722" i="73"/>
  <c r="H2722" i="73" s="1"/>
  <c r="I2722" i="73"/>
  <c r="A2725" i="73" l="1"/>
  <c r="B2726" i="73"/>
  <c r="C2746" i="73"/>
  <c r="E2746" i="73" s="1"/>
  <c r="D3746" i="73"/>
  <c r="F2745" i="73"/>
  <c r="G2723" i="73"/>
  <c r="H2723" i="73" s="1"/>
  <c r="I2723" i="73"/>
  <c r="C2747" i="73" l="1"/>
  <c r="E2747" i="73" s="1"/>
  <c r="A2726" i="73"/>
  <c r="B2727" i="73"/>
  <c r="D3747" i="73"/>
  <c r="F2746" i="73"/>
  <c r="G2724" i="73"/>
  <c r="H2724" i="73" s="1"/>
  <c r="I2724" i="73"/>
  <c r="A2727" i="73" l="1"/>
  <c r="B2728" i="73"/>
  <c r="C2748" i="73"/>
  <c r="E2748" i="73" s="1"/>
  <c r="D3748" i="73"/>
  <c r="F2747" i="73"/>
  <c r="G2725" i="73"/>
  <c r="H2725" i="73" s="1"/>
  <c r="I2725" i="73"/>
  <c r="C2749" i="73" l="1"/>
  <c r="E2749" i="73" s="1"/>
  <c r="A2728" i="73"/>
  <c r="B2729" i="73"/>
  <c r="D3749" i="73"/>
  <c r="F2748" i="73"/>
  <c r="G2726" i="73"/>
  <c r="H2726" i="73" s="1"/>
  <c r="I2726" i="73"/>
  <c r="A2729" i="73" l="1"/>
  <c r="B2730" i="73"/>
  <c r="C2750" i="73"/>
  <c r="D3750" i="73"/>
  <c r="F2749" i="73"/>
  <c r="G2727" i="73"/>
  <c r="H2727" i="73" s="1"/>
  <c r="I2727" i="73"/>
  <c r="C2751" i="73" l="1"/>
  <c r="E2750" i="73"/>
  <c r="A2730" i="73"/>
  <c r="B2731" i="73"/>
  <c r="D3751" i="73"/>
  <c r="F2750" i="73"/>
  <c r="G2728" i="73"/>
  <c r="H2728" i="73" s="1"/>
  <c r="I2728" i="73"/>
  <c r="C2752" i="73" l="1"/>
  <c r="E2752" i="73" s="1"/>
  <c r="D3752" i="73"/>
  <c r="E2751" i="73"/>
  <c r="A2731" i="73"/>
  <c r="B2732" i="73"/>
  <c r="F2751" i="73"/>
  <c r="G2729" i="73"/>
  <c r="H2729" i="73" s="1"/>
  <c r="I2729" i="73"/>
  <c r="A2732" i="73" l="1"/>
  <c r="B2733" i="73"/>
  <c r="D3753" i="73"/>
  <c r="C2753" i="73"/>
  <c r="E2753" i="73" s="1"/>
  <c r="F2752" i="73"/>
  <c r="G2730" i="73"/>
  <c r="H2730" i="73" s="1"/>
  <c r="I2730" i="73"/>
  <c r="D3754" i="73" l="1"/>
  <c r="C2754" i="73"/>
  <c r="E2754" i="73" s="1"/>
  <c r="A2733" i="73"/>
  <c r="B2734" i="73"/>
  <c r="F2753" i="73"/>
  <c r="G2731" i="73"/>
  <c r="H2731" i="73" s="1"/>
  <c r="I2731" i="73"/>
  <c r="C2755" i="73" l="1"/>
  <c r="E2755" i="73" s="1"/>
  <c r="A2734" i="73"/>
  <c r="B2735" i="73"/>
  <c r="D3755" i="73"/>
  <c r="F2754" i="73"/>
  <c r="G2732" i="73"/>
  <c r="H2732" i="73" s="1"/>
  <c r="I2732" i="73"/>
  <c r="A2735" i="73" l="1"/>
  <c r="B2736" i="73"/>
  <c r="C2756" i="73"/>
  <c r="D3756" i="73"/>
  <c r="F2755" i="73"/>
  <c r="G2733" i="73"/>
  <c r="H2733" i="73" s="1"/>
  <c r="I2733" i="73"/>
  <c r="C2757" i="73" l="1"/>
  <c r="E2756" i="73"/>
  <c r="A2736" i="73"/>
  <c r="B2737" i="73"/>
  <c r="D3757" i="73"/>
  <c r="F2756" i="73"/>
  <c r="G2734" i="73"/>
  <c r="H2734" i="73" s="1"/>
  <c r="I2734" i="73"/>
  <c r="E2757" i="73"/>
  <c r="D3758" i="73" l="1"/>
  <c r="C2758" i="73"/>
  <c r="E2758" i="73" s="1"/>
  <c r="A2737" i="73"/>
  <c r="B2738" i="73"/>
  <c r="F2757" i="73"/>
  <c r="G2735" i="73"/>
  <c r="H2735" i="73" s="1"/>
  <c r="I2735" i="73"/>
  <c r="C2759" i="73" l="1"/>
  <c r="E2759" i="73" s="1"/>
  <c r="A2738" i="73"/>
  <c r="B2739" i="73"/>
  <c r="D3759" i="73"/>
  <c r="F2758" i="73"/>
  <c r="G2736" i="73"/>
  <c r="H2736" i="73" s="1"/>
  <c r="I2736" i="73"/>
  <c r="A2739" i="73" l="1"/>
  <c r="B2740" i="73"/>
  <c r="C2760" i="73"/>
  <c r="E2760" i="73" s="1"/>
  <c r="D3760" i="73"/>
  <c r="F2759" i="73"/>
  <c r="G2737" i="73"/>
  <c r="H2737" i="73" s="1"/>
  <c r="I2737" i="73"/>
  <c r="C2761" i="73" l="1"/>
  <c r="E2761" i="73" s="1"/>
  <c r="A2740" i="73"/>
  <c r="B2741" i="73"/>
  <c r="D3761" i="73"/>
  <c r="F2760" i="73"/>
  <c r="G2738" i="73"/>
  <c r="H2738" i="73" s="1"/>
  <c r="I2738" i="73"/>
  <c r="A2741" i="73" l="1"/>
  <c r="B2742" i="73"/>
  <c r="C2762" i="73"/>
  <c r="D3762" i="73"/>
  <c r="F2761" i="73"/>
  <c r="G2739" i="73"/>
  <c r="H2739" i="73" s="1"/>
  <c r="I2739" i="73"/>
  <c r="C2763" i="73" l="1"/>
  <c r="E2763" i="73" s="1"/>
  <c r="E2762" i="73"/>
  <c r="A2742" i="73"/>
  <c r="B2743" i="73"/>
  <c r="D3763" i="73"/>
  <c r="F2762" i="73"/>
  <c r="G2740" i="73"/>
  <c r="H2740" i="73" s="1"/>
  <c r="I2740" i="73"/>
  <c r="D3764" i="73" l="1"/>
  <c r="C2764" i="73"/>
  <c r="E2764" i="73" s="1"/>
  <c r="A2743" i="73"/>
  <c r="B2744" i="73"/>
  <c r="F2763" i="73"/>
  <c r="G2741" i="73"/>
  <c r="H2741" i="73" s="1"/>
  <c r="I2741" i="73"/>
  <c r="C2765" i="73" l="1"/>
  <c r="E2765" i="73" s="1"/>
  <c r="A2744" i="73"/>
  <c r="B2745" i="73"/>
  <c r="D3765" i="73"/>
  <c r="F2764" i="73"/>
  <c r="G2742" i="73"/>
  <c r="H2742" i="73" s="1"/>
  <c r="I2742" i="73"/>
  <c r="A2745" i="73" l="1"/>
  <c r="B2746" i="73"/>
  <c r="C2766" i="73"/>
  <c r="E2766" i="73" s="1"/>
  <c r="D3766" i="73"/>
  <c r="F2765" i="73"/>
  <c r="G2743" i="73"/>
  <c r="H2743" i="73" s="1"/>
  <c r="I2743" i="73"/>
  <c r="C2767" i="73" l="1"/>
  <c r="E2767" i="73" s="1"/>
  <c r="A2746" i="73"/>
  <c r="B2747" i="73"/>
  <c r="D3767" i="73"/>
  <c r="F2766" i="73"/>
  <c r="G2744" i="73"/>
  <c r="H2744" i="73" s="1"/>
  <c r="I2744" i="73"/>
  <c r="A2747" i="73" l="1"/>
  <c r="B2748" i="73"/>
  <c r="C2768" i="73"/>
  <c r="D3768" i="73"/>
  <c r="F2767" i="73"/>
  <c r="G2745" i="73"/>
  <c r="H2745" i="73" s="1"/>
  <c r="I2745" i="73"/>
  <c r="C2769" i="73" l="1"/>
  <c r="E2769" i="73" s="1"/>
  <c r="E2768" i="73"/>
  <c r="A2748" i="73"/>
  <c r="B2749" i="73"/>
  <c r="D3769" i="73"/>
  <c r="F2768" i="73"/>
  <c r="G2746" i="73"/>
  <c r="H2746" i="73" s="1"/>
  <c r="I2746" i="73"/>
  <c r="D3770" i="73" l="1"/>
  <c r="C2770" i="73"/>
  <c r="E2770" i="73" s="1"/>
  <c r="A2749" i="73"/>
  <c r="B2750" i="73"/>
  <c r="F2769" i="73"/>
  <c r="G2747" i="73"/>
  <c r="H2747" i="73" s="1"/>
  <c r="I2747" i="73"/>
  <c r="C2771" i="73" l="1"/>
  <c r="E2771" i="73" s="1"/>
  <c r="A2750" i="73"/>
  <c r="B2751" i="73"/>
  <c r="D3771" i="73"/>
  <c r="F2770" i="73"/>
  <c r="G2748" i="73"/>
  <c r="H2748" i="73" s="1"/>
  <c r="I2748" i="73"/>
  <c r="A2751" i="73" l="1"/>
  <c r="B2752" i="73"/>
  <c r="C2772" i="73"/>
  <c r="E2772" i="73" s="1"/>
  <c r="D3772" i="73"/>
  <c r="F2771" i="73"/>
  <c r="G2749" i="73"/>
  <c r="H2749" i="73" s="1"/>
  <c r="I2749" i="73"/>
  <c r="C2773" i="73" l="1"/>
  <c r="E2773" i="73" s="1"/>
  <c r="A2752" i="73"/>
  <c r="B2753" i="73"/>
  <c r="D3773" i="73"/>
  <c r="F2772" i="73"/>
  <c r="G2750" i="73"/>
  <c r="H2750" i="73" s="1"/>
  <c r="I2750" i="73"/>
  <c r="A2753" i="73" l="1"/>
  <c r="B2754" i="73"/>
  <c r="C2774" i="73"/>
  <c r="E2774" i="73" s="1"/>
  <c r="D3774" i="73"/>
  <c r="F2773" i="73"/>
  <c r="G2751" i="73"/>
  <c r="H2751" i="73" s="1"/>
  <c r="I2751" i="73"/>
  <c r="C2775" i="73" l="1"/>
  <c r="E2775" i="73" s="1"/>
  <c r="A2754" i="73"/>
  <c r="B2755" i="73"/>
  <c r="D3775" i="73"/>
  <c r="F2774" i="73"/>
  <c r="G2752" i="73"/>
  <c r="H2752" i="73" s="1"/>
  <c r="I2752" i="73"/>
  <c r="A2755" i="73" l="1"/>
  <c r="B2756" i="73"/>
  <c r="C2776" i="73"/>
  <c r="E2776" i="73" s="1"/>
  <c r="D3776" i="73"/>
  <c r="F2775" i="73"/>
  <c r="G2753" i="73"/>
  <c r="H2753" i="73" s="1"/>
  <c r="I2753" i="73"/>
  <c r="C2777" i="73" l="1"/>
  <c r="E2777" i="73" s="1"/>
  <c r="A2756" i="73"/>
  <c r="B2757" i="73"/>
  <c r="D3777" i="73"/>
  <c r="F2776" i="73"/>
  <c r="G2754" i="73"/>
  <c r="H2754" i="73" s="1"/>
  <c r="I2754" i="73"/>
  <c r="A2757" i="73" l="1"/>
  <c r="B2758" i="73"/>
  <c r="C2778" i="73"/>
  <c r="E2778" i="73" s="1"/>
  <c r="D3778" i="73"/>
  <c r="F2777" i="73"/>
  <c r="G2755" i="73"/>
  <c r="H2755" i="73" s="1"/>
  <c r="I2755" i="73"/>
  <c r="C2779" i="73" l="1"/>
  <c r="E2779" i="73" s="1"/>
  <c r="A2758" i="73"/>
  <c r="B2759" i="73"/>
  <c r="D3779" i="73"/>
  <c r="F2778" i="73"/>
  <c r="G2756" i="73"/>
  <c r="H2756" i="73" s="1"/>
  <c r="I2756" i="73"/>
  <c r="A2759" i="73" l="1"/>
  <c r="B2760" i="73"/>
  <c r="C2780" i="73"/>
  <c r="D3780" i="73"/>
  <c r="F2779" i="73"/>
  <c r="G2757" i="73"/>
  <c r="H2757" i="73" s="1"/>
  <c r="I2757" i="73"/>
  <c r="C2781" i="73" l="1"/>
  <c r="E2780" i="73"/>
  <c r="A2760" i="73"/>
  <c r="B2761" i="73"/>
  <c r="D3781" i="73"/>
  <c r="F2780" i="73"/>
  <c r="G2758" i="73"/>
  <c r="H2758" i="73" s="1"/>
  <c r="I2758" i="73"/>
  <c r="E2781" i="73"/>
  <c r="D3782" i="73" l="1"/>
  <c r="C2782" i="73"/>
  <c r="E2782" i="73" s="1"/>
  <c r="A2761" i="73"/>
  <c r="B2762" i="73"/>
  <c r="F2781" i="73"/>
  <c r="G2759" i="73"/>
  <c r="H2759" i="73" s="1"/>
  <c r="I2759" i="73"/>
  <c r="C2783" i="73" l="1"/>
  <c r="E2783" i="73" s="1"/>
  <c r="A2762" i="73"/>
  <c r="B2763" i="73"/>
  <c r="D3783" i="73"/>
  <c r="F2782" i="73"/>
  <c r="G2760" i="73"/>
  <c r="H2760" i="73" s="1"/>
  <c r="I2760" i="73"/>
  <c r="A2763" i="73" l="1"/>
  <c r="B2764" i="73"/>
  <c r="C2784" i="73"/>
  <c r="E2784" i="73" s="1"/>
  <c r="D3784" i="73"/>
  <c r="F2783" i="73"/>
  <c r="G2761" i="73"/>
  <c r="H2761" i="73" s="1"/>
  <c r="I2761" i="73"/>
  <c r="C2785" i="73" l="1"/>
  <c r="E2785" i="73" s="1"/>
  <c r="A2764" i="73"/>
  <c r="B2765" i="73"/>
  <c r="D3785" i="73"/>
  <c r="F2784" i="73"/>
  <c r="G2762" i="73"/>
  <c r="H2762" i="73" s="1"/>
  <c r="I2762" i="73"/>
  <c r="A2765" i="73" l="1"/>
  <c r="B2766" i="73"/>
  <c r="C2786" i="73"/>
  <c r="E2786" i="73" s="1"/>
  <c r="D3786" i="73"/>
  <c r="F2785" i="73"/>
  <c r="G2763" i="73"/>
  <c r="H2763" i="73" s="1"/>
  <c r="I2763" i="73"/>
  <c r="C2787" i="73" l="1"/>
  <c r="E2787" i="73" s="1"/>
  <c r="A2766" i="73"/>
  <c r="B2767" i="73"/>
  <c r="D3787" i="73"/>
  <c r="F2786" i="73"/>
  <c r="G2764" i="73"/>
  <c r="H2764" i="73" s="1"/>
  <c r="I2764" i="73"/>
  <c r="A2767" i="73" l="1"/>
  <c r="B2768" i="73"/>
  <c r="C2788" i="73"/>
  <c r="E2788" i="73" s="1"/>
  <c r="D3788" i="73"/>
  <c r="F2787" i="73"/>
  <c r="G2765" i="73"/>
  <c r="H2765" i="73" s="1"/>
  <c r="I2765" i="73"/>
  <c r="C2789" i="73" l="1"/>
  <c r="E2789" i="73" s="1"/>
  <c r="A2768" i="73"/>
  <c r="B2769" i="73"/>
  <c r="D3789" i="73"/>
  <c r="F2788" i="73"/>
  <c r="G2766" i="73"/>
  <c r="H2766" i="73" s="1"/>
  <c r="I2766" i="73"/>
  <c r="A2769" i="73" l="1"/>
  <c r="B2770" i="73"/>
  <c r="C2790" i="73"/>
  <c r="E2790" i="73" s="1"/>
  <c r="D3790" i="73"/>
  <c r="F2789" i="73"/>
  <c r="G2767" i="73"/>
  <c r="H2767" i="73" s="1"/>
  <c r="I2767" i="73"/>
  <c r="C2791" i="73" l="1"/>
  <c r="E2791" i="73" s="1"/>
  <c r="A2770" i="73"/>
  <c r="B2771" i="73"/>
  <c r="D3791" i="73"/>
  <c r="F2790" i="73"/>
  <c r="G2768" i="73"/>
  <c r="H2768" i="73" s="1"/>
  <c r="I2768" i="73"/>
  <c r="A2771" i="73" l="1"/>
  <c r="B2772" i="73"/>
  <c r="C2792" i="73"/>
  <c r="E2792" i="73" s="1"/>
  <c r="D3792" i="73"/>
  <c r="F2791" i="73"/>
  <c r="G2769" i="73"/>
  <c r="H2769" i="73" s="1"/>
  <c r="I2769" i="73"/>
  <c r="C2793" i="73" l="1"/>
  <c r="E2793" i="73" s="1"/>
  <c r="A2772" i="73"/>
  <c r="B2773" i="73"/>
  <c r="D3793" i="73"/>
  <c r="F2792" i="73"/>
  <c r="G2770" i="73"/>
  <c r="H2770" i="73" s="1"/>
  <c r="I2770" i="73"/>
  <c r="A2773" i="73" l="1"/>
  <c r="B2774" i="73"/>
  <c r="C2794" i="73"/>
  <c r="E2794" i="73" s="1"/>
  <c r="D3794" i="73"/>
  <c r="F2793" i="73"/>
  <c r="G2771" i="73"/>
  <c r="H2771" i="73" s="1"/>
  <c r="I2771" i="73"/>
  <c r="C2795" i="73" l="1"/>
  <c r="E2795" i="73" s="1"/>
  <c r="A2774" i="73"/>
  <c r="B2775" i="73"/>
  <c r="D3795" i="73"/>
  <c r="F2794" i="73"/>
  <c r="G2772" i="73"/>
  <c r="H2772" i="73" s="1"/>
  <c r="I2772" i="73"/>
  <c r="A2775" i="73" l="1"/>
  <c r="B2776" i="73"/>
  <c r="C2796" i="73"/>
  <c r="E2796" i="73" s="1"/>
  <c r="D3796" i="73"/>
  <c r="F2795" i="73"/>
  <c r="G2773" i="73"/>
  <c r="H2773" i="73" s="1"/>
  <c r="I2773" i="73"/>
  <c r="C2797" i="73" l="1"/>
  <c r="E2797" i="73" s="1"/>
  <c r="A2776" i="73"/>
  <c r="B2777" i="73"/>
  <c r="D3797" i="73"/>
  <c r="F2796" i="73"/>
  <c r="G2774" i="73"/>
  <c r="H2774" i="73" s="1"/>
  <c r="I2774" i="73"/>
  <c r="A2777" i="73" l="1"/>
  <c r="B2778" i="73"/>
  <c r="C2798" i="73"/>
  <c r="E2798" i="73" s="1"/>
  <c r="D3798" i="73"/>
  <c r="F2797" i="73"/>
  <c r="G2775" i="73"/>
  <c r="H2775" i="73" s="1"/>
  <c r="I2775" i="73"/>
  <c r="C2799" i="73" l="1"/>
  <c r="E2799" i="73" s="1"/>
  <c r="A2778" i="73"/>
  <c r="B2779" i="73"/>
  <c r="D3799" i="73"/>
  <c r="F2798" i="73"/>
  <c r="G2776" i="73"/>
  <c r="H2776" i="73" s="1"/>
  <c r="I2776" i="73"/>
  <c r="A2779" i="73" l="1"/>
  <c r="B2780" i="73"/>
  <c r="C2800" i="73"/>
  <c r="E2800" i="73" s="1"/>
  <c r="D3800" i="73"/>
  <c r="F2799" i="73"/>
  <c r="G2777" i="73"/>
  <c r="H2777" i="73" s="1"/>
  <c r="I2777" i="73"/>
  <c r="C2801" i="73" l="1"/>
  <c r="E2801" i="73" s="1"/>
  <c r="A2780" i="73"/>
  <c r="B2781" i="73"/>
  <c r="D3801" i="73"/>
  <c r="F2800" i="73"/>
  <c r="G2778" i="73"/>
  <c r="H2778" i="73" s="1"/>
  <c r="I2778" i="73"/>
  <c r="A2781" i="73" l="1"/>
  <c r="B2782" i="73"/>
  <c r="C2802" i="73"/>
  <c r="E2802" i="73" s="1"/>
  <c r="D3802" i="73"/>
  <c r="F2801" i="73"/>
  <c r="G2779" i="73"/>
  <c r="H2779" i="73" s="1"/>
  <c r="I2779" i="73"/>
  <c r="C2803" i="73" l="1"/>
  <c r="E2803" i="73" s="1"/>
  <c r="A2782" i="73"/>
  <c r="B2783" i="73"/>
  <c r="D3803" i="73"/>
  <c r="F2802" i="73"/>
  <c r="G2780" i="73"/>
  <c r="H2780" i="73" s="1"/>
  <c r="I2780" i="73"/>
  <c r="A2783" i="73" l="1"/>
  <c r="B2784" i="73"/>
  <c r="C2804" i="73"/>
  <c r="E2804" i="73" s="1"/>
  <c r="D3804" i="73"/>
  <c r="F2803" i="73"/>
  <c r="G2781" i="73"/>
  <c r="H2781" i="73" s="1"/>
  <c r="I2781" i="73"/>
  <c r="A2784" i="73" l="1"/>
  <c r="B2785" i="73"/>
  <c r="C2805" i="73"/>
  <c r="E2805" i="73" s="1"/>
  <c r="D3805" i="73"/>
  <c r="F2804" i="73"/>
  <c r="G2782" i="73"/>
  <c r="H2782" i="73" s="1"/>
  <c r="I2782" i="73"/>
  <c r="C2806" i="73" l="1"/>
  <c r="E2806" i="73" s="1"/>
  <c r="A2785" i="73"/>
  <c r="B2786" i="73"/>
  <c r="D3806" i="73"/>
  <c r="F2805" i="73"/>
  <c r="G2783" i="73"/>
  <c r="H2783" i="73" s="1"/>
  <c r="I2783" i="73"/>
  <c r="A2786" i="73" l="1"/>
  <c r="B2787" i="73"/>
  <c r="C2807" i="73"/>
  <c r="E2807" i="73" s="1"/>
  <c r="D3807" i="73"/>
  <c r="F2806" i="73"/>
  <c r="G2784" i="73"/>
  <c r="H2784" i="73" s="1"/>
  <c r="I2784" i="73"/>
  <c r="C2808" i="73" l="1"/>
  <c r="E2808" i="73" s="1"/>
  <c r="A2787" i="73"/>
  <c r="B2788" i="73"/>
  <c r="D3808" i="73"/>
  <c r="F2807" i="73"/>
  <c r="G2785" i="73"/>
  <c r="H2785" i="73" s="1"/>
  <c r="I2785" i="73"/>
  <c r="A2788" i="73" l="1"/>
  <c r="B2789" i="73"/>
  <c r="C2809" i="73"/>
  <c r="E2809" i="73" s="1"/>
  <c r="D3809" i="73"/>
  <c r="F2808" i="73"/>
  <c r="G2786" i="73"/>
  <c r="H2786" i="73" s="1"/>
  <c r="I2786" i="73"/>
  <c r="C2810" i="73" l="1"/>
  <c r="E2810" i="73" s="1"/>
  <c r="A2789" i="73"/>
  <c r="B2790" i="73"/>
  <c r="D3810" i="73"/>
  <c r="F2809" i="73"/>
  <c r="G2787" i="73"/>
  <c r="H2787" i="73" s="1"/>
  <c r="I2787" i="73"/>
  <c r="A2790" i="73" l="1"/>
  <c r="B2791" i="73"/>
  <c r="C2811" i="73"/>
  <c r="E2811" i="73" s="1"/>
  <c r="D3811" i="73"/>
  <c r="F2810" i="73"/>
  <c r="G2788" i="73"/>
  <c r="H2788" i="73" s="1"/>
  <c r="I2788" i="73"/>
  <c r="C2812" i="73" l="1"/>
  <c r="E2812" i="73" s="1"/>
  <c r="A2791" i="73"/>
  <c r="B2792" i="73"/>
  <c r="D3812" i="73"/>
  <c r="F2811" i="73"/>
  <c r="G2789" i="73"/>
  <c r="H2789" i="73" s="1"/>
  <c r="I2789" i="73"/>
  <c r="A2792" i="73" l="1"/>
  <c r="B2793" i="73"/>
  <c r="C2813" i="73"/>
  <c r="E2813" i="73" s="1"/>
  <c r="D3813" i="73"/>
  <c r="F2812" i="73"/>
  <c r="G2790" i="73"/>
  <c r="H2790" i="73" s="1"/>
  <c r="I2790" i="73"/>
  <c r="C2814" i="73" l="1"/>
  <c r="E2814" i="73" s="1"/>
  <c r="A2793" i="73"/>
  <c r="B2794" i="73"/>
  <c r="D3814" i="73"/>
  <c r="F2813" i="73"/>
  <c r="G2791" i="73"/>
  <c r="H2791" i="73" s="1"/>
  <c r="I2791" i="73"/>
  <c r="A2794" i="73" l="1"/>
  <c r="B2795" i="73"/>
  <c r="C2815" i="73"/>
  <c r="E2815" i="73" s="1"/>
  <c r="D3815" i="73"/>
  <c r="F2814" i="73"/>
  <c r="G2792" i="73"/>
  <c r="H2792" i="73" s="1"/>
  <c r="I2792" i="73"/>
  <c r="C2816" i="73" l="1"/>
  <c r="E2816" i="73" s="1"/>
  <c r="A2795" i="73"/>
  <c r="B2796" i="73"/>
  <c r="D3816" i="73"/>
  <c r="F2815" i="73"/>
  <c r="G2793" i="73"/>
  <c r="H2793" i="73" s="1"/>
  <c r="I2793" i="73"/>
  <c r="A2796" i="73" l="1"/>
  <c r="B2797" i="73"/>
  <c r="C2817" i="73"/>
  <c r="E2817" i="73" s="1"/>
  <c r="D3817" i="73"/>
  <c r="F2816" i="73"/>
  <c r="G2794" i="73"/>
  <c r="H2794" i="73" s="1"/>
  <c r="I2794" i="73"/>
  <c r="C2818" i="73" l="1"/>
  <c r="E2818" i="73" s="1"/>
  <c r="A2797" i="73"/>
  <c r="B2798" i="73"/>
  <c r="D3818" i="73"/>
  <c r="F2817" i="73"/>
  <c r="G2795" i="73"/>
  <c r="H2795" i="73" s="1"/>
  <c r="I2795" i="73"/>
  <c r="A2798" i="73" l="1"/>
  <c r="B2799" i="73"/>
  <c r="C2819" i="73"/>
  <c r="E2819" i="73" s="1"/>
  <c r="D3819" i="73"/>
  <c r="F2818" i="73"/>
  <c r="G2796" i="73"/>
  <c r="H2796" i="73" s="1"/>
  <c r="I2796" i="73"/>
  <c r="C2820" i="73" l="1"/>
  <c r="E2820" i="73" s="1"/>
  <c r="A2799" i="73"/>
  <c r="B2800" i="73"/>
  <c r="D3820" i="73"/>
  <c r="F2819" i="73"/>
  <c r="G2797" i="73"/>
  <c r="H2797" i="73" s="1"/>
  <c r="I2797" i="73"/>
  <c r="A2800" i="73" l="1"/>
  <c r="B2801" i="73"/>
  <c r="C2821" i="73"/>
  <c r="E2821" i="73" s="1"/>
  <c r="D3821" i="73"/>
  <c r="F2820" i="73"/>
  <c r="G2798" i="73"/>
  <c r="H2798" i="73" s="1"/>
  <c r="I2798" i="73"/>
  <c r="C2822" i="73" l="1"/>
  <c r="E2822" i="73" s="1"/>
  <c r="A2801" i="73"/>
  <c r="B2802" i="73"/>
  <c r="D3822" i="73"/>
  <c r="F2821" i="73"/>
  <c r="G2799" i="73"/>
  <c r="H2799" i="73" s="1"/>
  <c r="I2799" i="73"/>
  <c r="A2802" i="73" l="1"/>
  <c r="B2803" i="73"/>
  <c r="C2823" i="73"/>
  <c r="E2823" i="73" s="1"/>
  <c r="D3823" i="73"/>
  <c r="F2822" i="73"/>
  <c r="G2800" i="73"/>
  <c r="H2800" i="73" s="1"/>
  <c r="I2800" i="73"/>
  <c r="C2824" i="73" l="1"/>
  <c r="E2824" i="73" s="1"/>
  <c r="A2803" i="73"/>
  <c r="B2804" i="73"/>
  <c r="D3824" i="73"/>
  <c r="F2823" i="73"/>
  <c r="G2801" i="73"/>
  <c r="H2801" i="73" s="1"/>
  <c r="I2801" i="73"/>
  <c r="A2804" i="73" l="1"/>
  <c r="B2805" i="73"/>
  <c r="C2825" i="73"/>
  <c r="E2825" i="73" s="1"/>
  <c r="D3825" i="73"/>
  <c r="F2824" i="73"/>
  <c r="G2802" i="73"/>
  <c r="H2802" i="73" s="1"/>
  <c r="I2802" i="73"/>
  <c r="C2826" i="73" l="1"/>
  <c r="E2826" i="73" s="1"/>
  <c r="A2805" i="73"/>
  <c r="B2806" i="73"/>
  <c r="D3826" i="73"/>
  <c r="F2825" i="73"/>
  <c r="G2803" i="73"/>
  <c r="H2803" i="73" s="1"/>
  <c r="I2803" i="73"/>
  <c r="A2806" i="73" l="1"/>
  <c r="B2807" i="73"/>
  <c r="C2827" i="73"/>
  <c r="E2827" i="73" s="1"/>
  <c r="D3827" i="73"/>
  <c r="F2826" i="73"/>
  <c r="G2804" i="73"/>
  <c r="H2804" i="73" s="1"/>
  <c r="I2804" i="73"/>
  <c r="C2828" i="73" l="1"/>
  <c r="E2828" i="73" s="1"/>
  <c r="A2807" i="73"/>
  <c r="B2808" i="73"/>
  <c r="D3828" i="73"/>
  <c r="F2827" i="73"/>
  <c r="G2805" i="73"/>
  <c r="H2805" i="73" s="1"/>
  <c r="I2805" i="73"/>
  <c r="A2808" i="73" l="1"/>
  <c r="B2809" i="73"/>
  <c r="C2829" i="73"/>
  <c r="E2829" i="73" s="1"/>
  <c r="D3829" i="73"/>
  <c r="F2828" i="73"/>
  <c r="G2806" i="73"/>
  <c r="H2806" i="73" s="1"/>
  <c r="I2806" i="73"/>
  <c r="C2830" i="73" l="1"/>
  <c r="E2830" i="73" s="1"/>
  <c r="A2809" i="73"/>
  <c r="B2810" i="73"/>
  <c r="D3830" i="73"/>
  <c r="F2829" i="73"/>
  <c r="G2807" i="73"/>
  <c r="H2807" i="73" s="1"/>
  <c r="I2807" i="73"/>
  <c r="A2810" i="73" l="1"/>
  <c r="B2811" i="73"/>
  <c r="C2831" i="73"/>
  <c r="E2831" i="73" s="1"/>
  <c r="D3831" i="73"/>
  <c r="F2830" i="73"/>
  <c r="G2808" i="73"/>
  <c r="H2808" i="73" s="1"/>
  <c r="I2808" i="73"/>
  <c r="C2832" i="73" l="1"/>
  <c r="E2832" i="73" s="1"/>
  <c r="A2811" i="73"/>
  <c r="B2812" i="73"/>
  <c r="D3832" i="73"/>
  <c r="F2831" i="73"/>
  <c r="G2809" i="73"/>
  <c r="H2809" i="73" s="1"/>
  <c r="I2809" i="73"/>
  <c r="A2812" i="73" l="1"/>
  <c r="B2813" i="73"/>
  <c r="C2833" i="73"/>
  <c r="E2833" i="73" s="1"/>
  <c r="D3833" i="73"/>
  <c r="F2832" i="73"/>
  <c r="G2810" i="73"/>
  <c r="H2810" i="73" s="1"/>
  <c r="I2810" i="73"/>
  <c r="C2834" i="73" l="1"/>
  <c r="E2834" i="73" s="1"/>
  <c r="A2813" i="73"/>
  <c r="B2814" i="73"/>
  <c r="D3834" i="73"/>
  <c r="F2833" i="73"/>
  <c r="G2811" i="73"/>
  <c r="H2811" i="73" s="1"/>
  <c r="I2811" i="73"/>
  <c r="A2814" i="73" l="1"/>
  <c r="B2815" i="73"/>
  <c r="C2835" i="73"/>
  <c r="E2835" i="73" s="1"/>
  <c r="D3835" i="73"/>
  <c r="F2834" i="73"/>
  <c r="G2812" i="73"/>
  <c r="H2812" i="73" s="1"/>
  <c r="I2812" i="73"/>
  <c r="C2836" i="73" l="1"/>
  <c r="E2836" i="73" s="1"/>
  <c r="A2815" i="73"/>
  <c r="B2816" i="73"/>
  <c r="D3836" i="73"/>
  <c r="F2835" i="73"/>
  <c r="G2813" i="73"/>
  <c r="H2813" i="73" s="1"/>
  <c r="I2813" i="73"/>
  <c r="A2816" i="73" l="1"/>
  <c r="B2817" i="73"/>
  <c r="C2837" i="73"/>
  <c r="E2837" i="73" s="1"/>
  <c r="D3837" i="73"/>
  <c r="F2836" i="73"/>
  <c r="G2814" i="73"/>
  <c r="H2814" i="73" s="1"/>
  <c r="I2814" i="73"/>
  <c r="C2838" i="73" l="1"/>
  <c r="E2838" i="73" s="1"/>
  <c r="A2817" i="73"/>
  <c r="B2818" i="73"/>
  <c r="D3838" i="73"/>
  <c r="F2837" i="73"/>
  <c r="G2815" i="73"/>
  <c r="H2815" i="73" s="1"/>
  <c r="I2815" i="73"/>
  <c r="A2818" i="73" l="1"/>
  <c r="B2819" i="73"/>
  <c r="C2839" i="73"/>
  <c r="E2839" i="73" s="1"/>
  <c r="D3839" i="73"/>
  <c r="F2838" i="73"/>
  <c r="G2816" i="73"/>
  <c r="H2816" i="73" s="1"/>
  <c r="I2816" i="73"/>
  <c r="C2840" i="73" l="1"/>
  <c r="E2840" i="73" s="1"/>
  <c r="A2819" i="73"/>
  <c r="B2820" i="73"/>
  <c r="D3840" i="73"/>
  <c r="F2839" i="73"/>
  <c r="G2817" i="73"/>
  <c r="H2817" i="73" s="1"/>
  <c r="I2817" i="73"/>
  <c r="A2820" i="73" l="1"/>
  <c r="B2821" i="73"/>
  <c r="C2841" i="73"/>
  <c r="E2841" i="73" s="1"/>
  <c r="D3841" i="73"/>
  <c r="F2840" i="73"/>
  <c r="G2818" i="73"/>
  <c r="H2818" i="73" s="1"/>
  <c r="I2818" i="73"/>
  <c r="C2842" i="73" l="1"/>
  <c r="E2842" i="73" s="1"/>
  <c r="A2821" i="73"/>
  <c r="B2822" i="73"/>
  <c r="D3842" i="73"/>
  <c r="F2841" i="73"/>
  <c r="G2819" i="73"/>
  <c r="H2819" i="73" s="1"/>
  <c r="I2819" i="73"/>
  <c r="A2822" i="73" l="1"/>
  <c r="B2823" i="73"/>
  <c r="C2843" i="73"/>
  <c r="E2843" i="73" s="1"/>
  <c r="D3843" i="73"/>
  <c r="F2842" i="73"/>
  <c r="G2820" i="73"/>
  <c r="H2820" i="73" s="1"/>
  <c r="I2820" i="73"/>
  <c r="C2844" i="73" l="1"/>
  <c r="E2844" i="73" s="1"/>
  <c r="A2823" i="73"/>
  <c r="B2824" i="73"/>
  <c r="D3844" i="73"/>
  <c r="F2843" i="73"/>
  <c r="G2821" i="73"/>
  <c r="H2821" i="73" s="1"/>
  <c r="I2821" i="73"/>
  <c r="A2824" i="73" l="1"/>
  <c r="B2825" i="73"/>
  <c r="C2845" i="73"/>
  <c r="E2845" i="73" s="1"/>
  <c r="D3845" i="73"/>
  <c r="F2844" i="73"/>
  <c r="G2822" i="73"/>
  <c r="H2822" i="73" s="1"/>
  <c r="I2822" i="73"/>
  <c r="C2846" i="73" l="1"/>
  <c r="E2846" i="73" s="1"/>
  <c r="A2825" i="73"/>
  <c r="B2826" i="73"/>
  <c r="D3846" i="73"/>
  <c r="F2845" i="73"/>
  <c r="G2823" i="73"/>
  <c r="H2823" i="73" s="1"/>
  <c r="I2823" i="73"/>
  <c r="A2826" i="73" l="1"/>
  <c r="B2827" i="73"/>
  <c r="C2847" i="73"/>
  <c r="E2847" i="73" s="1"/>
  <c r="D3847" i="73"/>
  <c r="F2846" i="73"/>
  <c r="G2824" i="73"/>
  <c r="H2824" i="73" s="1"/>
  <c r="I2824" i="73"/>
  <c r="C2848" i="73" l="1"/>
  <c r="E2848" i="73" s="1"/>
  <c r="A2827" i="73"/>
  <c r="B2828" i="73"/>
  <c r="D3848" i="73"/>
  <c r="F2847" i="73"/>
  <c r="G2825" i="73"/>
  <c r="H2825" i="73" s="1"/>
  <c r="I2825" i="73"/>
  <c r="A2828" i="73" l="1"/>
  <c r="B2829" i="73"/>
  <c r="C2849" i="73"/>
  <c r="E2849" i="73" s="1"/>
  <c r="D3849" i="73"/>
  <c r="F2848" i="73"/>
  <c r="G2826" i="73"/>
  <c r="H2826" i="73" s="1"/>
  <c r="I2826" i="73"/>
  <c r="C2850" i="73" l="1"/>
  <c r="E2850" i="73" s="1"/>
  <c r="A2829" i="73"/>
  <c r="B2830" i="73"/>
  <c r="D3850" i="73"/>
  <c r="F2849" i="73"/>
  <c r="G2827" i="73"/>
  <c r="H2827" i="73" s="1"/>
  <c r="I2827" i="73"/>
  <c r="A2830" i="73" l="1"/>
  <c r="B2831" i="73"/>
  <c r="C2851" i="73"/>
  <c r="E2851" i="73" s="1"/>
  <c r="D3851" i="73"/>
  <c r="F2850" i="73"/>
  <c r="G2828" i="73"/>
  <c r="H2828" i="73" s="1"/>
  <c r="I2828" i="73"/>
  <c r="C2852" i="73" l="1"/>
  <c r="E2852" i="73" s="1"/>
  <c r="A2831" i="73"/>
  <c r="B2832" i="73"/>
  <c r="D3852" i="73"/>
  <c r="F2851" i="73"/>
  <c r="G2829" i="73"/>
  <c r="H2829" i="73" s="1"/>
  <c r="I2829" i="73"/>
  <c r="A2832" i="73" l="1"/>
  <c r="B2833" i="73"/>
  <c r="C2853" i="73"/>
  <c r="E2853" i="73" s="1"/>
  <c r="D3853" i="73"/>
  <c r="F2852" i="73"/>
  <c r="G2830" i="73"/>
  <c r="H2830" i="73" s="1"/>
  <c r="I2830" i="73"/>
  <c r="C2854" i="73" l="1"/>
  <c r="E2854" i="73" s="1"/>
  <c r="A2833" i="73"/>
  <c r="B2834" i="73"/>
  <c r="D3854" i="73"/>
  <c r="F2853" i="73"/>
  <c r="G2831" i="73"/>
  <c r="H2831" i="73" s="1"/>
  <c r="I2831" i="73"/>
  <c r="A2834" i="73" l="1"/>
  <c r="B2835" i="73"/>
  <c r="C2855" i="73"/>
  <c r="E2855" i="73" s="1"/>
  <c r="D3855" i="73"/>
  <c r="F2854" i="73"/>
  <c r="G2832" i="73"/>
  <c r="H2832" i="73" s="1"/>
  <c r="I2832" i="73"/>
  <c r="C2856" i="73" l="1"/>
  <c r="E2856" i="73" s="1"/>
  <c r="A2835" i="73"/>
  <c r="B2836" i="73"/>
  <c r="D3856" i="73"/>
  <c r="F2855" i="73"/>
  <c r="G2833" i="73"/>
  <c r="H2833" i="73" s="1"/>
  <c r="I2833" i="73"/>
  <c r="A2836" i="73" l="1"/>
  <c r="B2837" i="73"/>
  <c r="C2857" i="73"/>
  <c r="E2857" i="73" s="1"/>
  <c r="D3857" i="73"/>
  <c r="F2856" i="73"/>
  <c r="G2834" i="73"/>
  <c r="H2834" i="73" s="1"/>
  <c r="I2834" i="73"/>
  <c r="C2858" i="73" l="1"/>
  <c r="E2858" i="73" s="1"/>
  <c r="A2837" i="73"/>
  <c r="B2838" i="73"/>
  <c r="D3858" i="73"/>
  <c r="F2857" i="73"/>
  <c r="G2835" i="73"/>
  <c r="H2835" i="73" s="1"/>
  <c r="I2835" i="73"/>
  <c r="A2838" i="73" l="1"/>
  <c r="B2839" i="73"/>
  <c r="C2859" i="73"/>
  <c r="E2859" i="73" s="1"/>
  <c r="D3859" i="73"/>
  <c r="F2858" i="73"/>
  <c r="G2836" i="73"/>
  <c r="H2836" i="73" s="1"/>
  <c r="I2836" i="73"/>
  <c r="C2860" i="73" l="1"/>
  <c r="E2860" i="73" s="1"/>
  <c r="A2839" i="73"/>
  <c r="B2840" i="73"/>
  <c r="D3860" i="73"/>
  <c r="F2859" i="73"/>
  <c r="G2837" i="73"/>
  <c r="H2837" i="73" s="1"/>
  <c r="I2837" i="73"/>
  <c r="A2840" i="73" l="1"/>
  <c r="B2841" i="73"/>
  <c r="C2861" i="73"/>
  <c r="E2861" i="73" s="1"/>
  <c r="D3861" i="73"/>
  <c r="F2860" i="73"/>
  <c r="G2838" i="73"/>
  <c r="H2838" i="73" s="1"/>
  <c r="I2838" i="73"/>
  <c r="C2862" i="73" l="1"/>
  <c r="E2862" i="73" s="1"/>
  <c r="A2841" i="73"/>
  <c r="B2842" i="73"/>
  <c r="D3862" i="73"/>
  <c r="F2861" i="73"/>
  <c r="G2839" i="73"/>
  <c r="H2839" i="73" s="1"/>
  <c r="I2839" i="73"/>
  <c r="A2842" i="73" l="1"/>
  <c r="B2843" i="73"/>
  <c r="C2863" i="73"/>
  <c r="E2863" i="73" s="1"/>
  <c r="D3863" i="73"/>
  <c r="F2862" i="73"/>
  <c r="G2840" i="73"/>
  <c r="H2840" i="73" s="1"/>
  <c r="I2840" i="73"/>
  <c r="C2864" i="73" l="1"/>
  <c r="E2864" i="73" s="1"/>
  <c r="A2843" i="73"/>
  <c r="B2844" i="73"/>
  <c r="D3864" i="73"/>
  <c r="F2863" i="73"/>
  <c r="G2841" i="73"/>
  <c r="H2841" i="73" s="1"/>
  <c r="I2841" i="73"/>
  <c r="A2844" i="73" l="1"/>
  <c r="B2845" i="73"/>
  <c r="C2865" i="73"/>
  <c r="E2865" i="73" s="1"/>
  <c r="D3865" i="73"/>
  <c r="F2864" i="73"/>
  <c r="G2842" i="73"/>
  <c r="H2842" i="73" s="1"/>
  <c r="I2842" i="73"/>
  <c r="C2866" i="73" l="1"/>
  <c r="E2866" i="73" s="1"/>
  <c r="A2845" i="73"/>
  <c r="B2846" i="73"/>
  <c r="D3866" i="73"/>
  <c r="F2865" i="73"/>
  <c r="G2843" i="73"/>
  <c r="H2843" i="73" s="1"/>
  <c r="I2843" i="73"/>
  <c r="A2846" i="73" l="1"/>
  <c r="B2847" i="73"/>
  <c r="C2867" i="73"/>
  <c r="E2867" i="73" s="1"/>
  <c r="D3867" i="73"/>
  <c r="F2866" i="73"/>
  <c r="G2844" i="73"/>
  <c r="H2844" i="73" s="1"/>
  <c r="I2844" i="73"/>
  <c r="C2868" i="73" l="1"/>
  <c r="E2868" i="73" s="1"/>
  <c r="A2847" i="73"/>
  <c r="B2848" i="73"/>
  <c r="D3868" i="73"/>
  <c r="F2867" i="73"/>
  <c r="G2845" i="73"/>
  <c r="H2845" i="73" s="1"/>
  <c r="I2845" i="73"/>
  <c r="A2848" i="73" l="1"/>
  <c r="B2849" i="73"/>
  <c r="C2869" i="73"/>
  <c r="E2869" i="73" s="1"/>
  <c r="D3869" i="73"/>
  <c r="F2868" i="73"/>
  <c r="G2846" i="73"/>
  <c r="H2846" i="73" s="1"/>
  <c r="I2846" i="73"/>
  <c r="C2870" i="73" l="1"/>
  <c r="E2870" i="73" s="1"/>
  <c r="A2849" i="73"/>
  <c r="B2850" i="73"/>
  <c r="D3870" i="73"/>
  <c r="F2869" i="73"/>
  <c r="G2847" i="73"/>
  <c r="H2847" i="73" s="1"/>
  <c r="I2847" i="73"/>
  <c r="A2850" i="73" l="1"/>
  <c r="B2851" i="73"/>
  <c r="C2871" i="73"/>
  <c r="E2871" i="73" s="1"/>
  <c r="D3871" i="73"/>
  <c r="F2870" i="73"/>
  <c r="G2848" i="73"/>
  <c r="H2848" i="73" s="1"/>
  <c r="I2848" i="73"/>
  <c r="C2872" i="73" l="1"/>
  <c r="E2872" i="73" s="1"/>
  <c r="A2851" i="73"/>
  <c r="B2852" i="73"/>
  <c r="D3872" i="73"/>
  <c r="F2871" i="73"/>
  <c r="G2849" i="73"/>
  <c r="H2849" i="73" s="1"/>
  <c r="I2849" i="73"/>
  <c r="A2852" i="73" l="1"/>
  <c r="B2853" i="73"/>
  <c r="C2873" i="73"/>
  <c r="E2873" i="73" s="1"/>
  <c r="D3873" i="73"/>
  <c r="F2872" i="73"/>
  <c r="G2850" i="73"/>
  <c r="H2850" i="73" s="1"/>
  <c r="I2850" i="73"/>
  <c r="C2874" i="73" l="1"/>
  <c r="E2874" i="73" s="1"/>
  <c r="A2853" i="73"/>
  <c r="B2854" i="73"/>
  <c r="D3874" i="73"/>
  <c r="F2873" i="73"/>
  <c r="G2851" i="73"/>
  <c r="H2851" i="73" s="1"/>
  <c r="I2851" i="73"/>
  <c r="A2854" i="73" l="1"/>
  <c r="B2855" i="73"/>
  <c r="C2875" i="73"/>
  <c r="E2875" i="73" s="1"/>
  <c r="D3875" i="73"/>
  <c r="F2874" i="73"/>
  <c r="G2852" i="73"/>
  <c r="H2852" i="73" s="1"/>
  <c r="I2852" i="73"/>
  <c r="C2876" i="73" l="1"/>
  <c r="E2876" i="73" s="1"/>
  <c r="A2855" i="73"/>
  <c r="B2856" i="73"/>
  <c r="D3876" i="73"/>
  <c r="F2875" i="73"/>
  <c r="G2853" i="73"/>
  <c r="H2853" i="73" s="1"/>
  <c r="I2853" i="73"/>
  <c r="A2856" i="73" l="1"/>
  <c r="B2857" i="73"/>
  <c r="C2877" i="73"/>
  <c r="E2877" i="73" s="1"/>
  <c r="D3877" i="73"/>
  <c r="F2876" i="73"/>
  <c r="G2854" i="73"/>
  <c r="H2854" i="73" s="1"/>
  <c r="I2854" i="73"/>
  <c r="C2878" i="73" l="1"/>
  <c r="E2878" i="73" s="1"/>
  <c r="A2857" i="73"/>
  <c r="B2858" i="73"/>
  <c r="D3878" i="73"/>
  <c r="F2877" i="73"/>
  <c r="G2855" i="73"/>
  <c r="H2855" i="73" s="1"/>
  <c r="I2855" i="73"/>
  <c r="A2858" i="73" l="1"/>
  <c r="B2859" i="73"/>
  <c r="C2879" i="73"/>
  <c r="E2879" i="73" s="1"/>
  <c r="D3879" i="73"/>
  <c r="F2878" i="73"/>
  <c r="G2856" i="73"/>
  <c r="H2856" i="73" s="1"/>
  <c r="I2856" i="73"/>
  <c r="C2880" i="73" l="1"/>
  <c r="E2880" i="73" s="1"/>
  <c r="A2859" i="73"/>
  <c r="B2860" i="73"/>
  <c r="D3880" i="73"/>
  <c r="F2879" i="73"/>
  <c r="G2857" i="73"/>
  <c r="H2857" i="73" s="1"/>
  <c r="I2857" i="73"/>
  <c r="A2860" i="73" l="1"/>
  <c r="B2861" i="73"/>
  <c r="C2881" i="73"/>
  <c r="E2881" i="73" s="1"/>
  <c r="D3881" i="73"/>
  <c r="F2880" i="73"/>
  <c r="G2858" i="73"/>
  <c r="H2858" i="73" s="1"/>
  <c r="I2858" i="73"/>
  <c r="D3882" i="73" l="1"/>
  <c r="C2882" i="73"/>
  <c r="A2861" i="73"/>
  <c r="B2862" i="73"/>
  <c r="F2881" i="73"/>
  <c r="G2859" i="73"/>
  <c r="H2859" i="73" s="1"/>
  <c r="I2859" i="73"/>
  <c r="C2883" i="73" l="1"/>
  <c r="E2882" i="73"/>
  <c r="A2862" i="73"/>
  <c r="B2863" i="73"/>
  <c r="D3883" i="73"/>
  <c r="F2882" i="73"/>
  <c r="G2860" i="73"/>
  <c r="H2860" i="73" s="1"/>
  <c r="I2860" i="73"/>
  <c r="E2883" i="73"/>
  <c r="D3884" i="73" l="1"/>
  <c r="C2884" i="73"/>
  <c r="E2884" i="73" s="1"/>
  <c r="A2863" i="73"/>
  <c r="B2864" i="73"/>
  <c r="F2883" i="73"/>
  <c r="G2861" i="73"/>
  <c r="H2861" i="73" s="1"/>
  <c r="I2861" i="73"/>
  <c r="C2885" i="73" l="1"/>
  <c r="E2885" i="73" s="1"/>
  <c r="A2864" i="73"/>
  <c r="B2865" i="73"/>
  <c r="D3885" i="73"/>
  <c r="F2884" i="73"/>
  <c r="G2862" i="73"/>
  <c r="H2862" i="73" s="1"/>
  <c r="I2862" i="73"/>
  <c r="A2865" i="73" l="1"/>
  <c r="B2866" i="73"/>
  <c r="C2886" i="73"/>
  <c r="E2886" i="73" s="1"/>
  <c r="D3886" i="73"/>
  <c r="F2885" i="73"/>
  <c r="G2863" i="73"/>
  <c r="H2863" i="73" s="1"/>
  <c r="I2863" i="73"/>
  <c r="C2887" i="73" l="1"/>
  <c r="E2887" i="73" s="1"/>
  <c r="A2866" i="73"/>
  <c r="B2867" i="73"/>
  <c r="D3887" i="73"/>
  <c r="F2886" i="73"/>
  <c r="G2864" i="73"/>
  <c r="H2864" i="73" s="1"/>
  <c r="I2864" i="73"/>
  <c r="A2867" i="73" l="1"/>
  <c r="B2868" i="73"/>
  <c r="C2888" i="73"/>
  <c r="E2888" i="73" s="1"/>
  <c r="D3888" i="73"/>
  <c r="F2887" i="73"/>
  <c r="G2865" i="73"/>
  <c r="H2865" i="73" s="1"/>
  <c r="I2865" i="73"/>
  <c r="C2889" i="73" l="1"/>
  <c r="E2889" i="73" s="1"/>
  <c r="A2868" i="73"/>
  <c r="B2869" i="73"/>
  <c r="D3889" i="73"/>
  <c r="F2888" i="73"/>
  <c r="G2866" i="73"/>
  <c r="H2866" i="73" s="1"/>
  <c r="I2866" i="73"/>
  <c r="A2869" i="73" l="1"/>
  <c r="B2870" i="73"/>
  <c r="C2890" i="73"/>
  <c r="E2890" i="73" s="1"/>
  <c r="D3890" i="73"/>
  <c r="F2889" i="73"/>
  <c r="G2867" i="73"/>
  <c r="H2867" i="73" s="1"/>
  <c r="I2867" i="73"/>
  <c r="C2891" i="73" l="1"/>
  <c r="E2891" i="73" s="1"/>
  <c r="A2870" i="73"/>
  <c r="B2871" i="73"/>
  <c r="D3891" i="73"/>
  <c r="F2890" i="73"/>
  <c r="G2868" i="73"/>
  <c r="H2868" i="73" s="1"/>
  <c r="I2868" i="73"/>
  <c r="A2871" i="73" l="1"/>
  <c r="B2872" i="73"/>
  <c r="C2892" i="73"/>
  <c r="E2892" i="73" s="1"/>
  <c r="D3892" i="73"/>
  <c r="F2891" i="73"/>
  <c r="G2869" i="73"/>
  <c r="H2869" i="73" s="1"/>
  <c r="I2869" i="73"/>
  <c r="C2893" i="73" l="1"/>
  <c r="E2893" i="73" s="1"/>
  <c r="A2872" i="73"/>
  <c r="B2873" i="73"/>
  <c r="D3893" i="73"/>
  <c r="F2892" i="73"/>
  <c r="G2870" i="73"/>
  <c r="H2870" i="73" s="1"/>
  <c r="I2870" i="73"/>
  <c r="A2873" i="73" l="1"/>
  <c r="B2874" i="73"/>
  <c r="C2894" i="73"/>
  <c r="E2894" i="73" s="1"/>
  <c r="D3894" i="73"/>
  <c r="F2893" i="73"/>
  <c r="G2871" i="73"/>
  <c r="H2871" i="73" s="1"/>
  <c r="I2871" i="73"/>
  <c r="C2895" i="73" l="1"/>
  <c r="E2895" i="73" s="1"/>
  <c r="A2874" i="73"/>
  <c r="B2875" i="73"/>
  <c r="D3895" i="73"/>
  <c r="F2894" i="73"/>
  <c r="G2872" i="73"/>
  <c r="H2872" i="73" s="1"/>
  <c r="I2872" i="73"/>
  <c r="A2875" i="73" l="1"/>
  <c r="B2876" i="73"/>
  <c r="C2896" i="73"/>
  <c r="E2896" i="73" s="1"/>
  <c r="D3896" i="73"/>
  <c r="F2895" i="73"/>
  <c r="G2873" i="73"/>
  <c r="H2873" i="73" s="1"/>
  <c r="I2873" i="73"/>
  <c r="C2897" i="73" l="1"/>
  <c r="E2897" i="73" s="1"/>
  <c r="A2876" i="73"/>
  <c r="B2877" i="73"/>
  <c r="D3897" i="73"/>
  <c r="F2896" i="73"/>
  <c r="G2874" i="73"/>
  <c r="H2874" i="73" s="1"/>
  <c r="I2874" i="73"/>
  <c r="A2877" i="73" l="1"/>
  <c r="B2878" i="73"/>
  <c r="C2898" i="73"/>
  <c r="E2898" i="73" s="1"/>
  <c r="D3898" i="73"/>
  <c r="F2897" i="73"/>
  <c r="G2875" i="73"/>
  <c r="H2875" i="73" s="1"/>
  <c r="I2875" i="73"/>
  <c r="C2899" i="73" l="1"/>
  <c r="E2899" i="73" s="1"/>
  <c r="A2878" i="73"/>
  <c r="B2879" i="73"/>
  <c r="D3899" i="73"/>
  <c r="F2898" i="73"/>
  <c r="G2876" i="73"/>
  <c r="H2876" i="73" s="1"/>
  <c r="I2876" i="73"/>
  <c r="A2879" i="73" l="1"/>
  <c r="B2880" i="73"/>
  <c r="C2900" i="73"/>
  <c r="E2900" i="73" s="1"/>
  <c r="D3900" i="73"/>
  <c r="F2899" i="73"/>
  <c r="G2877" i="73"/>
  <c r="H2877" i="73" s="1"/>
  <c r="I2877" i="73"/>
  <c r="C2901" i="73" l="1"/>
  <c r="E2901" i="73" s="1"/>
  <c r="A2880" i="73"/>
  <c r="B2881" i="73"/>
  <c r="D3901" i="73"/>
  <c r="F2900" i="73"/>
  <c r="G2878" i="73"/>
  <c r="H2878" i="73" s="1"/>
  <c r="I2878" i="73"/>
  <c r="A2881" i="73" l="1"/>
  <c r="B2882" i="73"/>
  <c r="C2902" i="73"/>
  <c r="E2902" i="73" s="1"/>
  <c r="D3902" i="73"/>
  <c r="F2901" i="73"/>
  <c r="G2879" i="73"/>
  <c r="H2879" i="73" s="1"/>
  <c r="I2879" i="73"/>
  <c r="C2903" i="73" l="1"/>
  <c r="E2903" i="73" s="1"/>
  <c r="A2882" i="73"/>
  <c r="B2883" i="73"/>
  <c r="D3903" i="73"/>
  <c r="F2902" i="73"/>
  <c r="G2880" i="73"/>
  <c r="H2880" i="73" s="1"/>
  <c r="I2880" i="73"/>
  <c r="A2883" i="73" l="1"/>
  <c r="B2884" i="73"/>
  <c r="C2904" i="73"/>
  <c r="E2904" i="73" s="1"/>
  <c r="D3904" i="73"/>
  <c r="F2903" i="73"/>
  <c r="G2881" i="73"/>
  <c r="H2881" i="73" s="1"/>
  <c r="I2881" i="73"/>
  <c r="C2905" i="73" l="1"/>
  <c r="E2905" i="73" s="1"/>
  <c r="A2884" i="73"/>
  <c r="B2885" i="73"/>
  <c r="D3905" i="73"/>
  <c r="F2904" i="73"/>
  <c r="G2882" i="73"/>
  <c r="H2882" i="73" s="1"/>
  <c r="I2882" i="73"/>
  <c r="A2885" i="73" l="1"/>
  <c r="B2886" i="73"/>
  <c r="C2906" i="73"/>
  <c r="E2906" i="73" s="1"/>
  <c r="D3906" i="73"/>
  <c r="F2905" i="73"/>
  <c r="G2883" i="73"/>
  <c r="H2883" i="73" s="1"/>
  <c r="I2883" i="73"/>
  <c r="C2907" i="73" l="1"/>
  <c r="E2907" i="73" s="1"/>
  <c r="A2886" i="73"/>
  <c r="B2887" i="73"/>
  <c r="D3907" i="73"/>
  <c r="F2906" i="73"/>
  <c r="G2884" i="73"/>
  <c r="H2884" i="73" s="1"/>
  <c r="I2884" i="73"/>
  <c r="A2887" i="73" l="1"/>
  <c r="B2888" i="73"/>
  <c r="C2908" i="73"/>
  <c r="E2908" i="73" s="1"/>
  <c r="D3908" i="73"/>
  <c r="F2907" i="73"/>
  <c r="G2885" i="73"/>
  <c r="H2885" i="73" s="1"/>
  <c r="I2885" i="73"/>
  <c r="C2909" i="73" l="1"/>
  <c r="E2909" i="73" s="1"/>
  <c r="A2888" i="73"/>
  <c r="B2889" i="73"/>
  <c r="D3909" i="73"/>
  <c r="F2908" i="73"/>
  <c r="G2886" i="73"/>
  <c r="H2886" i="73" s="1"/>
  <c r="I2886" i="73"/>
  <c r="A2889" i="73" l="1"/>
  <c r="B2890" i="73"/>
  <c r="C2910" i="73"/>
  <c r="E2910" i="73" s="1"/>
  <c r="D3910" i="73"/>
  <c r="F2909" i="73"/>
  <c r="G2887" i="73"/>
  <c r="H2887" i="73" s="1"/>
  <c r="I2887" i="73"/>
  <c r="C2911" i="73" l="1"/>
  <c r="E2911" i="73" s="1"/>
  <c r="A2890" i="73"/>
  <c r="B2891" i="73"/>
  <c r="D3911" i="73"/>
  <c r="F2910" i="73"/>
  <c r="G2888" i="73"/>
  <c r="H2888" i="73" s="1"/>
  <c r="I2888" i="73"/>
  <c r="A2891" i="73" l="1"/>
  <c r="B2892" i="73"/>
  <c r="C2912" i="73"/>
  <c r="E2912" i="73" s="1"/>
  <c r="D3912" i="73"/>
  <c r="F2911" i="73"/>
  <c r="G2889" i="73"/>
  <c r="H2889" i="73" s="1"/>
  <c r="I2889" i="73"/>
  <c r="C2913" i="73" l="1"/>
  <c r="E2913" i="73" s="1"/>
  <c r="A2892" i="73"/>
  <c r="B2893" i="73"/>
  <c r="D3913" i="73"/>
  <c r="F2912" i="73"/>
  <c r="G2890" i="73"/>
  <c r="H2890" i="73" s="1"/>
  <c r="I2890" i="73"/>
  <c r="A2893" i="73" l="1"/>
  <c r="B2894" i="73"/>
  <c r="C2914" i="73"/>
  <c r="E2914" i="73" s="1"/>
  <c r="D3914" i="73"/>
  <c r="F2913" i="73"/>
  <c r="G2891" i="73"/>
  <c r="H2891" i="73" s="1"/>
  <c r="I2891" i="73"/>
  <c r="C2915" i="73" l="1"/>
  <c r="E2915" i="73" s="1"/>
  <c r="A2894" i="73"/>
  <c r="B2895" i="73"/>
  <c r="D3915" i="73"/>
  <c r="F2914" i="73"/>
  <c r="G2892" i="73"/>
  <c r="H2892" i="73" s="1"/>
  <c r="I2892" i="73"/>
  <c r="A2895" i="73" l="1"/>
  <c r="B2896" i="73"/>
  <c r="C2916" i="73"/>
  <c r="E2916" i="73" s="1"/>
  <c r="D3916" i="73"/>
  <c r="F2915" i="73"/>
  <c r="G2893" i="73"/>
  <c r="H2893" i="73" s="1"/>
  <c r="I2893" i="73"/>
  <c r="C2917" i="73" l="1"/>
  <c r="E2917" i="73" s="1"/>
  <c r="A2896" i="73"/>
  <c r="B2897" i="73"/>
  <c r="D3917" i="73"/>
  <c r="F2916" i="73"/>
  <c r="G2894" i="73"/>
  <c r="H2894" i="73" s="1"/>
  <c r="I2894" i="73"/>
  <c r="A2897" i="73" l="1"/>
  <c r="B2898" i="73"/>
  <c r="C2918" i="73"/>
  <c r="E2918" i="73" s="1"/>
  <c r="D3918" i="73"/>
  <c r="F2917" i="73"/>
  <c r="G2895" i="73"/>
  <c r="H2895" i="73" s="1"/>
  <c r="I2895" i="73"/>
  <c r="C2919" i="73" l="1"/>
  <c r="E2919" i="73" s="1"/>
  <c r="A2898" i="73"/>
  <c r="B2899" i="73"/>
  <c r="D3919" i="73"/>
  <c r="F2918" i="73"/>
  <c r="G2896" i="73"/>
  <c r="H2896" i="73" s="1"/>
  <c r="I2896" i="73"/>
  <c r="A2899" i="73" l="1"/>
  <c r="B2900" i="73"/>
  <c r="C2920" i="73"/>
  <c r="E2920" i="73" s="1"/>
  <c r="D3920" i="73"/>
  <c r="F2919" i="73"/>
  <c r="G2897" i="73"/>
  <c r="H2897" i="73" s="1"/>
  <c r="I2897" i="73"/>
  <c r="C2921" i="73" l="1"/>
  <c r="E2921" i="73" s="1"/>
  <c r="A2900" i="73"/>
  <c r="B2901" i="73"/>
  <c r="D3921" i="73"/>
  <c r="F2920" i="73"/>
  <c r="G2898" i="73"/>
  <c r="H2898" i="73" s="1"/>
  <c r="I2898" i="73"/>
  <c r="A2901" i="73" l="1"/>
  <c r="B2902" i="73"/>
  <c r="C2922" i="73"/>
  <c r="D3922" i="73"/>
  <c r="F2921" i="73"/>
  <c r="G2899" i="73"/>
  <c r="H2899" i="73" s="1"/>
  <c r="I2899" i="73"/>
  <c r="C2923" i="73" l="1"/>
  <c r="E2923" i="73" s="1"/>
  <c r="E2922" i="73"/>
  <c r="A2902" i="73"/>
  <c r="B2903" i="73"/>
  <c r="D3923" i="73"/>
  <c r="F2922" i="73"/>
  <c r="G2900" i="73"/>
  <c r="H2900" i="73" s="1"/>
  <c r="I2900" i="73"/>
  <c r="D3924" i="73" l="1"/>
  <c r="C2924" i="73"/>
  <c r="A2903" i="73"/>
  <c r="B2904" i="73"/>
  <c r="F2923" i="73"/>
  <c r="G2901" i="73"/>
  <c r="H2901" i="73" s="1"/>
  <c r="I2901" i="73"/>
  <c r="C2925" i="73" l="1"/>
  <c r="E2925" i="73" s="1"/>
  <c r="E2924" i="73"/>
  <c r="A2904" i="73"/>
  <c r="B2905" i="73"/>
  <c r="D3925" i="73"/>
  <c r="F2924" i="73"/>
  <c r="G2902" i="73"/>
  <c r="H2902" i="73" s="1"/>
  <c r="I2902" i="73"/>
  <c r="D3926" i="73" l="1"/>
  <c r="C2926" i="73"/>
  <c r="E2926" i="73" s="1"/>
  <c r="A2905" i="73"/>
  <c r="B2906" i="73"/>
  <c r="F2925" i="73"/>
  <c r="G2903" i="73"/>
  <c r="H2903" i="73" s="1"/>
  <c r="I2903" i="73"/>
  <c r="A2906" i="73" l="1"/>
  <c r="B2907" i="73"/>
  <c r="C2927" i="73"/>
  <c r="D3927" i="73"/>
  <c r="F2926" i="73"/>
  <c r="G2904" i="73"/>
  <c r="H2904" i="73" s="1"/>
  <c r="I2904" i="73"/>
  <c r="C2928" i="73" l="1"/>
  <c r="E2928" i="73" s="1"/>
  <c r="E2927" i="73"/>
  <c r="A2907" i="73"/>
  <c r="B2908" i="73"/>
  <c r="D3928" i="73"/>
  <c r="F2927" i="73"/>
  <c r="G2905" i="73"/>
  <c r="H2905" i="73" s="1"/>
  <c r="I2905" i="73"/>
  <c r="D3929" i="73" l="1"/>
  <c r="C2929" i="73"/>
  <c r="A2908" i="73"/>
  <c r="B2909" i="73"/>
  <c r="F2928" i="73"/>
  <c r="G2906" i="73"/>
  <c r="H2906" i="73" s="1"/>
  <c r="I2906" i="73"/>
  <c r="C2930" i="73" l="1"/>
  <c r="E2930" i="73" s="1"/>
  <c r="E2929" i="73"/>
  <c r="A2909" i="73"/>
  <c r="B2910" i="73"/>
  <c r="D3930" i="73"/>
  <c r="F2929" i="73"/>
  <c r="G2907" i="73"/>
  <c r="H2907" i="73" s="1"/>
  <c r="I2907" i="73"/>
  <c r="D3931" i="73" l="1"/>
  <c r="C2931" i="73"/>
  <c r="E2931" i="73" s="1"/>
  <c r="A2910" i="73"/>
  <c r="B2911" i="73"/>
  <c r="F2930" i="73"/>
  <c r="G2908" i="73"/>
  <c r="H2908" i="73" s="1"/>
  <c r="I2908" i="73"/>
  <c r="C2932" i="73" l="1"/>
  <c r="E2932" i="73" s="1"/>
  <c r="A2911" i="73"/>
  <c r="B2912" i="73"/>
  <c r="D3932" i="73"/>
  <c r="F2931" i="73"/>
  <c r="G2909" i="73"/>
  <c r="H2909" i="73" s="1"/>
  <c r="I2909" i="73"/>
  <c r="A2912" i="73" l="1"/>
  <c r="B2913" i="73"/>
  <c r="C2933" i="73"/>
  <c r="E2933" i="73" s="1"/>
  <c r="D3933" i="73"/>
  <c r="F2932" i="73"/>
  <c r="G2910" i="73"/>
  <c r="H2910" i="73" s="1"/>
  <c r="I2910" i="73"/>
  <c r="C2934" i="73" l="1"/>
  <c r="E2934" i="73" s="1"/>
  <c r="A2913" i="73"/>
  <c r="B2914" i="73"/>
  <c r="D3934" i="73"/>
  <c r="F2933" i="73"/>
  <c r="G2911" i="73"/>
  <c r="H2911" i="73" s="1"/>
  <c r="I2911" i="73"/>
  <c r="A2914" i="73" l="1"/>
  <c r="B2915" i="73"/>
  <c r="C2935" i="73"/>
  <c r="E2935" i="73" s="1"/>
  <c r="D3935" i="73"/>
  <c r="F2934" i="73"/>
  <c r="G2912" i="73"/>
  <c r="H2912" i="73" s="1"/>
  <c r="I2912" i="73"/>
  <c r="C2936" i="73" l="1"/>
  <c r="E2936" i="73" s="1"/>
  <c r="A2915" i="73"/>
  <c r="B2916" i="73"/>
  <c r="D3936" i="73"/>
  <c r="F2935" i="73"/>
  <c r="G2913" i="73"/>
  <c r="H2913" i="73" s="1"/>
  <c r="I2913" i="73"/>
  <c r="A2916" i="73" l="1"/>
  <c r="B2917" i="73"/>
  <c r="C2937" i="73"/>
  <c r="E2937" i="73" s="1"/>
  <c r="D3937" i="73"/>
  <c r="F2936" i="73"/>
  <c r="G2914" i="73"/>
  <c r="H2914" i="73" s="1"/>
  <c r="I2914" i="73"/>
  <c r="C2938" i="73" l="1"/>
  <c r="E2938" i="73" s="1"/>
  <c r="A2917" i="73"/>
  <c r="B2918" i="73"/>
  <c r="D3938" i="73"/>
  <c r="F2937" i="73"/>
  <c r="G2915" i="73"/>
  <c r="H2915" i="73" s="1"/>
  <c r="I2915" i="73"/>
  <c r="A2918" i="73" l="1"/>
  <c r="B2919" i="73"/>
  <c r="C2939" i="73"/>
  <c r="E2939" i="73" s="1"/>
  <c r="D3939" i="73"/>
  <c r="F2938" i="73"/>
  <c r="G2916" i="73"/>
  <c r="H2916" i="73" s="1"/>
  <c r="I2916" i="73"/>
  <c r="C2940" i="73" l="1"/>
  <c r="E2940" i="73" s="1"/>
  <c r="A2919" i="73"/>
  <c r="B2920" i="73"/>
  <c r="D3940" i="73"/>
  <c r="F2939" i="73"/>
  <c r="G2917" i="73"/>
  <c r="H2917" i="73" s="1"/>
  <c r="I2917" i="73"/>
  <c r="A2920" i="73" l="1"/>
  <c r="B2921" i="73"/>
  <c r="C2941" i="73"/>
  <c r="E2941" i="73" s="1"/>
  <c r="D3941" i="73"/>
  <c r="F2940" i="73"/>
  <c r="G2918" i="73"/>
  <c r="H2918" i="73" s="1"/>
  <c r="I2918" i="73"/>
  <c r="C2942" i="73" l="1"/>
  <c r="E2942" i="73" s="1"/>
  <c r="A2921" i="73"/>
  <c r="B2922" i="73"/>
  <c r="D3942" i="73"/>
  <c r="F2941" i="73"/>
  <c r="G2919" i="73"/>
  <c r="H2919" i="73" s="1"/>
  <c r="I2919" i="73"/>
  <c r="A2922" i="73" l="1"/>
  <c r="B2923" i="73"/>
  <c r="C2943" i="73"/>
  <c r="E2943" i="73" s="1"/>
  <c r="D3943" i="73"/>
  <c r="F2942" i="73"/>
  <c r="G2920" i="73"/>
  <c r="H2920" i="73" s="1"/>
  <c r="I2920" i="73"/>
  <c r="C2944" i="73" l="1"/>
  <c r="E2944" i="73" s="1"/>
  <c r="A2923" i="73"/>
  <c r="B2924" i="73"/>
  <c r="D3944" i="73"/>
  <c r="F2943" i="73"/>
  <c r="G2921" i="73"/>
  <c r="H2921" i="73" s="1"/>
  <c r="I2921" i="73"/>
  <c r="A2924" i="73" l="1"/>
  <c r="B2925" i="73"/>
  <c r="C2945" i="73"/>
  <c r="E2945" i="73" s="1"/>
  <c r="D3945" i="73"/>
  <c r="F2944" i="73"/>
  <c r="G2922" i="73"/>
  <c r="H2922" i="73" s="1"/>
  <c r="I2922" i="73"/>
  <c r="C2946" i="73" l="1"/>
  <c r="E2946" i="73" s="1"/>
  <c r="A2925" i="73"/>
  <c r="B2926" i="73"/>
  <c r="D3946" i="73"/>
  <c r="F2945" i="73"/>
  <c r="G2923" i="73"/>
  <c r="H2923" i="73" s="1"/>
  <c r="I2923" i="73"/>
  <c r="A2926" i="73" l="1"/>
  <c r="B2927" i="73"/>
  <c r="C2947" i="73"/>
  <c r="E2947" i="73" s="1"/>
  <c r="D3947" i="73"/>
  <c r="F2946" i="73"/>
  <c r="G2924" i="73"/>
  <c r="H2924" i="73" s="1"/>
  <c r="I2924" i="73"/>
  <c r="C2948" i="73" l="1"/>
  <c r="E2948" i="73" s="1"/>
  <c r="A2927" i="73"/>
  <c r="B2928" i="73"/>
  <c r="D3948" i="73"/>
  <c r="F2947" i="73"/>
  <c r="G2925" i="73"/>
  <c r="H2925" i="73" s="1"/>
  <c r="I2925" i="73"/>
  <c r="A2928" i="73" l="1"/>
  <c r="B2929" i="73"/>
  <c r="C2949" i="73"/>
  <c r="E2949" i="73" s="1"/>
  <c r="D3949" i="73"/>
  <c r="F2948" i="73"/>
  <c r="G2926" i="73"/>
  <c r="H2926" i="73" s="1"/>
  <c r="I2926" i="73"/>
  <c r="C2950" i="73" l="1"/>
  <c r="E2950" i="73" s="1"/>
  <c r="A2929" i="73"/>
  <c r="B2930" i="73"/>
  <c r="D3950" i="73"/>
  <c r="F2949" i="73"/>
  <c r="G2927" i="73"/>
  <c r="H2927" i="73" s="1"/>
  <c r="I2927" i="73"/>
  <c r="A2930" i="73" l="1"/>
  <c r="B2931" i="73"/>
  <c r="C2951" i="73"/>
  <c r="E2951" i="73" s="1"/>
  <c r="D3951" i="73"/>
  <c r="F2950" i="73"/>
  <c r="G2928" i="73"/>
  <c r="H2928" i="73" s="1"/>
  <c r="I2928" i="73"/>
  <c r="C2952" i="73" l="1"/>
  <c r="E2952" i="73" s="1"/>
  <c r="A2931" i="73"/>
  <c r="B2932" i="73"/>
  <c r="D3952" i="73"/>
  <c r="F2951" i="73"/>
  <c r="G2929" i="73"/>
  <c r="H2929" i="73" s="1"/>
  <c r="I2929" i="73"/>
  <c r="A2932" i="73" l="1"/>
  <c r="B2933" i="73"/>
  <c r="C2953" i="73"/>
  <c r="E2953" i="73" s="1"/>
  <c r="D3953" i="73"/>
  <c r="F2952" i="73"/>
  <c r="G2930" i="73"/>
  <c r="H2930" i="73" s="1"/>
  <c r="I2930" i="73"/>
  <c r="C2954" i="73" l="1"/>
  <c r="E2954" i="73" s="1"/>
  <c r="A2933" i="73"/>
  <c r="B2934" i="73"/>
  <c r="D3954" i="73"/>
  <c r="F2953" i="73"/>
  <c r="G2931" i="73"/>
  <c r="H2931" i="73" s="1"/>
  <c r="I2931" i="73"/>
  <c r="A2934" i="73" l="1"/>
  <c r="B2935" i="73"/>
  <c r="C2955" i="73"/>
  <c r="E2955" i="73" s="1"/>
  <c r="D3955" i="73"/>
  <c r="F2954" i="73"/>
  <c r="G2932" i="73"/>
  <c r="H2932" i="73" s="1"/>
  <c r="I2932" i="73"/>
  <c r="C2956" i="73" l="1"/>
  <c r="E2956" i="73" s="1"/>
  <c r="A2935" i="73"/>
  <c r="B2936" i="73"/>
  <c r="D3956" i="73"/>
  <c r="F2955" i="73"/>
  <c r="G2933" i="73"/>
  <c r="H2933" i="73" s="1"/>
  <c r="I2933" i="73"/>
  <c r="A2936" i="73" l="1"/>
  <c r="B2937" i="73"/>
  <c r="C2957" i="73"/>
  <c r="E2957" i="73" s="1"/>
  <c r="D3957" i="73"/>
  <c r="F2956" i="73"/>
  <c r="G2934" i="73"/>
  <c r="H2934" i="73" s="1"/>
  <c r="I2934" i="73"/>
  <c r="C2958" i="73" l="1"/>
  <c r="E2958" i="73" s="1"/>
  <c r="A2937" i="73"/>
  <c r="B2938" i="73"/>
  <c r="D3958" i="73"/>
  <c r="F2957" i="73"/>
  <c r="G2935" i="73"/>
  <c r="H2935" i="73" s="1"/>
  <c r="I2935" i="73"/>
  <c r="A2938" i="73" l="1"/>
  <c r="B2939" i="73"/>
  <c r="C2959" i="73"/>
  <c r="E2959" i="73" s="1"/>
  <c r="D3959" i="73"/>
  <c r="F2958" i="73"/>
  <c r="G2936" i="73"/>
  <c r="H2936" i="73" s="1"/>
  <c r="I2936" i="73"/>
  <c r="C2960" i="73" l="1"/>
  <c r="E2960" i="73" s="1"/>
  <c r="A2939" i="73"/>
  <c r="B2940" i="73"/>
  <c r="D3960" i="73"/>
  <c r="F2959" i="73"/>
  <c r="G2937" i="73"/>
  <c r="H2937" i="73" s="1"/>
  <c r="I2937" i="73"/>
  <c r="A2940" i="73" l="1"/>
  <c r="B2941" i="73"/>
  <c r="C2961" i="73"/>
  <c r="E2961" i="73" s="1"/>
  <c r="D3961" i="73"/>
  <c r="F2960" i="73"/>
  <c r="G2938" i="73"/>
  <c r="H2938" i="73" s="1"/>
  <c r="I2938" i="73"/>
  <c r="C2962" i="73" l="1"/>
  <c r="E2962" i="73" s="1"/>
  <c r="A2941" i="73"/>
  <c r="B2942" i="73"/>
  <c r="D3962" i="73"/>
  <c r="F2961" i="73"/>
  <c r="G2939" i="73"/>
  <c r="H2939" i="73" s="1"/>
  <c r="I2939" i="73"/>
  <c r="A2942" i="73" l="1"/>
  <c r="B2943" i="73"/>
  <c r="C2963" i="73"/>
  <c r="E2963" i="73" s="1"/>
  <c r="D3963" i="73"/>
  <c r="F2962" i="73"/>
  <c r="G2940" i="73"/>
  <c r="H2940" i="73" s="1"/>
  <c r="I2940" i="73"/>
  <c r="C2964" i="73" l="1"/>
  <c r="E2964" i="73" s="1"/>
  <c r="A2943" i="73"/>
  <c r="B2944" i="73"/>
  <c r="D3964" i="73"/>
  <c r="F2963" i="73"/>
  <c r="G2941" i="73"/>
  <c r="H2941" i="73" s="1"/>
  <c r="I2941" i="73"/>
  <c r="A2944" i="73" l="1"/>
  <c r="B2945" i="73"/>
  <c r="C2965" i="73"/>
  <c r="E2965" i="73" s="1"/>
  <c r="D3965" i="73"/>
  <c r="F2964" i="73"/>
  <c r="G2942" i="73"/>
  <c r="H2942" i="73" s="1"/>
  <c r="I2942" i="73"/>
  <c r="C2966" i="73" l="1"/>
  <c r="E2966" i="73" s="1"/>
  <c r="A2945" i="73"/>
  <c r="B2946" i="73"/>
  <c r="D3966" i="73"/>
  <c r="F2965" i="73"/>
  <c r="G2943" i="73"/>
  <c r="H2943" i="73" s="1"/>
  <c r="I2943" i="73"/>
  <c r="A2946" i="73" l="1"/>
  <c r="B2947" i="73"/>
  <c r="C2967" i="73"/>
  <c r="E2967" i="73" s="1"/>
  <c r="D3967" i="73"/>
  <c r="F2966" i="73"/>
  <c r="G2944" i="73"/>
  <c r="H2944" i="73" s="1"/>
  <c r="I2944" i="73"/>
  <c r="C2968" i="73" l="1"/>
  <c r="E2968" i="73" s="1"/>
  <c r="A2947" i="73"/>
  <c r="B2948" i="73"/>
  <c r="D3968" i="73"/>
  <c r="F2967" i="73"/>
  <c r="G2945" i="73"/>
  <c r="H2945" i="73" s="1"/>
  <c r="I2945" i="73"/>
  <c r="A2948" i="73" l="1"/>
  <c r="B2949" i="73"/>
  <c r="C2969" i="73"/>
  <c r="E2969" i="73" s="1"/>
  <c r="D3969" i="73"/>
  <c r="F2968" i="73"/>
  <c r="G2946" i="73"/>
  <c r="H2946" i="73" s="1"/>
  <c r="I2946" i="73"/>
  <c r="C2970" i="73" l="1"/>
  <c r="E2970" i="73" s="1"/>
  <c r="A2949" i="73"/>
  <c r="B2950" i="73"/>
  <c r="D3970" i="73"/>
  <c r="F2969" i="73"/>
  <c r="G2947" i="73"/>
  <c r="H2947" i="73" s="1"/>
  <c r="I2947" i="73"/>
  <c r="A2950" i="73" l="1"/>
  <c r="B2951" i="73"/>
  <c r="C2971" i="73"/>
  <c r="E2971" i="73" s="1"/>
  <c r="D3971" i="73"/>
  <c r="F2970" i="73"/>
  <c r="G2948" i="73"/>
  <c r="H2948" i="73" s="1"/>
  <c r="I2948" i="73"/>
  <c r="C2972" i="73" l="1"/>
  <c r="E2972" i="73" s="1"/>
  <c r="A2951" i="73"/>
  <c r="B2952" i="73"/>
  <c r="D3972" i="73"/>
  <c r="F2971" i="73"/>
  <c r="G2949" i="73"/>
  <c r="H2949" i="73" s="1"/>
  <c r="I2949" i="73"/>
  <c r="A2952" i="73" l="1"/>
  <c r="B2953" i="73"/>
  <c r="C2973" i="73"/>
  <c r="E2973" i="73" s="1"/>
  <c r="D3973" i="73"/>
  <c r="F2972" i="73"/>
  <c r="G2950" i="73"/>
  <c r="H2950" i="73" s="1"/>
  <c r="I2950" i="73"/>
  <c r="C2974" i="73" l="1"/>
  <c r="E2974" i="73" s="1"/>
  <c r="A2953" i="73"/>
  <c r="B2954" i="73"/>
  <c r="D3974" i="73"/>
  <c r="F2973" i="73"/>
  <c r="G2951" i="73"/>
  <c r="H2951" i="73" s="1"/>
  <c r="I2951" i="73"/>
  <c r="A2954" i="73" l="1"/>
  <c r="B2955" i="73"/>
  <c r="C2975" i="73"/>
  <c r="E2975" i="73" s="1"/>
  <c r="D3975" i="73"/>
  <c r="F2974" i="73"/>
  <c r="G2952" i="73"/>
  <c r="H2952" i="73" s="1"/>
  <c r="I2952" i="73"/>
  <c r="C2976" i="73" l="1"/>
  <c r="E2976" i="73" s="1"/>
  <c r="A2955" i="73"/>
  <c r="B2956" i="73"/>
  <c r="D3976" i="73"/>
  <c r="F2975" i="73"/>
  <c r="G2953" i="73"/>
  <c r="H2953" i="73" s="1"/>
  <c r="I2953" i="73"/>
  <c r="A2956" i="73" l="1"/>
  <c r="B2957" i="73"/>
  <c r="C2977" i="73"/>
  <c r="E2977" i="73" s="1"/>
  <c r="D3977" i="73"/>
  <c r="F2976" i="73"/>
  <c r="G2954" i="73"/>
  <c r="H2954" i="73" s="1"/>
  <c r="I2954" i="73"/>
  <c r="C2978" i="73" l="1"/>
  <c r="E2978" i="73" s="1"/>
  <c r="A2957" i="73"/>
  <c r="B2958" i="73"/>
  <c r="D3978" i="73"/>
  <c r="F2977" i="73"/>
  <c r="G2955" i="73"/>
  <c r="H2955" i="73" s="1"/>
  <c r="I2955" i="73"/>
  <c r="A2958" i="73" l="1"/>
  <c r="B2959" i="73"/>
  <c r="C2979" i="73"/>
  <c r="E2979" i="73" s="1"/>
  <c r="D3979" i="73"/>
  <c r="F2978" i="73"/>
  <c r="G2956" i="73"/>
  <c r="H2956" i="73" s="1"/>
  <c r="I2956" i="73"/>
  <c r="C2980" i="73" l="1"/>
  <c r="E2980" i="73" s="1"/>
  <c r="A2959" i="73"/>
  <c r="B2960" i="73"/>
  <c r="D3980" i="73"/>
  <c r="F2979" i="73"/>
  <c r="G2957" i="73"/>
  <c r="H2957" i="73" s="1"/>
  <c r="I2957" i="73"/>
  <c r="A2960" i="73" l="1"/>
  <c r="B2961" i="73"/>
  <c r="C2981" i="73"/>
  <c r="E2981" i="73" s="1"/>
  <c r="D3981" i="73"/>
  <c r="F2980" i="73"/>
  <c r="G2958" i="73"/>
  <c r="H2958" i="73" s="1"/>
  <c r="I2958" i="73"/>
  <c r="C2982" i="73" l="1"/>
  <c r="E2982" i="73" s="1"/>
  <c r="A2961" i="73"/>
  <c r="B2962" i="73"/>
  <c r="D3982" i="73"/>
  <c r="F2981" i="73"/>
  <c r="G2959" i="73"/>
  <c r="H2959" i="73" s="1"/>
  <c r="I2959" i="73"/>
  <c r="A2962" i="73" l="1"/>
  <c r="B2963" i="73"/>
  <c r="C2983" i="73"/>
  <c r="E2983" i="73" s="1"/>
  <c r="D3983" i="73"/>
  <c r="F2982" i="73"/>
  <c r="G2960" i="73"/>
  <c r="H2960" i="73" s="1"/>
  <c r="I2960" i="73"/>
  <c r="C2984" i="73" l="1"/>
  <c r="E2984" i="73" s="1"/>
  <c r="A2963" i="73"/>
  <c r="B2964" i="73"/>
  <c r="D3984" i="73"/>
  <c r="F2983" i="73"/>
  <c r="G2961" i="73"/>
  <c r="H2961" i="73" s="1"/>
  <c r="I2961" i="73"/>
  <c r="A2964" i="73" l="1"/>
  <c r="B2965" i="73"/>
  <c r="C2985" i="73"/>
  <c r="E2985" i="73" s="1"/>
  <c r="D3985" i="73"/>
  <c r="F2984" i="73"/>
  <c r="G2962" i="73"/>
  <c r="H2962" i="73" s="1"/>
  <c r="I2962" i="73"/>
  <c r="C2986" i="73" l="1"/>
  <c r="E2986" i="73" s="1"/>
  <c r="A2965" i="73"/>
  <c r="B2966" i="73"/>
  <c r="D3986" i="73"/>
  <c r="F2985" i="73"/>
  <c r="G2963" i="73"/>
  <c r="H2963" i="73" s="1"/>
  <c r="I2963" i="73"/>
  <c r="A2966" i="73" l="1"/>
  <c r="B2967" i="73"/>
  <c r="C2987" i="73"/>
  <c r="E2987" i="73" s="1"/>
  <c r="D3987" i="73"/>
  <c r="F2986" i="73"/>
  <c r="G2964" i="73"/>
  <c r="H2964" i="73" s="1"/>
  <c r="I2964" i="73"/>
  <c r="C2988" i="73" l="1"/>
  <c r="E2988" i="73" s="1"/>
  <c r="A2967" i="73"/>
  <c r="B2968" i="73"/>
  <c r="D3988" i="73"/>
  <c r="F2987" i="73"/>
  <c r="G2965" i="73"/>
  <c r="H2965" i="73" s="1"/>
  <c r="I2965" i="73"/>
  <c r="A2968" i="73" l="1"/>
  <c r="B2969" i="73"/>
  <c r="C2989" i="73"/>
  <c r="E2989" i="73" s="1"/>
  <c r="D3989" i="73"/>
  <c r="F2988" i="73"/>
  <c r="G2966" i="73"/>
  <c r="H2966" i="73" s="1"/>
  <c r="I2966" i="73"/>
  <c r="C2990" i="73" l="1"/>
  <c r="E2990" i="73" s="1"/>
  <c r="A2969" i="73"/>
  <c r="B2970" i="73"/>
  <c r="D3990" i="73"/>
  <c r="F2989" i="73"/>
  <c r="G2967" i="73"/>
  <c r="H2967" i="73" s="1"/>
  <c r="I2967" i="73"/>
  <c r="A2970" i="73" l="1"/>
  <c r="B2971" i="73"/>
  <c r="C2991" i="73"/>
  <c r="E2991" i="73" s="1"/>
  <c r="D3991" i="73"/>
  <c r="F2990" i="73"/>
  <c r="G2968" i="73"/>
  <c r="H2968" i="73" s="1"/>
  <c r="I2968" i="73"/>
  <c r="C2992" i="73" l="1"/>
  <c r="E2992" i="73" s="1"/>
  <c r="A2971" i="73"/>
  <c r="B2972" i="73"/>
  <c r="D3992" i="73"/>
  <c r="F2991" i="73"/>
  <c r="G2969" i="73"/>
  <c r="H2969" i="73" s="1"/>
  <c r="I2969" i="73"/>
  <c r="A2972" i="73" l="1"/>
  <c r="B2973" i="73"/>
  <c r="C2993" i="73"/>
  <c r="E2993" i="73" s="1"/>
  <c r="D3993" i="73"/>
  <c r="F2992" i="73"/>
  <c r="G2970" i="73"/>
  <c r="H2970" i="73" s="1"/>
  <c r="I2970" i="73"/>
  <c r="C2994" i="73" l="1"/>
  <c r="E2994" i="73" s="1"/>
  <c r="A2973" i="73"/>
  <c r="B2974" i="73"/>
  <c r="D3994" i="73"/>
  <c r="F2993" i="73"/>
  <c r="G2971" i="73"/>
  <c r="H2971" i="73" s="1"/>
  <c r="I2971" i="73"/>
  <c r="A2974" i="73" l="1"/>
  <c r="B2975" i="73"/>
  <c r="C2995" i="73"/>
  <c r="E2995" i="73" s="1"/>
  <c r="D3995" i="73"/>
  <c r="F2994" i="73"/>
  <c r="G2972" i="73"/>
  <c r="H2972" i="73" s="1"/>
  <c r="I2972" i="73"/>
  <c r="C2996" i="73" l="1"/>
  <c r="E2996" i="73" s="1"/>
  <c r="A2975" i="73"/>
  <c r="B2976" i="73"/>
  <c r="D3996" i="73"/>
  <c r="F2995" i="73"/>
  <c r="G2973" i="73"/>
  <c r="H2973" i="73" s="1"/>
  <c r="I2973" i="73"/>
  <c r="A2976" i="73" l="1"/>
  <c r="B2977" i="73"/>
  <c r="C2997" i="73"/>
  <c r="E2997" i="73" s="1"/>
  <c r="D3997" i="73"/>
  <c r="F2996" i="73"/>
  <c r="G2974" i="73"/>
  <c r="H2974" i="73" s="1"/>
  <c r="I2974" i="73"/>
  <c r="C2998" i="73" l="1"/>
  <c r="E2998" i="73" s="1"/>
  <c r="A2977" i="73"/>
  <c r="B2978" i="73"/>
  <c r="D3998" i="73"/>
  <c r="F2997" i="73"/>
  <c r="G2975" i="73"/>
  <c r="H2975" i="73" s="1"/>
  <c r="I2975" i="73"/>
  <c r="A2978" i="73" l="1"/>
  <c r="B2979" i="73"/>
  <c r="C2999" i="73"/>
  <c r="E2999" i="73" s="1"/>
  <c r="D3999" i="73"/>
  <c r="F2998" i="73"/>
  <c r="G2976" i="73"/>
  <c r="H2976" i="73" s="1"/>
  <c r="I2976" i="73"/>
  <c r="C3000" i="73" l="1"/>
  <c r="E3000" i="73" s="1"/>
  <c r="A2979" i="73"/>
  <c r="B2980" i="73"/>
  <c r="D4000" i="73"/>
  <c r="F2999" i="73"/>
  <c r="G2977" i="73"/>
  <c r="H2977" i="73" s="1"/>
  <c r="I2977" i="73"/>
  <c r="A2980" i="73" l="1"/>
  <c r="B2981" i="73"/>
  <c r="C3001" i="73"/>
  <c r="E3001" i="73" s="1"/>
  <c r="D4001" i="73"/>
  <c r="F3000" i="73"/>
  <c r="G2978" i="73"/>
  <c r="H2978" i="73" s="1"/>
  <c r="I2978" i="73"/>
  <c r="C3002" i="73" l="1"/>
  <c r="E3002" i="73" s="1"/>
  <c r="A2981" i="73"/>
  <c r="B2982" i="73"/>
  <c r="D4002" i="73"/>
  <c r="F3001" i="73"/>
  <c r="G2979" i="73"/>
  <c r="H2979" i="73" s="1"/>
  <c r="I2979" i="73"/>
  <c r="A2982" i="73" l="1"/>
  <c r="B2983" i="73"/>
  <c r="C3003" i="73"/>
  <c r="E3003" i="73" s="1"/>
  <c r="D4003" i="73"/>
  <c r="F3002" i="73"/>
  <c r="G2980" i="73"/>
  <c r="H2980" i="73" s="1"/>
  <c r="I2980" i="73"/>
  <c r="C3004" i="73" l="1"/>
  <c r="E3004" i="73" s="1"/>
  <c r="A2983" i="73"/>
  <c r="B2984" i="73"/>
  <c r="D4004" i="73"/>
  <c r="F3003" i="73"/>
  <c r="G2981" i="73"/>
  <c r="H2981" i="73" s="1"/>
  <c r="I2981" i="73"/>
  <c r="A2984" i="73" l="1"/>
  <c r="B2985" i="73"/>
  <c r="C3005" i="73"/>
  <c r="E3005" i="73" s="1"/>
  <c r="D4005" i="73"/>
  <c r="F3004" i="73"/>
  <c r="G2982" i="73"/>
  <c r="H2982" i="73" s="1"/>
  <c r="I2982" i="73"/>
  <c r="C3006" i="73" l="1"/>
  <c r="E3006" i="73" s="1"/>
  <c r="A2985" i="73"/>
  <c r="B2986" i="73"/>
  <c r="D4006" i="73"/>
  <c r="F3005" i="73"/>
  <c r="G2983" i="73"/>
  <c r="H2983" i="73" s="1"/>
  <c r="I2983" i="73"/>
  <c r="A2986" i="73" l="1"/>
  <c r="B2987" i="73"/>
  <c r="C3007" i="73"/>
  <c r="E3007" i="73" s="1"/>
  <c r="D4007" i="73"/>
  <c r="F3006" i="73"/>
  <c r="G2984" i="73"/>
  <c r="H2984" i="73" s="1"/>
  <c r="I2984" i="73"/>
  <c r="C3008" i="73" l="1"/>
  <c r="E3008" i="73" s="1"/>
  <c r="A2987" i="73"/>
  <c r="B2988" i="73"/>
  <c r="D4008" i="73"/>
  <c r="F3007" i="73"/>
  <c r="G2985" i="73"/>
  <c r="H2985" i="73" s="1"/>
  <c r="I2985" i="73"/>
  <c r="A2988" i="73" l="1"/>
  <c r="B2989" i="73"/>
  <c r="C3009" i="73"/>
  <c r="E3009" i="73" s="1"/>
  <c r="D4009" i="73"/>
  <c r="F3008" i="73"/>
  <c r="G2986" i="73"/>
  <c r="H2986" i="73" s="1"/>
  <c r="I2986" i="73"/>
  <c r="C3010" i="73" l="1"/>
  <c r="E3010" i="73" s="1"/>
  <c r="A2989" i="73"/>
  <c r="B2990" i="73"/>
  <c r="D4010" i="73"/>
  <c r="F3009" i="73"/>
  <c r="G2987" i="73"/>
  <c r="H2987" i="73" s="1"/>
  <c r="I2987" i="73"/>
  <c r="A2990" i="73" l="1"/>
  <c r="B2991" i="73"/>
  <c r="C3011" i="73"/>
  <c r="E3011" i="73" s="1"/>
  <c r="D4011" i="73"/>
  <c r="F3010" i="73"/>
  <c r="G2988" i="73"/>
  <c r="H2988" i="73" s="1"/>
  <c r="I2988" i="73"/>
  <c r="C3012" i="73" l="1"/>
  <c r="E3012" i="73" s="1"/>
  <c r="A2991" i="73"/>
  <c r="B2992" i="73"/>
  <c r="D4012" i="73"/>
  <c r="F3011" i="73"/>
  <c r="G2989" i="73"/>
  <c r="H2989" i="73" s="1"/>
  <c r="I2989" i="73"/>
  <c r="A2992" i="73" l="1"/>
  <c r="B2993" i="73"/>
  <c r="C3013" i="73"/>
  <c r="E3013" i="73" s="1"/>
  <c r="D4013" i="73"/>
  <c r="F3012" i="73"/>
  <c r="G2990" i="73"/>
  <c r="H2990" i="73" s="1"/>
  <c r="I2990" i="73"/>
  <c r="C3014" i="73" l="1"/>
  <c r="E3014" i="73" s="1"/>
  <c r="A2993" i="73"/>
  <c r="B2994" i="73"/>
  <c r="D4014" i="73"/>
  <c r="F3013" i="73"/>
  <c r="G2991" i="73"/>
  <c r="H2991" i="73" s="1"/>
  <c r="I2991" i="73"/>
  <c r="A2994" i="73" l="1"/>
  <c r="B2995" i="73"/>
  <c r="C3015" i="73"/>
  <c r="E3015" i="73" s="1"/>
  <c r="D4015" i="73"/>
  <c r="F3014" i="73"/>
  <c r="G2992" i="73"/>
  <c r="H2992" i="73" s="1"/>
  <c r="I2992" i="73"/>
  <c r="C3016" i="73" l="1"/>
  <c r="E3016" i="73" s="1"/>
  <c r="A2995" i="73"/>
  <c r="B2996" i="73"/>
  <c r="D4016" i="73"/>
  <c r="F3015" i="73"/>
  <c r="G2993" i="73"/>
  <c r="H2993" i="73" s="1"/>
  <c r="I2993" i="73"/>
  <c r="A2996" i="73" l="1"/>
  <c r="B2997" i="73"/>
  <c r="C3017" i="73"/>
  <c r="E3017" i="73" s="1"/>
  <c r="D4017" i="73"/>
  <c r="F3016" i="73"/>
  <c r="G2994" i="73"/>
  <c r="H2994" i="73" s="1"/>
  <c r="I2994" i="73"/>
  <c r="C3018" i="73" l="1"/>
  <c r="E3018" i="73" s="1"/>
  <c r="A2997" i="73"/>
  <c r="B2998" i="73"/>
  <c r="D4018" i="73"/>
  <c r="F3017" i="73"/>
  <c r="G2995" i="73"/>
  <c r="H2995" i="73" s="1"/>
  <c r="I2995" i="73"/>
  <c r="A2998" i="73" l="1"/>
  <c r="B2999" i="73"/>
  <c r="C3019" i="73"/>
  <c r="E3019" i="73" s="1"/>
  <c r="D4019" i="73"/>
  <c r="F3018" i="73"/>
  <c r="G2996" i="73"/>
  <c r="H2996" i="73" s="1"/>
  <c r="I2996" i="73"/>
  <c r="C3020" i="73" l="1"/>
  <c r="E3020" i="73" s="1"/>
  <c r="A2999" i="73"/>
  <c r="B3000" i="73"/>
  <c r="D4020" i="73"/>
  <c r="F3019" i="73"/>
  <c r="G2997" i="73"/>
  <c r="H2997" i="73" s="1"/>
  <c r="I2997" i="73"/>
  <c r="A3000" i="73" l="1"/>
  <c r="B3001" i="73"/>
  <c r="C3021" i="73"/>
  <c r="E3021" i="73" s="1"/>
  <c r="D4021" i="73"/>
  <c r="F3020" i="73"/>
  <c r="G2998" i="73"/>
  <c r="H2998" i="73" s="1"/>
  <c r="I2998" i="73"/>
  <c r="C3022" i="73" l="1"/>
  <c r="E3022" i="73" s="1"/>
  <c r="A3001" i="73"/>
  <c r="B3002" i="73"/>
  <c r="D4022" i="73"/>
  <c r="F3021" i="73"/>
  <c r="G2999" i="73"/>
  <c r="H2999" i="73" s="1"/>
  <c r="I2999" i="73"/>
  <c r="A3002" i="73" l="1"/>
  <c r="B3003" i="73"/>
  <c r="C3023" i="73"/>
  <c r="E3023" i="73" s="1"/>
  <c r="D4023" i="73"/>
  <c r="F3022" i="73"/>
  <c r="G3000" i="73"/>
  <c r="H3000" i="73" s="1"/>
  <c r="I3000" i="73"/>
  <c r="C3024" i="73" l="1"/>
  <c r="E3024" i="73" s="1"/>
  <c r="A3003" i="73"/>
  <c r="B3004" i="73"/>
  <c r="D4024" i="73"/>
  <c r="F3023" i="73"/>
  <c r="G3001" i="73"/>
  <c r="H3001" i="73" s="1"/>
  <c r="I3001" i="73"/>
  <c r="A3004" i="73" l="1"/>
  <c r="B3005" i="73"/>
  <c r="C3025" i="73"/>
  <c r="E3025" i="73" s="1"/>
  <c r="D4025" i="73"/>
  <c r="F3024" i="73"/>
  <c r="G3002" i="73"/>
  <c r="H3002" i="73" s="1"/>
  <c r="I3002" i="73"/>
  <c r="C3026" i="73" l="1"/>
  <c r="E3026" i="73" s="1"/>
  <c r="A3005" i="73"/>
  <c r="B3006" i="73"/>
  <c r="D4026" i="73"/>
  <c r="F3025" i="73"/>
  <c r="G3003" i="73"/>
  <c r="H3003" i="73" s="1"/>
  <c r="I3003" i="73"/>
  <c r="A3006" i="73" l="1"/>
  <c r="B3007" i="73"/>
  <c r="C3027" i="73"/>
  <c r="E3027" i="73" s="1"/>
  <c r="D4027" i="73"/>
  <c r="F3026" i="73"/>
  <c r="G3004" i="73"/>
  <c r="H3004" i="73" s="1"/>
  <c r="I3004" i="73"/>
  <c r="C3028" i="73" l="1"/>
  <c r="E3028" i="73" s="1"/>
  <c r="A3007" i="73"/>
  <c r="B3008" i="73"/>
  <c r="D4028" i="73"/>
  <c r="F3027" i="73"/>
  <c r="G3005" i="73"/>
  <c r="H3005" i="73" s="1"/>
  <c r="I3005" i="73"/>
  <c r="A3008" i="73" l="1"/>
  <c r="B3009" i="73"/>
  <c r="C3029" i="73"/>
  <c r="E3029" i="73" s="1"/>
  <c r="D4029" i="73"/>
  <c r="F3028" i="73"/>
  <c r="G3006" i="73"/>
  <c r="H3006" i="73" s="1"/>
  <c r="I3006" i="73"/>
  <c r="C3030" i="73" l="1"/>
  <c r="E3030" i="73" s="1"/>
  <c r="A3009" i="73"/>
  <c r="B3010" i="73"/>
  <c r="D4030" i="73"/>
  <c r="F3029" i="73"/>
  <c r="G3007" i="73"/>
  <c r="H3007" i="73" s="1"/>
  <c r="I3007" i="73"/>
  <c r="A3010" i="73" l="1"/>
  <c r="B3011" i="73"/>
  <c r="C3031" i="73"/>
  <c r="E3031" i="73" s="1"/>
  <c r="D4031" i="73"/>
  <c r="F3030" i="73"/>
  <c r="G3008" i="73"/>
  <c r="H3008" i="73" s="1"/>
  <c r="I3008" i="73"/>
  <c r="C3032" i="73" l="1"/>
  <c r="E3032" i="73" s="1"/>
  <c r="A3011" i="73"/>
  <c r="B3012" i="73"/>
  <c r="D4032" i="73"/>
  <c r="F3031" i="73"/>
  <c r="G3009" i="73"/>
  <c r="H3009" i="73" s="1"/>
  <c r="I3009" i="73"/>
  <c r="A3012" i="73" l="1"/>
  <c r="B3013" i="73"/>
  <c r="C3033" i="73"/>
  <c r="E3033" i="73" s="1"/>
  <c r="D4033" i="73"/>
  <c r="F3032" i="73"/>
  <c r="G3010" i="73"/>
  <c r="H3010" i="73" s="1"/>
  <c r="I3010" i="73"/>
  <c r="C3034" i="73" l="1"/>
  <c r="E3034" i="73" s="1"/>
  <c r="A3013" i="73"/>
  <c r="B3014" i="73"/>
  <c r="D4034" i="73"/>
  <c r="F3033" i="73"/>
  <c r="G3011" i="73"/>
  <c r="H3011" i="73" s="1"/>
  <c r="I3011" i="73"/>
  <c r="A3014" i="73" l="1"/>
  <c r="B3015" i="73"/>
  <c r="C3035" i="73"/>
  <c r="E3035" i="73" s="1"/>
  <c r="D4035" i="73"/>
  <c r="F3034" i="73"/>
  <c r="G3012" i="73"/>
  <c r="H3012" i="73" s="1"/>
  <c r="I3012" i="73"/>
  <c r="C3036" i="73" l="1"/>
  <c r="E3036" i="73" s="1"/>
  <c r="A3015" i="73"/>
  <c r="B3016" i="73"/>
  <c r="D4036" i="73"/>
  <c r="F3035" i="73"/>
  <c r="G3013" i="73"/>
  <c r="H3013" i="73" s="1"/>
  <c r="I3013" i="73"/>
  <c r="A3016" i="73" l="1"/>
  <c r="B3017" i="73"/>
  <c r="C3037" i="73"/>
  <c r="E3037" i="73" s="1"/>
  <c r="D4037" i="73"/>
  <c r="F3036" i="73"/>
  <c r="G3014" i="73"/>
  <c r="H3014" i="73" s="1"/>
  <c r="I3014" i="73"/>
  <c r="C3038" i="73" l="1"/>
  <c r="E3038" i="73" s="1"/>
  <c r="A3017" i="73"/>
  <c r="B3018" i="73"/>
  <c r="D4038" i="73"/>
  <c r="F3037" i="73"/>
  <c r="G3015" i="73"/>
  <c r="H3015" i="73" s="1"/>
  <c r="I3015" i="73"/>
  <c r="A3018" i="73" l="1"/>
  <c r="B3019" i="73"/>
  <c r="C3039" i="73"/>
  <c r="E3039" i="73" s="1"/>
  <c r="D4039" i="73"/>
  <c r="F3038" i="73"/>
  <c r="G3016" i="73"/>
  <c r="H3016" i="73" s="1"/>
  <c r="I3016" i="73"/>
  <c r="C3040" i="73" l="1"/>
  <c r="E3040" i="73" s="1"/>
  <c r="A3019" i="73"/>
  <c r="B3020" i="73"/>
  <c r="D4040" i="73"/>
  <c r="F3039" i="73"/>
  <c r="G3017" i="73"/>
  <c r="H3017" i="73" s="1"/>
  <c r="I3017" i="73"/>
  <c r="A3020" i="73" l="1"/>
  <c r="B3021" i="73"/>
  <c r="C3041" i="73"/>
  <c r="E3041" i="73" s="1"/>
  <c r="D4041" i="73"/>
  <c r="F3040" i="73"/>
  <c r="G3018" i="73"/>
  <c r="H3018" i="73" s="1"/>
  <c r="I3018" i="73"/>
  <c r="C3042" i="73" l="1"/>
  <c r="E3042" i="73" s="1"/>
  <c r="A3021" i="73"/>
  <c r="B3022" i="73"/>
  <c r="D4042" i="73"/>
  <c r="F3041" i="73"/>
  <c r="G3019" i="73"/>
  <c r="H3019" i="73" s="1"/>
  <c r="I3019" i="73"/>
  <c r="A3022" i="73" l="1"/>
  <c r="B3023" i="73"/>
  <c r="C3043" i="73"/>
  <c r="E3043" i="73" s="1"/>
  <c r="D4043" i="73"/>
  <c r="F3042" i="73"/>
  <c r="G3020" i="73"/>
  <c r="H3020" i="73" s="1"/>
  <c r="I3020" i="73"/>
  <c r="C3044" i="73" l="1"/>
  <c r="E3044" i="73" s="1"/>
  <c r="A3023" i="73"/>
  <c r="B3024" i="73"/>
  <c r="D4044" i="73"/>
  <c r="F3043" i="73"/>
  <c r="G3021" i="73"/>
  <c r="H3021" i="73" s="1"/>
  <c r="I3021" i="73"/>
  <c r="A3024" i="73" l="1"/>
  <c r="B3025" i="73"/>
  <c r="C3045" i="73"/>
  <c r="E3045" i="73" s="1"/>
  <c r="D4045" i="73"/>
  <c r="F3044" i="73"/>
  <c r="G3022" i="73"/>
  <c r="H3022" i="73" s="1"/>
  <c r="I3022" i="73"/>
  <c r="C3046" i="73" l="1"/>
  <c r="E3046" i="73" s="1"/>
  <c r="A3025" i="73"/>
  <c r="B3026" i="73"/>
  <c r="D4046" i="73"/>
  <c r="F3045" i="73"/>
  <c r="G3023" i="73"/>
  <c r="H3023" i="73" s="1"/>
  <c r="I3023" i="73"/>
  <c r="A3026" i="73" l="1"/>
  <c r="B3027" i="73"/>
  <c r="C3047" i="73"/>
  <c r="E3047" i="73" s="1"/>
  <c r="D4047" i="73"/>
  <c r="F3046" i="73"/>
  <c r="G3024" i="73"/>
  <c r="H3024" i="73" s="1"/>
  <c r="I3024" i="73"/>
  <c r="C3048" i="73" l="1"/>
  <c r="E3048" i="73" s="1"/>
  <c r="A3027" i="73"/>
  <c r="B3028" i="73"/>
  <c r="D4048" i="73"/>
  <c r="F3047" i="73"/>
  <c r="G3025" i="73"/>
  <c r="H3025" i="73" s="1"/>
  <c r="I3025" i="73"/>
  <c r="A3028" i="73" l="1"/>
  <c r="B3029" i="73"/>
  <c r="C3049" i="73"/>
  <c r="E3049" i="73" s="1"/>
  <c r="D4049" i="73"/>
  <c r="F3048" i="73"/>
  <c r="G3026" i="73"/>
  <c r="H3026" i="73" s="1"/>
  <c r="I3026" i="73"/>
  <c r="C3050" i="73" l="1"/>
  <c r="E3050" i="73" s="1"/>
  <c r="A3029" i="73"/>
  <c r="B3030" i="73"/>
  <c r="D4050" i="73"/>
  <c r="F3049" i="73"/>
  <c r="G3027" i="73"/>
  <c r="H3027" i="73" s="1"/>
  <c r="I3027" i="73"/>
  <c r="A3030" i="73" l="1"/>
  <c r="B3031" i="73"/>
  <c r="C3051" i="73"/>
  <c r="E3051" i="73" s="1"/>
  <c r="D4051" i="73"/>
  <c r="F3050" i="73"/>
  <c r="G3028" i="73"/>
  <c r="H3028" i="73" s="1"/>
  <c r="I3028" i="73"/>
  <c r="C3052" i="73" l="1"/>
  <c r="E3052" i="73" s="1"/>
  <c r="A3031" i="73"/>
  <c r="B3032" i="73"/>
  <c r="D4052" i="73"/>
  <c r="F3051" i="73"/>
  <c r="G3029" i="73"/>
  <c r="H3029" i="73" s="1"/>
  <c r="I3029" i="73"/>
  <c r="A3032" i="73" l="1"/>
  <c r="B3033" i="73"/>
  <c r="C3053" i="73"/>
  <c r="E3053" i="73" s="1"/>
  <c r="D4053" i="73"/>
  <c r="F3052" i="73"/>
  <c r="G3030" i="73"/>
  <c r="H3030" i="73" s="1"/>
  <c r="I3030" i="73"/>
  <c r="C3054" i="73" l="1"/>
  <c r="E3054" i="73" s="1"/>
  <c r="A3033" i="73"/>
  <c r="B3034" i="73"/>
  <c r="D4054" i="73"/>
  <c r="F3053" i="73"/>
  <c r="G3031" i="73"/>
  <c r="H3031" i="73" s="1"/>
  <c r="I3031" i="73"/>
  <c r="A3034" i="73" l="1"/>
  <c r="B3035" i="73"/>
  <c r="C3055" i="73"/>
  <c r="E3055" i="73" s="1"/>
  <c r="D4055" i="73"/>
  <c r="F3054" i="73"/>
  <c r="G3032" i="73"/>
  <c r="H3032" i="73" s="1"/>
  <c r="I3032" i="73"/>
  <c r="C3056" i="73" l="1"/>
  <c r="E3056" i="73" s="1"/>
  <c r="A3035" i="73"/>
  <c r="B3036" i="73"/>
  <c r="D4056" i="73"/>
  <c r="F3055" i="73"/>
  <c r="G3033" i="73"/>
  <c r="H3033" i="73" s="1"/>
  <c r="I3033" i="73"/>
  <c r="A3036" i="73" l="1"/>
  <c r="B3037" i="73"/>
  <c r="C3057" i="73"/>
  <c r="D4057" i="73"/>
  <c r="F3056" i="73"/>
  <c r="G3034" i="73"/>
  <c r="H3034" i="73" s="1"/>
  <c r="I3034" i="73"/>
  <c r="C3058" i="73" l="1"/>
  <c r="E3058" i="73" s="1"/>
  <c r="E3057" i="73"/>
  <c r="A3037" i="73"/>
  <c r="B3038" i="73"/>
  <c r="D4058" i="73"/>
  <c r="F3057" i="73"/>
  <c r="G3035" i="73"/>
  <c r="H3035" i="73" s="1"/>
  <c r="I3035" i="73"/>
  <c r="D4059" i="73" l="1"/>
  <c r="C3059" i="73"/>
  <c r="A3038" i="73"/>
  <c r="B3039" i="73"/>
  <c r="F3058" i="73"/>
  <c r="G3036" i="73"/>
  <c r="H3036" i="73" s="1"/>
  <c r="I3036" i="73"/>
  <c r="C3060" i="73" l="1"/>
  <c r="E3059" i="73"/>
  <c r="A3039" i="73"/>
  <c r="B3040" i="73"/>
  <c r="D4060" i="73"/>
  <c r="F3059" i="73"/>
  <c r="G3037" i="73"/>
  <c r="H3037" i="73" s="1"/>
  <c r="I3037" i="73"/>
  <c r="D4061" i="73" l="1"/>
  <c r="C3061" i="73"/>
  <c r="E3061" i="73" s="1"/>
  <c r="E3060" i="73"/>
  <c r="A3040" i="73"/>
  <c r="B3041" i="73"/>
  <c r="F3060" i="73"/>
  <c r="G3038" i="73"/>
  <c r="H3038" i="73" s="1"/>
  <c r="I3038" i="73"/>
  <c r="A3041" i="73" l="1"/>
  <c r="B3042" i="73"/>
  <c r="C3062" i="73"/>
  <c r="D4062" i="73"/>
  <c r="F3061" i="73"/>
  <c r="G3039" i="73"/>
  <c r="H3039" i="73" s="1"/>
  <c r="I3039" i="73"/>
  <c r="C3063" i="73" l="1"/>
  <c r="E3063" i="73" s="1"/>
  <c r="E3062" i="73"/>
  <c r="A3042" i="73"/>
  <c r="B3043" i="73"/>
  <c r="D4063" i="73"/>
  <c r="F3062" i="73"/>
  <c r="G3040" i="73"/>
  <c r="H3040" i="73" s="1"/>
  <c r="I3040" i="73"/>
  <c r="D4064" i="73" l="1"/>
  <c r="C3064" i="73"/>
  <c r="E3064" i="73" s="1"/>
  <c r="A3043" i="73"/>
  <c r="B3044" i="73"/>
  <c r="F3063" i="73"/>
  <c r="G3041" i="73"/>
  <c r="H3041" i="73" s="1"/>
  <c r="I3041" i="73"/>
  <c r="A3044" i="73" l="1"/>
  <c r="B3045" i="73"/>
  <c r="C3065" i="73"/>
  <c r="D4065" i="73"/>
  <c r="F3064" i="73"/>
  <c r="G3042" i="73"/>
  <c r="H3042" i="73" s="1"/>
  <c r="I3042" i="73"/>
  <c r="C3066" i="73" l="1"/>
  <c r="E3065" i="73"/>
  <c r="A3045" i="73"/>
  <c r="B3046" i="73"/>
  <c r="D4066" i="73"/>
  <c r="F3065" i="73"/>
  <c r="G3043" i="73"/>
  <c r="H3043" i="73" s="1"/>
  <c r="I3043" i="73"/>
  <c r="E3066" i="73"/>
  <c r="D4067" i="73" l="1"/>
  <c r="C3067" i="73"/>
  <c r="A3046" i="73"/>
  <c r="B3047" i="73"/>
  <c r="F3066" i="73"/>
  <c r="E3067" i="73"/>
  <c r="G3044" i="73"/>
  <c r="H3044" i="73" s="1"/>
  <c r="I3044" i="73"/>
  <c r="A3047" i="73" l="1"/>
  <c r="B3048" i="73"/>
  <c r="C3068" i="73"/>
  <c r="D4068" i="73"/>
  <c r="F3067" i="73"/>
  <c r="G3045" i="73"/>
  <c r="H3045" i="73" s="1"/>
  <c r="I3045" i="73"/>
  <c r="C3069" i="73" l="1"/>
  <c r="E3068" i="73"/>
  <c r="A3048" i="73"/>
  <c r="B3049" i="73"/>
  <c r="D4069" i="73"/>
  <c r="F3068" i="73"/>
  <c r="G3046" i="73"/>
  <c r="H3046" i="73" s="1"/>
  <c r="I3046" i="73"/>
  <c r="E3069" i="73"/>
  <c r="D4070" i="73" l="1"/>
  <c r="C3070" i="73"/>
  <c r="A3049" i="73"/>
  <c r="B3050" i="73"/>
  <c r="F3069" i="73"/>
  <c r="G3047" i="73"/>
  <c r="H3047" i="73" s="1"/>
  <c r="I3047" i="73"/>
  <c r="C3071" i="73" l="1"/>
  <c r="E3071" i="73" s="1"/>
  <c r="E3070" i="73"/>
  <c r="A3050" i="73"/>
  <c r="B3051" i="73"/>
  <c r="D4071" i="73"/>
  <c r="F3070" i="73"/>
  <c r="G3048" i="73"/>
  <c r="H3048" i="73" s="1"/>
  <c r="I3048" i="73"/>
  <c r="D4072" i="73" l="1"/>
  <c r="C3072" i="73"/>
  <c r="A3051" i="73"/>
  <c r="B3052" i="73"/>
  <c r="F3071" i="73"/>
  <c r="G3049" i="73"/>
  <c r="H3049" i="73" s="1"/>
  <c r="I3049" i="73"/>
  <c r="C3073" i="73" l="1"/>
  <c r="E3072" i="73"/>
  <c r="A3052" i="73"/>
  <c r="B3053" i="73"/>
  <c r="D4073" i="73"/>
  <c r="F3072" i="73"/>
  <c r="G3050" i="73"/>
  <c r="H3050" i="73" s="1"/>
  <c r="I3050" i="73"/>
  <c r="D4074" i="73" l="1"/>
  <c r="C3074" i="73"/>
  <c r="E3074" i="73" s="1"/>
  <c r="E3073" i="73"/>
  <c r="A3053" i="73"/>
  <c r="B3054" i="73"/>
  <c r="F3073" i="73"/>
  <c r="G3051" i="73"/>
  <c r="H3051" i="73" s="1"/>
  <c r="I3051" i="73"/>
  <c r="A3054" i="73" l="1"/>
  <c r="B3055" i="73"/>
  <c r="C3075" i="73"/>
  <c r="D4075" i="73"/>
  <c r="F3074" i="73"/>
  <c r="G3052" i="73"/>
  <c r="H3052" i="73" s="1"/>
  <c r="I3052" i="73"/>
  <c r="C3076" i="73" l="1"/>
  <c r="A3055" i="73"/>
  <c r="B3056" i="73"/>
  <c r="E3075" i="73"/>
  <c r="D4076" i="73"/>
  <c r="F3075" i="73"/>
  <c r="G3053" i="73"/>
  <c r="H3053" i="73" s="1"/>
  <c r="I3053" i="73"/>
  <c r="E3076" i="73"/>
  <c r="A3056" i="73" l="1"/>
  <c r="B3057" i="73"/>
  <c r="D4077" i="73"/>
  <c r="C3077" i="73"/>
  <c r="E3077" i="73" s="1"/>
  <c r="F3076" i="73"/>
  <c r="G3054" i="73"/>
  <c r="H3054" i="73" s="1"/>
  <c r="I3054" i="73"/>
  <c r="C3078" i="73" l="1"/>
  <c r="E3078" i="73" s="1"/>
  <c r="A3057" i="73"/>
  <c r="B3058" i="73"/>
  <c r="D4078" i="73"/>
  <c r="F3077" i="73"/>
  <c r="G3055" i="73"/>
  <c r="H3055" i="73" s="1"/>
  <c r="I3055" i="73"/>
  <c r="A3058" i="73" l="1"/>
  <c r="B3059" i="73"/>
  <c r="C3079" i="73"/>
  <c r="E3079" i="73" s="1"/>
  <c r="D4079" i="73"/>
  <c r="F3078" i="73"/>
  <c r="G3056" i="73"/>
  <c r="H3056" i="73" s="1"/>
  <c r="I3056" i="73"/>
  <c r="C3080" i="73" l="1"/>
  <c r="E3080" i="73" s="1"/>
  <c r="A3059" i="73"/>
  <c r="B3060" i="73"/>
  <c r="D4080" i="73"/>
  <c r="F3079" i="73"/>
  <c r="G3057" i="73"/>
  <c r="H3057" i="73" s="1"/>
  <c r="I3057" i="73"/>
  <c r="A3060" i="73" l="1"/>
  <c r="B3061" i="73"/>
  <c r="C3081" i="73"/>
  <c r="E3081" i="73" s="1"/>
  <c r="D4081" i="73"/>
  <c r="F3080" i="73"/>
  <c r="G3058" i="73"/>
  <c r="H3058" i="73" s="1"/>
  <c r="I3058" i="73"/>
  <c r="C3082" i="73" l="1"/>
  <c r="E3082" i="73" s="1"/>
  <c r="A3061" i="73"/>
  <c r="B3062" i="73"/>
  <c r="D4082" i="73"/>
  <c r="F3081" i="73"/>
  <c r="G3059" i="73"/>
  <c r="H3059" i="73" s="1"/>
  <c r="I3059" i="73"/>
  <c r="A3062" i="73" l="1"/>
  <c r="B3063" i="73"/>
  <c r="C3083" i="73"/>
  <c r="E3083" i="73" s="1"/>
  <c r="D4083" i="73"/>
  <c r="F3082" i="73"/>
  <c r="G3060" i="73"/>
  <c r="H3060" i="73" s="1"/>
  <c r="I3060" i="73"/>
  <c r="C3084" i="73" l="1"/>
  <c r="E3084" i="73" s="1"/>
  <c r="A3063" i="73"/>
  <c r="B3064" i="73"/>
  <c r="D4084" i="73"/>
  <c r="F3083" i="73"/>
  <c r="G3061" i="73"/>
  <c r="H3061" i="73" s="1"/>
  <c r="I3061" i="73"/>
  <c r="A3064" i="73" l="1"/>
  <c r="B3065" i="73"/>
  <c r="C3085" i="73"/>
  <c r="E3085" i="73" s="1"/>
  <c r="D4085" i="73"/>
  <c r="F3084" i="73"/>
  <c r="G3062" i="73"/>
  <c r="H3062" i="73" s="1"/>
  <c r="I3062" i="73"/>
  <c r="C3086" i="73" l="1"/>
  <c r="E3086" i="73" s="1"/>
  <c r="A3065" i="73"/>
  <c r="B3066" i="73"/>
  <c r="D4086" i="73"/>
  <c r="F3085" i="73"/>
  <c r="G3063" i="73"/>
  <c r="H3063" i="73" s="1"/>
  <c r="I3063" i="73"/>
  <c r="A3066" i="73" l="1"/>
  <c r="B3067" i="73"/>
  <c r="C3087" i="73"/>
  <c r="E3087" i="73" s="1"/>
  <c r="D4087" i="73"/>
  <c r="F3086" i="73"/>
  <c r="G3064" i="73"/>
  <c r="H3064" i="73" s="1"/>
  <c r="I3064" i="73"/>
  <c r="C3088" i="73" l="1"/>
  <c r="E3088" i="73" s="1"/>
  <c r="A3067" i="73"/>
  <c r="B3068" i="73"/>
  <c r="D4088" i="73"/>
  <c r="F3087" i="73"/>
  <c r="G3065" i="73"/>
  <c r="H3065" i="73" s="1"/>
  <c r="I3065" i="73"/>
  <c r="A3068" i="73" l="1"/>
  <c r="B3069" i="73"/>
  <c r="C3089" i="73"/>
  <c r="E3089" i="73" s="1"/>
  <c r="D4089" i="73"/>
  <c r="F3088" i="73"/>
  <c r="G3066" i="73"/>
  <c r="H3066" i="73" s="1"/>
  <c r="I3066" i="73"/>
  <c r="C3090" i="73" l="1"/>
  <c r="E3090" i="73" s="1"/>
  <c r="A3069" i="73"/>
  <c r="B3070" i="73"/>
  <c r="D4090" i="73"/>
  <c r="F3089" i="73"/>
  <c r="G3067" i="73"/>
  <c r="H3067" i="73" s="1"/>
  <c r="I3067" i="73"/>
  <c r="A3070" i="73" l="1"/>
  <c r="B3071" i="73"/>
  <c r="C3091" i="73"/>
  <c r="E3091" i="73" s="1"/>
  <c r="D4091" i="73"/>
  <c r="F3090" i="73"/>
  <c r="G3068" i="73"/>
  <c r="H3068" i="73" s="1"/>
  <c r="I3068" i="73"/>
  <c r="C3092" i="73" l="1"/>
  <c r="E3092" i="73" s="1"/>
  <c r="A3071" i="73"/>
  <c r="B3072" i="73"/>
  <c r="D4092" i="73"/>
  <c r="F3091" i="73"/>
  <c r="G3069" i="73"/>
  <c r="H3069" i="73" s="1"/>
  <c r="I3069" i="73"/>
  <c r="A3072" i="73" l="1"/>
  <c r="B3073" i="73"/>
  <c r="C3093" i="73"/>
  <c r="E3093" i="73" s="1"/>
  <c r="D4093" i="73"/>
  <c r="F3092" i="73"/>
  <c r="G3070" i="73"/>
  <c r="H3070" i="73" s="1"/>
  <c r="I3070" i="73"/>
  <c r="C3094" i="73" l="1"/>
  <c r="E3094" i="73" s="1"/>
  <c r="A3073" i="73"/>
  <c r="B3074" i="73"/>
  <c r="D4094" i="73"/>
  <c r="F3093" i="73"/>
  <c r="G3071" i="73"/>
  <c r="H3071" i="73" s="1"/>
  <c r="I3071" i="73"/>
  <c r="A3074" i="73" l="1"/>
  <c r="B3075" i="73"/>
  <c r="C3095" i="73"/>
  <c r="E3095" i="73" s="1"/>
  <c r="D4095" i="73"/>
  <c r="F3094" i="73"/>
  <c r="G3072" i="73"/>
  <c r="H3072" i="73" s="1"/>
  <c r="I3072" i="73"/>
  <c r="C3096" i="73" l="1"/>
  <c r="E3096" i="73" s="1"/>
  <c r="A3075" i="73"/>
  <c r="B3076" i="73"/>
  <c r="D4096" i="73"/>
  <c r="F3095" i="73"/>
  <c r="G3073" i="73"/>
  <c r="H3073" i="73" s="1"/>
  <c r="I3073" i="73"/>
  <c r="A3076" i="73" l="1"/>
  <c r="B3077" i="73"/>
  <c r="C3097" i="73"/>
  <c r="E3097" i="73" s="1"/>
  <c r="D4097" i="73"/>
  <c r="F3096" i="73"/>
  <c r="G3074" i="73"/>
  <c r="H3074" i="73" s="1"/>
  <c r="I3074" i="73"/>
  <c r="C3098" i="73" l="1"/>
  <c r="E3098" i="73" s="1"/>
  <c r="A3077" i="73"/>
  <c r="B3078" i="73"/>
  <c r="D4098" i="73"/>
  <c r="F3097" i="73"/>
  <c r="G3075" i="73"/>
  <c r="H3075" i="73" s="1"/>
  <c r="I3075" i="73"/>
  <c r="A3078" i="73" l="1"/>
  <c r="B3079" i="73"/>
  <c r="C3099" i="73"/>
  <c r="E3099" i="73" s="1"/>
  <c r="D4099" i="73"/>
  <c r="F3098" i="73"/>
  <c r="G3076" i="73"/>
  <c r="H3076" i="73" s="1"/>
  <c r="I3076" i="73"/>
  <c r="C3100" i="73" l="1"/>
  <c r="E3100" i="73" s="1"/>
  <c r="A3079" i="73"/>
  <c r="B3080" i="73"/>
  <c r="D4100" i="73"/>
  <c r="F3099" i="73"/>
  <c r="G3077" i="73"/>
  <c r="H3077" i="73" s="1"/>
  <c r="I3077" i="73"/>
  <c r="A3080" i="73" l="1"/>
  <c r="B3081" i="73"/>
  <c r="C3101" i="73"/>
  <c r="E3101" i="73" s="1"/>
  <c r="D4101" i="73"/>
  <c r="F3100" i="73"/>
  <c r="G3078" i="73"/>
  <c r="H3078" i="73" s="1"/>
  <c r="I3078" i="73"/>
  <c r="C3102" i="73" l="1"/>
  <c r="E3102" i="73" s="1"/>
  <c r="A3081" i="73"/>
  <c r="B3082" i="73"/>
  <c r="D4102" i="73"/>
  <c r="F3101" i="73"/>
  <c r="G3079" i="73"/>
  <c r="H3079" i="73" s="1"/>
  <c r="I3079" i="73"/>
  <c r="A3082" i="73" l="1"/>
  <c r="B3083" i="73"/>
  <c r="C3103" i="73"/>
  <c r="E3103" i="73" s="1"/>
  <c r="D4103" i="73"/>
  <c r="F3102" i="73"/>
  <c r="G3080" i="73"/>
  <c r="H3080" i="73" s="1"/>
  <c r="I3080" i="73"/>
  <c r="C3104" i="73" l="1"/>
  <c r="E3104" i="73" s="1"/>
  <c r="A3083" i="73"/>
  <c r="B3084" i="73"/>
  <c r="D4104" i="73"/>
  <c r="F3103" i="73"/>
  <c r="G3081" i="73"/>
  <c r="H3081" i="73" s="1"/>
  <c r="I3081" i="73"/>
  <c r="A3084" i="73" l="1"/>
  <c r="B3085" i="73"/>
  <c r="C3105" i="73"/>
  <c r="E3105" i="73" s="1"/>
  <c r="D4105" i="73"/>
  <c r="F3104" i="73"/>
  <c r="G3082" i="73"/>
  <c r="H3082" i="73" s="1"/>
  <c r="I3082" i="73"/>
  <c r="C3106" i="73" l="1"/>
  <c r="E3106" i="73" s="1"/>
  <c r="A3085" i="73"/>
  <c r="B3086" i="73"/>
  <c r="D4106" i="73"/>
  <c r="F3105" i="73"/>
  <c r="G3083" i="73"/>
  <c r="H3083" i="73" s="1"/>
  <c r="I3083" i="73"/>
  <c r="A3086" i="73" l="1"/>
  <c r="B3087" i="73"/>
  <c r="C3107" i="73"/>
  <c r="E3107" i="73" s="1"/>
  <c r="D4107" i="73"/>
  <c r="F3106" i="73"/>
  <c r="G3084" i="73"/>
  <c r="H3084" i="73" s="1"/>
  <c r="I3084" i="73"/>
  <c r="C3108" i="73" l="1"/>
  <c r="E3108" i="73" s="1"/>
  <c r="A3087" i="73"/>
  <c r="B3088" i="73"/>
  <c r="D4108" i="73"/>
  <c r="F3107" i="73"/>
  <c r="G3085" i="73"/>
  <c r="H3085" i="73" s="1"/>
  <c r="I3085" i="73"/>
  <c r="A3088" i="73" l="1"/>
  <c r="B3089" i="73"/>
  <c r="C3109" i="73"/>
  <c r="E3109" i="73" s="1"/>
  <c r="D4109" i="73"/>
  <c r="F3108" i="73"/>
  <c r="G3086" i="73"/>
  <c r="H3086" i="73" s="1"/>
  <c r="I3086" i="73"/>
  <c r="C3110" i="73" l="1"/>
  <c r="E3110" i="73" s="1"/>
  <c r="A3089" i="73"/>
  <c r="B3090" i="73"/>
  <c r="D4110" i="73"/>
  <c r="F3109" i="73"/>
  <c r="G3087" i="73"/>
  <c r="H3087" i="73" s="1"/>
  <c r="I3087" i="73"/>
  <c r="A3090" i="73" l="1"/>
  <c r="B3091" i="73"/>
  <c r="C3111" i="73"/>
  <c r="E3111" i="73" s="1"/>
  <c r="D4111" i="73"/>
  <c r="F3110" i="73"/>
  <c r="G3088" i="73"/>
  <c r="H3088" i="73" s="1"/>
  <c r="I3088" i="73"/>
  <c r="C3112" i="73" l="1"/>
  <c r="E3112" i="73" s="1"/>
  <c r="A3091" i="73"/>
  <c r="B3092" i="73"/>
  <c r="D4112" i="73"/>
  <c r="F3111" i="73"/>
  <c r="G3089" i="73"/>
  <c r="H3089" i="73" s="1"/>
  <c r="I3089" i="73"/>
  <c r="C3113" i="73" l="1"/>
  <c r="E3113" i="73" s="1"/>
  <c r="A3092" i="73"/>
  <c r="B3093" i="73"/>
  <c r="D4113" i="73"/>
  <c r="F3112" i="73"/>
  <c r="G3090" i="73"/>
  <c r="H3090" i="73" s="1"/>
  <c r="I3090" i="73"/>
  <c r="C3114" i="73" l="1"/>
  <c r="E3114" i="73" s="1"/>
  <c r="A3093" i="73"/>
  <c r="B3094" i="73"/>
  <c r="D4114" i="73"/>
  <c r="F3113" i="73"/>
  <c r="G3091" i="73"/>
  <c r="H3091" i="73" s="1"/>
  <c r="I3091" i="73"/>
  <c r="C3115" i="73" l="1"/>
  <c r="E3115" i="73" s="1"/>
  <c r="A3094" i="73"/>
  <c r="B3095" i="73"/>
  <c r="D4115" i="73"/>
  <c r="F3114" i="73"/>
  <c r="G3092" i="73"/>
  <c r="H3092" i="73" s="1"/>
  <c r="I3092" i="73"/>
  <c r="C3116" i="73" l="1"/>
  <c r="E3116" i="73" s="1"/>
  <c r="A3095" i="73"/>
  <c r="B3096" i="73"/>
  <c r="D4116" i="73"/>
  <c r="F3115" i="73"/>
  <c r="G3093" i="73"/>
  <c r="H3093" i="73" s="1"/>
  <c r="I3093" i="73"/>
  <c r="C3117" i="73" l="1"/>
  <c r="E3117" i="73" s="1"/>
  <c r="A3096" i="73"/>
  <c r="B3097" i="73"/>
  <c r="D4117" i="73"/>
  <c r="F3116" i="73"/>
  <c r="G3094" i="73"/>
  <c r="H3094" i="73" s="1"/>
  <c r="I3094" i="73"/>
  <c r="C3118" i="73" l="1"/>
  <c r="E3118" i="73" s="1"/>
  <c r="A3097" i="73"/>
  <c r="B3098" i="73"/>
  <c r="D4118" i="73"/>
  <c r="F3117" i="73"/>
  <c r="G3095" i="73"/>
  <c r="H3095" i="73" s="1"/>
  <c r="I3095" i="73"/>
  <c r="A3098" i="73" l="1"/>
  <c r="B3099" i="73"/>
  <c r="C3119" i="73"/>
  <c r="E3119" i="73" s="1"/>
  <c r="D4119" i="73"/>
  <c r="F3118" i="73"/>
  <c r="G3096" i="73"/>
  <c r="H3096" i="73" s="1"/>
  <c r="I3096" i="73"/>
  <c r="C3120" i="73" l="1"/>
  <c r="E3120" i="73" s="1"/>
  <c r="A3099" i="73"/>
  <c r="B3100" i="73"/>
  <c r="D4120" i="73"/>
  <c r="F3119" i="73"/>
  <c r="G3097" i="73"/>
  <c r="H3097" i="73" s="1"/>
  <c r="I3097" i="73"/>
  <c r="A3100" i="73" l="1"/>
  <c r="B3101" i="73"/>
  <c r="C3121" i="73"/>
  <c r="E3121" i="73" s="1"/>
  <c r="D4121" i="73"/>
  <c r="F3120" i="73"/>
  <c r="G3098" i="73"/>
  <c r="H3098" i="73" s="1"/>
  <c r="I3098" i="73"/>
  <c r="C3122" i="73" l="1"/>
  <c r="E3122" i="73" s="1"/>
  <c r="A3101" i="73"/>
  <c r="B3102" i="73"/>
  <c r="D4122" i="73"/>
  <c r="F3121" i="73"/>
  <c r="G3099" i="73"/>
  <c r="H3099" i="73" s="1"/>
  <c r="I3099" i="73"/>
  <c r="A3102" i="73" l="1"/>
  <c r="B3103" i="73"/>
  <c r="C3123" i="73"/>
  <c r="E3123" i="73" s="1"/>
  <c r="D4123" i="73"/>
  <c r="F3122" i="73"/>
  <c r="G3100" i="73"/>
  <c r="H3100" i="73" s="1"/>
  <c r="I3100" i="73"/>
  <c r="C3124" i="73" l="1"/>
  <c r="E3124" i="73" s="1"/>
  <c r="A3103" i="73"/>
  <c r="B3104" i="73"/>
  <c r="D4124" i="73"/>
  <c r="F3123" i="73"/>
  <c r="G3101" i="73"/>
  <c r="H3101" i="73" s="1"/>
  <c r="I3101" i="73"/>
  <c r="A3104" i="73" l="1"/>
  <c r="B3105" i="73"/>
  <c r="C3125" i="73"/>
  <c r="E3125" i="73" s="1"/>
  <c r="D4125" i="73"/>
  <c r="F3124" i="73"/>
  <c r="G3102" i="73"/>
  <c r="H3102" i="73" s="1"/>
  <c r="I3102" i="73"/>
  <c r="C3126" i="73" l="1"/>
  <c r="E3126" i="73" s="1"/>
  <c r="A3105" i="73"/>
  <c r="B3106" i="73"/>
  <c r="D4126" i="73"/>
  <c r="F3125" i="73"/>
  <c r="G3103" i="73"/>
  <c r="H3103" i="73" s="1"/>
  <c r="I3103" i="73"/>
  <c r="A3106" i="73" l="1"/>
  <c r="B3107" i="73"/>
  <c r="C3127" i="73"/>
  <c r="E3127" i="73" s="1"/>
  <c r="D4127" i="73"/>
  <c r="F3126" i="73"/>
  <c r="G3104" i="73"/>
  <c r="H3104" i="73" s="1"/>
  <c r="I3104" i="73"/>
  <c r="D4128" i="73" l="1"/>
  <c r="C3128" i="73"/>
  <c r="A3107" i="73"/>
  <c r="B3108" i="73"/>
  <c r="F3127" i="73"/>
  <c r="G3105" i="73"/>
  <c r="H3105" i="73" s="1"/>
  <c r="I3105" i="73"/>
  <c r="C3129" i="73" l="1"/>
  <c r="E3129" i="73" s="1"/>
  <c r="E3128" i="73"/>
  <c r="A3108" i="73"/>
  <c r="B3109" i="73"/>
  <c r="D4129" i="73"/>
  <c r="F3128" i="73"/>
  <c r="G3106" i="73"/>
  <c r="H3106" i="73" s="1"/>
  <c r="I3106" i="73"/>
  <c r="D4130" i="73" l="1"/>
  <c r="C3130" i="73"/>
  <c r="E3130" i="73" s="1"/>
  <c r="A3109" i="73"/>
  <c r="B3110" i="73"/>
  <c r="F3129" i="73"/>
  <c r="G3107" i="73"/>
  <c r="H3107" i="73" s="1"/>
  <c r="I3107" i="73"/>
  <c r="C3131" i="73" l="1"/>
  <c r="E3131" i="73" s="1"/>
  <c r="A3110" i="73"/>
  <c r="B3111" i="73"/>
  <c r="D4131" i="73"/>
  <c r="F3130" i="73"/>
  <c r="G3108" i="73"/>
  <c r="H3108" i="73" s="1"/>
  <c r="I3108" i="73"/>
  <c r="A3111" i="73" l="1"/>
  <c r="B3112" i="73"/>
  <c r="C3132" i="73"/>
  <c r="E3132" i="73" s="1"/>
  <c r="D4132" i="73"/>
  <c r="F3131" i="73"/>
  <c r="G3109" i="73"/>
  <c r="H3109" i="73" s="1"/>
  <c r="I3109" i="73"/>
  <c r="C3133" i="73" l="1"/>
  <c r="E3133" i="73" s="1"/>
  <c r="A3112" i="73"/>
  <c r="B3113" i="73"/>
  <c r="D4133" i="73"/>
  <c r="F3132" i="73"/>
  <c r="G3110" i="73"/>
  <c r="H3110" i="73" s="1"/>
  <c r="I3110" i="73"/>
  <c r="A3113" i="73" l="1"/>
  <c r="B3114" i="73"/>
  <c r="C3134" i="73"/>
  <c r="E3134" i="73" s="1"/>
  <c r="D4134" i="73"/>
  <c r="F3133" i="73"/>
  <c r="G3111" i="73"/>
  <c r="H3111" i="73" s="1"/>
  <c r="I3111" i="73"/>
  <c r="C3135" i="73" l="1"/>
  <c r="E3135" i="73" s="1"/>
  <c r="A3114" i="73"/>
  <c r="B3115" i="73"/>
  <c r="D4135" i="73"/>
  <c r="F3134" i="73"/>
  <c r="G3112" i="73"/>
  <c r="H3112" i="73" s="1"/>
  <c r="I3112" i="73"/>
  <c r="A3115" i="73" l="1"/>
  <c r="B3116" i="73"/>
  <c r="C3136" i="73"/>
  <c r="E3136" i="73" s="1"/>
  <c r="D4136" i="73"/>
  <c r="F3135" i="73"/>
  <c r="G3113" i="73"/>
  <c r="H3113" i="73" s="1"/>
  <c r="I3113" i="73"/>
  <c r="C3137" i="73" l="1"/>
  <c r="E3137" i="73" s="1"/>
  <c r="A3116" i="73"/>
  <c r="B3117" i="73"/>
  <c r="D4137" i="73"/>
  <c r="F3136" i="73"/>
  <c r="G3114" i="73"/>
  <c r="H3114" i="73" s="1"/>
  <c r="I3114" i="73"/>
  <c r="A3117" i="73" l="1"/>
  <c r="B3118" i="73"/>
  <c r="C3138" i="73"/>
  <c r="E3138" i="73" s="1"/>
  <c r="D4138" i="73"/>
  <c r="F3137" i="73"/>
  <c r="G3115" i="73"/>
  <c r="H3115" i="73" s="1"/>
  <c r="I3115" i="73"/>
  <c r="C3139" i="73" l="1"/>
  <c r="E3139" i="73" s="1"/>
  <c r="A3118" i="73"/>
  <c r="B3119" i="73"/>
  <c r="D4139" i="73"/>
  <c r="F3138" i="73"/>
  <c r="G3116" i="73"/>
  <c r="H3116" i="73" s="1"/>
  <c r="I3116" i="73"/>
  <c r="A3119" i="73" l="1"/>
  <c r="B3120" i="73"/>
  <c r="C3140" i="73"/>
  <c r="D4140" i="73"/>
  <c r="F3139" i="73"/>
  <c r="G3117" i="73"/>
  <c r="H3117" i="73" s="1"/>
  <c r="I3117" i="73"/>
  <c r="C3141" i="73" l="1"/>
  <c r="E3141" i="73" s="1"/>
  <c r="E3140" i="73"/>
  <c r="A3120" i="73"/>
  <c r="B3121" i="73"/>
  <c r="D4141" i="73"/>
  <c r="F3140" i="73"/>
  <c r="G3118" i="73"/>
  <c r="H3118" i="73" s="1"/>
  <c r="I3118" i="73"/>
  <c r="D4142" i="73" l="1"/>
  <c r="C3142" i="73"/>
  <c r="E3142" i="73" s="1"/>
  <c r="A3121" i="73"/>
  <c r="B3122" i="73"/>
  <c r="F3141" i="73"/>
  <c r="G3119" i="73"/>
  <c r="H3119" i="73" s="1"/>
  <c r="I3119" i="73"/>
  <c r="C3143" i="73" l="1"/>
  <c r="E3143" i="73" s="1"/>
  <c r="A3122" i="73"/>
  <c r="B3123" i="73"/>
  <c r="D4143" i="73"/>
  <c r="F3142" i="73"/>
  <c r="G3120" i="73"/>
  <c r="H3120" i="73" s="1"/>
  <c r="I3120" i="73"/>
  <c r="A3123" i="73" l="1"/>
  <c r="B3124" i="73"/>
  <c r="C3144" i="73"/>
  <c r="E3144" i="73" s="1"/>
  <c r="D4144" i="73"/>
  <c r="F3143" i="73"/>
  <c r="G3121" i="73"/>
  <c r="H3121" i="73" s="1"/>
  <c r="I3121" i="73"/>
  <c r="C3145" i="73" l="1"/>
  <c r="E3145" i="73" s="1"/>
  <c r="A3124" i="73"/>
  <c r="B3125" i="73"/>
  <c r="D4145" i="73"/>
  <c r="F3144" i="73"/>
  <c r="G3122" i="73"/>
  <c r="H3122" i="73" s="1"/>
  <c r="I3122" i="73"/>
  <c r="A3125" i="73" l="1"/>
  <c r="B3126" i="73"/>
  <c r="C3146" i="73"/>
  <c r="D4146" i="73"/>
  <c r="F3145" i="73"/>
  <c r="G3123" i="73"/>
  <c r="H3123" i="73" s="1"/>
  <c r="I3123" i="73"/>
  <c r="C3147" i="73" l="1"/>
  <c r="E3146" i="73"/>
  <c r="A3126" i="73"/>
  <c r="B3127" i="73"/>
  <c r="D4147" i="73"/>
  <c r="F3146" i="73"/>
  <c r="G3124" i="73"/>
  <c r="H3124" i="73" s="1"/>
  <c r="I3124" i="73"/>
  <c r="E3147" i="73"/>
  <c r="D4148" i="73" l="1"/>
  <c r="C3148" i="73"/>
  <c r="E3148" i="73" s="1"/>
  <c r="A3127" i="73"/>
  <c r="B3128" i="73"/>
  <c r="F3147" i="73"/>
  <c r="G3125" i="73"/>
  <c r="H3125" i="73" s="1"/>
  <c r="I3125" i="73"/>
  <c r="C3149" i="73" l="1"/>
  <c r="E3149" i="73" s="1"/>
  <c r="A3128" i="73"/>
  <c r="B3129" i="73"/>
  <c r="D4149" i="73"/>
  <c r="F3148" i="73"/>
  <c r="G3126" i="73"/>
  <c r="H3126" i="73" s="1"/>
  <c r="I3126" i="73"/>
  <c r="A3129" i="73" l="1"/>
  <c r="B3130" i="73"/>
  <c r="C3150" i="73"/>
  <c r="D4150" i="73"/>
  <c r="F3149" i="73"/>
  <c r="G3127" i="73"/>
  <c r="H3127" i="73" s="1"/>
  <c r="I3127" i="73"/>
  <c r="C3151" i="73" l="1"/>
  <c r="E3150" i="73"/>
  <c r="A3130" i="73"/>
  <c r="B3131" i="73"/>
  <c r="D4151" i="73"/>
  <c r="F3150" i="73"/>
  <c r="G3128" i="73"/>
  <c r="H3128" i="73" s="1"/>
  <c r="I3128" i="73"/>
  <c r="E3151" i="73"/>
  <c r="D4152" i="73" l="1"/>
  <c r="C3152" i="73"/>
  <c r="E3152" i="73" s="1"/>
  <c r="A3131" i="73"/>
  <c r="B3132" i="73"/>
  <c r="F3151" i="73"/>
  <c r="G3129" i="73"/>
  <c r="H3129" i="73" s="1"/>
  <c r="I3129" i="73"/>
  <c r="C3153" i="73" l="1"/>
  <c r="E3153" i="73" s="1"/>
  <c r="A3132" i="73"/>
  <c r="B3133" i="73"/>
  <c r="D4153" i="73"/>
  <c r="F3152" i="73"/>
  <c r="G3130" i="73"/>
  <c r="H3130" i="73" s="1"/>
  <c r="I3130" i="73"/>
  <c r="A3133" i="73" l="1"/>
  <c r="B3134" i="73"/>
  <c r="C3154" i="73"/>
  <c r="E3154" i="73" s="1"/>
  <c r="D4154" i="73"/>
  <c r="F3153" i="73"/>
  <c r="G3131" i="73"/>
  <c r="H3131" i="73" s="1"/>
  <c r="I3131" i="73"/>
  <c r="C3155" i="73" l="1"/>
  <c r="E3155" i="73" s="1"/>
  <c r="A3134" i="73"/>
  <c r="B3135" i="73"/>
  <c r="D4155" i="73"/>
  <c r="F3154" i="73"/>
  <c r="G3132" i="73"/>
  <c r="H3132" i="73" s="1"/>
  <c r="I3132" i="73"/>
  <c r="A3135" i="73" l="1"/>
  <c r="B3136" i="73"/>
  <c r="C3156" i="73"/>
  <c r="E3156" i="73" s="1"/>
  <c r="D4156" i="73"/>
  <c r="F3155" i="73"/>
  <c r="G3133" i="73"/>
  <c r="H3133" i="73" s="1"/>
  <c r="I3133" i="73"/>
  <c r="C3157" i="73" l="1"/>
  <c r="E3157" i="73" s="1"/>
  <c r="A3136" i="73"/>
  <c r="B3137" i="73"/>
  <c r="D4157" i="73"/>
  <c r="F3156" i="73"/>
  <c r="G3134" i="73"/>
  <c r="H3134" i="73" s="1"/>
  <c r="I3134" i="73"/>
  <c r="A3137" i="73" l="1"/>
  <c r="B3138" i="73"/>
  <c r="C3158" i="73"/>
  <c r="D4158" i="73"/>
  <c r="F3157" i="73"/>
  <c r="G3135" i="73"/>
  <c r="H3135" i="73" s="1"/>
  <c r="I3135" i="73"/>
  <c r="C3159" i="73" l="1"/>
  <c r="E3159" i="73" s="1"/>
  <c r="E3158" i="73"/>
  <c r="A3138" i="73"/>
  <c r="B3139" i="73"/>
  <c r="D4159" i="73"/>
  <c r="F3158" i="73"/>
  <c r="G3136" i="73"/>
  <c r="H3136" i="73" s="1"/>
  <c r="I3136" i="73"/>
  <c r="D4160" i="73" l="1"/>
  <c r="C3160" i="73"/>
  <c r="E3160" i="73" s="1"/>
  <c r="A3139" i="73"/>
  <c r="B3140" i="73"/>
  <c r="F3159" i="73"/>
  <c r="G3137" i="73"/>
  <c r="H3137" i="73" s="1"/>
  <c r="I3137" i="73"/>
  <c r="C3161" i="73" l="1"/>
  <c r="E3161" i="73" s="1"/>
  <c r="A3140" i="73"/>
  <c r="B3141" i="73"/>
  <c r="D4161" i="73"/>
  <c r="F3160" i="73"/>
  <c r="G3138" i="73"/>
  <c r="H3138" i="73" s="1"/>
  <c r="I3138" i="73"/>
  <c r="A3141" i="73" l="1"/>
  <c r="B3142" i="73"/>
  <c r="C3162" i="73"/>
  <c r="E3162" i="73" s="1"/>
  <c r="D4162" i="73"/>
  <c r="F3161" i="73"/>
  <c r="G3139" i="73"/>
  <c r="H3139" i="73" s="1"/>
  <c r="I3139" i="73"/>
  <c r="C3163" i="73" l="1"/>
  <c r="E3163" i="73" s="1"/>
  <c r="A3142" i="73"/>
  <c r="B3143" i="73"/>
  <c r="D4163" i="73"/>
  <c r="F3162" i="73"/>
  <c r="G3140" i="73"/>
  <c r="H3140" i="73" s="1"/>
  <c r="I3140" i="73"/>
  <c r="A3143" i="73" l="1"/>
  <c r="B3144" i="73"/>
  <c r="C3164" i="73"/>
  <c r="E3164" i="73" s="1"/>
  <c r="D4164" i="73"/>
  <c r="F3163" i="73"/>
  <c r="G3141" i="73"/>
  <c r="H3141" i="73" s="1"/>
  <c r="I3141" i="73"/>
  <c r="C3165" i="73" l="1"/>
  <c r="E3165" i="73" s="1"/>
  <c r="A3144" i="73"/>
  <c r="B3145" i="73"/>
  <c r="D4165" i="73"/>
  <c r="F3164" i="73"/>
  <c r="G3142" i="73"/>
  <c r="H3142" i="73" s="1"/>
  <c r="I3142" i="73"/>
  <c r="A3145" i="73" l="1"/>
  <c r="B3146" i="73"/>
  <c r="C3166" i="73"/>
  <c r="E3166" i="73" s="1"/>
  <c r="D4166" i="73"/>
  <c r="F3165" i="73"/>
  <c r="G3143" i="73"/>
  <c r="H3143" i="73" s="1"/>
  <c r="I3143" i="73"/>
  <c r="C3167" i="73" l="1"/>
  <c r="E3167" i="73" s="1"/>
  <c r="A3146" i="73"/>
  <c r="B3147" i="73"/>
  <c r="D4167" i="73"/>
  <c r="F3166" i="73"/>
  <c r="G3144" i="73"/>
  <c r="H3144" i="73" s="1"/>
  <c r="I3144" i="73"/>
  <c r="A3147" i="73" l="1"/>
  <c r="B3148" i="73"/>
  <c r="C3168" i="73"/>
  <c r="E3168" i="73" s="1"/>
  <c r="D4168" i="73"/>
  <c r="F3167" i="73"/>
  <c r="G3145" i="73"/>
  <c r="H3145" i="73" s="1"/>
  <c r="I3145" i="73"/>
  <c r="C3169" i="73" l="1"/>
  <c r="E3169" i="73" s="1"/>
  <c r="A3148" i="73"/>
  <c r="B3149" i="73"/>
  <c r="D4169" i="73"/>
  <c r="F3168" i="73"/>
  <c r="G3146" i="73"/>
  <c r="H3146" i="73" s="1"/>
  <c r="I3146" i="73"/>
  <c r="A3149" i="73" l="1"/>
  <c r="B3150" i="73"/>
  <c r="C3170" i="73"/>
  <c r="E3170" i="73" s="1"/>
  <c r="D4170" i="73"/>
  <c r="F3169" i="73"/>
  <c r="G3147" i="73"/>
  <c r="H3147" i="73" s="1"/>
  <c r="I3147" i="73"/>
  <c r="C3171" i="73" l="1"/>
  <c r="E3171" i="73" s="1"/>
  <c r="A3150" i="73"/>
  <c r="B3151" i="73"/>
  <c r="D4171" i="73"/>
  <c r="F3170" i="73"/>
  <c r="G3148" i="73"/>
  <c r="H3148" i="73" s="1"/>
  <c r="I3148" i="73"/>
  <c r="A3151" i="73" l="1"/>
  <c r="B3152" i="73"/>
  <c r="C3172" i="73"/>
  <c r="E3172" i="73" s="1"/>
  <c r="D4172" i="73"/>
  <c r="F3171" i="73"/>
  <c r="G3149" i="73"/>
  <c r="H3149" i="73" s="1"/>
  <c r="I3149" i="73"/>
  <c r="C3173" i="73" l="1"/>
  <c r="E3173" i="73" s="1"/>
  <c r="A3152" i="73"/>
  <c r="B3153" i="73"/>
  <c r="D4173" i="73"/>
  <c r="F3172" i="73"/>
  <c r="G3150" i="73"/>
  <c r="H3150" i="73" s="1"/>
  <c r="I3150" i="73"/>
  <c r="A3153" i="73" l="1"/>
  <c r="B3154" i="73"/>
  <c r="C3174" i="73"/>
  <c r="E3174" i="73" s="1"/>
  <c r="D4174" i="73"/>
  <c r="F3173" i="73"/>
  <c r="G3151" i="73"/>
  <c r="H3151" i="73" s="1"/>
  <c r="I3151" i="73"/>
  <c r="C3175" i="73" l="1"/>
  <c r="E3175" i="73" s="1"/>
  <c r="A3154" i="73"/>
  <c r="B3155" i="73"/>
  <c r="D4175" i="73"/>
  <c r="F3174" i="73"/>
  <c r="G3152" i="73"/>
  <c r="H3152" i="73" s="1"/>
  <c r="I3152" i="73"/>
  <c r="A3155" i="73" l="1"/>
  <c r="B3156" i="73"/>
  <c r="C3176" i="73"/>
  <c r="D4176" i="73"/>
  <c r="F3175" i="73"/>
  <c r="G3153" i="73"/>
  <c r="H3153" i="73" s="1"/>
  <c r="I3153" i="73"/>
  <c r="C3177" i="73" l="1"/>
  <c r="E3177" i="73" s="1"/>
  <c r="E3176" i="73"/>
  <c r="A3156" i="73"/>
  <c r="B3157" i="73"/>
  <c r="D4177" i="73"/>
  <c r="F3176" i="73"/>
  <c r="G3154" i="73"/>
  <c r="H3154" i="73" s="1"/>
  <c r="I3154" i="73"/>
  <c r="D4178" i="73" l="1"/>
  <c r="C3178" i="73"/>
  <c r="E3178" i="73" s="1"/>
  <c r="A3157" i="73"/>
  <c r="B3158" i="73"/>
  <c r="F3177" i="73"/>
  <c r="G3155" i="73"/>
  <c r="H3155" i="73" s="1"/>
  <c r="I3155" i="73"/>
  <c r="C3179" i="73" l="1"/>
  <c r="E3179" i="73" s="1"/>
  <c r="A3158" i="73"/>
  <c r="B3159" i="73"/>
  <c r="D4179" i="73"/>
  <c r="F3178" i="73"/>
  <c r="G3156" i="73"/>
  <c r="H3156" i="73" s="1"/>
  <c r="I3156" i="73"/>
  <c r="A3159" i="73" l="1"/>
  <c r="B3160" i="73"/>
  <c r="C3180" i="73"/>
  <c r="E3180" i="73" s="1"/>
  <c r="D4180" i="73"/>
  <c r="F3179" i="73"/>
  <c r="G3157" i="73"/>
  <c r="H3157" i="73" s="1"/>
  <c r="I3157" i="73"/>
  <c r="C3181" i="73" l="1"/>
  <c r="E3181" i="73" s="1"/>
  <c r="A3160" i="73"/>
  <c r="B3161" i="73"/>
  <c r="D4181" i="73"/>
  <c r="F3180" i="73"/>
  <c r="G3158" i="73"/>
  <c r="H3158" i="73" s="1"/>
  <c r="I3158" i="73"/>
  <c r="A3161" i="73" l="1"/>
  <c r="B3162" i="73"/>
  <c r="C3182" i="73"/>
  <c r="E3182" i="73" s="1"/>
  <c r="D4182" i="73"/>
  <c r="F3181" i="73"/>
  <c r="G3159" i="73"/>
  <c r="H3159" i="73" s="1"/>
  <c r="I3159" i="73"/>
  <c r="C3183" i="73" l="1"/>
  <c r="E3183" i="73" s="1"/>
  <c r="A3162" i="73"/>
  <c r="B3163" i="73"/>
  <c r="D4183" i="73"/>
  <c r="F3182" i="73"/>
  <c r="G3160" i="73"/>
  <c r="H3160" i="73" s="1"/>
  <c r="I3160" i="73"/>
  <c r="A3163" i="73" l="1"/>
  <c r="B3164" i="73"/>
  <c r="C3184" i="73"/>
  <c r="E3184" i="73" s="1"/>
  <c r="D4184" i="73"/>
  <c r="F3183" i="73"/>
  <c r="G3161" i="73"/>
  <c r="H3161" i="73" s="1"/>
  <c r="I3161" i="73"/>
  <c r="C3185" i="73" l="1"/>
  <c r="E3185" i="73" s="1"/>
  <c r="A3164" i="73"/>
  <c r="B3165" i="73"/>
  <c r="D4185" i="73"/>
  <c r="F3184" i="73"/>
  <c r="G3162" i="73"/>
  <c r="H3162" i="73" s="1"/>
  <c r="I3162" i="73"/>
  <c r="A3165" i="73" l="1"/>
  <c r="B3166" i="73"/>
  <c r="C3186" i="73"/>
  <c r="E3186" i="73" s="1"/>
  <c r="D4186" i="73"/>
  <c r="F3185" i="73"/>
  <c r="G3163" i="73"/>
  <c r="H3163" i="73" s="1"/>
  <c r="I3163" i="73"/>
  <c r="C3187" i="73" l="1"/>
  <c r="E3187" i="73" s="1"/>
  <c r="A3166" i="73"/>
  <c r="B3167" i="73"/>
  <c r="D4187" i="73"/>
  <c r="F3186" i="73"/>
  <c r="G3164" i="73"/>
  <c r="H3164" i="73" s="1"/>
  <c r="I3164" i="73"/>
  <c r="A3167" i="73" l="1"/>
  <c r="B3168" i="73"/>
  <c r="C3188" i="73"/>
  <c r="E3188" i="73" s="1"/>
  <c r="D4188" i="73"/>
  <c r="F3187" i="73"/>
  <c r="G3165" i="73"/>
  <c r="H3165" i="73" s="1"/>
  <c r="I3165" i="73"/>
  <c r="C3189" i="73" l="1"/>
  <c r="E3189" i="73" s="1"/>
  <c r="A3168" i="73"/>
  <c r="B3169" i="73"/>
  <c r="D4189" i="73"/>
  <c r="F3188" i="73"/>
  <c r="G3166" i="73"/>
  <c r="H3166" i="73" s="1"/>
  <c r="I3166" i="73"/>
  <c r="A3169" i="73" l="1"/>
  <c r="B3170" i="73"/>
  <c r="C3190" i="73"/>
  <c r="E3190" i="73" s="1"/>
  <c r="D4190" i="73"/>
  <c r="F3189" i="73"/>
  <c r="G3167" i="73"/>
  <c r="H3167" i="73" s="1"/>
  <c r="I3167" i="73"/>
  <c r="C3191" i="73" l="1"/>
  <c r="E3191" i="73" s="1"/>
  <c r="A3170" i="73"/>
  <c r="B3171" i="73"/>
  <c r="D4191" i="73"/>
  <c r="F3190" i="73"/>
  <c r="G3168" i="73"/>
  <c r="H3168" i="73" s="1"/>
  <c r="I3168" i="73"/>
  <c r="A3171" i="73" l="1"/>
  <c r="B3172" i="73"/>
  <c r="C3192" i="73"/>
  <c r="E3192" i="73" s="1"/>
  <c r="D4192" i="73"/>
  <c r="F3191" i="73"/>
  <c r="G3169" i="73"/>
  <c r="H3169" i="73" s="1"/>
  <c r="I3169" i="73"/>
  <c r="C3193" i="73" l="1"/>
  <c r="E3193" i="73" s="1"/>
  <c r="A3172" i="73"/>
  <c r="B3173" i="73"/>
  <c r="D4193" i="73"/>
  <c r="F3192" i="73"/>
  <c r="G3170" i="73"/>
  <c r="H3170" i="73" s="1"/>
  <c r="I3170" i="73"/>
  <c r="A3173" i="73" l="1"/>
  <c r="B3174" i="73"/>
  <c r="C3194" i="73"/>
  <c r="E3194" i="73" s="1"/>
  <c r="D4194" i="73"/>
  <c r="F3193" i="73"/>
  <c r="G3171" i="73"/>
  <c r="H3171" i="73" s="1"/>
  <c r="I3171" i="73"/>
  <c r="C3195" i="73" l="1"/>
  <c r="E3195" i="73" s="1"/>
  <c r="A3174" i="73"/>
  <c r="B3175" i="73"/>
  <c r="D4195" i="73"/>
  <c r="F3194" i="73"/>
  <c r="G3172" i="73"/>
  <c r="H3172" i="73" s="1"/>
  <c r="I3172" i="73"/>
  <c r="A3175" i="73" l="1"/>
  <c r="B3176" i="73"/>
  <c r="C3196" i="73"/>
  <c r="E3196" i="73" s="1"/>
  <c r="D4196" i="73"/>
  <c r="F3195" i="73"/>
  <c r="G3173" i="73"/>
  <c r="H3173" i="73" s="1"/>
  <c r="I3173" i="73"/>
  <c r="C3197" i="73" l="1"/>
  <c r="E3197" i="73" s="1"/>
  <c r="A3176" i="73"/>
  <c r="B3177" i="73"/>
  <c r="D4197" i="73"/>
  <c r="F3196" i="73"/>
  <c r="G3174" i="73"/>
  <c r="H3174" i="73" s="1"/>
  <c r="I3174" i="73"/>
  <c r="A3177" i="73" l="1"/>
  <c r="B3178" i="73"/>
  <c r="C3198" i="73"/>
  <c r="E3198" i="73" s="1"/>
  <c r="D4198" i="73"/>
  <c r="F3197" i="73"/>
  <c r="G3175" i="73"/>
  <c r="H3175" i="73" s="1"/>
  <c r="I3175" i="73"/>
  <c r="C3199" i="73" l="1"/>
  <c r="E3199" i="73" s="1"/>
  <c r="A3178" i="73"/>
  <c r="B3179" i="73"/>
  <c r="D4199" i="73"/>
  <c r="F3198" i="73"/>
  <c r="G3176" i="73"/>
  <c r="H3176" i="73" s="1"/>
  <c r="I3176" i="73"/>
  <c r="A3179" i="73" l="1"/>
  <c r="B3180" i="73"/>
  <c r="C3200" i="73"/>
  <c r="E3200" i="73" s="1"/>
  <c r="D4200" i="73"/>
  <c r="F3199" i="73"/>
  <c r="G3177" i="73"/>
  <c r="H3177" i="73" s="1"/>
  <c r="I3177" i="73"/>
  <c r="C3201" i="73" l="1"/>
  <c r="E3201" i="73" s="1"/>
  <c r="A3180" i="73"/>
  <c r="B3181" i="73"/>
  <c r="D4201" i="73"/>
  <c r="F3200" i="73"/>
  <c r="G3178" i="73"/>
  <c r="H3178" i="73" s="1"/>
  <c r="I3178" i="73"/>
  <c r="A3181" i="73" l="1"/>
  <c r="B3182" i="73"/>
  <c r="C3202" i="73"/>
  <c r="E3202" i="73" s="1"/>
  <c r="D4202" i="73"/>
  <c r="F3201" i="73"/>
  <c r="G3179" i="73"/>
  <c r="H3179" i="73" s="1"/>
  <c r="I3179" i="73"/>
  <c r="C3203" i="73" l="1"/>
  <c r="E3203" i="73" s="1"/>
  <c r="A3182" i="73"/>
  <c r="B3183" i="73"/>
  <c r="D4203" i="73"/>
  <c r="F3202" i="73"/>
  <c r="G3180" i="73"/>
  <c r="H3180" i="73" s="1"/>
  <c r="I3180" i="73"/>
  <c r="A3183" i="73" l="1"/>
  <c r="B3184" i="73"/>
  <c r="C3204" i="73"/>
  <c r="E3204" i="73" s="1"/>
  <c r="D4204" i="73"/>
  <c r="F3203" i="73"/>
  <c r="G3181" i="73"/>
  <c r="H3181" i="73" s="1"/>
  <c r="I3181" i="73"/>
  <c r="C3205" i="73" l="1"/>
  <c r="E3205" i="73" s="1"/>
  <c r="A3184" i="73"/>
  <c r="B3185" i="73"/>
  <c r="D4205" i="73"/>
  <c r="F3204" i="73"/>
  <c r="G3182" i="73"/>
  <c r="H3182" i="73" s="1"/>
  <c r="I3182" i="73"/>
  <c r="A3185" i="73" l="1"/>
  <c r="B3186" i="73"/>
  <c r="C3206" i="73"/>
  <c r="E3206" i="73" s="1"/>
  <c r="D4206" i="73"/>
  <c r="F3205" i="73"/>
  <c r="G3183" i="73"/>
  <c r="H3183" i="73" s="1"/>
  <c r="I3183" i="73"/>
  <c r="C3207" i="73" l="1"/>
  <c r="E3207" i="73" s="1"/>
  <c r="A3186" i="73"/>
  <c r="B3187" i="73"/>
  <c r="D4207" i="73"/>
  <c r="F3206" i="73"/>
  <c r="G3184" i="73"/>
  <c r="H3184" i="73" s="1"/>
  <c r="I3184" i="73"/>
  <c r="A3187" i="73" l="1"/>
  <c r="B3188" i="73"/>
  <c r="C3208" i="73"/>
  <c r="E3208" i="73" s="1"/>
  <c r="D4208" i="73"/>
  <c r="F3207" i="73"/>
  <c r="G3185" i="73"/>
  <c r="H3185" i="73" s="1"/>
  <c r="I3185" i="73"/>
  <c r="C3209" i="73" l="1"/>
  <c r="E3209" i="73" s="1"/>
  <c r="A3188" i="73"/>
  <c r="B3189" i="73"/>
  <c r="D4209" i="73"/>
  <c r="F3208" i="73"/>
  <c r="G3186" i="73"/>
  <c r="H3186" i="73" s="1"/>
  <c r="I3186" i="73"/>
  <c r="A3189" i="73" l="1"/>
  <c r="B3190" i="73"/>
  <c r="C3210" i="73"/>
  <c r="E3210" i="73" s="1"/>
  <c r="D4210" i="73"/>
  <c r="F3209" i="73"/>
  <c r="G3187" i="73"/>
  <c r="H3187" i="73" s="1"/>
  <c r="I3187" i="73"/>
  <c r="C3211" i="73" l="1"/>
  <c r="E3211" i="73" s="1"/>
  <c r="A3190" i="73"/>
  <c r="B3191" i="73"/>
  <c r="D4211" i="73"/>
  <c r="F3210" i="73"/>
  <c r="G3188" i="73"/>
  <c r="H3188" i="73" s="1"/>
  <c r="I3188" i="73"/>
  <c r="A3191" i="73" l="1"/>
  <c r="B3192" i="73"/>
  <c r="C3212" i="73"/>
  <c r="E3212" i="73" s="1"/>
  <c r="D4212" i="73"/>
  <c r="F3211" i="73"/>
  <c r="G3189" i="73"/>
  <c r="H3189" i="73" s="1"/>
  <c r="I3189" i="73"/>
  <c r="C3213" i="73" l="1"/>
  <c r="E3213" i="73" s="1"/>
  <c r="A3192" i="73"/>
  <c r="B3193" i="73"/>
  <c r="D4213" i="73"/>
  <c r="F3212" i="73"/>
  <c r="G3190" i="73"/>
  <c r="H3190" i="73" s="1"/>
  <c r="I3190" i="73"/>
  <c r="A3193" i="73" l="1"/>
  <c r="B3194" i="73"/>
  <c r="C3214" i="73"/>
  <c r="E3214" i="73" s="1"/>
  <c r="D4214" i="73"/>
  <c r="F3213" i="73"/>
  <c r="G3191" i="73"/>
  <c r="H3191" i="73" s="1"/>
  <c r="I3191" i="73"/>
  <c r="C3215" i="73" l="1"/>
  <c r="E3215" i="73" s="1"/>
  <c r="A3194" i="73"/>
  <c r="B3195" i="73"/>
  <c r="D4215" i="73"/>
  <c r="F3214" i="73"/>
  <c r="G3192" i="73"/>
  <c r="H3192" i="73" s="1"/>
  <c r="I3192" i="73"/>
  <c r="A3195" i="73" l="1"/>
  <c r="B3196" i="73"/>
  <c r="C3216" i="73"/>
  <c r="E3216" i="73" s="1"/>
  <c r="D4216" i="73"/>
  <c r="F3215" i="73"/>
  <c r="G3193" i="73"/>
  <c r="H3193" i="73" s="1"/>
  <c r="I3193" i="73"/>
  <c r="C3217" i="73" l="1"/>
  <c r="E3217" i="73" s="1"/>
  <c r="A3196" i="73"/>
  <c r="B3197" i="73"/>
  <c r="D4217" i="73"/>
  <c r="F3216" i="73"/>
  <c r="G3194" i="73"/>
  <c r="H3194" i="73" s="1"/>
  <c r="I3194" i="73"/>
  <c r="A3197" i="73" l="1"/>
  <c r="B3198" i="73"/>
  <c r="C3218" i="73"/>
  <c r="D4218" i="73"/>
  <c r="F3217" i="73"/>
  <c r="G3195" i="73"/>
  <c r="H3195" i="73" s="1"/>
  <c r="I3195" i="73"/>
  <c r="C3219" i="73" l="1"/>
  <c r="E3218" i="73"/>
  <c r="A3198" i="73"/>
  <c r="B3199" i="73"/>
  <c r="D4219" i="73"/>
  <c r="F3218" i="73"/>
  <c r="G3196" i="73"/>
  <c r="H3196" i="73" s="1"/>
  <c r="I3196" i="73"/>
  <c r="E3219" i="73"/>
  <c r="D4220" i="73" l="1"/>
  <c r="C3220" i="73"/>
  <c r="E3220" i="73" s="1"/>
  <c r="A3199" i="73"/>
  <c r="B3200" i="73"/>
  <c r="F3219" i="73"/>
  <c r="G3197" i="73"/>
  <c r="H3197" i="73" s="1"/>
  <c r="I3197" i="73"/>
  <c r="C3221" i="73" l="1"/>
  <c r="E3221" i="73" s="1"/>
  <c r="A3200" i="73"/>
  <c r="B3201" i="73"/>
  <c r="D4221" i="73"/>
  <c r="F3220" i="73"/>
  <c r="G3198" i="73"/>
  <c r="H3198" i="73" s="1"/>
  <c r="I3198" i="73"/>
  <c r="A3201" i="73" l="1"/>
  <c r="B3202" i="73"/>
  <c r="C3222" i="73"/>
  <c r="E3222" i="73" s="1"/>
  <c r="D4222" i="73"/>
  <c r="F3221" i="73"/>
  <c r="G3199" i="73"/>
  <c r="H3199" i="73" s="1"/>
  <c r="I3199" i="73"/>
  <c r="C3223" i="73" l="1"/>
  <c r="E3223" i="73" s="1"/>
  <c r="A3202" i="73"/>
  <c r="B3203" i="73"/>
  <c r="D4223" i="73"/>
  <c r="F3222" i="73"/>
  <c r="G3200" i="73"/>
  <c r="H3200" i="73" s="1"/>
  <c r="I3200" i="73"/>
  <c r="A3203" i="73" l="1"/>
  <c r="B3204" i="73"/>
  <c r="C3224" i="73"/>
  <c r="E3224" i="73" s="1"/>
  <c r="D4224" i="73"/>
  <c r="F3223" i="73"/>
  <c r="G3201" i="73"/>
  <c r="H3201" i="73" s="1"/>
  <c r="I3201" i="73"/>
  <c r="C3225" i="73" l="1"/>
  <c r="E3225" i="73" s="1"/>
  <c r="A3204" i="73"/>
  <c r="B3205" i="73"/>
  <c r="D4225" i="73"/>
  <c r="F3224" i="73"/>
  <c r="G3202" i="73"/>
  <c r="H3202" i="73" s="1"/>
  <c r="I3202" i="73"/>
  <c r="A3205" i="73" l="1"/>
  <c r="B3206" i="73"/>
  <c r="C3226" i="73"/>
  <c r="E3226" i="73" s="1"/>
  <c r="D4226" i="73"/>
  <c r="F3225" i="73"/>
  <c r="G3203" i="73"/>
  <c r="H3203" i="73" s="1"/>
  <c r="I3203" i="73"/>
  <c r="C3227" i="73" l="1"/>
  <c r="E3227" i="73" s="1"/>
  <c r="A3206" i="73"/>
  <c r="B3207" i="73"/>
  <c r="D4227" i="73"/>
  <c r="F3226" i="73"/>
  <c r="G3204" i="73"/>
  <c r="H3204" i="73" s="1"/>
  <c r="I3204" i="73"/>
  <c r="A3207" i="73" l="1"/>
  <c r="B3208" i="73"/>
  <c r="C3228" i="73"/>
  <c r="E3228" i="73" s="1"/>
  <c r="D4228" i="73"/>
  <c r="F3227" i="73"/>
  <c r="G3205" i="73"/>
  <c r="H3205" i="73" s="1"/>
  <c r="I3205" i="73"/>
  <c r="C3229" i="73" l="1"/>
  <c r="E3229" i="73" s="1"/>
  <c r="A3208" i="73"/>
  <c r="B3209" i="73"/>
  <c r="D4229" i="73"/>
  <c r="F3228" i="73"/>
  <c r="G3206" i="73"/>
  <c r="H3206" i="73" s="1"/>
  <c r="I3206" i="73"/>
  <c r="A3209" i="73" l="1"/>
  <c r="B3210" i="73"/>
  <c r="C3230" i="73"/>
  <c r="E3230" i="73" s="1"/>
  <c r="D4230" i="73"/>
  <c r="F3229" i="73"/>
  <c r="G3207" i="73"/>
  <c r="H3207" i="73" s="1"/>
  <c r="I3207" i="73"/>
  <c r="C3231" i="73" l="1"/>
  <c r="E3231" i="73" s="1"/>
  <c r="A3210" i="73"/>
  <c r="B3211" i="73"/>
  <c r="D4231" i="73"/>
  <c r="F3230" i="73"/>
  <c r="G3208" i="73"/>
  <c r="H3208" i="73" s="1"/>
  <c r="I3208" i="73"/>
  <c r="A3211" i="73" l="1"/>
  <c r="B3212" i="73"/>
  <c r="C3232" i="73"/>
  <c r="E3232" i="73" s="1"/>
  <c r="D4232" i="73"/>
  <c r="F3231" i="73"/>
  <c r="G3209" i="73"/>
  <c r="H3209" i="73" s="1"/>
  <c r="I3209" i="73"/>
  <c r="C3233" i="73" l="1"/>
  <c r="E3233" i="73" s="1"/>
  <c r="A3212" i="73"/>
  <c r="B3213" i="73"/>
  <c r="D4233" i="73"/>
  <c r="F3232" i="73"/>
  <c r="G3210" i="73"/>
  <c r="H3210" i="73" s="1"/>
  <c r="I3210" i="73"/>
  <c r="A3213" i="73" l="1"/>
  <c r="B3214" i="73"/>
  <c r="C3234" i="73"/>
  <c r="E3234" i="73" s="1"/>
  <c r="D4234" i="73"/>
  <c r="F3233" i="73"/>
  <c r="G3211" i="73"/>
  <c r="H3211" i="73" s="1"/>
  <c r="I3211" i="73"/>
  <c r="C3235" i="73" l="1"/>
  <c r="E3235" i="73" s="1"/>
  <c r="A3214" i="73"/>
  <c r="B3215" i="73"/>
  <c r="D4235" i="73"/>
  <c r="F3234" i="73"/>
  <c r="G3212" i="73"/>
  <c r="H3212" i="73" s="1"/>
  <c r="I3212" i="73"/>
  <c r="A3215" i="73" l="1"/>
  <c r="B3216" i="73"/>
  <c r="C3236" i="73"/>
  <c r="E3236" i="73" s="1"/>
  <c r="D4236" i="73"/>
  <c r="F3235" i="73"/>
  <c r="G3213" i="73"/>
  <c r="H3213" i="73" s="1"/>
  <c r="I3213" i="73"/>
  <c r="C3237" i="73" l="1"/>
  <c r="E3237" i="73" s="1"/>
  <c r="A3216" i="73"/>
  <c r="B3217" i="73"/>
  <c r="D4237" i="73"/>
  <c r="F3236" i="73"/>
  <c r="G3214" i="73"/>
  <c r="H3214" i="73" s="1"/>
  <c r="I3214" i="73"/>
  <c r="A3217" i="73" l="1"/>
  <c r="B3218" i="73"/>
  <c r="C3238" i="73"/>
  <c r="E3238" i="73" s="1"/>
  <c r="D4238" i="73"/>
  <c r="F3237" i="73"/>
  <c r="G3215" i="73"/>
  <c r="H3215" i="73" s="1"/>
  <c r="I3215" i="73"/>
  <c r="C3239" i="73" l="1"/>
  <c r="E3239" i="73" s="1"/>
  <c r="A3218" i="73"/>
  <c r="B3219" i="73"/>
  <c r="D4239" i="73"/>
  <c r="F3238" i="73"/>
  <c r="G3216" i="73"/>
  <c r="H3216" i="73" s="1"/>
  <c r="I3216" i="73"/>
  <c r="A3219" i="73" l="1"/>
  <c r="B3220" i="73"/>
  <c r="C3240" i="73"/>
  <c r="E3240" i="73" s="1"/>
  <c r="D4240" i="73"/>
  <c r="F3239" i="73"/>
  <c r="G3217" i="73"/>
  <c r="H3217" i="73" s="1"/>
  <c r="I3217" i="73"/>
  <c r="C3241" i="73" l="1"/>
  <c r="E3241" i="73" s="1"/>
  <c r="A3220" i="73"/>
  <c r="B3221" i="73"/>
  <c r="D4241" i="73"/>
  <c r="F3240" i="73"/>
  <c r="G3218" i="73"/>
  <c r="H3218" i="73" s="1"/>
  <c r="I3218" i="73"/>
  <c r="A3221" i="73" l="1"/>
  <c r="B3222" i="73"/>
  <c r="C3242" i="73"/>
  <c r="E3242" i="73" s="1"/>
  <c r="D4242" i="73"/>
  <c r="F3241" i="73"/>
  <c r="G3219" i="73"/>
  <c r="H3219" i="73" s="1"/>
  <c r="I3219" i="73"/>
  <c r="C3243" i="73" l="1"/>
  <c r="E3243" i="73" s="1"/>
  <c r="A3222" i="73"/>
  <c r="B3223" i="73"/>
  <c r="D4243" i="73"/>
  <c r="F3242" i="73"/>
  <c r="G3220" i="73"/>
  <c r="H3220" i="73" s="1"/>
  <c r="I3220" i="73"/>
  <c r="A3223" i="73" l="1"/>
  <c r="B3224" i="73"/>
  <c r="C3244" i="73"/>
  <c r="E3244" i="73" s="1"/>
  <c r="D4244" i="73"/>
  <c r="F3243" i="73"/>
  <c r="G3221" i="73"/>
  <c r="H3221" i="73" s="1"/>
  <c r="I3221" i="73"/>
  <c r="C3245" i="73" l="1"/>
  <c r="E3245" i="73" s="1"/>
  <c r="A3224" i="73"/>
  <c r="B3225" i="73"/>
  <c r="D4245" i="73"/>
  <c r="F3244" i="73"/>
  <c r="G3222" i="73"/>
  <c r="H3222" i="73" s="1"/>
  <c r="I3222" i="73"/>
  <c r="A3225" i="73" l="1"/>
  <c r="B3226" i="73"/>
  <c r="C3246" i="73"/>
  <c r="E3246" i="73" s="1"/>
  <c r="D4246" i="73"/>
  <c r="F3245" i="73"/>
  <c r="G3223" i="73"/>
  <c r="H3223" i="73" s="1"/>
  <c r="I3223" i="73"/>
  <c r="C3247" i="73" l="1"/>
  <c r="E3247" i="73" s="1"/>
  <c r="A3226" i="73"/>
  <c r="B3227" i="73"/>
  <c r="D4247" i="73"/>
  <c r="F3246" i="73"/>
  <c r="G3224" i="73"/>
  <c r="H3224" i="73" s="1"/>
  <c r="I3224" i="73"/>
  <c r="A3227" i="73" l="1"/>
  <c r="B3228" i="73"/>
  <c r="C3248" i="73"/>
  <c r="D4248" i="73"/>
  <c r="F3247" i="73"/>
  <c r="G3225" i="73"/>
  <c r="H3225" i="73" s="1"/>
  <c r="I3225" i="73"/>
  <c r="C3249" i="73" l="1"/>
  <c r="E3248" i="73"/>
  <c r="A3228" i="73"/>
  <c r="B3229" i="73"/>
  <c r="D4249" i="73"/>
  <c r="F3248" i="73"/>
  <c r="G3226" i="73"/>
  <c r="H3226" i="73" s="1"/>
  <c r="I3226" i="73"/>
  <c r="E3249" i="73"/>
  <c r="D4250" i="73" l="1"/>
  <c r="C3250" i="73"/>
  <c r="E3250" i="73" s="1"/>
  <c r="A3229" i="73"/>
  <c r="B3230" i="73"/>
  <c r="F3249" i="73"/>
  <c r="G3227" i="73"/>
  <c r="H3227" i="73" s="1"/>
  <c r="I3227" i="73"/>
  <c r="C3251" i="73" l="1"/>
  <c r="E3251" i="73" s="1"/>
  <c r="A3230" i="73"/>
  <c r="B3231" i="73"/>
  <c r="D4251" i="73"/>
  <c r="F3250" i="73"/>
  <c r="G3228" i="73"/>
  <c r="H3228" i="73" s="1"/>
  <c r="I3228" i="73"/>
  <c r="A3231" i="73" l="1"/>
  <c r="B3232" i="73"/>
  <c r="C3252" i="73"/>
  <c r="E3252" i="73" s="1"/>
  <c r="D4252" i="73"/>
  <c r="F3251" i="73"/>
  <c r="G3229" i="73"/>
  <c r="H3229" i="73" s="1"/>
  <c r="I3229" i="73"/>
  <c r="C3253" i="73" l="1"/>
  <c r="E3253" i="73" s="1"/>
  <c r="A3232" i="73"/>
  <c r="B3233" i="73"/>
  <c r="D4253" i="73"/>
  <c r="F3252" i="73"/>
  <c r="G3230" i="73"/>
  <c r="H3230" i="73" s="1"/>
  <c r="I3230" i="73"/>
  <c r="A3233" i="73" l="1"/>
  <c r="B3234" i="73"/>
  <c r="C3254" i="73"/>
  <c r="E3254" i="73" s="1"/>
  <c r="D4254" i="73"/>
  <c r="F3253" i="73"/>
  <c r="G3231" i="73"/>
  <c r="H3231" i="73" s="1"/>
  <c r="I3231" i="73"/>
  <c r="C3255" i="73" l="1"/>
  <c r="E3255" i="73" s="1"/>
  <c r="A3234" i="73"/>
  <c r="B3235" i="73"/>
  <c r="D4255" i="73"/>
  <c r="F3254" i="73"/>
  <c r="G3232" i="73"/>
  <c r="H3232" i="73" s="1"/>
  <c r="I3232" i="73"/>
  <c r="A3235" i="73" l="1"/>
  <c r="B3236" i="73"/>
  <c r="C3256" i="73"/>
  <c r="E3256" i="73" s="1"/>
  <c r="D4256" i="73"/>
  <c r="F3255" i="73"/>
  <c r="G3233" i="73"/>
  <c r="H3233" i="73" s="1"/>
  <c r="I3233" i="73"/>
  <c r="C3257" i="73" l="1"/>
  <c r="E3257" i="73" s="1"/>
  <c r="A3236" i="73"/>
  <c r="B3237" i="73"/>
  <c r="D4257" i="73"/>
  <c r="F3256" i="73"/>
  <c r="G3234" i="73"/>
  <c r="H3234" i="73" s="1"/>
  <c r="I3234" i="73"/>
  <c r="A3237" i="73" l="1"/>
  <c r="B3238" i="73"/>
  <c r="C3258" i="73"/>
  <c r="E3258" i="73" s="1"/>
  <c r="D4258" i="73"/>
  <c r="F3257" i="73"/>
  <c r="G3235" i="73"/>
  <c r="H3235" i="73" s="1"/>
  <c r="I3235" i="73"/>
  <c r="C3259" i="73" l="1"/>
  <c r="E3259" i="73" s="1"/>
  <c r="A3238" i="73"/>
  <c r="B3239" i="73"/>
  <c r="D4259" i="73"/>
  <c r="F3258" i="73"/>
  <c r="G3236" i="73"/>
  <c r="H3236" i="73" s="1"/>
  <c r="I3236" i="73"/>
  <c r="A3239" i="73" l="1"/>
  <c r="B3240" i="73"/>
  <c r="C3260" i="73"/>
  <c r="E3260" i="73" s="1"/>
  <c r="D4260" i="73"/>
  <c r="F3259" i="73"/>
  <c r="G3237" i="73"/>
  <c r="H3237" i="73" s="1"/>
  <c r="I3237" i="73"/>
  <c r="C3261" i="73" l="1"/>
  <c r="E3261" i="73" s="1"/>
  <c r="A3240" i="73"/>
  <c r="B3241" i="73"/>
  <c r="D4261" i="73"/>
  <c r="F3260" i="73"/>
  <c r="G3238" i="73"/>
  <c r="H3238" i="73" s="1"/>
  <c r="I3238" i="73"/>
  <c r="A3241" i="73" l="1"/>
  <c r="B3242" i="73"/>
  <c r="C3262" i="73"/>
  <c r="D4262" i="73"/>
  <c r="F3261" i="73"/>
  <c r="G3239" i="73"/>
  <c r="H3239" i="73" s="1"/>
  <c r="I3239" i="73"/>
  <c r="C3263" i="73" l="1"/>
  <c r="E3262" i="73"/>
  <c r="A3242" i="73"/>
  <c r="B3243" i="73"/>
  <c r="D4263" i="73"/>
  <c r="F3262" i="73"/>
  <c r="G3240" i="73"/>
  <c r="H3240" i="73" s="1"/>
  <c r="I3240" i="73"/>
  <c r="E3263" i="73"/>
  <c r="D4264" i="73" l="1"/>
  <c r="C3264" i="73"/>
  <c r="E3264" i="73" s="1"/>
  <c r="A3243" i="73"/>
  <c r="B3244" i="73"/>
  <c r="F3263" i="73"/>
  <c r="G3241" i="73"/>
  <c r="H3241" i="73" s="1"/>
  <c r="I3241" i="73"/>
  <c r="A3244" i="73" l="1"/>
  <c r="B3245" i="73"/>
  <c r="C3265" i="73"/>
  <c r="D4265" i="73"/>
  <c r="F3264" i="73"/>
  <c r="G3242" i="73"/>
  <c r="H3242" i="73" s="1"/>
  <c r="I3242" i="73"/>
  <c r="C3266" i="73" l="1"/>
  <c r="E3265" i="73"/>
  <c r="A3245" i="73"/>
  <c r="B3246" i="73"/>
  <c r="D4266" i="73"/>
  <c r="F3265" i="73"/>
  <c r="G3243" i="73"/>
  <c r="H3243" i="73" s="1"/>
  <c r="I3243" i="73"/>
  <c r="E3266" i="73"/>
  <c r="D4267" i="73" l="1"/>
  <c r="C3267" i="73"/>
  <c r="E3267" i="73" s="1"/>
  <c r="A3246" i="73"/>
  <c r="B3247" i="73"/>
  <c r="F3266" i="73"/>
  <c r="G3244" i="73"/>
  <c r="H3244" i="73" s="1"/>
  <c r="I3244" i="73"/>
  <c r="C3268" i="73" l="1"/>
  <c r="E3268" i="73" s="1"/>
  <c r="A3247" i="73"/>
  <c r="B3248" i="73"/>
  <c r="D4268" i="73"/>
  <c r="F3267" i="73"/>
  <c r="G3245" i="73"/>
  <c r="H3245" i="73" s="1"/>
  <c r="I3245" i="73"/>
  <c r="A3248" i="73" l="1"/>
  <c r="B3249" i="73"/>
  <c r="C3269" i="73"/>
  <c r="E3269" i="73" s="1"/>
  <c r="D4269" i="73"/>
  <c r="F3268" i="73"/>
  <c r="G3246" i="73"/>
  <c r="H3246" i="73" s="1"/>
  <c r="I3246" i="73"/>
  <c r="C3270" i="73" l="1"/>
  <c r="E3270" i="73" s="1"/>
  <c r="A3249" i="73"/>
  <c r="B3250" i="73"/>
  <c r="D4270" i="73"/>
  <c r="F3269" i="73"/>
  <c r="G3247" i="73"/>
  <c r="H3247" i="73" s="1"/>
  <c r="I3247" i="73"/>
  <c r="A3250" i="73" l="1"/>
  <c r="B3251" i="73"/>
  <c r="C3271" i="73"/>
  <c r="E3271" i="73" s="1"/>
  <c r="D4271" i="73"/>
  <c r="F3270" i="73"/>
  <c r="G3248" i="73"/>
  <c r="H3248" i="73" s="1"/>
  <c r="I3248" i="73"/>
  <c r="C3272" i="73" l="1"/>
  <c r="E3272" i="73" s="1"/>
  <c r="A3251" i="73"/>
  <c r="B3252" i="73"/>
  <c r="D4272" i="73"/>
  <c r="F3271" i="73"/>
  <c r="G3249" i="73"/>
  <c r="H3249" i="73" s="1"/>
  <c r="I3249" i="73"/>
  <c r="A3252" i="73" l="1"/>
  <c r="B3253" i="73"/>
  <c r="C3273" i="73"/>
  <c r="E3273" i="73" s="1"/>
  <c r="D4273" i="73"/>
  <c r="F3272" i="73"/>
  <c r="G3250" i="73"/>
  <c r="H3250" i="73" s="1"/>
  <c r="I3250" i="73"/>
  <c r="C3274" i="73" l="1"/>
  <c r="E3274" i="73" s="1"/>
  <c r="A3253" i="73"/>
  <c r="B3254" i="73"/>
  <c r="D4274" i="73"/>
  <c r="F3273" i="73"/>
  <c r="G3251" i="73"/>
  <c r="H3251" i="73" s="1"/>
  <c r="I3251" i="73"/>
  <c r="A3254" i="73" l="1"/>
  <c r="B3255" i="73"/>
  <c r="C3275" i="73"/>
  <c r="E3275" i="73" s="1"/>
  <c r="D4275" i="73"/>
  <c r="F3274" i="73"/>
  <c r="G3252" i="73"/>
  <c r="H3252" i="73" s="1"/>
  <c r="I3252" i="73"/>
  <c r="C3276" i="73" l="1"/>
  <c r="E3276" i="73" s="1"/>
  <c r="A3255" i="73"/>
  <c r="B3256" i="73"/>
  <c r="D4276" i="73"/>
  <c r="F3275" i="73"/>
  <c r="G3253" i="73"/>
  <c r="H3253" i="73" s="1"/>
  <c r="I3253" i="73"/>
  <c r="A3256" i="73" l="1"/>
  <c r="B3257" i="73"/>
  <c r="C3277" i="73"/>
  <c r="E3277" i="73" s="1"/>
  <c r="D4277" i="73"/>
  <c r="F3276" i="73"/>
  <c r="G3254" i="73"/>
  <c r="H3254" i="73" s="1"/>
  <c r="I3254" i="73"/>
  <c r="C3278" i="73" l="1"/>
  <c r="E3278" i="73" s="1"/>
  <c r="A3257" i="73"/>
  <c r="B3258" i="73"/>
  <c r="D4278" i="73"/>
  <c r="F3277" i="73"/>
  <c r="G3255" i="73"/>
  <c r="H3255" i="73" s="1"/>
  <c r="I3255" i="73"/>
  <c r="A3258" i="73" l="1"/>
  <c r="B3259" i="73"/>
  <c r="C3279" i="73"/>
  <c r="E3279" i="73" s="1"/>
  <c r="D4279" i="73"/>
  <c r="F3278" i="73"/>
  <c r="G3256" i="73"/>
  <c r="H3256" i="73" s="1"/>
  <c r="I3256" i="73"/>
  <c r="C3280" i="73" l="1"/>
  <c r="E3280" i="73" s="1"/>
  <c r="A3259" i="73"/>
  <c r="B3260" i="73"/>
  <c r="D4280" i="73"/>
  <c r="F3279" i="73"/>
  <c r="G3257" i="73"/>
  <c r="H3257" i="73" s="1"/>
  <c r="I3257" i="73"/>
  <c r="A3260" i="73" l="1"/>
  <c r="B3261" i="73"/>
  <c r="C3281" i="73"/>
  <c r="E3281" i="73" s="1"/>
  <c r="D4281" i="73"/>
  <c r="F3280" i="73"/>
  <c r="G3258" i="73"/>
  <c r="H3258" i="73" s="1"/>
  <c r="I3258" i="73"/>
  <c r="C3282" i="73" l="1"/>
  <c r="E3282" i="73" s="1"/>
  <c r="A3261" i="73"/>
  <c r="B3262" i="73"/>
  <c r="D4282" i="73"/>
  <c r="F3281" i="73"/>
  <c r="G3259" i="73"/>
  <c r="H3259" i="73" s="1"/>
  <c r="I3259" i="73"/>
  <c r="A3262" i="73" l="1"/>
  <c r="B3263" i="73"/>
  <c r="C3283" i="73"/>
  <c r="E3283" i="73" s="1"/>
  <c r="D4283" i="73"/>
  <c r="F3282" i="73"/>
  <c r="G3260" i="73"/>
  <c r="H3260" i="73" s="1"/>
  <c r="I3260" i="73"/>
  <c r="C3284" i="73" l="1"/>
  <c r="E3284" i="73" s="1"/>
  <c r="A3263" i="73"/>
  <c r="B3264" i="73"/>
  <c r="D4284" i="73"/>
  <c r="F3283" i="73"/>
  <c r="G3261" i="73"/>
  <c r="H3261" i="73" s="1"/>
  <c r="I3261" i="73"/>
  <c r="A3264" i="73" l="1"/>
  <c r="B3265" i="73"/>
  <c r="C3285" i="73"/>
  <c r="E3285" i="73" s="1"/>
  <c r="D4285" i="73"/>
  <c r="F3284" i="73"/>
  <c r="G3262" i="73"/>
  <c r="H3262" i="73" s="1"/>
  <c r="I3262" i="73"/>
  <c r="A3265" i="73" l="1"/>
  <c r="B3266" i="73"/>
  <c r="C3286" i="73"/>
  <c r="D4286" i="73"/>
  <c r="F3285" i="73"/>
  <c r="G3263" i="73"/>
  <c r="H3263" i="73" s="1"/>
  <c r="I3263" i="73"/>
  <c r="C3287" i="73" l="1"/>
  <c r="E3286" i="73"/>
  <c r="A3266" i="73"/>
  <c r="B3267" i="73"/>
  <c r="D4287" i="73"/>
  <c r="F3286" i="73"/>
  <c r="G3264" i="73"/>
  <c r="H3264" i="73" s="1"/>
  <c r="I3264" i="73"/>
  <c r="E3287" i="73"/>
  <c r="D4288" i="73" l="1"/>
  <c r="C3288" i="73"/>
  <c r="A3267" i="73"/>
  <c r="B3268" i="73"/>
  <c r="F3287" i="73"/>
  <c r="G3265" i="73"/>
  <c r="H3265" i="73" s="1"/>
  <c r="I3265" i="73"/>
  <c r="C3289" i="73" l="1"/>
  <c r="A3268" i="73"/>
  <c r="B3269" i="73"/>
  <c r="E3288" i="73"/>
  <c r="D4289" i="73"/>
  <c r="F3288" i="73"/>
  <c r="G3266" i="73"/>
  <c r="H3266" i="73" s="1"/>
  <c r="I3266" i="73"/>
  <c r="E3289" i="73"/>
  <c r="A3269" i="73" l="1"/>
  <c r="B3270" i="73"/>
  <c r="D4290" i="73"/>
  <c r="C3290" i="73"/>
  <c r="E3290" i="73" s="1"/>
  <c r="F3289" i="73"/>
  <c r="G3267" i="73"/>
  <c r="H3267" i="73" s="1"/>
  <c r="I3267" i="73"/>
  <c r="D4291" i="73" l="1"/>
  <c r="C3291" i="73"/>
  <c r="A3270" i="73"/>
  <c r="B3271" i="73"/>
  <c r="F3290" i="73"/>
  <c r="G3268" i="73"/>
  <c r="H3268" i="73" s="1"/>
  <c r="I3268" i="73"/>
  <c r="C3292" i="73" l="1"/>
  <c r="E3292" i="73" s="1"/>
  <c r="E3291" i="73"/>
  <c r="A3271" i="73"/>
  <c r="B3272" i="73"/>
  <c r="D4292" i="73"/>
  <c r="F3291" i="73"/>
  <c r="G3269" i="73"/>
  <c r="H3269" i="73" s="1"/>
  <c r="I3269" i="73"/>
  <c r="D4293" i="73" l="1"/>
  <c r="C3293" i="73"/>
  <c r="E3293" i="73" s="1"/>
  <c r="A3272" i="73"/>
  <c r="B3273" i="73"/>
  <c r="F3292" i="73"/>
  <c r="G3270" i="73"/>
  <c r="H3270" i="73" s="1"/>
  <c r="I3270" i="73"/>
  <c r="A3273" i="73" l="1"/>
  <c r="B3274" i="73"/>
  <c r="C3294" i="73"/>
  <c r="E3294" i="73" s="1"/>
  <c r="D4294" i="73"/>
  <c r="F3293" i="73"/>
  <c r="G3271" i="73"/>
  <c r="H3271" i="73" s="1"/>
  <c r="I3271" i="73"/>
  <c r="C3295" i="73" l="1"/>
  <c r="E3295" i="73" s="1"/>
  <c r="A3274" i="73"/>
  <c r="B3275" i="73"/>
  <c r="D4295" i="73"/>
  <c r="F3294" i="73"/>
  <c r="G3272" i="73"/>
  <c r="H3272" i="73" s="1"/>
  <c r="I3272" i="73"/>
  <c r="A3275" i="73" l="1"/>
  <c r="B3276" i="73"/>
  <c r="C3296" i="73"/>
  <c r="E3296" i="73" s="1"/>
  <c r="D4296" i="73"/>
  <c r="F3295" i="73"/>
  <c r="G3273" i="73"/>
  <c r="H3273" i="73" s="1"/>
  <c r="I3273" i="73"/>
  <c r="C3297" i="73" l="1"/>
  <c r="E3297" i="73" s="1"/>
  <c r="A3276" i="73"/>
  <c r="B3277" i="73"/>
  <c r="D4297" i="73"/>
  <c r="F3296" i="73"/>
  <c r="G3274" i="73"/>
  <c r="H3274" i="73" s="1"/>
  <c r="I3274" i="73"/>
  <c r="A3277" i="73" l="1"/>
  <c r="B3278" i="73"/>
  <c r="C3298" i="73"/>
  <c r="E3298" i="73" s="1"/>
  <c r="D4298" i="73"/>
  <c r="F3297" i="73"/>
  <c r="G3275" i="73"/>
  <c r="H3275" i="73" s="1"/>
  <c r="I3275" i="73"/>
  <c r="C3299" i="73" l="1"/>
  <c r="E3299" i="73" s="1"/>
  <c r="A3278" i="73"/>
  <c r="B3279" i="73"/>
  <c r="D4299" i="73"/>
  <c r="F3298" i="73"/>
  <c r="G3276" i="73"/>
  <c r="H3276" i="73" s="1"/>
  <c r="I3276" i="73"/>
  <c r="A3279" i="73" l="1"/>
  <c r="B3280" i="73"/>
  <c r="C3300" i="73"/>
  <c r="E3300" i="73" s="1"/>
  <c r="D4300" i="73"/>
  <c r="F3299" i="73"/>
  <c r="G3277" i="73"/>
  <c r="H3277" i="73" s="1"/>
  <c r="I3277" i="73"/>
  <c r="C3301" i="73" l="1"/>
  <c r="E3301" i="73" s="1"/>
  <c r="A3280" i="73"/>
  <c r="B3281" i="73"/>
  <c r="D4301" i="73"/>
  <c r="F3300" i="73"/>
  <c r="G3278" i="73"/>
  <c r="H3278" i="73" s="1"/>
  <c r="I3278" i="73"/>
  <c r="A3281" i="73" l="1"/>
  <c r="B3282" i="73"/>
  <c r="C3302" i="73"/>
  <c r="D4302" i="73"/>
  <c r="F3301" i="73"/>
  <c r="G3279" i="73"/>
  <c r="H3279" i="73" s="1"/>
  <c r="I3279" i="73"/>
  <c r="C3303" i="73" l="1"/>
  <c r="E3303" i="73" s="1"/>
  <c r="E3302" i="73"/>
  <c r="A3282" i="73"/>
  <c r="B3283" i="73"/>
  <c r="D4303" i="73"/>
  <c r="F3302" i="73"/>
  <c r="G3280" i="73"/>
  <c r="H3280" i="73" s="1"/>
  <c r="I3280" i="73"/>
  <c r="D4304" i="73" l="1"/>
  <c r="C3304" i="73"/>
  <c r="E3304" i="73" s="1"/>
  <c r="A3283" i="73"/>
  <c r="B3284" i="73"/>
  <c r="F3303" i="73"/>
  <c r="G3281" i="73"/>
  <c r="H3281" i="73" s="1"/>
  <c r="I3281" i="73"/>
  <c r="C3305" i="73" l="1"/>
  <c r="E3305" i="73" s="1"/>
  <c r="A3284" i="73"/>
  <c r="B3285" i="73"/>
  <c r="D4305" i="73"/>
  <c r="F3304" i="73"/>
  <c r="G3282" i="73"/>
  <c r="H3282" i="73" s="1"/>
  <c r="I3282" i="73"/>
  <c r="A3285" i="73" l="1"/>
  <c r="B3286" i="73"/>
  <c r="C3306" i="73"/>
  <c r="E3306" i="73" s="1"/>
  <c r="D4306" i="73"/>
  <c r="F3305" i="73"/>
  <c r="G3283" i="73"/>
  <c r="H3283" i="73" s="1"/>
  <c r="I3283" i="73"/>
  <c r="C3307" i="73" l="1"/>
  <c r="E3307" i="73" s="1"/>
  <c r="A3286" i="73"/>
  <c r="B3287" i="73"/>
  <c r="D4307" i="73"/>
  <c r="F3306" i="73"/>
  <c r="G3284" i="73"/>
  <c r="H3284" i="73" s="1"/>
  <c r="I3284" i="73"/>
  <c r="A3287" i="73" l="1"/>
  <c r="B3288" i="73"/>
  <c r="C3308" i="73"/>
  <c r="E3308" i="73" s="1"/>
  <c r="D4308" i="73"/>
  <c r="F3307" i="73"/>
  <c r="G3285" i="73"/>
  <c r="H3285" i="73" s="1"/>
  <c r="I3285" i="73"/>
  <c r="C3309" i="73" l="1"/>
  <c r="E3309" i="73" s="1"/>
  <c r="A3288" i="73"/>
  <c r="B3289" i="73"/>
  <c r="D4309" i="73"/>
  <c r="F3308" i="73"/>
  <c r="G3286" i="73"/>
  <c r="H3286" i="73" s="1"/>
  <c r="I3286" i="73"/>
  <c r="A3289" i="73" l="1"/>
  <c r="B3290" i="73"/>
  <c r="C3310" i="73"/>
  <c r="E3310" i="73" s="1"/>
  <c r="D4310" i="73"/>
  <c r="F3309" i="73"/>
  <c r="G3287" i="73"/>
  <c r="H3287" i="73" s="1"/>
  <c r="I3287" i="73"/>
  <c r="C3311" i="73" l="1"/>
  <c r="E3311" i="73" s="1"/>
  <c r="A3290" i="73"/>
  <c r="B3291" i="73"/>
  <c r="D4311" i="73"/>
  <c r="F3310" i="73"/>
  <c r="G3288" i="73"/>
  <c r="H3288" i="73" s="1"/>
  <c r="I3288" i="73"/>
  <c r="A3291" i="73" l="1"/>
  <c r="B3292" i="73"/>
  <c r="C3312" i="73"/>
  <c r="E3312" i="73" s="1"/>
  <c r="D4312" i="73"/>
  <c r="F3311" i="73"/>
  <c r="G3289" i="73"/>
  <c r="H3289" i="73" s="1"/>
  <c r="I3289" i="73"/>
  <c r="C3313" i="73" l="1"/>
  <c r="E3313" i="73" s="1"/>
  <c r="A3292" i="73"/>
  <c r="B3293" i="73"/>
  <c r="D4313" i="73"/>
  <c r="F3312" i="73"/>
  <c r="G3290" i="73"/>
  <c r="H3290" i="73" s="1"/>
  <c r="I3290" i="73"/>
  <c r="A3293" i="73" l="1"/>
  <c r="B3294" i="73"/>
  <c r="C3314" i="73"/>
  <c r="D4314" i="73"/>
  <c r="F3313" i="73"/>
  <c r="G3291" i="73"/>
  <c r="H3291" i="73" s="1"/>
  <c r="I3291" i="73"/>
  <c r="C3315" i="73" l="1"/>
  <c r="E3315" i="73" s="1"/>
  <c r="E3314" i="73"/>
  <c r="A3294" i="73"/>
  <c r="B3295" i="73"/>
  <c r="D4315" i="73"/>
  <c r="F3314" i="73"/>
  <c r="G3292" i="73"/>
  <c r="H3292" i="73" s="1"/>
  <c r="I3292" i="73"/>
  <c r="D4316" i="73" l="1"/>
  <c r="C3316" i="73"/>
  <c r="E3316" i="73" s="1"/>
  <c r="A3295" i="73"/>
  <c r="B3296" i="73"/>
  <c r="F3315" i="73"/>
  <c r="G3293" i="73"/>
  <c r="H3293" i="73" s="1"/>
  <c r="I3293" i="73"/>
  <c r="C3317" i="73" l="1"/>
  <c r="E3317" i="73" s="1"/>
  <c r="A3296" i="73"/>
  <c r="B3297" i="73"/>
  <c r="D4317" i="73"/>
  <c r="F3316" i="73"/>
  <c r="G3294" i="73"/>
  <c r="H3294" i="73" s="1"/>
  <c r="I3294" i="73"/>
  <c r="A3297" i="73" l="1"/>
  <c r="B3298" i="73"/>
  <c r="C3318" i="73"/>
  <c r="E3318" i="73" s="1"/>
  <c r="D4318" i="73"/>
  <c r="F3317" i="73"/>
  <c r="G3295" i="73"/>
  <c r="H3295" i="73" s="1"/>
  <c r="I3295" i="73"/>
  <c r="C3319" i="73" l="1"/>
  <c r="E3319" i="73" s="1"/>
  <c r="A3298" i="73"/>
  <c r="B3299" i="73"/>
  <c r="D4319" i="73"/>
  <c r="F3318" i="73"/>
  <c r="G3296" i="73"/>
  <c r="H3296" i="73" s="1"/>
  <c r="I3296" i="73"/>
  <c r="A3299" i="73" l="1"/>
  <c r="B3300" i="73"/>
  <c r="C3320" i="73"/>
  <c r="E3320" i="73" s="1"/>
  <c r="D4320" i="73"/>
  <c r="F3319" i="73"/>
  <c r="G3297" i="73"/>
  <c r="H3297" i="73" s="1"/>
  <c r="I3297" i="73"/>
  <c r="C3321" i="73" l="1"/>
  <c r="E3321" i="73" s="1"/>
  <c r="A3300" i="73"/>
  <c r="B3301" i="73"/>
  <c r="D4321" i="73"/>
  <c r="F3320" i="73"/>
  <c r="G3298" i="73"/>
  <c r="H3298" i="73" s="1"/>
  <c r="I3298" i="73"/>
  <c r="A3301" i="73" l="1"/>
  <c r="B3302" i="73"/>
  <c r="C3322" i="73"/>
  <c r="E3322" i="73" s="1"/>
  <c r="D4322" i="73"/>
  <c r="F3321" i="73"/>
  <c r="G3299" i="73"/>
  <c r="H3299" i="73" s="1"/>
  <c r="I3299" i="73"/>
  <c r="C3323" i="73" l="1"/>
  <c r="E3323" i="73" s="1"/>
  <c r="A3302" i="73"/>
  <c r="B3303" i="73"/>
  <c r="D4323" i="73"/>
  <c r="F3322" i="73"/>
  <c r="G3300" i="73"/>
  <c r="H3300" i="73" s="1"/>
  <c r="I3300" i="73"/>
  <c r="A3303" i="73" l="1"/>
  <c r="B3304" i="73"/>
  <c r="D4324" i="73"/>
  <c r="C3324" i="73"/>
  <c r="E3324" i="73" s="1"/>
  <c r="F3323" i="73"/>
  <c r="G3301" i="73"/>
  <c r="H3301" i="73" s="1"/>
  <c r="I3301" i="73"/>
  <c r="D4325" i="73" l="1"/>
  <c r="C3325" i="73"/>
  <c r="E3325" i="73" s="1"/>
  <c r="A3304" i="73"/>
  <c r="B3305" i="73"/>
  <c r="F3324" i="73"/>
  <c r="G3302" i="73"/>
  <c r="H3302" i="73" s="1"/>
  <c r="I3302" i="73"/>
  <c r="C3326" i="73" l="1"/>
  <c r="E3326" i="73" s="1"/>
  <c r="A3305" i="73"/>
  <c r="B3306" i="73"/>
  <c r="D4326" i="73"/>
  <c r="F3325" i="73"/>
  <c r="G3303" i="73"/>
  <c r="H3303" i="73" s="1"/>
  <c r="I3303" i="73"/>
  <c r="A3306" i="73" l="1"/>
  <c r="B3307" i="73"/>
  <c r="C3327" i="73"/>
  <c r="E3327" i="73" s="1"/>
  <c r="D4327" i="73"/>
  <c r="F3326" i="73"/>
  <c r="G3304" i="73"/>
  <c r="H3304" i="73" s="1"/>
  <c r="I3304" i="73"/>
  <c r="C3328" i="73" l="1"/>
  <c r="E3328" i="73" s="1"/>
  <c r="A3307" i="73"/>
  <c r="B3308" i="73"/>
  <c r="D4328" i="73"/>
  <c r="F3327" i="73"/>
  <c r="G3305" i="73"/>
  <c r="H3305" i="73" s="1"/>
  <c r="I3305" i="73"/>
  <c r="A3308" i="73" l="1"/>
  <c r="B3309" i="73"/>
  <c r="C3329" i="73"/>
  <c r="E3329" i="73" s="1"/>
  <c r="D4329" i="73"/>
  <c r="F3328" i="73"/>
  <c r="G3306" i="73"/>
  <c r="H3306" i="73" s="1"/>
  <c r="I3306" i="73"/>
  <c r="C3330" i="73" l="1"/>
  <c r="E3330" i="73" s="1"/>
  <c r="A3309" i="73"/>
  <c r="B3310" i="73"/>
  <c r="D4330" i="73"/>
  <c r="F3329" i="73"/>
  <c r="G3307" i="73"/>
  <c r="H3307" i="73" s="1"/>
  <c r="I3307" i="73"/>
  <c r="A3310" i="73" l="1"/>
  <c r="B3311" i="73"/>
  <c r="C3331" i="73"/>
  <c r="E3331" i="73" s="1"/>
  <c r="D4331" i="73"/>
  <c r="F3330" i="73"/>
  <c r="G3308" i="73"/>
  <c r="H3308" i="73" s="1"/>
  <c r="I3308" i="73"/>
  <c r="C3332" i="73" l="1"/>
  <c r="E3332" i="73" s="1"/>
  <c r="A3311" i="73"/>
  <c r="B3312" i="73"/>
  <c r="D4332" i="73"/>
  <c r="F3331" i="73"/>
  <c r="G3309" i="73"/>
  <c r="H3309" i="73" s="1"/>
  <c r="I3309" i="73"/>
  <c r="A3312" i="73" l="1"/>
  <c r="B3313" i="73"/>
  <c r="C3333" i="73"/>
  <c r="E3333" i="73" s="1"/>
  <c r="D4333" i="73"/>
  <c r="F3332" i="73"/>
  <c r="G3310" i="73"/>
  <c r="H3310" i="73" s="1"/>
  <c r="I3310" i="73"/>
  <c r="C3334" i="73" l="1"/>
  <c r="E3334" i="73" s="1"/>
  <c r="A3313" i="73"/>
  <c r="B3314" i="73"/>
  <c r="D4334" i="73"/>
  <c r="F3333" i="73"/>
  <c r="G3311" i="73"/>
  <c r="H3311" i="73" s="1"/>
  <c r="I3311" i="73"/>
  <c r="A3314" i="73" l="1"/>
  <c r="B3315" i="73"/>
  <c r="C3335" i="73"/>
  <c r="E3335" i="73" s="1"/>
  <c r="D4335" i="73"/>
  <c r="F3334" i="73"/>
  <c r="G3312" i="73"/>
  <c r="H3312" i="73" s="1"/>
  <c r="I3312" i="73"/>
  <c r="C3336" i="73" l="1"/>
  <c r="E3336" i="73" s="1"/>
  <c r="A3315" i="73"/>
  <c r="B3316" i="73"/>
  <c r="D4336" i="73"/>
  <c r="F3335" i="73"/>
  <c r="G3313" i="73"/>
  <c r="H3313" i="73" s="1"/>
  <c r="I3313" i="73"/>
  <c r="A3316" i="73" l="1"/>
  <c r="B3317" i="73"/>
  <c r="C3337" i="73"/>
  <c r="E3337" i="73" s="1"/>
  <c r="D4337" i="73"/>
  <c r="F3336" i="73"/>
  <c r="G3314" i="73"/>
  <c r="H3314" i="73" s="1"/>
  <c r="I3314" i="73"/>
  <c r="C3338" i="73" l="1"/>
  <c r="E3338" i="73" s="1"/>
  <c r="A3317" i="73"/>
  <c r="B3318" i="73"/>
  <c r="D4338" i="73"/>
  <c r="F3337" i="73"/>
  <c r="G3315" i="73"/>
  <c r="H3315" i="73" s="1"/>
  <c r="I3315" i="73"/>
  <c r="A3318" i="73" l="1"/>
  <c r="B3319" i="73"/>
  <c r="C3339" i="73"/>
  <c r="E3339" i="73" s="1"/>
  <c r="D4339" i="73"/>
  <c r="F3338" i="73"/>
  <c r="G3316" i="73"/>
  <c r="H3316" i="73" s="1"/>
  <c r="I3316" i="73"/>
  <c r="C3340" i="73" l="1"/>
  <c r="E3340" i="73" s="1"/>
  <c r="D4340" i="73"/>
  <c r="A3319" i="73"/>
  <c r="B3320" i="73"/>
  <c r="F3339" i="73"/>
  <c r="G3317" i="73"/>
  <c r="H3317" i="73" s="1"/>
  <c r="I3317" i="73"/>
  <c r="D4341" i="73" l="1"/>
  <c r="A3320" i="73"/>
  <c r="B3321" i="73"/>
  <c r="C3341" i="73"/>
  <c r="E3341" i="73" s="1"/>
  <c r="F3340" i="73"/>
  <c r="G3318" i="73"/>
  <c r="H3318" i="73" s="1"/>
  <c r="I3318" i="73"/>
  <c r="A3321" i="73" l="1"/>
  <c r="B3322" i="73"/>
  <c r="C3342" i="73"/>
  <c r="E3342" i="73" s="1"/>
  <c r="D4342" i="73"/>
  <c r="F3341" i="73"/>
  <c r="G3319" i="73"/>
  <c r="H3319" i="73" s="1"/>
  <c r="I3319" i="73"/>
  <c r="C3343" i="73" l="1"/>
  <c r="E3343" i="73" s="1"/>
  <c r="A3322" i="73"/>
  <c r="B3323" i="73"/>
  <c r="D4343" i="73"/>
  <c r="F3342" i="73"/>
  <c r="G3320" i="73"/>
  <c r="H3320" i="73" s="1"/>
  <c r="I3320" i="73"/>
  <c r="A3323" i="73" l="1"/>
  <c r="B3324" i="73"/>
  <c r="C3344" i="73"/>
  <c r="D4344" i="73"/>
  <c r="F3343" i="73"/>
  <c r="G3321" i="73"/>
  <c r="H3321" i="73" s="1"/>
  <c r="I3321" i="73"/>
  <c r="C3345" i="73" l="1"/>
  <c r="E3345" i="73" s="1"/>
  <c r="E3344" i="73"/>
  <c r="A3324" i="73"/>
  <c r="B3325" i="73"/>
  <c r="D4345" i="73"/>
  <c r="F3344" i="73"/>
  <c r="G3322" i="73"/>
  <c r="H3322" i="73" s="1"/>
  <c r="I3322" i="73"/>
  <c r="D4346" i="73" l="1"/>
  <c r="C3346" i="73"/>
  <c r="E3346" i="73" s="1"/>
  <c r="A3325" i="73"/>
  <c r="B3326" i="73"/>
  <c r="F3345" i="73"/>
  <c r="G3323" i="73"/>
  <c r="H3323" i="73" s="1"/>
  <c r="I3323" i="73"/>
  <c r="C3347" i="73" l="1"/>
  <c r="E3347" i="73" s="1"/>
  <c r="A3326" i="73"/>
  <c r="B3327" i="73"/>
  <c r="D4347" i="73"/>
  <c r="F3346" i="73"/>
  <c r="G3324" i="73"/>
  <c r="H3324" i="73" s="1"/>
  <c r="I3324" i="73"/>
  <c r="A3327" i="73" l="1"/>
  <c r="B3328" i="73"/>
  <c r="C3348" i="73"/>
  <c r="E3348" i="73" s="1"/>
  <c r="D4348" i="73"/>
  <c r="F3347" i="73"/>
  <c r="G3325" i="73"/>
  <c r="H3325" i="73" s="1"/>
  <c r="I3325" i="73"/>
  <c r="C3349" i="73" l="1"/>
  <c r="E3349" i="73" s="1"/>
  <c r="A3328" i="73"/>
  <c r="B3329" i="73"/>
  <c r="D4349" i="73"/>
  <c r="F3348" i="73"/>
  <c r="G3326" i="73"/>
  <c r="H3326" i="73" s="1"/>
  <c r="I3326" i="73"/>
  <c r="C3350" i="73" l="1"/>
  <c r="E3350" i="73" s="1"/>
  <c r="A3329" i="73"/>
  <c r="B3330" i="73"/>
  <c r="D4350" i="73"/>
  <c r="F3349" i="73"/>
  <c r="G3327" i="73"/>
  <c r="H3327" i="73" s="1"/>
  <c r="I3327" i="73"/>
  <c r="A3330" i="73" l="1"/>
  <c r="B3331" i="73"/>
  <c r="C3351" i="73"/>
  <c r="E3351" i="73" s="1"/>
  <c r="D4351" i="73"/>
  <c r="F3350" i="73"/>
  <c r="G3328" i="73"/>
  <c r="H3328" i="73" s="1"/>
  <c r="I3328" i="73"/>
  <c r="C3352" i="73" l="1"/>
  <c r="E3352" i="73" s="1"/>
  <c r="A3331" i="73"/>
  <c r="B3332" i="73"/>
  <c r="D4352" i="73"/>
  <c r="F3351" i="73"/>
  <c r="G3329" i="73"/>
  <c r="H3329" i="73" s="1"/>
  <c r="I3329" i="73"/>
  <c r="A3332" i="73" l="1"/>
  <c r="B3333" i="73"/>
  <c r="C3353" i="73"/>
  <c r="E3353" i="73" s="1"/>
  <c r="D4353" i="73"/>
  <c r="F3352" i="73"/>
  <c r="G3330" i="73"/>
  <c r="H3330" i="73" s="1"/>
  <c r="I3330" i="73"/>
  <c r="C3354" i="73" l="1"/>
  <c r="E3354" i="73" s="1"/>
  <c r="A3333" i="73"/>
  <c r="B3334" i="73"/>
  <c r="D4354" i="73"/>
  <c r="F3353" i="73"/>
  <c r="G3331" i="73"/>
  <c r="H3331" i="73" s="1"/>
  <c r="I3331" i="73"/>
  <c r="A3334" i="73" l="1"/>
  <c r="B3335" i="73"/>
  <c r="C3355" i="73"/>
  <c r="E3355" i="73" s="1"/>
  <c r="D4355" i="73"/>
  <c r="F3354" i="73"/>
  <c r="G3332" i="73"/>
  <c r="H3332" i="73" s="1"/>
  <c r="I3332" i="73"/>
  <c r="C3356" i="73" l="1"/>
  <c r="E3356" i="73" s="1"/>
  <c r="D4356" i="73"/>
  <c r="A3335" i="73"/>
  <c r="B3336" i="73"/>
  <c r="F3355" i="73"/>
  <c r="G3333" i="73"/>
  <c r="H3333" i="73" s="1"/>
  <c r="I3333" i="73"/>
  <c r="D4357" i="73" l="1"/>
  <c r="A3336" i="73"/>
  <c r="B3337" i="73"/>
  <c r="C3357" i="73"/>
  <c r="E3357" i="73" s="1"/>
  <c r="F3356" i="73"/>
  <c r="G3334" i="73"/>
  <c r="H3334" i="73" s="1"/>
  <c r="I3334" i="73"/>
  <c r="A3337" i="73" l="1"/>
  <c r="B3338" i="73"/>
  <c r="C3358" i="73"/>
  <c r="E3358" i="73" s="1"/>
  <c r="D4358" i="73"/>
  <c r="F3357" i="73"/>
  <c r="G3335" i="73"/>
  <c r="H3335" i="73" s="1"/>
  <c r="I3335" i="73"/>
  <c r="C3359" i="73" l="1"/>
  <c r="E3359" i="73" s="1"/>
  <c r="A3338" i="73"/>
  <c r="B3339" i="73"/>
  <c r="D4359" i="73"/>
  <c r="F3358" i="73"/>
  <c r="G3336" i="73"/>
  <c r="H3336" i="73" s="1"/>
  <c r="I3336" i="73"/>
  <c r="A3339" i="73" l="1"/>
  <c r="B3340" i="73"/>
  <c r="C3360" i="73"/>
  <c r="E3360" i="73" s="1"/>
  <c r="D4360" i="73"/>
  <c r="F3359" i="73"/>
  <c r="G3337" i="73"/>
  <c r="H3337" i="73" s="1"/>
  <c r="I3337" i="73"/>
  <c r="C3361" i="73" l="1"/>
  <c r="E3361" i="73" s="1"/>
  <c r="A3340" i="73"/>
  <c r="B3341" i="73"/>
  <c r="D4361" i="73"/>
  <c r="F3360" i="73"/>
  <c r="G3338" i="73"/>
  <c r="H3338" i="73" s="1"/>
  <c r="I3338" i="73"/>
  <c r="A3341" i="73" l="1"/>
  <c r="B3342" i="73"/>
  <c r="C3362" i="73"/>
  <c r="E3362" i="73" s="1"/>
  <c r="D4362" i="73"/>
  <c r="F3361" i="73"/>
  <c r="G3339" i="73"/>
  <c r="H3339" i="73" s="1"/>
  <c r="I3339" i="73"/>
  <c r="C3363" i="73" l="1"/>
  <c r="E3363" i="73" s="1"/>
  <c r="A3342" i="73"/>
  <c r="B3343" i="73"/>
  <c r="D4363" i="73"/>
  <c r="F3362" i="73"/>
  <c r="G3340" i="73"/>
  <c r="H3340" i="73" s="1"/>
  <c r="I3340" i="73"/>
  <c r="A3343" i="73" l="1"/>
  <c r="B3344" i="73"/>
  <c r="C3364" i="73"/>
  <c r="E3364" i="73" s="1"/>
  <c r="D4364" i="73"/>
  <c r="F3363" i="73"/>
  <c r="G3341" i="73"/>
  <c r="H3341" i="73" s="1"/>
  <c r="I3341" i="73"/>
  <c r="C3365" i="73" l="1"/>
  <c r="E3365" i="73" s="1"/>
  <c r="A3344" i="73"/>
  <c r="B3345" i="73"/>
  <c r="D4365" i="73"/>
  <c r="F3364" i="73"/>
  <c r="G3342" i="73"/>
  <c r="H3342" i="73" s="1"/>
  <c r="I3342" i="73"/>
  <c r="A3345" i="73" l="1"/>
  <c r="B3346" i="73"/>
  <c r="C3366" i="73"/>
  <c r="E3366" i="73" s="1"/>
  <c r="D4366" i="73"/>
  <c r="F3365" i="73"/>
  <c r="G3343" i="73"/>
  <c r="H3343" i="73" s="1"/>
  <c r="I3343" i="73"/>
  <c r="C3367" i="73" l="1"/>
  <c r="E3367" i="73" s="1"/>
  <c r="A3346" i="73"/>
  <c r="B3347" i="73"/>
  <c r="D4367" i="73"/>
  <c r="F3366" i="73"/>
  <c r="G3344" i="73"/>
  <c r="H3344" i="73" s="1"/>
  <c r="I3344" i="73"/>
  <c r="A3347" i="73" l="1"/>
  <c r="B3348" i="73"/>
  <c r="C3368" i="73"/>
  <c r="E3368" i="73" s="1"/>
  <c r="D4368" i="73"/>
  <c r="F3367" i="73"/>
  <c r="G3345" i="73"/>
  <c r="H3345" i="73" s="1"/>
  <c r="I3345" i="73"/>
  <c r="C3369" i="73" l="1"/>
  <c r="E3369" i="73" s="1"/>
  <c r="A3348" i="73"/>
  <c r="B3349" i="73"/>
  <c r="D4369" i="73"/>
  <c r="F3368" i="73"/>
  <c r="G3346" i="73"/>
  <c r="H3346" i="73" s="1"/>
  <c r="I3346" i="73"/>
  <c r="A3349" i="73" l="1"/>
  <c r="B3350" i="73"/>
  <c r="C3370" i="73"/>
  <c r="E3370" i="73" s="1"/>
  <c r="D4370" i="73"/>
  <c r="F3369" i="73"/>
  <c r="G3347" i="73"/>
  <c r="H3347" i="73" s="1"/>
  <c r="I3347" i="73"/>
  <c r="C3371" i="73" l="1"/>
  <c r="E3371" i="73" s="1"/>
  <c r="A3350" i="73"/>
  <c r="B3351" i="73"/>
  <c r="D4371" i="73"/>
  <c r="F3370" i="73"/>
  <c r="G3348" i="73"/>
  <c r="H3348" i="73" s="1"/>
  <c r="I3348" i="73"/>
  <c r="A3351" i="73" l="1"/>
  <c r="B3352" i="73"/>
  <c r="D4372" i="73"/>
  <c r="C3372" i="73"/>
  <c r="E3372" i="73" s="1"/>
  <c r="F3371" i="73"/>
  <c r="G3349" i="73"/>
  <c r="H3349" i="73" s="1"/>
  <c r="I3349" i="73"/>
  <c r="D4373" i="73" l="1"/>
  <c r="C3373" i="73"/>
  <c r="E3373" i="73" s="1"/>
  <c r="A3352" i="73"/>
  <c r="B3353" i="73"/>
  <c r="F3372" i="73"/>
  <c r="G3350" i="73"/>
  <c r="H3350" i="73" s="1"/>
  <c r="I3350" i="73"/>
  <c r="C3374" i="73" l="1"/>
  <c r="E3374" i="73" s="1"/>
  <c r="A3353" i="73"/>
  <c r="B3354" i="73"/>
  <c r="D4374" i="73"/>
  <c r="F3373" i="73"/>
  <c r="G3351" i="73"/>
  <c r="H3351" i="73" s="1"/>
  <c r="I3351" i="73"/>
  <c r="A3354" i="73" l="1"/>
  <c r="B3355" i="73"/>
  <c r="C3375" i="73"/>
  <c r="E3375" i="73" s="1"/>
  <c r="D4375" i="73"/>
  <c r="F3374" i="73"/>
  <c r="G3352" i="73"/>
  <c r="H3352" i="73" s="1"/>
  <c r="I3352" i="73"/>
  <c r="C3376" i="73" l="1"/>
  <c r="E3376" i="73" s="1"/>
  <c r="A3355" i="73"/>
  <c r="B3356" i="73"/>
  <c r="D4376" i="73"/>
  <c r="F3375" i="73"/>
  <c r="G3353" i="73"/>
  <c r="H3353" i="73" s="1"/>
  <c r="I3353" i="73"/>
  <c r="A3356" i="73" l="1"/>
  <c r="B3357" i="73"/>
  <c r="C3377" i="73"/>
  <c r="E3377" i="73" s="1"/>
  <c r="D4377" i="73"/>
  <c r="F3376" i="73"/>
  <c r="G3354" i="73"/>
  <c r="H3354" i="73" s="1"/>
  <c r="I3354" i="73"/>
  <c r="C3378" i="73" l="1"/>
  <c r="E3378" i="73" s="1"/>
  <c r="A3357" i="73"/>
  <c r="B3358" i="73"/>
  <c r="D4378" i="73"/>
  <c r="F3377" i="73"/>
  <c r="G3355" i="73"/>
  <c r="H3355" i="73" s="1"/>
  <c r="I3355" i="73"/>
  <c r="A3358" i="73" l="1"/>
  <c r="B3359" i="73"/>
  <c r="C3379" i="73"/>
  <c r="E3379" i="73" s="1"/>
  <c r="D4379" i="73"/>
  <c r="F3378" i="73"/>
  <c r="G3356" i="73"/>
  <c r="H3356" i="73" s="1"/>
  <c r="I3356" i="73"/>
  <c r="C3380" i="73" l="1"/>
  <c r="E3380" i="73" s="1"/>
  <c r="A3359" i="73"/>
  <c r="B3360" i="73"/>
  <c r="D4380" i="73"/>
  <c r="F3379" i="73"/>
  <c r="G3357" i="73"/>
  <c r="H3357" i="73" s="1"/>
  <c r="I3357" i="73"/>
  <c r="A3360" i="73" l="1"/>
  <c r="B3361" i="73"/>
  <c r="C3381" i="73"/>
  <c r="E3381" i="73" s="1"/>
  <c r="D4381" i="73"/>
  <c r="F3380" i="73"/>
  <c r="G3358" i="73"/>
  <c r="H3358" i="73" s="1"/>
  <c r="I3358" i="73"/>
  <c r="C3382" i="73" l="1"/>
  <c r="E3382" i="73" s="1"/>
  <c r="A3361" i="73"/>
  <c r="B3362" i="73"/>
  <c r="D4382" i="73"/>
  <c r="F3381" i="73"/>
  <c r="G3359" i="73"/>
  <c r="H3359" i="73" s="1"/>
  <c r="I3359" i="73"/>
  <c r="A3362" i="73" l="1"/>
  <c r="B3363" i="73"/>
  <c r="C3383" i="73"/>
  <c r="E3383" i="73" s="1"/>
  <c r="D4383" i="73"/>
  <c r="F3382" i="73"/>
  <c r="G3360" i="73"/>
  <c r="H3360" i="73" s="1"/>
  <c r="I3360" i="73"/>
  <c r="C3384" i="73" l="1"/>
  <c r="E3384" i="73" s="1"/>
  <c r="A3363" i="73"/>
  <c r="B3364" i="73"/>
  <c r="D4384" i="73"/>
  <c r="F3383" i="73"/>
  <c r="G3361" i="73"/>
  <c r="H3361" i="73" s="1"/>
  <c r="I3361" i="73"/>
  <c r="A3364" i="73" l="1"/>
  <c r="B3365" i="73"/>
  <c r="C3385" i="73"/>
  <c r="E3385" i="73" s="1"/>
  <c r="D4385" i="73"/>
  <c r="F3384" i="73"/>
  <c r="G3362" i="73"/>
  <c r="H3362" i="73" s="1"/>
  <c r="I3362" i="73"/>
  <c r="C3386" i="73" l="1"/>
  <c r="E3386" i="73" s="1"/>
  <c r="A3365" i="73"/>
  <c r="B3366" i="73"/>
  <c r="D4386" i="73"/>
  <c r="F3385" i="73"/>
  <c r="G3363" i="73"/>
  <c r="H3363" i="73" s="1"/>
  <c r="I3363" i="73"/>
  <c r="D4387" i="73" l="1"/>
  <c r="A3366" i="73"/>
  <c r="B3367" i="73"/>
  <c r="C3387" i="73"/>
  <c r="E3387" i="73" s="1"/>
  <c r="F3386" i="73"/>
  <c r="G3364" i="73"/>
  <c r="H3364" i="73" s="1"/>
  <c r="I3364" i="73"/>
  <c r="A3367" i="73" l="1"/>
  <c r="B3368" i="73"/>
  <c r="C3388" i="73"/>
  <c r="E3388" i="73" s="1"/>
  <c r="D4388" i="73"/>
  <c r="F3387" i="73"/>
  <c r="G3365" i="73"/>
  <c r="H3365" i="73" s="1"/>
  <c r="I3365" i="73"/>
  <c r="C3389" i="73" l="1"/>
  <c r="E3389" i="73" s="1"/>
  <c r="A3368" i="73"/>
  <c r="B3369" i="73"/>
  <c r="D4389" i="73"/>
  <c r="F3388" i="73"/>
  <c r="G3366" i="73"/>
  <c r="H3366" i="73" s="1"/>
  <c r="I3366" i="73"/>
  <c r="A3369" i="73" l="1"/>
  <c r="B3370" i="73"/>
  <c r="C3390" i="73"/>
  <c r="E3390" i="73" s="1"/>
  <c r="D4390" i="73"/>
  <c r="F3389" i="73"/>
  <c r="G3367" i="73"/>
  <c r="H3367" i="73" s="1"/>
  <c r="I3367" i="73"/>
  <c r="C3391" i="73" l="1"/>
  <c r="E3391" i="73" s="1"/>
  <c r="A3370" i="73"/>
  <c r="B3371" i="73"/>
  <c r="D4391" i="73"/>
  <c r="F3390" i="73"/>
  <c r="G3368" i="73"/>
  <c r="H3368" i="73" s="1"/>
  <c r="I3368" i="73"/>
  <c r="A3371" i="73" l="1"/>
  <c r="B3372" i="73"/>
  <c r="C3392" i="73"/>
  <c r="E3392" i="73" s="1"/>
  <c r="D4392" i="73"/>
  <c r="F3391" i="73"/>
  <c r="G3369" i="73"/>
  <c r="H3369" i="73" s="1"/>
  <c r="I3369" i="73"/>
  <c r="C3393" i="73" l="1"/>
  <c r="E3393" i="73" s="1"/>
  <c r="A3372" i="73"/>
  <c r="B3373" i="73"/>
  <c r="D4393" i="73"/>
  <c r="F3392" i="73"/>
  <c r="G3370" i="73"/>
  <c r="H3370" i="73" s="1"/>
  <c r="I3370" i="73"/>
  <c r="A3373" i="73" l="1"/>
  <c r="B3374" i="73"/>
  <c r="C3394" i="73"/>
  <c r="E3394" i="73" s="1"/>
  <c r="D4394" i="73"/>
  <c r="F3393" i="73"/>
  <c r="G3371" i="73"/>
  <c r="H3371" i="73" s="1"/>
  <c r="I3371" i="73"/>
  <c r="C3395" i="73" l="1"/>
  <c r="E3395" i="73" s="1"/>
  <c r="A3374" i="73"/>
  <c r="B3375" i="73"/>
  <c r="D4395" i="73"/>
  <c r="F3394" i="73"/>
  <c r="G3372" i="73"/>
  <c r="H3372" i="73" s="1"/>
  <c r="I3372" i="73"/>
  <c r="A3375" i="73" l="1"/>
  <c r="B3376" i="73"/>
  <c r="C3396" i="73"/>
  <c r="E3396" i="73" s="1"/>
  <c r="D4396" i="73"/>
  <c r="F3395" i="73"/>
  <c r="G3373" i="73"/>
  <c r="H3373" i="73" s="1"/>
  <c r="I3373" i="73"/>
  <c r="C3397" i="73" l="1"/>
  <c r="E3397" i="73" s="1"/>
  <c r="A3376" i="73"/>
  <c r="B3377" i="73"/>
  <c r="D4397" i="73"/>
  <c r="F3396" i="73"/>
  <c r="G3374" i="73"/>
  <c r="H3374" i="73" s="1"/>
  <c r="I3374" i="73"/>
  <c r="A3377" i="73" l="1"/>
  <c r="B3378" i="73"/>
  <c r="C3398" i="73"/>
  <c r="E3398" i="73" s="1"/>
  <c r="D4398" i="73"/>
  <c r="F3397" i="73"/>
  <c r="G3375" i="73"/>
  <c r="H3375" i="73" s="1"/>
  <c r="I3375" i="73"/>
  <c r="C3399" i="73" l="1"/>
  <c r="E3399" i="73" s="1"/>
  <c r="A3378" i="73"/>
  <c r="B3379" i="73"/>
  <c r="D4399" i="73"/>
  <c r="F3398" i="73"/>
  <c r="G3376" i="73"/>
  <c r="H3376" i="73" s="1"/>
  <c r="I3376" i="73"/>
  <c r="A3379" i="73" l="1"/>
  <c r="B3380" i="73"/>
  <c r="C3400" i="73"/>
  <c r="E3400" i="73" s="1"/>
  <c r="D4400" i="73"/>
  <c r="F3399" i="73"/>
  <c r="G3377" i="73"/>
  <c r="H3377" i="73" s="1"/>
  <c r="I3377" i="73"/>
  <c r="C3401" i="73" l="1"/>
  <c r="E3401" i="73" s="1"/>
  <c r="A3380" i="73"/>
  <c r="B3381" i="73"/>
  <c r="D4401" i="73"/>
  <c r="F3400" i="73"/>
  <c r="G3378" i="73"/>
  <c r="H3378" i="73" s="1"/>
  <c r="I3378" i="73"/>
  <c r="A3381" i="73" l="1"/>
  <c r="B3382" i="73"/>
  <c r="C3402" i="73"/>
  <c r="E3402" i="73" s="1"/>
  <c r="D4402" i="73"/>
  <c r="F3401" i="73"/>
  <c r="G3379" i="73"/>
  <c r="H3379" i="73" s="1"/>
  <c r="I3379" i="73"/>
  <c r="C3403" i="73" l="1"/>
  <c r="E3403" i="73" s="1"/>
  <c r="A3382" i="73"/>
  <c r="B3383" i="73"/>
  <c r="D4403" i="73"/>
  <c r="F3402" i="73"/>
  <c r="G3380" i="73"/>
  <c r="H3380" i="73" s="1"/>
  <c r="I3380" i="73"/>
  <c r="A3383" i="73" l="1"/>
  <c r="B3384" i="73"/>
  <c r="D4404" i="73"/>
  <c r="C3404" i="73"/>
  <c r="F3403" i="73"/>
  <c r="G3381" i="73"/>
  <c r="H3381" i="73" s="1"/>
  <c r="I3381" i="73"/>
  <c r="D4405" i="73" l="1"/>
  <c r="C3405" i="73"/>
  <c r="E3405" i="73" s="1"/>
  <c r="A3384" i="73"/>
  <c r="B3385" i="73"/>
  <c r="E3404" i="73"/>
  <c r="F3404" i="73"/>
  <c r="G3382" i="73"/>
  <c r="H3382" i="73" s="1"/>
  <c r="I3382" i="73"/>
  <c r="C3406" i="73" l="1"/>
  <c r="E3406" i="73" s="1"/>
  <c r="A3385" i="73"/>
  <c r="B3386" i="73"/>
  <c r="D4406" i="73"/>
  <c r="F3405" i="73"/>
  <c r="G3383" i="73"/>
  <c r="H3383" i="73" s="1"/>
  <c r="I3383" i="73"/>
  <c r="A3386" i="73" l="1"/>
  <c r="B3387" i="73"/>
  <c r="C3407" i="73"/>
  <c r="E3407" i="73" s="1"/>
  <c r="D4407" i="73"/>
  <c r="F3406" i="73"/>
  <c r="G3384" i="73"/>
  <c r="H3384" i="73" s="1"/>
  <c r="I3384" i="73"/>
  <c r="C3408" i="73" l="1"/>
  <c r="E3408" i="73" s="1"/>
  <c r="A3387" i="73"/>
  <c r="B3388" i="73"/>
  <c r="D4408" i="73"/>
  <c r="F3407" i="73"/>
  <c r="G3385" i="73"/>
  <c r="H3385" i="73" s="1"/>
  <c r="I3385" i="73"/>
  <c r="A3388" i="73" l="1"/>
  <c r="B3389" i="73"/>
  <c r="C3409" i="73"/>
  <c r="E3409" i="73" s="1"/>
  <c r="D4409" i="73"/>
  <c r="F3408" i="73"/>
  <c r="G3386" i="73"/>
  <c r="H3386" i="73" s="1"/>
  <c r="I3386" i="73"/>
  <c r="C3410" i="73" l="1"/>
  <c r="E3410" i="73" s="1"/>
  <c r="A3389" i="73"/>
  <c r="B3390" i="73"/>
  <c r="D4410" i="73"/>
  <c r="F3409" i="73"/>
  <c r="G3387" i="73"/>
  <c r="H3387" i="73" s="1"/>
  <c r="I3387" i="73"/>
  <c r="A3390" i="73" l="1"/>
  <c r="B3391" i="73"/>
  <c r="C3411" i="73"/>
  <c r="E3411" i="73" s="1"/>
  <c r="D4411" i="73"/>
  <c r="F3410" i="73"/>
  <c r="G3388" i="73"/>
  <c r="H3388" i="73" s="1"/>
  <c r="I3388" i="73"/>
  <c r="C3412" i="73" l="1"/>
  <c r="E3412" i="73" s="1"/>
  <c r="A3391" i="73"/>
  <c r="B3392" i="73"/>
  <c r="D4412" i="73"/>
  <c r="F3411" i="73"/>
  <c r="G3389" i="73"/>
  <c r="H3389" i="73" s="1"/>
  <c r="I3389" i="73"/>
  <c r="A3392" i="73" l="1"/>
  <c r="B3393" i="73"/>
  <c r="C3413" i="73"/>
  <c r="E3413" i="73" s="1"/>
  <c r="D4413" i="73"/>
  <c r="F3412" i="73"/>
  <c r="G3390" i="73"/>
  <c r="H3390" i="73" s="1"/>
  <c r="I3390" i="73"/>
  <c r="C3414" i="73" l="1"/>
  <c r="E3414" i="73" s="1"/>
  <c r="A3393" i="73"/>
  <c r="B3394" i="73"/>
  <c r="D4414" i="73"/>
  <c r="F3413" i="73"/>
  <c r="G3391" i="73"/>
  <c r="H3391" i="73" s="1"/>
  <c r="I3391" i="73"/>
  <c r="A3394" i="73" l="1"/>
  <c r="B3395" i="73"/>
  <c r="C3415" i="73"/>
  <c r="E3415" i="73" s="1"/>
  <c r="D4415" i="73"/>
  <c r="F3414" i="73"/>
  <c r="G3392" i="73"/>
  <c r="H3392" i="73" s="1"/>
  <c r="I3392" i="73"/>
  <c r="C3416" i="73" l="1"/>
  <c r="E3416" i="73" s="1"/>
  <c r="A3395" i="73"/>
  <c r="B3396" i="73"/>
  <c r="D4416" i="73"/>
  <c r="F3415" i="73"/>
  <c r="G3393" i="73"/>
  <c r="H3393" i="73" s="1"/>
  <c r="I3393" i="73"/>
  <c r="A3396" i="73" l="1"/>
  <c r="B3397" i="73"/>
  <c r="C3417" i="73"/>
  <c r="E3417" i="73" s="1"/>
  <c r="D4417" i="73"/>
  <c r="F3416" i="73"/>
  <c r="G3394" i="73"/>
  <c r="H3394" i="73" s="1"/>
  <c r="I3394" i="73"/>
  <c r="C3418" i="73" l="1"/>
  <c r="E3418" i="73" s="1"/>
  <c r="A3397" i="73"/>
  <c r="B3398" i="73"/>
  <c r="D4418" i="73"/>
  <c r="F3417" i="73"/>
  <c r="G3395" i="73"/>
  <c r="H3395" i="73" s="1"/>
  <c r="I3395" i="73"/>
  <c r="A3398" i="73" l="1"/>
  <c r="B3399" i="73"/>
  <c r="C3419" i="73"/>
  <c r="E3419" i="73" s="1"/>
  <c r="D4419" i="73"/>
  <c r="F3418" i="73"/>
  <c r="G3396" i="73"/>
  <c r="H3396" i="73" s="1"/>
  <c r="I3396" i="73"/>
  <c r="C3420" i="73" l="1"/>
  <c r="E3420" i="73" s="1"/>
  <c r="D4420" i="73"/>
  <c r="A3399" i="73"/>
  <c r="B3400" i="73"/>
  <c r="F3419" i="73"/>
  <c r="G3397" i="73"/>
  <c r="H3397" i="73" s="1"/>
  <c r="I3397" i="73"/>
  <c r="D4421" i="73" l="1"/>
  <c r="A3400" i="73"/>
  <c r="B3401" i="73"/>
  <c r="C3421" i="73"/>
  <c r="E3421" i="73" s="1"/>
  <c r="F3420" i="73"/>
  <c r="G3398" i="73"/>
  <c r="H3398" i="73" s="1"/>
  <c r="I3398" i="73"/>
  <c r="A3401" i="73" l="1"/>
  <c r="B3402" i="73"/>
  <c r="C3422" i="73"/>
  <c r="D4422" i="73"/>
  <c r="F3421" i="73"/>
  <c r="G3399" i="73"/>
  <c r="H3399" i="73" s="1"/>
  <c r="I3399" i="73"/>
  <c r="C3423" i="73" l="1"/>
  <c r="E3423" i="73" s="1"/>
  <c r="E3422" i="73"/>
  <c r="A3402" i="73"/>
  <c r="B3403" i="73"/>
  <c r="D4423" i="73"/>
  <c r="F3422" i="73"/>
  <c r="G3400" i="73"/>
  <c r="H3400" i="73" s="1"/>
  <c r="I3400" i="73"/>
  <c r="D4424" i="73" l="1"/>
  <c r="C3424" i="73"/>
  <c r="E3424" i="73" s="1"/>
  <c r="A3403" i="73"/>
  <c r="B3404" i="73"/>
  <c r="F3423" i="73"/>
  <c r="G3401" i="73"/>
  <c r="H3401" i="73" s="1"/>
  <c r="I3401" i="73"/>
  <c r="C3425" i="73" l="1"/>
  <c r="E3425" i="73" s="1"/>
  <c r="A3404" i="73"/>
  <c r="B3405" i="73"/>
  <c r="D4425" i="73"/>
  <c r="F3424" i="73"/>
  <c r="G3402" i="73"/>
  <c r="H3402" i="73" s="1"/>
  <c r="I3402" i="73"/>
  <c r="A3405" i="73" l="1"/>
  <c r="B3406" i="73"/>
  <c r="C3426" i="73"/>
  <c r="D4426" i="73"/>
  <c r="F3425" i="73"/>
  <c r="G3403" i="73"/>
  <c r="H3403" i="73" s="1"/>
  <c r="I3403" i="73"/>
  <c r="C3427" i="73" l="1"/>
  <c r="E3427" i="73" s="1"/>
  <c r="E3426" i="73"/>
  <c r="A3406" i="73"/>
  <c r="B3407" i="73"/>
  <c r="D4427" i="73"/>
  <c r="F3426" i="73"/>
  <c r="G3404" i="73"/>
  <c r="H3404" i="73" s="1"/>
  <c r="I3404" i="73"/>
  <c r="D4428" i="73" l="1"/>
  <c r="C3428" i="73"/>
  <c r="E3428" i="73" s="1"/>
  <c r="A3407" i="73"/>
  <c r="B3408" i="73"/>
  <c r="F3427" i="73"/>
  <c r="G3405" i="73"/>
  <c r="H3405" i="73" s="1"/>
  <c r="I3405" i="73"/>
  <c r="C3429" i="73" l="1"/>
  <c r="E3429" i="73" s="1"/>
  <c r="A3408" i="73"/>
  <c r="B3409" i="73"/>
  <c r="D4429" i="73"/>
  <c r="F3428" i="73"/>
  <c r="G3406" i="73"/>
  <c r="H3406" i="73" s="1"/>
  <c r="I3406" i="73"/>
  <c r="A3409" i="73" l="1"/>
  <c r="B3410" i="73"/>
  <c r="C3430" i="73"/>
  <c r="E3430" i="73" s="1"/>
  <c r="D4430" i="73"/>
  <c r="F3429" i="73"/>
  <c r="G3407" i="73"/>
  <c r="H3407" i="73" s="1"/>
  <c r="I3407" i="73"/>
  <c r="C3431" i="73" l="1"/>
  <c r="E3431" i="73" s="1"/>
  <c r="A3410" i="73"/>
  <c r="B3411" i="73"/>
  <c r="D4431" i="73"/>
  <c r="F3430" i="73"/>
  <c r="G3408" i="73"/>
  <c r="H3408" i="73" s="1"/>
  <c r="I3408" i="73"/>
  <c r="A3411" i="73" l="1"/>
  <c r="B3412" i="73"/>
  <c r="C3432" i="73"/>
  <c r="E3432" i="73" s="1"/>
  <c r="D4432" i="73"/>
  <c r="F3431" i="73"/>
  <c r="G3409" i="73"/>
  <c r="H3409" i="73" s="1"/>
  <c r="I3409" i="73"/>
  <c r="C3433" i="73" l="1"/>
  <c r="E3433" i="73" s="1"/>
  <c r="A3412" i="73"/>
  <c r="B3413" i="73"/>
  <c r="D4433" i="73"/>
  <c r="F3432" i="73"/>
  <c r="G3410" i="73"/>
  <c r="H3410" i="73" s="1"/>
  <c r="I3410" i="73"/>
  <c r="A3413" i="73" l="1"/>
  <c r="B3414" i="73"/>
  <c r="C3434" i="73"/>
  <c r="E3434" i="73" s="1"/>
  <c r="D4434" i="73"/>
  <c r="F3433" i="73"/>
  <c r="G3411" i="73"/>
  <c r="H3411" i="73" s="1"/>
  <c r="I3411" i="73"/>
  <c r="C3435" i="73" l="1"/>
  <c r="E3435" i="73" s="1"/>
  <c r="A3414" i="73"/>
  <c r="B3415" i="73"/>
  <c r="D4435" i="73"/>
  <c r="F3434" i="73"/>
  <c r="G3412" i="73"/>
  <c r="H3412" i="73" s="1"/>
  <c r="I3412" i="73"/>
  <c r="A3415" i="73" l="1"/>
  <c r="B3416" i="73"/>
  <c r="D4436" i="73"/>
  <c r="C3436" i="73"/>
  <c r="E3436" i="73" s="1"/>
  <c r="F3435" i="73"/>
  <c r="G3413" i="73"/>
  <c r="H3413" i="73" s="1"/>
  <c r="I3413" i="73"/>
  <c r="D4437" i="73" l="1"/>
  <c r="C3437" i="73"/>
  <c r="A3416" i="73"/>
  <c r="B3417" i="73"/>
  <c r="F3436" i="73"/>
  <c r="E3437" i="73"/>
  <c r="G3414" i="73"/>
  <c r="H3414" i="73" s="1"/>
  <c r="I3414" i="73"/>
  <c r="C3438" i="73" l="1"/>
  <c r="E3438" i="73" s="1"/>
  <c r="A3417" i="73"/>
  <c r="B3418" i="73"/>
  <c r="D4438" i="73"/>
  <c r="F3437" i="73"/>
  <c r="G3415" i="73"/>
  <c r="H3415" i="73" s="1"/>
  <c r="I3415" i="73"/>
  <c r="A3418" i="73" l="1"/>
  <c r="B3419" i="73"/>
  <c r="C3439" i="73"/>
  <c r="E3439" i="73" s="1"/>
  <c r="D4439" i="73"/>
  <c r="F3438" i="73"/>
  <c r="G3416" i="73"/>
  <c r="H3416" i="73" s="1"/>
  <c r="I3416" i="73"/>
  <c r="C3440" i="73" l="1"/>
  <c r="E3440" i="73" s="1"/>
  <c r="A3419" i="73"/>
  <c r="B3420" i="73"/>
  <c r="D4440" i="73"/>
  <c r="F3439" i="73"/>
  <c r="G3417" i="73"/>
  <c r="H3417" i="73" s="1"/>
  <c r="I3417" i="73"/>
  <c r="A3420" i="73" l="1"/>
  <c r="B3421" i="73"/>
  <c r="C3441" i="73"/>
  <c r="E3441" i="73" s="1"/>
  <c r="D4441" i="73"/>
  <c r="F3440" i="73"/>
  <c r="G3418" i="73"/>
  <c r="H3418" i="73" s="1"/>
  <c r="I3418" i="73"/>
  <c r="C3442" i="73" l="1"/>
  <c r="E3442" i="73" s="1"/>
  <c r="A3421" i="73"/>
  <c r="B3422" i="73"/>
  <c r="D4442" i="73"/>
  <c r="F3441" i="73"/>
  <c r="G3419" i="73"/>
  <c r="H3419" i="73" s="1"/>
  <c r="I3419" i="73"/>
  <c r="A3422" i="73" l="1"/>
  <c r="B3423" i="73"/>
  <c r="C3443" i="73"/>
  <c r="E3443" i="73" s="1"/>
  <c r="D4443" i="73"/>
  <c r="F3442" i="73"/>
  <c r="G3420" i="73"/>
  <c r="H3420" i="73" s="1"/>
  <c r="I3420" i="73"/>
  <c r="C3444" i="73" l="1"/>
  <c r="E3444" i="73" s="1"/>
  <c r="A3423" i="73"/>
  <c r="B3424" i="73"/>
  <c r="D4444" i="73"/>
  <c r="F3443" i="73"/>
  <c r="G3421" i="73"/>
  <c r="H3421" i="73" s="1"/>
  <c r="I3421" i="73"/>
  <c r="A3424" i="73" l="1"/>
  <c r="B3425" i="73"/>
  <c r="C3445" i="73"/>
  <c r="D4445" i="73"/>
  <c r="F3444" i="73"/>
  <c r="G3422" i="73"/>
  <c r="H3422" i="73" s="1"/>
  <c r="I3422" i="73"/>
  <c r="C3446" i="73" l="1"/>
  <c r="E3446" i="73" s="1"/>
  <c r="E3445" i="73"/>
  <c r="A3425" i="73"/>
  <c r="B3426" i="73"/>
  <c r="D4446" i="73"/>
  <c r="F3445" i="73"/>
  <c r="G3423" i="73"/>
  <c r="H3423" i="73" s="1"/>
  <c r="I3423" i="73"/>
  <c r="D4447" i="73" l="1"/>
  <c r="C3447" i="73"/>
  <c r="E3447" i="73" s="1"/>
  <c r="A3426" i="73"/>
  <c r="B3427" i="73"/>
  <c r="F3446" i="73"/>
  <c r="G3424" i="73"/>
  <c r="H3424" i="73" s="1"/>
  <c r="I3424" i="73"/>
  <c r="C3448" i="73" l="1"/>
  <c r="E3448" i="73" s="1"/>
  <c r="A3427" i="73"/>
  <c r="B3428" i="73"/>
  <c r="D4448" i="73"/>
  <c r="F3447" i="73"/>
  <c r="G3425" i="73"/>
  <c r="H3425" i="73" s="1"/>
  <c r="I3425" i="73"/>
  <c r="A3428" i="73" l="1"/>
  <c r="B3429" i="73"/>
  <c r="C3449" i="73"/>
  <c r="E3449" i="73" s="1"/>
  <c r="D4449" i="73"/>
  <c r="F3448" i="73"/>
  <c r="G3426" i="73"/>
  <c r="H3426" i="73" s="1"/>
  <c r="I3426" i="73"/>
  <c r="C3450" i="73" l="1"/>
  <c r="E3450" i="73" s="1"/>
  <c r="A3429" i="73"/>
  <c r="B3430" i="73"/>
  <c r="D4450" i="73"/>
  <c r="F3449" i="73"/>
  <c r="G3427" i="73"/>
  <c r="H3427" i="73" s="1"/>
  <c r="I3427" i="73"/>
  <c r="A3430" i="73" l="1"/>
  <c r="B3431" i="73"/>
  <c r="C3451" i="73"/>
  <c r="E3451" i="73" s="1"/>
  <c r="D4451" i="73"/>
  <c r="F3450" i="73"/>
  <c r="G3428" i="73"/>
  <c r="H3428" i="73" s="1"/>
  <c r="I3428" i="73"/>
  <c r="C3452" i="73" l="1"/>
  <c r="E3452" i="73" s="1"/>
  <c r="D4452" i="73"/>
  <c r="A3431" i="73"/>
  <c r="B3432" i="73"/>
  <c r="F3451" i="73"/>
  <c r="G3429" i="73"/>
  <c r="H3429" i="73" s="1"/>
  <c r="I3429" i="73"/>
  <c r="D4453" i="73" l="1"/>
  <c r="A3432" i="73"/>
  <c r="B3433" i="73"/>
  <c r="C3453" i="73"/>
  <c r="E3453" i="73" s="1"/>
  <c r="F3452" i="73"/>
  <c r="G3430" i="73"/>
  <c r="H3430" i="73" s="1"/>
  <c r="I3430" i="73"/>
  <c r="A3433" i="73" l="1"/>
  <c r="B3434" i="73"/>
  <c r="C3454" i="73"/>
  <c r="E3454" i="73" s="1"/>
  <c r="D4454" i="73"/>
  <c r="F3453" i="73"/>
  <c r="G3431" i="73"/>
  <c r="H3431" i="73" s="1"/>
  <c r="I3431" i="73"/>
  <c r="C3455" i="73" l="1"/>
  <c r="E3455" i="73" s="1"/>
  <c r="A3434" i="73"/>
  <c r="B3435" i="73"/>
  <c r="D4455" i="73"/>
  <c r="F3454" i="73"/>
  <c r="G3432" i="73"/>
  <c r="H3432" i="73" s="1"/>
  <c r="I3432" i="73"/>
  <c r="A3435" i="73" l="1"/>
  <c r="B3436" i="73"/>
  <c r="C3456" i="73"/>
  <c r="E3456" i="73" s="1"/>
  <c r="D4456" i="73"/>
  <c r="F3455" i="73"/>
  <c r="G3433" i="73"/>
  <c r="H3433" i="73" s="1"/>
  <c r="I3433" i="73"/>
  <c r="C3457" i="73" l="1"/>
  <c r="E3457" i="73" s="1"/>
  <c r="A3436" i="73"/>
  <c r="B3437" i="73"/>
  <c r="D4457" i="73"/>
  <c r="F3456" i="73"/>
  <c r="G3434" i="73"/>
  <c r="H3434" i="73" s="1"/>
  <c r="I3434" i="73"/>
  <c r="A3437" i="73" l="1"/>
  <c r="B3438" i="73"/>
  <c r="C3458" i="73"/>
  <c r="D4458" i="73"/>
  <c r="F3457" i="73"/>
  <c r="G3435" i="73"/>
  <c r="H3435" i="73" s="1"/>
  <c r="I3435" i="73"/>
  <c r="C3459" i="73" l="1"/>
  <c r="E3458" i="73"/>
  <c r="A3438" i="73"/>
  <c r="B3439" i="73"/>
  <c r="D4459" i="73"/>
  <c r="F3458" i="73"/>
  <c r="G3436" i="73"/>
  <c r="H3436" i="73" s="1"/>
  <c r="I3436" i="73"/>
  <c r="E3459" i="73"/>
  <c r="D4460" i="73" l="1"/>
  <c r="C3460" i="73"/>
  <c r="E3460" i="73" s="1"/>
  <c r="A3439" i="73"/>
  <c r="B3440" i="73"/>
  <c r="F3459" i="73"/>
  <c r="G3437" i="73"/>
  <c r="H3437" i="73" s="1"/>
  <c r="I3437" i="73"/>
  <c r="C3461" i="73" l="1"/>
  <c r="E3461" i="73" s="1"/>
  <c r="A3440" i="73"/>
  <c r="B3441" i="73"/>
  <c r="D4461" i="73"/>
  <c r="F3460" i="73"/>
  <c r="G3438" i="73"/>
  <c r="H3438" i="73" s="1"/>
  <c r="I3438" i="73"/>
  <c r="A3441" i="73" l="1"/>
  <c r="B3442" i="73"/>
  <c r="C3462" i="73"/>
  <c r="E3462" i="73" s="1"/>
  <c r="D4462" i="73"/>
  <c r="F3461" i="73"/>
  <c r="G3439" i="73"/>
  <c r="H3439" i="73" s="1"/>
  <c r="I3439" i="73"/>
  <c r="C3463" i="73" l="1"/>
  <c r="E3463" i="73" s="1"/>
  <c r="A3442" i="73"/>
  <c r="B3443" i="73"/>
  <c r="D4463" i="73"/>
  <c r="F3462" i="73"/>
  <c r="G3440" i="73"/>
  <c r="H3440" i="73" s="1"/>
  <c r="I3440" i="73"/>
  <c r="A3443" i="73" l="1"/>
  <c r="B3444" i="73"/>
  <c r="C3464" i="73"/>
  <c r="D4464" i="73"/>
  <c r="F3463" i="73"/>
  <c r="G3441" i="73"/>
  <c r="H3441" i="73" s="1"/>
  <c r="I3441" i="73"/>
  <c r="C3465" i="73" l="1"/>
  <c r="A3444" i="73"/>
  <c r="B3445" i="73"/>
  <c r="E3464" i="73"/>
  <c r="D4465" i="73"/>
  <c r="F3464" i="73"/>
  <c r="G3442" i="73"/>
  <c r="H3442" i="73" s="1"/>
  <c r="I3442" i="73"/>
  <c r="E3465" i="73"/>
  <c r="A3445" i="73" l="1"/>
  <c r="B3446" i="73"/>
  <c r="D4466" i="73"/>
  <c r="C3466" i="73"/>
  <c r="E3466" i="73" s="1"/>
  <c r="F3465" i="73"/>
  <c r="G3443" i="73"/>
  <c r="H3443" i="73" s="1"/>
  <c r="I3443" i="73"/>
  <c r="D4467" i="73" l="1"/>
  <c r="C3467" i="73"/>
  <c r="A3446" i="73"/>
  <c r="B3447" i="73"/>
  <c r="F3466" i="73"/>
  <c r="E3467" i="73"/>
  <c r="G3444" i="73"/>
  <c r="H3444" i="73" s="1"/>
  <c r="I3444" i="73"/>
  <c r="C3468" i="73" l="1"/>
  <c r="E3468" i="73" s="1"/>
  <c r="A3447" i="73"/>
  <c r="B3448" i="73"/>
  <c r="D4468" i="73"/>
  <c r="F3467" i="73"/>
  <c r="G3445" i="73"/>
  <c r="H3445" i="73" s="1"/>
  <c r="I3445" i="73"/>
  <c r="A3448" i="73" l="1"/>
  <c r="B3449" i="73"/>
  <c r="C3469" i="73"/>
  <c r="E3469" i="73" s="1"/>
  <c r="D4469" i="73"/>
  <c r="F3468" i="73"/>
  <c r="G3446" i="73"/>
  <c r="H3446" i="73" s="1"/>
  <c r="I3446" i="73"/>
  <c r="C3470" i="73" l="1"/>
  <c r="E3470" i="73" s="1"/>
  <c r="A3449" i="73"/>
  <c r="B3450" i="73"/>
  <c r="D4470" i="73"/>
  <c r="F3469" i="73"/>
  <c r="G3447" i="73"/>
  <c r="H3447" i="73" s="1"/>
  <c r="I3447" i="73"/>
  <c r="A3450" i="73" l="1"/>
  <c r="B3451" i="73"/>
  <c r="C3471" i="73"/>
  <c r="E3471" i="73" s="1"/>
  <c r="D4471" i="73"/>
  <c r="F3470" i="73"/>
  <c r="G3448" i="73"/>
  <c r="H3448" i="73" s="1"/>
  <c r="I3448" i="73"/>
  <c r="C3472" i="73" l="1"/>
  <c r="E3472" i="73" s="1"/>
  <c r="A3451" i="73"/>
  <c r="B3452" i="73"/>
  <c r="D4472" i="73"/>
  <c r="F3471" i="73"/>
  <c r="G3449" i="73"/>
  <c r="H3449" i="73" s="1"/>
  <c r="I3449" i="73"/>
  <c r="A3452" i="73" l="1"/>
  <c r="B3453" i="73"/>
  <c r="C3473" i="73"/>
  <c r="E3473" i="73" s="1"/>
  <c r="D4473" i="73"/>
  <c r="F3472" i="73"/>
  <c r="G3450" i="73"/>
  <c r="H3450" i="73" s="1"/>
  <c r="I3450" i="73"/>
  <c r="C3474" i="73" l="1"/>
  <c r="E3474" i="73" s="1"/>
  <c r="A3453" i="73"/>
  <c r="B3454" i="73"/>
  <c r="D4474" i="73"/>
  <c r="F3473" i="73"/>
  <c r="G3451" i="73"/>
  <c r="H3451" i="73" s="1"/>
  <c r="I3451" i="73"/>
  <c r="A3454" i="73" l="1"/>
  <c r="B3455" i="73"/>
  <c r="C3475" i="73"/>
  <c r="E3475" i="73" s="1"/>
  <c r="D4475" i="73"/>
  <c r="F3474" i="73"/>
  <c r="G3452" i="73"/>
  <c r="H3452" i="73" s="1"/>
  <c r="I3452" i="73"/>
  <c r="C3476" i="73" l="1"/>
  <c r="E3476" i="73" s="1"/>
  <c r="A3455" i="73"/>
  <c r="B3456" i="73"/>
  <c r="D4476" i="73"/>
  <c r="F3475" i="73"/>
  <c r="G3453" i="73"/>
  <c r="H3453" i="73" s="1"/>
  <c r="I3453" i="73"/>
  <c r="A3456" i="73" l="1"/>
  <c r="B3457" i="73"/>
  <c r="C3477" i="73"/>
  <c r="E3477" i="73" s="1"/>
  <c r="D4477" i="73"/>
  <c r="F3476" i="73"/>
  <c r="G3454" i="73"/>
  <c r="H3454" i="73" s="1"/>
  <c r="I3454" i="73"/>
  <c r="C3478" i="73" l="1"/>
  <c r="E3478" i="73" s="1"/>
  <c r="A3457" i="73"/>
  <c r="B3458" i="73"/>
  <c r="D4478" i="73"/>
  <c r="F3477" i="73"/>
  <c r="G3455" i="73"/>
  <c r="H3455" i="73" s="1"/>
  <c r="I3455" i="73"/>
  <c r="A3458" i="73" l="1"/>
  <c r="B3459" i="73"/>
  <c r="C3479" i="73"/>
  <c r="E3479" i="73" s="1"/>
  <c r="D4479" i="73"/>
  <c r="F3478" i="73"/>
  <c r="G3456" i="73"/>
  <c r="H3456" i="73" s="1"/>
  <c r="I3456" i="73"/>
  <c r="C3480" i="73" l="1"/>
  <c r="E3480" i="73" s="1"/>
  <c r="A3459" i="73"/>
  <c r="B3460" i="73"/>
  <c r="D4480" i="73"/>
  <c r="F3479" i="73"/>
  <c r="G3457" i="73"/>
  <c r="H3457" i="73" s="1"/>
  <c r="I3457" i="73"/>
  <c r="A3460" i="73" l="1"/>
  <c r="B3461" i="73"/>
  <c r="C3481" i="73"/>
  <c r="E3481" i="73" s="1"/>
  <c r="D4481" i="73"/>
  <c r="F3480" i="73"/>
  <c r="G3458" i="73"/>
  <c r="H3458" i="73" s="1"/>
  <c r="I3458" i="73"/>
  <c r="C3482" i="73" l="1"/>
  <c r="E3482" i="73" s="1"/>
  <c r="A3461" i="73"/>
  <c r="B3462" i="73"/>
  <c r="D4482" i="73"/>
  <c r="F3481" i="73"/>
  <c r="G3459" i="73"/>
  <c r="H3459" i="73" s="1"/>
  <c r="I3459" i="73"/>
  <c r="A3462" i="73" l="1"/>
  <c r="B3463" i="73"/>
  <c r="C3483" i="73"/>
  <c r="E3483" i="73" s="1"/>
  <c r="D4483" i="73"/>
  <c r="F3482" i="73"/>
  <c r="G3460" i="73"/>
  <c r="H3460" i="73" s="1"/>
  <c r="I3460" i="73"/>
  <c r="C3484" i="73" l="1"/>
  <c r="E3484" i="73" s="1"/>
  <c r="A3463" i="73"/>
  <c r="B3464" i="73"/>
  <c r="D4484" i="73"/>
  <c r="F3483" i="73"/>
  <c r="G3461" i="73"/>
  <c r="H3461" i="73" s="1"/>
  <c r="I3461" i="73"/>
  <c r="A3464" i="73" l="1"/>
  <c r="B3465" i="73"/>
  <c r="C3485" i="73"/>
  <c r="E3485" i="73" s="1"/>
  <c r="D4485" i="73"/>
  <c r="F3484" i="73"/>
  <c r="G3462" i="73"/>
  <c r="H3462" i="73" s="1"/>
  <c r="I3462" i="73"/>
  <c r="C3486" i="73" l="1"/>
  <c r="E3486" i="73" s="1"/>
  <c r="A3465" i="73"/>
  <c r="B3466" i="73"/>
  <c r="D4486" i="73"/>
  <c r="F3485" i="73"/>
  <c r="G3463" i="73"/>
  <c r="H3463" i="73" s="1"/>
  <c r="I3463" i="73"/>
  <c r="A3466" i="73" l="1"/>
  <c r="B3467" i="73"/>
  <c r="C3487" i="73"/>
  <c r="E3487" i="73" s="1"/>
  <c r="D4487" i="73"/>
  <c r="F3486" i="73"/>
  <c r="G3464" i="73"/>
  <c r="H3464" i="73" s="1"/>
  <c r="I3464" i="73"/>
  <c r="C3488" i="73" l="1"/>
  <c r="E3488" i="73" s="1"/>
  <c r="A3467" i="73"/>
  <c r="B3468" i="73"/>
  <c r="D4488" i="73"/>
  <c r="F3487" i="73"/>
  <c r="G3465" i="73"/>
  <c r="H3465" i="73" s="1"/>
  <c r="I3465" i="73"/>
  <c r="A3468" i="73" l="1"/>
  <c r="B3469" i="73"/>
  <c r="C3489" i="73"/>
  <c r="E3489" i="73" s="1"/>
  <c r="D4489" i="73"/>
  <c r="F3488" i="73"/>
  <c r="G3466" i="73"/>
  <c r="H3466" i="73" s="1"/>
  <c r="I3466" i="73"/>
  <c r="C3490" i="73" l="1"/>
  <c r="E3490" i="73" s="1"/>
  <c r="A3469" i="73"/>
  <c r="B3470" i="73"/>
  <c r="D4490" i="73"/>
  <c r="F3489" i="73"/>
  <c r="G3467" i="73"/>
  <c r="H3467" i="73" s="1"/>
  <c r="I3467" i="73"/>
  <c r="A3470" i="73" l="1"/>
  <c r="B3471" i="73"/>
  <c r="C3491" i="73"/>
  <c r="E3491" i="73" s="1"/>
  <c r="D4491" i="73"/>
  <c r="F3490" i="73"/>
  <c r="G3468" i="73"/>
  <c r="H3468" i="73" s="1"/>
  <c r="I3468" i="73"/>
  <c r="C3492" i="73" l="1"/>
  <c r="E3492" i="73" s="1"/>
  <c r="A3471" i="73"/>
  <c r="B3472" i="73"/>
  <c r="D4492" i="73"/>
  <c r="F3491" i="73"/>
  <c r="G3469" i="73"/>
  <c r="H3469" i="73" s="1"/>
  <c r="I3469" i="73"/>
  <c r="A3472" i="73" l="1"/>
  <c r="B3473" i="73"/>
  <c r="C3493" i="73"/>
  <c r="E3493" i="73" s="1"/>
  <c r="D4493" i="73"/>
  <c r="F3492" i="73"/>
  <c r="G3470" i="73"/>
  <c r="H3470" i="73" s="1"/>
  <c r="I3470" i="73"/>
  <c r="C3494" i="73" l="1"/>
  <c r="E3494" i="73" s="1"/>
  <c r="A3473" i="73"/>
  <c r="B3474" i="73"/>
  <c r="D4494" i="73"/>
  <c r="F3493" i="73"/>
  <c r="G3471" i="73"/>
  <c r="H3471" i="73" s="1"/>
  <c r="I3471" i="73"/>
  <c r="A3474" i="73" l="1"/>
  <c r="B3475" i="73"/>
  <c r="C3495" i="73"/>
  <c r="E3495" i="73" s="1"/>
  <c r="D4495" i="73"/>
  <c r="F3494" i="73"/>
  <c r="G3472" i="73"/>
  <c r="H3472" i="73" s="1"/>
  <c r="I3472" i="73"/>
  <c r="C3496" i="73" l="1"/>
  <c r="E3496" i="73" s="1"/>
  <c r="A3475" i="73"/>
  <c r="B3476" i="73"/>
  <c r="D4496" i="73"/>
  <c r="F3495" i="73"/>
  <c r="G3473" i="73"/>
  <c r="H3473" i="73" s="1"/>
  <c r="I3473" i="73"/>
  <c r="A3476" i="73" l="1"/>
  <c r="B3477" i="73"/>
  <c r="C3497" i="73"/>
  <c r="E3497" i="73" s="1"/>
  <c r="D4497" i="73"/>
  <c r="F3496" i="73"/>
  <c r="G3474" i="73"/>
  <c r="H3474" i="73" s="1"/>
  <c r="I3474" i="73"/>
  <c r="C3498" i="73" l="1"/>
  <c r="E3498" i="73" s="1"/>
  <c r="A3477" i="73"/>
  <c r="B3478" i="73"/>
  <c r="D4498" i="73"/>
  <c r="F3497" i="73"/>
  <c r="G3475" i="73"/>
  <c r="H3475" i="73" s="1"/>
  <c r="I3475" i="73"/>
  <c r="A3478" i="73" l="1"/>
  <c r="B3479" i="73"/>
  <c r="C3499" i="73"/>
  <c r="E3499" i="73" s="1"/>
  <c r="D4499" i="73"/>
  <c r="F3498" i="73"/>
  <c r="G3476" i="73"/>
  <c r="H3476" i="73" s="1"/>
  <c r="I3476" i="73"/>
  <c r="C3500" i="73" l="1"/>
  <c r="E3500" i="73" s="1"/>
  <c r="A3479" i="73"/>
  <c r="B3480" i="73"/>
  <c r="D4500" i="73"/>
  <c r="F3499" i="73"/>
  <c r="G3477" i="73"/>
  <c r="H3477" i="73" s="1"/>
  <c r="I3477" i="73"/>
  <c r="A3480" i="73" l="1"/>
  <c r="B3481" i="73"/>
  <c r="C3501" i="73"/>
  <c r="E3501" i="73" s="1"/>
  <c r="D4501" i="73"/>
  <c r="F3500" i="73"/>
  <c r="G3478" i="73"/>
  <c r="H3478" i="73" s="1"/>
  <c r="I3478" i="73"/>
  <c r="C3502" i="73" l="1"/>
  <c r="E3502" i="73" s="1"/>
  <c r="A3481" i="73"/>
  <c r="B3482" i="73"/>
  <c r="D4502" i="73"/>
  <c r="F3501" i="73"/>
  <c r="G3479" i="73"/>
  <c r="H3479" i="73" s="1"/>
  <c r="I3479" i="73"/>
  <c r="A3482" i="73" l="1"/>
  <c r="B3483" i="73"/>
  <c r="C3503" i="73"/>
  <c r="E3503" i="73" s="1"/>
  <c r="D4503" i="73"/>
  <c r="F3502" i="73"/>
  <c r="G3480" i="73"/>
  <c r="H3480" i="73" s="1"/>
  <c r="I3480" i="73"/>
  <c r="C3504" i="73" l="1"/>
  <c r="E3504" i="73" s="1"/>
  <c r="A3483" i="73"/>
  <c r="B3484" i="73"/>
  <c r="D4504" i="73"/>
  <c r="F3503" i="73"/>
  <c r="G3481" i="73"/>
  <c r="H3481" i="73" s="1"/>
  <c r="I3481" i="73"/>
  <c r="A3484" i="73" l="1"/>
  <c r="B3485" i="73"/>
  <c r="C3505" i="73"/>
  <c r="E3505" i="73" s="1"/>
  <c r="D4505" i="73"/>
  <c r="F3504" i="73"/>
  <c r="G3482" i="73"/>
  <c r="H3482" i="73" s="1"/>
  <c r="I3482" i="73"/>
  <c r="C3506" i="73" l="1"/>
  <c r="E3506" i="73" s="1"/>
  <c r="A3485" i="73"/>
  <c r="B3486" i="73"/>
  <c r="D4506" i="73"/>
  <c r="F3505" i="73"/>
  <c r="G3483" i="73"/>
  <c r="H3483" i="73" s="1"/>
  <c r="I3483" i="73"/>
  <c r="A3486" i="73" l="1"/>
  <c r="B3487" i="73"/>
  <c r="C3507" i="73"/>
  <c r="E3507" i="73" s="1"/>
  <c r="D4507" i="73"/>
  <c r="F3506" i="73"/>
  <c r="G3484" i="73"/>
  <c r="H3484" i="73" s="1"/>
  <c r="I3484" i="73"/>
  <c r="C3508" i="73" l="1"/>
  <c r="E3508" i="73" s="1"/>
  <c r="A3487" i="73"/>
  <c r="B3488" i="73"/>
  <c r="D4508" i="73"/>
  <c r="F3507" i="73"/>
  <c r="G3485" i="73"/>
  <c r="H3485" i="73" s="1"/>
  <c r="I3485" i="73"/>
  <c r="A3488" i="73" l="1"/>
  <c r="B3489" i="73"/>
  <c r="C3509" i="73"/>
  <c r="E3509" i="73" s="1"/>
  <c r="D4509" i="73"/>
  <c r="F3508" i="73"/>
  <c r="G3486" i="73"/>
  <c r="H3486" i="73" s="1"/>
  <c r="I3486" i="73"/>
  <c r="C3510" i="73" l="1"/>
  <c r="E3510" i="73" s="1"/>
  <c r="A3489" i="73"/>
  <c r="B3490" i="73"/>
  <c r="D4510" i="73"/>
  <c r="F3509" i="73"/>
  <c r="G3487" i="73"/>
  <c r="H3487" i="73" s="1"/>
  <c r="I3487" i="73"/>
  <c r="A3490" i="73" l="1"/>
  <c r="B3491" i="73"/>
  <c r="C3511" i="73"/>
  <c r="E3511" i="73" s="1"/>
  <c r="D4511" i="73"/>
  <c r="F3510" i="73"/>
  <c r="G3488" i="73"/>
  <c r="H3488" i="73" s="1"/>
  <c r="I3488" i="73"/>
  <c r="C3512" i="73" l="1"/>
  <c r="E3512" i="73" s="1"/>
  <c r="A3491" i="73"/>
  <c r="B3492" i="73"/>
  <c r="D4512" i="73"/>
  <c r="F3511" i="73"/>
  <c r="G3489" i="73"/>
  <c r="H3489" i="73" s="1"/>
  <c r="I3489" i="73"/>
  <c r="A3492" i="73" l="1"/>
  <c r="B3493" i="73"/>
  <c r="C3513" i="73"/>
  <c r="E3513" i="73" s="1"/>
  <c r="D4513" i="73"/>
  <c r="F3512" i="73"/>
  <c r="G3490" i="73"/>
  <c r="H3490" i="73" s="1"/>
  <c r="I3490" i="73"/>
  <c r="C3514" i="73" l="1"/>
  <c r="E3514" i="73" s="1"/>
  <c r="A3493" i="73"/>
  <c r="B3494" i="73"/>
  <c r="D4514" i="73"/>
  <c r="F3513" i="73"/>
  <c r="G3491" i="73"/>
  <c r="H3491" i="73" s="1"/>
  <c r="I3491" i="73"/>
  <c r="A3494" i="73" l="1"/>
  <c r="B3495" i="73"/>
  <c r="C3515" i="73"/>
  <c r="E3515" i="73" s="1"/>
  <c r="D4515" i="73"/>
  <c r="F3514" i="73"/>
  <c r="G3492" i="73"/>
  <c r="H3492" i="73" s="1"/>
  <c r="I3492" i="73"/>
  <c r="C3516" i="73" l="1"/>
  <c r="E3516" i="73" s="1"/>
  <c r="A3495" i="73"/>
  <c r="B3496" i="73"/>
  <c r="D4516" i="73"/>
  <c r="F3515" i="73"/>
  <c r="G3493" i="73"/>
  <c r="H3493" i="73" s="1"/>
  <c r="I3493" i="73"/>
  <c r="A3496" i="73" l="1"/>
  <c r="B3497" i="73"/>
  <c r="C3517" i="73"/>
  <c r="E3517" i="73" s="1"/>
  <c r="D4517" i="73"/>
  <c r="F3516" i="73"/>
  <c r="G3494" i="73"/>
  <c r="H3494" i="73" s="1"/>
  <c r="I3494" i="73"/>
  <c r="C3518" i="73" l="1"/>
  <c r="E3518" i="73" s="1"/>
  <c r="A3497" i="73"/>
  <c r="B3498" i="73"/>
  <c r="D4518" i="73"/>
  <c r="F3517" i="73"/>
  <c r="G3495" i="73"/>
  <c r="H3495" i="73" s="1"/>
  <c r="I3495" i="73"/>
  <c r="A3498" i="73" l="1"/>
  <c r="B3499" i="73"/>
  <c r="C3519" i="73"/>
  <c r="E3519" i="73" s="1"/>
  <c r="D4519" i="73"/>
  <c r="F3518" i="73"/>
  <c r="G3496" i="73"/>
  <c r="H3496" i="73" s="1"/>
  <c r="I3496" i="73"/>
  <c r="C3520" i="73" l="1"/>
  <c r="E3520" i="73" s="1"/>
  <c r="A3499" i="73"/>
  <c r="B3500" i="73"/>
  <c r="D4520" i="73"/>
  <c r="F3519" i="73"/>
  <c r="G3497" i="73"/>
  <c r="H3497" i="73" s="1"/>
  <c r="I3497" i="73"/>
  <c r="A3500" i="73" l="1"/>
  <c r="B3501" i="73"/>
  <c r="C3521" i="73"/>
  <c r="E3521" i="73" s="1"/>
  <c r="D4521" i="73"/>
  <c r="F3520" i="73"/>
  <c r="G3498" i="73"/>
  <c r="H3498" i="73" s="1"/>
  <c r="I3498" i="73"/>
  <c r="C3522" i="73" l="1"/>
  <c r="E3522" i="73" s="1"/>
  <c r="A3501" i="73"/>
  <c r="B3502" i="73"/>
  <c r="D4522" i="73"/>
  <c r="F3521" i="73"/>
  <c r="G3499" i="73"/>
  <c r="H3499" i="73" s="1"/>
  <c r="I3499" i="73"/>
  <c r="A3502" i="73" l="1"/>
  <c r="B3503" i="73"/>
  <c r="C3523" i="73"/>
  <c r="E3523" i="73" s="1"/>
  <c r="D4523" i="73"/>
  <c r="F3522" i="73"/>
  <c r="G3500" i="73"/>
  <c r="H3500" i="73" s="1"/>
  <c r="I3500" i="73"/>
  <c r="C3524" i="73" l="1"/>
  <c r="E3524" i="73" s="1"/>
  <c r="A3503" i="73"/>
  <c r="B3504" i="73"/>
  <c r="D4524" i="73"/>
  <c r="F3523" i="73"/>
  <c r="G3501" i="73"/>
  <c r="H3501" i="73" s="1"/>
  <c r="I3501" i="73"/>
  <c r="A3504" i="73" l="1"/>
  <c r="B3505" i="73"/>
  <c r="C3525" i="73"/>
  <c r="E3525" i="73" s="1"/>
  <c r="D4525" i="73"/>
  <c r="F3524" i="73"/>
  <c r="G3502" i="73"/>
  <c r="H3502" i="73" s="1"/>
  <c r="I3502" i="73"/>
  <c r="C3526" i="73" l="1"/>
  <c r="E3526" i="73" s="1"/>
  <c r="A3505" i="73"/>
  <c r="B3506" i="73"/>
  <c r="D4526" i="73"/>
  <c r="F3525" i="73"/>
  <c r="G3503" i="73"/>
  <c r="H3503" i="73" s="1"/>
  <c r="I3503" i="73"/>
  <c r="A3506" i="73" l="1"/>
  <c r="B3507" i="73"/>
  <c r="C3527" i="73"/>
  <c r="E3527" i="73" s="1"/>
  <c r="D4527" i="73"/>
  <c r="F3526" i="73"/>
  <c r="G3504" i="73"/>
  <c r="H3504" i="73" s="1"/>
  <c r="I3504" i="73"/>
  <c r="C3528" i="73" l="1"/>
  <c r="E3528" i="73" s="1"/>
  <c r="A3507" i="73"/>
  <c r="B3508" i="73"/>
  <c r="D4528" i="73"/>
  <c r="F3527" i="73"/>
  <c r="G3505" i="73"/>
  <c r="H3505" i="73" s="1"/>
  <c r="I3505" i="73"/>
  <c r="A3508" i="73" l="1"/>
  <c r="B3509" i="73"/>
  <c r="C3529" i="73"/>
  <c r="E3529" i="73" s="1"/>
  <c r="D4529" i="73"/>
  <c r="F3528" i="73"/>
  <c r="G3506" i="73"/>
  <c r="H3506" i="73" s="1"/>
  <c r="I3506" i="73"/>
  <c r="C3530" i="73" l="1"/>
  <c r="E3530" i="73" s="1"/>
  <c r="A3509" i="73"/>
  <c r="B3510" i="73"/>
  <c r="D4530" i="73"/>
  <c r="F3529" i="73"/>
  <c r="G3507" i="73"/>
  <c r="H3507" i="73" s="1"/>
  <c r="I3507" i="73"/>
  <c r="A3510" i="73" l="1"/>
  <c r="B3511" i="73"/>
  <c r="C3531" i="73"/>
  <c r="E3531" i="73" s="1"/>
  <c r="D4531" i="73"/>
  <c r="F3530" i="73"/>
  <c r="G3508" i="73"/>
  <c r="H3508" i="73" s="1"/>
  <c r="I3508" i="73"/>
  <c r="C3532" i="73" l="1"/>
  <c r="E3532" i="73" s="1"/>
  <c r="A3511" i="73"/>
  <c r="B3512" i="73"/>
  <c r="D4532" i="73"/>
  <c r="F3531" i="73"/>
  <c r="G3509" i="73"/>
  <c r="H3509" i="73" s="1"/>
  <c r="I3509" i="73"/>
  <c r="A3512" i="73" l="1"/>
  <c r="B3513" i="73"/>
  <c r="C3533" i="73"/>
  <c r="E3533" i="73" s="1"/>
  <c r="D4533" i="73"/>
  <c r="F3532" i="73"/>
  <c r="G3510" i="73"/>
  <c r="H3510" i="73" s="1"/>
  <c r="I3510" i="73"/>
  <c r="C3534" i="73" l="1"/>
  <c r="E3534" i="73" s="1"/>
  <c r="A3513" i="73"/>
  <c r="B3514" i="73"/>
  <c r="D4534" i="73"/>
  <c r="F3533" i="73"/>
  <c r="G3511" i="73"/>
  <c r="H3511" i="73" s="1"/>
  <c r="I3511" i="73"/>
  <c r="A3514" i="73" l="1"/>
  <c r="B3515" i="73"/>
  <c r="C3535" i="73"/>
  <c r="E3535" i="73" s="1"/>
  <c r="D4535" i="73"/>
  <c r="F3534" i="73"/>
  <c r="G3512" i="73"/>
  <c r="H3512" i="73" s="1"/>
  <c r="I3512" i="73"/>
  <c r="C3536" i="73" l="1"/>
  <c r="E3536" i="73" s="1"/>
  <c r="A3515" i="73"/>
  <c r="B3516" i="73"/>
  <c r="D4536" i="73"/>
  <c r="F3535" i="73"/>
  <c r="G3513" i="73"/>
  <c r="H3513" i="73" s="1"/>
  <c r="I3513" i="73"/>
  <c r="A3516" i="73" l="1"/>
  <c r="B3517" i="73"/>
  <c r="C3537" i="73"/>
  <c r="E3537" i="73" s="1"/>
  <c r="D4537" i="73"/>
  <c r="F3536" i="73"/>
  <c r="G3514" i="73"/>
  <c r="H3514" i="73" s="1"/>
  <c r="I3514" i="73"/>
  <c r="C3538" i="73" l="1"/>
  <c r="E3538" i="73" s="1"/>
  <c r="A3517" i="73"/>
  <c r="B3518" i="73"/>
  <c r="D4538" i="73"/>
  <c r="F3537" i="73"/>
  <c r="G3515" i="73"/>
  <c r="H3515" i="73" s="1"/>
  <c r="I3515" i="73"/>
  <c r="A3518" i="73" l="1"/>
  <c r="B3519" i="73"/>
  <c r="C3539" i="73"/>
  <c r="E3539" i="73" s="1"/>
  <c r="D4539" i="73"/>
  <c r="F3538" i="73"/>
  <c r="G3516" i="73"/>
  <c r="H3516" i="73" s="1"/>
  <c r="I3516" i="73"/>
  <c r="C3540" i="73" l="1"/>
  <c r="E3540" i="73" s="1"/>
  <c r="A3519" i="73"/>
  <c r="B3520" i="73"/>
  <c r="D4540" i="73"/>
  <c r="F3539" i="73"/>
  <c r="G3517" i="73"/>
  <c r="H3517" i="73" s="1"/>
  <c r="I3517" i="73"/>
  <c r="A3520" i="73" l="1"/>
  <c r="B3521" i="73"/>
  <c r="C3541" i="73"/>
  <c r="E3541" i="73" s="1"/>
  <c r="D4541" i="73"/>
  <c r="F3540" i="73"/>
  <c r="G3518" i="73"/>
  <c r="H3518" i="73" s="1"/>
  <c r="I3518" i="73"/>
  <c r="C3542" i="73" l="1"/>
  <c r="E3542" i="73" s="1"/>
  <c r="A3521" i="73"/>
  <c r="B3522" i="73"/>
  <c r="D4542" i="73"/>
  <c r="F3541" i="73"/>
  <c r="G3519" i="73"/>
  <c r="H3519" i="73" s="1"/>
  <c r="I3519" i="73"/>
  <c r="A3522" i="73" l="1"/>
  <c r="B3523" i="73"/>
  <c r="C3543" i="73"/>
  <c r="E3543" i="73" s="1"/>
  <c r="D4543" i="73"/>
  <c r="F3542" i="73"/>
  <c r="G3520" i="73"/>
  <c r="H3520" i="73" s="1"/>
  <c r="I3520" i="73"/>
  <c r="C3544" i="73" l="1"/>
  <c r="E3544" i="73" s="1"/>
  <c r="A3523" i="73"/>
  <c r="B3524" i="73"/>
  <c r="D4544" i="73"/>
  <c r="F3543" i="73"/>
  <c r="G3521" i="73"/>
  <c r="H3521" i="73" s="1"/>
  <c r="I3521" i="73"/>
  <c r="A3524" i="73" l="1"/>
  <c r="B3525" i="73"/>
  <c r="C3545" i="73"/>
  <c r="D4545" i="73"/>
  <c r="F3544" i="73"/>
  <c r="G3522" i="73"/>
  <c r="H3522" i="73" s="1"/>
  <c r="I3522" i="73"/>
  <c r="C3546" i="73" l="1"/>
  <c r="E3545" i="73"/>
  <c r="A3525" i="73"/>
  <c r="B3526" i="73"/>
  <c r="D4546" i="73"/>
  <c r="F3545" i="73"/>
  <c r="G3523" i="73"/>
  <c r="H3523" i="73" s="1"/>
  <c r="I3523" i="73"/>
  <c r="D4547" i="73" l="1"/>
  <c r="C3547" i="73"/>
  <c r="E3547" i="73" s="1"/>
  <c r="E3546" i="73"/>
  <c r="A3526" i="73"/>
  <c r="B3527" i="73"/>
  <c r="F3546" i="73"/>
  <c r="G3524" i="73"/>
  <c r="H3524" i="73" s="1"/>
  <c r="I3524" i="73"/>
  <c r="C3548" i="73" l="1"/>
  <c r="E3548" i="73" s="1"/>
  <c r="A3527" i="73"/>
  <c r="B3528" i="73"/>
  <c r="D4548" i="73"/>
  <c r="F3547" i="73"/>
  <c r="G3525" i="73"/>
  <c r="H3525" i="73" s="1"/>
  <c r="I3525" i="73"/>
  <c r="A3528" i="73" l="1"/>
  <c r="B3529" i="73"/>
  <c r="C3549" i="73"/>
  <c r="E3549" i="73" s="1"/>
  <c r="D4549" i="73"/>
  <c r="F3548" i="73"/>
  <c r="G3526" i="73"/>
  <c r="H3526" i="73" s="1"/>
  <c r="I3526" i="73"/>
  <c r="C3550" i="73" l="1"/>
  <c r="E3550" i="73" s="1"/>
  <c r="A3529" i="73"/>
  <c r="B3530" i="73"/>
  <c r="D4550" i="73"/>
  <c r="F3549" i="73"/>
  <c r="G3527" i="73"/>
  <c r="H3527" i="73" s="1"/>
  <c r="I3527" i="73"/>
  <c r="A3530" i="73" l="1"/>
  <c r="B3531" i="73"/>
  <c r="C3551" i="73"/>
  <c r="E3551" i="73" s="1"/>
  <c r="D4551" i="73"/>
  <c r="F3550" i="73"/>
  <c r="G3528" i="73"/>
  <c r="H3528" i="73" s="1"/>
  <c r="I3528" i="73"/>
  <c r="C3552" i="73" l="1"/>
  <c r="E3552" i="73" s="1"/>
  <c r="A3531" i="73"/>
  <c r="B3532" i="73"/>
  <c r="D4552" i="73"/>
  <c r="F3551" i="73"/>
  <c r="G3529" i="73"/>
  <c r="H3529" i="73" s="1"/>
  <c r="I3529" i="73"/>
  <c r="A3532" i="73" l="1"/>
  <c r="B3533" i="73"/>
  <c r="C3553" i="73"/>
  <c r="E3553" i="73" s="1"/>
  <c r="D4553" i="73"/>
  <c r="F3552" i="73"/>
  <c r="G3530" i="73"/>
  <c r="H3530" i="73" s="1"/>
  <c r="I3530" i="73"/>
  <c r="C3554" i="73" l="1"/>
  <c r="E3554" i="73" s="1"/>
  <c r="A3533" i="73"/>
  <c r="B3534" i="73"/>
  <c r="D4554" i="73"/>
  <c r="F3553" i="73"/>
  <c r="G3531" i="73"/>
  <c r="H3531" i="73" s="1"/>
  <c r="I3531" i="73"/>
  <c r="A3534" i="73" l="1"/>
  <c r="B3535" i="73"/>
  <c r="C3555" i="73"/>
  <c r="E3555" i="73" s="1"/>
  <c r="D4555" i="73"/>
  <c r="F3554" i="73"/>
  <c r="G3532" i="73"/>
  <c r="H3532" i="73" s="1"/>
  <c r="I3532" i="73"/>
  <c r="C3556" i="73" l="1"/>
  <c r="E3556" i="73" s="1"/>
  <c r="A3535" i="73"/>
  <c r="B3536" i="73"/>
  <c r="D4556" i="73"/>
  <c r="F3555" i="73"/>
  <c r="G3533" i="73"/>
  <c r="H3533" i="73" s="1"/>
  <c r="I3533" i="73"/>
  <c r="A3536" i="73" l="1"/>
  <c r="B3537" i="73"/>
  <c r="C3557" i="73"/>
  <c r="E3557" i="73" s="1"/>
  <c r="D4557" i="73"/>
  <c r="F3556" i="73"/>
  <c r="G3534" i="73"/>
  <c r="H3534" i="73" s="1"/>
  <c r="I3534" i="73"/>
  <c r="C3558" i="73" l="1"/>
  <c r="E3558" i="73" s="1"/>
  <c r="A3537" i="73"/>
  <c r="B3538" i="73"/>
  <c r="D4558" i="73"/>
  <c r="F3557" i="73"/>
  <c r="G3535" i="73"/>
  <c r="H3535" i="73" s="1"/>
  <c r="I3535" i="73"/>
  <c r="A3538" i="73" l="1"/>
  <c r="B3539" i="73"/>
  <c r="C3559" i="73"/>
  <c r="E3559" i="73" s="1"/>
  <c r="D4559" i="73"/>
  <c r="F3558" i="73"/>
  <c r="G3536" i="73"/>
  <c r="H3536" i="73" s="1"/>
  <c r="I3536" i="73"/>
  <c r="C3560" i="73" l="1"/>
  <c r="E3560" i="73" s="1"/>
  <c r="A3539" i="73"/>
  <c r="B3540" i="73"/>
  <c r="D4560" i="73"/>
  <c r="F3559" i="73"/>
  <c r="G3537" i="73"/>
  <c r="H3537" i="73" s="1"/>
  <c r="I3537" i="73"/>
  <c r="A3540" i="73" l="1"/>
  <c r="B3541" i="73"/>
  <c r="C3561" i="73"/>
  <c r="E3561" i="73" s="1"/>
  <c r="D4561" i="73"/>
  <c r="F3560" i="73"/>
  <c r="G3538" i="73"/>
  <c r="H3538" i="73" s="1"/>
  <c r="I3538" i="73"/>
  <c r="C3562" i="73" l="1"/>
  <c r="E3562" i="73" s="1"/>
  <c r="A3541" i="73"/>
  <c r="B3542" i="73"/>
  <c r="D4562" i="73"/>
  <c r="F3561" i="73"/>
  <c r="G3539" i="73"/>
  <c r="H3539" i="73" s="1"/>
  <c r="I3539" i="73"/>
  <c r="A3542" i="73" l="1"/>
  <c r="B3543" i="73"/>
  <c r="C3563" i="73"/>
  <c r="E3563" i="73" s="1"/>
  <c r="D4563" i="73"/>
  <c r="F3562" i="73"/>
  <c r="G3540" i="73"/>
  <c r="H3540" i="73" s="1"/>
  <c r="I3540" i="73"/>
  <c r="C3564" i="73" l="1"/>
  <c r="E3564" i="73" s="1"/>
  <c r="A3543" i="73"/>
  <c r="B3544" i="73"/>
  <c r="D4564" i="73"/>
  <c r="F3563" i="73"/>
  <c r="G3541" i="73"/>
  <c r="H3541" i="73" s="1"/>
  <c r="I3541" i="73"/>
  <c r="A3544" i="73" l="1"/>
  <c r="B3545" i="73"/>
  <c r="C3565" i="73"/>
  <c r="E3565" i="73" s="1"/>
  <c r="D4565" i="73"/>
  <c r="F3564" i="73"/>
  <c r="G3542" i="73"/>
  <c r="H3542" i="73" s="1"/>
  <c r="I3542" i="73"/>
  <c r="C3566" i="73" l="1"/>
  <c r="E3566" i="73" s="1"/>
  <c r="A3545" i="73"/>
  <c r="B3546" i="73"/>
  <c r="D4566" i="73"/>
  <c r="F3565" i="73"/>
  <c r="G3543" i="73"/>
  <c r="H3543" i="73" s="1"/>
  <c r="I3543" i="73"/>
  <c r="A3546" i="73" l="1"/>
  <c r="B3547" i="73"/>
  <c r="C3567" i="73"/>
  <c r="E3567" i="73" s="1"/>
  <c r="D4567" i="73"/>
  <c r="F3566" i="73"/>
  <c r="G3544" i="73"/>
  <c r="H3544" i="73" s="1"/>
  <c r="I3544" i="73"/>
  <c r="C3568" i="73" l="1"/>
  <c r="E3568" i="73" s="1"/>
  <c r="A3547" i="73"/>
  <c r="B3548" i="73"/>
  <c r="D4568" i="73"/>
  <c r="F3567" i="73"/>
  <c r="G3545" i="73"/>
  <c r="H3545" i="73" s="1"/>
  <c r="I3545" i="73"/>
  <c r="A3548" i="73" l="1"/>
  <c r="B3549" i="73"/>
  <c r="C3569" i="73"/>
  <c r="E3569" i="73" s="1"/>
  <c r="D4569" i="73"/>
  <c r="F3568" i="73"/>
  <c r="G3546" i="73"/>
  <c r="H3546" i="73" s="1"/>
  <c r="I3546" i="73"/>
  <c r="C3570" i="73" l="1"/>
  <c r="E3570" i="73" s="1"/>
  <c r="A3549" i="73"/>
  <c r="B3550" i="73"/>
  <c r="D4570" i="73"/>
  <c r="F3569" i="73"/>
  <c r="G3547" i="73"/>
  <c r="H3547" i="73" s="1"/>
  <c r="I3547" i="73"/>
  <c r="A3550" i="73" l="1"/>
  <c r="B3551" i="73"/>
  <c r="C3571" i="73"/>
  <c r="E3571" i="73" s="1"/>
  <c r="D4571" i="73"/>
  <c r="F3570" i="73"/>
  <c r="G3548" i="73"/>
  <c r="H3548" i="73" s="1"/>
  <c r="I3548" i="73"/>
  <c r="C3572" i="73" l="1"/>
  <c r="E3572" i="73" s="1"/>
  <c r="A3551" i="73"/>
  <c r="B3552" i="73"/>
  <c r="D4572" i="73"/>
  <c r="F3571" i="73"/>
  <c r="G3549" i="73"/>
  <c r="H3549" i="73" s="1"/>
  <c r="I3549" i="73"/>
  <c r="A3552" i="73" l="1"/>
  <c r="B3553" i="73"/>
  <c r="C3573" i="73"/>
  <c r="E3573" i="73" s="1"/>
  <c r="D4573" i="73"/>
  <c r="F3572" i="73"/>
  <c r="G3550" i="73"/>
  <c r="H3550" i="73" s="1"/>
  <c r="I3550" i="73"/>
  <c r="C3574" i="73" l="1"/>
  <c r="E3574" i="73" s="1"/>
  <c r="A3553" i="73"/>
  <c r="B3554" i="73"/>
  <c r="D4574" i="73"/>
  <c r="F3573" i="73"/>
  <c r="G3551" i="73"/>
  <c r="H3551" i="73" s="1"/>
  <c r="I3551" i="73"/>
  <c r="A3554" i="73" l="1"/>
  <c r="B3555" i="73"/>
  <c r="C3575" i="73"/>
  <c r="E3575" i="73" s="1"/>
  <c r="D4575" i="73"/>
  <c r="F3574" i="73"/>
  <c r="G3552" i="73"/>
  <c r="H3552" i="73" s="1"/>
  <c r="I3552" i="73"/>
  <c r="C3576" i="73" l="1"/>
  <c r="E3576" i="73" s="1"/>
  <c r="A3555" i="73"/>
  <c r="B3556" i="73"/>
  <c r="D4576" i="73"/>
  <c r="F3575" i="73"/>
  <c r="G3553" i="73"/>
  <c r="H3553" i="73" s="1"/>
  <c r="I3553" i="73"/>
  <c r="A3556" i="73" l="1"/>
  <c r="B3557" i="73"/>
  <c r="C3577" i="73"/>
  <c r="E3577" i="73" s="1"/>
  <c r="D4577" i="73"/>
  <c r="F3576" i="73"/>
  <c r="G3554" i="73"/>
  <c r="H3554" i="73" s="1"/>
  <c r="I3554" i="73"/>
  <c r="C3578" i="73" l="1"/>
  <c r="E3578" i="73" s="1"/>
  <c r="A3557" i="73"/>
  <c r="B3558" i="73"/>
  <c r="D4578" i="73"/>
  <c r="F3577" i="73"/>
  <c r="G3555" i="73"/>
  <c r="H3555" i="73" s="1"/>
  <c r="I3555" i="73"/>
  <c r="A3558" i="73" l="1"/>
  <c r="B3559" i="73"/>
  <c r="C3579" i="73"/>
  <c r="E3579" i="73" s="1"/>
  <c r="D4579" i="73"/>
  <c r="F3578" i="73"/>
  <c r="G3556" i="73"/>
  <c r="H3556" i="73" s="1"/>
  <c r="I3556" i="73"/>
  <c r="C3580" i="73" l="1"/>
  <c r="E3580" i="73" s="1"/>
  <c r="A3559" i="73"/>
  <c r="B3560" i="73"/>
  <c r="D4580" i="73"/>
  <c r="F3579" i="73"/>
  <c r="G3557" i="73"/>
  <c r="H3557" i="73" s="1"/>
  <c r="I3557" i="73"/>
  <c r="A3560" i="73" l="1"/>
  <c r="B3561" i="73"/>
  <c r="C3581" i="73"/>
  <c r="E3581" i="73" s="1"/>
  <c r="D4581" i="73"/>
  <c r="F3580" i="73"/>
  <c r="G3558" i="73"/>
  <c r="H3558" i="73" s="1"/>
  <c r="I3558" i="73"/>
  <c r="C3582" i="73" l="1"/>
  <c r="E3582" i="73" s="1"/>
  <c r="A3561" i="73"/>
  <c r="B3562" i="73"/>
  <c r="D4582" i="73"/>
  <c r="F3581" i="73"/>
  <c r="G3559" i="73"/>
  <c r="H3559" i="73" s="1"/>
  <c r="I3559" i="73"/>
  <c r="A3562" i="73" l="1"/>
  <c r="B3563" i="73"/>
  <c r="C3583" i="73"/>
  <c r="E3583" i="73" s="1"/>
  <c r="D4583" i="73"/>
  <c r="F3582" i="73"/>
  <c r="G3560" i="73"/>
  <c r="H3560" i="73" s="1"/>
  <c r="I3560" i="73"/>
  <c r="C3584" i="73" l="1"/>
  <c r="E3584" i="73" s="1"/>
  <c r="A3563" i="73"/>
  <c r="B3564" i="73"/>
  <c r="D4584" i="73"/>
  <c r="F3583" i="73"/>
  <c r="G3561" i="73"/>
  <c r="H3561" i="73" s="1"/>
  <c r="I3561" i="73"/>
  <c r="A3564" i="73" l="1"/>
  <c r="B3565" i="73"/>
  <c r="C3585" i="73"/>
  <c r="E3585" i="73" s="1"/>
  <c r="D4585" i="73"/>
  <c r="F3584" i="73"/>
  <c r="G3562" i="73"/>
  <c r="H3562" i="73" s="1"/>
  <c r="I3562" i="73"/>
  <c r="C3586" i="73" l="1"/>
  <c r="E3586" i="73" s="1"/>
  <c r="A3565" i="73"/>
  <c r="B3566" i="73"/>
  <c r="D4586" i="73"/>
  <c r="F3585" i="73"/>
  <c r="G3563" i="73"/>
  <c r="H3563" i="73" s="1"/>
  <c r="I3563" i="73"/>
  <c r="A3566" i="73" l="1"/>
  <c r="B3567" i="73"/>
  <c r="C3587" i="73"/>
  <c r="E3587" i="73" s="1"/>
  <c r="D4587" i="73"/>
  <c r="F3586" i="73"/>
  <c r="G3564" i="73"/>
  <c r="H3564" i="73" s="1"/>
  <c r="I3564" i="73"/>
  <c r="C3588" i="73" l="1"/>
  <c r="E3588" i="73" s="1"/>
  <c r="A3567" i="73"/>
  <c r="B3568" i="73"/>
  <c r="D4588" i="73"/>
  <c r="F3587" i="73"/>
  <c r="G3565" i="73"/>
  <c r="H3565" i="73" s="1"/>
  <c r="I3565" i="73"/>
  <c r="A3568" i="73" l="1"/>
  <c r="B3569" i="73"/>
  <c r="C3589" i="73"/>
  <c r="E3589" i="73" s="1"/>
  <c r="D4589" i="73"/>
  <c r="F3588" i="73"/>
  <c r="G3566" i="73"/>
  <c r="H3566" i="73" s="1"/>
  <c r="I3566" i="73"/>
  <c r="C3590" i="73" l="1"/>
  <c r="E3590" i="73" s="1"/>
  <c r="A3569" i="73"/>
  <c r="B3570" i="73"/>
  <c r="D4590" i="73"/>
  <c r="F3589" i="73"/>
  <c r="G3567" i="73"/>
  <c r="H3567" i="73" s="1"/>
  <c r="I3567" i="73"/>
  <c r="A3570" i="73" l="1"/>
  <c r="B3571" i="73"/>
  <c r="C3591" i="73"/>
  <c r="E3591" i="73" s="1"/>
  <c r="D4591" i="73"/>
  <c r="F3590" i="73"/>
  <c r="G3568" i="73"/>
  <c r="H3568" i="73" s="1"/>
  <c r="I3568" i="73"/>
  <c r="C3592" i="73" l="1"/>
  <c r="E3592" i="73" s="1"/>
  <c r="A3571" i="73"/>
  <c r="B3572" i="73"/>
  <c r="D4592" i="73"/>
  <c r="F3591" i="73"/>
  <c r="G3569" i="73"/>
  <c r="H3569" i="73" s="1"/>
  <c r="I3569" i="73"/>
  <c r="A3572" i="73" l="1"/>
  <c r="B3573" i="73"/>
  <c r="C3593" i="73"/>
  <c r="E3593" i="73" s="1"/>
  <c r="D4593" i="73"/>
  <c r="F3592" i="73"/>
  <c r="G3570" i="73"/>
  <c r="H3570" i="73" s="1"/>
  <c r="I3570" i="73"/>
  <c r="C3594" i="73" l="1"/>
  <c r="E3594" i="73" s="1"/>
  <c r="A3573" i="73"/>
  <c r="B3574" i="73"/>
  <c r="D4594" i="73"/>
  <c r="F3593" i="73"/>
  <c r="G3571" i="73"/>
  <c r="H3571" i="73" s="1"/>
  <c r="I3571" i="73"/>
  <c r="A3574" i="73" l="1"/>
  <c r="B3575" i="73"/>
  <c r="C3595" i="73"/>
  <c r="E3595" i="73" s="1"/>
  <c r="D4595" i="73"/>
  <c r="F3594" i="73"/>
  <c r="G3572" i="73"/>
  <c r="H3572" i="73" s="1"/>
  <c r="I3572" i="73"/>
  <c r="C3596" i="73" l="1"/>
  <c r="E3596" i="73" s="1"/>
  <c r="A3575" i="73"/>
  <c r="B3576" i="73"/>
  <c r="D4596" i="73"/>
  <c r="F3595" i="73"/>
  <c r="G3573" i="73"/>
  <c r="H3573" i="73" s="1"/>
  <c r="I3573" i="73"/>
  <c r="A3576" i="73" l="1"/>
  <c r="B3577" i="73"/>
  <c r="C3597" i="73"/>
  <c r="E3597" i="73" s="1"/>
  <c r="D4597" i="73"/>
  <c r="F3596" i="73"/>
  <c r="G3574" i="73"/>
  <c r="H3574" i="73" s="1"/>
  <c r="I3574" i="73"/>
  <c r="C3598" i="73" l="1"/>
  <c r="E3598" i="73" s="1"/>
  <c r="A3577" i="73"/>
  <c r="B3578" i="73"/>
  <c r="D4598" i="73"/>
  <c r="F3597" i="73"/>
  <c r="G3575" i="73"/>
  <c r="H3575" i="73" s="1"/>
  <c r="I3575" i="73"/>
  <c r="A3578" i="73" l="1"/>
  <c r="B3579" i="73"/>
  <c r="C3599" i="73"/>
  <c r="E3599" i="73" s="1"/>
  <c r="D4599" i="73"/>
  <c r="F3598" i="73"/>
  <c r="G3576" i="73"/>
  <c r="H3576" i="73" s="1"/>
  <c r="I3576" i="73"/>
  <c r="C3600" i="73" l="1"/>
  <c r="E3600" i="73" s="1"/>
  <c r="A3579" i="73"/>
  <c r="B3580" i="73"/>
  <c r="D4600" i="73"/>
  <c r="F3599" i="73"/>
  <c r="G3577" i="73"/>
  <c r="H3577" i="73" s="1"/>
  <c r="I3577" i="73"/>
  <c r="A3580" i="73" l="1"/>
  <c r="B3581" i="73"/>
  <c r="C3601" i="73"/>
  <c r="E3601" i="73" s="1"/>
  <c r="D4601" i="73"/>
  <c r="F3600" i="73"/>
  <c r="G3578" i="73"/>
  <c r="H3578" i="73" s="1"/>
  <c r="I3578" i="73"/>
  <c r="C3602" i="73" l="1"/>
  <c r="E3602" i="73" s="1"/>
  <c r="A3581" i="73"/>
  <c r="B3582" i="73"/>
  <c r="D4602" i="73"/>
  <c r="F3601" i="73"/>
  <c r="G3579" i="73"/>
  <c r="H3579" i="73" s="1"/>
  <c r="I3579" i="73"/>
  <c r="A3582" i="73" l="1"/>
  <c r="B3583" i="73"/>
  <c r="C3603" i="73"/>
  <c r="E3603" i="73" s="1"/>
  <c r="D4603" i="73"/>
  <c r="F3602" i="73"/>
  <c r="G3580" i="73"/>
  <c r="H3580" i="73" s="1"/>
  <c r="I3580" i="73"/>
  <c r="C3604" i="73" l="1"/>
  <c r="E3604" i="73" s="1"/>
  <c r="A3583" i="73"/>
  <c r="B3584" i="73"/>
  <c r="D4604" i="73"/>
  <c r="F3603" i="73"/>
  <c r="G3581" i="73"/>
  <c r="H3581" i="73" s="1"/>
  <c r="I3581" i="73"/>
  <c r="A3584" i="73" l="1"/>
  <c r="B3585" i="73"/>
  <c r="C3605" i="73"/>
  <c r="E3605" i="73" s="1"/>
  <c r="D4605" i="73"/>
  <c r="F3604" i="73"/>
  <c r="G3582" i="73"/>
  <c r="H3582" i="73" s="1"/>
  <c r="I3582" i="73"/>
  <c r="C3606" i="73" l="1"/>
  <c r="E3606" i="73" s="1"/>
  <c r="A3585" i="73"/>
  <c r="B3586" i="73"/>
  <c r="D4606" i="73"/>
  <c r="F3605" i="73"/>
  <c r="G3583" i="73"/>
  <c r="H3583" i="73" s="1"/>
  <c r="I3583" i="73"/>
  <c r="A3586" i="73" l="1"/>
  <c r="B3587" i="73"/>
  <c r="C3607" i="73"/>
  <c r="E3607" i="73" s="1"/>
  <c r="D4607" i="73"/>
  <c r="F3606" i="73"/>
  <c r="G3584" i="73"/>
  <c r="H3584" i="73" s="1"/>
  <c r="I3584" i="73"/>
  <c r="C3608" i="73" l="1"/>
  <c r="E3608" i="73" s="1"/>
  <c r="A3587" i="73"/>
  <c r="B3588" i="73"/>
  <c r="D4608" i="73"/>
  <c r="F3607" i="73"/>
  <c r="G3585" i="73"/>
  <c r="H3585" i="73" s="1"/>
  <c r="I3585" i="73"/>
  <c r="A3588" i="73" l="1"/>
  <c r="B3589" i="73"/>
  <c r="C3609" i="73"/>
  <c r="E3609" i="73" s="1"/>
  <c r="D4609" i="73"/>
  <c r="F3608" i="73"/>
  <c r="G3586" i="73"/>
  <c r="H3586" i="73" s="1"/>
  <c r="I3586" i="73"/>
  <c r="C3610" i="73" l="1"/>
  <c r="E3610" i="73" s="1"/>
  <c r="A3589" i="73"/>
  <c r="B3590" i="73"/>
  <c r="D4610" i="73"/>
  <c r="F3609" i="73"/>
  <c r="G3587" i="73"/>
  <c r="H3587" i="73" s="1"/>
  <c r="I3587" i="73"/>
  <c r="A3590" i="73" l="1"/>
  <c r="B3591" i="73"/>
  <c r="C3611" i="73"/>
  <c r="E3611" i="73" s="1"/>
  <c r="D4611" i="73"/>
  <c r="F3610" i="73"/>
  <c r="G3588" i="73"/>
  <c r="H3588" i="73" s="1"/>
  <c r="I3588" i="73"/>
  <c r="C3612" i="73" l="1"/>
  <c r="E3612" i="73" s="1"/>
  <c r="A3591" i="73"/>
  <c r="B3592" i="73"/>
  <c r="D4612" i="73"/>
  <c r="F3611" i="73"/>
  <c r="G3589" i="73"/>
  <c r="H3589" i="73" s="1"/>
  <c r="I3589" i="73"/>
  <c r="A3592" i="73" l="1"/>
  <c r="B3593" i="73"/>
  <c r="C3613" i="73"/>
  <c r="E3613" i="73" s="1"/>
  <c r="D4613" i="73"/>
  <c r="F3612" i="73"/>
  <c r="G3590" i="73"/>
  <c r="H3590" i="73" s="1"/>
  <c r="I3590" i="73"/>
  <c r="C3614" i="73" l="1"/>
  <c r="E3614" i="73" s="1"/>
  <c r="A3593" i="73"/>
  <c r="B3594" i="73"/>
  <c r="D4614" i="73"/>
  <c r="F3613" i="73"/>
  <c r="G3591" i="73"/>
  <c r="H3591" i="73" s="1"/>
  <c r="I3591" i="73"/>
  <c r="A3594" i="73" l="1"/>
  <c r="B3595" i="73"/>
  <c r="C3615" i="73"/>
  <c r="E3615" i="73" s="1"/>
  <c r="D4615" i="73"/>
  <c r="F3614" i="73"/>
  <c r="G3592" i="73"/>
  <c r="H3592" i="73" s="1"/>
  <c r="I3592" i="73"/>
  <c r="C3616" i="73" l="1"/>
  <c r="E3616" i="73" s="1"/>
  <c r="A3595" i="73"/>
  <c r="B3596" i="73"/>
  <c r="D4616" i="73"/>
  <c r="F3615" i="73"/>
  <c r="G3593" i="73"/>
  <c r="H3593" i="73" s="1"/>
  <c r="I3593" i="73"/>
  <c r="A3596" i="73" l="1"/>
  <c r="B3597" i="73"/>
  <c r="C3617" i="73"/>
  <c r="E3617" i="73" s="1"/>
  <c r="D4617" i="73"/>
  <c r="F3616" i="73"/>
  <c r="G3594" i="73"/>
  <c r="H3594" i="73" s="1"/>
  <c r="I3594" i="73"/>
  <c r="C3618" i="73" l="1"/>
  <c r="E3618" i="73" s="1"/>
  <c r="A3597" i="73"/>
  <c r="B3598" i="73"/>
  <c r="D4618" i="73"/>
  <c r="F3617" i="73"/>
  <c r="G3595" i="73"/>
  <c r="H3595" i="73" s="1"/>
  <c r="I3595" i="73"/>
  <c r="A3598" i="73" l="1"/>
  <c r="B3599" i="73"/>
  <c r="C3619" i="73"/>
  <c r="E3619" i="73" s="1"/>
  <c r="D4619" i="73"/>
  <c r="F3618" i="73"/>
  <c r="G3596" i="73"/>
  <c r="H3596" i="73" s="1"/>
  <c r="I3596" i="73"/>
  <c r="C3620" i="73" l="1"/>
  <c r="E3620" i="73" s="1"/>
  <c r="A3599" i="73"/>
  <c r="B3600" i="73"/>
  <c r="D4620" i="73"/>
  <c r="F3619" i="73"/>
  <c r="G3597" i="73"/>
  <c r="H3597" i="73" s="1"/>
  <c r="I3597" i="73"/>
  <c r="A3600" i="73" l="1"/>
  <c r="B3601" i="73"/>
  <c r="C3621" i="73"/>
  <c r="E3621" i="73" s="1"/>
  <c r="D4621" i="73"/>
  <c r="F3620" i="73"/>
  <c r="G3598" i="73"/>
  <c r="H3598" i="73" s="1"/>
  <c r="I3598" i="73"/>
  <c r="C3622" i="73" l="1"/>
  <c r="E3622" i="73" s="1"/>
  <c r="A3601" i="73"/>
  <c r="B3602" i="73"/>
  <c r="D4622" i="73"/>
  <c r="F3621" i="73"/>
  <c r="G3599" i="73"/>
  <c r="H3599" i="73" s="1"/>
  <c r="I3599" i="73"/>
  <c r="A3602" i="73" l="1"/>
  <c r="B3603" i="73"/>
  <c r="C3623" i="73"/>
  <c r="E3623" i="73" s="1"/>
  <c r="D4623" i="73"/>
  <c r="F3622" i="73"/>
  <c r="G3600" i="73"/>
  <c r="H3600" i="73" s="1"/>
  <c r="I3600" i="73"/>
  <c r="C3624" i="73" l="1"/>
  <c r="E3624" i="73" s="1"/>
  <c r="A3603" i="73"/>
  <c r="B3604" i="73"/>
  <c r="D4624" i="73"/>
  <c r="F3623" i="73"/>
  <c r="G3601" i="73"/>
  <c r="H3601" i="73" s="1"/>
  <c r="I3601" i="73"/>
  <c r="A3604" i="73" l="1"/>
  <c r="B3605" i="73"/>
  <c r="C3625" i="73"/>
  <c r="E3625" i="73" s="1"/>
  <c r="D4625" i="73"/>
  <c r="F3624" i="73"/>
  <c r="G3602" i="73"/>
  <c r="H3602" i="73" s="1"/>
  <c r="I3602" i="73"/>
  <c r="C3626" i="73" l="1"/>
  <c r="E3626" i="73" s="1"/>
  <c r="A3605" i="73"/>
  <c r="B3606" i="73"/>
  <c r="D4626" i="73"/>
  <c r="F3625" i="73"/>
  <c r="G3603" i="73"/>
  <c r="H3603" i="73" s="1"/>
  <c r="I3603" i="73"/>
  <c r="A3606" i="73" l="1"/>
  <c r="B3607" i="73"/>
  <c r="C3627" i="73"/>
  <c r="E3627" i="73" s="1"/>
  <c r="D4627" i="73"/>
  <c r="F3626" i="73"/>
  <c r="G3604" i="73"/>
  <c r="H3604" i="73" s="1"/>
  <c r="I3604" i="73"/>
  <c r="C3628" i="73" l="1"/>
  <c r="E3628" i="73" s="1"/>
  <c r="A3607" i="73"/>
  <c r="B3608" i="73"/>
  <c r="D4628" i="73"/>
  <c r="F3627" i="73"/>
  <c r="G3605" i="73"/>
  <c r="H3605" i="73" s="1"/>
  <c r="I3605" i="73"/>
  <c r="A3608" i="73" l="1"/>
  <c r="B3609" i="73"/>
  <c r="C3629" i="73"/>
  <c r="E3629" i="73" s="1"/>
  <c r="D4629" i="73"/>
  <c r="F3628" i="73"/>
  <c r="G3606" i="73"/>
  <c r="H3606" i="73" s="1"/>
  <c r="I3606" i="73"/>
  <c r="C3630" i="73" l="1"/>
  <c r="E3630" i="73" s="1"/>
  <c r="A3609" i="73"/>
  <c r="B3610" i="73"/>
  <c r="D4630" i="73"/>
  <c r="F3629" i="73"/>
  <c r="G3607" i="73"/>
  <c r="H3607" i="73" s="1"/>
  <c r="I3607" i="73"/>
  <c r="A3610" i="73" l="1"/>
  <c r="B3611" i="73"/>
  <c r="C3631" i="73"/>
  <c r="E3631" i="73" s="1"/>
  <c r="D4631" i="73"/>
  <c r="F3630" i="73"/>
  <c r="G3608" i="73"/>
  <c r="H3608" i="73" s="1"/>
  <c r="I3608" i="73"/>
  <c r="C3632" i="73" l="1"/>
  <c r="E3632" i="73" s="1"/>
  <c r="A3611" i="73"/>
  <c r="B3612" i="73"/>
  <c r="D4632" i="73"/>
  <c r="F3631" i="73"/>
  <c r="G3609" i="73"/>
  <c r="H3609" i="73" s="1"/>
  <c r="I3609" i="73"/>
  <c r="A3612" i="73" l="1"/>
  <c r="B3613" i="73"/>
  <c r="C3633" i="73"/>
  <c r="E3633" i="73" s="1"/>
  <c r="D4633" i="73"/>
  <c r="F3632" i="73"/>
  <c r="G3610" i="73"/>
  <c r="H3610" i="73" s="1"/>
  <c r="I3610" i="73"/>
  <c r="C3634" i="73" l="1"/>
  <c r="E3634" i="73" s="1"/>
  <c r="A3613" i="73"/>
  <c r="B3614" i="73"/>
  <c r="D4634" i="73"/>
  <c r="F3633" i="73"/>
  <c r="G3611" i="73"/>
  <c r="H3611" i="73" s="1"/>
  <c r="I3611" i="73"/>
  <c r="A3614" i="73" l="1"/>
  <c r="B3615" i="73"/>
  <c r="C3635" i="73"/>
  <c r="E3635" i="73" s="1"/>
  <c r="D4635" i="73"/>
  <c r="F3634" i="73"/>
  <c r="G3612" i="73"/>
  <c r="H3612" i="73" s="1"/>
  <c r="I3612" i="73"/>
  <c r="C3636" i="73" l="1"/>
  <c r="E3636" i="73" s="1"/>
  <c r="A3615" i="73"/>
  <c r="B3616" i="73"/>
  <c r="D4636" i="73"/>
  <c r="F3635" i="73"/>
  <c r="G3613" i="73"/>
  <c r="H3613" i="73" s="1"/>
  <c r="I3613" i="73"/>
  <c r="A3616" i="73" l="1"/>
  <c r="B3617" i="73"/>
  <c r="C3637" i="73"/>
  <c r="E3637" i="73" s="1"/>
  <c r="D4637" i="73"/>
  <c r="F3636" i="73"/>
  <c r="G3614" i="73"/>
  <c r="H3614" i="73" s="1"/>
  <c r="I3614" i="73"/>
  <c r="C3638" i="73" l="1"/>
  <c r="E3638" i="73" s="1"/>
  <c r="A3617" i="73"/>
  <c r="B3618" i="73"/>
  <c r="D4638" i="73"/>
  <c r="F3637" i="73"/>
  <c r="G3615" i="73"/>
  <c r="H3615" i="73" s="1"/>
  <c r="I3615" i="73"/>
  <c r="A3618" i="73" l="1"/>
  <c r="B3619" i="73"/>
  <c r="C3639" i="73"/>
  <c r="E3639" i="73" s="1"/>
  <c r="D4639" i="73"/>
  <c r="F3638" i="73"/>
  <c r="G3616" i="73"/>
  <c r="H3616" i="73" s="1"/>
  <c r="I3616" i="73"/>
  <c r="C3640" i="73" l="1"/>
  <c r="E3640" i="73" s="1"/>
  <c r="A3619" i="73"/>
  <c r="B3620" i="73"/>
  <c r="D4640" i="73"/>
  <c r="F3639" i="73"/>
  <c r="G3617" i="73"/>
  <c r="H3617" i="73" s="1"/>
  <c r="I3617" i="73"/>
  <c r="C3641" i="73" l="1"/>
  <c r="E3641" i="73" s="1"/>
  <c r="A3620" i="73"/>
  <c r="B3621" i="73"/>
  <c r="D4641" i="73"/>
  <c r="F3640" i="73"/>
  <c r="G3618" i="73"/>
  <c r="H3618" i="73" s="1"/>
  <c r="I3618" i="73"/>
  <c r="A3621" i="73" l="1"/>
  <c r="B3622" i="73"/>
  <c r="C3642" i="73"/>
  <c r="E3642" i="73" s="1"/>
  <c r="D4642" i="73"/>
  <c r="F3641" i="73"/>
  <c r="G3619" i="73"/>
  <c r="H3619" i="73" s="1"/>
  <c r="I3619" i="73"/>
  <c r="C3643" i="73" l="1"/>
  <c r="E3643" i="73" s="1"/>
  <c r="A3622" i="73"/>
  <c r="B3623" i="73"/>
  <c r="D4643" i="73"/>
  <c r="F3642" i="73"/>
  <c r="G3620" i="73"/>
  <c r="H3620" i="73" s="1"/>
  <c r="I3620" i="73"/>
  <c r="A3623" i="73" l="1"/>
  <c r="B3624" i="73"/>
  <c r="C3644" i="73"/>
  <c r="E3644" i="73" s="1"/>
  <c r="D4644" i="73"/>
  <c r="F3643" i="73"/>
  <c r="G3621" i="73"/>
  <c r="H3621" i="73" s="1"/>
  <c r="I3621" i="73"/>
  <c r="C3645" i="73" l="1"/>
  <c r="E3645" i="73" s="1"/>
  <c r="A3624" i="73"/>
  <c r="B3625" i="73"/>
  <c r="D4645" i="73"/>
  <c r="F3644" i="73"/>
  <c r="G3622" i="73"/>
  <c r="H3622" i="73" s="1"/>
  <c r="I3622" i="73"/>
  <c r="A3625" i="73" l="1"/>
  <c r="B3626" i="73"/>
  <c r="C3646" i="73"/>
  <c r="E3646" i="73" s="1"/>
  <c r="D4646" i="73"/>
  <c r="F3645" i="73"/>
  <c r="G3623" i="73"/>
  <c r="H3623" i="73" s="1"/>
  <c r="I3623" i="73"/>
  <c r="C3647" i="73" l="1"/>
  <c r="E3647" i="73" s="1"/>
  <c r="A3626" i="73"/>
  <c r="B3627" i="73"/>
  <c r="D4647" i="73"/>
  <c r="F3646" i="73"/>
  <c r="G3624" i="73"/>
  <c r="H3624" i="73" s="1"/>
  <c r="I3624" i="73"/>
  <c r="A3627" i="73" l="1"/>
  <c r="B3628" i="73"/>
  <c r="C3648" i="73"/>
  <c r="E3648" i="73" s="1"/>
  <c r="D4648" i="73"/>
  <c r="F3647" i="73"/>
  <c r="G3625" i="73"/>
  <c r="H3625" i="73" s="1"/>
  <c r="I3625" i="73"/>
  <c r="C3649" i="73" l="1"/>
  <c r="E3649" i="73" s="1"/>
  <c r="A3628" i="73"/>
  <c r="B3629" i="73"/>
  <c r="D4649" i="73"/>
  <c r="F3648" i="73"/>
  <c r="G3626" i="73"/>
  <c r="H3626" i="73" s="1"/>
  <c r="I3626" i="73"/>
  <c r="A3629" i="73" l="1"/>
  <c r="B3630" i="73"/>
  <c r="C3650" i="73"/>
  <c r="E3650" i="73" s="1"/>
  <c r="D4650" i="73"/>
  <c r="F3649" i="73"/>
  <c r="G3627" i="73"/>
  <c r="H3627" i="73" s="1"/>
  <c r="I3627" i="73"/>
  <c r="C3651" i="73" l="1"/>
  <c r="E3651" i="73" s="1"/>
  <c r="A3630" i="73"/>
  <c r="B3631" i="73"/>
  <c r="D4651" i="73"/>
  <c r="F3650" i="73"/>
  <c r="G3628" i="73"/>
  <c r="H3628" i="73" s="1"/>
  <c r="I3628" i="73"/>
  <c r="A3631" i="73" l="1"/>
  <c r="B3632" i="73"/>
  <c r="C3652" i="73"/>
  <c r="E3652" i="73" s="1"/>
  <c r="D4652" i="73"/>
  <c r="F3651" i="73"/>
  <c r="G3629" i="73"/>
  <c r="H3629" i="73" s="1"/>
  <c r="I3629" i="73"/>
  <c r="C3653" i="73" l="1"/>
  <c r="E3653" i="73" s="1"/>
  <c r="A3632" i="73"/>
  <c r="B3633" i="73"/>
  <c r="D4653" i="73"/>
  <c r="F3652" i="73"/>
  <c r="G3630" i="73"/>
  <c r="H3630" i="73" s="1"/>
  <c r="I3630" i="73"/>
  <c r="A3633" i="73" l="1"/>
  <c r="B3634" i="73"/>
  <c r="C3654" i="73"/>
  <c r="E3654" i="73" s="1"/>
  <c r="D4654" i="73"/>
  <c r="F3653" i="73"/>
  <c r="G3631" i="73"/>
  <c r="H3631" i="73" s="1"/>
  <c r="I3631" i="73"/>
  <c r="C3655" i="73" l="1"/>
  <c r="E3655" i="73" s="1"/>
  <c r="A3634" i="73"/>
  <c r="B3635" i="73"/>
  <c r="D4655" i="73"/>
  <c r="F3654" i="73"/>
  <c r="G3632" i="73"/>
  <c r="H3632" i="73" s="1"/>
  <c r="I3632" i="73"/>
  <c r="A3635" i="73" l="1"/>
  <c r="B3636" i="73"/>
  <c r="C3656" i="73"/>
  <c r="E3656" i="73" s="1"/>
  <c r="D4656" i="73"/>
  <c r="F3655" i="73"/>
  <c r="G3633" i="73"/>
  <c r="H3633" i="73" s="1"/>
  <c r="I3633" i="73"/>
  <c r="C3657" i="73" l="1"/>
  <c r="E3657" i="73" s="1"/>
  <c r="A3636" i="73"/>
  <c r="B3637" i="73"/>
  <c r="D4657" i="73"/>
  <c r="F3656" i="73"/>
  <c r="G3634" i="73"/>
  <c r="H3634" i="73" s="1"/>
  <c r="I3634" i="73"/>
  <c r="A3637" i="73" l="1"/>
  <c r="B3638" i="73"/>
  <c r="C3658" i="73"/>
  <c r="E3658" i="73" s="1"/>
  <c r="D4658" i="73"/>
  <c r="F3657" i="73"/>
  <c r="G3635" i="73"/>
  <c r="H3635" i="73" s="1"/>
  <c r="I3635" i="73"/>
  <c r="C3659" i="73" l="1"/>
  <c r="E3659" i="73" s="1"/>
  <c r="A3638" i="73"/>
  <c r="B3639" i="73"/>
  <c r="D4659" i="73"/>
  <c r="F3658" i="73"/>
  <c r="G3636" i="73"/>
  <c r="H3636" i="73" s="1"/>
  <c r="I3636" i="73"/>
  <c r="A3639" i="73" l="1"/>
  <c r="B3640" i="73"/>
  <c r="C3660" i="73"/>
  <c r="D4660" i="73"/>
  <c r="F3659" i="73"/>
  <c r="G3637" i="73"/>
  <c r="H3637" i="73" s="1"/>
  <c r="I3637" i="73"/>
  <c r="C3661" i="73" l="1"/>
  <c r="E3661" i="73" s="1"/>
  <c r="E3660" i="73"/>
  <c r="A3640" i="73"/>
  <c r="B3641" i="73"/>
  <c r="D4661" i="73"/>
  <c r="F3660" i="73"/>
  <c r="G3638" i="73"/>
  <c r="H3638" i="73" s="1"/>
  <c r="I3638" i="73"/>
  <c r="D4662" i="73" l="1"/>
  <c r="C3662" i="73"/>
  <c r="A3641" i="73"/>
  <c r="B3642" i="73"/>
  <c r="F3661" i="73"/>
  <c r="G3639" i="73"/>
  <c r="H3639" i="73" s="1"/>
  <c r="I3639" i="73"/>
  <c r="C3663" i="73" l="1"/>
  <c r="E3663" i="73" s="1"/>
  <c r="E3662" i="73"/>
  <c r="A3642" i="73"/>
  <c r="B3643" i="73"/>
  <c r="D4663" i="73"/>
  <c r="F3662" i="73"/>
  <c r="G3640" i="73"/>
  <c r="H3640" i="73" s="1"/>
  <c r="I3640" i="73"/>
  <c r="D4664" i="73" l="1"/>
  <c r="C3664" i="73"/>
  <c r="A3643" i="73"/>
  <c r="B3644" i="73"/>
  <c r="F3663" i="73"/>
  <c r="G3641" i="73"/>
  <c r="H3641" i="73" s="1"/>
  <c r="I3641" i="73"/>
  <c r="C3665" i="73" l="1"/>
  <c r="E3665" i="73" s="1"/>
  <c r="E3664" i="73"/>
  <c r="A3644" i="73"/>
  <c r="B3645" i="73"/>
  <c r="D4665" i="73"/>
  <c r="F3664" i="73"/>
  <c r="G3642" i="73"/>
  <c r="H3642" i="73" s="1"/>
  <c r="I3642" i="73"/>
  <c r="D4666" i="73" l="1"/>
  <c r="C3666" i="73"/>
  <c r="E3666" i="73" s="1"/>
  <c r="A3645" i="73"/>
  <c r="B3646" i="73"/>
  <c r="F3665" i="73"/>
  <c r="G3643" i="73"/>
  <c r="H3643" i="73" s="1"/>
  <c r="I3643" i="73"/>
  <c r="A3646" i="73" l="1"/>
  <c r="B3647" i="73"/>
  <c r="C3667" i="73"/>
  <c r="E3667" i="73" s="1"/>
  <c r="D4667" i="73"/>
  <c r="F3666" i="73"/>
  <c r="G3644" i="73"/>
  <c r="H3644" i="73" s="1"/>
  <c r="I3644" i="73"/>
  <c r="A3647" i="73" l="1"/>
  <c r="B3648" i="73"/>
  <c r="C3668" i="73"/>
  <c r="E3668" i="73" s="1"/>
  <c r="D4668" i="73"/>
  <c r="F3667" i="73"/>
  <c r="G3645" i="73"/>
  <c r="H3645" i="73" s="1"/>
  <c r="I3645" i="73"/>
  <c r="A3648" i="73" l="1"/>
  <c r="B3649" i="73"/>
  <c r="C3669" i="73"/>
  <c r="E3669" i="73" s="1"/>
  <c r="D4669" i="73"/>
  <c r="F3668" i="73"/>
  <c r="G3646" i="73"/>
  <c r="H3646" i="73" s="1"/>
  <c r="I3646" i="73"/>
  <c r="C3670" i="73" l="1"/>
  <c r="E3670" i="73" s="1"/>
  <c r="A3649" i="73"/>
  <c r="B3650" i="73"/>
  <c r="D4670" i="73"/>
  <c r="F3669" i="73"/>
  <c r="G3647" i="73"/>
  <c r="H3647" i="73" s="1"/>
  <c r="I3647" i="73"/>
  <c r="A3650" i="73" l="1"/>
  <c r="B3651" i="73"/>
  <c r="C3671" i="73"/>
  <c r="E3671" i="73" s="1"/>
  <c r="D4671" i="73"/>
  <c r="F3670" i="73"/>
  <c r="G3648" i="73"/>
  <c r="H3648" i="73" s="1"/>
  <c r="I3648" i="73"/>
  <c r="C3672" i="73" l="1"/>
  <c r="E3672" i="73" s="1"/>
  <c r="A3651" i="73"/>
  <c r="B3652" i="73"/>
  <c r="D4672" i="73"/>
  <c r="F3671" i="73"/>
  <c r="G3649" i="73"/>
  <c r="H3649" i="73" s="1"/>
  <c r="I3649" i="73"/>
  <c r="A3652" i="73" l="1"/>
  <c r="B3653" i="73"/>
  <c r="C3673" i="73"/>
  <c r="E3673" i="73" s="1"/>
  <c r="D4673" i="73"/>
  <c r="F3672" i="73"/>
  <c r="G3650" i="73"/>
  <c r="H3650" i="73" s="1"/>
  <c r="I3650" i="73"/>
  <c r="C3674" i="73" l="1"/>
  <c r="E3674" i="73" s="1"/>
  <c r="A3653" i="73"/>
  <c r="B3654" i="73"/>
  <c r="D4674" i="73"/>
  <c r="F3673" i="73"/>
  <c r="G3651" i="73"/>
  <c r="H3651" i="73" s="1"/>
  <c r="I3651" i="73"/>
  <c r="A3654" i="73" l="1"/>
  <c r="B3655" i="73"/>
  <c r="C3675" i="73"/>
  <c r="E3675" i="73" s="1"/>
  <c r="D4675" i="73"/>
  <c r="F3674" i="73"/>
  <c r="G3652" i="73"/>
  <c r="H3652" i="73" s="1"/>
  <c r="I3652" i="73"/>
  <c r="C3676" i="73" l="1"/>
  <c r="E3676" i="73" s="1"/>
  <c r="A3655" i="73"/>
  <c r="B3656" i="73"/>
  <c r="D4676" i="73"/>
  <c r="F3675" i="73"/>
  <c r="G3653" i="73"/>
  <c r="H3653" i="73" s="1"/>
  <c r="I3653" i="73"/>
  <c r="A3656" i="73" l="1"/>
  <c r="B3657" i="73"/>
  <c r="C3677" i="73"/>
  <c r="E3677" i="73" s="1"/>
  <c r="D4677" i="73"/>
  <c r="F3676" i="73"/>
  <c r="G3654" i="73"/>
  <c r="H3654" i="73" s="1"/>
  <c r="I3654" i="73"/>
  <c r="C3678" i="73" l="1"/>
  <c r="E3678" i="73" s="1"/>
  <c r="A3657" i="73"/>
  <c r="B3658" i="73"/>
  <c r="D4678" i="73"/>
  <c r="F3677" i="73"/>
  <c r="G3655" i="73"/>
  <c r="H3655" i="73" s="1"/>
  <c r="I3655" i="73"/>
  <c r="A3658" i="73" l="1"/>
  <c r="B3659" i="73"/>
  <c r="C3679" i="73"/>
  <c r="E3679" i="73" s="1"/>
  <c r="D4679" i="73"/>
  <c r="F3678" i="73"/>
  <c r="G3656" i="73"/>
  <c r="H3656" i="73" s="1"/>
  <c r="I3656" i="73"/>
  <c r="C3680" i="73" l="1"/>
  <c r="E3680" i="73" s="1"/>
  <c r="A3659" i="73"/>
  <c r="B3660" i="73"/>
  <c r="D4680" i="73"/>
  <c r="F3679" i="73"/>
  <c r="G3657" i="73"/>
  <c r="H3657" i="73" s="1"/>
  <c r="I3657" i="73"/>
  <c r="A3660" i="73" l="1"/>
  <c r="B3661" i="73"/>
  <c r="C3681" i="73"/>
  <c r="E3681" i="73" s="1"/>
  <c r="D4681" i="73"/>
  <c r="F3680" i="73"/>
  <c r="G3658" i="73"/>
  <c r="H3658" i="73" s="1"/>
  <c r="I3658" i="73"/>
  <c r="C3682" i="73" l="1"/>
  <c r="E3682" i="73" s="1"/>
  <c r="A3661" i="73"/>
  <c r="B3662" i="73"/>
  <c r="D4682" i="73"/>
  <c r="F3681" i="73"/>
  <c r="G3659" i="73"/>
  <c r="H3659" i="73" s="1"/>
  <c r="I3659" i="73"/>
  <c r="A3662" i="73" l="1"/>
  <c r="B3663" i="73"/>
  <c r="C3683" i="73"/>
  <c r="E3683" i="73" s="1"/>
  <c r="D4683" i="73"/>
  <c r="F3682" i="73"/>
  <c r="G3660" i="73"/>
  <c r="H3660" i="73" s="1"/>
  <c r="I3660" i="73"/>
  <c r="C3684" i="73" l="1"/>
  <c r="E3684" i="73" s="1"/>
  <c r="A3663" i="73"/>
  <c r="B3664" i="73"/>
  <c r="D4684" i="73"/>
  <c r="F3683" i="73"/>
  <c r="G3661" i="73"/>
  <c r="H3661" i="73" s="1"/>
  <c r="I3661" i="73"/>
  <c r="A3664" i="73" l="1"/>
  <c r="B3665" i="73"/>
  <c r="C3685" i="73"/>
  <c r="E3685" i="73" s="1"/>
  <c r="D4685" i="73"/>
  <c r="F3684" i="73"/>
  <c r="G3662" i="73"/>
  <c r="H3662" i="73" s="1"/>
  <c r="I3662" i="73"/>
  <c r="C3686" i="73" l="1"/>
  <c r="E3686" i="73" s="1"/>
  <c r="A3665" i="73"/>
  <c r="B3666" i="73"/>
  <c r="D4686" i="73"/>
  <c r="F3685" i="73"/>
  <c r="G3663" i="73"/>
  <c r="H3663" i="73" s="1"/>
  <c r="I3663" i="73"/>
  <c r="A3666" i="73" l="1"/>
  <c r="B3667" i="73"/>
  <c r="C3687" i="73"/>
  <c r="E3687" i="73" s="1"/>
  <c r="D4687" i="73"/>
  <c r="F3686" i="73"/>
  <c r="G3664" i="73"/>
  <c r="H3664" i="73" s="1"/>
  <c r="I3664" i="73"/>
  <c r="C3688" i="73" l="1"/>
  <c r="E3688" i="73" s="1"/>
  <c r="A3667" i="73"/>
  <c r="B3668" i="73"/>
  <c r="D4688" i="73"/>
  <c r="F3687" i="73"/>
  <c r="G3665" i="73"/>
  <c r="H3665" i="73" s="1"/>
  <c r="I3665" i="73"/>
  <c r="A3668" i="73" l="1"/>
  <c r="B3669" i="73"/>
  <c r="C3689" i="73"/>
  <c r="E3689" i="73" s="1"/>
  <c r="D4689" i="73"/>
  <c r="F3688" i="73"/>
  <c r="G3666" i="73"/>
  <c r="H3666" i="73" s="1"/>
  <c r="I3666" i="73"/>
  <c r="C3690" i="73" l="1"/>
  <c r="E3690" i="73" s="1"/>
  <c r="A3669" i="73"/>
  <c r="B3670" i="73"/>
  <c r="D4690" i="73"/>
  <c r="F3689" i="73"/>
  <c r="G3667" i="73"/>
  <c r="H3667" i="73" s="1"/>
  <c r="I3667" i="73"/>
  <c r="A3670" i="73" l="1"/>
  <c r="B3671" i="73"/>
  <c r="C3691" i="73"/>
  <c r="E3691" i="73" s="1"/>
  <c r="D4691" i="73"/>
  <c r="F3690" i="73"/>
  <c r="G3668" i="73"/>
  <c r="H3668" i="73" s="1"/>
  <c r="I3668" i="73"/>
  <c r="C3692" i="73" l="1"/>
  <c r="E3692" i="73" s="1"/>
  <c r="A3671" i="73"/>
  <c r="B3672" i="73"/>
  <c r="D4692" i="73"/>
  <c r="F3691" i="73"/>
  <c r="G3669" i="73"/>
  <c r="H3669" i="73" s="1"/>
  <c r="I3669" i="73"/>
  <c r="A3672" i="73" l="1"/>
  <c r="B3673" i="73"/>
  <c r="C3693" i="73"/>
  <c r="E3693" i="73" s="1"/>
  <c r="D4693" i="73"/>
  <c r="F3692" i="73"/>
  <c r="G3670" i="73"/>
  <c r="H3670" i="73" s="1"/>
  <c r="I3670" i="73"/>
  <c r="C3694" i="73" l="1"/>
  <c r="E3694" i="73" s="1"/>
  <c r="A3673" i="73"/>
  <c r="B3674" i="73"/>
  <c r="D4694" i="73"/>
  <c r="F3693" i="73"/>
  <c r="G3671" i="73"/>
  <c r="H3671" i="73" s="1"/>
  <c r="I3671" i="73"/>
  <c r="A3674" i="73" l="1"/>
  <c r="B3675" i="73"/>
  <c r="C3695" i="73"/>
  <c r="E3695" i="73" s="1"/>
  <c r="D4695" i="73"/>
  <c r="F3694" i="73"/>
  <c r="G3672" i="73"/>
  <c r="H3672" i="73" s="1"/>
  <c r="I3672" i="73"/>
  <c r="C3696" i="73" l="1"/>
  <c r="E3696" i="73" s="1"/>
  <c r="A3675" i="73"/>
  <c r="B3676" i="73"/>
  <c r="D4696" i="73"/>
  <c r="F3695" i="73"/>
  <c r="G3673" i="73"/>
  <c r="H3673" i="73" s="1"/>
  <c r="I3673" i="73"/>
  <c r="A3676" i="73" l="1"/>
  <c r="B3677" i="73"/>
  <c r="C3697" i="73"/>
  <c r="E3697" i="73" s="1"/>
  <c r="D4697" i="73"/>
  <c r="F3696" i="73"/>
  <c r="G3674" i="73"/>
  <c r="H3674" i="73" s="1"/>
  <c r="I3674" i="73"/>
  <c r="C3698" i="73" l="1"/>
  <c r="E3698" i="73" s="1"/>
  <c r="A3677" i="73"/>
  <c r="B3678" i="73"/>
  <c r="D4698" i="73"/>
  <c r="F3697" i="73"/>
  <c r="G3675" i="73"/>
  <c r="H3675" i="73" s="1"/>
  <c r="I3675" i="73"/>
  <c r="A3678" i="73" l="1"/>
  <c r="B3679" i="73"/>
  <c r="C3699" i="73"/>
  <c r="E3699" i="73" s="1"/>
  <c r="D4699" i="73"/>
  <c r="F3698" i="73"/>
  <c r="G3676" i="73"/>
  <c r="H3676" i="73" s="1"/>
  <c r="I3676" i="73"/>
  <c r="C3700" i="73" l="1"/>
  <c r="E3700" i="73" s="1"/>
  <c r="A3679" i="73"/>
  <c r="B3680" i="73"/>
  <c r="D4700" i="73"/>
  <c r="F3699" i="73"/>
  <c r="G3677" i="73"/>
  <c r="H3677" i="73" s="1"/>
  <c r="I3677" i="73"/>
  <c r="A3680" i="73" l="1"/>
  <c r="B3681" i="73"/>
  <c r="C3701" i="73"/>
  <c r="E3701" i="73" s="1"/>
  <c r="D4701" i="73"/>
  <c r="F3700" i="73"/>
  <c r="G3678" i="73"/>
  <c r="H3678" i="73" s="1"/>
  <c r="I3678" i="73"/>
  <c r="C3702" i="73" l="1"/>
  <c r="E3702" i="73" s="1"/>
  <c r="A3681" i="73"/>
  <c r="B3682" i="73"/>
  <c r="D4702" i="73"/>
  <c r="F3701" i="73"/>
  <c r="G3679" i="73"/>
  <c r="H3679" i="73" s="1"/>
  <c r="I3679" i="73"/>
  <c r="A3682" i="73" l="1"/>
  <c r="B3683" i="73"/>
  <c r="C3703" i="73"/>
  <c r="E3703" i="73" s="1"/>
  <c r="D4703" i="73"/>
  <c r="F3702" i="73"/>
  <c r="G3680" i="73"/>
  <c r="H3680" i="73" s="1"/>
  <c r="I3680" i="73"/>
  <c r="C3704" i="73" l="1"/>
  <c r="E3704" i="73" s="1"/>
  <c r="A3683" i="73"/>
  <c r="B3684" i="73"/>
  <c r="D4704" i="73"/>
  <c r="F3703" i="73"/>
  <c r="G3681" i="73"/>
  <c r="H3681" i="73" s="1"/>
  <c r="I3681" i="73"/>
  <c r="A3684" i="73" l="1"/>
  <c r="B3685" i="73"/>
  <c r="C3705" i="73"/>
  <c r="E3705" i="73" s="1"/>
  <c r="D4705" i="73"/>
  <c r="F3704" i="73"/>
  <c r="G3682" i="73"/>
  <c r="H3682" i="73" s="1"/>
  <c r="I3682" i="73"/>
  <c r="C3706" i="73" l="1"/>
  <c r="E3706" i="73" s="1"/>
  <c r="A3685" i="73"/>
  <c r="B3686" i="73"/>
  <c r="D4706" i="73"/>
  <c r="F3705" i="73"/>
  <c r="G3683" i="73"/>
  <c r="H3683" i="73" s="1"/>
  <c r="I3683" i="73"/>
  <c r="A3686" i="73" l="1"/>
  <c r="B3687" i="73"/>
  <c r="C3707" i="73"/>
  <c r="E3707" i="73" s="1"/>
  <c r="D4707" i="73"/>
  <c r="F3706" i="73"/>
  <c r="G3684" i="73"/>
  <c r="H3684" i="73" s="1"/>
  <c r="I3684" i="73"/>
  <c r="C3708" i="73" l="1"/>
  <c r="E3708" i="73" s="1"/>
  <c r="A3687" i="73"/>
  <c r="B3688" i="73"/>
  <c r="D4708" i="73"/>
  <c r="F3707" i="73"/>
  <c r="G3685" i="73"/>
  <c r="H3685" i="73" s="1"/>
  <c r="I3685" i="73"/>
  <c r="A3688" i="73" l="1"/>
  <c r="B3689" i="73"/>
  <c r="C3709" i="73"/>
  <c r="E3709" i="73" s="1"/>
  <c r="D4709" i="73"/>
  <c r="F3708" i="73"/>
  <c r="G3686" i="73"/>
  <c r="H3686" i="73" s="1"/>
  <c r="I3686" i="73"/>
  <c r="C3710" i="73" l="1"/>
  <c r="E3710" i="73" s="1"/>
  <c r="A3689" i="73"/>
  <c r="B3690" i="73"/>
  <c r="D4710" i="73"/>
  <c r="F3709" i="73"/>
  <c r="G3687" i="73"/>
  <c r="H3687" i="73" s="1"/>
  <c r="I3687" i="73"/>
  <c r="A3690" i="73" l="1"/>
  <c r="B3691" i="73"/>
  <c r="C3711" i="73"/>
  <c r="E3711" i="73" s="1"/>
  <c r="D4711" i="73"/>
  <c r="F3710" i="73"/>
  <c r="G3688" i="73"/>
  <c r="H3688" i="73" s="1"/>
  <c r="I3688" i="73"/>
  <c r="C3712" i="73" l="1"/>
  <c r="E3712" i="73" s="1"/>
  <c r="A3691" i="73"/>
  <c r="B3692" i="73"/>
  <c r="D4712" i="73"/>
  <c r="F3711" i="73"/>
  <c r="G3689" i="73"/>
  <c r="H3689" i="73" s="1"/>
  <c r="I3689" i="73"/>
  <c r="A3692" i="73" l="1"/>
  <c r="B3693" i="73"/>
  <c r="C3713" i="73"/>
  <c r="E3713" i="73" s="1"/>
  <c r="D4713" i="73"/>
  <c r="F3712" i="73"/>
  <c r="G3690" i="73"/>
  <c r="H3690" i="73" s="1"/>
  <c r="I3690" i="73"/>
  <c r="C3714" i="73" l="1"/>
  <c r="E3714" i="73" s="1"/>
  <c r="A3693" i="73"/>
  <c r="B3694" i="73"/>
  <c r="D4714" i="73"/>
  <c r="F3713" i="73"/>
  <c r="G3691" i="73"/>
  <c r="H3691" i="73" s="1"/>
  <c r="I3691" i="73"/>
  <c r="A3694" i="73" l="1"/>
  <c r="B3695" i="73"/>
  <c r="C3715" i="73"/>
  <c r="E3715" i="73" s="1"/>
  <c r="D4715" i="73"/>
  <c r="F3714" i="73"/>
  <c r="G3692" i="73"/>
  <c r="H3692" i="73" s="1"/>
  <c r="I3692" i="73"/>
  <c r="C3716" i="73" l="1"/>
  <c r="E3716" i="73" s="1"/>
  <c r="A3695" i="73"/>
  <c r="B3696" i="73"/>
  <c r="D4716" i="73"/>
  <c r="F3715" i="73"/>
  <c r="G3693" i="73"/>
  <c r="H3693" i="73" s="1"/>
  <c r="I3693" i="73"/>
  <c r="A3696" i="73" l="1"/>
  <c r="B3697" i="73"/>
  <c r="C3717" i="73"/>
  <c r="E3717" i="73" s="1"/>
  <c r="D4717" i="73"/>
  <c r="F3716" i="73"/>
  <c r="G3694" i="73"/>
  <c r="H3694" i="73" s="1"/>
  <c r="I3694" i="73"/>
  <c r="C3718" i="73" l="1"/>
  <c r="E3718" i="73" s="1"/>
  <c r="A3697" i="73"/>
  <c r="B3698" i="73"/>
  <c r="D4718" i="73"/>
  <c r="F3717" i="73"/>
  <c r="G3695" i="73"/>
  <c r="H3695" i="73" s="1"/>
  <c r="I3695" i="73"/>
  <c r="A3698" i="73" l="1"/>
  <c r="B3699" i="73"/>
  <c r="C3719" i="73"/>
  <c r="E3719" i="73" s="1"/>
  <c r="D4719" i="73"/>
  <c r="F3718" i="73"/>
  <c r="G3696" i="73"/>
  <c r="H3696" i="73" s="1"/>
  <c r="I3696" i="73"/>
  <c r="C3720" i="73" l="1"/>
  <c r="E3720" i="73" s="1"/>
  <c r="A3699" i="73"/>
  <c r="B3700" i="73"/>
  <c r="D4720" i="73"/>
  <c r="F3719" i="73"/>
  <c r="G3697" i="73"/>
  <c r="H3697" i="73" s="1"/>
  <c r="I3697" i="73"/>
  <c r="A3700" i="73" l="1"/>
  <c r="B3701" i="73"/>
  <c r="C3721" i="73"/>
  <c r="E3721" i="73" s="1"/>
  <c r="D4721" i="73"/>
  <c r="F3720" i="73"/>
  <c r="G3698" i="73"/>
  <c r="H3698" i="73" s="1"/>
  <c r="I3698" i="73"/>
  <c r="C3722" i="73" l="1"/>
  <c r="E3722" i="73" s="1"/>
  <c r="A3701" i="73"/>
  <c r="B3702" i="73"/>
  <c r="D4722" i="73"/>
  <c r="F3721" i="73"/>
  <c r="G3699" i="73"/>
  <c r="H3699" i="73" s="1"/>
  <c r="I3699" i="73"/>
  <c r="A3702" i="73" l="1"/>
  <c r="B3703" i="73"/>
  <c r="C3723" i="73"/>
  <c r="E3723" i="73" s="1"/>
  <c r="D4723" i="73"/>
  <c r="F3722" i="73"/>
  <c r="G3700" i="73"/>
  <c r="H3700" i="73" s="1"/>
  <c r="I3700" i="73"/>
  <c r="C3724" i="73" l="1"/>
  <c r="E3724" i="73" s="1"/>
  <c r="A3703" i="73"/>
  <c r="B3704" i="73"/>
  <c r="D4724" i="73"/>
  <c r="F3723" i="73"/>
  <c r="G3701" i="73"/>
  <c r="H3701" i="73" s="1"/>
  <c r="I3701" i="73"/>
  <c r="A3704" i="73" l="1"/>
  <c r="B3705" i="73"/>
  <c r="C3725" i="73"/>
  <c r="E3725" i="73" s="1"/>
  <c r="D4725" i="73"/>
  <c r="F3724" i="73"/>
  <c r="G3702" i="73"/>
  <c r="H3702" i="73" s="1"/>
  <c r="I3702" i="73"/>
  <c r="C3726" i="73" l="1"/>
  <c r="E3726" i="73" s="1"/>
  <c r="A3705" i="73"/>
  <c r="B3706" i="73"/>
  <c r="D4726" i="73"/>
  <c r="F3725" i="73"/>
  <c r="G3703" i="73"/>
  <c r="H3703" i="73" s="1"/>
  <c r="I3703" i="73"/>
  <c r="A3706" i="73" l="1"/>
  <c r="B3707" i="73"/>
  <c r="C3727" i="73"/>
  <c r="E3727" i="73" s="1"/>
  <c r="D4727" i="73"/>
  <c r="F3726" i="73"/>
  <c r="G3704" i="73"/>
  <c r="H3704" i="73" s="1"/>
  <c r="I3704" i="73"/>
  <c r="C3728" i="73" l="1"/>
  <c r="E3728" i="73" s="1"/>
  <c r="A3707" i="73"/>
  <c r="B3708" i="73"/>
  <c r="D4728" i="73"/>
  <c r="F3727" i="73"/>
  <c r="G3705" i="73"/>
  <c r="H3705" i="73" s="1"/>
  <c r="I3705" i="73"/>
  <c r="A3708" i="73" l="1"/>
  <c r="B3709" i="73"/>
  <c r="C3729" i="73"/>
  <c r="E3729" i="73" s="1"/>
  <c r="D4729" i="73"/>
  <c r="F3728" i="73"/>
  <c r="G3706" i="73"/>
  <c r="H3706" i="73" s="1"/>
  <c r="I3706" i="73"/>
  <c r="C3730" i="73" l="1"/>
  <c r="E3730" i="73" s="1"/>
  <c r="A3709" i="73"/>
  <c r="B3710" i="73"/>
  <c r="D4730" i="73"/>
  <c r="F3729" i="73"/>
  <c r="G3707" i="73"/>
  <c r="H3707" i="73" s="1"/>
  <c r="I3707" i="73"/>
  <c r="A3710" i="73" l="1"/>
  <c r="B3711" i="73"/>
  <c r="C3731" i="73"/>
  <c r="E3731" i="73" s="1"/>
  <c r="D4731" i="73"/>
  <c r="F3730" i="73"/>
  <c r="G3708" i="73"/>
  <c r="H3708" i="73" s="1"/>
  <c r="I3708" i="73"/>
  <c r="C3732" i="73" l="1"/>
  <c r="E3732" i="73" s="1"/>
  <c r="A3711" i="73"/>
  <c r="B3712" i="73"/>
  <c r="D4732" i="73"/>
  <c r="F3731" i="73"/>
  <c r="G3709" i="73"/>
  <c r="H3709" i="73" s="1"/>
  <c r="I3709" i="73"/>
  <c r="A3712" i="73" l="1"/>
  <c r="B3713" i="73"/>
  <c r="C3733" i="73"/>
  <c r="E3733" i="73" s="1"/>
  <c r="D4733" i="73"/>
  <c r="F3732" i="73"/>
  <c r="G3710" i="73"/>
  <c r="H3710" i="73" s="1"/>
  <c r="I3710" i="73"/>
  <c r="C3734" i="73" l="1"/>
  <c r="E3734" i="73" s="1"/>
  <c r="A3713" i="73"/>
  <c r="B3714" i="73"/>
  <c r="D4734" i="73"/>
  <c r="F3733" i="73"/>
  <c r="G3711" i="73"/>
  <c r="H3711" i="73" s="1"/>
  <c r="I3711" i="73"/>
  <c r="A3714" i="73" l="1"/>
  <c r="B3715" i="73"/>
  <c r="C3735" i="73"/>
  <c r="E3735" i="73" s="1"/>
  <c r="D4735" i="73"/>
  <c r="F3734" i="73"/>
  <c r="G3712" i="73"/>
  <c r="H3712" i="73" s="1"/>
  <c r="I3712" i="73"/>
  <c r="C3736" i="73" l="1"/>
  <c r="E3736" i="73" s="1"/>
  <c r="A3715" i="73"/>
  <c r="B3716" i="73"/>
  <c r="D4736" i="73"/>
  <c r="F3735" i="73"/>
  <c r="G3713" i="73"/>
  <c r="H3713" i="73" s="1"/>
  <c r="I3713" i="73"/>
  <c r="A3716" i="73" l="1"/>
  <c r="B3717" i="73"/>
  <c r="C3737" i="73"/>
  <c r="E3737" i="73" s="1"/>
  <c r="D4737" i="73"/>
  <c r="F3736" i="73"/>
  <c r="G3714" i="73"/>
  <c r="H3714" i="73" s="1"/>
  <c r="I3714" i="73"/>
  <c r="C3738" i="73" l="1"/>
  <c r="E3738" i="73" s="1"/>
  <c r="A3717" i="73"/>
  <c r="B3718" i="73"/>
  <c r="D4738" i="73"/>
  <c r="F3737" i="73"/>
  <c r="G3715" i="73"/>
  <c r="H3715" i="73" s="1"/>
  <c r="I3715" i="73"/>
  <c r="A3718" i="73" l="1"/>
  <c r="B3719" i="73"/>
  <c r="C3739" i="73"/>
  <c r="E3739" i="73" s="1"/>
  <c r="D4739" i="73"/>
  <c r="F3738" i="73"/>
  <c r="G3716" i="73"/>
  <c r="H3716" i="73" s="1"/>
  <c r="I3716" i="73"/>
  <c r="C3740" i="73" l="1"/>
  <c r="E3740" i="73" s="1"/>
  <c r="A3719" i="73"/>
  <c r="B3720" i="73"/>
  <c r="D4740" i="73"/>
  <c r="F3739" i="73"/>
  <c r="G3717" i="73"/>
  <c r="H3717" i="73" s="1"/>
  <c r="I3717" i="73"/>
  <c r="A3720" i="73" l="1"/>
  <c r="B3721" i="73"/>
  <c r="C3741" i="73"/>
  <c r="E3741" i="73" s="1"/>
  <c r="D4741" i="73"/>
  <c r="F3740" i="73"/>
  <c r="G3718" i="73"/>
  <c r="H3718" i="73" s="1"/>
  <c r="I3718" i="73"/>
  <c r="C3742" i="73" l="1"/>
  <c r="E3742" i="73" s="1"/>
  <c r="A3721" i="73"/>
  <c r="B3722" i="73"/>
  <c r="D4742" i="73"/>
  <c r="F3741" i="73"/>
  <c r="G3719" i="73"/>
  <c r="H3719" i="73" s="1"/>
  <c r="I3719" i="73"/>
  <c r="A3722" i="73" l="1"/>
  <c r="B3723" i="73"/>
  <c r="C3743" i="73"/>
  <c r="E3743" i="73" s="1"/>
  <c r="D4743" i="73"/>
  <c r="F3742" i="73"/>
  <c r="G3720" i="73"/>
  <c r="H3720" i="73" s="1"/>
  <c r="I3720" i="73"/>
  <c r="C3744" i="73" l="1"/>
  <c r="E3744" i="73" s="1"/>
  <c r="A3723" i="73"/>
  <c r="B3724" i="73"/>
  <c r="D4744" i="73"/>
  <c r="F3743" i="73"/>
  <c r="G3721" i="73"/>
  <c r="H3721" i="73" s="1"/>
  <c r="I3721" i="73"/>
  <c r="A3724" i="73" l="1"/>
  <c r="B3725" i="73"/>
  <c r="C3745" i="73"/>
  <c r="E3745" i="73" s="1"/>
  <c r="D4745" i="73"/>
  <c r="F3744" i="73"/>
  <c r="G3722" i="73"/>
  <c r="H3722" i="73" s="1"/>
  <c r="I3722" i="73"/>
  <c r="C3746" i="73" l="1"/>
  <c r="E3746" i="73" s="1"/>
  <c r="A3725" i="73"/>
  <c r="B3726" i="73"/>
  <c r="D4746" i="73"/>
  <c r="F3745" i="73"/>
  <c r="G3723" i="73"/>
  <c r="H3723" i="73" s="1"/>
  <c r="I3723" i="73"/>
  <c r="A3726" i="73" l="1"/>
  <c r="B3727" i="73"/>
  <c r="C3747" i="73"/>
  <c r="D4747" i="73"/>
  <c r="F3746" i="73"/>
  <c r="G3724" i="73"/>
  <c r="H3724" i="73" s="1"/>
  <c r="I3724" i="73"/>
  <c r="C3748" i="73" l="1"/>
  <c r="E3748" i="73" s="1"/>
  <c r="E3747" i="73"/>
  <c r="A3727" i="73"/>
  <c r="B3728" i="73"/>
  <c r="D4748" i="73"/>
  <c r="F3747" i="73"/>
  <c r="G3725" i="73"/>
  <c r="H3725" i="73" s="1"/>
  <c r="I3725" i="73"/>
  <c r="D4749" i="73" l="1"/>
  <c r="C3749" i="73"/>
  <c r="E3749" i="73" s="1"/>
  <c r="A3728" i="73"/>
  <c r="B3729" i="73"/>
  <c r="F3748" i="73"/>
  <c r="G3726" i="73"/>
  <c r="H3726" i="73" s="1"/>
  <c r="I3726" i="73"/>
  <c r="A3729" i="73" l="1"/>
  <c r="B3730" i="73"/>
  <c r="C3750" i="73"/>
  <c r="E3750" i="73" s="1"/>
  <c r="D4750" i="73"/>
  <c r="F3749" i="73"/>
  <c r="G3727" i="73"/>
  <c r="H3727" i="73" s="1"/>
  <c r="I3727" i="73"/>
  <c r="C3751" i="73" l="1"/>
  <c r="E3751" i="73" s="1"/>
  <c r="A3730" i="73"/>
  <c r="B3731" i="73"/>
  <c r="D4751" i="73"/>
  <c r="F3750" i="73"/>
  <c r="G3728" i="73"/>
  <c r="H3728" i="73" s="1"/>
  <c r="I3728" i="73"/>
  <c r="C3752" i="73" l="1"/>
  <c r="E3752" i="73" s="1"/>
  <c r="A3731" i="73"/>
  <c r="B3732" i="73"/>
  <c r="D4752" i="73"/>
  <c r="F3751" i="73"/>
  <c r="G3729" i="73"/>
  <c r="H3729" i="73" s="1"/>
  <c r="I3729" i="73"/>
  <c r="A3732" i="73" l="1"/>
  <c r="B3733" i="73"/>
  <c r="C3753" i="73"/>
  <c r="D4753" i="73"/>
  <c r="F3752" i="73"/>
  <c r="G3730" i="73"/>
  <c r="H3730" i="73" s="1"/>
  <c r="I3730" i="73"/>
  <c r="C3754" i="73" l="1"/>
  <c r="E3754" i="73" s="1"/>
  <c r="E3753" i="73"/>
  <c r="A3733" i="73"/>
  <c r="B3734" i="73"/>
  <c r="D4754" i="73"/>
  <c r="F3753" i="73"/>
  <c r="G3731" i="73"/>
  <c r="H3731" i="73" s="1"/>
  <c r="I3731" i="73"/>
  <c r="D4755" i="73" l="1"/>
  <c r="C3755" i="73"/>
  <c r="E3755" i="73" s="1"/>
  <c r="A3734" i="73"/>
  <c r="B3735" i="73"/>
  <c r="F3754" i="73"/>
  <c r="G3732" i="73"/>
  <c r="H3732" i="73" s="1"/>
  <c r="I3732" i="73"/>
  <c r="C3756" i="73" l="1"/>
  <c r="E3756" i="73" s="1"/>
  <c r="A3735" i="73"/>
  <c r="B3736" i="73"/>
  <c r="D4756" i="73"/>
  <c r="F3755" i="73"/>
  <c r="G3733" i="73"/>
  <c r="H3733" i="73" s="1"/>
  <c r="I3733" i="73"/>
  <c r="A3736" i="73" l="1"/>
  <c r="B3737" i="73"/>
  <c r="C3757" i="73"/>
  <c r="D4757" i="73"/>
  <c r="F3756" i="73"/>
  <c r="G3734" i="73"/>
  <c r="H3734" i="73" s="1"/>
  <c r="I3734" i="73"/>
  <c r="C3758" i="73" l="1"/>
  <c r="E3758" i="73" s="1"/>
  <c r="E3757" i="73"/>
  <c r="A3737" i="73"/>
  <c r="B3738" i="73"/>
  <c r="D4758" i="73"/>
  <c r="F3757" i="73"/>
  <c r="G3735" i="73"/>
  <c r="H3735" i="73" s="1"/>
  <c r="I3735" i="73"/>
  <c r="D4759" i="73" l="1"/>
  <c r="C3759" i="73"/>
  <c r="E3759" i="73" s="1"/>
  <c r="A3738" i="73"/>
  <c r="B3739" i="73"/>
  <c r="F3758" i="73"/>
  <c r="G3736" i="73"/>
  <c r="H3736" i="73" s="1"/>
  <c r="I3736" i="73"/>
  <c r="A3739" i="73" l="1"/>
  <c r="B3740" i="73"/>
  <c r="C3760" i="73"/>
  <c r="D4760" i="73"/>
  <c r="F3759" i="73"/>
  <c r="G3737" i="73"/>
  <c r="H3737" i="73" s="1"/>
  <c r="I3737" i="73"/>
  <c r="C3761" i="73" l="1"/>
  <c r="E3761" i="73" s="1"/>
  <c r="E3760" i="73"/>
  <c r="A3740" i="73"/>
  <c r="B3741" i="73"/>
  <c r="D4761" i="73"/>
  <c r="F3760" i="73"/>
  <c r="G3738" i="73"/>
  <c r="H3738" i="73" s="1"/>
  <c r="I3738" i="73"/>
  <c r="D4762" i="73" l="1"/>
  <c r="C3762" i="73"/>
  <c r="A3741" i="73"/>
  <c r="B3742" i="73"/>
  <c r="F3761" i="73"/>
  <c r="G3739" i="73"/>
  <c r="H3739" i="73" s="1"/>
  <c r="I3739" i="73"/>
  <c r="C3763" i="73" l="1"/>
  <c r="E3762" i="73"/>
  <c r="A3742" i="73"/>
  <c r="B3743" i="73"/>
  <c r="D4763" i="73"/>
  <c r="F3762" i="73"/>
  <c r="G3740" i="73"/>
  <c r="H3740" i="73" s="1"/>
  <c r="I3740" i="73"/>
  <c r="E3763" i="73"/>
  <c r="D4764" i="73" l="1"/>
  <c r="C3764" i="73"/>
  <c r="A3743" i="73"/>
  <c r="B3744" i="73"/>
  <c r="F3763" i="73"/>
  <c r="G3741" i="73"/>
  <c r="H3741" i="73" s="1"/>
  <c r="I3741" i="73"/>
  <c r="C3765" i="73" l="1"/>
  <c r="A3744" i="73"/>
  <c r="B3745" i="73"/>
  <c r="E3764" i="73"/>
  <c r="D4765" i="73"/>
  <c r="F3764" i="73"/>
  <c r="G3742" i="73"/>
  <c r="H3742" i="73" s="1"/>
  <c r="I3742" i="73"/>
  <c r="E3765" i="73"/>
  <c r="A3745" i="73" l="1"/>
  <c r="B3746" i="73"/>
  <c r="D4766" i="73"/>
  <c r="C3766" i="73"/>
  <c r="E3766" i="73" s="1"/>
  <c r="F3765" i="73"/>
  <c r="G3743" i="73"/>
  <c r="H3743" i="73" s="1"/>
  <c r="I3743" i="73"/>
  <c r="D4767" i="73" l="1"/>
  <c r="C3767" i="73"/>
  <c r="E3767" i="73" s="1"/>
  <c r="A3746" i="73"/>
  <c r="B3747" i="73"/>
  <c r="F3766" i="73"/>
  <c r="G3744" i="73"/>
  <c r="H3744" i="73" s="1"/>
  <c r="I3744" i="73"/>
  <c r="A3747" i="73" l="1"/>
  <c r="B3748" i="73"/>
  <c r="C3768" i="73"/>
  <c r="E3768" i="73" s="1"/>
  <c r="D4768" i="73"/>
  <c r="F3767" i="73"/>
  <c r="G3745" i="73"/>
  <c r="H3745" i="73" s="1"/>
  <c r="I3745" i="73"/>
  <c r="A3748" i="73" l="1"/>
  <c r="B3749" i="73"/>
  <c r="C3769" i="73"/>
  <c r="E3769" i="73" s="1"/>
  <c r="D4769" i="73"/>
  <c r="F3768" i="73"/>
  <c r="G3746" i="73"/>
  <c r="H3746" i="73" s="1"/>
  <c r="I3746" i="73"/>
  <c r="A3749" i="73" l="1"/>
  <c r="B3750" i="73"/>
  <c r="C3770" i="73"/>
  <c r="E3770" i="73" s="1"/>
  <c r="D4770" i="73"/>
  <c r="F3769" i="73"/>
  <c r="G3747" i="73"/>
  <c r="H3747" i="73" s="1"/>
  <c r="I3747" i="73"/>
  <c r="C3771" i="73" l="1"/>
  <c r="E3771" i="73" s="1"/>
  <c r="A3750" i="73"/>
  <c r="B3751" i="73"/>
  <c r="D4771" i="73"/>
  <c r="F3770" i="73"/>
  <c r="G3748" i="73"/>
  <c r="H3748" i="73" s="1"/>
  <c r="I3748" i="73"/>
  <c r="A3751" i="73" l="1"/>
  <c r="B3752" i="73"/>
  <c r="C3772" i="73"/>
  <c r="E3772" i="73" s="1"/>
  <c r="D4772" i="73"/>
  <c r="F3771" i="73"/>
  <c r="G3749" i="73"/>
  <c r="H3749" i="73" s="1"/>
  <c r="I3749" i="73"/>
  <c r="C3773" i="73" l="1"/>
  <c r="E3773" i="73" s="1"/>
  <c r="A3752" i="73"/>
  <c r="B3753" i="73"/>
  <c r="D4773" i="73"/>
  <c r="F3772" i="73"/>
  <c r="G3750" i="73"/>
  <c r="H3750" i="73" s="1"/>
  <c r="I3750" i="73"/>
  <c r="A3753" i="73" l="1"/>
  <c r="B3754" i="73"/>
  <c r="C3774" i="73"/>
  <c r="E3774" i="73" s="1"/>
  <c r="D4774" i="73"/>
  <c r="F3773" i="73"/>
  <c r="G3751" i="73"/>
  <c r="H3751" i="73" s="1"/>
  <c r="I3751" i="73"/>
  <c r="C3775" i="73" l="1"/>
  <c r="E3775" i="73" s="1"/>
  <c r="A3754" i="73"/>
  <c r="B3755" i="73"/>
  <c r="D4775" i="73"/>
  <c r="F3774" i="73"/>
  <c r="G3752" i="73"/>
  <c r="H3752" i="73" s="1"/>
  <c r="I3752" i="73"/>
  <c r="A3755" i="73" l="1"/>
  <c r="B3756" i="73"/>
  <c r="C3776" i="73"/>
  <c r="E3776" i="73" s="1"/>
  <c r="D4776" i="73"/>
  <c r="F3775" i="73"/>
  <c r="G3753" i="73"/>
  <c r="H3753" i="73" s="1"/>
  <c r="I3753" i="73"/>
  <c r="C3777" i="73" l="1"/>
  <c r="E3777" i="73" s="1"/>
  <c r="A3756" i="73"/>
  <c r="B3757" i="73"/>
  <c r="D4777" i="73"/>
  <c r="F3776" i="73"/>
  <c r="G3754" i="73"/>
  <c r="H3754" i="73" s="1"/>
  <c r="I3754" i="73"/>
  <c r="A3757" i="73" l="1"/>
  <c r="B3758" i="73"/>
  <c r="C3778" i="73"/>
  <c r="E3778" i="73" s="1"/>
  <c r="D4778" i="73"/>
  <c r="F3777" i="73"/>
  <c r="G3755" i="73"/>
  <c r="H3755" i="73" s="1"/>
  <c r="I3755" i="73"/>
  <c r="C3779" i="73" l="1"/>
  <c r="E3779" i="73" s="1"/>
  <c r="A3758" i="73"/>
  <c r="B3759" i="73"/>
  <c r="D4779" i="73"/>
  <c r="F3778" i="73"/>
  <c r="G3756" i="73"/>
  <c r="H3756" i="73" s="1"/>
  <c r="I3756" i="73"/>
  <c r="A3759" i="73" l="1"/>
  <c r="B3760" i="73"/>
  <c r="C3780" i="73"/>
  <c r="E3780" i="73" s="1"/>
  <c r="D4780" i="73"/>
  <c r="F3779" i="73"/>
  <c r="G3757" i="73"/>
  <c r="H3757" i="73" s="1"/>
  <c r="I3757" i="73"/>
  <c r="C3781" i="73" l="1"/>
  <c r="E3781" i="73" s="1"/>
  <c r="A3760" i="73"/>
  <c r="B3761" i="73"/>
  <c r="D4781" i="73"/>
  <c r="F3780" i="73"/>
  <c r="G3758" i="73"/>
  <c r="H3758" i="73" s="1"/>
  <c r="I3758" i="73"/>
  <c r="A3761" i="73" l="1"/>
  <c r="B3762" i="73"/>
  <c r="C3782" i="73"/>
  <c r="E3782" i="73" s="1"/>
  <c r="D4782" i="73"/>
  <c r="F3781" i="73"/>
  <c r="G3759" i="73"/>
  <c r="H3759" i="73" s="1"/>
  <c r="I3759" i="73"/>
  <c r="C3783" i="73" l="1"/>
  <c r="E3783" i="73" s="1"/>
  <c r="D4783" i="73"/>
  <c r="A3762" i="73"/>
  <c r="B3763" i="73"/>
  <c r="F3782" i="73"/>
  <c r="G3760" i="73"/>
  <c r="H3760" i="73" s="1"/>
  <c r="I3760" i="73"/>
  <c r="D4784" i="73" l="1"/>
  <c r="A3763" i="73"/>
  <c r="B3764" i="73"/>
  <c r="C3784" i="73"/>
  <c r="E3784" i="73" s="1"/>
  <c r="F3783" i="73"/>
  <c r="G3761" i="73"/>
  <c r="H3761" i="73" s="1"/>
  <c r="I3761" i="73"/>
  <c r="A3764" i="73" l="1"/>
  <c r="B3765" i="73"/>
  <c r="C3785" i="73"/>
  <c r="E3785" i="73" s="1"/>
  <c r="D4785" i="73"/>
  <c r="F3784" i="73"/>
  <c r="G3762" i="73"/>
  <c r="H3762" i="73" s="1"/>
  <c r="I3762" i="73"/>
  <c r="C3786" i="73" l="1"/>
  <c r="E3786" i="73" s="1"/>
  <c r="A3765" i="73"/>
  <c r="B3766" i="73"/>
  <c r="D4786" i="73"/>
  <c r="F3785" i="73"/>
  <c r="G3763" i="73"/>
  <c r="H3763" i="73" s="1"/>
  <c r="I3763" i="73"/>
  <c r="A3766" i="73" l="1"/>
  <c r="B3767" i="73"/>
  <c r="C3787" i="73"/>
  <c r="E3787" i="73" s="1"/>
  <c r="D4787" i="73"/>
  <c r="F3786" i="73"/>
  <c r="G3764" i="73"/>
  <c r="H3764" i="73" s="1"/>
  <c r="I3764" i="73"/>
  <c r="C3788" i="73" l="1"/>
  <c r="E3788" i="73" s="1"/>
  <c r="A3767" i="73"/>
  <c r="B3768" i="73"/>
  <c r="D4788" i="73"/>
  <c r="F3787" i="73"/>
  <c r="G3765" i="73"/>
  <c r="H3765" i="73" s="1"/>
  <c r="I3765" i="73"/>
  <c r="A3768" i="73" l="1"/>
  <c r="B3769" i="73"/>
  <c r="C3789" i="73"/>
  <c r="E3789" i="73" s="1"/>
  <c r="D4789" i="73"/>
  <c r="F3788" i="73"/>
  <c r="G3766" i="73"/>
  <c r="H3766" i="73" s="1"/>
  <c r="I3766" i="73"/>
  <c r="C3790" i="73" l="1"/>
  <c r="E3790" i="73" s="1"/>
  <c r="A3769" i="73"/>
  <c r="B3770" i="73"/>
  <c r="D4790" i="73"/>
  <c r="F3789" i="73"/>
  <c r="G3767" i="73"/>
  <c r="H3767" i="73" s="1"/>
  <c r="I3767" i="73"/>
  <c r="A3770" i="73" l="1"/>
  <c r="B3771" i="73"/>
  <c r="C3791" i="73"/>
  <c r="E3791" i="73" s="1"/>
  <c r="D4791" i="73"/>
  <c r="F3790" i="73"/>
  <c r="G3768" i="73"/>
  <c r="H3768" i="73" s="1"/>
  <c r="I3768" i="73"/>
  <c r="C3792" i="73" l="1"/>
  <c r="E3792" i="73" s="1"/>
  <c r="A3771" i="73"/>
  <c r="B3772" i="73"/>
  <c r="D4792" i="73"/>
  <c r="F3791" i="73"/>
  <c r="G3769" i="73"/>
  <c r="H3769" i="73" s="1"/>
  <c r="I3769" i="73"/>
  <c r="A3772" i="73" l="1"/>
  <c r="B3773" i="73"/>
  <c r="C3793" i="73"/>
  <c r="E3793" i="73" s="1"/>
  <c r="D4793" i="73"/>
  <c r="F3792" i="73"/>
  <c r="G3770" i="73"/>
  <c r="H3770" i="73" s="1"/>
  <c r="I3770" i="73"/>
  <c r="C3794" i="73" l="1"/>
  <c r="E3794" i="73" s="1"/>
  <c r="A3773" i="73"/>
  <c r="B3774" i="73"/>
  <c r="D4794" i="73"/>
  <c r="F3793" i="73"/>
  <c r="G3771" i="73"/>
  <c r="H3771" i="73" s="1"/>
  <c r="I3771" i="73"/>
  <c r="A3774" i="73" l="1"/>
  <c r="B3775" i="73"/>
  <c r="C3795" i="73"/>
  <c r="E3795" i="73" s="1"/>
  <c r="D4795" i="73"/>
  <c r="F3794" i="73"/>
  <c r="G3772" i="73"/>
  <c r="H3772" i="73" s="1"/>
  <c r="I3772" i="73"/>
  <c r="C3796" i="73" l="1"/>
  <c r="E3796" i="73" s="1"/>
  <c r="A3775" i="73"/>
  <c r="B3776" i="73"/>
  <c r="D4796" i="73"/>
  <c r="F3795" i="73"/>
  <c r="G3773" i="73"/>
  <c r="H3773" i="73" s="1"/>
  <c r="I3773" i="73"/>
  <c r="A3776" i="73" l="1"/>
  <c r="B3777" i="73"/>
  <c r="C3797" i="73"/>
  <c r="E3797" i="73" s="1"/>
  <c r="D4797" i="73"/>
  <c r="F3796" i="73"/>
  <c r="G3774" i="73"/>
  <c r="H3774" i="73" s="1"/>
  <c r="I3774" i="73"/>
  <c r="C3798" i="73" l="1"/>
  <c r="E3798" i="73" s="1"/>
  <c r="A3777" i="73"/>
  <c r="B3778" i="73"/>
  <c r="D4798" i="73"/>
  <c r="F3797" i="73"/>
  <c r="G3775" i="73"/>
  <c r="H3775" i="73" s="1"/>
  <c r="I3775" i="73"/>
  <c r="A3778" i="73" l="1"/>
  <c r="B3779" i="73"/>
  <c r="C3799" i="73"/>
  <c r="E3799" i="73" s="1"/>
  <c r="D4799" i="73"/>
  <c r="F3798" i="73"/>
  <c r="G3776" i="73"/>
  <c r="H3776" i="73" s="1"/>
  <c r="I3776" i="73"/>
  <c r="C3800" i="73" l="1"/>
  <c r="E3800" i="73" s="1"/>
  <c r="A3779" i="73"/>
  <c r="B3780" i="73"/>
  <c r="D4800" i="73"/>
  <c r="F3799" i="73"/>
  <c r="G3777" i="73"/>
  <c r="H3777" i="73" s="1"/>
  <c r="I3777" i="73"/>
  <c r="A3780" i="73" l="1"/>
  <c r="B3781" i="73"/>
  <c r="C3801" i="73"/>
  <c r="E3801" i="73" s="1"/>
  <c r="D4801" i="73"/>
  <c r="F3800" i="73"/>
  <c r="G3778" i="73"/>
  <c r="H3778" i="73" s="1"/>
  <c r="I3778" i="73"/>
  <c r="C3802" i="73" l="1"/>
  <c r="E3802" i="73" s="1"/>
  <c r="A3781" i="73"/>
  <c r="B3782" i="73"/>
  <c r="D4802" i="73"/>
  <c r="F3801" i="73"/>
  <c r="G3779" i="73"/>
  <c r="H3779" i="73" s="1"/>
  <c r="I3779" i="73"/>
  <c r="A3782" i="73" l="1"/>
  <c r="B3783" i="73"/>
  <c r="C3803" i="73"/>
  <c r="E3803" i="73" s="1"/>
  <c r="D4803" i="73"/>
  <c r="F3802" i="73"/>
  <c r="G3780" i="73"/>
  <c r="H3780" i="73" s="1"/>
  <c r="I3780" i="73"/>
  <c r="C3804" i="73" l="1"/>
  <c r="E3804" i="73" s="1"/>
  <c r="A3783" i="73"/>
  <c r="B3784" i="73"/>
  <c r="D4804" i="73"/>
  <c r="F3803" i="73"/>
  <c r="G3781" i="73"/>
  <c r="H3781" i="73" s="1"/>
  <c r="I3781" i="73"/>
  <c r="A3784" i="73" l="1"/>
  <c r="B3785" i="73"/>
  <c r="C3805" i="73"/>
  <c r="E3805" i="73" s="1"/>
  <c r="D4805" i="73"/>
  <c r="F3804" i="73"/>
  <c r="G3782" i="73"/>
  <c r="H3782" i="73" s="1"/>
  <c r="I3782" i="73"/>
  <c r="C3806" i="73" l="1"/>
  <c r="E3806" i="73" s="1"/>
  <c r="A3785" i="73"/>
  <c r="B3786" i="73"/>
  <c r="D4806" i="73"/>
  <c r="F3805" i="73"/>
  <c r="G3783" i="73"/>
  <c r="H3783" i="73" s="1"/>
  <c r="I3783" i="73"/>
  <c r="A3786" i="73" l="1"/>
  <c r="B3787" i="73"/>
  <c r="C3807" i="73"/>
  <c r="E3807" i="73" s="1"/>
  <c r="D4807" i="73"/>
  <c r="F3806" i="73"/>
  <c r="G3784" i="73"/>
  <c r="H3784" i="73" s="1"/>
  <c r="I3784" i="73"/>
  <c r="C3808" i="73" l="1"/>
  <c r="E3808" i="73" s="1"/>
  <c r="A3787" i="73"/>
  <c r="B3788" i="73"/>
  <c r="D4808" i="73"/>
  <c r="F3807" i="73"/>
  <c r="G3785" i="73"/>
  <c r="H3785" i="73" s="1"/>
  <c r="I3785" i="73"/>
  <c r="A3788" i="73" l="1"/>
  <c r="B3789" i="73"/>
  <c r="C3809" i="73"/>
  <c r="E3809" i="73" s="1"/>
  <c r="D4809" i="73"/>
  <c r="F3808" i="73"/>
  <c r="G3786" i="73"/>
  <c r="H3786" i="73" s="1"/>
  <c r="I3786" i="73"/>
  <c r="C3810" i="73" l="1"/>
  <c r="E3810" i="73" s="1"/>
  <c r="A3789" i="73"/>
  <c r="B3790" i="73"/>
  <c r="D4810" i="73"/>
  <c r="F3809" i="73"/>
  <c r="G3787" i="73"/>
  <c r="H3787" i="73" s="1"/>
  <c r="I3787" i="73"/>
  <c r="A3790" i="73" l="1"/>
  <c r="B3791" i="73"/>
  <c r="C3811" i="73"/>
  <c r="E3811" i="73" s="1"/>
  <c r="D4811" i="73"/>
  <c r="F3810" i="73"/>
  <c r="G3788" i="73"/>
  <c r="H3788" i="73" s="1"/>
  <c r="I3788" i="73"/>
  <c r="C3812" i="73" l="1"/>
  <c r="E3812" i="73" s="1"/>
  <c r="A3791" i="73"/>
  <c r="B3792" i="73"/>
  <c r="D4812" i="73"/>
  <c r="F3811" i="73"/>
  <c r="G3789" i="73"/>
  <c r="H3789" i="73" s="1"/>
  <c r="I3789" i="73"/>
  <c r="A3792" i="73" l="1"/>
  <c r="B3793" i="73"/>
  <c r="C3813" i="73"/>
  <c r="E3813" i="73" s="1"/>
  <c r="D4813" i="73"/>
  <c r="F3812" i="73"/>
  <c r="G3790" i="73"/>
  <c r="H3790" i="73" s="1"/>
  <c r="I3790" i="73"/>
  <c r="C3814" i="73" l="1"/>
  <c r="E3814" i="73" s="1"/>
  <c r="A3793" i="73"/>
  <c r="B3794" i="73"/>
  <c r="D4814" i="73"/>
  <c r="F3813" i="73"/>
  <c r="G3791" i="73"/>
  <c r="H3791" i="73" s="1"/>
  <c r="I3791" i="73"/>
  <c r="A3794" i="73" l="1"/>
  <c r="B3795" i="73"/>
  <c r="C3815" i="73"/>
  <c r="E3815" i="73" s="1"/>
  <c r="D4815" i="73"/>
  <c r="F3814" i="73"/>
  <c r="G3792" i="73"/>
  <c r="H3792" i="73" s="1"/>
  <c r="I3792" i="73"/>
  <c r="C3816" i="73" l="1"/>
  <c r="E3816" i="73" s="1"/>
  <c r="A3795" i="73"/>
  <c r="B3796" i="73"/>
  <c r="D4816" i="73"/>
  <c r="F3815" i="73"/>
  <c r="G3793" i="73"/>
  <c r="H3793" i="73" s="1"/>
  <c r="I3793" i="73"/>
  <c r="A3796" i="73" l="1"/>
  <c r="B3797" i="73"/>
  <c r="C3817" i="73"/>
  <c r="E3817" i="73" s="1"/>
  <c r="D4817" i="73"/>
  <c r="F3816" i="73"/>
  <c r="G3794" i="73"/>
  <c r="H3794" i="73" s="1"/>
  <c r="I3794" i="73"/>
  <c r="C3818" i="73" l="1"/>
  <c r="E3818" i="73" s="1"/>
  <c r="A3797" i="73"/>
  <c r="B3798" i="73"/>
  <c r="D4818" i="73"/>
  <c r="F3817" i="73"/>
  <c r="G3795" i="73"/>
  <c r="H3795" i="73" s="1"/>
  <c r="I3795" i="73"/>
  <c r="A3798" i="73" l="1"/>
  <c r="B3799" i="73"/>
  <c r="C3819" i="73"/>
  <c r="E3819" i="73" s="1"/>
  <c r="D4819" i="73"/>
  <c r="F3818" i="73"/>
  <c r="G3796" i="73"/>
  <c r="H3796" i="73" s="1"/>
  <c r="I3796" i="73"/>
  <c r="C3820" i="73" l="1"/>
  <c r="E3820" i="73" s="1"/>
  <c r="A3799" i="73"/>
  <c r="B3800" i="73"/>
  <c r="D4820" i="73"/>
  <c r="F3819" i="73"/>
  <c r="G3797" i="73"/>
  <c r="H3797" i="73" s="1"/>
  <c r="I3797" i="73"/>
  <c r="A3800" i="73" l="1"/>
  <c r="B3801" i="73"/>
  <c r="C3821" i="73"/>
  <c r="E3821" i="73" s="1"/>
  <c r="D4821" i="73"/>
  <c r="F3820" i="73"/>
  <c r="G3798" i="73"/>
  <c r="H3798" i="73" s="1"/>
  <c r="I3798" i="73"/>
  <c r="C3822" i="73" l="1"/>
  <c r="E3822" i="73" s="1"/>
  <c r="A3801" i="73"/>
  <c r="B3802" i="73"/>
  <c r="D4822" i="73"/>
  <c r="F3821" i="73"/>
  <c r="G3799" i="73"/>
  <c r="H3799" i="73" s="1"/>
  <c r="I3799" i="73"/>
  <c r="A3802" i="73" l="1"/>
  <c r="B3803" i="73"/>
  <c r="C3823" i="73"/>
  <c r="E3823" i="73" s="1"/>
  <c r="D4823" i="73"/>
  <c r="F3822" i="73"/>
  <c r="G3800" i="73"/>
  <c r="H3800" i="73" s="1"/>
  <c r="I3800" i="73"/>
  <c r="C3824" i="73" l="1"/>
  <c r="E3824" i="73" s="1"/>
  <c r="A3803" i="73"/>
  <c r="B3804" i="73"/>
  <c r="D4824" i="73"/>
  <c r="F3823" i="73"/>
  <c r="G3801" i="73"/>
  <c r="H3801" i="73" s="1"/>
  <c r="I3801" i="73"/>
  <c r="A3804" i="73" l="1"/>
  <c r="B3805" i="73"/>
  <c r="C3825" i="73"/>
  <c r="E3825" i="73" s="1"/>
  <c r="D4825" i="73"/>
  <c r="F3824" i="73"/>
  <c r="G3802" i="73"/>
  <c r="H3802" i="73" s="1"/>
  <c r="I3802" i="73"/>
  <c r="C3826" i="73" l="1"/>
  <c r="E3826" i="73" s="1"/>
  <c r="A3805" i="73"/>
  <c r="B3806" i="73"/>
  <c r="D4826" i="73"/>
  <c r="F3825" i="73"/>
  <c r="G3803" i="73"/>
  <c r="H3803" i="73" s="1"/>
  <c r="I3803" i="73"/>
  <c r="A3806" i="73" l="1"/>
  <c r="B3807" i="73"/>
  <c r="C3827" i="73"/>
  <c r="E3827" i="73" s="1"/>
  <c r="D4827" i="73"/>
  <c r="F3826" i="73"/>
  <c r="G3804" i="73"/>
  <c r="H3804" i="73" s="1"/>
  <c r="I3804" i="73"/>
  <c r="C3828" i="73" l="1"/>
  <c r="E3828" i="73" s="1"/>
  <c r="A3807" i="73"/>
  <c r="B3808" i="73"/>
  <c r="D4828" i="73"/>
  <c r="F3827" i="73"/>
  <c r="G3805" i="73"/>
  <c r="H3805" i="73" s="1"/>
  <c r="I3805" i="73"/>
  <c r="A3808" i="73" l="1"/>
  <c r="B3809" i="73"/>
  <c r="C3829" i="73"/>
  <c r="E3829" i="73" s="1"/>
  <c r="D4829" i="73"/>
  <c r="F3828" i="73"/>
  <c r="G3806" i="73"/>
  <c r="H3806" i="73" s="1"/>
  <c r="I3806" i="73"/>
  <c r="C3830" i="73" l="1"/>
  <c r="E3830" i="73" s="1"/>
  <c r="A3809" i="73"/>
  <c r="B3810" i="73"/>
  <c r="D4830" i="73"/>
  <c r="F3829" i="73"/>
  <c r="G3807" i="73"/>
  <c r="H3807" i="73" s="1"/>
  <c r="I3807" i="73"/>
  <c r="A3810" i="73" l="1"/>
  <c r="B3811" i="73"/>
  <c r="C3831" i="73"/>
  <c r="E3831" i="73" s="1"/>
  <c r="D4831" i="73"/>
  <c r="F3830" i="73"/>
  <c r="G3808" i="73"/>
  <c r="H3808" i="73" s="1"/>
  <c r="I3808" i="73"/>
  <c r="C3832" i="73" l="1"/>
  <c r="E3832" i="73" s="1"/>
  <c r="A3811" i="73"/>
  <c r="B3812" i="73"/>
  <c r="D4832" i="73"/>
  <c r="F3831" i="73"/>
  <c r="G3809" i="73"/>
  <c r="H3809" i="73" s="1"/>
  <c r="I3809" i="73"/>
  <c r="A3812" i="73" l="1"/>
  <c r="B3813" i="73"/>
  <c r="C3833" i="73"/>
  <c r="E3833" i="73" s="1"/>
  <c r="D4833" i="73"/>
  <c r="F3832" i="73"/>
  <c r="G3810" i="73"/>
  <c r="H3810" i="73" s="1"/>
  <c r="I3810" i="73"/>
  <c r="C3834" i="73" l="1"/>
  <c r="E3834" i="73" s="1"/>
  <c r="A3813" i="73"/>
  <c r="B3814" i="73"/>
  <c r="D4834" i="73"/>
  <c r="F3833" i="73"/>
  <c r="G3811" i="73"/>
  <c r="H3811" i="73" s="1"/>
  <c r="I3811" i="73"/>
  <c r="A3814" i="73" l="1"/>
  <c r="B3815" i="73"/>
  <c r="C3835" i="73"/>
  <c r="E3835" i="73" s="1"/>
  <c r="D4835" i="73"/>
  <c r="F3834" i="73"/>
  <c r="G3812" i="73"/>
  <c r="H3812" i="73" s="1"/>
  <c r="I3812" i="73"/>
  <c r="C3836" i="73" l="1"/>
  <c r="E3836" i="73" s="1"/>
  <c r="A3815" i="73"/>
  <c r="B3816" i="73"/>
  <c r="D4836" i="73"/>
  <c r="F3835" i="73"/>
  <c r="G3813" i="73"/>
  <c r="H3813" i="73" s="1"/>
  <c r="I3813" i="73"/>
  <c r="A3816" i="73" l="1"/>
  <c r="B3817" i="73"/>
  <c r="C3837" i="73"/>
  <c r="E3837" i="73" s="1"/>
  <c r="D4837" i="73"/>
  <c r="F3836" i="73"/>
  <c r="G3814" i="73"/>
  <c r="H3814" i="73" s="1"/>
  <c r="I3814" i="73"/>
  <c r="C3838" i="73" l="1"/>
  <c r="E3838" i="73" s="1"/>
  <c r="A3817" i="73"/>
  <c r="B3818" i="73"/>
  <c r="D4838" i="73"/>
  <c r="F3837" i="73"/>
  <c r="G3815" i="73"/>
  <c r="H3815" i="73" s="1"/>
  <c r="I3815" i="73"/>
  <c r="A3818" i="73" l="1"/>
  <c r="B3819" i="73"/>
  <c r="C3839" i="73"/>
  <c r="E3839" i="73" s="1"/>
  <c r="D4839" i="73"/>
  <c r="F3838" i="73"/>
  <c r="G3816" i="73"/>
  <c r="H3816" i="73" s="1"/>
  <c r="I3816" i="73"/>
  <c r="C3840" i="73" l="1"/>
  <c r="E3840" i="73" s="1"/>
  <c r="A3819" i="73"/>
  <c r="B3820" i="73"/>
  <c r="D4840" i="73"/>
  <c r="F3839" i="73"/>
  <c r="G3817" i="73"/>
  <c r="H3817" i="73" s="1"/>
  <c r="I3817" i="73"/>
  <c r="A3820" i="73" l="1"/>
  <c r="B3821" i="73"/>
  <c r="C3841" i="73"/>
  <c r="E3841" i="73" s="1"/>
  <c r="D4841" i="73"/>
  <c r="F3840" i="73"/>
  <c r="G3818" i="73"/>
  <c r="H3818" i="73" s="1"/>
  <c r="I3818" i="73"/>
  <c r="C3842" i="73" l="1"/>
  <c r="E3842" i="73" s="1"/>
  <c r="A3821" i="73"/>
  <c r="B3822" i="73"/>
  <c r="D4842" i="73"/>
  <c r="F3841" i="73"/>
  <c r="G3819" i="73"/>
  <c r="H3819" i="73" s="1"/>
  <c r="I3819" i="73"/>
  <c r="A3822" i="73" l="1"/>
  <c r="B3823" i="73"/>
  <c r="C3843" i="73"/>
  <c r="E3843" i="73" s="1"/>
  <c r="D4843" i="73"/>
  <c r="F3842" i="73"/>
  <c r="G3820" i="73"/>
  <c r="H3820" i="73" s="1"/>
  <c r="I3820" i="73"/>
  <c r="C3844" i="73" l="1"/>
  <c r="E3844" i="73" s="1"/>
  <c r="A3823" i="73"/>
  <c r="B3824" i="73"/>
  <c r="D4844" i="73"/>
  <c r="F3843" i="73"/>
  <c r="G3821" i="73"/>
  <c r="H3821" i="73" s="1"/>
  <c r="I3821" i="73"/>
  <c r="A3824" i="73" l="1"/>
  <c r="B3825" i="73"/>
  <c r="C3845" i="73"/>
  <c r="E3845" i="73" s="1"/>
  <c r="D4845" i="73"/>
  <c r="F3844" i="73"/>
  <c r="G3822" i="73"/>
  <c r="H3822" i="73" s="1"/>
  <c r="I3822" i="73"/>
  <c r="C3846" i="73" l="1"/>
  <c r="E3846" i="73" s="1"/>
  <c r="A3825" i="73"/>
  <c r="B3826" i="73"/>
  <c r="D4846" i="73"/>
  <c r="F3845" i="73"/>
  <c r="G3823" i="73"/>
  <c r="H3823" i="73" s="1"/>
  <c r="I3823" i="73"/>
  <c r="A3826" i="73" l="1"/>
  <c r="B3827" i="73"/>
  <c r="C3847" i="73"/>
  <c r="E3847" i="73" s="1"/>
  <c r="D4847" i="73"/>
  <c r="F3846" i="73"/>
  <c r="G3824" i="73"/>
  <c r="H3824" i="73" s="1"/>
  <c r="I3824" i="73"/>
  <c r="C3848" i="73" l="1"/>
  <c r="E3848" i="73" s="1"/>
  <c r="A3827" i="73"/>
  <c r="B3828" i="73"/>
  <c r="D4848" i="73"/>
  <c r="F3847" i="73"/>
  <c r="G3825" i="73"/>
  <c r="H3825" i="73" s="1"/>
  <c r="I3825" i="73"/>
  <c r="A3828" i="73" l="1"/>
  <c r="B3829" i="73"/>
  <c r="C3849" i="73"/>
  <c r="E3849" i="73" s="1"/>
  <c r="D4849" i="73"/>
  <c r="F3848" i="73"/>
  <c r="G3826" i="73"/>
  <c r="H3826" i="73" s="1"/>
  <c r="I3826" i="73"/>
  <c r="C3850" i="73" l="1"/>
  <c r="E3850" i="73" s="1"/>
  <c r="A3829" i="73"/>
  <c r="B3830" i="73"/>
  <c r="D4850" i="73"/>
  <c r="F3849" i="73"/>
  <c r="G3827" i="73"/>
  <c r="H3827" i="73" s="1"/>
  <c r="I3827" i="73"/>
  <c r="A3830" i="73" l="1"/>
  <c r="B3831" i="73"/>
  <c r="C3851" i="73"/>
  <c r="E3851" i="73" s="1"/>
  <c r="D4851" i="73"/>
  <c r="F3850" i="73"/>
  <c r="G3828" i="73"/>
  <c r="H3828" i="73" s="1"/>
  <c r="I3828" i="73"/>
  <c r="C3852" i="73" l="1"/>
  <c r="E3852" i="73" s="1"/>
  <c r="A3831" i="73"/>
  <c r="B3832" i="73"/>
  <c r="D4852" i="73"/>
  <c r="F3851" i="73"/>
  <c r="G3829" i="73"/>
  <c r="H3829" i="73" s="1"/>
  <c r="I3829" i="73"/>
  <c r="A3832" i="73" l="1"/>
  <c r="B3833" i="73"/>
  <c r="C3853" i="73"/>
  <c r="E3853" i="73" s="1"/>
  <c r="D4853" i="73"/>
  <c r="F3852" i="73"/>
  <c r="G3830" i="73"/>
  <c r="H3830" i="73" s="1"/>
  <c r="I3830" i="73"/>
  <c r="C3854" i="73" l="1"/>
  <c r="E3854" i="73" s="1"/>
  <c r="A3833" i="73"/>
  <c r="B3834" i="73"/>
  <c r="D4854" i="73"/>
  <c r="F3853" i="73"/>
  <c r="G3831" i="73"/>
  <c r="H3831" i="73" s="1"/>
  <c r="I3831" i="73"/>
  <c r="A3834" i="73" l="1"/>
  <c r="B3835" i="73"/>
  <c r="C3855" i="73"/>
  <c r="E3855" i="73" s="1"/>
  <c r="D4855" i="73"/>
  <c r="F3854" i="73"/>
  <c r="G3832" i="73"/>
  <c r="H3832" i="73" s="1"/>
  <c r="I3832" i="73"/>
  <c r="C3856" i="73" l="1"/>
  <c r="E3856" i="73" s="1"/>
  <c r="A3835" i="73"/>
  <c r="B3836" i="73"/>
  <c r="D4856" i="73"/>
  <c r="F3855" i="73"/>
  <c r="G3833" i="73"/>
  <c r="H3833" i="73" s="1"/>
  <c r="I3833" i="73"/>
  <c r="A3836" i="73" l="1"/>
  <c r="B3837" i="73"/>
  <c r="C3857" i="73"/>
  <c r="E3857" i="73" s="1"/>
  <c r="D4857" i="73"/>
  <c r="F3856" i="73"/>
  <c r="G3834" i="73"/>
  <c r="H3834" i="73" s="1"/>
  <c r="I3834" i="73"/>
  <c r="C3858" i="73" l="1"/>
  <c r="E3858" i="73" s="1"/>
  <c r="A3837" i="73"/>
  <c r="B3838" i="73"/>
  <c r="D4858" i="73"/>
  <c r="F3857" i="73"/>
  <c r="G3835" i="73"/>
  <c r="H3835" i="73" s="1"/>
  <c r="I3835" i="73"/>
  <c r="A3838" i="73" l="1"/>
  <c r="B3839" i="73"/>
  <c r="C3859" i="73"/>
  <c r="E3859" i="73" s="1"/>
  <c r="D4859" i="73"/>
  <c r="F3858" i="73"/>
  <c r="G3836" i="73"/>
  <c r="H3836" i="73" s="1"/>
  <c r="I3836" i="73"/>
  <c r="C3860" i="73" l="1"/>
  <c r="E3860" i="73" s="1"/>
  <c r="A3839" i="73"/>
  <c r="B3840" i="73"/>
  <c r="D4860" i="73"/>
  <c r="F3859" i="73"/>
  <c r="G3837" i="73"/>
  <c r="H3837" i="73" s="1"/>
  <c r="I3837" i="73"/>
  <c r="A3840" i="73" l="1"/>
  <c r="B3841" i="73"/>
  <c r="C3861" i="73"/>
  <c r="D4861" i="73"/>
  <c r="F3860" i="73"/>
  <c r="G3838" i="73"/>
  <c r="H3838" i="73" s="1"/>
  <c r="I3838" i="73"/>
  <c r="C3862" i="73" l="1"/>
  <c r="E3861" i="73"/>
  <c r="A3841" i="73"/>
  <c r="B3842" i="73"/>
  <c r="D4862" i="73"/>
  <c r="F3861" i="73"/>
  <c r="G3839" i="73"/>
  <c r="H3839" i="73" s="1"/>
  <c r="I3839" i="73"/>
  <c r="C3863" i="73" l="1"/>
  <c r="D4863" i="73"/>
  <c r="E3862" i="73"/>
  <c r="A3842" i="73"/>
  <c r="B3843" i="73"/>
  <c r="F3862" i="73"/>
  <c r="G3840" i="73"/>
  <c r="H3840" i="73" s="1"/>
  <c r="I3840" i="73"/>
  <c r="E3863" i="73"/>
  <c r="A3843" i="73" l="1"/>
  <c r="B3844" i="73"/>
  <c r="D4864" i="73"/>
  <c r="C3864" i="73"/>
  <c r="E3864" i="73" s="1"/>
  <c r="F3863" i="73"/>
  <c r="G3841" i="73"/>
  <c r="H3841" i="73" s="1"/>
  <c r="I3841" i="73"/>
  <c r="D4865" i="73" l="1"/>
  <c r="C3865" i="73"/>
  <c r="E3865" i="73" s="1"/>
  <c r="A3844" i="73"/>
  <c r="B3845" i="73"/>
  <c r="F3864" i="73"/>
  <c r="G3842" i="73"/>
  <c r="H3842" i="73" s="1"/>
  <c r="I3842" i="73"/>
  <c r="C3866" i="73" l="1"/>
  <c r="E3866" i="73" s="1"/>
  <c r="A3845" i="73"/>
  <c r="B3846" i="73"/>
  <c r="D4866" i="73"/>
  <c r="F3865" i="73"/>
  <c r="G3843" i="73"/>
  <c r="H3843" i="73" s="1"/>
  <c r="I3843" i="73"/>
  <c r="A3846" i="73" l="1"/>
  <c r="B3847" i="73"/>
  <c r="C3867" i="73"/>
  <c r="E3867" i="73" s="1"/>
  <c r="D4867" i="73"/>
  <c r="F3866" i="73"/>
  <c r="G3844" i="73"/>
  <c r="H3844" i="73" s="1"/>
  <c r="I3844" i="73"/>
  <c r="C3868" i="73" l="1"/>
  <c r="E3868" i="73" s="1"/>
  <c r="A3847" i="73"/>
  <c r="B3848" i="73"/>
  <c r="D4868" i="73"/>
  <c r="F3867" i="73"/>
  <c r="G3845" i="73"/>
  <c r="H3845" i="73" s="1"/>
  <c r="I3845" i="73"/>
  <c r="A3848" i="73" l="1"/>
  <c r="B3849" i="73"/>
  <c r="C3869" i="73"/>
  <c r="E3869" i="73" s="1"/>
  <c r="D4869" i="73"/>
  <c r="F3868" i="73"/>
  <c r="G3846" i="73"/>
  <c r="H3846" i="73" s="1"/>
  <c r="I3846" i="73"/>
  <c r="C3870" i="73" l="1"/>
  <c r="E3870" i="73" s="1"/>
  <c r="A3849" i="73"/>
  <c r="B3850" i="73"/>
  <c r="D4870" i="73"/>
  <c r="F3869" i="73"/>
  <c r="G3847" i="73"/>
  <c r="H3847" i="73" s="1"/>
  <c r="I3847" i="73"/>
  <c r="A3850" i="73" l="1"/>
  <c r="B3851" i="73"/>
  <c r="C3871" i="73"/>
  <c r="E3871" i="73" s="1"/>
  <c r="D4871" i="73"/>
  <c r="F3870" i="73"/>
  <c r="G3848" i="73"/>
  <c r="H3848" i="73" s="1"/>
  <c r="I3848" i="73"/>
  <c r="C3872" i="73" l="1"/>
  <c r="E3872" i="73" s="1"/>
  <c r="A3851" i="73"/>
  <c r="B3852" i="73"/>
  <c r="D4872" i="73"/>
  <c r="F3871" i="73"/>
  <c r="G3849" i="73"/>
  <c r="H3849" i="73" s="1"/>
  <c r="I3849" i="73"/>
  <c r="A3852" i="73" l="1"/>
  <c r="B3853" i="73"/>
  <c r="C3873" i="73"/>
  <c r="E3873" i="73" s="1"/>
  <c r="D4873" i="73"/>
  <c r="F3872" i="73"/>
  <c r="G3850" i="73"/>
  <c r="H3850" i="73" s="1"/>
  <c r="I3850" i="73"/>
  <c r="C3874" i="73" l="1"/>
  <c r="E3874" i="73" s="1"/>
  <c r="A3853" i="73"/>
  <c r="B3854" i="73"/>
  <c r="D4874" i="73"/>
  <c r="F3873" i="73"/>
  <c r="G3851" i="73"/>
  <c r="H3851" i="73" s="1"/>
  <c r="I3851" i="73"/>
  <c r="A3854" i="73" l="1"/>
  <c r="B3855" i="73"/>
  <c r="C3875" i="73"/>
  <c r="E3875" i="73" s="1"/>
  <c r="D4875" i="73"/>
  <c r="F3874" i="73"/>
  <c r="G3852" i="73"/>
  <c r="H3852" i="73" s="1"/>
  <c r="I3852" i="73"/>
  <c r="C3876" i="73" l="1"/>
  <c r="E3876" i="73" s="1"/>
  <c r="A3855" i="73"/>
  <c r="B3856" i="73"/>
  <c r="D4876" i="73"/>
  <c r="F3875" i="73"/>
  <c r="G3853" i="73"/>
  <c r="H3853" i="73" s="1"/>
  <c r="I3853" i="73"/>
  <c r="A3856" i="73" l="1"/>
  <c r="B3857" i="73"/>
  <c r="C3877" i="73"/>
  <c r="E3877" i="73" s="1"/>
  <c r="D4877" i="73"/>
  <c r="F3876" i="73"/>
  <c r="G3854" i="73"/>
  <c r="H3854" i="73" s="1"/>
  <c r="I3854" i="73"/>
  <c r="C3878" i="73" l="1"/>
  <c r="E3878" i="73" s="1"/>
  <c r="A3857" i="73"/>
  <c r="B3858" i="73"/>
  <c r="D4878" i="73"/>
  <c r="F3877" i="73"/>
  <c r="G3855" i="73"/>
  <c r="H3855" i="73" s="1"/>
  <c r="I3855" i="73"/>
  <c r="A3858" i="73" l="1"/>
  <c r="B3859" i="73"/>
  <c r="C3879" i="73"/>
  <c r="E3879" i="73" s="1"/>
  <c r="D4879" i="73"/>
  <c r="F3878" i="73"/>
  <c r="G3856" i="73"/>
  <c r="H3856" i="73" s="1"/>
  <c r="I3856" i="73"/>
  <c r="C3880" i="73" l="1"/>
  <c r="E3880" i="73" s="1"/>
  <c r="A3859" i="73"/>
  <c r="B3860" i="73"/>
  <c r="D4880" i="73"/>
  <c r="F3879" i="73"/>
  <c r="G3857" i="73"/>
  <c r="H3857" i="73" s="1"/>
  <c r="I3857" i="73"/>
  <c r="A3860" i="73" l="1"/>
  <c r="B3861" i="73"/>
  <c r="C3881" i="73"/>
  <c r="E3881" i="73" s="1"/>
  <c r="D4881" i="73"/>
  <c r="F3880" i="73"/>
  <c r="G3858" i="73"/>
  <c r="H3858" i="73" s="1"/>
  <c r="I3858" i="73"/>
  <c r="C3882" i="73" l="1"/>
  <c r="E3882" i="73" s="1"/>
  <c r="A3861" i="73"/>
  <c r="B3862" i="73"/>
  <c r="D4882" i="73"/>
  <c r="F3881" i="73"/>
  <c r="G3859" i="73"/>
  <c r="H3859" i="73" s="1"/>
  <c r="I3859" i="73"/>
  <c r="A3862" i="73" l="1"/>
  <c r="B3863" i="73"/>
  <c r="C3883" i="73"/>
  <c r="E3883" i="73" s="1"/>
  <c r="D4883" i="73"/>
  <c r="F3882" i="73"/>
  <c r="G3860" i="73"/>
  <c r="H3860" i="73" s="1"/>
  <c r="I3860" i="73"/>
  <c r="C3884" i="73" l="1"/>
  <c r="E3884" i="73" s="1"/>
  <c r="A3863" i="73"/>
  <c r="B3864" i="73"/>
  <c r="D4884" i="73"/>
  <c r="F3883" i="73"/>
  <c r="G3861" i="73"/>
  <c r="H3861" i="73" s="1"/>
  <c r="I3861" i="73"/>
  <c r="A3864" i="73" l="1"/>
  <c r="B3865" i="73"/>
  <c r="C3885" i="73"/>
  <c r="E3885" i="73" s="1"/>
  <c r="D4885" i="73"/>
  <c r="F3884" i="73"/>
  <c r="G3862" i="73"/>
  <c r="H3862" i="73" s="1"/>
  <c r="I3862" i="73"/>
  <c r="C3886" i="73" l="1"/>
  <c r="E3886" i="73" s="1"/>
  <c r="A3865" i="73"/>
  <c r="B3866" i="73"/>
  <c r="D4886" i="73"/>
  <c r="F3885" i="73"/>
  <c r="G3863" i="73"/>
  <c r="H3863" i="73" s="1"/>
  <c r="I3863" i="73"/>
  <c r="A3866" i="73" l="1"/>
  <c r="B3867" i="73"/>
  <c r="C3887" i="73"/>
  <c r="E3887" i="73" s="1"/>
  <c r="D4887" i="73"/>
  <c r="F3886" i="73"/>
  <c r="G3864" i="73"/>
  <c r="H3864" i="73" s="1"/>
  <c r="I3864" i="73"/>
  <c r="C3888" i="73" l="1"/>
  <c r="E3888" i="73" s="1"/>
  <c r="A3867" i="73"/>
  <c r="B3868" i="73"/>
  <c r="D4888" i="73"/>
  <c r="F3887" i="73"/>
  <c r="G3865" i="73"/>
  <c r="H3865" i="73" s="1"/>
  <c r="I3865" i="73"/>
  <c r="A3868" i="73" l="1"/>
  <c r="B3869" i="73"/>
  <c r="C3889" i="73"/>
  <c r="E3889" i="73" s="1"/>
  <c r="D4889" i="73"/>
  <c r="F3888" i="73"/>
  <c r="G3866" i="73"/>
  <c r="H3866" i="73" s="1"/>
  <c r="I3866" i="73"/>
  <c r="C3890" i="73" l="1"/>
  <c r="E3890" i="73" s="1"/>
  <c r="A3869" i="73"/>
  <c r="B3870" i="73"/>
  <c r="D4890" i="73"/>
  <c r="F3889" i="73"/>
  <c r="G3867" i="73"/>
  <c r="H3867" i="73" s="1"/>
  <c r="I3867" i="73"/>
  <c r="A3870" i="73" l="1"/>
  <c r="B3871" i="73"/>
  <c r="C3891" i="73"/>
  <c r="E3891" i="73" s="1"/>
  <c r="D4891" i="73"/>
  <c r="F3890" i="73"/>
  <c r="G3868" i="73"/>
  <c r="H3868" i="73" s="1"/>
  <c r="I3868" i="73"/>
  <c r="C3892" i="73" l="1"/>
  <c r="E3892" i="73" s="1"/>
  <c r="A3871" i="73"/>
  <c r="B3872" i="73"/>
  <c r="D4892" i="73"/>
  <c r="F3891" i="73"/>
  <c r="G3869" i="73"/>
  <c r="H3869" i="73" s="1"/>
  <c r="I3869" i="73"/>
  <c r="A3872" i="73" l="1"/>
  <c r="B3873" i="73"/>
  <c r="C3893" i="73"/>
  <c r="E3893" i="73" s="1"/>
  <c r="D4893" i="73"/>
  <c r="F3892" i="73"/>
  <c r="G3870" i="73"/>
  <c r="H3870" i="73" s="1"/>
  <c r="I3870" i="73"/>
  <c r="C3894" i="73" l="1"/>
  <c r="E3894" i="73" s="1"/>
  <c r="A3873" i="73"/>
  <c r="B3874" i="73"/>
  <c r="D4894" i="73"/>
  <c r="F3893" i="73"/>
  <c r="G3871" i="73"/>
  <c r="H3871" i="73" s="1"/>
  <c r="I3871" i="73"/>
  <c r="A3874" i="73" l="1"/>
  <c r="B3875" i="73"/>
  <c r="C3895" i="73"/>
  <c r="E3895" i="73" s="1"/>
  <c r="D4895" i="73"/>
  <c r="F3894" i="73"/>
  <c r="G3872" i="73"/>
  <c r="H3872" i="73" s="1"/>
  <c r="I3872" i="73"/>
  <c r="C3896" i="73" l="1"/>
  <c r="E3896" i="73" s="1"/>
  <c r="A3875" i="73"/>
  <c r="B3876" i="73"/>
  <c r="D4896" i="73"/>
  <c r="F3895" i="73"/>
  <c r="G3873" i="73"/>
  <c r="H3873" i="73" s="1"/>
  <c r="I3873" i="73"/>
  <c r="A3876" i="73" l="1"/>
  <c r="B3877" i="73"/>
  <c r="C3897" i="73"/>
  <c r="E3897" i="73" s="1"/>
  <c r="D4897" i="73"/>
  <c r="F3896" i="73"/>
  <c r="G3874" i="73"/>
  <c r="H3874" i="73" s="1"/>
  <c r="I3874" i="73"/>
  <c r="C3898" i="73" l="1"/>
  <c r="E3898" i="73" s="1"/>
  <c r="A3877" i="73"/>
  <c r="B3878" i="73"/>
  <c r="D4898" i="73"/>
  <c r="F3897" i="73"/>
  <c r="G3875" i="73"/>
  <c r="H3875" i="73" s="1"/>
  <c r="I3875" i="73"/>
  <c r="C3899" i="73" l="1"/>
  <c r="E3899" i="73" s="1"/>
  <c r="A3878" i="73"/>
  <c r="B3879" i="73"/>
  <c r="D4899" i="73"/>
  <c r="F3898" i="73"/>
  <c r="G3876" i="73"/>
  <c r="H3876" i="73" s="1"/>
  <c r="I3876" i="73"/>
  <c r="A3879" i="73" l="1"/>
  <c r="B3880" i="73"/>
  <c r="C3900" i="73"/>
  <c r="E3900" i="73" s="1"/>
  <c r="D4900" i="73"/>
  <c r="F3899" i="73"/>
  <c r="G3877" i="73"/>
  <c r="H3877" i="73" s="1"/>
  <c r="I3877" i="73"/>
  <c r="C3901" i="73" l="1"/>
  <c r="E3901" i="73" s="1"/>
  <c r="A3880" i="73"/>
  <c r="B3881" i="73"/>
  <c r="D4901" i="73"/>
  <c r="F3900" i="73"/>
  <c r="G3878" i="73"/>
  <c r="H3878" i="73" s="1"/>
  <c r="I3878" i="73"/>
  <c r="A3881" i="73" l="1"/>
  <c r="B3882" i="73"/>
  <c r="C3902" i="73"/>
  <c r="D4902" i="73"/>
  <c r="F3901" i="73"/>
  <c r="G3879" i="73"/>
  <c r="H3879" i="73" s="1"/>
  <c r="I3879" i="73"/>
  <c r="C3903" i="73" l="1"/>
  <c r="E3902" i="73"/>
  <c r="A3882" i="73"/>
  <c r="B3883" i="73"/>
  <c r="D4903" i="73"/>
  <c r="F3902" i="73"/>
  <c r="G3880" i="73"/>
  <c r="H3880" i="73" s="1"/>
  <c r="I3880" i="73"/>
  <c r="E3903" i="73"/>
  <c r="D4904" i="73" l="1"/>
  <c r="C3904" i="73"/>
  <c r="E3904" i="73" s="1"/>
  <c r="A3883" i="73"/>
  <c r="B3884" i="73"/>
  <c r="F3903" i="73"/>
  <c r="G3881" i="73"/>
  <c r="H3881" i="73" s="1"/>
  <c r="I3881" i="73"/>
  <c r="C3905" i="73" l="1"/>
  <c r="E3905" i="73" s="1"/>
  <c r="A3884" i="73"/>
  <c r="B3885" i="73"/>
  <c r="D4905" i="73"/>
  <c r="F3904" i="73"/>
  <c r="G3882" i="73"/>
  <c r="H3882" i="73" s="1"/>
  <c r="I3882" i="73"/>
  <c r="A3885" i="73" l="1"/>
  <c r="B3886" i="73"/>
  <c r="C3906" i="73"/>
  <c r="E3906" i="73" s="1"/>
  <c r="D4906" i="73"/>
  <c r="F3905" i="73"/>
  <c r="G3883" i="73"/>
  <c r="H3883" i="73" s="1"/>
  <c r="I3883" i="73"/>
  <c r="C3907" i="73" l="1"/>
  <c r="E3907" i="73" s="1"/>
  <c r="A3886" i="73"/>
  <c r="B3887" i="73"/>
  <c r="D4907" i="73"/>
  <c r="F3906" i="73"/>
  <c r="G3884" i="73"/>
  <c r="H3884" i="73" s="1"/>
  <c r="I3884" i="73"/>
  <c r="A3887" i="73" l="1"/>
  <c r="B3888" i="73"/>
  <c r="C3908" i="73"/>
  <c r="D4908" i="73"/>
  <c r="F3907" i="73"/>
  <c r="G3885" i="73"/>
  <c r="H3885" i="73" s="1"/>
  <c r="I3885" i="73"/>
  <c r="C3909" i="73" l="1"/>
  <c r="E3909" i="73" s="1"/>
  <c r="E3908" i="73"/>
  <c r="A3888" i="73"/>
  <c r="B3889" i="73"/>
  <c r="D4909" i="73"/>
  <c r="F3908" i="73"/>
  <c r="G3886" i="73"/>
  <c r="H3886" i="73" s="1"/>
  <c r="I3886" i="73"/>
  <c r="D4910" i="73" l="1"/>
  <c r="C3910" i="73"/>
  <c r="E3910" i="73" s="1"/>
  <c r="A3889" i="73"/>
  <c r="B3890" i="73"/>
  <c r="F3909" i="73"/>
  <c r="G3887" i="73"/>
  <c r="H3887" i="73" s="1"/>
  <c r="I3887" i="73"/>
  <c r="C3911" i="73" l="1"/>
  <c r="E3911" i="73" s="1"/>
  <c r="A3890" i="73"/>
  <c r="B3891" i="73"/>
  <c r="D4911" i="73"/>
  <c r="F3910" i="73"/>
  <c r="G3888" i="73"/>
  <c r="H3888" i="73" s="1"/>
  <c r="I3888" i="73"/>
  <c r="A3891" i="73" l="1"/>
  <c r="B3892" i="73"/>
  <c r="C3912" i="73"/>
  <c r="E3912" i="73" s="1"/>
  <c r="D4912" i="73"/>
  <c r="F3911" i="73"/>
  <c r="G3889" i="73"/>
  <c r="H3889" i="73" s="1"/>
  <c r="I3889" i="73"/>
  <c r="C3913" i="73" l="1"/>
  <c r="E3913" i="73" s="1"/>
  <c r="A3892" i="73"/>
  <c r="B3893" i="73"/>
  <c r="D4913" i="73"/>
  <c r="F3912" i="73"/>
  <c r="G3890" i="73"/>
  <c r="H3890" i="73" s="1"/>
  <c r="I3890" i="73"/>
  <c r="A3893" i="73" l="1"/>
  <c r="B3894" i="73"/>
  <c r="C3914" i="73"/>
  <c r="E3914" i="73" s="1"/>
  <c r="D4914" i="73"/>
  <c r="F3913" i="73"/>
  <c r="G3891" i="73"/>
  <c r="H3891" i="73" s="1"/>
  <c r="I3891" i="73"/>
  <c r="C3915" i="73" l="1"/>
  <c r="E3915" i="73" s="1"/>
  <c r="A3894" i="73"/>
  <c r="B3895" i="73"/>
  <c r="D4915" i="73"/>
  <c r="F3914" i="73"/>
  <c r="G3892" i="73"/>
  <c r="H3892" i="73" s="1"/>
  <c r="I3892" i="73"/>
  <c r="A3895" i="73" l="1"/>
  <c r="B3896" i="73"/>
  <c r="C3916" i="73"/>
  <c r="E3916" i="73" s="1"/>
  <c r="D4916" i="73"/>
  <c r="F3915" i="73"/>
  <c r="G3893" i="73"/>
  <c r="H3893" i="73" s="1"/>
  <c r="I3893" i="73"/>
  <c r="C3917" i="73" l="1"/>
  <c r="E3917" i="73" s="1"/>
  <c r="A3896" i="73"/>
  <c r="B3897" i="73"/>
  <c r="D4917" i="73"/>
  <c r="F3916" i="73"/>
  <c r="G3894" i="73"/>
  <c r="H3894" i="73" s="1"/>
  <c r="I3894" i="73"/>
  <c r="A3897" i="73" l="1"/>
  <c r="B3898" i="73"/>
  <c r="C3918" i="73"/>
  <c r="E3918" i="73" s="1"/>
  <c r="D4918" i="73"/>
  <c r="F3917" i="73"/>
  <c r="G3895" i="73"/>
  <c r="H3895" i="73" s="1"/>
  <c r="I3895" i="73"/>
  <c r="C3919" i="73" l="1"/>
  <c r="E3919" i="73" s="1"/>
  <c r="A3898" i="73"/>
  <c r="B3899" i="73"/>
  <c r="D4919" i="73"/>
  <c r="F3918" i="73"/>
  <c r="G3896" i="73"/>
  <c r="H3896" i="73" s="1"/>
  <c r="I3896" i="73"/>
  <c r="A3899" i="73" l="1"/>
  <c r="B3900" i="73"/>
  <c r="C3920" i="73"/>
  <c r="E3920" i="73" s="1"/>
  <c r="D4920" i="73"/>
  <c r="F3919" i="73"/>
  <c r="G3897" i="73"/>
  <c r="H3897" i="73" s="1"/>
  <c r="I3897" i="73"/>
  <c r="C3921" i="73" l="1"/>
  <c r="E3921" i="73" s="1"/>
  <c r="A3900" i="73"/>
  <c r="B3901" i="73"/>
  <c r="D4921" i="73"/>
  <c r="F3920" i="73"/>
  <c r="G3898" i="73"/>
  <c r="H3898" i="73" s="1"/>
  <c r="I3898" i="73"/>
  <c r="A3901" i="73" l="1"/>
  <c r="B3902" i="73"/>
  <c r="C3922" i="73"/>
  <c r="E3922" i="73" s="1"/>
  <c r="D4922" i="73"/>
  <c r="F3921" i="73"/>
  <c r="G3899" i="73"/>
  <c r="H3899" i="73" s="1"/>
  <c r="I3899" i="73"/>
  <c r="C3923" i="73" l="1"/>
  <c r="E3923" i="73" s="1"/>
  <c r="A3902" i="73"/>
  <c r="B3903" i="73"/>
  <c r="D4923" i="73"/>
  <c r="F3922" i="73"/>
  <c r="G3900" i="73"/>
  <c r="H3900" i="73" s="1"/>
  <c r="I3900" i="73"/>
  <c r="A3903" i="73" l="1"/>
  <c r="B3904" i="73"/>
  <c r="C3924" i="73"/>
  <c r="E3924" i="73" s="1"/>
  <c r="D4924" i="73"/>
  <c r="F3923" i="73"/>
  <c r="G3901" i="73"/>
  <c r="H3901" i="73" s="1"/>
  <c r="I3901" i="73"/>
  <c r="C3925" i="73" l="1"/>
  <c r="E3925" i="73" s="1"/>
  <c r="A3904" i="73"/>
  <c r="B3905" i="73"/>
  <c r="D4925" i="73"/>
  <c r="F3924" i="73"/>
  <c r="G3902" i="73"/>
  <c r="H3902" i="73" s="1"/>
  <c r="I3902" i="73"/>
  <c r="A3905" i="73" l="1"/>
  <c r="B3906" i="73"/>
  <c r="C3926" i="73"/>
  <c r="D4926" i="73"/>
  <c r="F3925" i="73"/>
  <c r="G3903" i="73"/>
  <c r="H3903" i="73" s="1"/>
  <c r="I3903" i="73"/>
  <c r="C3927" i="73" l="1"/>
  <c r="E3926" i="73"/>
  <c r="A3906" i="73"/>
  <c r="B3907" i="73"/>
  <c r="D4927" i="73"/>
  <c r="F3926" i="73"/>
  <c r="G3904" i="73"/>
  <c r="H3904" i="73" s="1"/>
  <c r="I3904" i="73"/>
  <c r="E3927" i="73"/>
  <c r="D4928" i="73" l="1"/>
  <c r="C3928" i="73"/>
  <c r="A3907" i="73"/>
  <c r="B3908" i="73"/>
  <c r="F3927" i="73"/>
  <c r="E3928" i="73"/>
  <c r="G3905" i="73"/>
  <c r="H3905" i="73" s="1"/>
  <c r="I3905" i="73"/>
  <c r="C3929" i="73" l="1"/>
  <c r="E3929" i="73" s="1"/>
  <c r="A3908" i="73"/>
  <c r="B3909" i="73"/>
  <c r="D4929" i="73"/>
  <c r="F3928" i="73"/>
  <c r="G3906" i="73"/>
  <c r="H3906" i="73" s="1"/>
  <c r="I3906" i="73"/>
  <c r="A3909" i="73" l="1"/>
  <c r="B3910" i="73"/>
  <c r="C3930" i="73"/>
  <c r="E3930" i="73" s="1"/>
  <c r="D4930" i="73"/>
  <c r="F3929" i="73"/>
  <c r="G3907" i="73"/>
  <c r="H3907" i="73" s="1"/>
  <c r="I3907" i="73"/>
  <c r="C3931" i="73" l="1"/>
  <c r="E3931" i="73" s="1"/>
  <c r="A3910" i="73"/>
  <c r="B3911" i="73"/>
  <c r="D4931" i="73"/>
  <c r="F3930" i="73"/>
  <c r="G3908" i="73"/>
  <c r="H3908" i="73" s="1"/>
  <c r="I3908" i="73"/>
  <c r="C3932" i="73" l="1"/>
  <c r="E3932" i="73" s="1"/>
  <c r="A3911" i="73"/>
  <c r="B3912" i="73"/>
  <c r="D4932" i="73"/>
  <c r="F3931" i="73"/>
  <c r="G3909" i="73"/>
  <c r="H3909" i="73" s="1"/>
  <c r="I3909" i="73"/>
  <c r="A3912" i="73" l="1"/>
  <c r="B3913" i="73"/>
  <c r="C3933" i="73"/>
  <c r="E3933" i="73" s="1"/>
  <c r="D4933" i="73"/>
  <c r="F3932" i="73"/>
  <c r="G3910" i="73"/>
  <c r="H3910" i="73" s="1"/>
  <c r="I3910" i="73"/>
  <c r="C3934" i="73" l="1"/>
  <c r="E3934" i="73" s="1"/>
  <c r="A3913" i="73"/>
  <c r="B3914" i="73"/>
  <c r="D4934" i="73"/>
  <c r="F3933" i="73"/>
  <c r="G3911" i="73"/>
  <c r="H3911" i="73" s="1"/>
  <c r="I3911" i="73"/>
  <c r="A3914" i="73" l="1"/>
  <c r="B3915" i="73"/>
  <c r="C3935" i="73"/>
  <c r="E3935" i="73" s="1"/>
  <c r="D4935" i="73"/>
  <c r="F3934" i="73"/>
  <c r="G3912" i="73"/>
  <c r="H3912" i="73" s="1"/>
  <c r="I3912" i="73"/>
  <c r="A3915" i="73" l="1"/>
  <c r="B3916" i="73"/>
  <c r="C3936" i="73"/>
  <c r="E3936" i="73" s="1"/>
  <c r="D4936" i="73"/>
  <c r="F3935" i="73"/>
  <c r="G3913" i="73"/>
  <c r="H3913" i="73" s="1"/>
  <c r="I3913" i="73"/>
  <c r="C3937" i="73" l="1"/>
  <c r="E3937" i="73" s="1"/>
  <c r="A3916" i="73"/>
  <c r="B3917" i="73"/>
  <c r="D4937" i="73"/>
  <c r="F3936" i="73"/>
  <c r="G3914" i="73"/>
  <c r="H3914" i="73" s="1"/>
  <c r="I3914" i="73"/>
  <c r="A3917" i="73" l="1"/>
  <c r="B3918" i="73"/>
  <c r="C3938" i="73"/>
  <c r="D4938" i="73"/>
  <c r="F3937" i="73"/>
  <c r="G3915" i="73"/>
  <c r="H3915" i="73" s="1"/>
  <c r="I3915" i="73"/>
  <c r="C3939" i="73" l="1"/>
  <c r="A3918" i="73"/>
  <c r="B3919" i="73"/>
  <c r="E3938" i="73"/>
  <c r="D4939" i="73"/>
  <c r="F3938" i="73"/>
  <c r="G3916" i="73"/>
  <c r="H3916" i="73" s="1"/>
  <c r="I3916" i="73"/>
  <c r="E3939" i="73"/>
  <c r="A3919" i="73" l="1"/>
  <c r="B3920" i="73"/>
  <c r="D4940" i="73"/>
  <c r="C3940" i="73"/>
  <c r="E3940" i="73" s="1"/>
  <c r="F3939" i="73"/>
  <c r="G3917" i="73"/>
  <c r="H3917" i="73" s="1"/>
  <c r="I3917" i="73"/>
  <c r="D4941" i="73" l="1"/>
  <c r="C3941" i="73"/>
  <c r="E3941" i="73" s="1"/>
  <c r="A3920" i="73"/>
  <c r="B3921" i="73"/>
  <c r="F3940" i="73"/>
  <c r="G3918" i="73"/>
  <c r="H3918" i="73" s="1"/>
  <c r="I3918" i="73"/>
  <c r="C3942" i="73" l="1"/>
  <c r="E3942" i="73" s="1"/>
  <c r="A3921" i="73"/>
  <c r="B3922" i="73"/>
  <c r="D4942" i="73"/>
  <c r="F3941" i="73"/>
  <c r="G3919" i="73"/>
  <c r="H3919" i="73" s="1"/>
  <c r="I3919" i="73"/>
  <c r="A3922" i="73" l="1"/>
  <c r="B3923" i="73"/>
  <c r="C3943" i="73"/>
  <c r="E3943" i="73" s="1"/>
  <c r="D4943" i="73"/>
  <c r="F3942" i="73"/>
  <c r="G3920" i="73"/>
  <c r="H3920" i="73" s="1"/>
  <c r="I3920" i="73"/>
  <c r="C3944" i="73" l="1"/>
  <c r="E3944" i="73" s="1"/>
  <c r="A3923" i="73"/>
  <c r="B3924" i="73"/>
  <c r="D4944" i="73"/>
  <c r="F3943" i="73"/>
  <c r="G3921" i="73"/>
  <c r="H3921" i="73" s="1"/>
  <c r="I3921" i="73"/>
  <c r="A3924" i="73" l="1"/>
  <c r="B3925" i="73"/>
  <c r="C3945" i="73"/>
  <c r="E3945" i="73" s="1"/>
  <c r="D4945" i="73"/>
  <c r="F3944" i="73"/>
  <c r="G3922" i="73"/>
  <c r="H3922" i="73" s="1"/>
  <c r="I3922" i="73"/>
  <c r="C3946" i="73" l="1"/>
  <c r="E3946" i="73" s="1"/>
  <c r="A3925" i="73"/>
  <c r="B3926" i="73"/>
  <c r="D4946" i="73"/>
  <c r="F3945" i="73"/>
  <c r="G3923" i="73"/>
  <c r="H3923" i="73" s="1"/>
  <c r="I3923" i="73"/>
  <c r="A3926" i="73" l="1"/>
  <c r="B3927" i="73"/>
  <c r="C3947" i="73"/>
  <c r="E3947" i="73" s="1"/>
  <c r="D4947" i="73"/>
  <c r="F3946" i="73"/>
  <c r="G3924" i="73"/>
  <c r="H3924" i="73" s="1"/>
  <c r="I3924" i="73"/>
  <c r="C3948" i="73" l="1"/>
  <c r="E3948" i="73" s="1"/>
  <c r="A3927" i="73"/>
  <c r="B3928" i="73"/>
  <c r="D4948" i="73"/>
  <c r="F3947" i="73"/>
  <c r="G3925" i="73"/>
  <c r="H3925" i="73" s="1"/>
  <c r="I3925" i="73"/>
  <c r="A3928" i="73" l="1"/>
  <c r="B3929" i="73"/>
  <c r="C3949" i="73"/>
  <c r="E3949" i="73" s="1"/>
  <c r="D4949" i="73"/>
  <c r="F3948" i="73"/>
  <c r="G3926" i="73"/>
  <c r="H3926" i="73" s="1"/>
  <c r="I3926" i="73"/>
  <c r="C3950" i="73" l="1"/>
  <c r="E3950" i="73" s="1"/>
  <c r="A3929" i="73"/>
  <c r="B3930" i="73"/>
  <c r="D4950" i="73"/>
  <c r="F3949" i="73"/>
  <c r="G3927" i="73"/>
  <c r="H3927" i="73" s="1"/>
  <c r="I3927" i="73"/>
  <c r="A3930" i="73" l="1"/>
  <c r="B3931" i="73"/>
  <c r="C3951" i="73"/>
  <c r="E3951" i="73" s="1"/>
  <c r="D4951" i="73"/>
  <c r="F3950" i="73"/>
  <c r="G3928" i="73"/>
  <c r="H3928" i="73" s="1"/>
  <c r="I3928" i="73"/>
  <c r="C3952" i="73" l="1"/>
  <c r="E3952" i="73" s="1"/>
  <c r="A3931" i="73"/>
  <c r="B3932" i="73"/>
  <c r="D4952" i="73"/>
  <c r="F3951" i="73"/>
  <c r="G3929" i="73"/>
  <c r="H3929" i="73" s="1"/>
  <c r="I3929" i="73"/>
  <c r="A3932" i="73" l="1"/>
  <c r="B3933" i="73"/>
  <c r="C3953" i="73"/>
  <c r="E3953" i="73" s="1"/>
  <c r="D4953" i="73"/>
  <c r="F3952" i="73"/>
  <c r="G3930" i="73"/>
  <c r="H3930" i="73" s="1"/>
  <c r="I3930" i="73"/>
  <c r="C3954" i="73" l="1"/>
  <c r="E3954" i="73" s="1"/>
  <c r="A3933" i="73"/>
  <c r="B3934" i="73"/>
  <c r="D4954" i="73"/>
  <c r="F3953" i="73"/>
  <c r="G3931" i="73"/>
  <c r="H3931" i="73" s="1"/>
  <c r="I3931" i="73"/>
  <c r="A3934" i="73" l="1"/>
  <c r="B3935" i="73"/>
  <c r="C3955" i="73"/>
  <c r="E3955" i="73" s="1"/>
  <c r="D4955" i="73"/>
  <c r="F3954" i="73"/>
  <c r="G3932" i="73"/>
  <c r="H3932" i="73" s="1"/>
  <c r="I3932" i="73"/>
  <c r="C3956" i="73" l="1"/>
  <c r="E3956" i="73" s="1"/>
  <c r="A3935" i="73"/>
  <c r="B3936" i="73"/>
  <c r="D4956" i="73"/>
  <c r="F3955" i="73"/>
  <c r="G3933" i="73"/>
  <c r="H3933" i="73" s="1"/>
  <c r="I3933" i="73"/>
  <c r="A3936" i="73" l="1"/>
  <c r="B3937" i="73"/>
  <c r="C3957" i="73"/>
  <c r="E3957" i="73" s="1"/>
  <c r="D4957" i="73"/>
  <c r="F3956" i="73"/>
  <c r="G3934" i="73"/>
  <c r="H3934" i="73" s="1"/>
  <c r="I3934" i="73"/>
  <c r="C3958" i="73" l="1"/>
  <c r="E3958" i="73" s="1"/>
  <c r="A3937" i="73"/>
  <c r="B3938" i="73"/>
  <c r="D4958" i="73"/>
  <c r="F3957" i="73"/>
  <c r="G3935" i="73"/>
  <c r="H3935" i="73" s="1"/>
  <c r="I3935" i="73"/>
  <c r="A3938" i="73" l="1"/>
  <c r="B3939" i="73"/>
  <c r="C3959" i="73"/>
  <c r="E3959" i="73" s="1"/>
  <c r="D4959" i="73"/>
  <c r="F3958" i="73"/>
  <c r="G3936" i="73"/>
  <c r="H3936" i="73" s="1"/>
  <c r="I3936" i="73"/>
  <c r="C3960" i="73" l="1"/>
  <c r="E3960" i="73" s="1"/>
  <c r="A3939" i="73"/>
  <c r="B3940" i="73"/>
  <c r="D4960" i="73"/>
  <c r="F3959" i="73"/>
  <c r="G3937" i="73"/>
  <c r="H3937" i="73" s="1"/>
  <c r="I3937" i="73"/>
  <c r="A3940" i="73" l="1"/>
  <c r="B3941" i="73"/>
  <c r="C3961" i="73"/>
  <c r="E3961" i="73" s="1"/>
  <c r="D4961" i="73"/>
  <c r="F3960" i="73"/>
  <c r="G3938" i="73"/>
  <c r="H3938" i="73" s="1"/>
  <c r="I3938" i="73"/>
  <c r="C3962" i="73" l="1"/>
  <c r="E3962" i="73" s="1"/>
  <c r="A3941" i="73"/>
  <c r="B3942" i="73"/>
  <c r="D4962" i="73"/>
  <c r="F3961" i="73"/>
  <c r="G3939" i="73"/>
  <c r="H3939" i="73" s="1"/>
  <c r="I3939" i="73"/>
  <c r="A3942" i="73" l="1"/>
  <c r="B3943" i="73"/>
  <c r="C3963" i="73"/>
  <c r="E3963" i="73" s="1"/>
  <c r="D4963" i="73"/>
  <c r="F3962" i="73"/>
  <c r="G3940" i="73"/>
  <c r="H3940" i="73" s="1"/>
  <c r="I3940" i="73"/>
  <c r="C3964" i="73" l="1"/>
  <c r="E3964" i="73" s="1"/>
  <c r="A3943" i="73"/>
  <c r="B3944" i="73"/>
  <c r="D4964" i="73"/>
  <c r="F3963" i="73"/>
  <c r="G3941" i="73"/>
  <c r="H3941" i="73" s="1"/>
  <c r="I3941" i="73"/>
  <c r="A3944" i="73" l="1"/>
  <c r="B3945" i="73"/>
  <c r="C3965" i="73"/>
  <c r="E3965" i="73" s="1"/>
  <c r="D4965" i="73"/>
  <c r="F3964" i="73"/>
  <c r="G3942" i="73"/>
  <c r="H3942" i="73" s="1"/>
  <c r="I3942" i="73"/>
  <c r="C3966" i="73" l="1"/>
  <c r="E3966" i="73" s="1"/>
  <c r="A3945" i="73"/>
  <c r="B3946" i="73"/>
  <c r="D4966" i="73"/>
  <c r="F3965" i="73"/>
  <c r="G3943" i="73"/>
  <c r="H3943" i="73" s="1"/>
  <c r="I3943" i="73"/>
  <c r="A3946" i="73" l="1"/>
  <c r="B3947" i="73"/>
  <c r="C3967" i="73"/>
  <c r="E3967" i="73" s="1"/>
  <c r="D4967" i="73"/>
  <c r="F3966" i="73"/>
  <c r="G3944" i="73"/>
  <c r="H3944" i="73" s="1"/>
  <c r="I3944" i="73"/>
  <c r="C3968" i="73" l="1"/>
  <c r="E3968" i="73" s="1"/>
  <c r="A3947" i="73"/>
  <c r="B3948" i="73"/>
  <c r="D4968" i="73"/>
  <c r="F3967" i="73"/>
  <c r="G3945" i="73"/>
  <c r="H3945" i="73" s="1"/>
  <c r="I3945" i="73"/>
  <c r="A3948" i="73" l="1"/>
  <c r="B3949" i="73"/>
  <c r="C3969" i="73"/>
  <c r="E3969" i="73" s="1"/>
  <c r="D4969" i="73"/>
  <c r="F3968" i="73"/>
  <c r="G3946" i="73"/>
  <c r="H3946" i="73" s="1"/>
  <c r="I3946" i="73"/>
  <c r="C3970" i="73" l="1"/>
  <c r="E3970" i="73" s="1"/>
  <c r="A3949" i="73"/>
  <c r="B3950" i="73"/>
  <c r="D4970" i="73"/>
  <c r="F3969" i="73"/>
  <c r="G3947" i="73"/>
  <c r="H3947" i="73" s="1"/>
  <c r="I3947" i="73"/>
  <c r="A3950" i="73" l="1"/>
  <c r="B3951" i="73"/>
  <c r="C3971" i="73"/>
  <c r="E3971" i="73" s="1"/>
  <c r="D4971" i="73"/>
  <c r="F3970" i="73"/>
  <c r="G3948" i="73"/>
  <c r="H3948" i="73" s="1"/>
  <c r="I3948" i="73"/>
  <c r="C3972" i="73" l="1"/>
  <c r="E3972" i="73" s="1"/>
  <c r="A3951" i="73"/>
  <c r="B3952" i="73"/>
  <c r="D4972" i="73"/>
  <c r="F3971" i="73"/>
  <c r="G3949" i="73"/>
  <c r="H3949" i="73" s="1"/>
  <c r="I3949" i="73"/>
  <c r="A3952" i="73" l="1"/>
  <c r="B3953" i="73"/>
  <c r="C3973" i="73"/>
  <c r="E3973" i="73" s="1"/>
  <c r="D4973" i="73"/>
  <c r="F3972" i="73"/>
  <c r="G3950" i="73"/>
  <c r="H3950" i="73" s="1"/>
  <c r="I3950" i="73"/>
  <c r="C3974" i="73" l="1"/>
  <c r="E3974" i="73" s="1"/>
  <c r="A3953" i="73"/>
  <c r="B3954" i="73"/>
  <c r="D4974" i="73"/>
  <c r="F3973" i="73"/>
  <c r="G3951" i="73"/>
  <c r="H3951" i="73" s="1"/>
  <c r="I3951" i="73"/>
  <c r="A3954" i="73" l="1"/>
  <c r="B3955" i="73"/>
  <c r="C3975" i="73"/>
  <c r="E3975" i="73" s="1"/>
  <c r="D4975" i="73"/>
  <c r="F3974" i="73"/>
  <c r="G3952" i="73"/>
  <c r="H3952" i="73" s="1"/>
  <c r="I3952" i="73"/>
  <c r="C3976" i="73" l="1"/>
  <c r="E3976" i="73" s="1"/>
  <c r="A3955" i="73"/>
  <c r="B3956" i="73"/>
  <c r="D4976" i="73"/>
  <c r="F3975" i="73"/>
  <c r="G3953" i="73"/>
  <c r="H3953" i="73" s="1"/>
  <c r="I3953" i="73"/>
  <c r="A3956" i="73" l="1"/>
  <c r="B3957" i="73"/>
  <c r="C3977" i="73"/>
  <c r="E3977" i="73" s="1"/>
  <c r="D4977" i="73"/>
  <c r="F3976" i="73"/>
  <c r="G3954" i="73"/>
  <c r="H3954" i="73" s="1"/>
  <c r="I3954" i="73"/>
  <c r="C3978" i="73" l="1"/>
  <c r="E3978" i="73" s="1"/>
  <c r="A3957" i="73"/>
  <c r="B3958" i="73"/>
  <c r="D4978" i="73"/>
  <c r="F3977" i="73"/>
  <c r="G3955" i="73"/>
  <c r="H3955" i="73" s="1"/>
  <c r="I3955" i="73"/>
  <c r="A3958" i="73" l="1"/>
  <c r="B3959" i="73"/>
  <c r="C3979" i="73"/>
  <c r="E3979" i="73" s="1"/>
  <c r="D4979" i="73"/>
  <c r="F3978" i="73"/>
  <c r="G3956" i="73"/>
  <c r="H3956" i="73" s="1"/>
  <c r="I3956" i="73"/>
  <c r="C3980" i="73" l="1"/>
  <c r="E3980" i="73" s="1"/>
  <c r="A3959" i="73"/>
  <c r="B3960" i="73"/>
  <c r="D4980" i="73"/>
  <c r="F3979" i="73"/>
  <c r="G3957" i="73"/>
  <c r="H3957" i="73" s="1"/>
  <c r="I3957" i="73"/>
  <c r="A3960" i="73" l="1"/>
  <c r="B3961" i="73"/>
  <c r="C3981" i="73"/>
  <c r="E3981" i="73" s="1"/>
  <c r="D4981" i="73"/>
  <c r="F3980" i="73"/>
  <c r="G3958" i="73"/>
  <c r="H3958" i="73" s="1"/>
  <c r="I3958" i="73"/>
  <c r="C3982" i="73" l="1"/>
  <c r="E3982" i="73" s="1"/>
  <c r="A3961" i="73"/>
  <c r="B3962" i="73"/>
  <c r="D4982" i="73"/>
  <c r="F3981" i="73"/>
  <c r="G3959" i="73"/>
  <c r="H3959" i="73" s="1"/>
  <c r="I3959" i="73"/>
  <c r="A3962" i="73" l="1"/>
  <c r="B3963" i="73"/>
  <c r="C3983" i="73"/>
  <c r="E3983" i="73" s="1"/>
  <c r="D4983" i="73"/>
  <c r="F3982" i="73"/>
  <c r="G3960" i="73"/>
  <c r="H3960" i="73" s="1"/>
  <c r="I3960" i="73"/>
  <c r="C3984" i="73" l="1"/>
  <c r="E3984" i="73" s="1"/>
  <c r="A3963" i="73"/>
  <c r="B3964" i="73"/>
  <c r="D4984" i="73"/>
  <c r="F3983" i="73"/>
  <c r="G3961" i="73"/>
  <c r="H3961" i="73" s="1"/>
  <c r="I3961" i="73"/>
  <c r="A3964" i="73" l="1"/>
  <c r="B3965" i="73"/>
  <c r="C3985" i="73"/>
  <c r="E3985" i="73" s="1"/>
  <c r="D4985" i="73"/>
  <c r="F3984" i="73"/>
  <c r="G3962" i="73"/>
  <c r="H3962" i="73" s="1"/>
  <c r="I3962" i="73"/>
  <c r="C3986" i="73" l="1"/>
  <c r="E3986" i="73" s="1"/>
  <c r="A3965" i="73"/>
  <c r="B3966" i="73"/>
  <c r="D4986" i="73"/>
  <c r="F3985" i="73"/>
  <c r="G3963" i="73"/>
  <c r="H3963" i="73" s="1"/>
  <c r="I3963" i="73"/>
  <c r="A3966" i="73" l="1"/>
  <c r="B3967" i="73"/>
  <c r="C3987" i="73"/>
  <c r="E3987" i="73" s="1"/>
  <c r="D4987" i="73"/>
  <c r="F3986" i="73"/>
  <c r="G3964" i="73"/>
  <c r="H3964" i="73" s="1"/>
  <c r="I3964" i="73"/>
  <c r="C3988" i="73" l="1"/>
  <c r="E3988" i="73" s="1"/>
  <c r="A3967" i="73"/>
  <c r="B3968" i="73"/>
  <c r="D4988" i="73"/>
  <c r="F3987" i="73"/>
  <c r="G3965" i="73"/>
  <c r="H3965" i="73" s="1"/>
  <c r="I3965" i="73"/>
  <c r="A3968" i="73" l="1"/>
  <c r="B3969" i="73"/>
  <c r="C3989" i="73"/>
  <c r="E3989" i="73" s="1"/>
  <c r="D4989" i="73"/>
  <c r="F3988" i="73"/>
  <c r="G3966" i="73"/>
  <c r="H3966" i="73" s="1"/>
  <c r="I3966" i="73"/>
  <c r="C3990" i="73" l="1"/>
  <c r="E3990" i="73" s="1"/>
  <c r="A3969" i="73"/>
  <c r="B3970" i="73"/>
  <c r="D4990" i="73"/>
  <c r="F3989" i="73"/>
  <c r="G3967" i="73"/>
  <c r="H3967" i="73" s="1"/>
  <c r="I3967" i="73"/>
  <c r="A3970" i="73" l="1"/>
  <c r="B3971" i="73"/>
  <c r="C3991" i="73"/>
  <c r="E3991" i="73" s="1"/>
  <c r="D4991" i="73"/>
  <c r="F3990" i="73"/>
  <c r="G3968" i="73"/>
  <c r="H3968" i="73" s="1"/>
  <c r="I3968" i="73"/>
  <c r="C3992" i="73" l="1"/>
  <c r="E3992" i="73" s="1"/>
  <c r="A3971" i="73"/>
  <c r="B3972" i="73"/>
  <c r="D4992" i="73"/>
  <c r="F3991" i="73"/>
  <c r="G3969" i="73"/>
  <c r="H3969" i="73" s="1"/>
  <c r="I3969" i="73"/>
  <c r="A3972" i="73" l="1"/>
  <c r="B3973" i="73"/>
  <c r="C3993" i="73"/>
  <c r="E3993" i="73" s="1"/>
  <c r="D4993" i="73"/>
  <c r="F3992" i="73"/>
  <c r="G3970" i="73"/>
  <c r="H3970" i="73" s="1"/>
  <c r="I3970" i="73"/>
  <c r="C3994" i="73" l="1"/>
  <c r="E3994" i="73" s="1"/>
  <c r="A3973" i="73"/>
  <c r="B3974" i="73"/>
  <c r="D4994" i="73"/>
  <c r="F3993" i="73"/>
  <c r="G3971" i="73"/>
  <c r="H3971" i="73" s="1"/>
  <c r="I3971" i="73"/>
  <c r="A3974" i="73" l="1"/>
  <c r="B3975" i="73"/>
  <c r="C3995" i="73"/>
  <c r="E3995" i="73" s="1"/>
  <c r="D4995" i="73"/>
  <c r="F3994" i="73"/>
  <c r="G3972" i="73"/>
  <c r="H3972" i="73" s="1"/>
  <c r="I3972" i="73"/>
  <c r="C3996" i="73" l="1"/>
  <c r="E3996" i="73" s="1"/>
  <c r="A3975" i="73"/>
  <c r="B3976" i="73"/>
  <c r="D4996" i="73"/>
  <c r="F3995" i="73"/>
  <c r="G3973" i="73"/>
  <c r="H3973" i="73" s="1"/>
  <c r="I3973" i="73"/>
  <c r="A3976" i="73" l="1"/>
  <c r="B3977" i="73"/>
  <c r="C3997" i="73"/>
  <c r="E3997" i="73" s="1"/>
  <c r="D4997" i="73"/>
  <c r="F3996" i="73"/>
  <c r="G3974" i="73"/>
  <c r="H3974" i="73" s="1"/>
  <c r="I3974" i="73"/>
  <c r="C3998" i="73" l="1"/>
  <c r="E3998" i="73" s="1"/>
  <c r="A3977" i="73"/>
  <c r="B3978" i="73"/>
  <c r="D4998" i="73"/>
  <c r="F3997" i="73"/>
  <c r="G3975" i="73"/>
  <c r="H3975" i="73" s="1"/>
  <c r="I3975" i="73"/>
  <c r="A3978" i="73" l="1"/>
  <c r="B3979" i="73"/>
  <c r="C3999" i="73"/>
  <c r="E3999" i="73" s="1"/>
  <c r="D4999" i="73"/>
  <c r="F3998" i="73"/>
  <c r="G3976" i="73"/>
  <c r="H3976" i="73" s="1"/>
  <c r="I3976" i="73"/>
  <c r="C4000" i="73" l="1"/>
  <c r="E4000" i="73" s="1"/>
  <c r="A3979" i="73"/>
  <c r="B3980" i="73"/>
  <c r="D5000" i="73"/>
  <c r="F3999" i="73"/>
  <c r="G3977" i="73"/>
  <c r="H3977" i="73" s="1"/>
  <c r="I3977" i="73"/>
  <c r="A3980" i="73" l="1"/>
  <c r="B3981" i="73"/>
  <c r="C4001" i="73"/>
  <c r="E4001" i="73" s="1"/>
  <c r="D5001" i="73"/>
  <c r="F4000" i="73"/>
  <c r="G3978" i="73"/>
  <c r="H3978" i="73" s="1"/>
  <c r="I3978" i="73"/>
  <c r="C4002" i="73" l="1"/>
  <c r="E4002" i="73" s="1"/>
  <c r="A3981" i="73"/>
  <c r="B3982" i="73"/>
  <c r="D5002" i="73"/>
  <c r="F4001" i="73"/>
  <c r="G3979" i="73"/>
  <c r="H3979" i="73" s="1"/>
  <c r="I3979" i="73"/>
  <c r="A3982" i="73" l="1"/>
  <c r="B3983" i="73"/>
  <c r="C4003" i="73"/>
  <c r="E4003" i="73" s="1"/>
  <c r="D5003" i="73"/>
  <c r="F4002" i="73"/>
  <c r="G3980" i="73"/>
  <c r="H3980" i="73" s="1"/>
  <c r="I3980" i="73"/>
  <c r="C4004" i="73" l="1"/>
  <c r="E4004" i="73" s="1"/>
  <c r="A3983" i="73"/>
  <c r="B3984" i="73"/>
  <c r="D5004" i="73"/>
  <c r="F4003" i="73"/>
  <c r="G3981" i="73"/>
  <c r="H3981" i="73" s="1"/>
  <c r="I3981" i="73"/>
  <c r="A3984" i="73" l="1"/>
  <c r="B3985" i="73"/>
  <c r="C4005" i="73"/>
  <c r="E4005" i="73" s="1"/>
  <c r="D5005" i="73"/>
  <c r="F4004" i="73"/>
  <c r="G3982" i="73"/>
  <c r="H3982" i="73" s="1"/>
  <c r="I3982" i="73"/>
  <c r="C4006" i="73" l="1"/>
  <c r="E4006" i="73" s="1"/>
  <c r="A3985" i="73"/>
  <c r="B3986" i="73"/>
  <c r="D5006" i="73"/>
  <c r="F4005" i="73"/>
  <c r="G3983" i="73"/>
  <c r="H3983" i="73" s="1"/>
  <c r="I3983" i="73"/>
  <c r="A3986" i="73" l="1"/>
  <c r="B3987" i="73"/>
  <c r="C4007" i="73"/>
  <c r="E4007" i="73" s="1"/>
  <c r="D5007" i="73"/>
  <c r="F4006" i="73"/>
  <c r="G3984" i="73"/>
  <c r="H3984" i="73" s="1"/>
  <c r="I3984" i="73"/>
  <c r="C4008" i="73" l="1"/>
  <c r="E4008" i="73" s="1"/>
  <c r="A3987" i="73"/>
  <c r="B3988" i="73"/>
  <c r="D5008" i="73"/>
  <c r="F4007" i="73"/>
  <c r="G3985" i="73"/>
  <c r="H3985" i="73" s="1"/>
  <c r="I3985" i="73"/>
  <c r="A3988" i="73" l="1"/>
  <c r="B3989" i="73"/>
  <c r="C4009" i="73"/>
  <c r="E4009" i="73" s="1"/>
  <c r="D5009" i="73"/>
  <c r="F4008" i="73"/>
  <c r="G3986" i="73"/>
  <c r="H3986" i="73" s="1"/>
  <c r="I3986" i="73"/>
  <c r="C4010" i="73" l="1"/>
  <c r="E4010" i="73" s="1"/>
  <c r="A3989" i="73"/>
  <c r="B3990" i="73"/>
  <c r="D5010" i="73"/>
  <c r="F4009" i="73"/>
  <c r="G3987" i="73"/>
  <c r="H3987" i="73" s="1"/>
  <c r="I3987" i="73"/>
  <c r="A3990" i="73" l="1"/>
  <c r="B3991" i="73"/>
  <c r="C4011" i="73"/>
  <c r="E4011" i="73" s="1"/>
  <c r="D5011" i="73"/>
  <c r="F4010" i="73"/>
  <c r="G3988" i="73"/>
  <c r="H3988" i="73" s="1"/>
  <c r="I3988" i="73"/>
  <c r="C4012" i="73" l="1"/>
  <c r="E4012" i="73" s="1"/>
  <c r="A3991" i="73"/>
  <c r="B3992" i="73"/>
  <c r="D5012" i="73"/>
  <c r="F4011" i="73"/>
  <c r="G3989" i="73"/>
  <c r="H3989" i="73" s="1"/>
  <c r="I3989" i="73"/>
  <c r="A3992" i="73" l="1"/>
  <c r="B3993" i="73"/>
  <c r="C4013" i="73"/>
  <c r="E4013" i="73" s="1"/>
  <c r="D5013" i="73"/>
  <c r="F4012" i="73"/>
  <c r="G3990" i="73"/>
  <c r="H3990" i="73" s="1"/>
  <c r="I3990" i="73"/>
  <c r="C4014" i="73" l="1"/>
  <c r="E4014" i="73" s="1"/>
  <c r="A3993" i="73"/>
  <c r="B3994" i="73"/>
  <c r="D5014" i="73"/>
  <c r="F4013" i="73"/>
  <c r="G3991" i="73"/>
  <c r="H3991" i="73" s="1"/>
  <c r="I3991" i="73"/>
  <c r="A3994" i="73" l="1"/>
  <c r="B3995" i="73"/>
  <c r="C4015" i="73"/>
  <c r="E4015" i="73" s="1"/>
  <c r="D5015" i="73"/>
  <c r="F4014" i="73"/>
  <c r="G3992" i="73"/>
  <c r="H3992" i="73" s="1"/>
  <c r="I3992" i="73"/>
  <c r="C4016" i="73" l="1"/>
  <c r="E4016" i="73" s="1"/>
  <c r="A3995" i="73"/>
  <c r="B3996" i="73"/>
  <c r="D5016" i="73"/>
  <c r="F4015" i="73"/>
  <c r="G3993" i="73"/>
  <c r="H3993" i="73" s="1"/>
  <c r="I3993" i="73"/>
  <c r="A3996" i="73" l="1"/>
  <c r="B3997" i="73"/>
  <c r="C4017" i="73"/>
  <c r="E4017" i="73" s="1"/>
  <c r="D5017" i="73"/>
  <c r="F4016" i="73"/>
  <c r="G3994" i="73"/>
  <c r="H3994" i="73" s="1"/>
  <c r="I3994" i="73"/>
  <c r="C4018" i="73" l="1"/>
  <c r="E4018" i="73" s="1"/>
  <c r="A3997" i="73"/>
  <c r="B3998" i="73"/>
  <c r="D5018" i="73"/>
  <c r="F4017" i="73"/>
  <c r="G3995" i="73"/>
  <c r="H3995" i="73" s="1"/>
  <c r="I3995" i="73"/>
  <c r="A3998" i="73" l="1"/>
  <c r="B3999" i="73"/>
  <c r="C4019" i="73"/>
  <c r="E4019" i="73" s="1"/>
  <c r="D5019" i="73"/>
  <c r="F4018" i="73"/>
  <c r="G3996" i="73"/>
  <c r="H3996" i="73" s="1"/>
  <c r="I3996" i="73"/>
  <c r="C4020" i="73" l="1"/>
  <c r="E4020" i="73" s="1"/>
  <c r="A3999" i="73"/>
  <c r="B4000" i="73"/>
  <c r="D5020" i="73"/>
  <c r="F4019" i="73"/>
  <c r="G3997" i="73"/>
  <c r="H3997" i="73" s="1"/>
  <c r="I3997" i="73"/>
  <c r="A4000" i="73" l="1"/>
  <c r="B4001" i="73"/>
  <c r="C4021" i="73"/>
  <c r="E4021" i="73" s="1"/>
  <c r="D5021" i="73"/>
  <c r="F4020" i="73"/>
  <c r="G3998" i="73"/>
  <c r="H3998" i="73" s="1"/>
  <c r="I3998" i="73"/>
  <c r="C4022" i="73" l="1"/>
  <c r="E4022" i="73" s="1"/>
  <c r="A4001" i="73"/>
  <c r="B4002" i="73"/>
  <c r="D5022" i="73"/>
  <c r="F4021" i="73"/>
  <c r="G3999" i="73"/>
  <c r="H3999" i="73" s="1"/>
  <c r="I3999" i="73"/>
  <c r="A4002" i="73" l="1"/>
  <c r="B4003" i="73"/>
  <c r="C4023" i="73"/>
  <c r="E4023" i="73" s="1"/>
  <c r="D5023" i="73"/>
  <c r="F4022" i="73"/>
  <c r="G4000" i="73"/>
  <c r="H4000" i="73" s="1"/>
  <c r="I4000" i="73"/>
  <c r="C4024" i="73" l="1"/>
  <c r="E4024" i="73" s="1"/>
  <c r="A4003" i="73"/>
  <c r="B4004" i="73"/>
  <c r="D5024" i="73"/>
  <c r="F4023" i="73"/>
  <c r="G4001" i="73"/>
  <c r="H4001" i="73" s="1"/>
  <c r="I4001" i="73"/>
  <c r="A4004" i="73" l="1"/>
  <c r="B4005" i="73"/>
  <c r="C4025" i="73"/>
  <c r="E4025" i="73" s="1"/>
  <c r="D5025" i="73"/>
  <c r="F4024" i="73"/>
  <c r="G4002" i="73"/>
  <c r="H4002" i="73" s="1"/>
  <c r="I4002" i="73"/>
  <c r="A4005" i="73" l="1"/>
  <c r="B4006" i="73"/>
  <c r="C4026" i="73"/>
  <c r="E4026" i="73" s="1"/>
  <c r="D5026" i="73"/>
  <c r="F4025" i="73"/>
  <c r="G4003" i="73"/>
  <c r="H4003" i="73" s="1"/>
  <c r="I4003" i="73"/>
  <c r="C4027" i="73" l="1"/>
  <c r="E4027" i="73" s="1"/>
  <c r="A4006" i="73"/>
  <c r="B4007" i="73"/>
  <c r="D5027" i="73"/>
  <c r="F4026" i="73"/>
  <c r="G4004" i="73"/>
  <c r="H4004" i="73" s="1"/>
  <c r="I4004" i="73"/>
  <c r="A4007" i="73" l="1"/>
  <c r="B4008" i="73"/>
  <c r="C4028" i="73"/>
  <c r="D5028" i="73"/>
  <c r="F4027" i="73"/>
  <c r="G4005" i="73"/>
  <c r="H4005" i="73" s="1"/>
  <c r="I4005" i="73"/>
  <c r="C4029" i="73" l="1"/>
  <c r="E4028" i="73"/>
  <c r="A4008" i="73"/>
  <c r="B4009" i="73"/>
  <c r="D5029" i="73"/>
  <c r="F4028" i="73"/>
  <c r="G4006" i="73"/>
  <c r="H4006" i="73" s="1"/>
  <c r="I4006" i="73"/>
  <c r="C4030" i="73" l="1"/>
  <c r="D5030" i="73"/>
  <c r="E4029" i="73"/>
  <c r="A4009" i="73"/>
  <c r="B4010" i="73"/>
  <c r="F4029" i="73"/>
  <c r="G4007" i="73"/>
  <c r="H4007" i="73" s="1"/>
  <c r="I4007" i="73"/>
  <c r="E4030" i="73"/>
  <c r="A4010" i="73" l="1"/>
  <c r="B4011" i="73"/>
  <c r="D5031" i="73"/>
  <c r="C4031" i="73"/>
  <c r="E4031" i="73" s="1"/>
  <c r="F4030" i="73"/>
  <c r="G4008" i="73"/>
  <c r="H4008" i="73" s="1"/>
  <c r="I4008" i="73"/>
  <c r="D5032" i="73" l="1"/>
  <c r="C4032" i="73"/>
  <c r="E4032" i="73" s="1"/>
  <c r="A4011" i="73"/>
  <c r="B4012" i="73"/>
  <c r="F4031" i="73"/>
  <c r="G4009" i="73"/>
  <c r="H4009" i="73" s="1"/>
  <c r="I4009" i="73"/>
  <c r="C4033" i="73" l="1"/>
  <c r="E4033" i="73" s="1"/>
  <c r="A4012" i="73"/>
  <c r="B4013" i="73"/>
  <c r="D5033" i="73"/>
  <c r="F4032" i="73"/>
  <c r="G4010" i="73"/>
  <c r="H4010" i="73" s="1"/>
  <c r="I4010" i="73"/>
  <c r="A4013" i="73" l="1"/>
  <c r="B4014" i="73"/>
  <c r="C4034" i="73"/>
  <c r="D5034" i="73"/>
  <c r="F4033" i="73"/>
  <c r="G4011" i="73"/>
  <c r="H4011" i="73" s="1"/>
  <c r="I4011" i="73"/>
  <c r="C4035" i="73" l="1"/>
  <c r="E4035" i="73" s="1"/>
  <c r="E4034" i="73"/>
  <c r="A4014" i="73"/>
  <c r="B4015" i="73"/>
  <c r="D5035" i="73"/>
  <c r="F4034" i="73"/>
  <c r="G4012" i="73"/>
  <c r="H4012" i="73" s="1"/>
  <c r="I4012" i="73"/>
  <c r="D5036" i="73" l="1"/>
  <c r="C4036" i="73"/>
  <c r="A4015" i="73"/>
  <c r="B4016" i="73"/>
  <c r="F4035" i="73"/>
  <c r="G4013" i="73"/>
  <c r="H4013" i="73" s="1"/>
  <c r="I4013" i="73"/>
  <c r="C4037" i="73" l="1"/>
  <c r="E4036" i="73"/>
  <c r="A4016" i="73"/>
  <c r="B4017" i="73"/>
  <c r="D5037" i="73"/>
  <c r="F4036" i="73"/>
  <c r="G4014" i="73"/>
  <c r="H4014" i="73" s="1"/>
  <c r="I4014" i="73"/>
  <c r="E4037" i="73"/>
  <c r="D5038" i="73" l="1"/>
  <c r="C4038" i="73"/>
  <c r="A4017" i="73"/>
  <c r="B4018" i="73"/>
  <c r="F4037" i="73"/>
  <c r="G4015" i="73"/>
  <c r="H4015" i="73" s="1"/>
  <c r="I4015" i="73"/>
  <c r="C4039" i="73" l="1"/>
  <c r="E4039" i="73" s="1"/>
  <c r="E4038" i="73"/>
  <c r="A4018" i="73"/>
  <c r="B4019" i="73"/>
  <c r="D5039" i="73"/>
  <c r="F4038" i="73"/>
  <c r="G4016" i="73"/>
  <c r="H4016" i="73" s="1"/>
  <c r="I4016" i="73"/>
  <c r="D5040" i="73" l="1"/>
  <c r="C4040" i="73"/>
  <c r="A4019" i="73"/>
  <c r="B4020" i="73"/>
  <c r="F4039" i="73"/>
  <c r="G4017" i="73"/>
  <c r="H4017" i="73" s="1"/>
  <c r="I4017" i="73"/>
  <c r="C4041" i="73" l="1"/>
  <c r="E4040" i="73"/>
  <c r="A4020" i="73"/>
  <c r="B4021" i="73"/>
  <c r="D5041" i="73"/>
  <c r="F4040" i="73"/>
  <c r="G4018" i="73"/>
  <c r="H4018" i="73" s="1"/>
  <c r="I4018" i="73"/>
  <c r="E4041" i="73"/>
  <c r="D5042" i="73" l="1"/>
  <c r="C4042" i="73"/>
  <c r="A4021" i="73"/>
  <c r="B4022" i="73"/>
  <c r="F4041" i="73"/>
  <c r="E4042" i="73"/>
  <c r="G4019" i="73"/>
  <c r="H4019" i="73" s="1"/>
  <c r="I4019" i="73"/>
  <c r="C4043" i="73" l="1"/>
  <c r="E4043" i="73" s="1"/>
  <c r="A4022" i="73"/>
  <c r="B4023" i="73"/>
  <c r="D5043" i="73"/>
  <c r="F4042" i="73"/>
  <c r="G4020" i="73"/>
  <c r="H4020" i="73" s="1"/>
  <c r="I4020" i="73"/>
  <c r="A4023" i="73" l="1"/>
  <c r="B4024" i="73"/>
  <c r="C4044" i="73"/>
  <c r="E4044" i="73" s="1"/>
  <c r="D5044" i="73"/>
  <c r="F4043" i="73"/>
  <c r="G4021" i="73"/>
  <c r="H4021" i="73" s="1"/>
  <c r="I4021" i="73"/>
  <c r="C4045" i="73" l="1"/>
  <c r="E4045" i="73" s="1"/>
  <c r="A4024" i="73"/>
  <c r="B4025" i="73"/>
  <c r="D5045" i="73"/>
  <c r="F4044" i="73"/>
  <c r="G4022" i="73"/>
  <c r="H4022" i="73" s="1"/>
  <c r="I4022" i="73"/>
  <c r="A4025" i="73" l="1"/>
  <c r="B4026" i="73"/>
  <c r="C4046" i="73"/>
  <c r="E4046" i="73" s="1"/>
  <c r="D5046" i="73"/>
  <c r="F4045" i="73"/>
  <c r="G4023" i="73"/>
  <c r="H4023" i="73" s="1"/>
  <c r="I4023" i="73"/>
  <c r="C4047" i="73" l="1"/>
  <c r="E4047" i="73" s="1"/>
  <c r="A4026" i="73"/>
  <c r="B4027" i="73"/>
  <c r="D5047" i="73"/>
  <c r="F4046" i="73"/>
  <c r="G4024" i="73"/>
  <c r="H4024" i="73" s="1"/>
  <c r="I4024" i="73"/>
  <c r="A4027" i="73" l="1"/>
  <c r="B4028" i="73"/>
  <c r="C4048" i="73"/>
  <c r="E4048" i="73" s="1"/>
  <c r="D5048" i="73"/>
  <c r="F4047" i="73"/>
  <c r="G4025" i="73"/>
  <c r="H4025" i="73" s="1"/>
  <c r="I4025" i="73"/>
  <c r="C4049" i="73" l="1"/>
  <c r="E4049" i="73" s="1"/>
  <c r="A4028" i="73"/>
  <c r="B4029" i="73"/>
  <c r="D5049" i="73"/>
  <c r="F4048" i="73"/>
  <c r="G4026" i="73"/>
  <c r="H4026" i="73" s="1"/>
  <c r="I4026" i="73"/>
  <c r="A4029" i="73" l="1"/>
  <c r="B4030" i="73"/>
  <c r="C4050" i="73"/>
  <c r="E4050" i="73" s="1"/>
  <c r="D5050" i="73"/>
  <c r="F4049" i="73"/>
  <c r="G4027" i="73"/>
  <c r="H4027" i="73" s="1"/>
  <c r="I4027" i="73"/>
  <c r="C4051" i="73" l="1"/>
  <c r="E4051" i="73" s="1"/>
  <c r="A4030" i="73"/>
  <c r="B4031" i="73"/>
  <c r="D5051" i="73"/>
  <c r="F4050" i="73"/>
  <c r="G4028" i="73"/>
  <c r="H4028" i="73" s="1"/>
  <c r="I4028" i="73"/>
  <c r="A4031" i="73" l="1"/>
  <c r="B4032" i="73"/>
  <c r="C4052" i="73"/>
  <c r="D5052" i="73"/>
  <c r="F4051" i="73"/>
  <c r="G4029" i="73"/>
  <c r="H4029" i="73" s="1"/>
  <c r="I4029" i="73"/>
  <c r="C4053" i="73" l="1"/>
  <c r="E4052" i="73"/>
  <c r="A4032" i="73"/>
  <c r="B4033" i="73"/>
  <c r="D5053" i="73"/>
  <c r="F4052" i="73"/>
  <c r="G4030" i="73"/>
  <c r="H4030" i="73" s="1"/>
  <c r="I4030" i="73"/>
  <c r="C4054" i="73" l="1"/>
  <c r="D5054" i="73"/>
  <c r="E4053" i="73"/>
  <c r="A4033" i="73"/>
  <c r="B4034" i="73"/>
  <c r="F4053" i="73"/>
  <c r="G4031" i="73"/>
  <c r="H4031" i="73" s="1"/>
  <c r="I4031" i="73"/>
  <c r="E4054" i="73"/>
  <c r="A4034" i="73" l="1"/>
  <c r="B4035" i="73"/>
  <c r="D5055" i="73"/>
  <c r="C4055" i="73"/>
  <c r="E4055" i="73" s="1"/>
  <c r="F4054" i="73"/>
  <c r="G4032" i="73"/>
  <c r="H4032" i="73" s="1"/>
  <c r="I4032" i="73"/>
  <c r="D5056" i="73" l="1"/>
  <c r="C4056" i="73"/>
  <c r="E4056" i="73" s="1"/>
  <c r="A4035" i="73"/>
  <c r="B4036" i="73"/>
  <c r="F4055" i="73"/>
  <c r="G4033" i="73"/>
  <c r="H4033" i="73" s="1"/>
  <c r="I4033" i="73"/>
  <c r="C4057" i="73" l="1"/>
  <c r="E4057" i="73" s="1"/>
  <c r="A4036" i="73"/>
  <c r="B4037" i="73"/>
  <c r="D5057" i="73"/>
  <c r="F4056" i="73"/>
  <c r="G4034" i="73"/>
  <c r="H4034" i="73" s="1"/>
  <c r="I4034" i="73"/>
  <c r="A4037" i="73" l="1"/>
  <c r="B4038" i="73"/>
  <c r="C4058" i="73"/>
  <c r="E4058" i="73" s="1"/>
  <c r="D5058" i="73"/>
  <c r="F4057" i="73"/>
  <c r="G4035" i="73"/>
  <c r="H4035" i="73" s="1"/>
  <c r="I4035" i="73"/>
  <c r="C4059" i="73" l="1"/>
  <c r="E4059" i="73" s="1"/>
  <c r="A4038" i="73"/>
  <c r="B4039" i="73"/>
  <c r="D5059" i="73"/>
  <c r="F4058" i="73"/>
  <c r="G4036" i="73"/>
  <c r="H4036" i="73" s="1"/>
  <c r="I4036" i="73"/>
  <c r="A4039" i="73" l="1"/>
  <c r="B4040" i="73"/>
  <c r="C4060" i="73"/>
  <c r="E4060" i="73" s="1"/>
  <c r="D5060" i="73"/>
  <c r="F4059" i="73"/>
  <c r="G4037" i="73"/>
  <c r="H4037" i="73" s="1"/>
  <c r="I4037" i="73"/>
  <c r="C4061" i="73" l="1"/>
  <c r="E4061" i="73" s="1"/>
  <c r="A4040" i="73"/>
  <c r="B4041" i="73"/>
  <c r="D5061" i="73"/>
  <c r="F4060" i="73"/>
  <c r="G4038" i="73"/>
  <c r="H4038" i="73" s="1"/>
  <c r="I4038" i="73"/>
  <c r="A4041" i="73" l="1"/>
  <c r="B4042" i="73"/>
  <c r="C4062" i="73"/>
  <c r="E4062" i="73" s="1"/>
  <c r="D5062" i="73"/>
  <c r="F4061" i="73"/>
  <c r="G4039" i="73"/>
  <c r="H4039" i="73" s="1"/>
  <c r="I4039" i="73"/>
  <c r="C4063" i="73" l="1"/>
  <c r="E4063" i="73" s="1"/>
  <c r="A4042" i="73"/>
  <c r="B4043" i="73"/>
  <c r="D5063" i="73"/>
  <c r="F4062" i="73"/>
  <c r="G4040" i="73"/>
  <c r="H4040" i="73" s="1"/>
  <c r="I4040" i="73"/>
  <c r="A4043" i="73" l="1"/>
  <c r="B4044" i="73"/>
  <c r="C4064" i="73"/>
  <c r="E4064" i="73" s="1"/>
  <c r="D5064" i="73"/>
  <c r="F4063" i="73"/>
  <c r="G4041" i="73"/>
  <c r="H4041" i="73" s="1"/>
  <c r="I4041" i="73"/>
  <c r="C4065" i="73" l="1"/>
  <c r="E4065" i="73" s="1"/>
  <c r="A4044" i="73"/>
  <c r="B4045" i="73"/>
  <c r="D5065" i="73"/>
  <c r="F4064" i="73"/>
  <c r="G4042" i="73"/>
  <c r="H4042" i="73" s="1"/>
  <c r="I4042" i="73"/>
  <c r="A4045" i="73" l="1"/>
  <c r="B4046" i="73"/>
  <c r="C4066" i="73"/>
  <c r="D5066" i="73"/>
  <c r="F4065" i="73"/>
  <c r="G4043" i="73"/>
  <c r="H4043" i="73" s="1"/>
  <c r="I4043" i="73"/>
  <c r="C4067" i="73" l="1"/>
  <c r="E4067" i="73" s="1"/>
  <c r="E4066" i="73"/>
  <c r="A4046" i="73"/>
  <c r="B4047" i="73"/>
  <c r="D5067" i="73"/>
  <c r="F4066" i="73"/>
  <c r="G4044" i="73"/>
  <c r="H4044" i="73" s="1"/>
  <c r="I4044" i="73"/>
  <c r="D5068" i="73" l="1"/>
  <c r="C4068" i="73"/>
  <c r="E4068" i="73" s="1"/>
  <c r="A4047" i="73"/>
  <c r="B4048" i="73"/>
  <c r="F4067" i="73"/>
  <c r="G4045" i="73"/>
  <c r="H4045" i="73" s="1"/>
  <c r="I4045" i="73"/>
  <c r="C4069" i="73" l="1"/>
  <c r="E4069" i="73" s="1"/>
  <c r="A4048" i="73"/>
  <c r="B4049" i="73"/>
  <c r="D5069" i="73"/>
  <c r="F4068" i="73"/>
  <c r="G4046" i="73"/>
  <c r="H4046" i="73" s="1"/>
  <c r="I4046" i="73"/>
  <c r="A4049" i="73" l="1"/>
  <c r="B4050" i="73"/>
  <c r="C4070" i="73"/>
  <c r="D5070" i="73"/>
  <c r="F4069" i="73"/>
  <c r="G4047" i="73"/>
  <c r="H4047" i="73" s="1"/>
  <c r="I4047" i="73"/>
  <c r="C4071" i="73" l="1"/>
  <c r="E4071" i="73" s="1"/>
  <c r="E4070" i="73"/>
  <c r="A4050" i="73"/>
  <c r="B4051" i="73"/>
  <c r="D5071" i="73"/>
  <c r="F4070" i="73"/>
  <c r="G4048" i="73"/>
  <c r="H4048" i="73" s="1"/>
  <c r="I4048" i="73"/>
  <c r="D5072" i="73" l="1"/>
  <c r="C4072" i="73"/>
  <c r="E4072" i="73" s="1"/>
  <c r="A4051" i="73"/>
  <c r="B4052" i="73"/>
  <c r="F4071" i="73"/>
  <c r="G4049" i="73"/>
  <c r="H4049" i="73" s="1"/>
  <c r="I4049" i="73"/>
  <c r="C4073" i="73" l="1"/>
  <c r="E4073" i="73" s="1"/>
  <c r="A4052" i="73"/>
  <c r="B4053" i="73"/>
  <c r="D5073" i="73"/>
  <c r="F4072" i="73"/>
  <c r="G4050" i="73"/>
  <c r="H4050" i="73" s="1"/>
  <c r="I4050" i="73"/>
  <c r="A4053" i="73" l="1"/>
  <c r="B4054" i="73"/>
  <c r="C4074" i="73"/>
  <c r="E4074" i="73" s="1"/>
  <c r="D5074" i="73"/>
  <c r="F4073" i="73"/>
  <c r="G4051" i="73"/>
  <c r="H4051" i="73" s="1"/>
  <c r="I4051" i="73"/>
  <c r="C4075" i="73" l="1"/>
  <c r="E4075" i="73" s="1"/>
  <c r="A4054" i="73"/>
  <c r="B4055" i="73"/>
  <c r="D5075" i="73"/>
  <c r="F4074" i="73"/>
  <c r="G4052" i="73"/>
  <c r="H4052" i="73" s="1"/>
  <c r="I4052" i="73"/>
  <c r="A4055" i="73" l="1"/>
  <c r="B4056" i="73"/>
  <c r="C4076" i="73"/>
  <c r="D5076" i="73"/>
  <c r="F4075" i="73"/>
  <c r="G4053" i="73"/>
  <c r="H4053" i="73" s="1"/>
  <c r="I4053" i="73"/>
  <c r="C4077" i="73" l="1"/>
  <c r="E4077" i="73" s="1"/>
  <c r="E4076" i="73"/>
  <c r="A4056" i="73"/>
  <c r="B4057" i="73"/>
  <c r="D5077" i="73"/>
  <c r="F4076" i="73"/>
  <c r="G4054" i="73"/>
  <c r="H4054" i="73" s="1"/>
  <c r="I4054" i="73"/>
  <c r="D5078" i="73" l="1"/>
  <c r="C4078" i="73"/>
  <c r="E4078" i="73" s="1"/>
  <c r="A4057" i="73"/>
  <c r="B4058" i="73"/>
  <c r="F4077" i="73"/>
  <c r="G4055" i="73"/>
  <c r="H4055" i="73" s="1"/>
  <c r="I4055" i="73"/>
  <c r="C4079" i="73" l="1"/>
  <c r="E4079" i="73" s="1"/>
  <c r="A4058" i="73"/>
  <c r="B4059" i="73"/>
  <c r="D5079" i="73"/>
  <c r="F4078" i="73"/>
  <c r="G4056" i="73"/>
  <c r="H4056" i="73" s="1"/>
  <c r="I4056" i="73"/>
  <c r="A4059" i="73" l="1"/>
  <c r="B4060" i="73"/>
  <c r="C4080" i="73"/>
  <c r="E4080" i="73" s="1"/>
  <c r="D5080" i="73"/>
  <c r="F4079" i="73"/>
  <c r="G4057" i="73"/>
  <c r="H4057" i="73" s="1"/>
  <c r="I4057" i="73"/>
  <c r="C4081" i="73" l="1"/>
  <c r="E4081" i="73" s="1"/>
  <c r="A4060" i="73"/>
  <c r="B4061" i="73"/>
  <c r="D5081" i="73"/>
  <c r="F4080" i="73"/>
  <c r="G4058" i="73"/>
  <c r="H4058" i="73" s="1"/>
  <c r="I4058" i="73"/>
  <c r="A4061" i="73" l="1"/>
  <c r="B4062" i="73"/>
  <c r="C4082" i="73"/>
  <c r="E4082" i="73" s="1"/>
  <c r="D5082" i="73"/>
  <c r="F4081" i="73"/>
  <c r="G4059" i="73"/>
  <c r="H4059" i="73" s="1"/>
  <c r="I4059" i="73"/>
  <c r="C4083" i="73" l="1"/>
  <c r="E4083" i="73" s="1"/>
  <c r="A4062" i="73"/>
  <c r="B4063" i="73"/>
  <c r="D5083" i="73"/>
  <c r="F4082" i="73"/>
  <c r="G4060" i="73"/>
  <c r="H4060" i="73" s="1"/>
  <c r="I4060" i="73"/>
  <c r="A4063" i="73" l="1"/>
  <c r="B4064" i="73"/>
  <c r="C4084" i="73"/>
  <c r="E4084" i="73" s="1"/>
  <c r="D5084" i="73"/>
  <c r="F4083" i="73"/>
  <c r="G4061" i="73"/>
  <c r="H4061" i="73" s="1"/>
  <c r="I4061" i="73"/>
  <c r="C4085" i="73" l="1"/>
  <c r="E4085" i="73" s="1"/>
  <c r="A4064" i="73"/>
  <c r="B4065" i="73"/>
  <c r="D5085" i="73"/>
  <c r="F4084" i="73"/>
  <c r="G4062" i="73"/>
  <c r="H4062" i="73" s="1"/>
  <c r="I4062" i="73"/>
  <c r="A4065" i="73" l="1"/>
  <c r="B4066" i="73"/>
  <c r="C4086" i="73"/>
  <c r="E4086" i="73" s="1"/>
  <c r="D5086" i="73"/>
  <c r="F4085" i="73"/>
  <c r="G4063" i="73"/>
  <c r="H4063" i="73" s="1"/>
  <c r="I4063" i="73"/>
  <c r="C4087" i="73" l="1"/>
  <c r="E4087" i="73" s="1"/>
  <c r="A4066" i="73"/>
  <c r="B4067" i="73"/>
  <c r="D5087" i="73"/>
  <c r="F4086" i="73"/>
  <c r="G4064" i="73"/>
  <c r="H4064" i="73" s="1"/>
  <c r="I4064" i="73"/>
  <c r="A4067" i="73" l="1"/>
  <c r="B4068" i="73"/>
  <c r="C4088" i="73"/>
  <c r="D5088" i="73"/>
  <c r="F4087" i="73"/>
  <c r="G4065" i="73"/>
  <c r="H4065" i="73" s="1"/>
  <c r="I4065" i="73"/>
  <c r="C4089" i="73" l="1"/>
  <c r="E4089" i="73" s="1"/>
  <c r="E4088" i="73"/>
  <c r="A4068" i="73"/>
  <c r="B4069" i="73"/>
  <c r="D5089" i="73"/>
  <c r="F4088" i="73"/>
  <c r="G4066" i="73"/>
  <c r="H4066" i="73" s="1"/>
  <c r="I4066" i="73"/>
  <c r="D5090" i="73" l="1"/>
  <c r="C4090" i="73"/>
  <c r="E4090" i="73" s="1"/>
  <c r="A4069" i="73"/>
  <c r="B4070" i="73"/>
  <c r="F4089" i="73"/>
  <c r="G4067" i="73"/>
  <c r="H4067" i="73" s="1"/>
  <c r="I4067" i="73"/>
  <c r="C4091" i="73" l="1"/>
  <c r="E4091" i="73" s="1"/>
  <c r="A4070" i="73"/>
  <c r="B4071" i="73"/>
  <c r="D5091" i="73"/>
  <c r="F4090" i="73"/>
  <c r="G4068" i="73"/>
  <c r="H4068" i="73" s="1"/>
  <c r="I4068" i="73"/>
  <c r="A4071" i="73" l="1"/>
  <c r="B4072" i="73"/>
  <c r="C4092" i="73"/>
  <c r="E4092" i="73" s="1"/>
  <c r="D5092" i="73"/>
  <c r="F4091" i="73"/>
  <c r="G4069" i="73"/>
  <c r="H4069" i="73" s="1"/>
  <c r="I4069" i="73"/>
  <c r="C4093" i="73" l="1"/>
  <c r="E4093" i="73" s="1"/>
  <c r="A4072" i="73"/>
  <c r="B4073" i="73"/>
  <c r="D5093" i="73"/>
  <c r="F4092" i="73"/>
  <c r="G4070" i="73"/>
  <c r="H4070" i="73" s="1"/>
  <c r="I4070" i="73"/>
  <c r="A4073" i="73" l="1"/>
  <c r="B4074" i="73"/>
  <c r="C4094" i="73"/>
  <c r="E4094" i="73" s="1"/>
  <c r="D5094" i="73"/>
  <c r="F4093" i="73"/>
  <c r="G4071" i="73"/>
  <c r="H4071" i="73" s="1"/>
  <c r="I4071" i="73"/>
  <c r="C4095" i="73" l="1"/>
  <c r="E4095" i="73" s="1"/>
  <c r="A4074" i="73"/>
  <c r="B4075" i="73"/>
  <c r="D5095" i="73"/>
  <c r="F4094" i="73"/>
  <c r="G4072" i="73"/>
  <c r="H4072" i="73" s="1"/>
  <c r="I4072" i="73"/>
  <c r="A4075" i="73" l="1"/>
  <c r="B4076" i="73"/>
  <c r="C4096" i="73"/>
  <c r="E4096" i="73" s="1"/>
  <c r="D5096" i="73"/>
  <c r="F4095" i="73"/>
  <c r="G4073" i="73"/>
  <c r="H4073" i="73" s="1"/>
  <c r="I4073" i="73"/>
  <c r="C4097" i="73" l="1"/>
  <c r="E4097" i="73" s="1"/>
  <c r="A4076" i="73"/>
  <c r="B4077" i="73"/>
  <c r="D5097" i="73"/>
  <c r="F4096" i="73"/>
  <c r="G4074" i="73"/>
  <c r="H4074" i="73" s="1"/>
  <c r="I4074" i="73"/>
  <c r="A4077" i="73" l="1"/>
  <c r="B4078" i="73"/>
  <c r="C4098" i="73"/>
  <c r="E4098" i="73" s="1"/>
  <c r="D5098" i="73"/>
  <c r="F4097" i="73"/>
  <c r="G4075" i="73"/>
  <c r="H4075" i="73" s="1"/>
  <c r="I4075" i="73"/>
  <c r="C4099" i="73" l="1"/>
  <c r="E4099" i="73" s="1"/>
  <c r="A4078" i="73"/>
  <c r="B4079" i="73"/>
  <c r="D5099" i="73"/>
  <c r="F4098" i="73"/>
  <c r="G4076" i="73"/>
  <c r="H4076" i="73" s="1"/>
  <c r="I4076" i="73"/>
  <c r="A4079" i="73" l="1"/>
  <c r="B4080" i="73"/>
  <c r="C4100" i="73"/>
  <c r="D5100" i="73"/>
  <c r="F4099" i="73"/>
  <c r="G4077" i="73"/>
  <c r="H4077" i="73" s="1"/>
  <c r="I4077" i="73"/>
  <c r="C4101" i="73" l="1"/>
  <c r="E4100" i="73"/>
  <c r="A4080" i="73"/>
  <c r="B4081" i="73"/>
  <c r="D5101" i="73"/>
  <c r="F4100" i="73"/>
  <c r="G4078" i="73"/>
  <c r="H4078" i="73" s="1"/>
  <c r="I4078" i="73"/>
  <c r="E4101" i="73"/>
  <c r="D5102" i="73" l="1"/>
  <c r="C4102" i="73"/>
  <c r="E4102" i="73" s="1"/>
  <c r="A4081" i="73"/>
  <c r="B4082" i="73"/>
  <c r="F4101" i="73"/>
  <c r="G4079" i="73"/>
  <c r="H4079" i="73" s="1"/>
  <c r="I4079" i="73"/>
  <c r="C4103" i="73" l="1"/>
  <c r="E4103" i="73" s="1"/>
  <c r="A4082" i="73"/>
  <c r="B4083" i="73"/>
  <c r="D5103" i="73"/>
  <c r="F4102" i="73"/>
  <c r="G4080" i="73"/>
  <c r="H4080" i="73" s="1"/>
  <c r="I4080" i="73"/>
  <c r="A4083" i="73" l="1"/>
  <c r="B4084" i="73"/>
  <c r="C4104" i="73"/>
  <c r="E4104" i="73" s="1"/>
  <c r="D5104" i="73"/>
  <c r="F4103" i="73"/>
  <c r="G4081" i="73"/>
  <c r="H4081" i="73" s="1"/>
  <c r="I4081" i="73"/>
  <c r="C4105" i="73" l="1"/>
  <c r="E4105" i="73" s="1"/>
  <c r="A4084" i="73"/>
  <c r="B4085" i="73"/>
  <c r="D5105" i="73"/>
  <c r="F4104" i="73"/>
  <c r="G4082" i="73"/>
  <c r="H4082" i="73" s="1"/>
  <c r="I4082" i="73"/>
  <c r="A4085" i="73" l="1"/>
  <c r="B4086" i="73"/>
  <c r="C4106" i="73"/>
  <c r="D5106" i="73"/>
  <c r="F4105" i="73"/>
  <c r="G4083" i="73"/>
  <c r="H4083" i="73" s="1"/>
  <c r="I4083" i="73"/>
  <c r="C4107" i="73" l="1"/>
  <c r="E4106" i="73"/>
  <c r="A4086" i="73"/>
  <c r="B4087" i="73"/>
  <c r="D5107" i="73"/>
  <c r="F4106" i="73"/>
  <c r="G4084" i="73"/>
  <c r="H4084" i="73" s="1"/>
  <c r="I4084" i="73"/>
  <c r="E4107" i="73"/>
  <c r="D5108" i="73" l="1"/>
  <c r="C4108" i="73"/>
  <c r="E4108" i="73" s="1"/>
  <c r="A4087" i="73"/>
  <c r="B4088" i="73"/>
  <c r="F4107" i="73"/>
  <c r="G4085" i="73"/>
  <c r="H4085" i="73" s="1"/>
  <c r="I4085" i="73"/>
  <c r="C4109" i="73" l="1"/>
  <c r="E4109" i="73" s="1"/>
  <c r="A4088" i="73"/>
  <c r="B4089" i="73"/>
  <c r="D5109" i="73"/>
  <c r="F4108" i="73"/>
  <c r="G4086" i="73"/>
  <c r="H4086" i="73" s="1"/>
  <c r="I4086" i="73"/>
  <c r="A4089" i="73" l="1"/>
  <c r="B4090" i="73"/>
  <c r="C4110" i="73"/>
  <c r="E4110" i="73" s="1"/>
  <c r="D5110" i="73"/>
  <c r="F4109" i="73"/>
  <c r="G4087" i="73"/>
  <c r="H4087" i="73" s="1"/>
  <c r="I4087" i="73"/>
  <c r="C4111" i="73" l="1"/>
  <c r="E4111" i="73" s="1"/>
  <c r="A4090" i="73"/>
  <c r="B4091" i="73"/>
  <c r="D5111" i="73"/>
  <c r="F4110" i="73"/>
  <c r="G4088" i="73"/>
  <c r="H4088" i="73" s="1"/>
  <c r="I4088" i="73"/>
  <c r="A4091" i="73" l="1"/>
  <c r="B4092" i="73"/>
  <c r="C4112" i="73"/>
  <c r="E4112" i="73" s="1"/>
  <c r="D5112" i="73"/>
  <c r="F4111" i="73"/>
  <c r="G4089" i="73"/>
  <c r="H4089" i="73" s="1"/>
  <c r="I4089" i="73"/>
  <c r="C4113" i="73" l="1"/>
  <c r="E4113" i="73" s="1"/>
  <c r="A4092" i="73"/>
  <c r="B4093" i="73"/>
  <c r="D5113" i="73"/>
  <c r="F4112" i="73"/>
  <c r="G4090" i="73"/>
  <c r="H4090" i="73" s="1"/>
  <c r="I4090" i="73"/>
  <c r="A4093" i="73" l="1"/>
  <c r="B4094" i="73"/>
  <c r="C4114" i="73"/>
  <c r="E4114" i="73" s="1"/>
  <c r="D5114" i="73"/>
  <c r="F4113" i="73"/>
  <c r="G4091" i="73"/>
  <c r="H4091" i="73" s="1"/>
  <c r="I4091" i="73"/>
  <c r="C4115" i="73" l="1"/>
  <c r="E4115" i="73" s="1"/>
  <c r="A4094" i="73"/>
  <c r="B4095" i="73"/>
  <c r="D5115" i="73"/>
  <c r="F4114" i="73"/>
  <c r="G4092" i="73"/>
  <c r="H4092" i="73" s="1"/>
  <c r="I4092" i="73"/>
  <c r="A4095" i="73" l="1"/>
  <c r="B4096" i="73"/>
  <c r="C4116" i="73"/>
  <c r="E4116" i="73" s="1"/>
  <c r="D5116" i="73"/>
  <c r="F4115" i="73"/>
  <c r="G4093" i="73"/>
  <c r="H4093" i="73" s="1"/>
  <c r="I4093" i="73"/>
  <c r="C4117" i="73" l="1"/>
  <c r="E4117" i="73" s="1"/>
  <c r="A4096" i="73"/>
  <c r="B4097" i="73"/>
  <c r="D5117" i="73"/>
  <c r="F4116" i="73"/>
  <c r="G4094" i="73"/>
  <c r="H4094" i="73" s="1"/>
  <c r="I4094" i="73"/>
  <c r="A4097" i="73" l="1"/>
  <c r="B4098" i="73"/>
  <c r="C4118" i="73"/>
  <c r="E4118" i="73" s="1"/>
  <c r="D5118" i="73"/>
  <c r="F4117" i="73"/>
  <c r="G4095" i="73"/>
  <c r="H4095" i="73" s="1"/>
  <c r="I4095" i="73"/>
  <c r="C4119" i="73" l="1"/>
  <c r="E4119" i="73" s="1"/>
  <c r="A4098" i="73"/>
  <c r="B4099" i="73"/>
  <c r="D5119" i="73"/>
  <c r="F4118" i="73"/>
  <c r="G4096" i="73"/>
  <c r="H4096" i="73" s="1"/>
  <c r="I4096" i="73"/>
  <c r="A4099" i="73" l="1"/>
  <c r="B4100" i="73"/>
  <c r="C4120" i="73"/>
  <c r="E4120" i="73" s="1"/>
  <c r="D5120" i="73"/>
  <c r="F4119" i="73"/>
  <c r="G4097" i="73"/>
  <c r="H4097" i="73" s="1"/>
  <c r="I4097" i="73"/>
  <c r="C4121" i="73" l="1"/>
  <c r="E4121" i="73" s="1"/>
  <c r="A4100" i="73"/>
  <c r="B4101" i="73"/>
  <c r="D5121" i="73"/>
  <c r="F4120" i="73"/>
  <c r="G4098" i="73"/>
  <c r="H4098" i="73" s="1"/>
  <c r="I4098" i="73"/>
  <c r="A4101" i="73" l="1"/>
  <c r="B4102" i="73"/>
  <c r="C4122" i="73"/>
  <c r="E4122" i="73" s="1"/>
  <c r="D5122" i="73"/>
  <c r="F4121" i="73"/>
  <c r="G4099" i="73"/>
  <c r="H4099" i="73" s="1"/>
  <c r="I4099" i="73"/>
  <c r="C4123" i="73" l="1"/>
  <c r="E4123" i="73" s="1"/>
  <c r="A4102" i="73"/>
  <c r="B4103" i="73"/>
  <c r="D5123" i="73"/>
  <c r="F4122" i="73"/>
  <c r="G4100" i="73"/>
  <c r="H4100" i="73" s="1"/>
  <c r="I4100" i="73"/>
  <c r="A4103" i="73" l="1"/>
  <c r="B4104" i="73"/>
  <c r="C4124" i="73"/>
  <c r="D5124" i="73"/>
  <c r="F4123" i="73"/>
  <c r="G4101" i="73"/>
  <c r="H4101" i="73" s="1"/>
  <c r="I4101" i="73"/>
  <c r="C4125" i="73" l="1"/>
  <c r="E4124" i="73"/>
  <c r="A4104" i="73"/>
  <c r="B4105" i="73"/>
  <c r="D5125" i="73"/>
  <c r="F4124" i="73"/>
  <c r="G4102" i="73"/>
  <c r="H4102" i="73" s="1"/>
  <c r="I4102" i="73"/>
  <c r="E4125" i="73"/>
  <c r="D5126" i="73" l="1"/>
  <c r="C4126" i="73"/>
  <c r="E4126" i="73" s="1"/>
  <c r="A4105" i="73"/>
  <c r="B4106" i="73"/>
  <c r="F4125" i="73"/>
  <c r="G4103" i="73"/>
  <c r="H4103" i="73" s="1"/>
  <c r="I4103" i="73"/>
  <c r="C4127" i="73" l="1"/>
  <c r="E4127" i="73" s="1"/>
  <c r="A4106" i="73"/>
  <c r="B4107" i="73"/>
  <c r="D5127" i="73"/>
  <c r="F4126" i="73"/>
  <c r="G4104" i="73"/>
  <c r="H4104" i="73" s="1"/>
  <c r="I4104" i="73"/>
  <c r="A4107" i="73" l="1"/>
  <c r="B4108" i="73"/>
  <c r="C4128" i="73"/>
  <c r="E4128" i="73" s="1"/>
  <c r="D5128" i="73"/>
  <c r="F4127" i="73"/>
  <c r="G4105" i="73"/>
  <c r="H4105" i="73" s="1"/>
  <c r="I4105" i="73"/>
  <c r="C4129" i="73" l="1"/>
  <c r="E4129" i="73" s="1"/>
  <c r="A4108" i="73"/>
  <c r="B4109" i="73"/>
  <c r="D5129" i="73"/>
  <c r="F4128" i="73"/>
  <c r="G4106" i="73"/>
  <c r="H4106" i="73" s="1"/>
  <c r="I4106" i="73"/>
  <c r="A4109" i="73" l="1"/>
  <c r="B4110" i="73"/>
  <c r="C4130" i="73"/>
  <c r="E4130" i="73" s="1"/>
  <c r="D5130" i="73"/>
  <c r="F4129" i="73"/>
  <c r="G4107" i="73"/>
  <c r="H4107" i="73" s="1"/>
  <c r="I4107" i="73"/>
  <c r="C4131" i="73" l="1"/>
  <c r="E4131" i="73" s="1"/>
  <c r="A4110" i="73"/>
  <c r="B4111" i="73"/>
  <c r="D5131" i="73"/>
  <c r="F4130" i="73"/>
  <c r="G4108" i="73"/>
  <c r="H4108" i="73" s="1"/>
  <c r="I4108" i="73"/>
  <c r="A4111" i="73" l="1"/>
  <c r="B4112" i="73"/>
  <c r="C4132" i="73"/>
  <c r="E4132" i="73" s="1"/>
  <c r="D5132" i="73"/>
  <c r="F4131" i="73"/>
  <c r="G4109" i="73"/>
  <c r="H4109" i="73" s="1"/>
  <c r="I4109" i="73"/>
  <c r="C4133" i="73" l="1"/>
  <c r="E4133" i="73" s="1"/>
  <c r="A4112" i="73"/>
  <c r="B4113" i="73"/>
  <c r="D5133" i="73"/>
  <c r="F4132" i="73"/>
  <c r="G4110" i="73"/>
  <c r="H4110" i="73" s="1"/>
  <c r="I4110" i="73"/>
  <c r="A4113" i="73" l="1"/>
  <c r="B4114" i="73"/>
  <c r="C4134" i="73"/>
  <c r="E4134" i="73" s="1"/>
  <c r="D5134" i="73"/>
  <c r="F4133" i="73"/>
  <c r="G4111" i="73"/>
  <c r="H4111" i="73" s="1"/>
  <c r="I4111" i="73"/>
  <c r="C4135" i="73" l="1"/>
  <c r="E4135" i="73" s="1"/>
  <c r="A4114" i="73"/>
  <c r="B4115" i="73"/>
  <c r="D5135" i="73"/>
  <c r="F4134" i="73"/>
  <c r="G4112" i="73"/>
  <c r="H4112" i="73" s="1"/>
  <c r="I4112" i="73"/>
  <c r="D5136" i="73" l="1"/>
  <c r="A4115" i="73"/>
  <c r="B4116" i="73"/>
  <c r="C4136" i="73"/>
  <c r="E4136" i="73" s="1"/>
  <c r="F4135" i="73"/>
  <c r="G4113" i="73"/>
  <c r="H4113" i="73" s="1"/>
  <c r="I4113" i="73"/>
  <c r="A4116" i="73" l="1"/>
  <c r="B4117" i="73"/>
  <c r="C4137" i="73"/>
  <c r="E4137" i="73" s="1"/>
  <c r="D5137" i="73"/>
  <c r="F4136" i="73"/>
  <c r="G4114" i="73"/>
  <c r="H4114" i="73" s="1"/>
  <c r="I4114" i="73"/>
  <c r="C4138" i="73" l="1"/>
  <c r="E4138" i="73" s="1"/>
  <c r="A4117" i="73"/>
  <c r="B4118" i="73"/>
  <c r="D5138" i="73"/>
  <c r="F4137" i="73"/>
  <c r="G4115" i="73"/>
  <c r="H4115" i="73" s="1"/>
  <c r="I4115" i="73"/>
  <c r="A4118" i="73" l="1"/>
  <c r="B4119" i="73"/>
  <c r="C4139" i="73"/>
  <c r="E4139" i="73" s="1"/>
  <c r="D5139" i="73"/>
  <c r="F4138" i="73"/>
  <c r="G4116" i="73"/>
  <c r="H4116" i="73" s="1"/>
  <c r="I4116" i="73"/>
  <c r="C4140" i="73" l="1"/>
  <c r="E4140" i="73" s="1"/>
  <c r="A4119" i="73"/>
  <c r="B4120" i="73"/>
  <c r="D5140" i="73"/>
  <c r="F4139" i="73"/>
  <c r="G4117" i="73"/>
  <c r="H4117" i="73" s="1"/>
  <c r="I4117" i="73"/>
  <c r="A4120" i="73" l="1"/>
  <c r="B4121" i="73"/>
  <c r="C4141" i="73"/>
  <c r="E4141" i="73" s="1"/>
  <c r="D5141" i="73"/>
  <c r="F4140" i="73"/>
  <c r="G4118" i="73"/>
  <c r="H4118" i="73" s="1"/>
  <c r="I4118" i="73"/>
  <c r="C4142" i="73" l="1"/>
  <c r="E4142" i="73" s="1"/>
  <c r="A4121" i="73"/>
  <c r="B4122" i="73"/>
  <c r="D5142" i="73"/>
  <c r="F4141" i="73"/>
  <c r="G4119" i="73"/>
  <c r="H4119" i="73" s="1"/>
  <c r="I4119" i="73"/>
  <c r="A4122" i="73" l="1"/>
  <c r="B4123" i="73"/>
  <c r="C4143" i="73"/>
  <c r="E4143" i="73" s="1"/>
  <c r="D5143" i="73"/>
  <c r="F4142" i="73"/>
  <c r="G4120" i="73"/>
  <c r="H4120" i="73" s="1"/>
  <c r="I4120" i="73"/>
  <c r="C4144" i="73" l="1"/>
  <c r="E4144" i="73" s="1"/>
  <c r="A4123" i="73"/>
  <c r="B4124" i="73"/>
  <c r="D5144" i="73"/>
  <c r="F4143" i="73"/>
  <c r="G4121" i="73"/>
  <c r="H4121" i="73" s="1"/>
  <c r="I4121" i="73"/>
  <c r="A4124" i="73" l="1"/>
  <c r="B4125" i="73"/>
  <c r="C4145" i="73"/>
  <c r="E4145" i="73" s="1"/>
  <c r="D5145" i="73"/>
  <c r="F4144" i="73"/>
  <c r="G4122" i="73"/>
  <c r="H4122" i="73" s="1"/>
  <c r="I4122" i="73"/>
  <c r="C4146" i="73" l="1"/>
  <c r="E4146" i="73" s="1"/>
  <c r="A4125" i="73"/>
  <c r="B4126" i="73"/>
  <c r="D5146" i="73"/>
  <c r="F4145" i="73"/>
  <c r="G4123" i="73"/>
  <c r="H4123" i="73" s="1"/>
  <c r="I4123" i="73"/>
  <c r="A4126" i="73" l="1"/>
  <c r="B4127" i="73"/>
  <c r="C4147" i="73"/>
  <c r="E4147" i="73" s="1"/>
  <c r="D5147" i="73"/>
  <c r="F4146" i="73"/>
  <c r="G4124" i="73"/>
  <c r="H4124" i="73" s="1"/>
  <c r="I4124" i="73"/>
  <c r="C4148" i="73" l="1"/>
  <c r="E4148" i="73" s="1"/>
  <c r="A4127" i="73"/>
  <c r="B4128" i="73"/>
  <c r="D5148" i="73"/>
  <c r="F4147" i="73"/>
  <c r="G4125" i="73"/>
  <c r="H4125" i="73" s="1"/>
  <c r="I4125" i="73"/>
  <c r="A4128" i="73" l="1"/>
  <c r="B4129" i="73"/>
  <c r="C4149" i="73"/>
  <c r="E4149" i="73" s="1"/>
  <c r="D5149" i="73"/>
  <c r="F4148" i="73"/>
  <c r="G4126" i="73"/>
  <c r="H4126" i="73" s="1"/>
  <c r="I4126" i="73"/>
  <c r="C4150" i="73" l="1"/>
  <c r="E4150" i="73" s="1"/>
  <c r="A4129" i="73"/>
  <c r="B4130" i="73"/>
  <c r="D5150" i="73"/>
  <c r="F4149" i="73"/>
  <c r="G4127" i="73"/>
  <c r="H4127" i="73" s="1"/>
  <c r="I4127" i="73"/>
  <c r="A4130" i="73" l="1"/>
  <c r="B4131" i="73"/>
  <c r="C4151" i="73"/>
  <c r="E4151" i="73" s="1"/>
  <c r="D5151" i="73"/>
  <c r="F4150" i="73"/>
  <c r="G4128" i="73"/>
  <c r="H4128" i="73" s="1"/>
  <c r="I4128" i="73"/>
  <c r="C4152" i="73" l="1"/>
  <c r="E4152" i="73" s="1"/>
  <c r="A4131" i="73"/>
  <c r="B4132" i="73"/>
  <c r="D5152" i="73"/>
  <c r="F4151" i="73"/>
  <c r="G4129" i="73"/>
  <c r="H4129" i="73" s="1"/>
  <c r="I4129" i="73"/>
  <c r="A4132" i="73" l="1"/>
  <c r="B4133" i="73"/>
  <c r="C4153" i="73"/>
  <c r="E4153" i="73" s="1"/>
  <c r="D5153" i="73"/>
  <c r="F4152" i="73"/>
  <c r="G4130" i="73"/>
  <c r="H4130" i="73" s="1"/>
  <c r="I4130" i="73"/>
  <c r="C4154" i="73" l="1"/>
  <c r="E4154" i="73" s="1"/>
  <c r="A4133" i="73"/>
  <c r="B4134" i="73"/>
  <c r="D5154" i="73"/>
  <c r="F4153" i="73"/>
  <c r="G4131" i="73"/>
  <c r="H4131" i="73" s="1"/>
  <c r="I4131" i="73"/>
  <c r="A4134" i="73" l="1"/>
  <c r="B4135" i="73"/>
  <c r="C4155" i="73"/>
  <c r="E4155" i="73" s="1"/>
  <c r="D5155" i="73"/>
  <c r="F4154" i="73"/>
  <c r="G4132" i="73"/>
  <c r="H4132" i="73" s="1"/>
  <c r="I4132" i="73"/>
  <c r="C4156" i="73" l="1"/>
  <c r="E4156" i="73" s="1"/>
  <c r="A4135" i="73"/>
  <c r="B4136" i="73"/>
  <c r="D5156" i="73"/>
  <c r="F4155" i="73"/>
  <c r="G4133" i="73"/>
  <c r="H4133" i="73" s="1"/>
  <c r="I4133" i="73"/>
  <c r="A4136" i="73" l="1"/>
  <c r="B4137" i="73"/>
  <c r="C4157" i="73"/>
  <c r="E4157" i="73" s="1"/>
  <c r="D5157" i="73"/>
  <c r="F4156" i="73"/>
  <c r="G4134" i="73"/>
  <c r="H4134" i="73" s="1"/>
  <c r="I4134" i="73"/>
  <c r="C4158" i="73" l="1"/>
  <c r="E4158" i="73" s="1"/>
  <c r="A4137" i="73"/>
  <c r="B4138" i="73"/>
  <c r="D5158" i="73"/>
  <c r="F4157" i="73"/>
  <c r="G4135" i="73"/>
  <c r="H4135" i="73" s="1"/>
  <c r="I4135" i="73"/>
  <c r="A4138" i="73" l="1"/>
  <c r="B4139" i="73"/>
  <c r="C4159" i="73"/>
  <c r="E4159" i="73" s="1"/>
  <c r="D5159" i="73"/>
  <c r="F4158" i="73"/>
  <c r="G4136" i="73"/>
  <c r="H4136" i="73" s="1"/>
  <c r="I4136" i="73"/>
  <c r="C4160" i="73" l="1"/>
  <c r="E4160" i="73" s="1"/>
  <c r="A4139" i="73"/>
  <c r="B4140" i="73"/>
  <c r="D5160" i="73"/>
  <c r="F4159" i="73"/>
  <c r="G4137" i="73"/>
  <c r="H4137" i="73" s="1"/>
  <c r="I4137" i="73"/>
  <c r="A4140" i="73" l="1"/>
  <c r="B4141" i="73"/>
  <c r="C4161" i="73"/>
  <c r="E4161" i="73" s="1"/>
  <c r="D5161" i="73"/>
  <c r="F4160" i="73"/>
  <c r="G4138" i="73"/>
  <c r="H4138" i="73" s="1"/>
  <c r="I4138" i="73"/>
  <c r="C4162" i="73" l="1"/>
  <c r="E4162" i="73" s="1"/>
  <c r="A4141" i="73"/>
  <c r="B4142" i="73"/>
  <c r="D5162" i="73"/>
  <c r="F4161" i="73"/>
  <c r="G4139" i="73"/>
  <c r="H4139" i="73" s="1"/>
  <c r="I4139" i="73"/>
  <c r="A4142" i="73" l="1"/>
  <c r="B4143" i="73"/>
  <c r="C4163" i="73"/>
  <c r="E4163" i="73" s="1"/>
  <c r="D5163" i="73"/>
  <c r="F4162" i="73"/>
  <c r="G4140" i="73"/>
  <c r="H4140" i="73" s="1"/>
  <c r="I4140" i="73"/>
  <c r="C4164" i="73" l="1"/>
  <c r="E4164" i="73" s="1"/>
  <c r="A4143" i="73"/>
  <c r="B4144" i="73"/>
  <c r="D5164" i="73"/>
  <c r="F4163" i="73"/>
  <c r="G4141" i="73"/>
  <c r="H4141" i="73" s="1"/>
  <c r="I4141" i="73"/>
  <c r="A4144" i="73" l="1"/>
  <c r="B4145" i="73"/>
  <c r="C4165" i="73"/>
  <c r="E4165" i="73" s="1"/>
  <c r="D5165" i="73"/>
  <c r="F4164" i="73"/>
  <c r="G4142" i="73"/>
  <c r="H4142" i="73" s="1"/>
  <c r="I4142" i="73"/>
  <c r="C4166" i="73" l="1"/>
  <c r="E4166" i="73" s="1"/>
  <c r="A4145" i="73"/>
  <c r="B4146" i="73"/>
  <c r="D5166" i="73"/>
  <c r="F4165" i="73"/>
  <c r="G4143" i="73"/>
  <c r="H4143" i="73" s="1"/>
  <c r="I4143" i="73"/>
  <c r="A4146" i="73" l="1"/>
  <c r="B4147" i="73"/>
  <c r="C4167" i="73"/>
  <c r="E4167" i="73" s="1"/>
  <c r="D5167" i="73"/>
  <c r="F4166" i="73"/>
  <c r="G4144" i="73"/>
  <c r="H4144" i="73" s="1"/>
  <c r="I4144" i="73"/>
  <c r="C4168" i="73" l="1"/>
  <c r="E4168" i="73" s="1"/>
  <c r="A4147" i="73"/>
  <c r="B4148" i="73"/>
  <c r="D5168" i="73"/>
  <c r="F4167" i="73"/>
  <c r="G4145" i="73"/>
  <c r="H4145" i="73" s="1"/>
  <c r="I4145" i="73"/>
  <c r="A4148" i="73" l="1"/>
  <c r="B4149" i="73"/>
  <c r="C4169" i="73"/>
  <c r="E4169" i="73" s="1"/>
  <c r="D5169" i="73"/>
  <c r="F4168" i="73"/>
  <c r="G4146" i="73"/>
  <c r="H4146" i="73" s="1"/>
  <c r="I4146" i="73"/>
  <c r="C4170" i="73" l="1"/>
  <c r="E4170" i="73" s="1"/>
  <c r="A4149" i="73"/>
  <c r="B4150" i="73"/>
  <c r="D5170" i="73"/>
  <c r="F4169" i="73"/>
  <c r="G4147" i="73"/>
  <c r="H4147" i="73" s="1"/>
  <c r="I4147" i="73"/>
  <c r="A4150" i="73" l="1"/>
  <c r="B4151" i="73"/>
  <c r="C4171" i="73"/>
  <c r="E4171" i="73" s="1"/>
  <c r="D5171" i="73"/>
  <c r="F4170" i="73"/>
  <c r="G4148" i="73"/>
  <c r="H4148" i="73" s="1"/>
  <c r="I4148" i="73"/>
  <c r="C4172" i="73" l="1"/>
  <c r="E4172" i="73" s="1"/>
  <c r="A4151" i="73"/>
  <c r="B4152" i="73"/>
  <c r="D5172" i="73"/>
  <c r="F4171" i="73"/>
  <c r="G4149" i="73"/>
  <c r="H4149" i="73" s="1"/>
  <c r="I4149" i="73"/>
  <c r="C4173" i="73" l="1"/>
  <c r="E4173" i="73" s="1"/>
  <c r="A4152" i="73"/>
  <c r="B4153" i="73"/>
  <c r="D5173" i="73"/>
  <c r="F4172" i="73"/>
  <c r="G4150" i="73"/>
  <c r="H4150" i="73" s="1"/>
  <c r="I4150" i="73"/>
  <c r="C4174" i="73" l="1"/>
  <c r="E4174" i="73" s="1"/>
  <c r="A4153" i="73"/>
  <c r="B4154" i="73"/>
  <c r="D5174" i="73"/>
  <c r="F4173" i="73"/>
  <c r="G4151" i="73"/>
  <c r="H4151" i="73" s="1"/>
  <c r="I4151" i="73"/>
  <c r="C4175" i="73" l="1"/>
  <c r="E4175" i="73" s="1"/>
  <c r="A4154" i="73"/>
  <c r="B4155" i="73"/>
  <c r="D5175" i="73"/>
  <c r="F4174" i="73"/>
  <c r="G4152" i="73"/>
  <c r="H4152" i="73" s="1"/>
  <c r="I4152" i="73"/>
  <c r="C4176" i="73" l="1"/>
  <c r="E4176" i="73" s="1"/>
  <c r="A4155" i="73"/>
  <c r="B4156" i="73"/>
  <c r="D5176" i="73"/>
  <c r="F4175" i="73"/>
  <c r="G4153" i="73"/>
  <c r="H4153" i="73" s="1"/>
  <c r="I4153" i="73"/>
  <c r="C4177" i="73" l="1"/>
  <c r="E4177" i="73" s="1"/>
  <c r="A4156" i="73"/>
  <c r="B4157" i="73"/>
  <c r="D5177" i="73"/>
  <c r="F4176" i="73"/>
  <c r="G4154" i="73"/>
  <c r="H4154" i="73" s="1"/>
  <c r="I4154" i="73"/>
  <c r="C4178" i="73" l="1"/>
  <c r="E4178" i="73" s="1"/>
  <c r="A4157" i="73"/>
  <c r="B4158" i="73"/>
  <c r="D5178" i="73"/>
  <c r="F4177" i="73"/>
  <c r="G4155" i="73"/>
  <c r="H4155" i="73" s="1"/>
  <c r="I4155" i="73"/>
  <c r="C4179" i="73" l="1"/>
  <c r="E4179" i="73" s="1"/>
  <c r="A4158" i="73"/>
  <c r="B4159" i="73"/>
  <c r="D5179" i="73"/>
  <c r="F4178" i="73"/>
  <c r="G4156" i="73"/>
  <c r="H4156" i="73" s="1"/>
  <c r="I4156" i="73"/>
  <c r="C4180" i="73" l="1"/>
  <c r="E4180" i="73" s="1"/>
  <c r="A4159" i="73"/>
  <c r="B4160" i="73"/>
  <c r="D5180" i="73"/>
  <c r="F4179" i="73"/>
  <c r="G4157" i="73"/>
  <c r="H4157" i="73" s="1"/>
  <c r="I4157" i="73"/>
  <c r="C4181" i="73" l="1"/>
  <c r="E4181" i="73" s="1"/>
  <c r="A4160" i="73"/>
  <c r="B4161" i="73"/>
  <c r="D5181" i="73"/>
  <c r="F4180" i="73"/>
  <c r="G4158" i="73"/>
  <c r="H4158" i="73" s="1"/>
  <c r="I4158" i="73"/>
  <c r="C4182" i="73" l="1"/>
  <c r="E4182" i="73" s="1"/>
  <c r="A4161" i="73"/>
  <c r="B4162" i="73"/>
  <c r="D5182" i="73"/>
  <c r="F4181" i="73"/>
  <c r="G4159" i="73"/>
  <c r="H4159" i="73" s="1"/>
  <c r="I4159" i="73"/>
  <c r="C4183" i="73" l="1"/>
  <c r="E4183" i="73" s="1"/>
  <c r="A4162" i="73"/>
  <c r="B4163" i="73"/>
  <c r="D5183" i="73"/>
  <c r="F4182" i="73"/>
  <c r="G4160" i="73"/>
  <c r="H4160" i="73" s="1"/>
  <c r="I4160" i="73"/>
  <c r="C4184" i="73" l="1"/>
  <c r="E4184" i="73" s="1"/>
  <c r="A4163" i="73"/>
  <c r="B4164" i="73"/>
  <c r="D5184" i="73"/>
  <c r="F4183" i="73"/>
  <c r="G4161" i="73"/>
  <c r="H4161" i="73" s="1"/>
  <c r="I4161" i="73"/>
  <c r="C4185" i="73" l="1"/>
  <c r="E4185" i="73" s="1"/>
  <c r="A4164" i="73"/>
  <c r="B4165" i="73"/>
  <c r="D5185" i="73"/>
  <c r="F4184" i="73"/>
  <c r="G4162" i="73"/>
  <c r="H4162" i="73" s="1"/>
  <c r="I4162" i="73"/>
  <c r="C4186" i="73" l="1"/>
  <c r="E4186" i="73" s="1"/>
  <c r="A4165" i="73"/>
  <c r="B4166" i="73"/>
  <c r="D5186" i="73"/>
  <c r="F4185" i="73"/>
  <c r="G4163" i="73"/>
  <c r="H4163" i="73" s="1"/>
  <c r="I4163" i="73"/>
  <c r="C4187" i="73" l="1"/>
  <c r="E4187" i="73" s="1"/>
  <c r="A4166" i="73"/>
  <c r="B4167" i="73"/>
  <c r="D5187" i="73"/>
  <c r="F4186" i="73"/>
  <c r="G4164" i="73"/>
  <c r="H4164" i="73" s="1"/>
  <c r="I4164" i="73"/>
  <c r="C4188" i="73" l="1"/>
  <c r="E4188" i="73" s="1"/>
  <c r="A4167" i="73"/>
  <c r="B4168" i="73"/>
  <c r="D5188" i="73"/>
  <c r="F4187" i="73"/>
  <c r="G4165" i="73"/>
  <c r="H4165" i="73" s="1"/>
  <c r="I4165" i="73"/>
  <c r="C4189" i="73" l="1"/>
  <c r="E4189" i="73" s="1"/>
  <c r="A4168" i="73"/>
  <c r="B4169" i="73"/>
  <c r="D5189" i="73"/>
  <c r="F4188" i="73"/>
  <c r="G4166" i="73"/>
  <c r="H4166" i="73" s="1"/>
  <c r="I4166" i="73"/>
  <c r="C4190" i="73" l="1"/>
  <c r="E4190" i="73" s="1"/>
  <c r="A4169" i="73"/>
  <c r="B4170" i="73"/>
  <c r="D5190" i="73"/>
  <c r="F4189" i="73"/>
  <c r="G4167" i="73"/>
  <c r="H4167" i="73" s="1"/>
  <c r="I4167" i="73"/>
  <c r="A4170" i="73" l="1"/>
  <c r="B4171" i="73"/>
  <c r="C4191" i="73"/>
  <c r="D5191" i="73"/>
  <c r="F4190" i="73"/>
  <c r="G4168" i="73"/>
  <c r="H4168" i="73" s="1"/>
  <c r="I4168" i="73"/>
  <c r="C4192" i="73" l="1"/>
  <c r="E4192" i="73" s="1"/>
  <c r="E4191" i="73"/>
  <c r="A4171" i="73"/>
  <c r="B4172" i="73"/>
  <c r="D5192" i="73"/>
  <c r="F4191" i="73"/>
  <c r="G4169" i="73"/>
  <c r="H4169" i="73" s="1"/>
  <c r="I4169" i="73"/>
  <c r="D5193" i="73" l="1"/>
  <c r="C4193" i="73"/>
  <c r="E4193" i="73" s="1"/>
  <c r="A4172" i="73"/>
  <c r="B4173" i="73"/>
  <c r="F4192" i="73"/>
  <c r="G4170" i="73"/>
  <c r="H4170" i="73" s="1"/>
  <c r="I4170" i="73"/>
  <c r="A4173" i="73" l="1"/>
  <c r="B4174" i="73"/>
  <c r="C4194" i="73"/>
  <c r="D5194" i="73"/>
  <c r="F4193" i="73"/>
  <c r="G4171" i="73"/>
  <c r="H4171" i="73" s="1"/>
  <c r="I4171" i="73"/>
  <c r="C4195" i="73" l="1"/>
  <c r="E4194" i="73"/>
  <c r="A4174" i="73"/>
  <c r="B4175" i="73"/>
  <c r="D5195" i="73"/>
  <c r="F4194" i="73"/>
  <c r="G4172" i="73"/>
  <c r="H4172" i="73" s="1"/>
  <c r="I4172" i="73"/>
  <c r="E4195" i="73"/>
  <c r="D5196" i="73" l="1"/>
  <c r="C4196" i="73"/>
  <c r="A4175" i="73"/>
  <c r="B4176" i="73"/>
  <c r="F4195" i="73"/>
  <c r="G4173" i="73"/>
  <c r="H4173" i="73" s="1"/>
  <c r="I4173" i="73"/>
  <c r="C4197" i="73" l="1"/>
  <c r="E4196" i="73"/>
  <c r="A4176" i="73"/>
  <c r="B4177" i="73"/>
  <c r="D5197" i="73"/>
  <c r="F4196" i="73"/>
  <c r="G4174" i="73"/>
  <c r="H4174" i="73" s="1"/>
  <c r="I4174" i="73"/>
  <c r="E4197" i="73"/>
  <c r="D5198" i="73" l="1"/>
  <c r="C4198" i="73"/>
  <c r="A4177" i="73"/>
  <c r="B4178" i="73"/>
  <c r="F4197" i="73"/>
  <c r="E4198" i="73"/>
  <c r="G4175" i="73"/>
  <c r="H4175" i="73" s="1"/>
  <c r="I4175" i="73"/>
  <c r="C4199" i="73" l="1"/>
  <c r="E4199" i="73" s="1"/>
  <c r="A4178" i="73"/>
  <c r="B4179" i="73"/>
  <c r="D5199" i="73"/>
  <c r="F4198" i="73"/>
  <c r="G4176" i="73"/>
  <c r="H4176" i="73" s="1"/>
  <c r="I4176" i="73"/>
  <c r="A4179" i="73" l="1"/>
  <c r="B4180" i="73"/>
  <c r="C4200" i="73"/>
  <c r="E4200" i="73" s="1"/>
  <c r="D5200" i="73"/>
  <c r="F4199" i="73"/>
  <c r="G4177" i="73"/>
  <c r="H4177" i="73" s="1"/>
  <c r="I4177" i="73"/>
  <c r="C4201" i="73" l="1"/>
  <c r="E4201" i="73" s="1"/>
  <c r="A4180" i="73"/>
  <c r="B4181" i="73"/>
  <c r="D5201" i="73"/>
  <c r="F4200" i="73"/>
  <c r="G4178" i="73"/>
  <c r="H4178" i="73" s="1"/>
  <c r="I4178" i="73"/>
  <c r="A4181" i="73" l="1"/>
  <c r="B4182" i="73"/>
  <c r="C4202" i="73"/>
  <c r="E4202" i="73" s="1"/>
  <c r="D5202" i="73"/>
  <c r="F4201" i="73"/>
  <c r="G4179" i="73"/>
  <c r="H4179" i="73" s="1"/>
  <c r="I4179" i="73"/>
  <c r="C4203" i="73" l="1"/>
  <c r="E4203" i="73" s="1"/>
  <c r="A4182" i="73"/>
  <c r="B4183" i="73"/>
  <c r="D5203" i="73"/>
  <c r="F4202" i="73"/>
  <c r="G4180" i="73"/>
  <c r="H4180" i="73" s="1"/>
  <c r="I4180" i="73"/>
  <c r="A4183" i="73" l="1"/>
  <c r="B4184" i="73"/>
  <c r="C4204" i="73"/>
  <c r="E4204" i="73" s="1"/>
  <c r="D5204" i="73"/>
  <c r="F4203" i="73"/>
  <c r="G4181" i="73"/>
  <c r="H4181" i="73" s="1"/>
  <c r="I4181" i="73"/>
  <c r="C4205" i="73" l="1"/>
  <c r="E4205" i="73" s="1"/>
  <c r="A4184" i="73"/>
  <c r="B4185" i="73"/>
  <c r="D5205" i="73"/>
  <c r="F4204" i="73"/>
  <c r="G4182" i="73"/>
  <c r="H4182" i="73" s="1"/>
  <c r="I4182" i="73"/>
  <c r="A4185" i="73" l="1"/>
  <c r="B4186" i="73"/>
  <c r="C4206" i="73"/>
  <c r="E4206" i="73" s="1"/>
  <c r="D5206" i="73"/>
  <c r="F4205" i="73"/>
  <c r="G4183" i="73"/>
  <c r="H4183" i="73" s="1"/>
  <c r="I4183" i="73"/>
  <c r="C4207" i="73" l="1"/>
  <c r="E4207" i="73" s="1"/>
  <c r="A4186" i="73"/>
  <c r="B4187" i="73"/>
  <c r="D5207" i="73"/>
  <c r="F4206" i="73"/>
  <c r="G4184" i="73"/>
  <c r="H4184" i="73" s="1"/>
  <c r="I4184" i="73"/>
  <c r="A4187" i="73" l="1"/>
  <c r="B4188" i="73"/>
  <c r="C4208" i="73"/>
  <c r="E4208" i="73" s="1"/>
  <c r="D5208" i="73"/>
  <c r="F4207" i="73"/>
  <c r="G4185" i="73"/>
  <c r="H4185" i="73" s="1"/>
  <c r="I4185" i="73"/>
  <c r="C4209" i="73" l="1"/>
  <c r="E4209" i="73" s="1"/>
  <c r="A4188" i="73"/>
  <c r="B4189" i="73"/>
  <c r="D5209" i="73"/>
  <c r="F4208" i="73"/>
  <c r="G4186" i="73"/>
  <c r="H4186" i="73" s="1"/>
  <c r="I4186" i="73"/>
  <c r="A4189" i="73" l="1"/>
  <c r="B4190" i="73"/>
  <c r="C4210" i="73"/>
  <c r="E4210" i="73" s="1"/>
  <c r="D5210" i="73"/>
  <c r="F4209" i="73"/>
  <c r="G4187" i="73"/>
  <c r="H4187" i="73" s="1"/>
  <c r="I4187" i="73"/>
  <c r="C4211" i="73" l="1"/>
  <c r="E4211" i="73" s="1"/>
  <c r="A4190" i="73"/>
  <c r="B4191" i="73"/>
  <c r="D5211" i="73"/>
  <c r="F4210" i="73"/>
  <c r="G4188" i="73"/>
  <c r="H4188" i="73" s="1"/>
  <c r="I4188" i="73"/>
  <c r="A4191" i="73" l="1"/>
  <c r="B4192" i="73"/>
  <c r="C4212" i="73"/>
  <c r="E4212" i="73" s="1"/>
  <c r="D5212" i="73"/>
  <c r="F4211" i="73"/>
  <c r="G4189" i="73"/>
  <c r="H4189" i="73" s="1"/>
  <c r="I4189" i="73"/>
  <c r="C4213" i="73" l="1"/>
  <c r="E4213" i="73" s="1"/>
  <c r="A4192" i="73"/>
  <c r="B4193" i="73"/>
  <c r="D5213" i="73"/>
  <c r="F4212" i="73"/>
  <c r="G4190" i="73"/>
  <c r="H4190" i="73" s="1"/>
  <c r="I4190" i="73"/>
  <c r="A4193" i="73" l="1"/>
  <c r="B4194" i="73"/>
  <c r="C4214" i="73"/>
  <c r="E4214" i="73" s="1"/>
  <c r="D5214" i="73"/>
  <c r="F4213" i="73"/>
  <c r="G4191" i="73"/>
  <c r="H4191" i="73" s="1"/>
  <c r="I4191" i="73"/>
  <c r="C4215" i="73" l="1"/>
  <c r="E4215" i="73" s="1"/>
  <c r="A4194" i="73"/>
  <c r="B4195" i="73"/>
  <c r="D5215" i="73"/>
  <c r="F4214" i="73"/>
  <c r="G4192" i="73"/>
  <c r="H4192" i="73" s="1"/>
  <c r="I4192" i="73"/>
  <c r="A4195" i="73" l="1"/>
  <c r="B4196" i="73"/>
  <c r="C4216" i="73"/>
  <c r="E4216" i="73" s="1"/>
  <c r="D5216" i="73"/>
  <c r="F4215" i="73"/>
  <c r="G4193" i="73"/>
  <c r="H4193" i="73" s="1"/>
  <c r="I4193" i="73"/>
  <c r="C4217" i="73" l="1"/>
  <c r="E4217" i="73" s="1"/>
  <c r="A4196" i="73"/>
  <c r="B4197" i="73"/>
  <c r="D5217" i="73"/>
  <c r="F4216" i="73"/>
  <c r="G4194" i="73"/>
  <c r="H4194" i="73" s="1"/>
  <c r="I4194" i="73"/>
  <c r="A4197" i="73" l="1"/>
  <c r="B4198" i="73"/>
  <c r="C4218" i="73"/>
  <c r="E4218" i="73" s="1"/>
  <c r="D5218" i="73"/>
  <c r="F4217" i="73"/>
  <c r="G4195" i="73"/>
  <c r="H4195" i="73" s="1"/>
  <c r="I4195" i="73"/>
  <c r="C4219" i="73" l="1"/>
  <c r="E4219" i="73" s="1"/>
  <c r="A4198" i="73"/>
  <c r="B4199" i="73"/>
  <c r="D5219" i="73"/>
  <c r="F4218" i="73"/>
  <c r="G4196" i="73"/>
  <c r="H4196" i="73" s="1"/>
  <c r="I4196" i="73"/>
  <c r="A4199" i="73" l="1"/>
  <c r="B4200" i="73"/>
  <c r="C4220" i="73"/>
  <c r="E4220" i="73" s="1"/>
  <c r="D5220" i="73"/>
  <c r="F4219" i="73"/>
  <c r="G4197" i="73"/>
  <c r="H4197" i="73" s="1"/>
  <c r="I4197" i="73"/>
  <c r="C4221" i="73" l="1"/>
  <c r="E4221" i="73" s="1"/>
  <c r="A4200" i="73"/>
  <c r="B4201" i="73"/>
  <c r="D5221" i="73"/>
  <c r="F4220" i="73"/>
  <c r="G4198" i="73"/>
  <c r="H4198" i="73" s="1"/>
  <c r="I4198" i="73"/>
  <c r="A4201" i="73" l="1"/>
  <c r="B4202" i="73"/>
  <c r="C4222" i="73"/>
  <c r="E4222" i="73" s="1"/>
  <c r="D5222" i="73"/>
  <c r="F4221" i="73"/>
  <c r="G4199" i="73"/>
  <c r="H4199" i="73" s="1"/>
  <c r="I4199" i="73"/>
  <c r="C4223" i="73" l="1"/>
  <c r="E4223" i="73" s="1"/>
  <c r="A4202" i="73"/>
  <c r="B4203" i="73"/>
  <c r="D5223" i="73"/>
  <c r="F4222" i="73"/>
  <c r="G4200" i="73"/>
  <c r="H4200" i="73" s="1"/>
  <c r="I4200" i="73"/>
  <c r="A4203" i="73" l="1"/>
  <c r="B4204" i="73"/>
  <c r="C4224" i="73"/>
  <c r="E4224" i="73" s="1"/>
  <c r="D5224" i="73"/>
  <c r="F4223" i="73"/>
  <c r="G4201" i="73"/>
  <c r="H4201" i="73" s="1"/>
  <c r="I4201" i="73"/>
  <c r="C4225" i="73" l="1"/>
  <c r="E4225" i="73" s="1"/>
  <c r="A4204" i="73"/>
  <c r="B4205" i="73"/>
  <c r="D5225" i="73"/>
  <c r="F4224" i="73"/>
  <c r="G4202" i="73"/>
  <c r="H4202" i="73" s="1"/>
  <c r="I4202" i="73"/>
  <c r="A4205" i="73" l="1"/>
  <c r="B4206" i="73"/>
  <c r="C4226" i="73"/>
  <c r="D5226" i="73"/>
  <c r="F4225" i="73"/>
  <c r="G4203" i="73"/>
  <c r="H4203" i="73" s="1"/>
  <c r="I4203" i="73"/>
  <c r="C4227" i="73" l="1"/>
  <c r="E4227" i="73" s="1"/>
  <c r="E4226" i="73"/>
  <c r="A4206" i="73"/>
  <c r="B4207" i="73"/>
  <c r="D5227" i="73"/>
  <c r="F4226" i="73"/>
  <c r="G4204" i="73"/>
  <c r="H4204" i="73" s="1"/>
  <c r="I4204" i="73"/>
  <c r="D5228" i="73" l="1"/>
  <c r="C4228" i="73"/>
  <c r="A4207" i="73"/>
  <c r="B4208" i="73"/>
  <c r="F4227" i="73"/>
  <c r="G4205" i="73"/>
  <c r="H4205" i="73" s="1"/>
  <c r="I4205" i="73"/>
  <c r="C4229" i="73" l="1"/>
  <c r="E4228" i="73"/>
  <c r="A4208" i="73"/>
  <c r="B4209" i="73"/>
  <c r="D5229" i="73"/>
  <c r="F4228" i="73"/>
  <c r="G4206" i="73"/>
  <c r="H4206" i="73" s="1"/>
  <c r="I4206" i="73"/>
  <c r="E4229" i="73"/>
  <c r="D5230" i="73" l="1"/>
  <c r="C4230" i="73"/>
  <c r="E4230" i="73" s="1"/>
  <c r="A4209" i="73"/>
  <c r="B4210" i="73"/>
  <c r="F4229" i="73"/>
  <c r="G4207" i="73"/>
  <c r="H4207" i="73" s="1"/>
  <c r="I4207" i="73"/>
  <c r="A4210" i="73" l="1"/>
  <c r="B4211" i="73"/>
  <c r="C4231" i="73"/>
  <c r="E4231" i="73" s="1"/>
  <c r="D5231" i="73"/>
  <c r="F4230" i="73"/>
  <c r="G4208" i="73"/>
  <c r="H4208" i="73" s="1"/>
  <c r="I4208" i="73"/>
  <c r="C4232" i="73" l="1"/>
  <c r="E4232" i="73" s="1"/>
  <c r="A4211" i="73"/>
  <c r="B4212" i="73"/>
  <c r="D5232" i="73"/>
  <c r="F4231" i="73"/>
  <c r="G4209" i="73"/>
  <c r="H4209" i="73" s="1"/>
  <c r="I4209" i="73"/>
  <c r="A4212" i="73" l="1"/>
  <c r="B4213" i="73"/>
  <c r="C4233" i="73"/>
  <c r="E4233" i="73" s="1"/>
  <c r="D5233" i="73"/>
  <c r="F4232" i="73"/>
  <c r="G4210" i="73"/>
  <c r="H4210" i="73" s="1"/>
  <c r="I4210" i="73"/>
  <c r="C4234" i="73" l="1"/>
  <c r="E4234" i="73" s="1"/>
  <c r="A4213" i="73"/>
  <c r="B4214" i="73"/>
  <c r="D5234" i="73"/>
  <c r="F4233" i="73"/>
  <c r="G4211" i="73"/>
  <c r="H4211" i="73" s="1"/>
  <c r="I4211" i="73"/>
  <c r="A4214" i="73" l="1"/>
  <c r="B4215" i="73"/>
  <c r="C4235" i="73"/>
  <c r="E4235" i="73" s="1"/>
  <c r="D5235" i="73"/>
  <c r="F4234" i="73"/>
  <c r="G4212" i="73"/>
  <c r="H4212" i="73" s="1"/>
  <c r="I4212" i="73"/>
  <c r="C4236" i="73" l="1"/>
  <c r="E4236" i="73" s="1"/>
  <c r="A4215" i="73"/>
  <c r="B4216" i="73"/>
  <c r="D5236" i="73"/>
  <c r="F4235" i="73"/>
  <c r="G4213" i="73"/>
  <c r="H4213" i="73" s="1"/>
  <c r="I4213" i="73"/>
  <c r="A4216" i="73" l="1"/>
  <c r="B4217" i="73"/>
  <c r="C4237" i="73"/>
  <c r="E4237" i="73" s="1"/>
  <c r="D5237" i="73"/>
  <c r="F4236" i="73"/>
  <c r="G4214" i="73"/>
  <c r="H4214" i="73" s="1"/>
  <c r="I4214" i="73"/>
  <c r="C4238" i="73" l="1"/>
  <c r="E4238" i="73" s="1"/>
  <c r="A4217" i="73"/>
  <c r="B4218" i="73"/>
  <c r="D5238" i="73"/>
  <c r="F4237" i="73"/>
  <c r="G4215" i="73"/>
  <c r="H4215" i="73" s="1"/>
  <c r="I4215" i="73"/>
  <c r="A4218" i="73" l="1"/>
  <c r="B4219" i="73"/>
  <c r="C4239" i="73"/>
  <c r="E4239" i="73" s="1"/>
  <c r="D5239" i="73"/>
  <c r="F4238" i="73"/>
  <c r="G4216" i="73"/>
  <c r="H4216" i="73" s="1"/>
  <c r="I4216" i="73"/>
  <c r="C4240" i="73" l="1"/>
  <c r="E4240" i="73" s="1"/>
  <c r="A4219" i="73"/>
  <c r="B4220" i="73"/>
  <c r="D5240" i="73"/>
  <c r="F4239" i="73"/>
  <c r="G4217" i="73"/>
  <c r="H4217" i="73" s="1"/>
  <c r="I4217" i="73"/>
  <c r="A4220" i="73" l="1"/>
  <c r="B4221" i="73"/>
  <c r="C4241" i="73"/>
  <c r="E4241" i="73" s="1"/>
  <c r="D5241" i="73"/>
  <c r="F4240" i="73"/>
  <c r="G4218" i="73"/>
  <c r="H4218" i="73" s="1"/>
  <c r="I4218" i="73"/>
  <c r="C4242" i="73" l="1"/>
  <c r="E4242" i="73" s="1"/>
  <c r="A4221" i="73"/>
  <c r="B4222" i="73"/>
  <c r="D5242" i="73"/>
  <c r="F4241" i="73"/>
  <c r="G4219" i="73"/>
  <c r="H4219" i="73" s="1"/>
  <c r="I4219" i="73"/>
  <c r="A4222" i="73" l="1"/>
  <c r="B4223" i="73"/>
  <c r="C4243" i="73"/>
  <c r="E4243" i="73" s="1"/>
  <c r="D5243" i="73"/>
  <c r="F4242" i="73"/>
  <c r="G4220" i="73"/>
  <c r="H4220" i="73" s="1"/>
  <c r="I4220" i="73"/>
  <c r="C4244" i="73" l="1"/>
  <c r="E4244" i="73" s="1"/>
  <c r="A4223" i="73"/>
  <c r="B4224" i="73"/>
  <c r="D5244" i="73"/>
  <c r="F4243" i="73"/>
  <c r="G4221" i="73"/>
  <c r="H4221" i="73" s="1"/>
  <c r="I4221" i="73"/>
  <c r="A4224" i="73" l="1"/>
  <c r="B4225" i="73"/>
  <c r="C4245" i="73"/>
  <c r="E4245" i="73" s="1"/>
  <c r="D5245" i="73"/>
  <c r="F4244" i="73"/>
  <c r="G4222" i="73"/>
  <c r="H4222" i="73" s="1"/>
  <c r="I4222" i="73"/>
  <c r="C4246" i="73" l="1"/>
  <c r="E4246" i="73" s="1"/>
  <c r="A4225" i="73"/>
  <c r="B4226" i="73"/>
  <c r="D5246" i="73"/>
  <c r="F4245" i="73"/>
  <c r="G4223" i="73"/>
  <c r="H4223" i="73" s="1"/>
  <c r="I4223" i="73"/>
  <c r="A4226" i="73" l="1"/>
  <c r="B4227" i="73"/>
  <c r="C4247" i="73"/>
  <c r="E4247" i="73" s="1"/>
  <c r="D5247" i="73"/>
  <c r="F4246" i="73"/>
  <c r="G4224" i="73"/>
  <c r="H4224" i="73" s="1"/>
  <c r="I4224" i="73"/>
  <c r="C4248" i="73" l="1"/>
  <c r="E4248" i="73" s="1"/>
  <c r="A4227" i="73"/>
  <c r="B4228" i="73"/>
  <c r="D5248" i="73"/>
  <c r="F4247" i="73"/>
  <c r="G4225" i="73"/>
  <c r="H4225" i="73" s="1"/>
  <c r="I4225" i="73"/>
  <c r="A4228" i="73" l="1"/>
  <c r="B4229" i="73"/>
  <c r="C4249" i="73"/>
  <c r="E4249" i="73" s="1"/>
  <c r="D5249" i="73"/>
  <c r="F4248" i="73"/>
  <c r="G4226" i="73"/>
  <c r="H4226" i="73" s="1"/>
  <c r="I4226" i="73"/>
  <c r="C4250" i="73" l="1"/>
  <c r="E4250" i="73" s="1"/>
  <c r="A4229" i="73"/>
  <c r="B4230" i="73"/>
  <c r="D5250" i="73"/>
  <c r="F4249" i="73"/>
  <c r="G4227" i="73"/>
  <c r="H4227" i="73" s="1"/>
  <c r="I4227" i="73"/>
  <c r="A4230" i="73" l="1"/>
  <c r="B4231" i="73"/>
  <c r="C4251" i="73"/>
  <c r="E4251" i="73" s="1"/>
  <c r="D5251" i="73"/>
  <c r="F4250" i="73"/>
  <c r="G4228" i="73"/>
  <c r="H4228" i="73" s="1"/>
  <c r="I4228" i="73"/>
  <c r="C4252" i="73" l="1"/>
  <c r="E4252" i="73" s="1"/>
  <c r="A4231" i="73"/>
  <c r="B4232" i="73"/>
  <c r="D5252" i="73"/>
  <c r="F4251" i="73"/>
  <c r="G4229" i="73"/>
  <c r="H4229" i="73" s="1"/>
  <c r="I4229" i="73"/>
  <c r="A4232" i="73" l="1"/>
  <c r="B4233" i="73"/>
  <c r="C4253" i="73"/>
  <c r="E4253" i="73" s="1"/>
  <c r="D5253" i="73"/>
  <c r="F4252" i="73"/>
  <c r="G4230" i="73"/>
  <c r="H4230" i="73" s="1"/>
  <c r="I4230" i="73"/>
  <c r="C4254" i="73" l="1"/>
  <c r="E4254" i="73" s="1"/>
  <c r="A4233" i="73"/>
  <c r="B4234" i="73"/>
  <c r="D5254" i="73"/>
  <c r="F4253" i="73"/>
  <c r="G4231" i="73"/>
  <c r="H4231" i="73" s="1"/>
  <c r="I4231" i="73"/>
  <c r="A4234" i="73" l="1"/>
  <c r="B4235" i="73"/>
  <c r="C4255" i="73"/>
  <c r="E4255" i="73" s="1"/>
  <c r="D5255" i="73"/>
  <c r="F4254" i="73"/>
  <c r="G4232" i="73"/>
  <c r="H4232" i="73" s="1"/>
  <c r="I4232" i="73"/>
  <c r="C4256" i="73" l="1"/>
  <c r="E4256" i="73" s="1"/>
  <c r="A4235" i="73"/>
  <c r="B4236" i="73"/>
  <c r="D5256" i="73"/>
  <c r="F4255" i="73"/>
  <c r="G4233" i="73"/>
  <c r="H4233" i="73" s="1"/>
  <c r="I4233" i="73"/>
  <c r="A4236" i="73" l="1"/>
  <c r="B4237" i="73"/>
  <c r="C4257" i="73"/>
  <c r="E4257" i="73" s="1"/>
  <c r="D5257" i="73"/>
  <c r="F4256" i="73"/>
  <c r="G4234" i="73"/>
  <c r="H4234" i="73" s="1"/>
  <c r="I4234" i="73"/>
  <c r="C4258" i="73" l="1"/>
  <c r="E4258" i="73" s="1"/>
  <c r="A4237" i="73"/>
  <c r="B4238" i="73"/>
  <c r="D5258" i="73"/>
  <c r="F4257" i="73"/>
  <c r="G4235" i="73"/>
  <c r="H4235" i="73" s="1"/>
  <c r="I4235" i="73"/>
  <c r="A4238" i="73" l="1"/>
  <c r="B4239" i="73"/>
  <c r="C4259" i="73"/>
  <c r="E4259" i="73" s="1"/>
  <c r="D5259" i="73"/>
  <c r="F4258" i="73"/>
  <c r="G4236" i="73"/>
  <c r="H4236" i="73" s="1"/>
  <c r="I4236" i="73"/>
  <c r="C4260" i="73" l="1"/>
  <c r="E4260" i="73" s="1"/>
  <c r="A4239" i="73"/>
  <c r="B4240" i="73"/>
  <c r="D5260" i="73"/>
  <c r="F4259" i="73"/>
  <c r="G4237" i="73"/>
  <c r="H4237" i="73" s="1"/>
  <c r="I4237" i="73"/>
  <c r="A4240" i="73" l="1"/>
  <c r="B4241" i="73"/>
  <c r="C4261" i="73"/>
  <c r="E4261" i="73" s="1"/>
  <c r="D5261" i="73"/>
  <c r="F4260" i="73"/>
  <c r="G4238" i="73"/>
  <c r="H4238" i="73" s="1"/>
  <c r="I4238" i="73"/>
  <c r="C4262" i="73" l="1"/>
  <c r="E4262" i="73" s="1"/>
  <c r="A4241" i="73"/>
  <c r="B4242" i="73"/>
  <c r="D5262" i="73"/>
  <c r="F4261" i="73"/>
  <c r="G4239" i="73"/>
  <c r="H4239" i="73" s="1"/>
  <c r="I4239" i="73"/>
  <c r="A4242" i="73" l="1"/>
  <c r="B4243" i="73"/>
  <c r="C4263" i="73"/>
  <c r="E4263" i="73" s="1"/>
  <c r="D5263" i="73"/>
  <c r="F4262" i="73"/>
  <c r="G4240" i="73"/>
  <c r="H4240" i="73" s="1"/>
  <c r="I4240" i="73"/>
  <c r="C4264" i="73" l="1"/>
  <c r="E4264" i="73" s="1"/>
  <c r="A4243" i="73"/>
  <c r="B4244" i="73"/>
  <c r="D5264" i="73"/>
  <c r="F4263" i="73"/>
  <c r="G4241" i="73"/>
  <c r="H4241" i="73" s="1"/>
  <c r="I4241" i="73"/>
  <c r="A4244" i="73" l="1"/>
  <c r="B4245" i="73"/>
  <c r="C4265" i="73"/>
  <c r="E4265" i="73" s="1"/>
  <c r="D5265" i="73"/>
  <c r="F4264" i="73"/>
  <c r="G4242" i="73"/>
  <c r="H4242" i="73" s="1"/>
  <c r="I4242" i="73"/>
  <c r="C4266" i="73" l="1"/>
  <c r="E4266" i="73" s="1"/>
  <c r="A4245" i="73"/>
  <c r="B4246" i="73"/>
  <c r="D5266" i="73"/>
  <c r="F4265" i="73"/>
  <c r="G4243" i="73"/>
  <c r="H4243" i="73" s="1"/>
  <c r="I4243" i="73"/>
  <c r="A4246" i="73" l="1"/>
  <c r="B4247" i="73"/>
  <c r="C4267" i="73"/>
  <c r="E4267" i="73" s="1"/>
  <c r="D5267" i="73"/>
  <c r="F4266" i="73"/>
  <c r="G4244" i="73"/>
  <c r="H4244" i="73" s="1"/>
  <c r="I4244" i="73"/>
  <c r="C4268" i="73" l="1"/>
  <c r="E4268" i="73" s="1"/>
  <c r="A4247" i="73"/>
  <c r="B4248" i="73"/>
  <c r="D5268" i="73"/>
  <c r="F4267" i="73"/>
  <c r="G4245" i="73"/>
  <c r="H4245" i="73" s="1"/>
  <c r="I4245" i="73"/>
  <c r="A4248" i="73" l="1"/>
  <c r="B4249" i="73"/>
  <c r="C4269" i="73"/>
  <c r="E4269" i="73" s="1"/>
  <c r="D5269" i="73"/>
  <c r="F4268" i="73"/>
  <c r="G4246" i="73"/>
  <c r="H4246" i="73" s="1"/>
  <c r="I4246" i="73"/>
  <c r="C4270" i="73" l="1"/>
  <c r="E4270" i="73" s="1"/>
  <c r="A4249" i="73"/>
  <c r="B4250" i="73"/>
  <c r="D5270" i="73"/>
  <c r="F4269" i="73"/>
  <c r="G4247" i="73"/>
  <c r="H4247" i="73" s="1"/>
  <c r="I4247" i="73"/>
  <c r="A4250" i="73" l="1"/>
  <c r="B4251" i="73"/>
  <c r="C4271" i="73"/>
  <c r="E4271" i="73" s="1"/>
  <c r="D5271" i="73"/>
  <c r="F4270" i="73"/>
  <c r="G4248" i="73"/>
  <c r="H4248" i="73" s="1"/>
  <c r="I4248" i="73"/>
  <c r="C4272" i="73" l="1"/>
  <c r="E4272" i="73" s="1"/>
  <c r="A4251" i="73"/>
  <c r="B4252" i="73"/>
  <c r="D5272" i="73"/>
  <c r="F4271" i="73"/>
  <c r="G4249" i="73"/>
  <c r="H4249" i="73" s="1"/>
  <c r="I4249" i="73"/>
  <c r="A4252" i="73" l="1"/>
  <c r="B4253" i="73"/>
  <c r="C4273" i="73"/>
  <c r="E4273" i="73" s="1"/>
  <c r="D5273" i="73"/>
  <c r="F4272" i="73"/>
  <c r="G4250" i="73"/>
  <c r="H4250" i="73" s="1"/>
  <c r="I4250" i="73"/>
  <c r="C4274" i="73" l="1"/>
  <c r="E4274" i="73" s="1"/>
  <c r="A4253" i="73"/>
  <c r="B4254" i="73"/>
  <c r="D5274" i="73"/>
  <c r="F4273" i="73"/>
  <c r="G4251" i="73"/>
  <c r="H4251" i="73" s="1"/>
  <c r="I4251" i="73"/>
  <c r="A4254" i="73" l="1"/>
  <c r="B4255" i="73"/>
  <c r="C4275" i="73"/>
  <c r="E4275" i="73" s="1"/>
  <c r="D5275" i="73"/>
  <c r="F4274" i="73"/>
  <c r="G4252" i="73"/>
  <c r="H4252" i="73" s="1"/>
  <c r="I4252" i="73"/>
  <c r="C4276" i="73" l="1"/>
  <c r="E4276" i="73" s="1"/>
  <c r="A4255" i="73"/>
  <c r="B4256" i="73"/>
  <c r="D5276" i="73"/>
  <c r="F4275" i="73"/>
  <c r="G4253" i="73"/>
  <c r="H4253" i="73" s="1"/>
  <c r="I4253" i="73"/>
  <c r="A4256" i="73" l="1"/>
  <c r="B4257" i="73"/>
  <c r="C4277" i="73"/>
  <c r="E4277" i="73" s="1"/>
  <c r="D5277" i="73"/>
  <c r="F4276" i="73"/>
  <c r="G4254" i="73"/>
  <c r="H4254" i="73" s="1"/>
  <c r="I4254" i="73"/>
  <c r="C4278" i="73" l="1"/>
  <c r="E4278" i="73" s="1"/>
  <c r="A4257" i="73"/>
  <c r="B4258" i="73"/>
  <c r="D5278" i="73"/>
  <c r="F4277" i="73"/>
  <c r="G4255" i="73"/>
  <c r="H4255" i="73" s="1"/>
  <c r="I4255" i="73"/>
  <c r="A4258" i="73" l="1"/>
  <c r="B4259" i="73"/>
  <c r="C4279" i="73"/>
  <c r="E4279" i="73" s="1"/>
  <c r="D5279" i="73"/>
  <c r="F4278" i="73"/>
  <c r="G4256" i="73"/>
  <c r="H4256" i="73" s="1"/>
  <c r="I4256" i="73"/>
  <c r="C4280" i="73" l="1"/>
  <c r="E4280" i="73" s="1"/>
  <c r="A4259" i="73"/>
  <c r="B4260" i="73"/>
  <c r="D5280" i="73"/>
  <c r="F4279" i="73"/>
  <c r="G4257" i="73"/>
  <c r="H4257" i="73" s="1"/>
  <c r="I4257" i="73"/>
  <c r="A4260" i="73" l="1"/>
  <c r="B4261" i="73"/>
  <c r="C4281" i="73"/>
  <c r="E4281" i="73" s="1"/>
  <c r="D5281" i="73"/>
  <c r="F4280" i="73"/>
  <c r="G4258" i="73"/>
  <c r="H4258" i="73" s="1"/>
  <c r="I4258" i="73"/>
  <c r="C4282" i="73" l="1"/>
  <c r="E4282" i="73" s="1"/>
  <c r="A4261" i="73"/>
  <c r="B4262" i="73"/>
  <c r="D5282" i="73"/>
  <c r="F4281" i="73"/>
  <c r="G4259" i="73"/>
  <c r="H4259" i="73" s="1"/>
  <c r="I4259" i="73"/>
  <c r="A4262" i="73" l="1"/>
  <c r="B4263" i="73"/>
  <c r="C4283" i="73"/>
  <c r="D5283" i="73"/>
  <c r="F4282" i="73"/>
  <c r="G4260" i="73"/>
  <c r="H4260" i="73" s="1"/>
  <c r="I4260" i="73"/>
  <c r="C4284" i="73" l="1"/>
  <c r="E4283" i="73"/>
  <c r="A4263" i="73"/>
  <c r="B4264" i="73"/>
  <c r="D5284" i="73"/>
  <c r="F4283" i="73"/>
  <c r="G4261" i="73"/>
  <c r="H4261" i="73" s="1"/>
  <c r="I4261" i="73"/>
  <c r="D5285" i="73" l="1"/>
  <c r="C4285" i="73"/>
  <c r="E4285" i="73" s="1"/>
  <c r="E4284" i="73"/>
  <c r="A4264" i="73"/>
  <c r="B4265" i="73"/>
  <c r="F4284" i="73"/>
  <c r="G4262" i="73"/>
  <c r="H4262" i="73" s="1"/>
  <c r="I4262" i="73"/>
  <c r="C4286" i="73" l="1"/>
  <c r="E4286" i="73" s="1"/>
  <c r="A4265" i="73"/>
  <c r="B4266" i="73"/>
  <c r="D5286" i="73"/>
  <c r="F4285" i="73"/>
  <c r="G4263" i="73"/>
  <c r="H4263" i="73" s="1"/>
  <c r="I4263" i="73"/>
  <c r="A4266" i="73" l="1"/>
  <c r="B4267" i="73"/>
  <c r="C4287" i="73"/>
  <c r="E4287" i="73" s="1"/>
  <c r="D5287" i="73"/>
  <c r="F4286" i="73"/>
  <c r="G4264" i="73"/>
  <c r="H4264" i="73" s="1"/>
  <c r="I4264" i="73"/>
  <c r="C4288" i="73" l="1"/>
  <c r="E4288" i="73" s="1"/>
  <c r="A4267" i="73"/>
  <c r="B4268" i="73"/>
  <c r="D5288" i="73"/>
  <c r="F4287" i="73"/>
  <c r="G4265" i="73"/>
  <c r="H4265" i="73" s="1"/>
  <c r="I4265" i="73"/>
  <c r="A4268" i="73" l="1"/>
  <c r="B4269" i="73"/>
  <c r="C4289" i="73"/>
  <c r="E4289" i="73" s="1"/>
  <c r="D5289" i="73"/>
  <c r="F4288" i="73"/>
  <c r="G4266" i="73"/>
  <c r="H4266" i="73" s="1"/>
  <c r="I4266" i="73"/>
  <c r="C4290" i="73" l="1"/>
  <c r="E4290" i="73" s="1"/>
  <c r="A4269" i="73"/>
  <c r="B4270" i="73"/>
  <c r="D5290" i="73"/>
  <c r="F4289" i="73"/>
  <c r="G4267" i="73"/>
  <c r="H4267" i="73" s="1"/>
  <c r="I4267" i="73"/>
  <c r="A4270" i="73" l="1"/>
  <c r="B4271" i="73"/>
  <c r="C4291" i="73"/>
  <c r="E4291" i="73" s="1"/>
  <c r="D5291" i="73"/>
  <c r="F4290" i="73"/>
  <c r="G4268" i="73"/>
  <c r="H4268" i="73" s="1"/>
  <c r="I4268" i="73"/>
  <c r="C4292" i="73" l="1"/>
  <c r="E4292" i="73" s="1"/>
  <c r="A4271" i="73"/>
  <c r="B4272" i="73"/>
  <c r="D5292" i="73"/>
  <c r="F4291" i="73"/>
  <c r="G4269" i="73"/>
  <c r="H4269" i="73" s="1"/>
  <c r="I4269" i="73"/>
  <c r="A4272" i="73" l="1"/>
  <c r="B4273" i="73"/>
  <c r="C4293" i="73"/>
  <c r="E4293" i="73" s="1"/>
  <c r="D5293" i="73"/>
  <c r="F4292" i="73"/>
  <c r="G4270" i="73"/>
  <c r="H4270" i="73" s="1"/>
  <c r="I4270" i="73"/>
  <c r="C4294" i="73" l="1"/>
  <c r="E4294" i="73" s="1"/>
  <c r="A4273" i="73"/>
  <c r="B4274" i="73"/>
  <c r="D5294" i="73"/>
  <c r="F4293" i="73"/>
  <c r="G4271" i="73"/>
  <c r="H4271" i="73" s="1"/>
  <c r="I4271" i="73"/>
  <c r="A4274" i="73" l="1"/>
  <c r="B4275" i="73"/>
  <c r="C4295" i="73"/>
  <c r="E4295" i="73" s="1"/>
  <c r="D5295" i="73"/>
  <c r="F4294" i="73"/>
  <c r="G4272" i="73"/>
  <c r="H4272" i="73" s="1"/>
  <c r="I4272" i="73"/>
  <c r="C4296" i="73" l="1"/>
  <c r="E4296" i="73" s="1"/>
  <c r="A4275" i="73"/>
  <c r="B4276" i="73"/>
  <c r="D5296" i="73"/>
  <c r="F4295" i="73"/>
  <c r="G4273" i="73"/>
  <c r="H4273" i="73" s="1"/>
  <c r="I4273" i="73"/>
  <c r="A4276" i="73" l="1"/>
  <c r="B4277" i="73"/>
  <c r="C4297" i="73"/>
  <c r="E4297" i="73" s="1"/>
  <c r="D5297" i="73"/>
  <c r="F4296" i="73"/>
  <c r="G4274" i="73"/>
  <c r="H4274" i="73" s="1"/>
  <c r="I4274" i="73"/>
  <c r="C4298" i="73" l="1"/>
  <c r="E4298" i="73" s="1"/>
  <c r="A4277" i="73"/>
  <c r="B4278" i="73"/>
  <c r="D5298" i="73"/>
  <c r="F4297" i="73"/>
  <c r="G4275" i="73"/>
  <c r="H4275" i="73" s="1"/>
  <c r="I4275" i="73"/>
  <c r="A4278" i="73" l="1"/>
  <c r="B4279" i="73"/>
  <c r="C4299" i="73"/>
  <c r="E4299" i="73" s="1"/>
  <c r="D5299" i="73"/>
  <c r="F4298" i="73"/>
  <c r="G4276" i="73"/>
  <c r="H4276" i="73" s="1"/>
  <c r="I4276" i="73"/>
  <c r="C4300" i="73" l="1"/>
  <c r="E4300" i="73" s="1"/>
  <c r="A4279" i="73"/>
  <c r="B4280" i="73"/>
  <c r="D5300" i="73"/>
  <c r="F4299" i="73"/>
  <c r="G4277" i="73"/>
  <c r="H4277" i="73" s="1"/>
  <c r="I4277" i="73"/>
  <c r="A4280" i="73" l="1"/>
  <c r="B4281" i="73"/>
  <c r="C4301" i="73"/>
  <c r="E4301" i="73" s="1"/>
  <c r="D5301" i="73"/>
  <c r="F4300" i="73"/>
  <c r="G4278" i="73"/>
  <c r="H4278" i="73" s="1"/>
  <c r="I4278" i="73"/>
  <c r="C4302" i="73" l="1"/>
  <c r="E4302" i="73" s="1"/>
  <c r="A4281" i="73"/>
  <c r="B4282" i="73"/>
  <c r="D5302" i="73"/>
  <c r="F4301" i="73"/>
  <c r="G4279" i="73"/>
  <c r="H4279" i="73" s="1"/>
  <c r="I4279" i="73"/>
  <c r="A4282" i="73" l="1"/>
  <c r="B4283" i="73"/>
  <c r="C4303" i="73"/>
  <c r="E4303" i="73" s="1"/>
  <c r="D5303" i="73"/>
  <c r="F4302" i="73"/>
  <c r="G4280" i="73"/>
  <c r="H4280" i="73" s="1"/>
  <c r="I4280" i="73"/>
  <c r="C4304" i="73" l="1"/>
  <c r="E4304" i="73" s="1"/>
  <c r="A4283" i="73"/>
  <c r="B4284" i="73"/>
  <c r="D5304" i="73"/>
  <c r="F4303" i="73"/>
  <c r="G4281" i="73"/>
  <c r="H4281" i="73" s="1"/>
  <c r="I4281" i="73"/>
  <c r="A4284" i="73" l="1"/>
  <c r="B4285" i="73"/>
  <c r="C4305" i="73"/>
  <c r="E4305" i="73" s="1"/>
  <c r="D5305" i="73"/>
  <c r="F4304" i="73"/>
  <c r="G4282" i="73"/>
  <c r="H4282" i="73" s="1"/>
  <c r="I4282" i="73"/>
  <c r="C4306" i="73" l="1"/>
  <c r="E4306" i="73" s="1"/>
  <c r="A4285" i="73"/>
  <c r="B4286" i="73"/>
  <c r="D5306" i="73"/>
  <c r="F4305" i="73"/>
  <c r="G4283" i="73"/>
  <c r="H4283" i="73" s="1"/>
  <c r="I4283" i="73"/>
  <c r="A4286" i="73" l="1"/>
  <c r="B4287" i="73"/>
  <c r="C4307" i="73"/>
  <c r="E4307" i="73" s="1"/>
  <c r="D5307" i="73"/>
  <c r="F4306" i="73"/>
  <c r="G4284" i="73"/>
  <c r="H4284" i="73" s="1"/>
  <c r="I4284" i="73"/>
  <c r="C4308" i="73" l="1"/>
  <c r="E4308" i="73" s="1"/>
  <c r="A4287" i="73"/>
  <c r="B4288" i="73"/>
  <c r="D5308" i="73"/>
  <c r="F4307" i="73"/>
  <c r="G4285" i="73"/>
  <c r="H4285" i="73" s="1"/>
  <c r="I4285" i="73"/>
  <c r="A4288" i="73" l="1"/>
  <c r="B4289" i="73"/>
  <c r="C4309" i="73"/>
  <c r="E4309" i="73" s="1"/>
  <c r="D5309" i="73"/>
  <c r="F4308" i="73"/>
  <c r="G4286" i="73"/>
  <c r="H4286" i="73" s="1"/>
  <c r="I4286" i="73"/>
  <c r="C4310" i="73" l="1"/>
  <c r="E4310" i="73" s="1"/>
  <c r="A4289" i="73"/>
  <c r="B4290" i="73"/>
  <c r="D5310" i="73"/>
  <c r="F4309" i="73"/>
  <c r="G4287" i="73"/>
  <c r="H4287" i="73" s="1"/>
  <c r="I4287" i="73"/>
  <c r="A4290" i="73" l="1"/>
  <c r="B4291" i="73"/>
  <c r="C4311" i="73"/>
  <c r="E4311" i="73" s="1"/>
  <c r="D5311" i="73"/>
  <c r="F4310" i="73"/>
  <c r="G4288" i="73"/>
  <c r="H4288" i="73" s="1"/>
  <c r="I4288" i="73"/>
  <c r="C4312" i="73" l="1"/>
  <c r="E4312" i="73" s="1"/>
  <c r="A4291" i="73"/>
  <c r="B4292" i="73"/>
  <c r="D5312" i="73"/>
  <c r="F4311" i="73"/>
  <c r="G4289" i="73"/>
  <c r="H4289" i="73" s="1"/>
  <c r="I4289" i="73"/>
  <c r="A4292" i="73" l="1"/>
  <c r="B4293" i="73"/>
  <c r="C4313" i="73"/>
  <c r="E4313" i="73" s="1"/>
  <c r="D5313" i="73"/>
  <c r="F4312" i="73"/>
  <c r="G4290" i="73"/>
  <c r="H4290" i="73" s="1"/>
  <c r="I4290" i="73"/>
  <c r="C4314" i="73" l="1"/>
  <c r="E4314" i="73" s="1"/>
  <c r="A4293" i="73"/>
  <c r="B4294" i="73"/>
  <c r="D5314" i="73"/>
  <c r="F4313" i="73"/>
  <c r="G4291" i="73"/>
  <c r="H4291" i="73" s="1"/>
  <c r="I4291" i="73"/>
  <c r="A4294" i="73" l="1"/>
  <c r="B4295" i="73"/>
  <c r="C4315" i="73"/>
  <c r="E4315" i="73" s="1"/>
  <c r="D5315" i="73"/>
  <c r="F4314" i="73"/>
  <c r="G4292" i="73"/>
  <c r="H4292" i="73" s="1"/>
  <c r="I4292" i="73"/>
  <c r="C4316" i="73" l="1"/>
  <c r="E4316" i="73" s="1"/>
  <c r="A4295" i="73"/>
  <c r="B4296" i="73"/>
  <c r="D5316" i="73"/>
  <c r="F4315" i="73"/>
  <c r="G4293" i="73"/>
  <c r="H4293" i="73" s="1"/>
  <c r="I4293" i="73"/>
  <c r="A4296" i="73" l="1"/>
  <c r="B4297" i="73"/>
  <c r="C4317" i="73"/>
  <c r="E4317" i="73" s="1"/>
  <c r="D5317" i="73"/>
  <c r="F4316" i="73"/>
  <c r="G4294" i="73"/>
  <c r="H4294" i="73" s="1"/>
  <c r="I4294" i="73"/>
  <c r="C4318" i="73" l="1"/>
  <c r="E4318" i="73" s="1"/>
  <c r="A4297" i="73"/>
  <c r="B4298" i="73"/>
  <c r="D5318" i="73"/>
  <c r="F4317" i="73"/>
  <c r="G4295" i="73"/>
  <c r="H4295" i="73" s="1"/>
  <c r="I4295" i="73"/>
  <c r="A4298" i="73" l="1"/>
  <c r="B4299" i="73"/>
  <c r="C4319" i="73"/>
  <c r="E4319" i="73" s="1"/>
  <c r="D5319" i="73"/>
  <c r="F4318" i="73"/>
  <c r="G4296" i="73"/>
  <c r="H4296" i="73" s="1"/>
  <c r="I4296" i="73"/>
  <c r="C4320" i="73" l="1"/>
  <c r="E4320" i="73" s="1"/>
  <c r="A4299" i="73"/>
  <c r="B4300" i="73"/>
  <c r="D5320" i="73"/>
  <c r="F4319" i="73"/>
  <c r="G4297" i="73"/>
  <c r="H4297" i="73" s="1"/>
  <c r="I4297" i="73"/>
  <c r="A4300" i="73" l="1"/>
  <c r="B4301" i="73"/>
  <c r="C4321" i="73"/>
  <c r="E4321" i="73" s="1"/>
  <c r="D5321" i="73"/>
  <c r="F4320" i="73"/>
  <c r="G4298" i="73"/>
  <c r="H4298" i="73" s="1"/>
  <c r="I4298" i="73"/>
  <c r="C4322" i="73" l="1"/>
  <c r="E4322" i="73" s="1"/>
  <c r="A4301" i="73"/>
  <c r="B4302" i="73"/>
  <c r="D5322" i="73"/>
  <c r="F4321" i="73"/>
  <c r="G4299" i="73"/>
  <c r="H4299" i="73" s="1"/>
  <c r="I4299" i="73"/>
  <c r="A4302" i="73" l="1"/>
  <c r="B4303" i="73"/>
  <c r="C4323" i="73"/>
  <c r="E4323" i="73" s="1"/>
  <c r="D5323" i="73"/>
  <c r="F4322" i="73"/>
  <c r="G4300" i="73"/>
  <c r="H4300" i="73" s="1"/>
  <c r="I4300" i="73"/>
  <c r="C4324" i="73" l="1"/>
  <c r="E4324" i="73" s="1"/>
  <c r="A4303" i="73"/>
  <c r="B4304" i="73"/>
  <c r="D5324" i="73"/>
  <c r="F4323" i="73"/>
  <c r="G4301" i="73"/>
  <c r="H4301" i="73" s="1"/>
  <c r="I4301" i="73"/>
  <c r="A4304" i="73" l="1"/>
  <c r="B4305" i="73"/>
  <c r="C4325" i="73"/>
  <c r="E4325" i="73" s="1"/>
  <c r="D5325" i="73"/>
  <c r="F4324" i="73"/>
  <c r="G4302" i="73"/>
  <c r="H4302" i="73" s="1"/>
  <c r="I4302" i="73"/>
  <c r="C4326" i="73" l="1"/>
  <c r="E4326" i="73" s="1"/>
  <c r="A4305" i="73"/>
  <c r="B4306" i="73"/>
  <c r="D5326" i="73"/>
  <c r="F4325" i="73"/>
  <c r="G4303" i="73"/>
  <c r="H4303" i="73" s="1"/>
  <c r="I4303" i="73"/>
  <c r="A4306" i="73" l="1"/>
  <c r="B4307" i="73"/>
  <c r="C4327" i="73"/>
  <c r="E4327" i="73" s="1"/>
  <c r="D5327" i="73"/>
  <c r="F4326" i="73"/>
  <c r="G4304" i="73"/>
  <c r="H4304" i="73" s="1"/>
  <c r="I4304" i="73"/>
  <c r="C4328" i="73" l="1"/>
  <c r="E4328" i="73" s="1"/>
  <c r="A4307" i="73"/>
  <c r="B4308" i="73"/>
  <c r="D5328" i="73"/>
  <c r="F4327" i="73"/>
  <c r="G4305" i="73"/>
  <c r="H4305" i="73" s="1"/>
  <c r="I4305" i="73"/>
  <c r="A4308" i="73" l="1"/>
  <c r="B4309" i="73"/>
  <c r="C4329" i="73"/>
  <c r="E4329" i="73" s="1"/>
  <c r="D5329" i="73"/>
  <c r="F4328" i="73"/>
  <c r="G4306" i="73"/>
  <c r="H4306" i="73" s="1"/>
  <c r="I4306" i="73"/>
  <c r="C4330" i="73" l="1"/>
  <c r="E4330" i="73" s="1"/>
  <c r="A4309" i="73"/>
  <c r="B4310" i="73"/>
  <c r="D5330" i="73"/>
  <c r="F4329" i="73"/>
  <c r="G4307" i="73"/>
  <c r="H4307" i="73" s="1"/>
  <c r="I4307" i="73"/>
  <c r="A4310" i="73" l="1"/>
  <c r="B4311" i="73"/>
  <c r="C4331" i="73"/>
  <c r="E4331" i="73" s="1"/>
  <c r="D5331" i="73"/>
  <c r="F4330" i="73"/>
  <c r="G4308" i="73"/>
  <c r="H4308" i="73" s="1"/>
  <c r="I4308" i="73"/>
  <c r="C4332" i="73" l="1"/>
  <c r="E4332" i="73" s="1"/>
  <c r="A4311" i="73"/>
  <c r="B4312" i="73"/>
  <c r="D5332" i="73"/>
  <c r="F4331" i="73"/>
  <c r="G4309" i="73"/>
  <c r="H4309" i="73" s="1"/>
  <c r="I4309" i="73"/>
  <c r="A4312" i="73" l="1"/>
  <c r="B4313" i="73"/>
  <c r="C4333" i="73"/>
  <c r="E4333" i="73" s="1"/>
  <c r="D5333" i="73"/>
  <c r="F4332" i="73"/>
  <c r="G4310" i="73"/>
  <c r="H4310" i="73" s="1"/>
  <c r="I4310" i="73"/>
  <c r="C4334" i="73" l="1"/>
  <c r="E4334" i="73" s="1"/>
  <c r="A4313" i="73"/>
  <c r="B4314" i="73"/>
  <c r="D5334" i="73"/>
  <c r="F4333" i="73"/>
  <c r="G4311" i="73"/>
  <c r="H4311" i="73" s="1"/>
  <c r="I4311" i="73"/>
  <c r="A4314" i="73" l="1"/>
  <c r="B4315" i="73"/>
  <c r="C4335" i="73"/>
  <c r="E4335" i="73" s="1"/>
  <c r="D5335" i="73"/>
  <c r="F4334" i="73"/>
  <c r="G4312" i="73"/>
  <c r="H4312" i="73" s="1"/>
  <c r="I4312" i="73"/>
  <c r="C4336" i="73" l="1"/>
  <c r="E4336" i="73" s="1"/>
  <c r="A4315" i="73"/>
  <c r="B4316" i="73"/>
  <c r="D5336" i="73"/>
  <c r="F4335" i="73"/>
  <c r="G4313" i="73"/>
  <c r="H4313" i="73" s="1"/>
  <c r="I4313" i="73"/>
  <c r="A4316" i="73" l="1"/>
  <c r="B4317" i="73"/>
  <c r="C4337" i="73"/>
  <c r="E4337" i="73" s="1"/>
  <c r="D5337" i="73"/>
  <c r="F4336" i="73"/>
  <c r="G4314" i="73"/>
  <c r="H4314" i="73" s="1"/>
  <c r="I4314" i="73"/>
  <c r="C4338" i="73" l="1"/>
  <c r="E4338" i="73" s="1"/>
  <c r="A4317" i="73"/>
  <c r="B4318" i="73"/>
  <c r="D5338" i="73"/>
  <c r="F4337" i="73"/>
  <c r="G4315" i="73"/>
  <c r="H4315" i="73" s="1"/>
  <c r="I4315" i="73"/>
  <c r="A4318" i="73" l="1"/>
  <c r="B4319" i="73"/>
  <c r="C4339" i="73"/>
  <c r="E4339" i="73" s="1"/>
  <c r="D5339" i="73"/>
  <c r="F4338" i="73"/>
  <c r="G4316" i="73"/>
  <c r="H4316" i="73" s="1"/>
  <c r="I4316" i="73"/>
  <c r="C4340" i="73" l="1"/>
  <c r="E4340" i="73" s="1"/>
  <c r="A4319" i="73"/>
  <c r="B4320" i="73"/>
  <c r="D5340" i="73"/>
  <c r="F4339" i="73"/>
  <c r="G4317" i="73"/>
  <c r="H4317" i="73" s="1"/>
  <c r="I4317" i="73"/>
  <c r="A4320" i="73" l="1"/>
  <c r="B4321" i="73"/>
  <c r="C4341" i="73"/>
  <c r="E4341" i="73" s="1"/>
  <c r="D5341" i="73"/>
  <c r="F4340" i="73"/>
  <c r="G4318" i="73"/>
  <c r="H4318" i="73" s="1"/>
  <c r="I4318" i="73"/>
  <c r="C4342" i="73" l="1"/>
  <c r="E4342" i="73" s="1"/>
  <c r="A4321" i="73"/>
  <c r="B4322" i="73"/>
  <c r="D5342" i="73"/>
  <c r="F4341" i="73"/>
  <c r="G4319" i="73"/>
  <c r="H4319" i="73" s="1"/>
  <c r="I4319" i="73"/>
  <c r="A4322" i="73" l="1"/>
  <c r="B4323" i="73"/>
  <c r="C4343" i="73"/>
  <c r="E4343" i="73" s="1"/>
  <c r="D5343" i="73"/>
  <c r="F4342" i="73"/>
  <c r="G4320" i="73"/>
  <c r="H4320" i="73" s="1"/>
  <c r="I4320" i="73"/>
  <c r="C4344" i="73" l="1"/>
  <c r="E4344" i="73" s="1"/>
  <c r="A4323" i="73"/>
  <c r="B4324" i="73"/>
  <c r="D5344" i="73"/>
  <c r="F4343" i="73"/>
  <c r="G4321" i="73"/>
  <c r="H4321" i="73" s="1"/>
  <c r="I4321" i="73"/>
  <c r="A4324" i="73" l="1"/>
  <c r="B4325" i="73"/>
  <c r="C4345" i="73"/>
  <c r="E4345" i="73" s="1"/>
  <c r="D5345" i="73"/>
  <c r="F4344" i="73"/>
  <c r="G4322" i="73"/>
  <c r="H4322" i="73" s="1"/>
  <c r="I4322" i="73"/>
  <c r="C4346" i="73" l="1"/>
  <c r="E4346" i="73" s="1"/>
  <c r="A4325" i="73"/>
  <c r="B4326" i="73"/>
  <c r="D5346" i="73"/>
  <c r="F4345" i="73"/>
  <c r="G4323" i="73"/>
  <c r="H4323" i="73" s="1"/>
  <c r="I4323" i="73"/>
  <c r="A4326" i="73" l="1"/>
  <c r="B4327" i="73"/>
  <c r="C4347" i="73"/>
  <c r="E4347" i="73" s="1"/>
  <c r="D5347" i="73"/>
  <c r="F4346" i="73"/>
  <c r="G4324" i="73"/>
  <c r="H4324" i="73" s="1"/>
  <c r="I4324" i="73"/>
  <c r="C4348" i="73" l="1"/>
  <c r="E4348" i="73" s="1"/>
  <c r="A4327" i="73"/>
  <c r="B4328" i="73"/>
  <c r="D5348" i="73"/>
  <c r="F4347" i="73"/>
  <c r="G4325" i="73"/>
  <c r="H4325" i="73" s="1"/>
  <c r="I4325" i="73"/>
  <c r="A4328" i="73" l="1"/>
  <c r="B4329" i="73"/>
  <c r="C4349" i="73"/>
  <c r="E4349" i="73" s="1"/>
  <c r="D5349" i="73"/>
  <c r="F4348" i="73"/>
  <c r="G4326" i="73"/>
  <c r="H4326" i="73" s="1"/>
  <c r="I4326" i="73"/>
  <c r="C4350" i="73" l="1"/>
  <c r="E4350" i="73" s="1"/>
  <c r="A4329" i="73"/>
  <c r="B4330" i="73"/>
  <c r="D5350" i="73"/>
  <c r="F4349" i="73"/>
  <c r="G4327" i="73"/>
  <c r="H4327" i="73" s="1"/>
  <c r="I4327" i="73"/>
  <c r="A4330" i="73" l="1"/>
  <c r="B4331" i="73"/>
  <c r="C4351" i="73"/>
  <c r="E4351" i="73" s="1"/>
  <c r="D5351" i="73"/>
  <c r="F4350" i="73"/>
  <c r="G4328" i="73"/>
  <c r="H4328" i="73" s="1"/>
  <c r="I4328" i="73"/>
  <c r="C4352" i="73" l="1"/>
  <c r="E4352" i="73" s="1"/>
  <c r="A4331" i="73"/>
  <c r="B4332" i="73"/>
  <c r="D5352" i="73"/>
  <c r="F4351" i="73"/>
  <c r="G4329" i="73"/>
  <c r="H4329" i="73" s="1"/>
  <c r="I4329" i="73"/>
  <c r="A4332" i="73" l="1"/>
  <c r="B4333" i="73"/>
  <c r="C4353" i="73"/>
  <c r="E4353" i="73" s="1"/>
  <c r="D5353" i="73"/>
  <c r="F4352" i="73"/>
  <c r="G4330" i="73"/>
  <c r="H4330" i="73" s="1"/>
  <c r="I4330" i="73"/>
  <c r="C4354" i="73" l="1"/>
  <c r="E4354" i="73" s="1"/>
  <c r="A4333" i="73"/>
  <c r="B4334" i="73"/>
  <c r="D5354" i="73"/>
  <c r="F4353" i="73"/>
  <c r="G4331" i="73"/>
  <c r="H4331" i="73" s="1"/>
  <c r="I4331" i="73"/>
  <c r="A4334" i="73" l="1"/>
  <c r="B4335" i="73"/>
  <c r="C4355" i="73"/>
  <c r="E4355" i="73" s="1"/>
  <c r="D5355" i="73"/>
  <c r="F4354" i="73"/>
  <c r="G4332" i="73"/>
  <c r="H4332" i="73" s="1"/>
  <c r="I4332" i="73"/>
  <c r="C4356" i="73" l="1"/>
  <c r="E4356" i="73" s="1"/>
  <c r="A4335" i="73"/>
  <c r="B4336" i="73"/>
  <c r="D5356" i="73"/>
  <c r="F4355" i="73"/>
  <c r="G4333" i="73"/>
  <c r="H4333" i="73" s="1"/>
  <c r="I4333" i="73"/>
  <c r="A4336" i="73" l="1"/>
  <c r="B4337" i="73"/>
  <c r="C4357" i="73"/>
  <c r="E4357" i="73" s="1"/>
  <c r="D5357" i="73"/>
  <c r="F4356" i="73"/>
  <c r="G4334" i="73"/>
  <c r="H4334" i="73" s="1"/>
  <c r="I4334" i="73"/>
  <c r="C4358" i="73" l="1"/>
  <c r="E4358" i="73" s="1"/>
  <c r="A4337" i="73"/>
  <c r="B4338" i="73"/>
  <c r="D5358" i="73"/>
  <c r="F4357" i="73"/>
  <c r="G4335" i="73"/>
  <c r="H4335" i="73" s="1"/>
  <c r="I4335" i="73"/>
  <c r="A4338" i="73" l="1"/>
  <c r="B4339" i="73"/>
  <c r="C4359" i="73"/>
  <c r="E4359" i="73" s="1"/>
  <c r="D5359" i="73"/>
  <c r="F4358" i="73"/>
  <c r="G4336" i="73"/>
  <c r="H4336" i="73" s="1"/>
  <c r="I4336" i="73"/>
  <c r="C4360" i="73" l="1"/>
  <c r="E4360" i="73" s="1"/>
  <c r="A4339" i="73"/>
  <c r="B4340" i="73"/>
  <c r="D5360" i="73"/>
  <c r="F4359" i="73"/>
  <c r="G4337" i="73"/>
  <c r="H4337" i="73" s="1"/>
  <c r="I4337" i="73"/>
  <c r="A4340" i="73" l="1"/>
  <c r="B4341" i="73"/>
  <c r="D5361" i="73"/>
  <c r="C4361" i="73"/>
  <c r="E4361" i="73" s="1"/>
  <c r="F4360" i="73"/>
  <c r="G4338" i="73"/>
  <c r="H4338" i="73" s="1"/>
  <c r="I4338" i="73"/>
  <c r="D5362" i="73" l="1"/>
  <c r="C4362" i="73"/>
  <c r="E4362" i="73" s="1"/>
  <c r="A4341" i="73"/>
  <c r="B4342" i="73"/>
  <c r="F4361" i="73"/>
  <c r="G4339" i="73"/>
  <c r="H4339" i="73" s="1"/>
  <c r="I4339" i="73"/>
  <c r="C4363" i="73" l="1"/>
  <c r="E4363" i="73" s="1"/>
  <c r="A4342" i="73"/>
  <c r="B4343" i="73"/>
  <c r="D5363" i="73"/>
  <c r="F4362" i="73"/>
  <c r="G4340" i="73"/>
  <c r="H4340" i="73" s="1"/>
  <c r="I4340" i="73"/>
  <c r="A4343" i="73" l="1"/>
  <c r="B4344" i="73"/>
  <c r="C4364" i="73"/>
  <c r="E4364" i="73" s="1"/>
  <c r="D5364" i="73"/>
  <c r="F4363" i="73"/>
  <c r="G4341" i="73"/>
  <c r="H4341" i="73" s="1"/>
  <c r="I4341" i="73"/>
  <c r="C4365" i="73" l="1"/>
  <c r="E4365" i="73" s="1"/>
  <c r="A4344" i="73"/>
  <c r="B4345" i="73"/>
  <c r="D5365" i="73"/>
  <c r="F4364" i="73"/>
  <c r="G4342" i="73"/>
  <c r="H4342" i="73" s="1"/>
  <c r="I4342" i="73"/>
  <c r="A4345" i="73" l="1"/>
  <c r="B4346" i="73"/>
  <c r="C4366" i="73"/>
  <c r="E4366" i="73" s="1"/>
  <c r="D5366" i="73"/>
  <c r="F4365" i="73"/>
  <c r="G4343" i="73"/>
  <c r="H4343" i="73" s="1"/>
  <c r="I4343" i="73"/>
  <c r="C4367" i="73" l="1"/>
  <c r="E4367" i="73" s="1"/>
  <c r="A4346" i="73"/>
  <c r="B4347" i="73"/>
  <c r="D5367" i="73"/>
  <c r="F4366" i="73"/>
  <c r="G4344" i="73"/>
  <c r="H4344" i="73" s="1"/>
  <c r="I4344" i="73"/>
  <c r="A4347" i="73" l="1"/>
  <c r="B4348" i="73"/>
  <c r="C4368" i="73"/>
  <c r="E4368" i="73" s="1"/>
  <c r="D5368" i="73"/>
  <c r="F4367" i="73"/>
  <c r="G4345" i="73"/>
  <c r="H4345" i="73" s="1"/>
  <c r="I4345" i="73"/>
  <c r="C4369" i="73" l="1"/>
  <c r="E4369" i="73" s="1"/>
  <c r="A4348" i="73"/>
  <c r="B4349" i="73"/>
  <c r="D5369" i="73"/>
  <c r="F4368" i="73"/>
  <c r="G4346" i="73"/>
  <c r="H4346" i="73" s="1"/>
  <c r="I4346" i="73"/>
  <c r="A4349" i="73" l="1"/>
  <c r="B4350" i="73"/>
  <c r="C4370" i="73"/>
  <c r="E4370" i="73" s="1"/>
  <c r="D5370" i="73"/>
  <c r="F4369" i="73"/>
  <c r="G4347" i="73"/>
  <c r="H4347" i="73" s="1"/>
  <c r="I4347" i="73"/>
  <c r="C4371" i="73" l="1"/>
  <c r="E4371" i="73" s="1"/>
  <c r="A4350" i="73"/>
  <c r="B4351" i="73"/>
  <c r="D5371" i="73"/>
  <c r="F4370" i="73"/>
  <c r="G4348" i="73"/>
  <c r="H4348" i="73" s="1"/>
  <c r="I4348" i="73"/>
  <c r="A4351" i="73" l="1"/>
  <c r="B4352" i="73"/>
  <c r="C4372" i="73"/>
  <c r="E4372" i="73" s="1"/>
  <c r="D5372" i="73"/>
  <c r="F4371" i="73"/>
  <c r="G4349" i="73"/>
  <c r="H4349" i="73" s="1"/>
  <c r="I4349" i="73"/>
  <c r="C4373" i="73" l="1"/>
  <c r="E4373" i="73" s="1"/>
  <c r="A4352" i="73"/>
  <c r="B4353" i="73"/>
  <c r="D5373" i="73"/>
  <c r="F4372" i="73"/>
  <c r="G4350" i="73"/>
  <c r="H4350" i="73" s="1"/>
  <c r="I4350" i="73"/>
  <c r="A4353" i="73" l="1"/>
  <c r="B4354" i="73"/>
  <c r="C4374" i="73"/>
  <c r="E4374" i="73" s="1"/>
  <c r="D5374" i="73"/>
  <c r="F4373" i="73"/>
  <c r="G4351" i="73"/>
  <c r="H4351" i="73" s="1"/>
  <c r="I4351" i="73"/>
  <c r="C4375" i="73" l="1"/>
  <c r="E4375" i="73" s="1"/>
  <c r="A4354" i="73"/>
  <c r="B4355" i="73"/>
  <c r="D5375" i="73"/>
  <c r="F4374" i="73"/>
  <c r="G4352" i="73"/>
  <c r="H4352" i="73" s="1"/>
  <c r="I4352" i="73"/>
  <c r="A4355" i="73" l="1"/>
  <c r="B4356" i="73"/>
  <c r="C4376" i="73"/>
  <c r="E4376" i="73" s="1"/>
  <c r="D5376" i="73"/>
  <c r="F4375" i="73"/>
  <c r="G4353" i="73"/>
  <c r="H4353" i="73" s="1"/>
  <c r="I4353" i="73"/>
  <c r="C4377" i="73" l="1"/>
  <c r="E4377" i="73" s="1"/>
  <c r="D5377" i="73"/>
  <c r="A4356" i="73"/>
  <c r="B4357" i="73"/>
  <c r="F4376" i="73"/>
  <c r="G4354" i="73"/>
  <c r="H4354" i="73" s="1"/>
  <c r="I4354" i="73"/>
  <c r="D5378" i="73" l="1"/>
  <c r="A4357" i="73"/>
  <c r="B4358" i="73"/>
  <c r="C4378" i="73"/>
  <c r="E4378" i="73" s="1"/>
  <c r="F4377" i="73"/>
  <c r="G4355" i="73"/>
  <c r="H4355" i="73" s="1"/>
  <c r="I4355" i="73"/>
  <c r="A4358" i="73" l="1"/>
  <c r="B4359" i="73"/>
  <c r="C4379" i="73"/>
  <c r="E4379" i="73" s="1"/>
  <c r="D5379" i="73"/>
  <c r="F4378" i="73"/>
  <c r="G4356" i="73"/>
  <c r="H4356" i="73" s="1"/>
  <c r="I4356" i="73"/>
  <c r="C4380" i="73" l="1"/>
  <c r="E4380" i="73" s="1"/>
  <c r="A4359" i="73"/>
  <c r="B4360" i="73"/>
  <c r="D5380" i="73"/>
  <c r="F4379" i="73"/>
  <c r="G4357" i="73"/>
  <c r="H4357" i="73" s="1"/>
  <c r="I4357" i="73"/>
  <c r="A4360" i="73" l="1"/>
  <c r="B4361" i="73"/>
  <c r="C4381" i="73"/>
  <c r="E4381" i="73" s="1"/>
  <c r="D5381" i="73"/>
  <c r="F4380" i="73"/>
  <c r="G4358" i="73"/>
  <c r="H4358" i="73" s="1"/>
  <c r="I4358" i="73"/>
  <c r="C4382" i="73" l="1"/>
  <c r="E4382" i="73" s="1"/>
  <c r="A4361" i="73"/>
  <c r="B4362" i="73"/>
  <c r="D5382" i="73"/>
  <c r="F4381" i="73"/>
  <c r="G4359" i="73"/>
  <c r="H4359" i="73" s="1"/>
  <c r="I4359" i="73"/>
  <c r="A4362" i="73" l="1"/>
  <c r="B4363" i="73"/>
  <c r="C4383" i="73"/>
  <c r="E4383" i="73" s="1"/>
  <c r="D5383" i="73"/>
  <c r="F4382" i="73"/>
  <c r="G4360" i="73"/>
  <c r="H4360" i="73" s="1"/>
  <c r="I4360" i="73"/>
  <c r="C4384" i="73" l="1"/>
  <c r="E4384" i="73" s="1"/>
  <c r="A4363" i="73"/>
  <c r="B4364" i="73"/>
  <c r="D5384" i="73"/>
  <c r="F4383" i="73"/>
  <c r="G4361" i="73"/>
  <c r="H4361" i="73" s="1"/>
  <c r="I4361" i="73"/>
  <c r="A4364" i="73" l="1"/>
  <c r="B4365" i="73"/>
  <c r="C4385" i="73"/>
  <c r="E4385" i="73" s="1"/>
  <c r="D5385" i="73"/>
  <c r="F4384" i="73"/>
  <c r="G4362" i="73"/>
  <c r="H4362" i="73" s="1"/>
  <c r="I4362" i="73"/>
  <c r="C4386" i="73" l="1"/>
  <c r="E4386" i="73" s="1"/>
  <c r="A4365" i="73"/>
  <c r="B4366" i="73"/>
  <c r="D5386" i="73"/>
  <c r="F4385" i="73"/>
  <c r="G4363" i="73"/>
  <c r="H4363" i="73" s="1"/>
  <c r="I4363" i="73"/>
  <c r="A4366" i="73" l="1"/>
  <c r="B4367" i="73"/>
  <c r="C4387" i="73"/>
  <c r="E4387" i="73" s="1"/>
  <c r="D5387" i="73"/>
  <c r="F4386" i="73"/>
  <c r="G4364" i="73"/>
  <c r="H4364" i="73" s="1"/>
  <c r="I4364" i="73"/>
  <c r="C4388" i="73" l="1"/>
  <c r="E4388" i="73" s="1"/>
  <c r="A4367" i="73"/>
  <c r="B4368" i="73"/>
  <c r="D5388" i="73"/>
  <c r="F4387" i="73"/>
  <c r="G4365" i="73"/>
  <c r="H4365" i="73" s="1"/>
  <c r="I4365" i="73"/>
  <c r="A4368" i="73" l="1"/>
  <c r="B4369" i="73"/>
  <c r="C4389" i="73"/>
  <c r="E4389" i="73" s="1"/>
  <c r="D5389" i="73"/>
  <c r="F4388" i="73"/>
  <c r="G4366" i="73"/>
  <c r="H4366" i="73" s="1"/>
  <c r="I4366" i="73"/>
  <c r="C4390" i="73" l="1"/>
  <c r="E4390" i="73" s="1"/>
  <c r="A4369" i="73"/>
  <c r="B4370" i="73"/>
  <c r="D5390" i="73"/>
  <c r="F4389" i="73"/>
  <c r="G4367" i="73"/>
  <c r="H4367" i="73" s="1"/>
  <c r="I4367" i="73"/>
  <c r="A4370" i="73" l="1"/>
  <c r="B4371" i="73"/>
  <c r="C4391" i="73"/>
  <c r="D5391" i="73"/>
  <c r="F4390" i="73"/>
  <c r="G4368" i="73"/>
  <c r="H4368" i="73" s="1"/>
  <c r="I4368" i="73"/>
  <c r="C4392" i="73" l="1"/>
  <c r="E4391" i="73"/>
  <c r="A4371" i="73"/>
  <c r="B4372" i="73"/>
  <c r="D5392" i="73"/>
  <c r="F4391" i="73"/>
  <c r="G4369" i="73"/>
  <c r="H4369" i="73" s="1"/>
  <c r="I4369" i="73"/>
  <c r="E4392" i="73"/>
  <c r="C4393" i="73" l="1"/>
  <c r="E4393" i="73" s="1"/>
  <c r="D5393" i="73"/>
  <c r="A4372" i="73"/>
  <c r="B4373" i="73"/>
  <c r="F4392" i="73"/>
  <c r="G4370" i="73"/>
  <c r="H4370" i="73" s="1"/>
  <c r="I4370" i="73"/>
  <c r="D5394" i="73" l="1"/>
  <c r="A4373" i="73"/>
  <c r="B4374" i="73"/>
  <c r="C4394" i="73"/>
  <c r="E4394" i="73" s="1"/>
  <c r="F4393" i="73"/>
  <c r="G4371" i="73"/>
  <c r="H4371" i="73" s="1"/>
  <c r="I4371" i="73"/>
  <c r="A4374" i="73" l="1"/>
  <c r="B4375" i="73"/>
  <c r="C4395" i="73"/>
  <c r="E4395" i="73" s="1"/>
  <c r="D5395" i="73"/>
  <c r="F4394" i="73"/>
  <c r="G4372" i="73"/>
  <c r="H4372" i="73" s="1"/>
  <c r="I4372" i="73"/>
  <c r="C4396" i="73" l="1"/>
  <c r="E4396" i="73" s="1"/>
  <c r="A4375" i="73"/>
  <c r="B4376" i="73"/>
  <c r="D5396" i="73"/>
  <c r="F4395" i="73"/>
  <c r="G4373" i="73"/>
  <c r="H4373" i="73" s="1"/>
  <c r="I4373" i="73"/>
  <c r="A4376" i="73" l="1"/>
  <c r="B4377" i="73"/>
  <c r="C4397" i="73"/>
  <c r="E4397" i="73" s="1"/>
  <c r="D5397" i="73"/>
  <c r="F4396" i="73"/>
  <c r="G4374" i="73"/>
  <c r="H4374" i="73" s="1"/>
  <c r="I4374" i="73"/>
  <c r="C4398" i="73" l="1"/>
  <c r="E4398" i="73" s="1"/>
  <c r="A4377" i="73"/>
  <c r="B4378" i="73"/>
  <c r="D5398" i="73"/>
  <c r="F4397" i="73"/>
  <c r="G4375" i="73"/>
  <c r="H4375" i="73" s="1"/>
  <c r="I4375" i="73"/>
  <c r="C4399" i="73" l="1"/>
  <c r="E4399" i="73" s="1"/>
  <c r="A4378" i="73"/>
  <c r="B4379" i="73"/>
  <c r="D5399" i="73"/>
  <c r="F4398" i="73"/>
  <c r="G4376" i="73"/>
  <c r="H4376" i="73" s="1"/>
  <c r="I4376" i="73"/>
  <c r="A4379" i="73" l="1"/>
  <c r="B4380" i="73"/>
  <c r="C4400" i="73"/>
  <c r="D5400" i="73"/>
  <c r="F4399" i="73"/>
  <c r="G4377" i="73"/>
  <c r="H4377" i="73" s="1"/>
  <c r="I4377" i="73"/>
  <c r="C4401" i="73" l="1"/>
  <c r="E4400" i="73"/>
  <c r="A4380" i="73"/>
  <c r="B4381" i="73"/>
  <c r="D5401" i="73"/>
  <c r="F4400" i="73"/>
  <c r="G4378" i="73"/>
  <c r="H4378" i="73" s="1"/>
  <c r="I4378" i="73"/>
  <c r="E4401" i="73"/>
  <c r="D5402" i="73" l="1"/>
  <c r="C4402" i="73"/>
  <c r="E4402" i="73" s="1"/>
  <c r="A4381" i="73"/>
  <c r="B4382" i="73"/>
  <c r="F4401" i="73"/>
  <c r="G4379" i="73"/>
  <c r="H4379" i="73" s="1"/>
  <c r="I4379" i="73"/>
  <c r="A4382" i="73" l="1"/>
  <c r="B4383" i="73"/>
  <c r="C4403" i="73"/>
  <c r="D5403" i="73"/>
  <c r="F4402" i="73"/>
  <c r="G4380" i="73"/>
  <c r="H4380" i="73" s="1"/>
  <c r="I4380" i="73"/>
  <c r="C4404" i="73" l="1"/>
  <c r="E4404" i="73" s="1"/>
  <c r="E4403" i="73"/>
  <c r="A4383" i="73"/>
  <c r="B4384" i="73"/>
  <c r="D5404" i="73"/>
  <c r="F4403" i="73"/>
  <c r="G4381" i="73"/>
  <c r="H4381" i="73" s="1"/>
  <c r="I4381" i="73"/>
  <c r="D5405" i="73" l="1"/>
  <c r="C4405" i="73"/>
  <c r="A4384" i="73"/>
  <c r="B4385" i="73"/>
  <c r="F4404" i="73"/>
  <c r="G4382" i="73"/>
  <c r="H4382" i="73" s="1"/>
  <c r="I4382" i="73"/>
  <c r="C4406" i="73" l="1"/>
  <c r="E4405" i="73"/>
  <c r="A4385" i="73"/>
  <c r="B4386" i="73"/>
  <c r="D5406" i="73"/>
  <c r="F4405" i="73"/>
  <c r="G4383" i="73"/>
  <c r="H4383" i="73" s="1"/>
  <c r="I4383" i="73"/>
  <c r="E4406" i="73"/>
  <c r="D5407" i="73" l="1"/>
  <c r="C4407" i="73"/>
  <c r="E4407" i="73" s="1"/>
  <c r="A4386" i="73"/>
  <c r="B4387" i="73"/>
  <c r="F4406" i="73"/>
  <c r="G4384" i="73"/>
  <c r="H4384" i="73" s="1"/>
  <c r="I4384" i="73"/>
  <c r="C4408" i="73" l="1"/>
  <c r="E4408" i="73" s="1"/>
  <c r="A4387" i="73"/>
  <c r="B4388" i="73"/>
  <c r="D5408" i="73"/>
  <c r="F4407" i="73"/>
  <c r="G4385" i="73"/>
  <c r="H4385" i="73" s="1"/>
  <c r="I4385" i="73"/>
  <c r="A4388" i="73" l="1"/>
  <c r="B4389" i="73"/>
  <c r="D5409" i="73"/>
  <c r="C4409" i="73"/>
  <c r="F4408" i="73"/>
  <c r="G4386" i="73"/>
  <c r="H4386" i="73" s="1"/>
  <c r="I4386" i="73"/>
  <c r="E4409" i="73"/>
  <c r="D5410" i="73" l="1"/>
  <c r="C4410" i="73"/>
  <c r="A4389" i="73"/>
  <c r="B4390" i="73"/>
  <c r="F4409" i="73"/>
  <c r="E4410" i="73"/>
  <c r="G4387" i="73"/>
  <c r="H4387" i="73" s="1"/>
  <c r="I4387" i="73"/>
  <c r="C4411" i="73" l="1"/>
  <c r="E4411" i="73" s="1"/>
  <c r="A4390" i="73"/>
  <c r="B4391" i="73"/>
  <c r="D5411" i="73"/>
  <c r="F4410" i="73"/>
  <c r="G4388" i="73"/>
  <c r="H4388" i="73" s="1"/>
  <c r="I4388" i="73"/>
  <c r="A4391" i="73" l="1"/>
  <c r="B4392" i="73"/>
  <c r="C4412" i="73"/>
  <c r="D5412" i="73"/>
  <c r="F4411" i="73"/>
  <c r="G4389" i="73"/>
  <c r="H4389" i="73" s="1"/>
  <c r="I4389" i="73"/>
  <c r="C4413" i="73" l="1"/>
  <c r="E4413" i="73" s="1"/>
  <c r="E4412" i="73"/>
  <c r="A4392" i="73"/>
  <c r="B4393" i="73"/>
  <c r="D5413" i="73"/>
  <c r="F4412" i="73"/>
  <c r="G4390" i="73"/>
  <c r="H4390" i="73" s="1"/>
  <c r="I4390" i="73"/>
  <c r="D5414" i="73" l="1"/>
  <c r="C4414" i="73"/>
  <c r="E4414" i="73" s="1"/>
  <c r="A4393" i="73"/>
  <c r="B4394" i="73"/>
  <c r="F4413" i="73"/>
  <c r="G4391" i="73"/>
  <c r="H4391" i="73" s="1"/>
  <c r="I4391" i="73"/>
  <c r="C4415" i="73" l="1"/>
  <c r="E4415" i="73" s="1"/>
  <c r="A4394" i="73"/>
  <c r="B4395" i="73"/>
  <c r="D5415" i="73"/>
  <c r="F4414" i="73"/>
  <c r="G4392" i="73"/>
  <c r="H4392" i="73" s="1"/>
  <c r="I4392" i="73"/>
  <c r="A4395" i="73" l="1"/>
  <c r="B4396" i="73"/>
  <c r="C4416" i="73"/>
  <c r="E4416" i="73" s="1"/>
  <c r="D5416" i="73"/>
  <c r="F4415" i="73"/>
  <c r="G4393" i="73"/>
  <c r="H4393" i="73" s="1"/>
  <c r="I4393" i="73"/>
  <c r="C4417" i="73" l="1"/>
  <c r="E4417" i="73" s="1"/>
  <c r="A4396" i="73"/>
  <c r="B4397" i="73"/>
  <c r="D5417" i="73"/>
  <c r="F4416" i="73"/>
  <c r="G4394" i="73"/>
  <c r="H4394" i="73" s="1"/>
  <c r="I4394" i="73"/>
  <c r="A4397" i="73" l="1"/>
  <c r="B4398" i="73"/>
  <c r="C4418" i="73"/>
  <c r="E4418" i="73" s="1"/>
  <c r="D5418" i="73"/>
  <c r="F4417" i="73"/>
  <c r="G4395" i="73"/>
  <c r="H4395" i="73" s="1"/>
  <c r="I4395" i="73"/>
  <c r="C4419" i="73" l="1"/>
  <c r="E4419" i="73" s="1"/>
  <c r="A4398" i="73"/>
  <c r="B4399" i="73"/>
  <c r="D5419" i="73"/>
  <c r="F4418" i="73"/>
  <c r="G4396" i="73"/>
  <c r="H4396" i="73" s="1"/>
  <c r="I4396" i="73"/>
  <c r="A4399" i="73" l="1"/>
  <c r="B4400" i="73"/>
  <c r="C4420" i="73"/>
  <c r="E4420" i="73" s="1"/>
  <c r="D5420" i="73"/>
  <c r="F4419" i="73"/>
  <c r="G4397" i="73"/>
  <c r="H4397" i="73" s="1"/>
  <c r="I4397" i="73"/>
  <c r="C4421" i="73" l="1"/>
  <c r="E4421" i="73" s="1"/>
  <c r="A4400" i="73"/>
  <c r="B4401" i="73"/>
  <c r="D5421" i="73"/>
  <c r="F4420" i="73"/>
  <c r="G4398" i="73"/>
  <c r="H4398" i="73" s="1"/>
  <c r="I4398" i="73"/>
  <c r="A4401" i="73" l="1"/>
  <c r="B4402" i="73"/>
  <c r="C4422" i="73"/>
  <c r="E4422" i="73" s="1"/>
  <c r="D5422" i="73"/>
  <c r="F4421" i="73"/>
  <c r="G4399" i="73"/>
  <c r="H4399" i="73" s="1"/>
  <c r="I4399" i="73"/>
  <c r="C4423" i="73" l="1"/>
  <c r="E4423" i="73" s="1"/>
  <c r="A4402" i="73"/>
  <c r="B4403" i="73"/>
  <c r="D5423" i="73"/>
  <c r="F4422" i="73"/>
  <c r="G4400" i="73"/>
  <c r="H4400" i="73" s="1"/>
  <c r="I4400" i="73"/>
  <c r="A4403" i="73" l="1"/>
  <c r="B4404" i="73"/>
  <c r="C4424" i="73"/>
  <c r="E4424" i="73" s="1"/>
  <c r="D5424" i="73"/>
  <c r="F4423" i="73"/>
  <c r="G4401" i="73"/>
  <c r="H4401" i="73" s="1"/>
  <c r="I4401" i="73"/>
  <c r="C4425" i="73" l="1"/>
  <c r="E4425" i="73" s="1"/>
  <c r="D5425" i="73"/>
  <c r="A4404" i="73"/>
  <c r="B4405" i="73"/>
  <c r="F4424" i="73"/>
  <c r="G4402" i="73"/>
  <c r="H4402" i="73" s="1"/>
  <c r="I4402" i="73"/>
  <c r="D5426" i="73" l="1"/>
  <c r="A4405" i="73"/>
  <c r="B4406" i="73"/>
  <c r="C4426" i="73"/>
  <c r="E4426" i="73" s="1"/>
  <c r="F4425" i="73"/>
  <c r="G4403" i="73"/>
  <c r="H4403" i="73" s="1"/>
  <c r="I4403" i="73"/>
  <c r="A4406" i="73" l="1"/>
  <c r="B4407" i="73"/>
  <c r="C4427" i="73"/>
  <c r="E4427" i="73" s="1"/>
  <c r="D5427" i="73"/>
  <c r="F4426" i="73"/>
  <c r="G4404" i="73"/>
  <c r="H4404" i="73" s="1"/>
  <c r="I4404" i="73"/>
  <c r="C4428" i="73" l="1"/>
  <c r="E4428" i="73" s="1"/>
  <c r="A4407" i="73"/>
  <c r="B4408" i="73"/>
  <c r="D5428" i="73"/>
  <c r="F4427" i="73"/>
  <c r="G4405" i="73"/>
  <c r="H4405" i="73" s="1"/>
  <c r="I4405" i="73"/>
  <c r="A4408" i="73" l="1"/>
  <c r="B4409" i="73"/>
  <c r="C4429" i="73"/>
  <c r="E4429" i="73" s="1"/>
  <c r="D5429" i="73"/>
  <c r="F4428" i="73"/>
  <c r="G4406" i="73"/>
  <c r="H4406" i="73" s="1"/>
  <c r="I4406" i="73"/>
  <c r="C4430" i="73" l="1"/>
  <c r="E4430" i="73" s="1"/>
  <c r="A4409" i="73"/>
  <c r="B4410" i="73"/>
  <c r="D5430" i="73"/>
  <c r="F4429" i="73"/>
  <c r="G4407" i="73"/>
  <c r="H4407" i="73" s="1"/>
  <c r="I4407" i="73"/>
  <c r="A4410" i="73" l="1"/>
  <c r="B4411" i="73"/>
  <c r="C4431" i="73"/>
  <c r="E4431" i="73" s="1"/>
  <c r="D5431" i="73"/>
  <c r="F4430" i="73"/>
  <c r="G4408" i="73"/>
  <c r="H4408" i="73" s="1"/>
  <c r="I4408" i="73"/>
  <c r="C4432" i="73" l="1"/>
  <c r="E4432" i="73" s="1"/>
  <c r="A4411" i="73"/>
  <c r="B4412" i="73"/>
  <c r="D5432" i="73"/>
  <c r="F4431" i="73"/>
  <c r="G4409" i="73"/>
  <c r="H4409" i="73" s="1"/>
  <c r="I4409" i="73"/>
  <c r="A4412" i="73" l="1"/>
  <c r="B4413" i="73"/>
  <c r="C4433" i="73"/>
  <c r="E4433" i="73" s="1"/>
  <c r="D5433" i="73"/>
  <c r="F4432" i="73"/>
  <c r="G4410" i="73"/>
  <c r="H4410" i="73" s="1"/>
  <c r="I4410" i="73"/>
  <c r="C4434" i="73" l="1"/>
  <c r="E4434" i="73" s="1"/>
  <c r="A4413" i="73"/>
  <c r="B4414" i="73"/>
  <c r="D5434" i="73"/>
  <c r="F4433" i="73"/>
  <c r="G4411" i="73"/>
  <c r="H4411" i="73" s="1"/>
  <c r="I4411" i="73"/>
  <c r="A4414" i="73" l="1"/>
  <c r="B4415" i="73"/>
  <c r="C4435" i="73"/>
  <c r="E4435" i="73" s="1"/>
  <c r="D5435" i="73"/>
  <c r="F4434" i="73"/>
  <c r="G4412" i="73"/>
  <c r="H4412" i="73" s="1"/>
  <c r="I4412" i="73"/>
  <c r="C4436" i="73" l="1"/>
  <c r="E4436" i="73" s="1"/>
  <c r="A4415" i="73"/>
  <c r="B4416" i="73"/>
  <c r="D5436" i="73"/>
  <c r="F4435" i="73"/>
  <c r="G4413" i="73"/>
  <c r="H4413" i="73" s="1"/>
  <c r="I4413" i="73"/>
  <c r="A4416" i="73" l="1"/>
  <c r="B4417" i="73"/>
  <c r="C4437" i="73"/>
  <c r="E4437" i="73" s="1"/>
  <c r="D5437" i="73"/>
  <c r="F4436" i="73"/>
  <c r="G4414" i="73"/>
  <c r="H4414" i="73" s="1"/>
  <c r="I4414" i="73"/>
  <c r="C4438" i="73" l="1"/>
  <c r="E4438" i="73" s="1"/>
  <c r="A4417" i="73"/>
  <c r="B4418" i="73"/>
  <c r="D5438" i="73"/>
  <c r="F4437" i="73"/>
  <c r="G4415" i="73"/>
  <c r="H4415" i="73" s="1"/>
  <c r="I4415" i="73"/>
  <c r="A4418" i="73" l="1"/>
  <c r="B4419" i="73"/>
  <c r="C4439" i="73"/>
  <c r="E4439" i="73" s="1"/>
  <c r="D5439" i="73"/>
  <c r="F4438" i="73"/>
  <c r="G4416" i="73"/>
  <c r="H4416" i="73" s="1"/>
  <c r="I4416" i="73"/>
  <c r="C4440" i="73" l="1"/>
  <c r="E4440" i="73" s="1"/>
  <c r="A4419" i="73"/>
  <c r="B4420" i="73"/>
  <c r="D5440" i="73"/>
  <c r="F4439" i="73"/>
  <c r="G4417" i="73"/>
  <c r="H4417" i="73" s="1"/>
  <c r="I4417" i="73"/>
  <c r="A4420" i="73" l="1"/>
  <c r="B4421" i="73"/>
  <c r="D5441" i="73"/>
  <c r="C4441" i="73"/>
  <c r="E4441" i="73" s="1"/>
  <c r="F4440" i="73"/>
  <c r="G4418" i="73"/>
  <c r="H4418" i="73" s="1"/>
  <c r="I4418" i="73"/>
  <c r="D5442" i="73" l="1"/>
  <c r="C4442" i="73"/>
  <c r="E4442" i="73" s="1"/>
  <c r="A4421" i="73"/>
  <c r="B4422" i="73"/>
  <c r="F4441" i="73"/>
  <c r="G4419" i="73"/>
  <c r="H4419" i="73" s="1"/>
  <c r="I4419" i="73"/>
  <c r="C4443" i="73" l="1"/>
  <c r="E4443" i="73" s="1"/>
  <c r="A4422" i="73"/>
  <c r="B4423" i="73"/>
  <c r="D5443" i="73"/>
  <c r="F4442" i="73"/>
  <c r="G4420" i="73"/>
  <c r="H4420" i="73" s="1"/>
  <c r="I4420" i="73"/>
  <c r="A4423" i="73" l="1"/>
  <c r="B4424" i="73"/>
  <c r="C4444" i="73"/>
  <c r="E4444" i="73" s="1"/>
  <c r="D5444" i="73"/>
  <c r="F4443" i="73"/>
  <c r="G4421" i="73"/>
  <c r="H4421" i="73" s="1"/>
  <c r="I4421" i="73"/>
  <c r="C4445" i="73" l="1"/>
  <c r="E4445" i="73" s="1"/>
  <c r="A4424" i="73"/>
  <c r="B4425" i="73"/>
  <c r="D5445" i="73"/>
  <c r="F4444" i="73"/>
  <c r="G4422" i="73"/>
  <c r="H4422" i="73" s="1"/>
  <c r="I4422" i="73"/>
  <c r="A4425" i="73" l="1"/>
  <c r="B4426" i="73"/>
  <c r="C4446" i="73"/>
  <c r="E4446" i="73" s="1"/>
  <c r="D5446" i="73"/>
  <c r="F4445" i="73"/>
  <c r="G4423" i="73"/>
  <c r="H4423" i="73" s="1"/>
  <c r="I4423" i="73"/>
  <c r="C4447" i="73" l="1"/>
  <c r="E4447" i="73" s="1"/>
  <c r="A4426" i="73"/>
  <c r="B4427" i="73"/>
  <c r="D5447" i="73"/>
  <c r="F4446" i="73"/>
  <c r="G4424" i="73"/>
  <c r="H4424" i="73" s="1"/>
  <c r="I4424" i="73"/>
  <c r="A4427" i="73" l="1"/>
  <c r="B4428" i="73"/>
  <c r="C4448" i="73"/>
  <c r="E4448" i="73" s="1"/>
  <c r="D5448" i="73"/>
  <c r="F4447" i="73"/>
  <c r="G4425" i="73"/>
  <c r="H4425" i="73" s="1"/>
  <c r="I4425" i="73"/>
  <c r="C4449" i="73" l="1"/>
  <c r="E4449" i="73" s="1"/>
  <c r="A4428" i="73"/>
  <c r="B4429" i="73"/>
  <c r="D5449" i="73"/>
  <c r="F4448" i="73"/>
  <c r="G4426" i="73"/>
  <c r="H4426" i="73" s="1"/>
  <c r="I4426" i="73"/>
  <c r="A4429" i="73" l="1"/>
  <c r="B4430" i="73"/>
  <c r="C4450" i="73"/>
  <c r="E4450" i="73" s="1"/>
  <c r="D5450" i="73"/>
  <c r="F4449" i="73"/>
  <c r="G4427" i="73"/>
  <c r="H4427" i="73" s="1"/>
  <c r="I4427" i="73"/>
  <c r="C4451" i="73" l="1"/>
  <c r="E4451" i="73" s="1"/>
  <c r="A4430" i="73"/>
  <c r="B4431" i="73"/>
  <c r="D5451" i="73"/>
  <c r="F4450" i="73"/>
  <c r="G4428" i="73"/>
  <c r="H4428" i="73" s="1"/>
  <c r="I4428" i="73"/>
  <c r="A4431" i="73" l="1"/>
  <c r="B4432" i="73"/>
  <c r="C4452" i="73"/>
  <c r="E4452" i="73" s="1"/>
  <c r="D5452" i="73"/>
  <c r="F4451" i="73"/>
  <c r="G4429" i="73"/>
  <c r="H4429" i="73" s="1"/>
  <c r="I4429" i="73"/>
  <c r="C4453" i="73" l="1"/>
  <c r="E4453" i="73" s="1"/>
  <c r="A4432" i="73"/>
  <c r="B4433" i="73"/>
  <c r="D5453" i="73"/>
  <c r="F4452" i="73"/>
  <c r="G4430" i="73"/>
  <c r="H4430" i="73" s="1"/>
  <c r="I4430" i="73"/>
  <c r="A4433" i="73" l="1"/>
  <c r="B4434" i="73"/>
  <c r="C4454" i="73"/>
  <c r="D5454" i="73"/>
  <c r="F4453" i="73"/>
  <c r="G4431" i="73"/>
  <c r="H4431" i="73" s="1"/>
  <c r="I4431" i="73"/>
  <c r="C4455" i="73" l="1"/>
  <c r="E4455" i="73" s="1"/>
  <c r="E4454" i="73"/>
  <c r="A4434" i="73"/>
  <c r="B4435" i="73"/>
  <c r="D5455" i="73"/>
  <c r="F4454" i="73"/>
  <c r="G4432" i="73"/>
  <c r="H4432" i="73" s="1"/>
  <c r="I4432" i="73"/>
  <c r="D5456" i="73" l="1"/>
  <c r="C4456" i="73"/>
  <c r="E4456" i="73" s="1"/>
  <c r="A4435" i="73"/>
  <c r="B4436" i="73"/>
  <c r="F4455" i="73"/>
  <c r="G4433" i="73"/>
  <c r="H4433" i="73" s="1"/>
  <c r="I4433" i="73"/>
  <c r="C4457" i="73" l="1"/>
  <c r="E4457" i="73" s="1"/>
  <c r="A4436" i="73"/>
  <c r="B4437" i="73"/>
  <c r="D5457" i="73"/>
  <c r="F4456" i="73"/>
  <c r="G4434" i="73"/>
  <c r="H4434" i="73" s="1"/>
  <c r="I4434" i="73"/>
  <c r="A4437" i="73" l="1"/>
  <c r="B4438" i="73"/>
  <c r="C4458" i="73"/>
  <c r="E4458" i="73" s="1"/>
  <c r="D5458" i="73"/>
  <c r="F4457" i="73"/>
  <c r="G4435" i="73"/>
  <c r="H4435" i="73" s="1"/>
  <c r="I4435" i="73"/>
  <c r="C4459" i="73" l="1"/>
  <c r="E4459" i="73" s="1"/>
  <c r="A4438" i="73"/>
  <c r="B4439" i="73"/>
  <c r="D5459" i="73"/>
  <c r="F4458" i="73"/>
  <c r="G4436" i="73"/>
  <c r="H4436" i="73" s="1"/>
  <c r="I4436" i="73"/>
  <c r="A4439" i="73" l="1"/>
  <c r="B4440" i="73"/>
  <c r="C4460" i="73"/>
  <c r="D5460" i="73"/>
  <c r="F4459" i="73"/>
  <c r="G4437" i="73"/>
  <c r="H4437" i="73" s="1"/>
  <c r="I4437" i="73"/>
  <c r="C4461" i="73" l="1"/>
  <c r="E4460" i="73"/>
  <c r="A4440" i="73"/>
  <c r="B4441" i="73"/>
  <c r="D5461" i="73"/>
  <c r="F4460" i="73"/>
  <c r="G4438" i="73"/>
  <c r="H4438" i="73" s="1"/>
  <c r="I4438" i="73"/>
  <c r="E4461" i="73"/>
  <c r="D5462" i="73" l="1"/>
  <c r="C4462" i="73"/>
  <c r="E4462" i="73" s="1"/>
  <c r="A4441" i="73"/>
  <c r="B4442" i="73"/>
  <c r="F4461" i="73"/>
  <c r="G4439" i="73"/>
  <c r="H4439" i="73" s="1"/>
  <c r="I4439" i="73"/>
  <c r="C4463" i="73" l="1"/>
  <c r="E4463" i="73" s="1"/>
  <c r="A4442" i="73"/>
  <c r="B4443" i="73"/>
  <c r="D5463" i="73"/>
  <c r="F4462" i="73"/>
  <c r="G4440" i="73"/>
  <c r="H4440" i="73" s="1"/>
  <c r="I4440" i="73"/>
  <c r="A4443" i="73" l="1"/>
  <c r="B4444" i="73"/>
  <c r="C4464" i="73"/>
  <c r="E4464" i="73" s="1"/>
  <c r="D5464" i="73"/>
  <c r="F4463" i="73"/>
  <c r="G4441" i="73"/>
  <c r="H4441" i="73" s="1"/>
  <c r="I4441" i="73"/>
  <c r="C4465" i="73" l="1"/>
  <c r="E4465" i="73" s="1"/>
  <c r="A4444" i="73"/>
  <c r="B4445" i="73"/>
  <c r="D5465" i="73"/>
  <c r="F4464" i="73"/>
  <c r="G4442" i="73"/>
  <c r="H4442" i="73" s="1"/>
  <c r="I4442" i="73"/>
  <c r="A4445" i="73" l="1"/>
  <c r="B4446" i="73"/>
  <c r="C4466" i="73"/>
  <c r="E4466" i="73" s="1"/>
  <c r="D5466" i="73"/>
  <c r="F4465" i="73"/>
  <c r="G4443" i="73"/>
  <c r="H4443" i="73" s="1"/>
  <c r="I4443" i="73"/>
  <c r="C4467" i="73" l="1"/>
  <c r="E4467" i="73" s="1"/>
  <c r="A4446" i="73"/>
  <c r="B4447" i="73"/>
  <c r="D5467" i="73"/>
  <c r="F4466" i="73"/>
  <c r="G4444" i="73"/>
  <c r="H4444" i="73" s="1"/>
  <c r="I4444" i="73"/>
  <c r="A4447" i="73" l="1"/>
  <c r="B4448" i="73"/>
  <c r="C4468" i="73"/>
  <c r="E4468" i="73" s="1"/>
  <c r="D5468" i="73"/>
  <c r="F4467" i="73"/>
  <c r="G4445" i="73"/>
  <c r="H4445" i="73" s="1"/>
  <c r="I4445" i="73"/>
  <c r="C4469" i="73" l="1"/>
  <c r="E4469" i="73" s="1"/>
  <c r="A4448" i="73"/>
  <c r="B4449" i="73"/>
  <c r="D5469" i="73"/>
  <c r="F4468" i="73"/>
  <c r="G4446" i="73"/>
  <c r="H4446" i="73" s="1"/>
  <c r="I4446" i="73"/>
  <c r="A4449" i="73" l="1"/>
  <c r="B4450" i="73"/>
  <c r="C4470" i="73"/>
  <c r="E4470" i="73" s="1"/>
  <c r="D5470" i="73"/>
  <c r="F4469" i="73"/>
  <c r="G4447" i="73"/>
  <c r="H4447" i="73" s="1"/>
  <c r="I4447" i="73"/>
  <c r="C4471" i="73" l="1"/>
  <c r="E4471" i="73" s="1"/>
  <c r="A4450" i="73"/>
  <c r="B4451" i="73"/>
  <c r="D5471" i="73"/>
  <c r="F4470" i="73"/>
  <c r="G4448" i="73"/>
  <c r="H4448" i="73" s="1"/>
  <c r="I4448" i="73"/>
  <c r="A4451" i="73" l="1"/>
  <c r="B4452" i="73"/>
  <c r="C4472" i="73"/>
  <c r="E4472" i="73" s="1"/>
  <c r="D5472" i="73"/>
  <c r="F4471" i="73"/>
  <c r="G4449" i="73"/>
  <c r="H4449" i="73" s="1"/>
  <c r="I4449" i="73"/>
  <c r="C4473" i="73" l="1"/>
  <c r="E4473" i="73" s="1"/>
  <c r="D5473" i="73"/>
  <c r="A4452" i="73"/>
  <c r="B4453" i="73"/>
  <c r="F4472" i="73"/>
  <c r="G4450" i="73"/>
  <c r="H4450" i="73" s="1"/>
  <c r="I4450" i="73"/>
  <c r="D5474" i="73" l="1"/>
  <c r="A4453" i="73"/>
  <c r="B4454" i="73"/>
  <c r="C4474" i="73"/>
  <c r="E4474" i="73" s="1"/>
  <c r="F4473" i="73"/>
  <c r="G4451" i="73"/>
  <c r="H4451" i="73" s="1"/>
  <c r="I4451" i="73"/>
  <c r="A4454" i="73" l="1"/>
  <c r="B4455" i="73"/>
  <c r="C4475" i="73"/>
  <c r="E4475" i="73" s="1"/>
  <c r="D5475" i="73"/>
  <c r="F4474" i="73"/>
  <c r="G4452" i="73"/>
  <c r="H4452" i="73" s="1"/>
  <c r="I4452" i="73"/>
  <c r="C4476" i="73" l="1"/>
  <c r="E4476" i="73" s="1"/>
  <c r="A4455" i="73"/>
  <c r="B4456" i="73"/>
  <c r="D5476" i="73"/>
  <c r="F4475" i="73"/>
  <c r="G4453" i="73"/>
  <c r="H4453" i="73" s="1"/>
  <c r="I4453" i="73"/>
  <c r="A4456" i="73" l="1"/>
  <c r="B4457" i="73"/>
  <c r="C4477" i="73"/>
  <c r="D5477" i="73"/>
  <c r="F4476" i="73"/>
  <c r="G4454" i="73"/>
  <c r="H4454" i="73" s="1"/>
  <c r="I4454" i="73"/>
  <c r="C4478" i="73" l="1"/>
  <c r="E4478" i="73" s="1"/>
  <c r="E4477" i="73"/>
  <c r="A4457" i="73"/>
  <c r="B4458" i="73"/>
  <c r="D5478" i="73"/>
  <c r="F4477" i="73"/>
  <c r="G4455" i="73"/>
  <c r="H4455" i="73" s="1"/>
  <c r="I4455" i="73"/>
  <c r="D5479" i="73" l="1"/>
  <c r="C4479" i="73"/>
  <c r="E4479" i="73" s="1"/>
  <c r="A4458" i="73"/>
  <c r="B4459" i="73"/>
  <c r="F4478" i="73"/>
  <c r="G4456" i="73"/>
  <c r="H4456" i="73" s="1"/>
  <c r="I4456" i="73"/>
  <c r="C4480" i="73" l="1"/>
  <c r="E4480" i="73" s="1"/>
  <c r="A4459" i="73"/>
  <c r="B4460" i="73"/>
  <c r="D5480" i="73"/>
  <c r="F4479" i="73"/>
  <c r="G4457" i="73"/>
  <c r="H4457" i="73" s="1"/>
  <c r="I4457" i="73"/>
  <c r="A4460" i="73" l="1"/>
  <c r="B4461" i="73"/>
  <c r="C4481" i="73"/>
  <c r="E4481" i="73" s="1"/>
  <c r="D5481" i="73"/>
  <c r="F4480" i="73"/>
  <c r="G4458" i="73"/>
  <c r="H4458" i="73" s="1"/>
  <c r="I4458" i="73"/>
  <c r="C4482" i="73" l="1"/>
  <c r="E4482" i="73" s="1"/>
  <c r="A4461" i="73"/>
  <c r="B4462" i="73"/>
  <c r="D5482" i="73"/>
  <c r="F4481" i="73"/>
  <c r="G4459" i="73"/>
  <c r="H4459" i="73" s="1"/>
  <c r="I4459" i="73"/>
  <c r="A4462" i="73" l="1"/>
  <c r="B4463" i="73"/>
  <c r="C4483" i="73"/>
  <c r="E4483" i="73" s="1"/>
  <c r="D5483" i="73"/>
  <c r="F4482" i="73"/>
  <c r="G4460" i="73"/>
  <c r="H4460" i="73" s="1"/>
  <c r="I4460" i="73"/>
  <c r="C4484" i="73" l="1"/>
  <c r="E4484" i="73" s="1"/>
  <c r="A4463" i="73"/>
  <c r="B4464" i="73"/>
  <c r="D5484" i="73"/>
  <c r="F4483" i="73"/>
  <c r="G4461" i="73"/>
  <c r="H4461" i="73" s="1"/>
  <c r="I4461" i="73"/>
  <c r="A4464" i="73" l="1"/>
  <c r="B4465" i="73"/>
  <c r="C4485" i="73"/>
  <c r="E4485" i="73" s="1"/>
  <c r="D5485" i="73"/>
  <c r="F4484" i="73"/>
  <c r="G4462" i="73"/>
  <c r="H4462" i="73" s="1"/>
  <c r="I4462" i="73"/>
  <c r="C4486" i="73" l="1"/>
  <c r="E4486" i="73" s="1"/>
  <c r="A4465" i="73"/>
  <c r="B4466" i="73"/>
  <c r="D5486" i="73"/>
  <c r="F4485" i="73"/>
  <c r="G4463" i="73"/>
  <c r="H4463" i="73" s="1"/>
  <c r="I4463" i="73"/>
  <c r="A4466" i="73" l="1"/>
  <c r="B4467" i="73"/>
  <c r="C4487" i="73"/>
  <c r="E4487" i="73" s="1"/>
  <c r="D5487" i="73"/>
  <c r="F4486" i="73"/>
  <c r="G4464" i="73"/>
  <c r="H4464" i="73" s="1"/>
  <c r="I4464" i="73"/>
  <c r="C4488" i="73" l="1"/>
  <c r="E4488" i="73" s="1"/>
  <c r="A4467" i="73"/>
  <c r="B4468" i="73"/>
  <c r="D5488" i="73"/>
  <c r="F4487" i="73"/>
  <c r="G4465" i="73"/>
  <c r="H4465" i="73" s="1"/>
  <c r="I4465" i="73"/>
  <c r="A4468" i="73" l="1"/>
  <c r="B4469" i="73"/>
  <c r="C4489" i="73"/>
  <c r="E4489" i="73" s="1"/>
  <c r="D5489" i="73"/>
  <c r="F4488" i="73"/>
  <c r="G4466" i="73"/>
  <c r="H4466" i="73" s="1"/>
  <c r="I4466" i="73"/>
  <c r="C4490" i="73" l="1"/>
  <c r="E4490" i="73" s="1"/>
  <c r="A4469" i="73"/>
  <c r="B4470" i="73"/>
  <c r="D5490" i="73"/>
  <c r="F4489" i="73"/>
  <c r="G4467" i="73"/>
  <c r="H4467" i="73" s="1"/>
  <c r="I4467" i="73"/>
  <c r="A4470" i="73" l="1"/>
  <c r="B4471" i="73"/>
  <c r="C4491" i="73"/>
  <c r="E4491" i="73" s="1"/>
  <c r="D5491" i="73"/>
  <c r="F4490" i="73"/>
  <c r="G4468" i="73"/>
  <c r="H4468" i="73" s="1"/>
  <c r="I4468" i="73"/>
  <c r="C4492" i="73" l="1"/>
  <c r="E4492" i="73" s="1"/>
  <c r="A4471" i="73"/>
  <c r="B4472" i="73"/>
  <c r="D5492" i="73"/>
  <c r="F4491" i="73"/>
  <c r="G4469" i="73"/>
  <c r="H4469" i="73" s="1"/>
  <c r="I4469" i="73"/>
  <c r="A4472" i="73" l="1"/>
  <c r="B4473" i="73"/>
  <c r="C4493" i="73"/>
  <c r="E4493" i="73" s="1"/>
  <c r="D5493" i="73"/>
  <c r="F4492" i="73"/>
  <c r="G4470" i="73"/>
  <c r="H4470" i="73" s="1"/>
  <c r="I4470" i="73"/>
  <c r="C4494" i="73" l="1"/>
  <c r="E4494" i="73" s="1"/>
  <c r="A4473" i="73"/>
  <c r="B4474" i="73"/>
  <c r="D5494" i="73"/>
  <c r="F4493" i="73"/>
  <c r="G4471" i="73"/>
  <c r="H4471" i="73" s="1"/>
  <c r="I4471" i="73"/>
  <c r="A4474" i="73" l="1"/>
  <c r="B4475" i="73"/>
  <c r="C4495" i="73"/>
  <c r="E4495" i="73" s="1"/>
  <c r="D5495" i="73"/>
  <c r="F4494" i="73"/>
  <c r="G4472" i="73"/>
  <c r="H4472" i="73" s="1"/>
  <c r="I4472" i="73"/>
  <c r="C4496" i="73" l="1"/>
  <c r="E4496" i="73" s="1"/>
  <c r="A4475" i="73"/>
  <c r="B4476" i="73"/>
  <c r="D5496" i="73"/>
  <c r="F4495" i="73"/>
  <c r="G4473" i="73"/>
  <c r="H4473" i="73" s="1"/>
  <c r="I4473" i="73"/>
  <c r="A4476" i="73" l="1"/>
  <c r="B4477" i="73"/>
  <c r="C4497" i="73"/>
  <c r="E4497" i="73" s="1"/>
  <c r="D5497" i="73"/>
  <c r="F4496" i="73"/>
  <c r="G4474" i="73"/>
  <c r="H4474" i="73" s="1"/>
  <c r="I4474" i="73"/>
  <c r="C4498" i="73" l="1"/>
  <c r="E4498" i="73" s="1"/>
  <c r="A4477" i="73"/>
  <c r="B4478" i="73"/>
  <c r="D5498" i="73"/>
  <c r="F4497" i="73"/>
  <c r="G4475" i="73"/>
  <c r="H4475" i="73" s="1"/>
  <c r="I4475" i="73"/>
  <c r="A4478" i="73" l="1"/>
  <c r="B4479" i="73"/>
  <c r="C4499" i="73"/>
  <c r="E4499" i="73" s="1"/>
  <c r="D5499" i="73"/>
  <c r="F4498" i="73"/>
  <c r="G4476" i="73"/>
  <c r="H4476" i="73" s="1"/>
  <c r="I4476" i="73"/>
  <c r="C4500" i="73" l="1"/>
  <c r="E4500" i="73" s="1"/>
  <c r="A4479" i="73"/>
  <c r="B4480" i="73"/>
  <c r="D5500" i="73"/>
  <c r="F4499" i="73"/>
  <c r="G4477" i="73"/>
  <c r="H4477" i="73" s="1"/>
  <c r="I4477" i="73"/>
  <c r="A4480" i="73" l="1"/>
  <c r="B4481" i="73"/>
  <c r="C4501" i="73"/>
  <c r="E4501" i="73" s="1"/>
  <c r="D5501" i="73"/>
  <c r="F4500" i="73"/>
  <c r="G4478" i="73"/>
  <c r="H4478" i="73" s="1"/>
  <c r="I4478" i="73"/>
  <c r="C4502" i="73" l="1"/>
  <c r="E4502" i="73" s="1"/>
  <c r="A4481" i="73"/>
  <c r="B4482" i="73"/>
  <c r="D5502" i="73"/>
  <c r="F4501" i="73"/>
  <c r="G4479" i="73"/>
  <c r="H4479" i="73" s="1"/>
  <c r="I4479" i="73"/>
  <c r="A4482" i="73" l="1"/>
  <c r="B4483" i="73"/>
  <c r="C4503" i="73"/>
  <c r="E4503" i="73" s="1"/>
  <c r="D5503" i="73"/>
  <c r="F4502" i="73"/>
  <c r="G4480" i="73"/>
  <c r="H4480" i="73" s="1"/>
  <c r="I4480" i="73"/>
  <c r="C4504" i="73" l="1"/>
  <c r="E4504" i="73" s="1"/>
  <c r="A4483" i="73"/>
  <c r="B4484" i="73"/>
  <c r="D5504" i="73"/>
  <c r="F4503" i="73"/>
  <c r="G4481" i="73"/>
  <c r="H4481" i="73" s="1"/>
  <c r="I4481" i="73"/>
  <c r="A4484" i="73" l="1"/>
  <c r="B4485" i="73"/>
  <c r="C4505" i="73"/>
  <c r="E4505" i="73" s="1"/>
  <c r="D5505" i="73"/>
  <c r="F4504" i="73"/>
  <c r="G4482" i="73"/>
  <c r="H4482" i="73" s="1"/>
  <c r="I4482" i="73"/>
  <c r="C4506" i="73" l="1"/>
  <c r="E4506" i="73" s="1"/>
  <c r="A4485" i="73"/>
  <c r="B4486" i="73"/>
  <c r="D5506" i="73"/>
  <c r="F4505" i="73"/>
  <c r="G4483" i="73"/>
  <c r="H4483" i="73" s="1"/>
  <c r="I4483" i="73"/>
  <c r="A4486" i="73" l="1"/>
  <c r="B4487" i="73"/>
  <c r="C4507" i="73"/>
  <c r="E4507" i="73" s="1"/>
  <c r="D5507" i="73"/>
  <c r="F4506" i="73"/>
  <c r="G4484" i="73"/>
  <c r="H4484" i="73" s="1"/>
  <c r="I4484" i="73"/>
  <c r="C4508" i="73" l="1"/>
  <c r="E4508" i="73" s="1"/>
  <c r="A4487" i="73"/>
  <c r="B4488" i="73"/>
  <c r="D5508" i="73"/>
  <c r="F4507" i="73"/>
  <c r="G4485" i="73"/>
  <c r="H4485" i="73" s="1"/>
  <c r="I4485" i="73"/>
  <c r="A4488" i="73" l="1"/>
  <c r="B4489" i="73"/>
  <c r="C4509" i="73"/>
  <c r="E4509" i="73" s="1"/>
  <c r="D5509" i="73"/>
  <c r="F4508" i="73"/>
  <c r="G4486" i="73"/>
  <c r="H4486" i="73" s="1"/>
  <c r="I4486" i="73"/>
  <c r="C4510" i="73" l="1"/>
  <c r="E4510" i="73" s="1"/>
  <c r="A4489" i="73"/>
  <c r="B4490" i="73"/>
  <c r="D5510" i="73"/>
  <c r="F4509" i="73"/>
  <c r="G4487" i="73"/>
  <c r="H4487" i="73" s="1"/>
  <c r="I4487" i="73"/>
  <c r="A4490" i="73" l="1"/>
  <c r="B4491" i="73"/>
  <c r="C4511" i="73"/>
  <c r="E4511" i="73" s="1"/>
  <c r="D5511" i="73"/>
  <c r="F4510" i="73"/>
  <c r="G4488" i="73"/>
  <c r="H4488" i="73" s="1"/>
  <c r="I4488" i="73"/>
  <c r="C4512" i="73" l="1"/>
  <c r="E4512" i="73" s="1"/>
  <c r="A4491" i="73"/>
  <c r="B4492" i="73"/>
  <c r="D5512" i="73"/>
  <c r="F4511" i="73"/>
  <c r="G4489" i="73"/>
  <c r="H4489" i="73" s="1"/>
  <c r="I4489" i="73"/>
  <c r="A4492" i="73" l="1"/>
  <c r="B4493" i="73"/>
  <c r="C4513" i="73"/>
  <c r="E4513" i="73" s="1"/>
  <c r="D5513" i="73"/>
  <c r="F4512" i="73"/>
  <c r="G4490" i="73"/>
  <c r="H4490" i="73" s="1"/>
  <c r="I4490" i="73"/>
  <c r="C4514" i="73" l="1"/>
  <c r="E4514" i="73" s="1"/>
  <c r="A4493" i="73"/>
  <c r="B4494" i="73"/>
  <c r="D5514" i="73"/>
  <c r="F4513" i="73"/>
  <c r="G4491" i="73"/>
  <c r="H4491" i="73" s="1"/>
  <c r="I4491" i="73"/>
  <c r="A4494" i="73" l="1"/>
  <c r="B4495" i="73"/>
  <c r="C4515" i="73"/>
  <c r="E4515" i="73" s="1"/>
  <c r="D5515" i="73"/>
  <c r="F4514" i="73"/>
  <c r="G4492" i="73"/>
  <c r="H4492" i="73" s="1"/>
  <c r="I4492" i="73"/>
  <c r="C4516" i="73" l="1"/>
  <c r="E4516" i="73" s="1"/>
  <c r="A4495" i="73"/>
  <c r="B4496" i="73"/>
  <c r="D5516" i="73"/>
  <c r="F4515" i="73"/>
  <c r="G4493" i="73"/>
  <c r="H4493" i="73" s="1"/>
  <c r="I4493" i="73"/>
  <c r="A4496" i="73" l="1"/>
  <c r="B4497" i="73"/>
  <c r="C4517" i="73"/>
  <c r="E4517" i="73" s="1"/>
  <c r="D5517" i="73"/>
  <c r="F4516" i="73"/>
  <c r="G4494" i="73"/>
  <c r="H4494" i="73" s="1"/>
  <c r="I4494" i="73"/>
  <c r="C4518" i="73" l="1"/>
  <c r="E4518" i="73" s="1"/>
  <c r="A4497" i="73"/>
  <c r="B4498" i="73"/>
  <c r="D5518" i="73"/>
  <c r="F4517" i="73"/>
  <c r="G4495" i="73"/>
  <c r="H4495" i="73" s="1"/>
  <c r="I4495" i="73"/>
  <c r="A4498" i="73" l="1"/>
  <c r="B4499" i="73"/>
  <c r="C4519" i="73"/>
  <c r="E4519" i="73" s="1"/>
  <c r="D5519" i="73"/>
  <c r="F4518" i="73"/>
  <c r="G4496" i="73"/>
  <c r="H4496" i="73" s="1"/>
  <c r="I4496" i="73"/>
  <c r="C4520" i="73" l="1"/>
  <c r="E4520" i="73" s="1"/>
  <c r="A4499" i="73"/>
  <c r="B4500" i="73"/>
  <c r="D5520" i="73"/>
  <c r="F4519" i="73"/>
  <c r="G4497" i="73"/>
  <c r="H4497" i="73" s="1"/>
  <c r="I4497" i="73"/>
  <c r="A4500" i="73" l="1"/>
  <c r="B4501" i="73"/>
  <c r="C4521" i="73"/>
  <c r="E4521" i="73" s="1"/>
  <c r="D5521" i="73"/>
  <c r="F4520" i="73"/>
  <c r="G4498" i="73"/>
  <c r="H4498" i="73" s="1"/>
  <c r="I4498" i="73"/>
  <c r="C4522" i="73" l="1"/>
  <c r="E4522" i="73" s="1"/>
  <c r="A4501" i="73"/>
  <c r="B4502" i="73"/>
  <c r="D5522" i="73"/>
  <c r="F4521" i="73"/>
  <c r="G4499" i="73"/>
  <c r="H4499" i="73" s="1"/>
  <c r="I4499" i="73"/>
  <c r="A4502" i="73" l="1"/>
  <c r="B4503" i="73"/>
  <c r="C4523" i="73"/>
  <c r="E4523" i="73" s="1"/>
  <c r="D5523" i="73"/>
  <c r="F4522" i="73"/>
  <c r="G4500" i="73"/>
  <c r="H4500" i="73" s="1"/>
  <c r="I4500" i="73"/>
  <c r="C4524" i="73" l="1"/>
  <c r="E4524" i="73" s="1"/>
  <c r="A4503" i="73"/>
  <c r="B4504" i="73"/>
  <c r="D5524" i="73"/>
  <c r="F4523" i="73"/>
  <c r="G4501" i="73"/>
  <c r="H4501" i="73" s="1"/>
  <c r="I4501" i="73"/>
  <c r="A4504" i="73" l="1"/>
  <c r="B4505" i="73"/>
  <c r="C4525" i="73"/>
  <c r="E4525" i="73" s="1"/>
  <c r="D5525" i="73"/>
  <c r="F4524" i="73"/>
  <c r="G4502" i="73"/>
  <c r="H4502" i="73" s="1"/>
  <c r="I4502" i="73"/>
  <c r="C4526" i="73" l="1"/>
  <c r="E4526" i="73" s="1"/>
  <c r="A4505" i="73"/>
  <c r="B4506" i="73"/>
  <c r="D5526" i="73"/>
  <c r="F4525" i="73"/>
  <c r="G4503" i="73"/>
  <c r="H4503" i="73" s="1"/>
  <c r="I4503" i="73"/>
  <c r="A4506" i="73" l="1"/>
  <c r="B4507" i="73"/>
  <c r="C4527" i="73"/>
  <c r="E4527" i="73" s="1"/>
  <c r="D5527" i="73"/>
  <c r="F4526" i="73"/>
  <c r="G4504" i="73"/>
  <c r="H4504" i="73" s="1"/>
  <c r="I4504" i="73"/>
  <c r="C4528" i="73" l="1"/>
  <c r="E4528" i="73" s="1"/>
  <c r="A4507" i="73"/>
  <c r="B4508" i="73"/>
  <c r="D5528" i="73"/>
  <c r="F4527" i="73"/>
  <c r="G4505" i="73"/>
  <c r="H4505" i="73" s="1"/>
  <c r="I4505" i="73"/>
  <c r="A4508" i="73" l="1"/>
  <c r="B4509" i="73"/>
  <c r="C4529" i="73"/>
  <c r="E4529" i="73" s="1"/>
  <c r="D5529" i="73"/>
  <c r="F4528" i="73"/>
  <c r="G4506" i="73"/>
  <c r="H4506" i="73" s="1"/>
  <c r="I4506" i="73"/>
  <c r="C4530" i="73" l="1"/>
  <c r="E4530" i="73" s="1"/>
  <c r="A4509" i="73"/>
  <c r="B4510" i="73"/>
  <c r="D5530" i="73"/>
  <c r="F4529" i="73"/>
  <c r="G4507" i="73"/>
  <c r="H4507" i="73" s="1"/>
  <c r="I4507" i="73"/>
  <c r="A4510" i="73" l="1"/>
  <c r="B4511" i="73"/>
  <c r="C4531" i="73"/>
  <c r="E4531" i="73" s="1"/>
  <c r="D5531" i="73"/>
  <c r="F4530" i="73"/>
  <c r="G4508" i="73"/>
  <c r="H4508" i="73" s="1"/>
  <c r="I4508" i="73"/>
  <c r="C4532" i="73" l="1"/>
  <c r="E4532" i="73" s="1"/>
  <c r="A4511" i="73"/>
  <c r="B4512" i="73"/>
  <c r="D5532" i="73"/>
  <c r="F4531" i="73"/>
  <c r="G4509" i="73"/>
  <c r="H4509" i="73" s="1"/>
  <c r="I4509" i="73"/>
  <c r="A4512" i="73" l="1"/>
  <c r="B4513" i="73"/>
  <c r="C4533" i="73"/>
  <c r="E4533" i="73" s="1"/>
  <c r="D5533" i="73"/>
  <c r="F4532" i="73"/>
  <c r="G4510" i="73"/>
  <c r="H4510" i="73" s="1"/>
  <c r="I4510" i="73"/>
  <c r="C4534" i="73" l="1"/>
  <c r="E4534" i="73" s="1"/>
  <c r="A4513" i="73"/>
  <c r="B4514" i="73"/>
  <c r="D5534" i="73"/>
  <c r="F4533" i="73"/>
  <c r="G4511" i="73"/>
  <c r="H4511" i="73" s="1"/>
  <c r="I4511" i="73"/>
  <c r="A4514" i="73" l="1"/>
  <c r="B4515" i="73"/>
  <c r="C4535" i="73"/>
  <c r="E4535" i="73" s="1"/>
  <c r="D5535" i="73"/>
  <c r="F4534" i="73"/>
  <c r="G4512" i="73"/>
  <c r="H4512" i="73" s="1"/>
  <c r="I4512" i="73"/>
  <c r="C4536" i="73" l="1"/>
  <c r="E4536" i="73" s="1"/>
  <c r="A4515" i="73"/>
  <c r="B4516" i="73"/>
  <c r="D5536" i="73"/>
  <c r="F4535" i="73"/>
  <c r="G4513" i="73"/>
  <c r="H4513" i="73" s="1"/>
  <c r="I4513" i="73"/>
  <c r="A4516" i="73" l="1"/>
  <c r="B4517" i="73"/>
  <c r="C4537" i="73"/>
  <c r="E4537" i="73" s="1"/>
  <c r="D5537" i="73"/>
  <c r="F4536" i="73"/>
  <c r="G4514" i="73"/>
  <c r="H4514" i="73" s="1"/>
  <c r="I4514" i="73"/>
  <c r="C4538" i="73" l="1"/>
  <c r="E4538" i="73" s="1"/>
  <c r="A4517" i="73"/>
  <c r="B4518" i="73"/>
  <c r="D5538" i="73"/>
  <c r="F4537" i="73"/>
  <c r="G4515" i="73"/>
  <c r="H4515" i="73" s="1"/>
  <c r="I4515" i="73"/>
  <c r="A4518" i="73" l="1"/>
  <c r="B4519" i="73"/>
  <c r="C4539" i="73"/>
  <c r="E4539" i="73" s="1"/>
  <c r="D5539" i="73"/>
  <c r="F4538" i="73"/>
  <c r="G4516" i="73"/>
  <c r="H4516" i="73" s="1"/>
  <c r="I4516" i="73"/>
  <c r="C4540" i="73" l="1"/>
  <c r="E4540" i="73" s="1"/>
  <c r="A4519" i="73"/>
  <c r="B4520" i="73"/>
  <c r="D5540" i="73"/>
  <c r="F4539" i="73"/>
  <c r="G4517" i="73"/>
  <c r="H4517" i="73" s="1"/>
  <c r="I4517" i="73"/>
  <c r="A4520" i="73" l="1"/>
  <c r="B4521" i="73"/>
  <c r="C4541" i="73"/>
  <c r="E4541" i="73" s="1"/>
  <c r="D5541" i="73"/>
  <c r="F4540" i="73"/>
  <c r="G4518" i="73"/>
  <c r="H4518" i="73" s="1"/>
  <c r="I4518" i="73"/>
  <c r="C4542" i="73" l="1"/>
  <c r="E4542" i="73" s="1"/>
  <c r="A4521" i="73"/>
  <c r="B4522" i="73"/>
  <c r="D5542" i="73"/>
  <c r="F4541" i="73"/>
  <c r="G4519" i="73"/>
  <c r="H4519" i="73" s="1"/>
  <c r="I4519" i="73"/>
  <c r="A4522" i="73" l="1"/>
  <c r="B4523" i="73"/>
  <c r="C4543" i="73"/>
  <c r="E4543" i="73" s="1"/>
  <c r="D5543" i="73"/>
  <c r="F4542" i="73"/>
  <c r="G4520" i="73"/>
  <c r="H4520" i="73" s="1"/>
  <c r="I4520" i="73"/>
  <c r="C4544" i="73" l="1"/>
  <c r="E4544" i="73" s="1"/>
  <c r="A4523" i="73"/>
  <c r="B4524" i="73"/>
  <c r="D5544" i="73"/>
  <c r="F4543" i="73"/>
  <c r="G4521" i="73"/>
  <c r="H4521" i="73" s="1"/>
  <c r="I4521" i="73"/>
  <c r="A4524" i="73" l="1"/>
  <c r="B4525" i="73"/>
  <c r="C4545" i="73"/>
  <c r="E4545" i="73" s="1"/>
  <c r="D5545" i="73"/>
  <c r="F4544" i="73"/>
  <c r="G4522" i="73"/>
  <c r="H4522" i="73" s="1"/>
  <c r="I4522" i="73"/>
  <c r="C4546" i="73" l="1"/>
  <c r="E4546" i="73" s="1"/>
  <c r="A4525" i="73"/>
  <c r="B4526" i="73"/>
  <c r="D5546" i="73"/>
  <c r="F4545" i="73"/>
  <c r="G4523" i="73"/>
  <c r="H4523" i="73" s="1"/>
  <c r="I4523" i="73"/>
  <c r="A4526" i="73" l="1"/>
  <c r="B4527" i="73"/>
  <c r="C4547" i="73"/>
  <c r="E4547" i="73" s="1"/>
  <c r="D5547" i="73"/>
  <c r="F4546" i="73"/>
  <c r="G4524" i="73"/>
  <c r="H4524" i="73" s="1"/>
  <c r="I4524" i="73"/>
  <c r="C4548" i="73" l="1"/>
  <c r="E4548" i="73" s="1"/>
  <c r="A4527" i="73"/>
  <c r="B4528" i="73"/>
  <c r="D5548" i="73"/>
  <c r="F4547" i="73"/>
  <c r="G4525" i="73"/>
  <c r="H4525" i="73" s="1"/>
  <c r="I4525" i="73"/>
  <c r="A4528" i="73" l="1"/>
  <c r="B4529" i="73"/>
  <c r="C4549" i="73"/>
  <c r="E4549" i="73" s="1"/>
  <c r="D5549" i="73"/>
  <c r="F4548" i="73"/>
  <c r="G4526" i="73"/>
  <c r="H4526" i="73" s="1"/>
  <c r="I4526" i="73"/>
  <c r="C4550" i="73" l="1"/>
  <c r="E4550" i="73" s="1"/>
  <c r="A4529" i="73"/>
  <c r="B4530" i="73"/>
  <c r="D5550" i="73"/>
  <c r="F4549" i="73"/>
  <c r="G4527" i="73"/>
  <c r="H4527" i="73" s="1"/>
  <c r="I4527" i="73"/>
  <c r="A4530" i="73" l="1"/>
  <c r="B4531" i="73"/>
  <c r="C4551" i="73"/>
  <c r="E4551" i="73" s="1"/>
  <c r="D5551" i="73"/>
  <c r="F4550" i="73"/>
  <c r="G4528" i="73"/>
  <c r="H4528" i="73" s="1"/>
  <c r="I4528" i="73"/>
  <c r="C4552" i="73" l="1"/>
  <c r="E4552" i="73" s="1"/>
  <c r="A4531" i="73"/>
  <c r="B4532" i="73"/>
  <c r="D5552" i="73"/>
  <c r="F4551" i="73"/>
  <c r="G4529" i="73"/>
  <c r="H4529" i="73" s="1"/>
  <c r="I4529" i="73"/>
  <c r="A4532" i="73" l="1"/>
  <c r="B4533" i="73"/>
  <c r="C4553" i="73"/>
  <c r="E4553" i="73" s="1"/>
  <c r="D5553" i="73"/>
  <c r="F4552" i="73"/>
  <c r="G4530" i="73"/>
  <c r="H4530" i="73" s="1"/>
  <c r="I4530" i="73"/>
  <c r="C4554" i="73" l="1"/>
  <c r="E4554" i="73" s="1"/>
  <c r="A4533" i="73"/>
  <c r="B4534" i="73"/>
  <c r="D5554" i="73"/>
  <c r="F4553" i="73"/>
  <c r="G4531" i="73"/>
  <c r="H4531" i="73" s="1"/>
  <c r="I4531" i="73"/>
  <c r="A4534" i="73" l="1"/>
  <c r="B4535" i="73"/>
  <c r="C4555" i="73"/>
  <c r="E4555" i="73" s="1"/>
  <c r="D5555" i="73"/>
  <c r="F4554" i="73"/>
  <c r="G4532" i="73"/>
  <c r="H4532" i="73" s="1"/>
  <c r="I4532" i="73"/>
  <c r="C4556" i="73" l="1"/>
  <c r="E4556" i="73" s="1"/>
  <c r="A4535" i="73"/>
  <c r="B4536" i="73"/>
  <c r="D5556" i="73"/>
  <c r="F4555" i="73"/>
  <c r="G4533" i="73"/>
  <c r="H4533" i="73" s="1"/>
  <c r="I4533" i="73"/>
  <c r="A4536" i="73" l="1"/>
  <c r="B4537" i="73"/>
  <c r="C4557" i="73"/>
  <c r="E4557" i="73" s="1"/>
  <c r="D5557" i="73"/>
  <c r="F4556" i="73"/>
  <c r="G4534" i="73"/>
  <c r="H4534" i="73" s="1"/>
  <c r="I4534" i="73"/>
  <c r="C4558" i="73" l="1"/>
  <c r="E4558" i="73" s="1"/>
  <c r="A4537" i="73"/>
  <c r="B4538" i="73"/>
  <c r="D5558" i="73"/>
  <c r="F4557" i="73"/>
  <c r="G4535" i="73"/>
  <c r="H4535" i="73" s="1"/>
  <c r="I4535" i="73"/>
  <c r="A4538" i="73" l="1"/>
  <c r="B4539" i="73"/>
  <c r="C4559" i="73"/>
  <c r="E4559" i="73" s="1"/>
  <c r="D5559" i="73"/>
  <c r="F4558" i="73"/>
  <c r="G4536" i="73"/>
  <c r="H4536" i="73" s="1"/>
  <c r="I4536" i="73"/>
  <c r="C4560" i="73" l="1"/>
  <c r="E4560" i="73" s="1"/>
  <c r="A4539" i="73"/>
  <c r="B4540" i="73"/>
  <c r="D5560" i="73"/>
  <c r="F4559" i="73"/>
  <c r="G4537" i="73"/>
  <c r="H4537" i="73" s="1"/>
  <c r="I4537" i="73"/>
  <c r="A4540" i="73" l="1"/>
  <c r="B4541" i="73"/>
  <c r="C4561" i="73"/>
  <c r="E4561" i="73" s="1"/>
  <c r="D5561" i="73"/>
  <c r="F4560" i="73"/>
  <c r="G4538" i="73"/>
  <c r="H4538" i="73" s="1"/>
  <c r="I4538" i="73"/>
  <c r="C4562" i="73" l="1"/>
  <c r="E4562" i="73" s="1"/>
  <c r="A4541" i="73"/>
  <c r="B4542" i="73"/>
  <c r="D5562" i="73"/>
  <c r="F4561" i="73"/>
  <c r="G4539" i="73"/>
  <c r="H4539" i="73" s="1"/>
  <c r="I4539" i="73"/>
  <c r="A4542" i="73" l="1"/>
  <c r="B4543" i="73"/>
  <c r="C4563" i="73"/>
  <c r="E4563" i="73" s="1"/>
  <c r="D5563" i="73"/>
  <c r="F4562" i="73"/>
  <c r="G4540" i="73"/>
  <c r="H4540" i="73" s="1"/>
  <c r="I4540" i="73"/>
  <c r="C4564" i="73" l="1"/>
  <c r="E4564" i="73" s="1"/>
  <c r="A4543" i="73"/>
  <c r="B4544" i="73"/>
  <c r="D5564" i="73"/>
  <c r="F4563" i="73"/>
  <c r="G4541" i="73"/>
  <c r="H4541" i="73" s="1"/>
  <c r="I4541" i="73"/>
  <c r="A4544" i="73" l="1"/>
  <c r="B4545" i="73"/>
  <c r="C4565" i="73"/>
  <c r="E4565" i="73" s="1"/>
  <c r="D5565" i="73"/>
  <c r="F4564" i="73"/>
  <c r="G4542" i="73"/>
  <c r="H4542" i="73" s="1"/>
  <c r="I4542" i="73"/>
  <c r="C4566" i="73" l="1"/>
  <c r="E4566" i="73" s="1"/>
  <c r="A4545" i="73"/>
  <c r="B4546" i="73"/>
  <c r="D5566" i="73"/>
  <c r="F4565" i="73"/>
  <c r="G4543" i="73"/>
  <c r="H4543" i="73" s="1"/>
  <c r="I4543" i="73"/>
  <c r="A4546" i="73" l="1"/>
  <c r="B4547" i="73"/>
  <c r="C4567" i="73"/>
  <c r="E4567" i="73" s="1"/>
  <c r="D5567" i="73"/>
  <c r="F4566" i="73"/>
  <c r="G4544" i="73"/>
  <c r="H4544" i="73" s="1"/>
  <c r="I4544" i="73"/>
  <c r="C4568" i="73" l="1"/>
  <c r="E4568" i="73" s="1"/>
  <c r="A4547" i="73"/>
  <c r="B4548" i="73"/>
  <c r="D5568" i="73"/>
  <c r="F4567" i="73"/>
  <c r="G4545" i="73"/>
  <c r="H4545" i="73" s="1"/>
  <c r="I4545" i="73"/>
  <c r="A4548" i="73" l="1"/>
  <c r="B4549" i="73"/>
  <c r="C4569" i="73"/>
  <c r="E4569" i="73" s="1"/>
  <c r="D5569" i="73"/>
  <c r="F4568" i="73"/>
  <c r="G4546" i="73"/>
  <c r="H4546" i="73" s="1"/>
  <c r="I4546" i="73"/>
  <c r="C4570" i="73" l="1"/>
  <c r="E4570" i="73" s="1"/>
  <c r="A4549" i="73"/>
  <c r="B4550" i="73"/>
  <c r="D5570" i="73"/>
  <c r="F4569" i="73"/>
  <c r="G4547" i="73"/>
  <c r="H4547" i="73" s="1"/>
  <c r="I4547" i="73"/>
  <c r="A4550" i="73" l="1"/>
  <c r="B4551" i="73"/>
  <c r="C4571" i="73"/>
  <c r="E4571" i="73" s="1"/>
  <c r="D5571" i="73"/>
  <c r="F4570" i="73"/>
  <c r="G4548" i="73"/>
  <c r="H4548" i="73" s="1"/>
  <c r="I4548" i="73"/>
  <c r="C4572" i="73" l="1"/>
  <c r="E4572" i="73" s="1"/>
  <c r="A4551" i="73"/>
  <c r="B4552" i="73"/>
  <c r="D5572" i="73"/>
  <c r="F4571" i="73"/>
  <c r="G4549" i="73"/>
  <c r="H4549" i="73" s="1"/>
  <c r="I4549" i="73"/>
  <c r="A4552" i="73" l="1"/>
  <c r="B4553" i="73"/>
  <c r="C4573" i="73"/>
  <c r="E4573" i="73" s="1"/>
  <c r="D5573" i="73"/>
  <c r="F4572" i="73"/>
  <c r="G4550" i="73"/>
  <c r="H4550" i="73" s="1"/>
  <c r="I4550" i="73"/>
  <c r="C4574" i="73" l="1"/>
  <c r="E4574" i="73" s="1"/>
  <c r="A4553" i="73"/>
  <c r="B4554" i="73"/>
  <c r="D5574" i="73"/>
  <c r="F4573" i="73"/>
  <c r="G4551" i="73"/>
  <c r="H4551" i="73" s="1"/>
  <c r="I4551" i="73"/>
  <c r="A4554" i="73" l="1"/>
  <c r="B4555" i="73"/>
  <c r="C4575" i="73"/>
  <c r="E4575" i="73" s="1"/>
  <c r="D5575" i="73"/>
  <c r="F4574" i="73"/>
  <c r="G4552" i="73"/>
  <c r="H4552" i="73" s="1"/>
  <c r="I4552" i="73"/>
  <c r="C4576" i="73" l="1"/>
  <c r="E4576" i="73" s="1"/>
  <c r="A4555" i="73"/>
  <c r="B4556" i="73"/>
  <c r="D5576" i="73"/>
  <c r="F4575" i="73"/>
  <c r="G4553" i="73"/>
  <c r="H4553" i="73" s="1"/>
  <c r="I4553" i="73"/>
  <c r="A4556" i="73" l="1"/>
  <c r="B4557" i="73"/>
  <c r="C4577" i="73"/>
  <c r="E4577" i="73" s="1"/>
  <c r="D5577" i="73"/>
  <c r="F4576" i="73"/>
  <c r="G4554" i="73"/>
  <c r="H4554" i="73" s="1"/>
  <c r="I4554" i="73"/>
  <c r="C4578" i="73" l="1"/>
  <c r="E4578" i="73" s="1"/>
  <c r="A4557" i="73"/>
  <c r="B4558" i="73"/>
  <c r="D5578" i="73"/>
  <c r="F4577" i="73"/>
  <c r="G4555" i="73"/>
  <c r="H4555" i="73" s="1"/>
  <c r="I4555" i="73"/>
  <c r="A4558" i="73" l="1"/>
  <c r="B4559" i="73"/>
  <c r="C4579" i="73"/>
  <c r="E4579" i="73" s="1"/>
  <c r="D5579" i="73"/>
  <c r="F4578" i="73"/>
  <c r="G4556" i="73"/>
  <c r="H4556" i="73" s="1"/>
  <c r="I4556" i="73"/>
  <c r="C4580" i="73" l="1"/>
  <c r="E4580" i="73" s="1"/>
  <c r="A4559" i="73"/>
  <c r="B4560" i="73"/>
  <c r="D5580" i="73"/>
  <c r="F4579" i="73"/>
  <c r="G4557" i="73"/>
  <c r="H4557" i="73" s="1"/>
  <c r="I4557" i="73"/>
  <c r="A4560" i="73" l="1"/>
  <c r="B4561" i="73"/>
  <c r="C4581" i="73"/>
  <c r="E4581" i="73" s="1"/>
  <c r="D5581" i="73"/>
  <c r="F4580" i="73"/>
  <c r="G4558" i="73"/>
  <c r="H4558" i="73" s="1"/>
  <c r="I4558" i="73"/>
  <c r="C4582" i="73" l="1"/>
  <c r="E4582" i="73" s="1"/>
  <c r="A4561" i="73"/>
  <c r="B4562" i="73"/>
  <c r="D5582" i="73"/>
  <c r="F4581" i="73"/>
  <c r="G4559" i="73"/>
  <c r="H4559" i="73" s="1"/>
  <c r="I4559" i="73"/>
  <c r="A4562" i="73" l="1"/>
  <c r="B4563" i="73"/>
  <c r="C4583" i="73"/>
  <c r="E4583" i="73" s="1"/>
  <c r="D5583" i="73"/>
  <c r="F4582" i="73"/>
  <c r="G4560" i="73"/>
  <c r="H4560" i="73" s="1"/>
  <c r="I4560" i="73"/>
  <c r="C4584" i="73" l="1"/>
  <c r="E4584" i="73" s="1"/>
  <c r="A4563" i="73"/>
  <c r="B4564" i="73"/>
  <c r="D5584" i="73"/>
  <c r="F4583" i="73"/>
  <c r="G4561" i="73"/>
  <c r="H4561" i="73" s="1"/>
  <c r="I4561" i="73"/>
  <c r="A4564" i="73" l="1"/>
  <c r="B4565" i="73"/>
  <c r="C4585" i="73"/>
  <c r="E4585" i="73" s="1"/>
  <c r="D5585" i="73"/>
  <c r="F4584" i="73"/>
  <c r="G4562" i="73"/>
  <c r="H4562" i="73" s="1"/>
  <c r="I4562" i="73"/>
  <c r="C4586" i="73" l="1"/>
  <c r="E4586" i="73" s="1"/>
  <c r="A4565" i="73"/>
  <c r="B4566" i="73"/>
  <c r="D5586" i="73"/>
  <c r="F4585" i="73"/>
  <c r="G4563" i="73"/>
  <c r="H4563" i="73" s="1"/>
  <c r="I4563" i="73"/>
  <c r="A4566" i="73" l="1"/>
  <c r="B4567" i="73"/>
  <c r="C4587" i="73"/>
  <c r="E4587" i="73" s="1"/>
  <c r="D5587" i="73"/>
  <c r="F4586" i="73"/>
  <c r="G4564" i="73"/>
  <c r="H4564" i="73" s="1"/>
  <c r="I4564" i="73"/>
  <c r="C4588" i="73" l="1"/>
  <c r="E4588" i="73" s="1"/>
  <c r="A4567" i="73"/>
  <c r="B4568" i="73"/>
  <c r="D5588" i="73"/>
  <c r="F4587" i="73"/>
  <c r="G4565" i="73"/>
  <c r="H4565" i="73" s="1"/>
  <c r="I4565" i="73"/>
  <c r="A4568" i="73" l="1"/>
  <c r="B4569" i="73"/>
  <c r="C4589" i="73"/>
  <c r="E4589" i="73" s="1"/>
  <c r="D5589" i="73"/>
  <c r="F4588" i="73"/>
  <c r="G4566" i="73"/>
  <c r="H4566" i="73" s="1"/>
  <c r="I4566" i="73"/>
  <c r="C4590" i="73" l="1"/>
  <c r="E4590" i="73" s="1"/>
  <c r="A4569" i="73"/>
  <c r="B4570" i="73"/>
  <c r="D5590" i="73"/>
  <c r="F4589" i="73"/>
  <c r="G4567" i="73"/>
  <c r="H4567" i="73" s="1"/>
  <c r="I4567" i="73"/>
  <c r="A4570" i="73" l="1"/>
  <c r="B4571" i="73"/>
  <c r="C4591" i="73"/>
  <c r="E4591" i="73" s="1"/>
  <c r="D5591" i="73"/>
  <c r="F4590" i="73"/>
  <c r="G4568" i="73"/>
  <c r="H4568" i="73" s="1"/>
  <c r="I4568" i="73"/>
  <c r="C4592" i="73" l="1"/>
  <c r="E4592" i="73" s="1"/>
  <c r="A4571" i="73"/>
  <c r="B4572" i="73"/>
  <c r="D5592" i="73"/>
  <c r="F4591" i="73"/>
  <c r="G4569" i="73"/>
  <c r="H4569" i="73" s="1"/>
  <c r="I4569" i="73"/>
  <c r="A4572" i="73" l="1"/>
  <c r="B4573" i="73"/>
  <c r="C4593" i="73"/>
  <c r="E4593" i="73" s="1"/>
  <c r="D5593" i="73"/>
  <c r="F4592" i="73"/>
  <c r="G4570" i="73"/>
  <c r="H4570" i="73" s="1"/>
  <c r="I4570" i="73"/>
  <c r="C4594" i="73" l="1"/>
  <c r="E4594" i="73" s="1"/>
  <c r="A4573" i="73"/>
  <c r="B4574" i="73"/>
  <c r="D5594" i="73"/>
  <c r="F4593" i="73"/>
  <c r="G4571" i="73"/>
  <c r="H4571" i="73" s="1"/>
  <c r="I4571" i="73"/>
  <c r="A4574" i="73" l="1"/>
  <c r="B4575" i="73"/>
  <c r="C4595" i="73"/>
  <c r="E4595" i="73" s="1"/>
  <c r="D5595" i="73"/>
  <c r="F4594" i="73"/>
  <c r="G4572" i="73"/>
  <c r="H4572" i="73" s="1"/>
  <c r="I4572" i="73"/>
  <c r="C4596" i="73" l="1"/>
  <c r="E4596" i="73" s="1"/>
  <c r="A4575" i="73"/>
  <c r="B4576" i="73"/>
  <c r="D5596" i="73"/>
  <c r="F4595" i="73"/>
  <c r="G4573" i="73"/>
  <c r="H4573" i="73" s="1"/>
  <c r="I4573" i="73"/>
  <c r="A4576" i="73" l="1"/>
  <c r="B4577" i="73"/>
  <c r="C4597" i="73"/>
  <c r="E4597" i="73" s="1"/>
  <c r="D5597" i="73"/>
  <c r="F4596" i="73"/>
  <c r="G4574" i="73"/>
  <c r="H4574" i="73" s="1"/>
  <c r="I4574" i="73"/>
  <c r="C4598" i="73" l="1"/>
  <c r="E4598" i="73" s="1"/>
  <c r="A4577" i="73"/>
  <c r="B4578" i="73"/>
  <c r="D5598" i="73"/>
  <c r="F4597" i="73"/>
  <c r="G4575" i="73"/>
  <c r="H4575" i="73" s="1"/>
  <c r="I4575" i="73"/>
  <c r="A4578" i="73" l="1"/>
  <c r="B4579" i="73"/>
  <c r="C4599" i="73"/>
  <c r="E4599" i="73" s="1"/>
  <c r="D5599" i="73"/>
  <c r="F4598" i="73"/>
  <c r="G4576" i="73"/>
  <c r="H4576" i="73" s="1"/>
  <c r="I4576" i="73"/>
  <c r="C4600" i="73" l="1"/>
  <c r="E4600" i="73" s="1"/>
  <c r="A4579" i="73"/>
  <c r="B4580" i="73"/>
  <c r="D5600" i="73"/>
  <c r="F4599" i="73"/>
  <c r="G4577" i="73"/>
  <c r="H4577" i="73" s="1"/>
  <c r="I4577" i="73"/>
  <c r="D5601" i="73" l="1"/>
  <c r="A4580" i="73"/>
  <c r="B4581" i="73"/>
  <c r="C4601" i="73"/>
  <c r="E4601" i="73" s="1"/>
  <c r="F4600" i="73"/>
  <c r="G4578" i="73"/>
  <c r="H4578" i="73" s="1"/>
  <c r="I4578" i="73"/>
  <c r="A4581" i="73" l="1"/>
  <c r="B4582" i="73"/>
  <c r="C4602" i="73"/>
  <c r="E4602" i="73" s="1"/>
  <c r="D5602" i="73"/>
  <c r="F4601" i="73"/>
  <c r="G4579" i="73"/>
  <c r="H4579" i="73" s="1"/>
  <c r="I4579" i="73"/>
  <c r="C4603" i="73" l="1"/>
  <c r="E4603" i="73" s="1"/>
  <c r="A4582" i="73"/>
  <c r="B4583" i="73"/>
  <c r="D5603" i="73"/>
  <c r="F4602" i="73"/>
  <c r="G4580" i="73"/>
  <c r="H4580" i="73" s="1"/>
  <c r="I4580" i="73"/>
  <c r="A4583" i="73" l="1"/>
  <c r="B4584" i="73"/>
  <c r="C4604" i="73"/>
  <c r="E4604" i="73" s="1"/>
  <c r="D5604" i="73"/>
  <c r="F4603" i="73"/>
  <c r="G4581" i="73"/>
  <c r="H4581" i="73" s="1"/>
  <c r="I4581" i="73"/>
  <c r="C4605" i="73" l="1"/>
  <c r="E4605" i="73" s="1"/>
  <c r="A4584" i="73"/>
  <c r="B4585" i="73"/>
  <c r="D5605" i="73"/>
  <c r="F4604" i="73"/>
  <c r="G4582" i="73"/>
  <c r="H4582" i="73" s="1"/>
  <c r="I4582" i="73"/>
  <c r="A4585" i="73" l="1"/>
  <c r="B4586" i="73"/>
  <c r="C4606" i="73"/>
  <c r="E4606" i="73" s="1"/>
  <c r="D5606" i="73"/>
  <c r="F4605" i="73"/>
  <c r="G4583" i="73"/>
  <c r="H4583" i="73" s="1"/>
  <c r="I4583" i="73"/>
  <c r="C4607" i="73" l="1"/>
  <c r="E4607" i="73" s="1"/>
  <c r="A4586" i="73"/>
  <c r="B4587" i="73"/>
  <c r="D5607" i="73"/>
  <c r="F4606" i="73"/>
  <c r="G4584" i="73"/>
  <c r="H4584" i="73" s="1"/>
  <c r="I4584" i="73"/>
  <c r="A4587" i="73" l="1"/>
  <c r="B4588" i="73"/>
  <c r="C4608" i="73"/>
  <c r="E4608" i="73" s="1"/>
  <c r="D5608" i="73"/>
  <c r="F4607" i="73"/>
  <c r="G4585" i="73"/>
  <c r="H4585" i="73" s="1"/>
  <c r="I4585" i="73"/>
  <c r="C4609" i="73" l="1"/>
  <c r="E4609" i="73" s="1"/>
  <c r="A4588" i="73"/>
  <c r="B4589" i="73"/>
  <c r="D5609" i="73"/>
  <c r="F4608" i="73"/>
  <c r="G4586" i="73"/>
  <c r="H4586" i="73" s="1"/>
  <c r="I4586" i="73"/>
  <c r="A4589" i="73" l="1"/>
  <c r="B4590" i="73"/>
  <c r="C4610" i="73"/>
  <c r="E4610" i="73" s="1"/>
  <c r="D5610" i="73"/>
  <c r="F4609" i="73"/>
  <c r="G4587" i="73"/>
  <c r="H4587" i="73" s="1"/>
  <c r="I4587" i="73"/>
  <c r="C4611" i="73" l="1"/>
  <c r="E4611" i="73" s="1"/>
  <c r="A4590" i="73"/>
  <c r="B4591" i="73"/>
  <c r="D5611" i="73"/>
  <c r="F4610" i="73"/>
  <c r="G4588" i="73"/>
  <c r="H4588" i="73" s="1"/>
  <c r="I4588" i="73"/>
  <c r="A4591" i="73" l="1"/>
  <c r="B4592" i="73"/>
  <c r="C4612" i="73"/>
  <c r="E4612" i="73" s="1"/>
  <c r="D5612" i="73"/>
  <c r="F4611" i="73"/>
  <c r="G4589" i="73"/>
  <c r="H4589" i="73" s="1"/>
  <c r="I4589" i="73"/>
  <c r="C4613" i="73" l="1"/>
  <c r="E4613" i="73" s="1"/>
  <c r="A4592" i="73"/>
  <c r="B4593" i="73"/>
  <c r="D5613" i="73"/>
  <c r="F4612" i="73"/>
  <c r="G4590" i="73"/>
  <c r="H4590" i="73" s="1"/>
  <c r="I4590" i="73"/>
  <c r="A4593" i="73" l="1"/>
  <c r="B4594" i="73"/>
  <c r="C4614" i="73"/>
  <c r="E4614" i="73" s="1"/>
  <c r="D5614" i="73"/>
  <c r="F4613" i="73"/>
  <c r="G4591" i="73"/>
  <c r="H4591" i="73" s="1"/>
  <c r="I4591" i="73"/>
  <c r="C4615" i="73" l="1"/>
  <c r="E4615" i="73" s="1"/>
  <c r="A4594" i="73"/>
  <c r="B4595" i="73"/>
  <c r="D5615" i="73"/>
  <c r="F4614" i="73"/>
  <c r="G4592" i="73"/>
  <c r="H4592" i="73" s="1"/>
  <c r="I4592" i="73"/>
  <c r="A4595" i="73" l="1"/>
  <c r="B4596" i="73"/>
  <c r="C4616" i="73"/>
  <c r="E4616" i="73" s="1"/>
  <c r="D5616" i="73"/>
  <c r="F4615" i="73"/>
  <c r="G4593" i="73"/>
  <c r="H4593" i="73" s="1"/>
  <c r="I4593" i="73"/>
  <c r="C4617" i="73" l="1"/>
  <c r="E4617" i="73" s="1"/>
  <c r="A4596" i="73"/>
  <c r="B4597" i="73"/>
  <c r="D5617" i="73"/>
  <c r="F4616" i="73"/>
  <c r="G4594" i="73"/>
  <c r="H4594" i="73" s="1"/>
  <c r="I4594" i="73"/>
  <c r="A4597" i="73" l="1"/>
  <c r="B4598" i="73"/>
  <c r="C4618" i="73"/>
  <c r="E4618" i="73" s="1"/>
  <c r="D5618" i="73"/>
  <c r="F4617" i="73"/>
  <c r="G4595" i="73"/>
  <c r="H4595" i="73" s="1"/>
  <c r="I4595" i="73"/>
  <c r="C4619" i="73" l="1"/>
  <c r="E4619" i="73" s="1"/>
  <c r="A4598" i="73"/>
  <c r="B4599" i="73"/>
  <c r="D5619" i="73"/>
  <c r="F4618" i="73"/>
  <c r="G4596" i="73"/>
  <c r="H4596" i="73" s="1"/>
  <c r="I4596" i="73"/>
  <c r="A4599" i="73" l="1"/>
  <c r="B4600" i="73"/>
  <c r="C4620" i="73"/>
  <c r="E4620" i="73" s="1"/>
  <c r="D5620" i="73"/>
  <c r="F4619" i="73"/>
  <c r="G4597" i="73"/>
  <c r="H4597" i="73" s="1"/>
  <c r="I4597" i="73"/>
  <c r="D5621" i="73" l="1"/>
  <c r="C4621" i="73"/>
  <c r="E4621" i="73" s="1"/>
  <c r="A4600" i="73"/>
  <c r="B4601" i="73"/>
  <c r="F4620" i="73"/>
  <c r="G4598" i="73"/>
  <c r="H4598" i="73" s="1"/>
  <c r="I4598" i="73"/>
  <c r="C4622" i="73" l="1"/>
  <c r="E4622" i="73" s="1"/>
  <c r="A4601" i="73"/>
  <c r="B4602" i="73"/>
  <c r="D5622" i="73"/>
  <c r="F4621" i="73"/>
  <c r="G4599" i="73"/>
  <c r="H4599" i="73" s="1"/>
  <c r="I4599" i="73"/>
  <c r="A4602" i="73" l="1"/>
  <c r="B4603" i="73"/>
  <c r="C4623" i="73"/>
  <c r="D5623" i="73"/>
  <c r="F4622" i="73"/>
  <c r="G4600" i="73"/>
  <c r="H4600" i="73" s="1"/>
  <c r="I4600" i="73"/>
  <c r="C4624" i="73" l="1"/>
  <c r="E4623" i="73"/>
  <c r="A4603" i="73"/>
  <c r="B4604" i="73"/>
  <c r="D5624" i="73"/>
  <c r="F4623" i="73"/>
  <c r="G4601" i="73"/>
  <c r="H4601" i="73" s="1"/>
  <c r="I4601" i="73"/>
  <c r="C4625" i="73" l="1"/>
  <c r="D5625" i="73"/>
  <c r="E4624" i="73"/>
  <c r="A4604" i="73"/>
  <c r="B4605" i="73"/>
  <c r="F4624" i="73"/>
  <c r="G4602" i="73"/>
  <c r="H4602" i="73" s="1"/>
  <c r="I4602" i="73"/>
  <c r="E4625" i="73"/>
  <c r="A4605" i="73" l="1"/>
  <c r="B4606" i="73"/>
  <c r="D5626" i="73"/>
  <c r="C4626" i="73"/>
  <c r="E4626" i="73" s="1"/>
  <c r="F4625" i="73"/>
  <c r="G4603" i="73"/>
  <c r="H4603" i="73" s="1"/>
  <c r="I4603" i="73"/>
  <c r="D5627" i="73" l="1"/>
  <c r="C4627" i="73"/>
  <c r="E4627" i="73" s="1"/>
  <c r="A4606" i="73"/>
  <c r="B4607" i="73"/>
  <c r="F4626" i="73"/>
  <c r="G4604" i="73"/>
  <c r="H4604" i="73" s="1"/>
  <c r="I4604" i="73"/>
  <c r="C4628" i="73" l="1"/>
  <c r="E4628" i="73" s="1"/>
  <c r="A4607" i="73"/>
  <c r="B4608" i="73"/>
  <c r="D5628" i="73"/>
  <c r="F4627" i="73"/>
  <c r="G4605" i="73"/>
  <c r="H4605" i="73" s="1"/>
  <c r="I4605" i="73"/>
  <c r="A4608" i="73" l="1"/>
  <c r="B4609" i="73"/>
  <c r="C4629" i="73"/>
  <c r="E4629" i="73" s="1"/>
  <c r="D5629" i="73"/>
  <c r="F4628" i="73"/>
  <c r="G4606" i="73"/>
  <c r="H4606" i="73" s="1"/>
  <c r="I4606" i="73"/>
  <c r="C4630" i="73" l="1"/>
  <c r="E4630" i="73" s="1"/>
  <c r="A4609" i="73"/>
  <c r="B4610" i="73"/>
  <c r="D5630" i="73"/>
  <c r="F4629" i="73"/>
  <c r="G4607" i="73"/>
  <c r="H4607" i="73" s="1"/>
  <c r="I4607" i="73"/>
  <c r="A4610" i="73" l="1"/>
  <c r="B4611" i="73"/>
  <c r="C4631" i="73"/>
  <c r="E4631" i="73" s="1"/>
  <c r="D5631" i="73"/>
  <c r="F4630" i="73"/>
  <c r="G4608" i="73"/>
  <c r="H4608" i="73" s="1"/>
  <c r="I4608" i="73"/>
  <c r="C4632" i="73" l="1"/>
  <c r="E4632" i="73" s="1"/>
  <c r="A4611" i="73"/>
  <c r="B4612" i="73"/>
  <c r="D5632" i="73"/>
  <c r="F4631" i="73"/>
  <c r="G4609" i="73"/>
  <c r="H4609" i="73" s="1"/>
  <c r="I4609" i="73"/>
  <c r="A4612" i="73" l="1"/>
  <c r="B4613" i="73"/>
  <c r="C4633" i="73"/>
  <c r="E4633" i="73" s="1"/>
  <c r="D5633" i="73"/>
  <c r="F4632" i="73"/>
  <c r="G4610" i="73"/>
  <c r="H4610" i="73" s="1"/>
  <c r="I4610" i="73"/>
  <c r="C4634" i="73" l="1"/>
  <c r="E4634" i="73" s="1"/>
  <c r="A4613" i="73"/>
  <c r="B4614" i="73"/>
  <c r="D5634" i="73"/>
  <c r="F4633" i="73"/>
  <c r="G4611" i="73"/>
  <c r="H4611" i="73" s="1"/>
  <c r="I4611" i="73"/>
  <c r="A4614" i="73" l="1"/>
  <c r="B4615" i="73"/>
  <c r="C4635" i="73"/>
  <c r="E4635" i="73" s="1"/>
  <c r="D5635" i="73"/>
  <c r="F4634" i="73"/>
  <c r="G4612" i="73"/>
  <c r="H4612" i="73" s="1"/>
  <c r="I4612" i="73"/>
  <c r="C4636" i="73" l="1"/>
  <c r="E4636" i="73" s="1"/>
  <c r="A4615" i="73"/>
  <c r="B4616" i="73"/>
  <c r="D5636" i="73"/>
  <c r="F4635" i="73"/>
  <c r="G4613" i="73"/>
  <c r="H4613" i="73" s="1"/>
  <c r="I4613" i="73"/>
  <c r="A4616" i="73" l="1"/>
  <c r="B4617" i="73"/>
  <c r="C4637" i="73"/>
  <c r="E4637" i="73" s="1"/>
  <c r="D5637" i="73"/>
  <c r="F4636" i="73"/>
  <c r="G4614" i="73"/>
  <c r="H4614" i="73" s="1"/>
  <c r="I4614" i="73"/>
  <c r="C4638" i="73" l="1"/>
  <c r="E4638" i="73" s="1"/>
  <c r="A4617" i="73"/>
  <c r="B4618" i="73"/>
  <c r="D5638" i="73"/>
  <c r="F4637" i="73"/>
  <c r="G4615" i="73"/>
  <c r="H4615" i="73" s="1"/>
  <c r="I4615" i="73"/>
  <c r="A4618" i="73" l="1"/>
  <c r="B4619" i="73"/>
  <c r="C4639" i="73"/>
  <c r="E4639" i="73" s="1"/>
  <c r="D5639" i="73"/>
  <c r="F4638" i="73"/>
  <c r="G4616" i="73"/>
  <c r="H4616" i="73" s="1"/>
  <c r="I4616" i="73"/>
  <c r="C4640" i="73" l="1"/>
  <c r="E4640" i="73" s="1"/>
  <c r="A4619" i="73"/>
  <c r="B4620" i="73"/>
  <c r="D5640" i="73"/>
  <c r="F4639" i="73"/>
  <c r="G4617" i="73"/>
  <c r="H4617" i="73" s="1"/>
  <c r="I4617" i="73"/>
  <c r="A4620" i="73" l="1"/>
  <c r="B4621" i="73"/>
  <c r="C4641" i="73"/>
  <c r="E4641" i="73" s="1"/>
  <c r="D5641" i="73"/>
  <c r="F4640" i="73"/>
  <c r="G4618" i="73"/>
  <c r="H4618" i="73" s="1"/>
  <c r="I4618" i="73"/>
  <c r="C4642" i="73" l="1"/>
  <c r="E4642" i="73" s="1"/>
  <c r="A4621" i="73"/>
  <c r="B4622" i="73"/>
  <c r="D5642" i="73"/>
  <c r="F4641" i="73"/>
  <c r="G4619" i="73"/>
  <c r="H4619" i="73" s="1"/>
  <c r="I4619" i="73"/>
  <c r="A4622" i="73" l="1"/>
  <c r="B4623" i="73"/>
  <c r="C4643" i="73"/>
  <c r="E4643" i="73" s="1"/>
  <c r="D5643" i="73"/>
  <c r="F4642" i="73"/>
  <c r="G4620" i="73"/>
  <c r="H4620" i="73" s="1"/>
  <c r="I4620" i="73"/>
  <c r="C4644" i="73" l="1"/>
  <c r="E4644" i="73" s="1"/>
  <c r="A4623" i="73"/>
  <c r="B4624" i="73"/>
  <c r="D5644" i="73"/>
  <c r="F4643" i="73"/>
  <c r="G4621" i="73"/>
  <c r="H4621" i="73" s="1"/>
  <c r="I4621" i="73"/>
  <c r="A4624" i="73" l="1"/>
  <c r="B4625" i="73"/>
  <c r="C4645" i="73"/>
  <c r="E4645" i="73" s="1"/>
  <c r="D5645" i="73"/>
  <c r="F4644" i="73"/>
  <c r="G4622" i="73"/>
  <c r="H4622" i="73" s="1"/>
  <c r="I4622" i="73"/>
  <c r="C4646" i="73" l="1"/>
  <c r="E4646" i="73" s="1"/>
  <c r="A4625" i="73"/>
  <c r="B4626" i="73"/>
  <c r="D5646" i="73"/>
  <c r="F4645" i="73"/>
  <c r="G4623" i="73"/>
  <c r="H4623" i="73" s="1"/>
  <c r="I4623" i="73"/>
  <c r="A4626" i="73" l="1"/>
  <c r="B4627" i="73"/>
  <c r="C4647" i="73"/>
  <c r="E4647" i="73" s="1"/>
  <c r="D5647" i="73"/>
  <c r="F4646" i="73"/>
  <c r="G4624" i="73"/>
  <c r="H4624" i="73" s="1"/>
  <c r="I4624" i="73"/>
  <c r="C4648" i="73" l="1"/>
  <c r="E4648" i="73" s="1"/>
  <c r="A4627" i="73"/>
  <c r="B4628" i="73"/>
  <c r="D5648" i="73"/>
  <c r="F4647" i="73"/>
  <c r="G4625" i="73"/>
  <c r="H4625" i="73" s="1"/>
  <c r="I4625" i="73"/>
  <c r="A4628" i="73" l="1"/>
  <c r="B4629" i="73"/>
  <c r="C4649" i="73"/>
  <c r="E4649" i="73" s="1"/>
  <c r="D5649" i="73"/>
  <c r="F4648" i="73"/>
  <c r="G4626" i="73"/>
  <c r="H4626" i="73" s="1"/>
  <c r="I4626" i="73"/>
  <c r="C4650" i="73" l="1"/>
  <c r="E4650" i="73" s="1"/>
  <c r="A4629" i="73"/>
  <c r="B4630" i="73"/>
  <c r="D5650" i="73"/>
  <c r="F4649" i="73"/>
  <c r="G4627" i="73"/>
  <c r="H4627" i="73" s="1"/>
  <c r="I4627" i="73"/>
  <c r="A4630" i="73" l="1"/>
  <c r="B4631" i="73"/>
  <c r="C4651" i="73"/>
  <c r="E4651" i="73" s="1"/>
  <c r="D5651" i="73"/>
  <c r="F4650" i="73"/>
  <c r="G4628" i="73"/>
  <c r="H4628" i="73" s="1"/>
  <c r="I4628" i="73"/>
  <c r="C4652" i="73" l="1"/>
  <c r="E4652" i="73" s="1"/>
  <c r="A4631" i="73"/>
  <c r="B4632" i="73"/>
  <c r="D5652" i="73"/>
  <c r="F4651" i="73"/>
  <c r="G4629" i="73"/>
  <c r="H4629" i="73" s="1"/>
  <c r="I4629" i="73"/>
  <c r="A4632" i="73" l="1"/>
  <c r="B4633" i="73"/>
  <c r="C4653" i="73"/>
  <c r="E4653" i="73" s="1"/>
  <c r="D5653" i="73"/>
  <c r="F4652" i="73"/>
  <c r="G4630" i="73"/>
  <c r="H4630" i="73" s="1"/>
  <c r="I4630" i="73"/>
  <c r="C4654" i="73" l="1"/>
  <c r="E4654" i="73" s="1"/>
  <c r="A4633" i="73"/>
  <c r="B4634" i="73"/>
  <c r="D5654" i="73"/>
  <c r="F4653" i="73"/>
  <c r="G4631" i="73"/>
  <c r="H4631" i="73" s="1"/>
  <c r="I4631" i="73"/>
  <c r="A4634" i="73" l="1"/>
  <c r="B4635" i="73"/>
  <c r="C4655" i="73"/>
  <c r="E4655" i="73" s="1"/>
  <c r="D5655" i="73"/>
  <c r="F4654" i="73"/>
  <c r="G4632" i="73"/>
  <c r="H4632" i="73" s="1"/>
  <c r="I4632" i="73"/>
  <c r="C4656" i="73" l="1"/>
  <c r="E4656" i="73" s="1"/>
  <c r="A4635" i="73"/>
  <c r="B4636" i="73"/>
  <c r="D5656" i="73"/>
  <c r="F4655" i="73"/>
  <c r="G4633" i="73"/>
  <c r="H4633" i="73" s="1"/>
  <c r="I4633" i="73"/>
  <c r="A4636" i="73" l="1"/>
  <c r="B4637" i="73"/>
  <c r="C4657" i="73"/>
  <c r="E4657" i="73" s="1"/>
  <c r="D5657" i="73"/>
  <c r="F4656" i="73"/>
  <c r="G4634" i="73"/>
  <c r="H4634" i="73" s="1"/>
  <c r="I4634" i="73"/>
  <c r="C4658" i="73" l="1"/>
  <c r="E4658" i="73" s="1"/>
  <c r="A4637" i="73"/>
  <c r="B4638" i="73"/>
  <c r="D5658" i="73"/>
  <c r="F4657" i="73"/>
  <c r="G4635" i="73"/>
  <c r="H4635" i="73" s="1"/>
  <c r="I4635" i="73"/>
  <c r="A4638" i="73" l="1"/>
  <c r="B4639" i="73"/>
  <c r="C4659" i="73"/>
  <c r="E4659" i="73" s="1"/>
  <c r="D5659" i="73"/>
  <c r="F4658" i="73"/>
  <c r="G4636" i="73"/>
  <c r="H4636" i="73" s="1"/>
  <c r="I4636" i="73"/>
  <c r="C4660" i="73" l="1"/>
  <c r="E4660" i="73" s="1"/>
  <c r="A4639" i="73"/>
  <c r="B4640" i="73"/>
  <c r="D5660" i="73"/>
  <c r="F4659" i="73"/>
  <c r="G4637" i="73"/>
  <c r="H4637" i="73" s="1"/>
  <c r="I4637" i="73"/>
  <c r="A4640" i="73" l="1"/>
  <c r="B4641" i="73"/>
  <c r="C4661" i="73"/>
  <c r="E4661" i="73" s="1"/>
  <c r="D5661" i="73"/>
  <c r="F4660" i="73"/>
  <c r="G4638" i="73"/>
  <c r="H4638" i="73" s="1"/>
  <c r="I4638" i="73"/>
  <c r="C4662" i="73" l="1"/>
  <c r="E4662" i="73" s="1"/>
  <c r="A4641" i="73"/>
  <c r="B4642" i="73"/>
  <c r="D5662" i="73"/>
  <c r="F4661" i="73"/>
  <c r="G4639" i="73"/>
  <c r="H4639" i="73" s="1"/>
  <c r="I4639" i="73"/>
  <c r="A4642" i="73" l="1"/>
  <c r="B4643" i="73"/>
  <c r="C4663" i="73"/>
  <c r="E4663" i="73" s="1"/>
  <c r="D5663" i="73"/>
  <c r="F4662" i="73"/>
  <c r="G4640" i="73"/>
  <c r="H4640" i="73" s="1"/>
  <c r="I4640" i="73"/>
  <c r="C4664" i="73" l="1"/>
  <c r="E4664" i="73" s="1"/>
  <c r="A4643" i="73"/>
  <c r="B4644" i="73"/>
  <c r="D5664" i="73"/>
  <c r="F4663" i="73"/>
  <c r="G4641" i="73"/>
  <c r="H4641" i="73" s="1"/>
  <c r="I4641" i="73"/>
  <c r="A4644" i="73" l="1"/>
  <c r="B4645" i="73"/>
  <c r="C4665" i="73"/>
  <c r="E4665" i="73" s="1"/>
  <c r="D5665" i="73"/>
  <c r="F4664" i="73"/>
  <c r="G4642" i="73"/>
  <c r="H4642" i="73" s="1"/>
  <c r="I4642" i="73"/>
  <c r="C4666" i="73" l="1"/>
  <c r="E4666" i="73" s="1"/>
  <c r="A4645" i="73"/>
  <c r="B4646" i="73"/>
  <c r="D5666" i="73"/>
  <c r="F4665" i="73"/>
  <c r="G4643" i="73"/>
  <c r="H4643" i="73" s="1"/>
  <c r="I4643" i="73"/>
  <c r="A4646" i="73" l="1"/>
  <c r="B4647" i="73"/>
  <c r="C4667" i="73"/>
  <c r="E4667" i="73" s="1"/>
  <c r="D5667" i="73"/>
  <c r="F4666" i="73"/>
  <c r="G4644" i="73"/>
  <c r="H4644" i="73" s="1"/>
  <c r="I4644" i="73"/>
  <c r="C4668" i="73" l="1"/>
  <c r="E4668" i="73" s="1"/>
  <c r="A4647" i="73"/>
  <c r="B4648" i="73"/>
  <c r="D5668" i="73"/>
  <c r="F4667" i="73"/>
  <c r="G4645" i="73"/>
  <c r="H4645" i="73" s="1"/>
  <c r="I4645" i="73"/>
  <c r="A4648" i="73" l="1"/>
  <c r="B4649" i="73"/>
  <c r="C4669" i="73"/>
  <c r="E4669" i="73" s="1"/>
  <c r="D5669" i="73"/>
  <c r="F4668" i="73"/>
  <c r="G4646" i="73"/>
  <c r="H4646" i="73" s="1"/>
  <c r="I4646" i="73"/>
  <c r="C4670" i="73" l="1"/>
  <c r="E4670" i="73" s="1"/>
  <c r="A4649" i="73"/>
  <c r="B4650" i="73"/>
  <c r="D5670" i="73"/>
  <c r="F4669" i="73"/>
  <c r="G4647" i="73"/>
  <c r="H4647" i="73" s="1"/>
  <c r="I4647" i="73"/>
  <c r="A4650" i="73" l="1"/>
  <c r="B4651" i="73"/>
  <c r="C4671" i="73"/>
  <c r="E4671" i="73" s="1"/>
  <c r="D5671" i="73"/>
  <c r="F4670" i="73"/>
  <c r="G4648" i="73"/>
  <c r="H4648" i="73" s="1"/>
  <c r="I4648" i="73"/>
  <c r="C4672" i="73" l="1"/>
  <c r="E4672" i="73" s="1"/>
  <c r="A4651" i="73"/>
  <c r="B4652" i="73"/>
  <c r="D5672" i="73"/>
  <c r="F4671" i="73"/>
  <c r="G4649" i="73"/>
  <c r="H4649" i="73" s="1"/>
  <c r="I4649" i="73"/>
  <c r="A4652" i="73" l="1"/>
  <c r="B4653" i="73"/>
  <c r="C4673" i="73"/>
  <c r="E4673" i="73" s="1"/>
  <c r="D5673" i="73"/>
  <c r="F4672" i="73"/>
  <c r="G4650" i="73"/>
  <c r="H4650" i="73" s="1"/>
  <c r="I4650" i="73"/>
  <c r="C4674" i="73" l="1"/>
  <c r="E4674" i="73" s="1"/>
  <c r="A4653" i="73"/>
  <c r="B4654" i="73"/>
  <c r="D5674" i="73"/>
  <c r="F4673" i="73"/>
  <c r="G4651" i="73"/>
  <c r="H4651" i="73" s="1"/>
  <c r="I4651" i="73"/>
  <c r="A4654" i="73" l="1"/>
  <c r="B4655" i="73"/>
  <c r="C4675" i="73"/>
  <c r="E4675" i="73" s="1"/>
  <c r="D5675" i="73"/>
  <c r="F4674" i="73"/>
  <c r="G4652" i="73"/>
  <c r="H4652" i="73" s="1"/>
  <c r="I4652" i="73"/>
  <c r="C4676" i="73" l="1"/>
  <c r="E4676" i="73" s="1"/>
  <c r="A4655" i="73"/>
  <c r="B4656" i="73"/>
  <c r="D5676" i="73"/>
  <c r="F4675" i="73"/>
  <c r="G4653" i="73"/>
  <c r="H4653" i="73" s="1"/>
  <c r="I4653" i="73"/>
  <c r="A4656" i="73" l="1"/>
  <c r="B4657" i="73"/>
  <c r="C4677" i="73"/>
  <c r="E4677" i="73" s="1"/>
  <c r="D5677" i="73"/>
  <c r="F4676" i="73"/>
  <c r="G4654" i="73"/>
  <c r="H4654" i="73" s="1"/>
  <c r="I4654" i="73"/>
  <c r="C4678" i="73" l="1"/>
  <c r="E4678" i="73" s="1"/>
  <c r="A4657" i="73"/>
  <c r="B4658" i="73"/>
  <c r="D5678" i="73"/>
  <c r="F4677" i="73"/>
  <c r="G4655" i="73"/>
  <c r="H4655" i="73" s="1"/>
  <c r="I4655" i="73"/>
  <c r="A4658" i="73" l="1"/>
  <c r="B4659" i="73"/>
  <c r="C4679" i="73"/>
  <c r="E4679" i="73" s="1"/>
  <c r="D5679" i="73"/>
  <c r="F4678" i="73"/>
  <c r="G4656" i="73"/>
  <c r="H4656" i="73" s="1"/>
  <c r="I4656" i="73"/>
  <c r="C4680" i="73" l="1"/>
  <c r="E4680" i="73" s="1"/>
  <c r="A4659" i="73"/>
  <c r="B4660" i="73"/>
  <c r="D5680" i="73"/>
  <c r="F4679" i="73"/>
  <c r="G4657" i="73"/>
  <c r="H4657" i="73" s="1"/>
  <c r="I4657" i="73"/>
  <c r="A4660" i="73" l="1"/>
  <c r="B4661" i="73"/>
  <c r="C4681" i="73"/>
  <c r="E4681" i="73" s="1"/>
  <c r="D5681" i="73"/>
  <c r="F4680" i="73"/>
  <c r="G4658" i="73"/>
  <c r="H4658" i="73" s="1"/>
  <c r="I4658" i="73"/>
  <c r="C4682" i="73" l="1"/>
  <c r="E4682" i="73" s="1"/>
  <c r="A4661" i="73"/>
  <c r="B4662" i="73"/>
  <c r="D5682" i="73"/>
  <c r="F4681" i="73"/>
  <c r="G4659" i="73"/>
  <c r="H4659" i="73" s="1"/>
  <c r="I4659" i="73"/>
  <c r="A4662" i="73" l="1"/>
  <c r="B4663" i="73"/>
  <c r="C4683" i="73"/>
  <c r="E4683" i="73" s="1"/>
  <c r="D5683" i="73"/>
  <c r="F4682" i="73"/>
  <c r="G4660" i="73"/>
  <c r="H4660" i="73" s="1"/>
  <c r="I4660" i="73"/>
  <c r="C4684" i="73" l="1"/>
  <c r="E4684" i="73" s="1"/>
  <c r="A4663" i="73"/>
  <c r="B4664" i="73"/>
  <c r="D5684" i="73"/>
  <c r="F4683" i="73"/>
  <c r="G4661" i="73"/>
  <c r="H4661" i="73" s="1"/>
  <c r="I4661" i="73"/>
  <c r="A4664" i="73" l="1"/>
  <c r="B4665" i="73"/>
  <c r="C4685" i="73"/>
  <c r="E4685" i="73" s="1"/>
  <c r="D5685" i="73"/>
  <c r="F4684" i="73"/>
  <c r="G4662" i="73"/>
  <c r="H4662" i="73" s="1"/>
  <c r="I4662" i="73"/>
  <c r="C4686" i="73" l="1"/>
  <c r="E4686" i="73" s="1"/>
  <c r="A4665" i="73"/>
  <c r="B4666" i="73"/>
  <c r="D5686" i="73"/>
  <c r="F4685" i="73"/>
  <c r="G4663" i="73"/>
  <c r="H4663" i="73" s="1"/>
  <c r="I4663" i="73"/>
  <c r="A4666" i="73" l="1"/>
  <c r="B4667" i="73"/>
  <c r="C4687" i="73"/>
  <c r="E4687" i="73" s="1"/>
  <c r="D5687" i="73"/>
  <c r="F4686" i="73"/>
  <c r="G4664" i="73"/>
  <c r="H4664" i="73" s="1"/>
  <c r="I4664" i="73"/>
  <c r="C4688" i="73" l="1"/>
  <c r="E4688" i="73" s="1"/>
  <c r="A4667" i="73"/>
  <c r="B4668" i="73"/>
  <c r="D5688" i="73"/>
  <c r="F4687" i="73"/>
  <c r="G4665" i="73"/>
  <c r="H4665" i="73" s="1"/>
  <c r="I4665" i="73"/>
  <c r="A4668" i="73" l="1"/>
  <c r="B4669" i="73"/>
  <c r="C4689" i="73"/>
  <c r="E4689" i="73" s="1"/>
  <c r="D5689" i="73"/>
  <c r="F4688" i="73"/>
  <c r="G4666" i="73"/>
  <c r="H4666" i="73" s="1"/>
  <c r="I4666" i="73"/>
  <c r="C4690" i="73" l="1"/>
  <c r="E4690" i="73" s="1"/>
  <c r="A4669" i="73"/>
  <c r="B4670" i="73"/>
  <c r="D5690" i="73"/>
  <c r="F4689" i="73"/>
  <c r="G4667" i="73"/>
  <c r="H4667" i="73" s="1"/>
  <c r="I4667" i="73"/>
  <c r="A4670" i="73" l="1"/>
  <c r="B4671" i="73"/>
  <c r="C4691" i="73"/>
  <c r="E4691" i="73" s="1"/>
  <c r="D5691" i="73"/>
  <c r="F4690" i="73"/>
  <c r="G4668" i="73"/>
  <c r="H4668" i="73" s="1"/>
  <c r="I4668" i="73"/>
  <c r="C4692" i="73" l="1"/>
  <c r="E4692" i="73" s="1"/>
  <c r="A4671" i="73"/>
  <c r="B4672" i="73"/>
  <c r="D5692" i="73"/>
  <c r="F4691" i="73"/>
  <c r="G4669" i="73"/>
  <c r="H4669" i="73" s="1"/>
  <c r="I4669" i="73"/>
  <c r="A4672" i="73" l="1"/>
  <c r="B4673" i="73"/>
  <c r="C4693" i="73"/>
  <c r="E4693" i="73" s="1"/>
  <c r="D5693" i="73"/>
  <c r="F4692" i="73"/>
  <c r="G4670" i="73"/>
  <c r="H4670" i="73" s="1"/>
  <c r="I4670" i="73"/>
  <c r="C4694" i="73" l="1"/>
  <c r="E4694" i="73" s="1"/>
  <c r="A4673" i="73"/>
  <c r="B4674" i="73"/>
  <c r="D5694" i="73"/>
  <c r="F4693" i="73"/>
  <c r="G4671" i="73"/>
  <c r="H4671" i="73" s="1"/>
  <c r="I4671" i="73"/>
  <c r="A4674" i="73" l="1"/>
  <c r="B4675" i="73"/>
  <c r="C4695" i="73"/>
  <c r="E4695" i="73" s="1"/>
  <c r="D5695" i="73"/>
  <c r="F4694" i="73"/>
  <c r="G4672" i="73"/>
  <c r="H4672" i="73" s="1"/>
  <c r="I4672" i="73"/>
  <c r="C4696" i="73" l="1"/>
  <c r="E4696" i="73" s="1"/>
  <c r="A4675" i="73"/>
  <c r="B4676" i="73"/>
  <c r="D5696" i="73"/>
  <c r="F4695" i="73"/>
  <c r="G4673" i="73"/>
  <c r="H4673" i="73" s="1"/>
  <c r="I4673" i="73"/>
  <c r="A4676" i="73" l="1"/>
  <c r="B4677" i="73"/>
  <c r="C4697" i="73"/>
  <c r="E4697" i="73" s="1"/>
  <c r="D5697" i="73"/>
  <c r="F4696" i="73"/>
  <c r="G4674" i="73"/>
  <c r="H4674" i="73" s="1"/>
  <c r="I4674" i="73"/>
  <c r="D5698" i="73" l="1"/>
  <c r="C4698" i="73"/>
  <c r="E4698" i="73" s="1"/>
  <c r="A4677" i="73"/>
  <c r="B4678" i="73"/>
  <c r="F4697" i="73"/>
  <c r="G4675" i="73"/>
  <c r="H4675" i="73" s="1"/>
  <c r="I4675" i="73"/>
  <c r="C4699" i="73" l="1"/>
  <c r="E4699" i="73" s="1"/>
  <c r="A4678" i="73"/>
  <c r="B4679" i="73"/>
  <c r="D5699" i="73"/>
  <c r="F4698" i="73"/>
  <c r="G4676" i="73"/>
  <c r="H4676" i="73" s="1"/>
  <c r="I4676" i="73"/>
  <c r="A4679" i="73" l="1"/>
  <c r="B4680" i="73"/>
  <c r="C4700" i="73"/>
  <c r="D5700" i="73"/>
  <c r="F4699" i="73"/>
  <c r="G4677" i="73"/>
  <c r="H4677" i="73" s="1"/>
  <c r="I4677" i="73"/>
  <c r="C4701" i="73" l="1"/>
  <c r="E4700" i="73"/>
  <c r="A4680" i="73"/>
  <c r="B4681" i="73"/>
  <c r="D5701" i="73"/>
  <c r="F4700" i="73"/>
  <c r="G4678" i="73"/>
  <c r="H4678" i="73" s="1"/>
  <c r="I4678" i="73"/>
  <c r="E4701" i="73"/>
  <c r="D5702" i="73" l="1"/>
  <c r="C4702" i="73"/>
  <c r="E4702" i="73" s="1"/>
  <c r="A4681" i="73"/>
  <c r="B4682" i="73"/>
  <c r="F4701" i="73"/>
  <c r="G4679" i="73"/>
  <c r="H4679" i="73" s="1"/>
  <c r="I4679" i="73"/>
  <c r="C4703" i="73" l="1"/>
  <c r="E4703" i="73" s="1"/>
  <c r="A4682" i="73"/>
  <c r="B4683" i="73"/>
  <c r="D5703" i="73"/>
  <c r="F4702" i="73"/>
  <c r="G4680" i="73"/>
  <c r="H4680" i="73" s="1"/>
  <c r="I4680" i="73"/>
  <c r="A4683" i="73" l="1"/>
  <c r="B4684" i="73"/>
  <c r="C4704" i="73"/>
  <c r="E4704" i="73" s="1"/>
  <c r="D5704" i="73"/>
  <c r="F4703" i="73"/>
  <c r="G4681" i="73"/>
  <c r="H4681" i="73" s="1"/>
  <c r="I4681" i="73"/>
  <c r="C4705" i="73" l="1"/>
  <c r="E4705" i="73" s="1"/>
  <c r="A4684" i="73"/>
  <c r="B4685" i="73"/>
  <c r="D5705" i="73"/>
  <c r="F4704" i="73"/>
  <c r="G4682" i="73"/>
  <c r="H4682" i="73" s="1"/>
  <c r="I4682" i="73"/>
  <c r="A4685" i="73" l="1"/>
  <c r="B4686" i="73"/>
  <c r="C4706" i="73"/>
  <c r="E4706" i="73" s="1"/>
  <c r="D5706" i="73"/>
  <c r="F4705" i="73"/>
  <c r="G4683" i="73"/>
  <c r="H4683" i="73" s="1"/>
  <c r="I4683" i="73"/>
  <c r="C4707" i="73" l="1"/>
  <c r="E4707" i="73" s="1"/>
  <c r="A4686" i="73"/>
  <c r="B4687" i="73"/>
  <c r="D5707" i="73"/>
  <c r="F4706" i="73"/>
  <c r="G4684" i="73"/>
  <c r="H4684" i="73" s="1"/>
  <c r="I4684" i="73"/>
  <c r="A4687" i="73" l="1"/>
  <c r="B4688" i="73"/>
  <c r="C4708" i="73"/>
  <c r="E4708" i="73" s="1"/>
  <c r="D5708" i="73"/>
  <c r="F4707" i="73"/>
  <c r="G4685" i="73"/>
  <c r="H4685" i="73" s="1"/>
  <c r="I4685" i="73"/>
  <c r="C4709" i="73" l="1"/>
  <c r="E4709" i="73" s="1"/>
  <c r="A4688" i="73"/>
  <c r="B4689" i="73"/>
  <c r="D5709" i="73"/>
  <c r="F4708" i="73"/>
  <c r="G4686" i="73"/>
  <c r="H4686" i="73" s="1"/>
  <c r="I4686" i="73"/>
  <c r="A4689" i="73" l="1"/>
  <c r="B4690" i="73"/>
  <c r="C4710" i="73"/>
  <c r="E4710" i="73" s="1"/>
  <c r="D5710" i="73"/>
  <c r="F4709" i="73"/>
  <c r="G4687" i="73"/>
  <c r="H4687" i="73" s="1"/>
  <c r="I4687" i="73"/>
  <c r="C4711" i="73" l="1"/>
  <c r="E4711" i="73" s="1"/>
  <c r="A4690" i="73"/>
  <c r="B4691" i="73"/>
  <c r="D5711" i="73"/>
  <c r="F4710" i="73"/>
  <c r="G4688" i="73"/>
  <c r="H4688" i="73" s="1"/>
  <c r="I4688" i="73"/>
  <c r="A4691" i="73" l="1"/>
  <c r="B4692" i="73"/>
  <c r="C4712" i="73"/>
  <c r="E4712" i="73" s="1"/>
  <c r="D5712" i="73"/>
  <c r="F4711" i="73"/>
  <c r="G4689" i="73"/>
  <c r="H4689" i="73" s="1"/>
  <c r="I4689" i="73"/>
  <c r="C4713" i="73" l="1"/>
  <c r="E4713" i="73" s="1"/>
  <c r="A4692" i="73"/>
  <c r="B4693" i="73"/>
  <c r="D5713" i="73"/>
  <c r="F4712" i="73"/>
  <c r="G4690" i="73"/>
  <c r="H4690" i="73" s="1"/>
  <c r="I4690" i="73"/>
  <c r="A4693" i="73" l="1"/>
  <c r="B4694" i="73"/>
  <c r="C4714" i="73"/>
  <c r="E4714" i="73" s="1"/>
  <c r="D5714" i="73"/>
  <c r="F4713" i="73"/>
  <c r="G4691" i="73"/>
  <c r="H4691" i="73" s="1"/>
  <c r="I4691" i="73"/>
  <c r="C4715" i="73" l="1"/>
  <c r="E4715" i="73" s="1"/>
  <c r="A4694" i="73"/>
  <c r="B4695" i="73"/>
  <c r="D5715" i="73"/>
  <c r="F4714" i="73"/>
  <c r="G4692" i="73"/>
  <c r="H4692" i="73" s="1"/>
  <c r="I4692" i="73"/>
  <c r="A4695" i="73" l="1"/>
  <c r="B4696" i="73"/>
  <c r="C4716" i="73"/>
  <c r="D5716" i="73"/>
  <c r="F4715" i="73"/>
  <c r="G4693" i="73"/>
  <c r="H4693" i="73" s="1"/>
  <c r="I4693" i="73"/>
  <c r="C4717" i="73" l="1"/>
  <c r="E4717" i="73" s="1"/>
  <c r="E4716" i="73"/>
  <c r="A4696" i="73"/>
  <c r="B4697" i="73"/>
  <c r="D5717" i="73"/>
  <c r="F4716" i="73"/>
  <c r="G4694" i="73"/>
  <c r="H4694" i="73" s="1"/>
  <c r="I4694" i="73"/>
  <c r="D5718" i="73" l="1"/>
  <c r="C4718" i="73"/>
  <c r="E4718" i="73" s="1"/>
  <c r="A4697" i="73"/>
  <c r="B4698" i="73"/>
  <c r="F4717" i="73"/>
  <c r="G4695" i="73"/>
  <c r="H4695" i="73" s="1"/>
  <c r="I4695" i="73"/>
  <c r="C4719" i="73" l="1"/>
  <c r="E4719" i="73" s="1"/>
  <c r="A4698" i="73"/>
  <c r="B4699" i="73"/>
  <c r="D5719" i="73"/>
  <c r="F4718" i="73"/>
  <c r="G4696" i="73"/>
  <c r="H4696" i="73" s="1"/>
  <c r="I4696" i="73"/>
  <c r="A4699" i="73" l="1"/>
  <c r="B4700" i="73"/>
  <c r="C4720" i="73"/>
  <c r="E4720" i="73" s="1"/>
  <c r="D5720" i="73"/>
  <c r="F4719" i="73"/>
  <c r="G4697" i="73"/>
  <c r="H4697" i="73" s="1"/>
  <c r="I4697" i="73"/>
  <c r="C4721" i="73" l="1"/>
  <c r="E4721" i="73" s="1"/>
  <c r="A4700" i="73"/>
  <c r="B4701" i="73"/>
  <c r="D5721" i="73"/>
  <c r="F4720" i="73"/>
  <c r="G4698" i="73"/>
  <c r="H4698" i="73" s="1"/>
  <c r="I4698" i="73"/>
  <c r="A4701" i="73" l="1"/>
  <c r="B4702" i="73"/>
  <c r="C4722" i="73"/>
  <c r="E4722" i="73" s="1"/>
  <c r="D5722" i="73"/>
  <c r="F4721" i="73"/>
  <c r="G4699" i="73"/>
  <c r="H4699" i="73" s="1"/>
  <c r="I4699" i="73"/>
  <c r="C4723" i="73" l="1"/>
  <c r="E4723" i="73" s="1"/>
  <c r="A4702" i="73"/>
  <c r="B4703" i="73"/>
  <c r="D5723" i="73"/>
  <c r="F4722" i="73"/>
  <c r="G4700" i="73"/>
  <c r="H4700" i="73" s="1"/>
  <c r="I4700" i="73"/>
  <c r="A4703" i="73" l="1"/>
  <c r="B4704" i="73"/>
  <c r="C4724" i="73"/>
  <c r="D5724" i="73"/>
  <c r="F4723" i="73"/>
  <c r="G4701" i="73"/>
  <c r="H4701" i="73" s="1"/>
  <c r="I4701" i="73"/>
  <c r="C4725" i="73" l="1"/>
  <c r="E4724" i="73"/>
  <c r="A4704" i="73"/>
  <c r="B4705" i="73"/>
  <c r="D5725" i="73"/>
  <c r="F4724" i="73"/>
  <c r="G4702" i="73"/>
  <c r="H4702" i="73" s="1"/>
  <c r="I4702" i="73"/>
  <c r="E4725" i="73"/>
  <c r="D5726" i="73" l="1"/>
  <c r="C4726" i="73"/>
  <c r="E4726" i="73" s="1"/>
  <c r="A4705" i="73"/>
  <c r="B4706" i="73"/>
  <c r="F4725" i="73"/>
  <c r="G4703" i="73"/>
  <c r="H4703" i="73" s="1"/>
  <c r="I4703" i="73"/>
  <c r="C4727" i="73" l="1"/>
  <c r="E4727" i="73" s="1"/>
  <c r="A4706" i="73"/>
  <c r="B4707" i="73"/>
  <c r="D5727" i="73"/>
  <c r="F4726" i="73"/>
  <c r="G4704" i="73"/>
  <c r="H4704" i="73" s="1"/>
  <c r="I4704" i="73"/>
  <c r="A4707" i="73" l="1"/>
  <c r="B4708" i="73"/>
  <c r="C4728" i="73"/>
  <c r="E4728" i="73" s="1"/>
  <c r="D5728" i="73"/>
  <c r="F4727" i="73"/>
  <c r="G4705" i="73"/>
  <c r="H4705" i="73" s="1"/>
  <c r="I4705" i="73"/>
  <c r="C4729" i="73" l="1"/>
  <c r="E4729" i="73" s="1"/>
  <c r="A4708" i="73"/>
  <c r="B4709" i="73"/>
  <c r="D5729" i="73"/>
  <c r="F4728" i="73"/>
  <c r="G4706" i="73"/>
  <c r="H4706" i="73" s="1"/>
  <c r="I4706" i="73"/>
  <c r="A4709" i="73" l="1"/>
  <c r="B4710" i="73"/>
  <c r="C4730" i="73"/>
  <c r="D5730" i="73"/>
  <c r="F4729" i="73"/>
  <c r="G4707" i="73"/>
  <c r="H4707" i="73" s="1"/>
  <c r="I4707" i="73"/>
  <c r="C4731" i="73" l="1"/>
  <c r="E4731" i="73" s="1"/>
  <c r="E4730" i="73"/>
  <c r="A4710" i="73"/>
  <c r="B4711" i="73"/>
  <c r="D5731" i="73"/>
  <c r="F4730" i="73"/>
  <c r="G4708" i="73"/>
  <c r="H4708" i="73" s="1"/>
  <c r="I4708" i="73"/>
  <c r="D5732" i="73" l="1"/>
  <c r="C4732" i="73"/>
  <c r="E4732" i="73" s="1"/>
  <c r="A4711" i="73"/>
  <c r="B4712" i="73"/>
  <c r="F4731" i="73"/>
  <c r="G4709" i="73"/>
  <c r="H4709" i="73" s="1"/>
  <c r="I4709" i="73"/>
  <c r="C4733" i="73" l="1"/>
  <c r="E4733" i="73" s="1"/>
  <c r="A4712" i="73"/>
  <c r="B4713" i="73"/>
  <c r="D5733" i="73"/>
  <c r="F4732" i="73"/>
  <c r="G4710" i="73"/>
  <c r="H4710" i="73" s="1"/>
  <c r="I4710" i="73"/>
  <c r="A4713" i="73" l="1"/>
  <c r="B4714" i="73"/>
  <c r="C4734" i="73"/>
  <c r="E4734" i="73" s="1"/>
  <c r="D5734" i="73"/>
  <c r="F4733" i="73"/>
  <c r="G4711" i="73"/>
  <c r="H4711" i="73" s="1"/>
  <c r="I4711" i="73"/>
  <c r="C4735" i="73" l="1"/>
  <c r="E4735" i="73" s="1"/>
  <c r="A4714" i="73"/>
  <c r="B4715" i="73"/>
  <c r="D5735" i="73"/>
  <c r="F4734" i="73"/>
  <c r="G4712" i="73"/>
  <c r="H4712" i="73" s="1"/>
  <c r="I4712" i="73"/>
  <c r="A4715" i="73" l="1"/>
  <c r="B4716" i="73"/>
  <c r="C4736" i="73"/>
  <c r="E4736" i="73" s="1"/>
  <c r="D5736" i="73"/>
  <c r="F4735" i="73"/>
  <c r="G4713" i="73"/>
  <c r="H4713" i="73" s="1"/>
  <c r="I4713" i="73"/>
  <c r="C4737" i="73" l="1"/>
  <c r="E4737" i="73" s="1"/>
  <c r="A4716" i="73"/>
  <c r="B4717" i="73"/>
  <c r="D5737" i="73"/>
  <c r="F4736" i="73"/>
  <c r="G4714" i="73"/>
  <c r="H4714" i="73" s="1"/>
  <c r="I4714" i="73"/>
  <c r="A4717" i="73" l="1"/>
  <c r="B4718" i="73"/>
  <c r="C4738" i="73"/>
  <c r="E4738" i="73" s="1"/>
  <c r="D5738" i="73"/>
  <c r="F4737" i="73"/>
  <c r="G4715" i="73"/>
  <c r="H4715" i="73" s="1"/>
  <c r="I4715" i="73"/>
  <c r="C4739" i="73" l="1"/>
  <c r="E4739" i="73" s="1"/>
  <c r="A4718" i="73"/>
  <c r="B4719" i="73"/>
  <c r="D5739" i="73"/>
  <c r="F4738" i="73"/>
  <c r="G4716" i="73"/>
  <c r="H4716" i="73" s="1"/>
  <c r="I4716" i="73"/>
  <c r="A4719" i="73" l="1"/>
  <c r="B4720" i="73"/>
  <c r="C4740" i="73"/>
  <c r="E4740" i="73" s="1"/>
  <c r="D5740" i="73"/>
  <c r="F4739" i="73"/>
  <c r="G4717" i="73"/>
  <c r="H4717" i="73" s="1"/>
  <c r="I4717" i="73"/>
  <c r="C4741" i="73" l="1"/>
  <c r="E4741" i="73" s="1"/>
  <c r="A4720" i="73"/>
  <c r="B4721" i="73"/>
  <c r="D5741" i="73"/>
  <c r="F4740" i="73"/>
  <c r="G4718" i="73"/>
  <c r="H4718" i="73" s="1"/>
  <c r="I4718" i="73"/>
  <c r="A4721" i="73" l="1"/>
  <c r="B4722" i="73"/>
  <c r="C4742" i="73"/>
  <c r="D5742" i="73"/>
  <c r="F4741" i="73"/>
  <c r="G4719" i="73"/>
  <c r="H4719" i="73" s="1"/>
  <c r="I4719" i="73"/>
  <c r="C4743" i="73" l="1"/>
  <c r="E4742" i="73"/>
  <c r="A4722" i="73"/>
  <c r="B4723" i="73"/>
  <c r="D5743" i="73"/>
  <c r="F4742" i="73"/>
  <c r="G4720" i="73"/>
  <c r="H4720" i="73" s="1"/>
  <c r="I4720" i="73"/>
  <c r="E4743" i="73"/>
  <c r="D5744" i="73" l="1"/>
  <c r="C4744" i="73"/>
  <c r="E4744" i="73" s="1"/>
  <c r="A4723" i="73"/>
  <c r="B4724" i="73"/>
  <c r="F4743" i="73"/>
  <c r="G4721" i="73"/>
  <c r="H4721" i="73" s="1"/>
  <c r="I4721" i="73"/>
  <c r="C4745" i="73" l="1"/>
  <c r="E4745" i="73" s="1"/>
  <c r="A4724" i="73"/>
  <c r="B4725" i="73"/>
  <c r="D5745" i="73"/>
  <c r="F4744" i="73"/>
  <c r="G4722" i="73"/>
  <c r="H4722" i="73" s="1"/>
  <c r="I4722" i="73"/>
  <c r="A4725" i="73" l="1"/>
  <c r="B4726" i="73"/>
  <c r="C4746" i="73"/>
  <c r="E4746" i="73" s="1"/>
  <c r="D5746" i="73"/>
  <c r="F4745" i="73"/>
  <c r="G4723" i="73"/>
  <c r="H4723" i="73" s="1"/>
  <c r="I4723" i="73"/>
  <c r="C4747" i="73" l="1"/>
  <c r="E4747" i="73" s="1"/>
  <c r="A4726" i="73"/>
  <c r="B4727" i="73"/>
  <c r="D5747" i="73"/>
  <c r="F4746" i="73"/>
  <c r="G4724" i="73"/>
  <c r="H4724" i="73" s="1"/>
  <c r="I4724" i="73"/>
  <c r="A4727" i="73" l="1"/>
  <c r="B4728" i="73"/>
  <c r="C4748" i="73"/>
  <c r="E4748" i="73" s="1"/>
  <c r="D5748" i="73"/>
  <c r="F4747" i="73"/>
  <c r="G4725" i="73"/>
  <c r="H4725" i="73" s="1"/>
  <c r="I4725" i="73"/>
  <c r="C4749" i="73" l="1"/>
  <c r="E4749" i="73" s="1"/>
  <c r="A4728" i="73"/>
  <c r="B4729" i="73"/>
  <c r="D5749" i="73"/>
  <c r="F4748" i="73"/>
  <c r="G4726" i="73"/>
  <c r="H4726" i="73" s="1"/>
  <c r="I4726" i="73"/>
  <c r="A4729" i="73" l="1"/>
  <c r="B4730" i="73"/>
  <c r="C4750" i="73"/>
  <c r="E4750" i="73" s="1"/>
  <c r="D5750" i="73"/>
  <c r="F4749" i="73"/>
  <c r="G4727" i="73"/>
  <c r="H4727" i="73" s="1"/>
  <c r="I4727" i="73"/>
  <c r="C4751" i="73" l="1"/>
  <c r="E4751" i="73" s="1"/>
  <c r="A4730" i="73"/>
  <c r="B4731" i="73"/>
  <c r="D5751" i="73"/>
  <c r="F4750" i="73"/>
  <c r="G4728" i="73"/>
  <c r="H4728" i="73" s="1"/>
  <c r="I4728" i="73"/>
  <c r="A4731" i="73" l="1"/>
  <c r="B4732" i="73"/>
  <c r="C4752" i="73"/>
  <c r="E4752" i="73" s="1"/>
  <c r="D5752" i="73"/>
  <c r="F4751" i="73"/>
  <c r="G4729" i="73"/>
  <c r="H4729" i="73" s="1"/>
  <c r="I4729" i="73"/>
  <c r="C4753" i="73" l="1"/>
  <c r="E4753" i="73" s="1"/>
  <c r="A4732" i="73"/>
  <c r="B4733" i="73"/>
  <c r="D5753" i="73"/>
  <c r="F4752" i="73"/>
  <c r="G4730" i="73"/>
  <c r="H4730" i="73" s="1"/>
  <c r="I4730" i="73"/>
  <c r="A4733" i="73" l="1"/>
  <c r="B4734" i="73"/>
  <c r="C4754" i="73"/>
  <c r="E4754" i="73" s="1"/>
  <c r="D5754" i="73"/>
  <c r="F4753" i="73"/>
  <c r="G4731" i="73"/>
  <c r="H4731" i="73" s="1"/>
  <c r="I4731" i="73"/>
  <c r="C4755" i="73" l="1"/>
  <c r="E4755" i="73" s="1"/>
  <c r="A4734" i="73"/>
  <c r="B4735" i="73"/>
  <c r="D5755" i="73"/>
  <c r="F4754" i="73"/>
  <c r="G4732" i="73"/>
  <c r="H4732" i="73" s="1"/>
  <c r="I4732" i="73"/>
  <c r="A4735" i="73" l="1"/>
  <c r="B4736" i="73"/>
  <c r="C4756" i="73"/>
  <c r="E4756" i="73" s="1"/>
  <c r="D5756" i="73"/>
  <c r="F4755" i="73"/>
  <c r="G4733" i="73"/>
  <c r="H4733" i="73" s="1"/>
  <c r="I4733" i="73"/>
  <c r="C4757" i="73" l="1"/>
  <c r="E4757" i="73" s="1"/>
  <c r="A4736" i="73"/>
  <c r="B4737" i="73"/>
  <c r="D5757" i="73"/>
  <c r="F4756" i="73"/>
  <c r="G4734" i="73"/>
  <c r="H4734" i="73" s="1"/>
  <c r="I4734" i="73"/>
  <c r="A4737" i="73" l="1"/>
  <c r="B4738" i="73"/>
  <c r="C4758" i="73"/>
  <c r="E4758" i="73" s="1"/>
  <c r="D5758" i="73"/>
  <c r="F4757" i="73"/>
  <c r="G4735" i="73"/>
  <c r="H4735" i="73" s="1"/>
  <c r="I4735" i="73"/>
  <c r="C4759" i="73" l="1"/>
  <c r="E4759" i="73" s="1"/>
  <c r="A4738" i="73"/>
  <c r="B4739" i="73"/>
  <c r="D5759" i="73"/>
  <c r="F4758" i="73"/>
  <c r="G4736" i="73"/>
  <c r="H4736" i="73" s="1"/>
  <c r="I4736" i="73"/>
  <c r="A4739" i="73" l="1"/>
  <c r="B4740" i="73"/>
  <c r="C4760" i="73"/>
  <c r="E4760" i="73" s="1"/>
  <c r="D5760" i="73"/>
  <c r="F4759" i="73"/>
  <c r="G4737" i="73"/>
  <c r="H4737" i="73" s="1"/>
  <c r="I4737" i="73"/>
  <c r="C4761" i="73" l="1"/>
  <c r="E4761" i="73" s="1"/>
  <c r="A4740" i="73"/>
  <c r="B4741" i="73"/>
  <c r="D5761" i="73"/>
  <c r="F4760" i="73"/>
  <c r="G4738" i="73"/>
  <c r="H4738" i="73" s="1"/>
  <c r="I4738" i="73"/>
  <c r="A4741" i="73" l="1"/>
  <c r="B4742" i="73"/>
  <c r="C4762" i="73"/>
  <c r="E4762" i="73" s="1"/>
  <c r="D5762" i="73"/>
  <c r="F4761" i="73"/>
  <c r="G4739" i="73"/>
  <c r="H4739" i="73" s="1"/>
  <c r="I4739" i="73"/>
  <c r="C4763" i="73" l="1"/>
  <c r="E4763" i="73" s="1"/>
  <c r="A4742" i="73"/>
  <c r="B4743" i="73"/>
  <c r="D5763" i="73"/>
  <c r="F4762" i="73"/>
  <c r="G4740" i="73"/>
  <c r="H4740" i="73" s="1"/>
  <c r="I4740" i="73"/>
  <c r="A4743" i="73" l="1"/>
  <c r="B4744" i="73"/>
  <c r="C4764" i="73"/>
  <c r="E4764" i="73" s="1"/>
  <c r="D5764" i="73"/>
  <c r="F4763" i="73"/>
  <c r="G4741" i="73"/>
  <c r="H4741" i="73" s="1"/>
  <c r="I4741" i="73"/>
  <c r="C4765" i="73" l="1"/>
  <c r="E4765" i="73" s="1"/>
  <c r="A4744" i="73"/>
  <c r="B4745" i="73"/>
  <c r="D5765" i="73"/>
  <c r="F4764" i="73"/>
  <c r="G4742" i="73"/>
  <c r="H4742" i="73" s="1"/>
  <c r="I4742" i="73"/>
  <c r="A4745" i="73" l="1"/>
  <c r="B4746" i="73"/>
  <c r="C4766" i="73"/>
  <c r="E4766" i="73" s="1"/>
  <c r="D5766" i="73"/>
  <c r="F4765" i="73"/>
  <c r="G4743" i="73"/>
  <c r="H4743" i="73" s="1"/>
  <c r="I4743" i="73"/>
  <c r="C4767" i="73" l="1"/>
  <c r="E4767" i="73" s="1"/>
  <c r="A4746" i="73"/>
  <c r="B4747" i="73"/>
  <c r="D5767" i="73"/>
  <c r="F4766" i="73"/>
  <c r="G4744" i="73"/>
  <c r="H4744" i="73" s="1"/>
  <c r="I4744" i="73"/>
  <c r="A4747" i="73" l="1"/>
  <c r="B4748" i="73"/>
  <c r="C4768" i="73"/>
  <c r="E4768" i="73" s="1"/>
  <c r="D5768" i="73"/>
  <c r="F4767" i="73"/>
  <c r="G4745" i="73"/>
  <c r="H4745" i="73" s="1"/>
  <c r="I4745" i="73"/>
  <c r="C4769" i="73" l="1"/>
  <c r="E4769" i="73" s="1"/>
  <c r="A4748" i="73"/>
  <c r="B4749" i="73"/>
  <c r="D5769" i="73"/>
  <c r="F4768" i="73"/>
  <c r="G4746" i="73"/>
  <c r="H4746" i="73" s="1"/>
  <c r="I4746" i="73"/>
  <c r="A4749" i="73" l="1"/>
  <c r="B4750" i="73"/>
  <c r="C4770" i="73"/>
  <c r="E4770" i="73" s="1"/>
  <c r="D5770" i="73"/>
  <c r="F4769" i="73"/>
  <c r="G4747" i="73"/>
  <c r="H4747" i="73" s="1"/>
  <c r="I4747" i="73"/>
  <c r="C4771" i="73" l="1"/>
  <c r="E4771" i="73" s="1"/>
  <c r="A4750" i="73"/>
  <c r="B4751" i="73"/>
  <c r="D5771" i="73"/>
  <c r="F4770" i="73"/>
  <c r="G4748" i="73"/>
  <c r="H4748" i="73" s="1"/>
  <c r="I4748" i="73"/>
  <c r="A4751" i="73" l="1"/>
  <c r="B4752" i="73"/>
  <c r="C4772" i="73"/>
  <c r="E4772" i="73" s="1"/>
  <c r="D5772" i="73"/>
  <c r="F4771" i="73"/>
  <c r="G4749" i="73"/>
  <c r="H4749" i="73" s="1"/>
  <c r="I4749" i="73"/>
  <c r="C4773" i="73" l="1"/>
  <c r="E4773" i="73" s="1"/>
  <c r="A4752" i="73"/>
  <c r="B4753" i="73"/>
  <c r="D5773" i="73"/>
  <c r="F4772" i="73"/>
  <c r="G4750" i="73"/>
  <c r="H4750" i="73" s="1"/>
  <c r="I4750" i="73"/>
  <c r="C4774" i="73" l="1"/>
  <c r="E4774" i="73" s="1"/>
  <c r="A4753" i="73"/>
  <c r="B4754" i="73"/>
  <c r="D5774" i="73"/>
  <c r="F4773" i="73"/>
  <c r="G4751" i="73"/>
  <c r="H4751" i="73" s="1"/>
  <c r="I4751" i="73"/>
  <c r="C4775" i="73" l="1"/>
  <c r="E4775" i="73" s="1"/>
  <c r="A4754" i="73"/>
  <c r="B4755" i="73"/>
  <c r="D5775" i="73"/>
  <c r="F4774" i="73"/>
  <c r="G4752" i="73"/>
  <c r="H4752" i="73" s="1"/>
  <c r="I4752" i="73"/>
  <c r="A4755" i="73" l="1"/>
  <c r="B4756" i="73"/>
  <c r="C4776" i="73"/>
  <c r="E4776" i="73" s="1"/>
  <c r="D5776" i="73"/>
  <c r="F4775" i="73"/>
  <c r="G4753" i="73"/>
  <c r="H4753" i="73" s="1"/>
  <c r="I4753" i="73"/>
  <c r="A4756" i="73" l="1"/>
  <c r="B4757" i="73"/>
  <c r="C4777" i="73"/>
  <c r="D5777" i="73"/>
  <c r="F4776" i="73"/>
  <c r="G4754" i="73"/>
  <c r="H4754" i="73" s="1"/>
  <c r="I4754" i="73"/>
  <c r="C4778" i="73" l="1"/>
  <c r="A4757" i="73"/>
  <c r="B4758" i="73"/>
  <c r="E4777" i="73"/>
  <c r="D5778" i="73"/>
  <c r="F4777" i="73"/>
  <c r="G4755" i="73"/>
  <c r="H4755" i="73" s="1"/>
  <c r="I4755" i="73"/>
  <c r="E4778" i="73"/>
  <c r="A4758" i="73" l="1"/>
  <c r="B4759" i="73"/>
  <c r="D5779" i="73"/>
  <c r="C4779" i="73"/>
  <c r="E4779" i="73" s="1"/>
  <c r="F4778" i="73"/>
  <c r="G4756" i="73"/>
  <c r="H4756" i="73" s="1"/>
  <c r="I4756" i="73"/>
  <c r="D5780" i="73" l="1"/>
  <c r="C4780" i="73"/>
  <c r="A4759" i="73"/>
  <c r="B4760" i="73"/>
  <c r="F4779" i="73"/>
  <c r="G4757" i="73"/>
  <c r="H4757" i="73" s="1"/>
  <c r="I4757" i="73"/>
  <c r="A4760" i="73" l="1"/>
  <c r="B4761" i="73"/>
  <c r="C4781" i="73"/>
  <c r="E4780" i="73"/>
  <c r="D5781" i="73"/>
  <c r="F4780" i="73"/>
  <c r="E4781" i="73"/>
  <c r="G4758" i="73"/>
  <c r="H4758" i="73" s="1"/>
  <c r="I4758" i="73"/>
  <c r="C4782" i="73" l="1"/>
  <c r="E4782" i="73" s="1"/>
  <c r="D5782" i="73"/>
  <c r="A4761" i="73"/>
  <c r="B4762" i="73"/>
  <c r="F4781" i="73"/>
  <c r="G4759" i="73"/>
  <c r="H4759" i="73" s="1"/>
  <c r="I4759" i="73"/>
  <c r="D5783" i="73" l="1"/>
  <c r="A4762" i="73"/>
  <c r="B4763" i="73"/>
  <c r="C4783" i="73"/>
  <c r="E4783" i="73" s="1"/>
  <c r="F4782" i="73"/>
  <c r="G4760" i="73"/>
  <c r="H4760" i="73" s="1"/>
  <c r="I4760" i="73"/>
  <c r="A4763" i="73" l="1"/>
  <c r="B4764" i="73"/>
  <c r="C4784" i="73"/>
  <c r="E4784" i="73" s="1"/>
  <c r="D5784" i="73"/>
  <c r="F4783" i="73"/>
  <c r="G4761" i="73"/>
  <c r="H4761" i="73" s="1"/>
  <c r="I4761" i="73"/>
  <c r="C4785" i="73" l="1"/>
  <c r="E4785" i="73" s="1"/>
  <c r="A4764" i="73"/>
  <c r="B4765" i="73"/>
  <c r="D5785" i="73"/>
  <c r="F4784" i="73"/>
  <c r="G4762" i="73"/>
  <c r="H4762" i="73" s="1"/>
  <c r="I4762" i="73"/>
  <c r="A4765" i="73" l="1"/>
  <c r="B4766" i="73"/>
  <c r="C4786" i="73"/>
  <c r="E4786" i="73" s="1"/>
  <c r="D5786" i="73"/>
  <c r="F4785" i="73"/>
  <c r="G4763" i="73"/>
  <c r="H4763" i="73" s="1"/>
  <c r="I4763" i="73"/>
  <c r="C4787" i="73" l="1"/>
  <c r="E4787" i="73" s="1"/>
  <c r="A4766" i="73"/>
  <c r="B4767" i="73"/>
  <c r="D5787" i="73"/>
  <c r="F4786" i="73"/>
  <c r="G4764" i="73"/>
  <c r="H4764" i="73" s="1"/>
  <c r="I4764" i="73"/>
  <c r="A4767" i="73" l="1"/>
  <c r="B4768" i="73"/>
  <c r="C4788" i="73"/>
  <c r="E4788" i="73" s="1"/>
  <c r="D5788" i="73"/>
  <c r="F4787" i="73"/>
  <c r="G4765" i="73"/>
  <c r="H4765" i="73" s="1"/>
  <c r="I4765" i="73"/>
  <c r="C4789" i="73" l="1"/>
  <c r="E4789" i="73" s="1"/>
  <c r="A4768" i="73"/>
  <c r="B4769" i="73"/>
  <c r="D5789" i="73"/>
  <c r="F4788" i="73"/>
  <c r="G4766" i="73"/>
  <c r="H4766" i="73" s="1"/>
  <c r="I4766" i="73"/>
  <c r="A4769" i="73" l="1"/>
  <c r="B4770" i="73"/>
  <c r="C4790" i="73"/>
  <c r="D5790" i="73"/>
  <c r="F4789" i="73"/>
  <c r="G4767" i="73"/>
  <c r="H4767" i="73" s="1"/>
  <c r="I4767" i="73"/>
  <c r="C4791" i="73" l="1"/>
  <c r="E4791" i="73" s="1"/>
  <c r="E4790" i="73"/>
  <c r="A4770" i="73"/>
  <c r="B4771" i="73"/>
  <c r="D5791" i="73"/>
  <c r="F4790" i="73"/>
  <c r="G4768" i="73"/>
  <c r="H4768" i="73" s="1"/>
  <c r="I4768" i="73"/>
  <c r="D5792" i="73" l="1"/>
  <c r="C4792" i="73"/>
  <c r="E4792" i="73" s="1"/>
  <c r="A4771" i="73"/>
  <c r="B4772" i="73"/>
  <c r="F4791" i="73"/>
  <c r="G4769" i="73"/>
  <c r="H4769" i="73" s="1"/>
  <c r="I4769" i="73"/>
  <c r="C4793" i="73" l="1"/>
  <c r="E4793" i="73" s="1"/>
  <c r="A4772" i="73"/>
  <c r="B4773" i="73"/>
  <c r="D5793" i="73"/>
  <c r="F4792" i="73"/>
  <c r="G4770" i="73"/>
  <c r="H4770" i="73" s="1"/>
  <c r="I4770" i="73"/>
  <c r="A4773" i="73" l="1"/>
  <c r="B4774" i="73"/>
  <c r="C4794" i="73"/>
  <c r="E4794" i="73" s="1"/>
  <c r="D5794" i="73"/>
  <c r="F4793" i="73"/>
  <c r="G4771" i="73"/>
  <c r="H4771" i="73" s="1"/>
  <c r="I4771" i="73"/>
  <c r="C4795" i="73" l="1"/>
  <c r="E4795" i="73" s="1"/>
  <c r="A4774" i="73"/>
  <c r="B4775" i="73"/>
  <c r="D5795" i="73"/>
  <c r="F4794" i="73"/>
  <c r="G4772" i="73"/>
  <c r="H4772" i="73" s="1"/>
  <c r="I4772" i="73"/>
  <c r="A4775" i="73" l="1"/>
  <c r="B4776" i="73"/>
  <c r="C4796" i="73"/>
  <c r="E4796" i="73" s="1"/>
  <c r="D5796" i="73"/>
  <c r="F4795" i="73"/>
  <c r="G4773" i="73"/>
  <c r="H4773" i="73" s="1"/>
  <c r="I4773" i="73"/>
  <c r="C4797" i="73" l="1"/>
  <c r="E4797" i="73" s="1"/>
  <c r="A4776" i="73"/>
  <c r="B4777" i="73"/>
  <c r="D5797" i="73"/>
  <c r="F4796" i="73"/>
  <c r="G4774" i="73"/>
  <c r="H4774" i="73" s="1"/>
  <c r="I4774" i="73"/>
  <c r="A4777" i="73" l="1"/>
  <c r="B4778" i="73"/>
  <c r="C4798" i="73"/>
  <c r="E4798" i="73" s="1"/>
  <c r="D5798" i="73"/>
  <c r="F4797" i="73"/>
  <c r="G4775" i="73"/>
  <c r="H4775" i="73" s="1"/>
  <c r="I4775" i="73"/>
  <c r="C4799" i="73" l="1"/>
  <c r="E4799" i="73" s="1"/>
  <c r="A4778" i="73"/>
  <c r="B4779" i="73"/>
  <c r="D5799" i="73"/>
  <c r="F4798" i="73"/>
  <c r="G4776" i="73"/>
  <c r="H4776" i="73" s="1"/>
  <c r="I4776" i="73"/>
  <c r="A4779" i="73" l="1"/>
  <c r="B4780" i="73"/>
  <c r="C4800" i="73"/>
  <c r="E4800" i="73" s="1"/>
  <c r="D5800" i="73"/>
  <c r="F4799" i="73"/>
  <c r="G4777" i="73"/>
  <c r="H4777" i="73" s="1"/>
  <c r="I4777" i="73"/>
  <c r="C4801" i="73" l="1"/>
  <c r="E4801" i="73" s="1"/>
  <c r="A4780" i="73"/>
  <c r="B4781" i="73"/>
  <c r="D5801" i="73"/>
  <c r="F4800" i="73"/>
  <c r="G4778" i="73"/>
  <c r="H4778" i="73" s="1"/>
  <c r="I4778" i="73"/>
  <c r="A4781" i="73" l="1"/>
  <c r="B4782" i="73"/>
  <c r="C4802" i="73"/>
  <c r="E4802" i="73" s="1"/>
  <c r="D5802" i="73"/>
  <c r="F4801" i="73"/>
  <c r="G4779" i="73"/>
  <c r="H4779" i="73" s="1"/>
  <c r="I4779" i="73"/>
  <c r="C4803" i="73" l="1"/>
  <c r="E4803" i="73" s="1"/>
  <c r="A4782" i="73"/>
  <c r="B4783" i="73"/>
  <c r="D5803" i="73"/>
  <c r="F4802" i="73"/>
  <c r="G4780" i="73"/>
  <c r="H4780" i="73" s="1"/>
  <c r="I4780" i="73"/>
  <c r="A4783" i="73" l="1"/>
  <c r="B4784" i="73"/>
  <c r="C4804" i="73"/>
  <c r="E4804" i="73" s="1"/>
  <c r="D5804" i="73"/>
  <c r="F4803" i="73"/>
  <c r="G4781" i="73"/>
  <c r="H4781" i="73" s="1"/>
  <c r="I4781" i="73"/>
  <c r="C4805" i="73" l="1"/>
  <c r="E4805" i="73" s="1"/>
  <c r="A4784" i="73"/>
  <c r="B4785" i="73"/>
  <c r="D5805" i="73"/>
  <c r="F4804" i="73"/>
  <c r="G4782" i="73"/>
  <c r="H4782" i="73" s="1"/>
  <c r="I4782" i="73"/>
  <c r="A4785" i="73" l="1"/>
  <c r="B4786" i="73"/>
  <c r="C4806" i="73"/>
  <c r="E4806" i="73" s="1"/>
  <c r="D5806" i="73"/>
  <c r="F4805" i="73"/>
  <c r="G4783" i="73"/>
  <c r="H4783" i="73" s="1"/>
  <c r="I4783" i="73"/>
  <c r="C4807" i="73" l="1"/>
  <c r="E4807" i="73" s="1"/>
  <c r="A4786" i="73"/>
  <c r="B4787" i="73"/>
  <c r="D5807" i="73"/>
  <c r="F4806" i="73"/>
  <c r="G4784" i="73"/>
  <c r="H4784" i="73" s="1"/>
  <c r="I4784" i="73"/>
  <c r="A4787" i="73" l="1"/>
  <c r="B4788" i="73"/>
  <c r="C4808" i="73"/>
  <c r="D5808" i="73"/>
  <c r="F4807" i="73"/>
  <c r="G4785" i="73"/>
  <c r="H4785" i="73" s="1"/>
  <c r="I4785" i="73"/>
  <c r="C4809" i="73" l="1"/>
  <c r="E4808" i="73"/>
  <c r="A4788" i="73"/>
  <c r="B4789" i="73"/>
  <c r="D5809" i="73"/>
  <c r="F4808" i="73"/>
  <c r="G4786" i="73"/>
  <c r="H4786" i="73" s="1"/>
  <c r="I4786" i="73"/>
  <c r="E4809" i="73"/>
  <c r="D5810" i="73" l="1"/>
  <c r="C4810" i="73"/>
  <c r="A4789" i="73"/>
  <c r="B4790" i="73"/>
  <c r="F4809" i="73"/>
  <c r="E4810" i="73"/>
  <c r="G4787" i="73"/>
  <c r="H4787" i="73" s="1"/>
  <c r="I4787" i="73"/>
  <c r="C4811" i="73" l="1"/>
  <c r="E4811" i="73" s="1"/>
  <c r="A4790" i="73"/>
  <c r="B4791" i="73"/>
  <c r="D5811" i="73"/>
  <c r="F4810" i="73"/>
  <c r="G4788" i="73"/>
  <c r="H4788" i="73" s="1"/>
  <c r="I4788" i="73"/>
  <c r="A4791" i="73" l="1"/>
  <c r="B4792" i="73"/>
  <c r="C4812" i="73"/>
  <c r="E4812" i="73" s="1"/>
  <c r="D5812" i="73"/>
  <c r="F4811" i="73"/>
  <c r="G4789" i="73"/>
  <c r="H4789" i="73" s="1"/>
  <c r="I4789" i="73"/>
  <c r="C4813" i="73" l="1"/>
  <c r="E4813" i="73" s="1"/>
  <c r="A4792" i="73"/>
  <c r="B4793" i="73"/>
  <c r="D5813" i="73"/>
  <c r="F4812" i="73"/>
  <c r="G4790" i="73"/>
  <c r="H4790" i="73" s="1"/>
  <c r="I4790" i="73"/>
  <c r="A4793" i="73" l="1"/>
  <c r="B4794" i="73"/>
  <c r="C4814" i="73"/>
  <c r="E4814" i="73" s="1"/>
  <c r="D5814" i="73"/>
  <c r="F4813" i="73"/>
  <c r="G4791" i="73"/>
  <c r="H4791" i="73" s="1"/>
  <c r="I4791" i="73"/>
  <c r="C4815" i="73" l="1"/>
  <c r="E4815" i="73" s="1"/>
  <c r="A4794" i="73"/>
  <c r="B4795" i="73"/>
  <c r="D5815" i="73"/>
  <c r="F4814" i="73"/>
  <c r="G4792" i="73"/>
  <c r="H4792" i="73" s="1"/>
  <c r="I4792" i="73"/>
  <c r="A4795" i="73" l="1"/>
  <c r="B4796" i="73"/>
  <c r="C4816" i="73"/>
  <c r="E4816" i="73" s="1"/>
  <c r="D5816" i="73"/>
  <c r="F4815" i="73"/>
  <c r="G4793" i="73"/>
  <c r="H4793" i="73" s="1"/>
  <c r="I4793" i="73"/>
  <c r="C4817" i="73" l="1"/>
  <c r="E4817" i="73" s="1"/>
  <c r="A4796" i="73"/>
  <c r="B4797" i="73"/>
  <c r="D5817" i="73"/>
  <c r="F4816" i="73"/>
  <c r="G4794" i="73"/>
  <c r="H4794" i="73" s="1"/>
  <c r="I4794" i="73"/>
  <c r="A4797" i="73" l="1"/>
  <c r="B4798" i="73"/>
  <c r="C4818" i="73"/>
  <c r="E4818" i="73" s="1"/>
  <c r="D5818" i="73"/>
  <c r="F4817" i="73"/>
  <c r="G4795" i="73"/>
  <c r="H4795" i="73" s="1"/>
  <c r="I4795" i="73"/>
  <c r="D5819" i="73" l="1"/>
  <c r="C4819" i="73"/>
  <c r="E4819" i="73" s="1"/>
  <c r="A4798" i="73"/>
  <c r="B4799" i="73"/>
  <c r="F4818" i="73"/>
  <c r="G4796" i="73"/>
  <c r="H4796" i="73" s="1"/>
  <c r="I4796" i="73"/>
  <c r="C4820" i="73" l="1"/>
  <c r="E4820" i="73" s="1"/>
  <c r="A4799" i="73"/>
  <c r="B4800" i="73"/>
  <c r="D5820" i="73"/>
  <c r="F4819" i="73"/>
  <c r="G4797" i="73"/>
  <c r="H4797" i="73" s="1"/>
  <c r="I4797" i="73"/>
  <c r="A4800" i="73" l="1"/>
  <c r="B4801" i="73"/>
  <c r="C4821" i="73"/>
  <c r="E4821" i="73" s="1"/>
  <c r="D5821" i="73"/>
  <c r="F4820" i="73"/>
  <c r="G4798" i="73"/>
  <c r="H4798" i="73" s="1"/>
  <c r="I4798" i="73"/>
  <c r="C4822" i="73" l="1"/>
  <c r="E4822" i="73" s="1"/>
  <c r="A4801" i="73"/>
  <c r="B4802" i="73"/>
  <c r="D5822" i="73"/>
  <c r="F4821" i="73"/>
  <c r="G4799" i="73"/>
  <c r="H4799" i="73" s="1"/>
  <c r="I4799" i="73"/>
  <c r="A4802" i="73" l="1"/>
  <c r="B4803" i="73"/>
  <c r="C4823" i="73"/>
  <c r="E4823" i="73" s="1"/>
  <c r="D5823" i="73"/>
  <c r="F4822" i="73"/>
  <c r="G4800" i="73"/>
  <c r="H4800" i="73" s="1"/>
  <c r="I4800" i="73"/>
  <c r="C4824" i="73" l="1"/>
  <c r="E4824" i="73" s="1"/>
  <c r="A4803" i="73"/>
  <c r="B4804" i="73"/>
  <c r="D5824" i="73"/>
  <c r="F4823" i="73"/>
  <c r="G4801" i="73"/>
  <c r="H4801" i="73" s="1"/>
  <c r="I4801" i="73"/>
  <c r="A4804" i="73" l="1"/>
  <c r="B4805" i="73"/>
  <c r="C4825" i="73"/>
  <c r="E4825" i="73" s="1"/>
  <c r="D5825" i="73"/>
  <c r="F4824" i="73"/>
  <c r="G4802" i="73"/>
  <c r="H4802" i="73" s="1"/>
  <c r="I4802" i="73"/>
  <c r="C4826" i="73" l="1"/>
  <c r="E4826" i="73" s="1"/>
  <c r="A4805" i="73"/>
  <c r="B4806" i="73"/>
  <c r="D5826" i="73"/>
  <c r="F4825" i="73"/>
  <c r="G4803" i="73"/>
  <c r="H4803" i="73" s="1"/>
  <c r="I4803" i="73"/>
  <c r="A4806" i="73" l="1"/>
  <c r="B4807" i="73"/>
  <c r="C4827" i="73"/>
  <c r="E4827" i="73" s="1"/>
  <c r="D5827" i="73"/>
  <c r="F4826" i="73"/>
  <c r="G4804" i="73"/>
  <c r="H4804" i="73" s="1"/>
  <c r="I4804" i="73"/>
  <c r="C4828" i="73" l="1"/>
  <c r="E4828" i="73" s="1"/>
  <c r="A4807" i="73"/>
  <c r="B4808" i="73"/>
  <c r="D5828" i="73"/>
  <c r="F4827" i="73"/>
  <c r="G4805" i="73"/>
  <c r="H4805" i="73" s="1"/>
  <c r="I4805" i="73"/>
  <c r="A4808" i="73" l="1"/>
  <c r="B4809" i="73"/>
  <c r="C4829" i="73"/>
  <c r="E4829" i="73" s="1"/>
  <c r="D5829" i="73"/>
  <c r="F4828" i="73"/>
  <c r="G4806" i="73"/>
  <c r="H4806" i="73" s="1"/>
  <c r="I4806" i="73"/>
  <c r="C4830" i="73" l="1"/>
  <c r="E4830" i="73" s="1"/>
  <c r="A4809" i="73"/>
  <c r="B4810" i="73"/>
  <c r="D5830" i="73"/>
  <c r="F4829" i="73"/>
  <c r="G4807" i="73"/>
  <c r="H4807" i="73" s="1"/>
  <c r="I4807" i="73"/>
  <c r="A4810" i="73" l="1"/>
  <c r="B4811" i="73"/>
  <c r="C4831" i="73"/>
  <c r="E4831" i="73" s="1"/>
  <c r="D5831" i="73"/>
  <c r="F4830" i="73"/>
  <c r="G4808" i="73"/>
  <c r="H4808" i="73" s="1"/>
  <c r="I4808" i="73"/>
  <c r="C4832" i="73" l="1"/>
  <c r="E4832" i="73" s="1"/>
  <c r="A4811" i="73"/>
  <c r="B4812" i="73"/>
  <c r="D5832" i="73"/>
  <c r="F4831" i="73"/>
  <c r="G4809" i="73"/>
  <c r="H4809" i="73" s="1"/>
  <c r="I4809" i="73"/>
  <c r="A4812" i="73" l="1"/>
  <c r="B4813" i="73"/>
  <c r="C4833" i="73"/>
  <c r="E4833" i="73" s="1"/>
  <c r="D5833" i="73"/>
  <c r="F4832" i="73"/>
  <c r="G4810" i="73"/>
  <c r="H4810" i="73" s="1"/>
  <c r="I4810" i="73"/>
  <c r="C4834" i="73" l="1"/>
  <c r="E4834" i="73" s="1"/>
  <c r="A4813" i="73"/>
  <c r="B4814" i="73"/>
  <c r="D5834" i="73"/>
  <c r="F4833" i="73"/>
  <c r="G4811" i="73"/>
  <c r="H4811" i="73" s="1"/>
  <c r="I4811" i="73"/>
  <c r="A4814" i="73" l="1"/>
  <c r="B4815" i="73"/>
  <c r="C4835" i="73"/>
  <c r="E4835" i="73" s="1"/>
  <c r="D5835" i="73"/>
  <c r="F4834" i="73"/>
  <c r="G4812" i="73"/>
  <c r="H4812" i="73" s="1"/>
  <c r="I4812" i="73"/>
  <c r="C4836" i="73" l="1"/>
  <c r="E4836" i="73" s="1"/>
  <c r="A4815" i="73"/>
  <c r="B4816" i="73"/>
  <c r="D5836" i="73"/>
  <c r="F4835" i="73"/>
  <c r="G4813" i="73"/>
  <c r="H4813" i="73" s="1"/>
  <c r="I4813" i="73"/>
  <c r="A4816" i="73" l="1"/>
  <c r="B4817" i="73"/>
  <c r="C4837" i="73"/>
  <c r="E4837" i="73" s="1"/>
  <c r="D5837" i="73"/>
  <c r="F4836" i="73"/>
  <c r="G4814" i="73"/>
  <c r="H4814" i="73" s="1"/>
  <c r="I4814" i="73"/>
  <c r="C4838" i="73" l="1"/>
  <c r="E4838" i="73" s="1"/>
  <c r="A4817" i="73"/>
  <c r="B4818" i="73"/>
  <c r="D5838" i="73"/>
  <c r="F4837" i="73"/>
  <c r="G4815" i="73"/>
  <c r="H4815" i="73" s="1"/>
  <c r="I4815" i="73"/>
  <c r="A4818" i="73" l="1"/>
  <c r="B4819" i="73"/>
  <c r="C4839" i="73"/>
  <c r="E4839" i="73" s="1"/>
  <c r="D5839" i="73"/>
  <c r="F4838" i="73"/>
  <c r="G4816" i="73"/>
  <c r="H4816" i="73" s="1"/>
  <c r="I4816" i="73"/>
  <c r="C4840" i="73" l="1"/>
  <c r="E4840" i="73" s="1"/>
  <c r="A4819" i="73"/>
  <c r="B4820" i="73"/>
  <c r="D5840" i="73"/>
  <c r="F4839" i="73"/>
  <c r="G4817" i="73"/>
  <c r="H4817" i="73" s="1"/>
  <c r="I4817" i="73"/>
  <c r="A4820" i="73" l="1"/>
  <c r="B4821" i="73"/>
  <c r="C4841" i="73"/>
  <c r="E4841" i="73" s="1"/>
  <c r="D5841" i="73"/>
  <c r="F4840" i="73"/>
  <c r="G4818" i="73"/>
  <c r="H4818" i="73" s="1"/>
  <c r="I4818" i="73"/>
  <c r="C4842" i="73" l="1"/>
  <c r="E4842" i="73" s="1"/>
  <c r="A4821" i="73"/>
  <c r="B4822" i="73"/>
  <c r="D5842" i="73"/>
  <c r="F4841" i="73"/>
  <c r="G4819" i="73"/>
  <c r="H4819" i="73" s="1"/>
  <c r="I4819" i="73"/>
  <c r="A4822" i="73" l="1"/>
  <c r="B4823" i="73"/>
  <c r="C4843" i="73"/>
  <c r="E4843" i="73" s="1"/>
  <c r="D5843" i="73"/>
  <c r="F4842" i="73"/>
  <c r="G4820" i="73"/>
  <c r="H4820" i="73" s="1"/>
  <c r="I4820" i="73"/>
  <c r="C4844" i="73" l="1"/>
  <c r="E4844" i="73" s="1"/>
  <c r="A4823" i="73"/>
  <c r="B4824" i="73"/>
  <c r="D5844" i="73"/>
  <c r="F4843" i="73"/>
  <c r="G4821" i="73"/>
  <c r="H4821" i="73" s="1"/>
  <c r="I4821" i="73"/>
  <c r="A4824" i="73" l="1"/>
  <c r="B4825" i="73"/>
  <c r="C4845" i="73"/>
  <c r="E4845" i="73" s="1"/>
  <c r="D5845" i="73"/>
  <c r="F4844" i="73"/>
  <c r="G4822" i="73"/>
  <c r="H4822" i="73" s="1"/>
  <c r="I4822" i="73"/>
  <c r="C4846" i="73" l="1"/>
  <c r="E4846" i="73" s="1"/>
  <c r="A4825" i="73"/>
  <c r="B4826" i="73"/>
  <c r="D5846" i="73"/>
  <c r="F4845" i="73"/>
  <c r="G4823" i="73"/>
  <c r="H4823" i="73" s="1"/>
  <c r="I4823" i="73"/>
  <c r="A4826" i="73" l="1"/>
  <c r="B4827" i="73"/>
  <c r="C4847" i="73"/>
  <c r="E4847" i="73" s="1"/>
  <c r="D5847" i="73"/>
  <c r="F4846" i="73"/>
  <c r="G4824" i="73"/>
  <c r="H4824" i="73" s="1"/>
  <c r="I4824" i="73"/>
  <c r="C4848" i="73" l="1"/>
  <c r="E4848" i="73" s="1"/>
  <c r="A4827" i="73"/>
  <c r="B4828" i="73"/>
  <c r="D5848" i="73"/>
  <c r="F4847" i="73"/>
  <c r="G4825" i="73"/>
  <c r="H4825" i="73" s="1"/>
  <c r="I4825" i="73"/>
  <c r="A4828" i="73" l="1"/>
  <c r="B4829" i="73"/>
  <c r="C4849" i="73"/>
  <c r="E4849" i="73" s="1"/>
  <c r="D5849" i="73"/>
  <c r="F4848" i="73"/>
  <c r="G4826" i="73"/>
  <c r="H4826" i="73" s="1"/>
  <c r="I4826" i="73"/>
  <c r="C4850" i="73" l="1"/>
  <c r="E4850" i="73" s="1"/>
  <c r="A4829" i="73"/>
  <c r="B4830" i="73"/>
  <c r="D5850" i="73"/>
  <c r="F4849" i="73"/>
  <c r="G4827" i="73"/>
  <c r="H4827" i="73" s="1"/>
  <c r="I4827" i="73"/>
  <c r="A4830" i="73" l="1"/>
  <c r="B4831" i="73"/>
  <c r="C4851" i="73"/>
  <c r="E4851" i="73" s="1"/>
  <c r="D5851" i="73"/>
  <c r="F4850" i="73"/>
  <c r="G4828" i="73"/>
  <c r="H4828" i="73" s="1"/>
  <c r="I4828" i="73"/>
  <c r="C4852" i="73" l="1"/>
  <c r="E4852" i="73" s="1"/>
  <c r="A4831" i="73"/>
  <c r="B4832" i="73"/>
  <c r="D5852" i="73"/>
  <c r="F4851" i="73"/>
  <c r="G4829" i="73"/>
  <c r="H4829" i="73" s="1"/>
  <c r="I4829" i="73"/>
  <c r="A4832" i="73" l="1"/>
  <c r="B4833" i="73"/>
  <c r="C4853" i="73"/>
  <c r="E4853" i="73" s="1"/>
  <c r="D5853" i="73"/>
  <c r="F4852" i="73"/>
  <c r="G4830" i="73"/>
  <c r="H4830" i="73" s="1"/>
  <c r="I4830" i="73"/>
  <c r="C4854" i="73" l="1"/>
  <c r="E4854" i="73" s="1"/>
  <c r="A4833" i="73"/>
  <c r="B4834" i="73"/>
  <c r="D5854" i="73"/>
  <c r="F4853" i="73"/>
  <c r="G4831" i="73"/>
  <c r="H4831" i="73" s="1"/>
  <c r="I4831" i="73"/>
  <c r="A4834" i="73" l="1"/>
  <c r="B4835" i="73"/>
  <c r="C4855" i="73"/>
  <c r="E4855" i="73" s="1"/>
  <c r="D5855" i="73"/>
  <c r="F4854" i="73"/>
  <c r="G4832" i="73"/>
  <c r="H4832" i="73" s="1"/>
  <c r="I4832" i="73"/>
  <c r="C4856" i="73" l="1"/>
  <c r="E4856" i="73" s="1"/>
  <c r="A4835" i="73"/>
  <c r="B4836" i="73"/>
  <c r="D5856" i="73"/>
  <c r="F4855" i="73"/>
  <c r="G4833" i="73"/>
  <c r="H4833" i="73" s="1"/>
  <c r="I4833" i="73"/>
  <c r="A4836" i="73" l="1"/>
  <c r="B4837" i="73"/>
  <c r="C4857" i="73"/>
  <c r="E4857" i="73" s="1"/>
  <c r="D5857" i="73"/>
  <c r="F4856" i="73"/>
  <c r="G4834" i="73"/>
  <c r="H4834" i="73" s="1"/>
  <c r="I4834" i="73"/>
  <c r="C4858" i="73" l="1"/>
  <c r="E4858" i="73" s="1"/>
  <c r="A4837" i="73"/>
  <c r="B4838" i="73"/>
  <c r="D5858" i="73"/>
  <c r="F4857" i="73"/>
  <c r="G4835" i="73"/>
  <c r="H4835" i="73" s="1"/>
  <c r="I4835" i="73"/>
  <c r="A4838" i="73" l="1"/>
  <c r="B4839" i="73"/>
  <c r="C4859" i="73"/>
  <c r="E4859" i="73" s="1"/>
  <c r="D5859" i="73"/>
  <c r="F4858" i="73"/>
  <c r="G4836" i="73"/>
  <c r="H4836" i="73" s="1"/>
  <c r="I4836" i="73"/>
  <c r="C4860" i="73" l="1"/>
  <c r="E4860" i="73" s="1"/>
  <c r="A4839" i="73"/>
  <c r="B4840" i="73"/>
  <c r="D5860" i="73"/>
  <c r="F4859" i="73"/>
  <c r="G4837" i="73"/>
  <c r="H4837" i="73" s="1"/>
  <c r="I4837" i="73"/>
  <c r="A4840" i="73" l="1"/>
  <c r="B4841" i="73"/>
  <c r="C4861" i="73"/>
  <c r="E4861" i="73" s="1"/>
  <c r="D5861" i="73"/>
  <c r="F4860" i="73"/>
  <c r="G4838" i="73"/>
  <c r="H4838" i="73" s="1"/>
  <c r="I4838" i="73"/>
  <c r="C4862" i="73" l="1"/>
  <c r="E4862" i="73" s="1"/>
  <c r="A4841" i="73"/>
  <c r="B4842" i="73"/>
  <c r="D5862" i="73"/>
  <c r="F4861" i="73"/>
  <c r="G4839" i="73"/>
  <c r="H4839" i="73" s="1"/>
  <c r="I4839" i="73"/>
  <c r="A4842" i="73" l="1"/>
  <c r="B4843" i="73"/>
  <c r="C4863" i="73"/>
  <c r="E4863" i="73" s="1"/>
  <c r="D5863" i="73"/>
  <c r="F4862" i="73"/>
  <c r="G4840" i="73"/>
  <c r="H4840" i="73" s="1"/>
  <c r="I4840" i="73"/>
  <c r="C4864" i="73" l="1"/>
  <c r="E4864" i="73" s="1"/>
  <c r="A4843" i="73"/>
  <c r="B4844" i="73"/>
  <c r="D5864" i="73"/>
  <c r="F4863" i="73"/>
  <c r="G4841" i="73"/>
  <c r="H4841" i="73" s="1"/>
  <c r="I4841" i="73"/>
  <c r="A4844" i="73" l="1"/>
  <c r="B4845" i="73"/>
  <c r="C4865" i="73"/>
  <c r="E4865" i="73" s="1"/>
  <c r="D5865" i="73"/>
  <c r="F4864" i="73"/>
  <c r="G4842" i="73"/>
  <c r="H4842" i="73" s="1"/>
  <c r="I4842" i="73"/>
  <c r="C4866" i="73" l="1"/>
  <c r="E4866" i="73" s="1"/>
  <c r="A4845" i="73"/>
  <c r="B4846" i="73"/>
  <c r="D5866" i="73"/>
  <c r="F4865" i="73"/>
  <c r="G4843" i="73"/>
  <c r="H4843" i="73" s="1"/>
  <c r="I4843" i="73"/>
  <c r="A4846" i="73" l="1"/>
  <c r="B4847" i="73"/>
  <c r="C4867" i="73"/>
  <c r="E4867" i="73" s="1"/>
  <c r="D5867" i="73"/>
  <c r="F4866" i="73"/>
  <c r="G4844" i="73"/>
  <c r="H4844" i="73" s="1"/>
  <c r="I4844" i="73"/>
  <c r="C4868" i="73" l="1"/>
  <c r="E4868" i="73" s="1"/>
  <c r="A4847" i="73"/>
  <c r="B4848" i="73"/>
  <c r="D5868" i="73"/>
  <c r="F4867" i="73"/>
  <c r="G4845" i="73"/>
  <c r="H4845" i="73" s="1"/>
  <c r="I4845" i="73"/>
  <c r="A4848" i="73" l="1"/>
  <c r="B4849" i="73"/>
  <c r="C4869" i="73"/>
  <c r="E4869" i="73" s="1"/>
  <c r="D5869" i="73"/>
  <c r="F4868" i="73"/>
  <c r="G4846" i="73"/>
  <c r="H4846" i="73" s="1"/>
  <c r="I4846" i="73"/>
  <c r="C4870" i="73" l="1"/>
  <c r="E4870" i="73" s="1"/>
  <c r="A4849" i="73"/>
  <c r="B4850" i="73"/>
  <c r="D5870" i="73"/>
  <c r="F4869" i="73"/>
  <c r="G4847" i="73"/>
  <c r="H4847" i="73" s="1"/>
  <c r="I4847" i="73"/>
  <c r="A4850" i="73" l="1"/>
  <c r="B4851" i="73"/>
  <c r="C4871" i="73"/>
  <c r="E4871" i="73" s="1"/>
  <c r="D5871" i="73"/>
  <c r="F4870" i="73"/>
  <c r="G4848" i="73"/>
  <c r="H4848" i="73" s="1"/>
  <c r="I4848" i="73"/>
  <c r="C4872" i="73" l="1"/>
  <c r="E4872" i="73" s="1"/>
  <c r="A4851" i="73"/>
  <c r="B4852" i="73"/>
  <c r="D5872" i="73"/>
  <c r="F4871" i="73"/>
  <c r="G4849" i="73"/>
  <c r="H4849" i="73" s="1"/>
  <c r="I4849" i="73"/>
  <c r="A4852" i="73" l="1"/>
  <c r="B4853" i="73"/>
  <c r="C4873" i="73"/>
  <c r="E4873" i="73" s="1"/>
  <c r="D5873" i="73"/>
  <c r="F4872" i="73"/>
  <c r="G4850" i="73"/>
  <c r="H4850" i="73" s="1"/>
  <c r="I4850" i="73"/>
  <c r="C4874" i="73" l="1"/>
  <c r="E4874" i="73" s="1"/>
  <c r="A4853" i="73"/>
  <c r="B4854" i="73"/>
  <c r="D5874" i="73"/>
  <c r="F4873" i="73"/>
  <c r="G4851" i="73"/>
  <c r="H4851" i="73" s="1"/>
  <c r="I4851" i="73"/>
  <c r="A4854" i="73" l="1"/>
  <c r="B4855" i="73"/>
  <c r="C4875" i="73"/>
  <c r="E4875" i="73" s="1"/>
  <c r="D5875" i="73"/>
  <c r="F4874" i="73"/>
  <c r="G4852" i="73"/>
  <c r="H4852" i="73" s="1"/>
  <c r="I4852" i="73"/>
  <c r="C4876" i="73" l="1"/>
  <c r="E4876" i="73" s="1"/>
  <c r="A4855" i="73"/>
  <c r="B4856" i="73"/>
  <c r="D5876" i="73"/>
  <c r="F4875" i="73"/>
  <c r="G4853" i="73"/>
  <c r="H4853" i="73" s="1"/>
  <c r="I4853" i="73"/>
  <c r="A4856" i="73" l="1"/>
  <c r="B4857" i="73"/>
  <c r="C4877" i="73"/>
  <c r="D5877" i="73"/>
  <c r="F4876" i="73"/>
  <c r="G4854" i="73"/>
  <c r="H4854" i="73" s="1"/>
  <c r="I4854" i="73"/>
  <c r="C4878" i="73" l="1"/>
  <c r="E4877" i="73"/>
  <c r="A4857" i="73"/>
  <c r="B4858" i="73"/>
  <c r="D5878" i="73"/>
  <c r="F4877" i="73"/>
  <c r="G4855" i="73"/>
  <c r="H4855" i="73" s="1"/>
  <c r="I4855" i="73"/>
  <c r="E4878" i="73"/>
  <c r="D5879" i="73" l="1"/>
  <c r="C4879" i="73"/>
  <c r="E4879" i="73" s="1"/>
  <c r="A4858" i="73"/>
  <c r="B4859" i="73"/>
  <c r="F4878" i="73"/>
  <c r="G4856" i="73"/>
  <c r="H4856" i="73" s="1"/>
  <c r="I4856" i="73"/>
  <c r="C4880" i="73" l="1"/>
  <c r="E4880" i="73" s="1"/>
  <c r="A4859" i="73"/>
  <c r="B4860" i="73"/>
  <c r="D5880" i="73"/>
  <c r="F4879" i="73"/>
  <c r="G4857" i="73"/>
  <c r="H4857" i="73" s="1"/>
  <c r="I4857" i="73"/>
  <c r="A4860" i="73" l="1"/>
  <c r="B4861" i="73"/>
  <c r="C4881" i="73"/>
  <c r="E4881" i="73" s="1"/>
  <c r="D5881" i="73"/>
  <c r="F4880" i="73"/>
  <c r="G4858" i="73"/>
  <c r="H4858" i="73" s="1"/>
  <c r="I4858" i="73"/>
  <c r="C4882" i="73" l="1"/>
  <c r="E4882" i="73" s="1"/>
  <c r="A4861" i="73"/>
  <c r="B4862" i="73"/>
  <c r="D5882" i="73"/>
  <c r="F4881" i="73"/>
  <c r="G4859" i="73"/>
  <c r="H4859" i="73" s="1"/>
  <c r="I4859" i="73"/>
  <c r="A4862" i="73" l="1"/>
  <c r="B4863" i="73"/>
  <c r="C4883" i="73"/>
  <c r="E4883" i="73" s="1"/>
  <c r="D5883" i="73"/>
  <c r="F4882" i="73"/>
  <c r="G4860" i="73"/>
  <c r="H4860" i="73" s="1"/>
  <c r="I4860" i="73"/>
  <c r="C4884" i="73" l="1"/>
  <c r="E4884" i="73" s="1"/>
  <c r="A4863" i="73"/>
  <c r="B4864" i="73"/>
  <c r="D5884" i="73"/>
  <c r="F4883" i="73"/>
  <c r="G4861" i="73"/>
  <c r="H4861" i="73" s="1"/>
  <c r="I4861" i="73"/>
  <c r="A4864" i="73" l="1"/>
  <c r="B4865" i="73"/>
  <c r="C4885" i="73"/>
  <c r="E4885" i="73" s="1"/>
  <c r="D5885" i="73"/>
  <c r="F4884" i="73"/>
  <c r="G4862" i="73"/>
  <c r="H4862" i="73" s="1"/>
  <c r="I4862" i="73"/>
  <c r="C4886" i="73" l="1"/>
  <c r="E4886" i="73" s="1"/>
  <c r="A4865" i="73"/>
  <c r="B4866" i="73"/>
  <c r="D5886" i="73"/>
  <c r="F4885" i="73"/>
  <c r="G4863" i="73"/>
  <c r="H4863" i="73" s="1"/>
  <c r="I4863" i="73"/>
  <c r="A4866" i="73" l="1"/>
  <c r="B4867" i="73"/>
  <c r="C4887" i="73"/>
  <c r="E4887" i="73" s="1"/>
  <c r="D5887" i="73"/>
  <c r="F4886" i="73"/>
  <c r="G4864" i="73"/>
  <c r="H4864" i="73" s="1"/>
  <c r="I4864" i="73"/>
  <c r="C4888" i="73" l="1"/>
  <c r="E4888" i="73" s="1"/>
  <c r="A4867" i="73"/>
  <c r="B4868" i="73"/>
  <c r="D5888" i="73"/>
  <c r="F4887" i="73"/>
  <c r="G4865" i="73"/>
  <c r="H4865" i="73" s="1"/>
  <c r="I4865" i="73"/>
  <c r="A4868" i="73" l="1"/>
  <c r="B4869" i="73"/>
  <c r="C4889" i="73"/>
  <c r="E4889" i="73" s="1"/>
  <c r="D5889" i="73"/>
  <c r="F4888" i="73"/>
  <c r="G4866" i="73"/>
  <c r="H4866" i="73" s="1"/>
  <c r="I4866" i="73"/>
  <c r="C4890" i="73" l="1"/>
  <c r="E4890" i="73" s="1"/>
  <c r="A4869" i="73"/>
  <c r="B4870" i="73"/>
  <c r="D5890" i="73"/>
  <c r="F4889" i="73"/>
  <c r="G4867" i="73"/>
  <c r="H4867" i="73" s="1"/>
  <c r="I4867" i="73"/>
  <c r="A4870" i="73" l="1"/>
  <c r="B4871" i="73"/>
  <c r="C4891" i="73"/>
  <c r="E4891" i="73" s="1"/>
  <c r="D5891" i="73"/>
  <c r="F4890" i="73"/>
  <c r="G4868" i="73"/>
  <c r="H4868" i="73" s="1"/>
  <c r="I4868" i="73"/>
  <c r="C4892" i="73" l="1"/>
  <c r="E4892" i="73" s="1"/>
  <c r="A4871" i="73"/>
  <c r="B4872" i="73"/>
  <c r="D5892" i="73"/>
  <c r="F4891" i="73"/>
  <c r="G4869" i="73"/>
  <c r="H4869" i="73" s="1"/>
  <c r="I4869" i="73"/>
  <c r="A4872" i="73" l="1"/>
  <c r="B4873" i="73"/>
  <c r="C4893" i="73"/>
  <c r="E4893" i="73" s="1"/>
  <c r="D5893" i="73"/>
  <c r="F4892" i="73"/>
  <c r="G4870" i="73"/>
  <c r="H4870" i="73" s="1"/>
  <c r="I4870" i="73"/>
  <c r="C4894" i="73" l="1"/>
  <c r="E4894" i="73" s="1"/>
  <c r="A4873" i="73"/>
  <c r="B4874" i="73"/>
  <c r="D5894" i="73"/>
  <c r="F4893" i="73"/>
  <c r="G4871" i="73"/>
  <c r="H4871" i="73" s="1"/>
  <c r="I4871" i="73"/>
  <c r="A4874" i="73" l="1"/>
  <c r="B4875" i="73"/>
  <c r="C4895" i="73"/>
  <c r="E4895" i="73" s="1"/>
  <c r="D5895" i="73"/>
  <c r="F4894" i="73"/>
  <c r="G4872" i="73"/>
  <c r="H4872" i="73" s="1"/>
  <c r="I4872" i="73"/>
  <c r="C4896" i="73" l="1"/>
  <c r="E4896" i="73" s="1"/>
  <c r="A4875" i="73"/>
  <c r="B4876" i="73"/>
  <c r="D5896" i="73"/>
  <c r="F4895" i="73"/>
  <c r="G4873" i="73"/>
  <c r="H4873" i="73" s="1"/>
  <c r="I4873" i="73"/>
  <c r="A4876" i="73" l="1"/>
  <c r="B4877" i="73"/>
  <c r="C4897" i="73"/>
  <c r="E4897" i="73" s="1"/>
  <c r="D5897" i="73"/>
  <c r="F4896" i="73"/>
  <c r="G4874" i="73"/>
  <c r="H4874" i="73" s="1"/>
  <c r="I4874" i="73"/>
  <c r="C4898" i="73" l="1"/>
  <c r="E4898" i="73" s="1"/>
  <c r="A4877" i="73"/>
  <c r="B4878" i="73"/>
  <c r="D5898" i="73"/>
  <c r="F4897" i="73"/>
  <c r="G4875" i="73"/>
  <c r="H4875" i="73" s="1"/>
  <c r="I4875" i="73"/>
  <c r="A4878" i="73" l="1"/>
  <c r="B4879" i="73"/>
  <c r="C4899" i="73"/>
  <c r="E4899" i="73" s="1"/>
  <c r="D5899" i="73"/>
  <c r="F4898" i="73"/>
  <c r="G4876" i="73"/>
  <c r="H4876" i="73" s="1"/>
  <c r="I4876" i="73"/>
  <c r="C4900" i="73" l="1"/>
  <c r="E4900" i="73" s="1"/>
  <c r="A4879" i="73"/>
  <c r="B4880" i="73"/>
  <c r="D5900" i="73"/>
  <c r="F4899" i="73"/>
  <c r="G4877" i="73"/>
  <c r="H4877" i="73" s="1"/>
  <c r="I4877" i="73"/>
  <c r="A4880" i="73" l="1"/>
  <c r="B4881" i="73"/>
  <c r="C4901" i="73"/>
  <c r="E4901" i="73" s="1"/>
  <c r="D5901" i="73"/>
  <c r="F4900" i="73"/>
  <c r="G4878" i="73"/>
  <c r="H4878" i="73" s="1"/>
  <c r="I4878" i="73"/>
  <c r="C4902" i="73" l="1"/>
  <c r="E4902" i="73" s="1"/>
  <c r="A4881" i="73"/>
  <c r="B4882" i="73"/>
  <c r="D5902" i="73"/>
  <c r="F4901" i="73"/>
  <c r="G4879" i="73"/>
  <c r="H4879" i="73" s="1"/>
  <c r="I4879" i="73"/>
  <c r="A4882" i="73" l="1"/>
  <c r="B4883" i="73"/>
  <c r="C4903" i="73"/>
  <c r="E4903" i="73" s="1"/>
  <c r="D5903" i="73"/>
  <c r="F4902" i="73"/>
  <c r="G4880" i="73"/>
  <c r="H4880" i="73" s="1"/>
  <c r="I4880" i="73"/>
  <c r="C4904" i="73" l="1"/>
  <c r="E4904" i="73" s="1"/>
  <c r="A4883" i="73"/>
  <c r="B4884" i="73"/>
  <c r="D5904" i="73"/>
  <c r="F4903" i="73"/>
  <c r="G4881" i="73"/>
  <c r="H4881" i="73" s="1"/>
  <c r="I4881" i="73"/>
  <c r="A4884" i="73" l="1"/>
  <c r="B4885" i="73"/>
  <c r="C4905" i="73"/>
  <c r="E4905" i="73" s="1"/>
  <c r="D5905" i="73"/>
  <c r="F4904" i="73"/>
  <c r="G4882" i="73"/>
  <c r="H4882" i="73" s="1"/>
  <c r="I4882" i="73"/>
  <c r="C4906" i="73" l="1"/>
  <c r="E4906" i="73" s="1"/>
  <c r="A4885" i="73"/>
  <c r="B4886" i="73"/>
  <c r="D5906" i="73"/>
  <c r="F4905" i="73"/>
  <c r="G4883" i="73"/>
  <c r="H4883" i="73" s="1"/>
  <c r="I4883" i="73"/>
  <c r="A4886" i="73" l="1"/>
  <c r="B4887" i="73"/>
  <c r="C4907" i="73"/>
  <c r="E4907" i="73" s="1"/>
  <c r="D5907" i="73"/>
  <c r="F4906" i="73"/>
  <c r="G4884" i="73"/>
  <c r="H4884" i="73" s="1"/>
  <c r="I4884" i="73"/>
  <c r="C4908" i="73" l="1"/>
  <c r="E4908" i="73" s="1"/>
  <c r="A4887" i="73"/>
  <c r="B4888" i="73"/>
  <c r="D5908" i="73"/>
  <c r="F4907" i="73"/>
  <c r="G4885" i="73"/>
  <c r="H4885" i="73" s="1"/>
  <c r="I4885" i="73"/>
  <c r="A4888" i="73" l="1"/>
  <c r="B4889" i="73"/>
  <c r="C4909" i="73"/>
  <c r="E4909" i="73" s="1"/>
  <c r="D5909" i="73"/>
  <c r="F4908" i="73"/>
  <c r="G4886" i="73"/>
  <c r="H4886" i="73" s="1"/>
  <c r="I4886" i="73"/>
  <c r="C4910" i="73" l="1"/>
  <c r="E4910" i="73" s="1"/>
  <c r="A4889" i="73"/>
  <c r="B4890" i="73"/>
  <c r="D5910" i="73"/>
  <c r="F4909" i="73"/>
  <c r="G4887" i="73"/>
  <c r="H4887" i="73" s="1"/>
  <c r="I4887" i="73"/>
  <c r="A4890" i="73" l="1"/>
  <c r="B4891" i="73"/>
  <c r="C4911" i="73"/>
  <c r="E4911" i="73" s="1"/>
  <c r="D5911" i="73"/>
  <c r="F4910" i="73"/>
  <c r="G4888" i="73"/>
  <c r="H4888" i="73" s="1"/>
  <c r="I4888" i="73"/>
  <c r="C4912" i="73" l="1"/>
  <c r="E4912" i="73" s="1"/>
  <c r="A4891" i="73"/>
  <c r="B4892" i="73"/>
  <c r="D5912" i="73"/>
  <c r="F4911" i="73"/>
  <c r="G4889" i="73"/>
  <c r="H4889" i="73" s="1"/>
  <c r="I4889" i="73"/>
  <c r="A4892" i="73" l="1"/>
  <c r="B4893" i="73"/>
  <c r="C4913" i="73"/>
  <c r="E4913" i="73" s="1"/>
  <c r="D5913" i="73"/>
  <c r="F4912" i="73"/>
  <c r="G4890" i="73"/>
  <c r="H4890" i="73" s="1"/>
  <c r="I4890" i="73"/>
  <c r="C4914" i="73" l="1"/>
  <c r="E4914" i="73" s="1"/>
  <c r="A4893" i="73"/>
  <c r="B4894" i="73"/>
  <c r="D5914" i="73"/>
  <c r="F4913" i="73"/>
  <c r="G4891" i="73"/>
  <c r="H4891" i="73" s="1"/>
  <c r="I4891" i="73"/>
  <c r="A4894" i="73" l="1"/>
  <c r="B4895" i="73"/>
  <c r="C4915" i="73"/>
  <c r="E4915" i="73" s="1"/>
  <c r="D5915" i="73"/>
  <c r="F4914" i="73"/>
  <c r="G4892" i="73"/>
  <c r="H4892" i="73" s="1"/>
  <c r="I4892" i="73"/>
  <c r="C4916" i="73" l="1"/>
  <c r="E4916" i="73" s="1"/>
  <c r="A4895" i="73"/>
  <c r="B4896" i="73"/>
  <c r="D5916" i="73"/>
  <c r="F4915" i="73"/>
  <c r="G4893" i="73"/>
  <c r="H4893" i="73" s="1"/>
  <c r="I4893" i="73"/>
  <c r="A4896" i="73" l="1"/>
  <c r="B4897" i="73"/>
  <c r="C4917" i="73"/>
  <c r="E4917" i="73" s="1"/>
  <c r="D5917" i="73"/>
  <c r="F4916" i="73"/>
  <c r="G4894" i="73"/>
  <c r="H4894" i="73" s="1"/>
  <c r="I4894" i="73"/>
  <c r="C4918" i="73" l="1"/>
  <c r="E4918" i="73" s="1"/>
  <c r="A4897" i="73"/>
  <c r="B4898" i="73"/>
  <c r="D5918" i="73"/>
  <c r="F4917" i="73"/>
  <c r="G4895" i="73"/>
  <c r="H4895" i="73" s="1"/>
  <c r="I4895" i="73"/>
  <c r="A4898" i="73" l="1"/>
  <c r="B4899" i="73"/>
  <c r="C4919" i="73"/>
  <c r="E4919" i="73" s="1"/>
  <c r="D5919" i="73"/>
  <c r="F4918" i="73"/>
  <c r="G4896" i="73"/>
  <c r="H4896" i="73" s="1"/>
  <c r="I4896" i="73"/>
  <c r="C4920" i="73" l="1"/>
  <c r="E4920" i="73" s="1"/>
  <c r="A4899" i="73"/>
  <c r="B4900" i="73"/>
  <c r="D5920" i="73"/>
  <c r="F4919" i="73"/>
  <c r="G4897" i="73"/>
  <c r="H4897" i="73" s="1"/>
  <c r="I4897" i="73"/>
  <c r="A4900" i="73" l="1"/>
  <c r="B4901" i="73"/>
  <c r="C4921" i="73"/>
  <c r="E4921" i="73" s="1"/>
  <c r="D5921" i="73"/>
  <c r="F4920" i="73"/>
  <c r="G4898" i="73"/>
  <c r="H4898" i="73" s="1"/>
  <c r="I4898" i="73"/>
  <c r="C4922" i="73" l="1"/>
  <c r="E4922" i="73" s="1"/>
  <c r="A4901" i="73"/>
  <c r="B4902" i="73"/>
  <c r="D5922" i="73"/>
  <c r="F4921" i="73"/>
  <c r="G4899" i="73"/>
  <c r="H4899" i="73" s="1"/>
  <c r="I4899" i="73"/>
  <c r="A4902" i="73" l="1"/>
  <c r="B4903" i="73"/>
  <c r="C4923" i="73"/>
  <c r="E4923" i="73" s="1"/>
  <c r="D5923" i="73"/>
  <c r="F4922" i="73"/>
  <c r="G4900" i="73"/>
  <c r="H4900" i="73" s="1"/>
  <c r="I4900" i="73"/>
  <c r="C4924" i="73" l="1"/>
  <c r="E4924" i="73" s="1"/>
  <c r="A4903" i="73"/>
  <c r="B4904" i="73"/>
  <c r="D5924" i="73"/>
  <c r="F4923" i="73"/>
  <c r="G4901" i="73"/>
  <c r="H4901" i="73" s="1"/>
  <c r="I4901" i="73"/>
  <c r="A4904" i="73" l="1"/>
  <c r="B4905" i="73"/>
  <c r="C4925" i="73"/>
  <c r="E4925" i="73" s="1"/>
  <c r="D5925" i="73"/>
  <c r="F4924" i="73"/>
  <c r="G4902" i="73"/>
  <c r="H4902" i="73" s="1"/>
  <c r="I4902" i="73"/>
  <c r="C4926" i="73" l="1"/>
  <c r="E4926" i="73" s="1"/>
  <c r="A4905" i="73"/>
  <c r="B4906" i="73"/>
  <c r="D5926" i="73"/>
  <c r="F4925" i="73"/>
  <c r="G4903" i="73"/>
  <c r="H4903" i="73" s="1"/>
  <c r="I4903" i="73"/>
  <c r="A4906" i="73" l="1"/>
  <c r="B4907" i="73"/>
  <c r="C4927" i="73"/>
  <c r="E4927" i="73" s="1"/>
  <c r="D5927" i="73"/>
  <c r="F4926" i="73"/>
  <c r="G4904" i="73"/>
  <c r="H4904" i="73" s="1"/>
  <c r="I4904" i="73"/>
  <c r="C4928" i="73" l="1"/>
  <c r="E4928" i="73" s="1"/>
  <c r="A4907" i="73"/>
  <c r="B4908" i="73"/>
  <c r="D5928" i="73"/>
  <c r="F4927" i="73"/>
  <c r="G4905" i="73"/>
  <c r="H4905" i="73" s="1"/>
  <c r="I4905" i="73"/>
  <c r="A4908" i="73" l="1"/>
  <c r="B4909" i="73"/>
  <c r="C4929" i="73"/>
  <c r="E4929" i="73" s="1"/>
  <c r="D5929" i="73"/>
  <c r="F4928" i="73"/>
  <c r="G4906" i="73"/>
  <c r="H4906" i="73" s="1"/>
  <c r="I4906" i="73"/>
  <c r="C4930" i="73" l="1"/>
  <c r="E4930" i="73" s="1"/>
  <c r="A4909" i="73"/>
  <c r="B4910" i="73"/>
  <c r="D5930" i="73"/>
  <c r="F4929" i="73"/>
  <c r="G4907" i="73"/>
  <c r="H4907" i="73" s="1"/>
  <c r="I4907" i="73"/>
  <c r="A4910" i="73" l="1"/>
  <c r="B4911" i="73"/>
  <c r="C4931" i="73"/>
  <c r="E4931" i="73" s="1"/>
  <c r="D5931" i="73"/>
  <c r="F4930" i="73"/>
  <c r="G4908" i="73"/>
  <c r="H4908" i="73" s="1"/>
  <c r="I4908" i="73"/>
  <c r="C4932" i="73" l="1"/>
  <c r="E4932" i="73" s="1"/>
  <c r="A4911" i="73"/>
  <c r="B4912" i="73"/>
  <c r="D5932" i="73"/>
  <c r="F4931" i="73"/>
  <c r="G4909" i="73"/>
  <c r="H4909" i="73" s="1"/>
  <c r="I4909" i="73"/>
  <c r="A4912" i="73" l="1"/>
  <c r="B4913" i="73"/>
  <c r="C4933" i="73"/>
  <c r="E4933" i="73" s="1"/>
  <c r="D5933" i="73"/>
  <c r="F4932" i="73"/>
  <c r="G4910" i="73"/>
  <c r="H4910" i="73" s="1"/>
  <c r="I4910" i="73"/>
  <c r="C4934" i="73" l="1"/>
  <c r="E4934" i="73" s="1"/>
  <c r="A4913" i="73"/>
  <c r="B4914" i="73"/>
  <c r="D5934" i="73"/>
  <c r="F4933" i="73"/>
  <c r="G4911" i="73"/>
  <c r="H4911" i="73" s="1"/>
  <c r="I4911" i="73"/>
  <c r="A4914" i="73" l="1"/>
  <c r="B4915" i="73"/>
  <c r="C4935" i="73"/>
  <c r="E4935" i="73" s="1"/>
  <c r="D5935" i="73"/>
  <c r="F4934" i="73"/>
  <c r="G4912" i="73"/>
  <c r="H4912" i="73" s="1"/>
  <c r="I4912" i="73"/>
  <c r="C4936" i="73" l="1"/>
  <c r="E4936" i="73" s="1"/>
  <c r="A4915" i="73"/>
  <c r="B4916" i="73"/>
  <c r="D5936" i="73"/>
  <c r="F4935" i="73"/>
  <c r="G4913" i="73"/>
  <c r="H4913" i="73" s="1"/>
  <c r="I4913" i="73"/>
  <c r="A4916" i="73" l="1"/>
  <c r="B4917" i="73"/>
  <c r="C4937" i="73"/>
  <c r="E4937" i="73" s="1"/>
  <c r="D5937" i="73"/>
  <c r="F4936" i="73"/>
  <c r="G4914" i="73"/>
  <c r="H4914" i="73" s="1"/>
  <c r="I4914" i="73"/>
  <c r="C4938" i="73" l="1"/>
  <c r="E4938" i="73" s="1"/>
  <c r="A4917" i="73"/>
  <c r="B4918" i="73"/>
  <c r="D5938" i="73"/>
  <c r="F4937" i="73"/>
  <c r="G4915" i="73"/>
  <c r="H4915" i="73" s="1"/>
  <c r="I4915" i="73"/>
  <c r="A4918" i="73" l="1"/>
  <c r="B4919" i="73"/>
  <c r="C4939" i="73"/>
  <c r="E4939" i="73" s="1"/>
  <c r="D5939" i="73"/>
  <c r="F4938" i="73"/>
  <c r="G4916" i="73"/>
  <c r="H4916" i="73" s="1"/>
  <c r="I4916" i="73"/>
  <c r="C4940" i="73" l="1"/>
  <c r="E4940" i="73" s="1"/>
  <c r="A4919" i="73"/>
  <c r="B4920" i="73"/>
  <c r="D5940" i="73"/>
  <c r="F4939" i="73"/>
  <c r="G4917" i="73"/>
  <c r="H4917" i="73" s="1"/>
  <c r="I4917" i="73"/>
  <c r="A4920" i="73" l="1"/>
  <c r="B4921" i="73"/>
  <c r="C4941" i="73"/>
  <c r="E4941" i="73" s="1"/>
  <c r="D5941" i="73"/>
  <c r="F4940" i="73"/>
  <c r="G4918" i="73"/>
  <c r="H4918" i="73" s="1"/>
  <c r="I4918" i="73"/>
  <c r="C4942" i="73" l="1"/>
  <c r="E4942" i="73" s="1"/>
  <c r="A4921" i="73"/>
  <c r="B4922" i="73"/>
  <c r="D5942" i="73"/>
  <c r="F4941" i="73"/>
  <c r="G4919" i="73"/>
  <c r="H4919" i="73" s="1"/>
  <c r="I4919" i="73"/>
  <c r="A4922" i="73" l="1"/>
  <c r="B4923" i="73"/>
  <c r="C4943" i="73"/>
  <c r="E4943" i="73" s="1"/>
  <c r="D5943" i="73"/>
  <c r="F4942" i="73"/>
  <c r="G4920" i="73"/>
  <c r="H4920" i="73" s="1"/>
  <c r="I4920" i="73"/>
  <c r="C4944" i="73" l="1"/>
  <c r="E4944" i="73" s="1"/>
  <c r="A4923" i="73"/>
  <c r="B4924" i="73"/>
  <c r="D5944" i="73"/>
  <c r="F4943" i="73"/>
  <c r="G4921" i="73"/>
  <c r="H4921" i="73" s="1"/>
  <c r="I4921" i="73"/>
  <c r="A4924" i="73" l="1"/>
  <c r="B4925" i="73"/>
  <c r="C4945" i="73"/>
  <c r="E4945" i="73" s="1"/>
  <c r="D5945" i="73"/>
  <c r="F4944" i="73"/>
  <c r="G4922" i="73"/>
  <c r="H4922" i="73" s="1"/>
  <c r="I4922" i="73"/>
  <c r="C4946" i="73" l="1"/>
  <c r="E4946" i="73" s="1"/>
  <c r="A4925" i="73"/>
  <c r="B4926" i="73"/>
  <c r="D5946" i="73"/>
  <c r="F4945" i="73"/>
  <c r="G4923" i="73"/>
  <c r="H4923" i="73" s="1"/>
  <c r="I4923" i="73"/>
  <c r="A4926" i="73" l="1"/>
  <c r="B4927" i="73"/>
  <c r="C4947" i="73"/>
  <c r="E4947" i="73" s="1"/>
  <c r="D5947" i="73"/>
  <c r="F4946" i="73"/>
  <c r="G4924" i="73"/>
  <c r="H4924" i="73" s="1"/>
  <c r="I4924" i="73"/>
  <c r="C4948" i="73" l="1"/>
  <c r="E4948" i="73" s="1"/>
  <c r="A4927" i="73"/>
  <c r="B4928" i="73"/>
  <c r="D5948" i="73"/>
  <c r="F4947" i="73"/>
  <c r="G4925" i="73"/>
  <c r="H4925" i="73" s="1"/>
  <c r="I4925" i="73"/>
  <c r="A4928" i="73" l="1"/>
  <c r="B4929" i="73"/>
  <c r="C4949" i="73"/>
  <c r="E4949" i="73" s="1"/>
  <c r="D5949" i="73"/>
  <c r="F4948" i="73"/>
  <c r="G4926" i="73"/>
  <c r="H4926" i="73" s="1"/>
  <c r="I4926" i="73"/>
  <c r="C4950" i="73" l="1"/>
  <c r="E4950" i="73" s="1"/>
  <c r="A4929" i="73"/>
  <c r="B4930" i="73"/>
  <c r="D5950" i="73"/>
  <c r="F4949" i="73"/>
  <c r="G4927" i="73"/>
  <c r="H4927" i="73" s="1"/>
  <c r="I4927" i="73"/>
  <c r="A4930" i="73" l="1"/>
  <c r="B4931" i="73"/>
  <c r="C4951" i="73"/>
  <c r="E4951" i="73" s="1"/>
  <c r="D5951" i="73"/>
  <c r="F4950" i="73"/>
  <c r="G4928" i="73"/>
  <c r="H4928" i="73" s="1"/>
  <c r="I4928" i="73"/>
  <c r="C4952" i="73" l="1"/>
  <c r="E4952" i="73" s="1"/>
  <c r="A4931" i="73"/>
  <c r="B4932" i="73"/>
  <c r="D5952" i="73"/>
  <c r="F4951" i="73"/>
  <c r="G4929" i="73"/>
  <c r="H4929" i="73" s="1"/>
  <c r="I4929" i="73"/>
  <c r="A4932" i="73" l="1"/>
  <c r="B4933" i="73"/>
  <c r="C4953" i="73"/>
  <c r="E4953" i="73" s="1"/>
  <c r="D5953" i="73"/>
  <c r="F4952" i="73"/>
  <c r="G4930" i="73"/>
  <c r="H4930" i="73" s="1"/>
  <c r="I4930" i="73"/>
  <c r="C4954" i="73" l="1"/>
  <c r="E4954" i="73" s="1"/>
  <c r="A4933" i="73"/>
  <c r="B4934" i="73"/>
  <c r="D5954" i="73"/>
  <c r="F4953" i="73"/>
  <c r="G4931" i="73"/>
  <c r="H4931" i="73" s="1"/>
  <c r="I4931" i="73"/>
  <c r="A4934" i="73" l="1"/>
  <c r="B4935" i="73"/>
  <c r="C4955" i="73"/>
  <c r="E4955" i="73" s="1"/>
  <c r="D5955" i="73"/>
  <c r="F4954" i="73"/>
  <c r="G4932" i="73"/>
  <c r="H4932" i="73" s="1"/>
  <c r="I4932" i="73"/>
  <c r="C4956" i="73" l="1"/>
  <c r="E4956" i="73" s="1"/>
  <c r="A4935" i="73"/>
  <c r="B4936" i="73"/>
  <c r="D5956" i="73"/>
  <c r="F4955" i="73"/>
  <c r="G4933" i="73"/>
  <c r="H4933" i="73" s="1"/>
  <c r="I4933" i="73"/>
  <c r="A4936" i="73" l="1"/>
  <c r="B4937" i="73"/>
  <c r="C4957" i="73"/>
  <c r="E4957" i="73" s="1"/>
  <c r="D5957" i="73"/>
  <c r="F4956" i="73"/>
  <c r="G4934" i="73"/>
  <c r="H4934" i="73" s="1"/>
  <c r="I4934" i="73"/>
  <c r="C4958" i="73" l="1"/>
  <c r="E4958" i="73" s="1"/>
  <c r="A4937" i="73"/>
  <c r="B4938" i="73"/>
  <c r="D5958" i="73"/>
  <c r="F4957" i="73"/>
  <c r="G4935" i="73"/>
  <c r="H4935" i="73" s="1"/>
  <c r="I4935" i="73"/>
  <c r="A4938" i="73" l="1"/>
  <c r="B4939" i="73"/>
  <c r="C4959" i="73"/>
  <c r="E4959" i="73" s="1"/>
  <c r="D5959" i="73"/>
  <c r="F4958" i="73"/>
  <c r="G4936" i="73"/>
  <c r="H4936" i="73" s="1"/>
  <c r="I4936" i="73"/>
  <c r="C4960" i="73" l="1"/>
  <c r="E4960" i="73" s="1"/>
  <c r="A4939" i="73"/>
  <c r="B4940" i="73"/>
  <c r="D5960" i="73"/>
  <c r="F4959" i="73"/>
  <c r="G4937" i="73"/>
  <c r="H4937" i="73" s="1"/>
  <c r="I4937" i="73"/>
  <c r="A4940" i="73" l="1"/>
  <c r="B4941" i="73"/>
  <c r="C4961" i="73"/>
  <c r="E4961" i="73" s="1"/>
  <c r="D5961" i="73"/>
  <c r="F4960" i="73"/>
  <c r="G4938" i="73"/>
  <c r="H4938" i="73" s="1"/>
  <c r="I4938" i="73"/>
  <c r="C4962" i="73" l="1"/>
  <c r="E4962" i="73" s="1"/>
  <c r="A4941" i="73"/>
  <c r="B4942" i="73"/>
  <c r="D5962" i="73"/>
  <c r="F4961" i="73"/>
  <c r="G4939" i="73"/>
  <c r="H4939" i="73" s="1"/>
  <c r="I4939" i="73"/>
  <c r="A4942" i="73" l="1"/>
  <c r="B4943" i="73"/>
  <c r="C4963" i="73"/>
  <c r="E4963" i="73" s="1"/>
  <c r="D5963" i="73"/>
  <c r="F4962" i="73"/>
  <c r="G4940" i="73"/>
  <c r="H4940" i="73" s="1"/>
  <c r="I4940" i="73"/>
  <c r="C4964" i="73" l="1"/>
  <c r="E4964" i="73" s="1"/>
  <c r="A4943" i="73"/>
  <c r="B4944" i="73"/>
  <c r="D5964" i="73"/>
  <c r="F4963" i="73"/>
  <c r="G4941" i="73"/>
  <c r="H4941" i="73" s="1"/>
  <c r="I4941" i="73"/>
  <c r="A4944" i="73" l="1"/>
  <c r="B4945" i="73"/>
  <c r="C4965" i="73"/>
  <c r="E4965" i="73" s="1"/>
  <c r="D5965" i="73"/>
  <c r="F4964" i="73"/>
  <c r="G4942" i="73"/>
  <c r="H4942" i="73" s="1"/>
  <c r="I4942" i="73"/>
  <c r="C4966" i="73" l="1"/>
  <c r="E4966" i="73" s="1"/>
  <c r="A4945" i="73"/>
  <c r="B4946" i="73"/>
  <c r="D5966" i="73"/>
  <c r="F4965" i="73"/>
  <c r="G4943" i="73"/>
  <c r="H4943" i="73" s="1"/>
  <c r="I4943" i="73"/>
  <c r="A4946" i="73" l="1"/>
  <c r="B4947" i="73"/>
  <c r="C4967" i="73"/>
  <c r="E4967" i="73" s="1"/>
  <c r="D5967" i="73"/>
  <c r="F4966" i="73"/>
  <c r="G4944" i="73"/>
  <c r="H4944" i="73" s="1"/>
  <c r="I4944" i="73"/>
  <c r="C4968" i="73" l="1"/>
  <c r="E4968" i="73" s="1"/>
  <c r="A4947" i="73"/>
  <c r="B4948" i="73"/>
  <c r="D5968" i="73"/>
  <c r="F4967" i="73"/>
  <c r="G4945" i="73"/>
  <c r="H4945" i="73" s="1"/>
  <c r="I4945" i="73"/>
  <c r="A4948" i="73" l="1"/>
  <c r="B4949" i="73"/>
  <c r="C4969" i="73"/>
  <c r="E4969" i="73" s="1"/>
  <c r="D5969" i="73"/>
  <c r="F4968" i="73"/>
  <c r="G4946" i="73"/>
  <c r="H4946" i="73" s="1"/>
  <c r="I4946" i="73"/>
  <c r="C4970" i="73" l="1"/>
  <c r="E4970" i="73" s="1"/>
  <c r="A4949" i="73"/>
  <c r="B4950" i="73"/>
  <c r="D5970" i="73"/>
  <c r="F4969" i="73"/>
  <c r="G4947" i="73"/>
  <c r="H4947" i="73" s="1"/>
  <c r="I4947" i="73"/>
  <c r="A4950" i="73" l="1"/>
  <c r="B4951" i="73"/>
  <c r="C4971" i="73"/>
  <c r="E4971" i="73" s="1"/>
  <c r="D5971" i="73"/>
  <c r="F4970" i="73"/>
  <c r="G4948" i="73"/>
  <c r="H4948" i="73" s="1"/>
  <c r="I4948" i="73"/>
  <c r="C4972" i="73" l="1"/>
  <c r="E4972" i="73" s="1"/>
  <c r="A4951" i="73"/>
  <c r="B4952" i="73"/>
  <c r="D5972" i="73"/>
  <c r="F4971" i="73"/>
  <c r="G4949" i="73"/>
  <c r="H4949" i="73" s="1"/>
  <c r="I4949" i="73"/>
  <c r="A4952" i="73" l="1"/>
  <c r="B4953" i="73"/>
  <c r="C4973" i="73"/>
  <c r="E4973" i="73" s="1"/>
  <c r="D5973" i="73"/>
  <c r="F4972" i="73"/>
  <c r="G4950" i="73"/>
  <c r="H4950" i="73" s="1"/>
  <c r="I4950" i="73"/>
  <c r="C4974" i="73" l="1"/>
  <c r="E4974" i="73" s="1"/>
  <c r="A4953" i="73"/>
  <c r="B4954" i="73"/>
  <c r="D5974" i="73"/>
  <c r="F4973" i="73"/>
  <c r="G4951" i="73"/>
  <c r="H4951" i="73" s="1"/>
  <c r="I4951" i="73"/>
  <c r="A4954" i="73" l="1"/>
  <c r="B4955" i="73"/>
  <c r="C4975" i="73"/>
  <c r="E4975" i="73" s="1"/>
  <c r="D5975" i="73"/>
  <c r="F4974" i="73"/>
  <c r="G4952" i="73"/>
  <c r="H4952" i="73" s="1"/>
  <c r="I4952" i="73"/>
  <c r="C4976" i="73" l="1"/>
  <c r="E4976" i="73" s="1"/>
  <c r="A4955" i="73"/>
  <c r="B4956" i="73"/>
  <c r="D5976" i="73"/>
  <c r="F4975" i="73"/>
  <c r="G4953" i="73"/>
  <c r="H4953" i="73" s="1"/>
  <c r="I4953" i="73"/>
  <c r="A4956" i="73" l="1"/>
  <c r="B4957" i="73"/>
  <c r="C4977" i="73"/>
  <c r="E4977" i="73" s="1"/>
  <c r="D5977" i="73"/>
  <c r="F4976" i="73"/>
  <c r="G4954" i="73"/>
  <c r="H4954" i="73" s="1"/>
  <c r="I4954" i="73"/>
  <c r="C4978" i="73" l="1"/>
  <c r="E4978" i="73" s="1"/>
  <c r="A4957" i="73"/>
  <c r="B4958" i="73"/>
  <c r="D5978" i="73"/>
  <c r="F4977" i="73"/>
  <c r="G4955" i="73"/>
  <c r="H4955" i="73" s="1"/>
  <c r="I4955" i="73"/>
  <c r="A4958" i="73" l="1"/>
  <c r="B4959" i="73"/>
  <c r="C4979" i="73"/>
  <c r="E4979" i="73" s="1"/>
  <c r="D5979" i="73"/>
  <c r="F4978" i="73"/>
  <c r="G4956" i="73"/>
  <c r="H4956" i="73" s="1"/>
  <c r="I4956" i="73"/>
  <c r="C4980" i="73" l="1"/>
  <c r="E4980" i="73" s="1"/>
  <c r="A4959" i="73"/>
  <c r="B4960" i="73"/>
  <c r="D5980" i="73"/>
  <c r="F4979" i="73"/>
  <c r="G4957" i="73"/>
  <c r="H4957" i="73" s="1"/>
  <c r="I4957" i="73"/>
  <c r="A4960" i="73" l="1"/>
  <c r="B4961" i="73"/>
  <c r="C4981" i="73"/>
  <c r="E4981" i="73" s="1"/>
  <c r="D5981" i="73"/>
  <c r="F4980" i="73"/>
  <c r="G4958" i="73"/>
  <c r="H4958" i="73" s="1"/>
  <c r="I4958" i="73"/>
  <c r="C4982" i="73" l="1"/>
  <c r="E4982" i="73" s="1"/>
  <c r="A4961" i="73"/>
  <c r="B4962" i="73"/>
  <c r="D5982" i="73"/>
  <c r="F4981" i="73"/>
  <c r="G4959" i="73"/>
  <c r="H4959" i="73" s="1"/>
  <c r="I4959" i="73"/>
  <c r="A4962" i="73" l="1"/>
  <c r="B4963" i="73"/>
  <c r="C4983" i="73"/>
  <c r="E4983" i="73" s="1"/>
  <c r="D5983" i="73"/>
  <c r="F4982" i="73"/>
  <c r="G4960" i="73"/>
  <c r="H4960" i="73" s="1"/>
  <c r="I4960" i="73"/>
  <c r="C4984" i="73" l="1"/>
  <c r="E4984" i="73" s="1"/>
  <c r="A4963" i="73"/>
  <c r="B4964" i="73"/>
  <c r="D5984" i="73"/>
  <c r="F4983" i="73"/>
  <c r="G4961" i="73"/>
  <c r="H4961" i="73" s="1"/>
  <c r="I4961" i="73"/>
  <c r="A4964" i="73" l="1"/>
  <c r="B4965" i="73"/>
  <c r="C4985" i="73"/>
  <c r="E4985" i="73" s="1"/>
  <c r="D5985" i="73"/>
  <c r="F4984" i="73"/>
  <c r="G4962" i="73"/>
  <c r="H4962" i="73" s="1"/>
  <c r="I4962" i="73"/>
  <c r="C4986" i="73" l="1"/>
  <c r="E4986" i="73" s="1"/>
  <c r="A4965" i="73"/>
  <c r="B4966" i="73"/>
  <c r="D5986" i="73"/>
  <c r="F4985" i="73"/>
  <c r="G4963" i="73"/>
  <c r="H4963" i="73" s="1"/>
  <c r="I4963" i="73"/>
  <c r="A4966" i="73" l="1"/>
  <c r="B4967" i="73"/>
  <c r="C4987" i="73"/>
  <c r="E4987" i="73" s="1"/>
  <c r="D5987" i="73"/>
  <c r="F4986" i="73"/>
  <c r="G4964" i="73"/>
  <c r="H4964" i="73" s="1"/>
  <c r="I4964" i="73"/>
  <c r="C4988" i="73" l="1"/>
  <c r="E4988" i="73" s="1"/>
  <c r="A4967" i="73"/>
  <c r="B4968" i="73"/>
  <c r="D5988" i="73"/>
  <c r="F4987" i="73"/>
  <c r="G4965" i="73"/>
  <c r="H4965" i="73" s="1"/>
  <c r="I4965" i="73"/>
  <c r="A4968" i="73" l="1"/>
  <c r="B4969" i="73"/>
  <c r="C4989" i="73"/>
  <c r="E4989" i="73" s="1"/>
  <c r="D5989" i="73"/>
  <c r="F4988" i="73"/>
  <c r="G4966" i="73"/>
  <c r="H4966" i="73" s="1"/>
  <c r="I4966" i="73"/>
  <c r="C4990" i="73" l="1"/>
  <c r="E4990" i="73" s="1"/>
  <c r="A4969" i="73"/>
  <c r="B4970" i="73"/>
  <c r="D5990" i="73"/>
  <c r="F4989" i="73"/>
  <c r="G4967" i="73"/>
  <c r="H4967" i="73" s="1"/>
  <c r="I4967" i="73"/>
  <c r="A4970" i="73" l="1"/>
  <c r="B4971" i="73"/>
  <c r="C4991" i="73"/>
  <c r="E4991" i="73" s="1"/>
  <c r="D5991" i="73"/>
  <c r="F4990" i="73"/>
  <c r="G4968" i="73"/>
  <c r="H4968" i="73" s="1"/>
  <c r="I4968" i="73"/>
  <c r="C4992" i="73" l="1"/>
  <c r="E4992" i="73" s="1"/>
  <c r="A4971" i="73"/>
  <c r="B4972" i="73"/>
  <c r="D5992" i="73"/>
  <c r="F4991" i="73"/>
  <c r="G4969" i="73"/>
  <c r="H4969" i="73" s="1"/>
  <c r="I4969" i="73"/>
  <c r="A4972" i="73" l="1"/>
  <c r="B4973" i="73"/>
  <c r="C4993" i="73"/>
  <c r="E4993" i="73" s="1"/>
  <c r="D5993" i="73"/>
  <c r="F4992" i="73"/>
  <c r="G4970" i="73"/>
  <c r="H4970" i="73" s="1"/>
  <c r="I4970" i="73"/>
  <c r="C4994" i="73" l="1"/>
  <c r="E4994" i="73" s="1"/>
  <c r="A4973" i="73"/>
  <c r="B4974" i="73"/>
  <c r="D5994" i="73"/>
  <c r="F4993" i="73"/>
  <c r="G4971" i="73"/>
  <c r="H4971" i="73" s="1"/>
  <c r="I4971" i="73"/>
  <c r="A4974" i="73" l="1"/>
  <c r="B4975" i="73"/>
  <c r="C4995" i="73"/>
  <c r="E4995" i="73" s="1"/>
  <c r="D5995" i="73"/>
  <c r="F4994" i="73"/>
  <c r="G4972" i="73"/>
  <c r="H4972" i="73" s="1"/>
  <c r="I4972" i="73"/>
  <c r="C4996" i="73" l="1"/>
  <c r="E4996" i="73" s="1"/>
  <c r="A4975" i="73"/>
  <c r="B4976" i="73"/>
  <c r="D5996" i="73"/>
  <c r="F4995" i="73"/>
  <c r="G4973" i="73"/>
  <c r="H4973" i="73" s="1"/>
  <c r="I4973" i="73"/>
  <c r="A4976" i="73" l="1"/>
  <c r="B4977" i="73"/>
  <c r="C4997" i="73"/>
  <c r="E4997" i="73" s="1"/>
  <c r="D5997" i="73"/>
  <c r="F4996" i="73"/>
  <c r="G4974" i="73"/>
  <c r="H4974" i="73" s="1"/>
  <c r="I4974" i="73"/>
  <c r="C4998" i="73" l="1"/>
  <c r="E4998" i="73" s="1"/>
  <c r="A4977" i="73"/>
  <c r="B4978" i="73"/>
  <c r="D5998" i="73"/>
  <c r="F4997" i="73"/>
  <c r="G4975" i="73"/>
  <c r="H4975" i="73" s="1"/>
  <c r="I4975" i="73"/>
  <c r="A4978" i="73" l="1"/>
  <c r="B4979" i="73"/>
  <c r="C4999" i="73"/>
  <c r="E4999" i="73" s="1"/>
  <c r="D5999" i="73"/>
  <c r="F4998" i="73"/>
  <c r="G4976" i="73"/>
  <c r="H4976" i="73" s="1"/>
  <c r="I4976" i="73"/>
  <c r="C5000" i="73" l="1"/>
  <c r="E5000" i="73" s="1"/>
  <c r="A4979" i="73"/>
  <c r="B4980" i="73"/>
  <c r="D6000" i="73"/>
  <c r="F4999" i="73"/>
  <c r="G4977" i="73"/>
  <c r="H4977" i="73" s="1"/>
  <c r="I4977" i="73"/>
  <c r="A4980" i="73" l="1"/>
  <c r="B4981" i="73"/>
  <c r="C5001" i="73"/>
  <c r="E5001" i="73" s="1"/>
  <c r="D6001" i="73"/>
  <c r="F5000" i="73"/>
  <c r="G4978" i="73"/>
  <c r="H4978" i="73" s="1"/>
  <c r="I4978" i="73"/>
  <c r="C5002" i="73" l="1"/>
  <c r="E5002" i="73" s="1"/>
  <c r="A4981" i="73"/>
  <c r="B4982" i="73"/>
  <c r="D6002" i="73"/>
  <c r="F5001" i="73"/>
  <c r="G4979" i="73"/>
  <c r="H4979" i="73" s="1"/>
  <c r="I4979" i="73"/>
  <c r="A4982" i="73" l="1"/>
  <c r="B4983" i="73"/>
  <c r="C5003" i="73"/>
  <c r="E5003" i="73" s="1"/>
  <c r="D6003" i="73"/>
  <c r="F5002" i="73"/>
  <c r="G4980" i="73"/>
  <c r="H4980" i="73" s="1"/>
  <c r="I4980" i="73"/>
  <c r="C5004" i="73" l="1"/>
  <c r="E5004" i="73" s="1"/>
  <c r="A4983" i="73"/>
  <c r="B4984" i="73"/>
  <c r="D6004" i="73"/>
  <c r="F5003" i="73"/>
  <c r="G4981" i="73"/>
  <c r="H4981" i="73" s="1"/>
  <c r="I4981" i="73"/>
  <c r="A4984" i="73" l="1"/>
  <c r="B4985" i="73"/>
  <c r="C5005" i="73"/>
  <c r="E5005" i="73" s="1"/>
  <c r="D6005" i="73"/>
  <c r="F5004" i="73"/>
  <c r="G4982" i="73"/>
  <c r="H4982" i="73" s="1"/>
  <c r="I4982" i="73"/>
  <c r="C5006" i="73" l="1"/>
  <c r="E5006" i="73" s="1"/>
  <c r="A4985" i="73"/>
  <c r="B4986" i="73"/>
  <c r="D6006" i="73"/>
  <c r="F5005" i="73"/>
  <c r="G4983" i="73"/>
  <c r="H4983" i="73" s="1"/>
  <c r="I4983" i="73"/>
  <c r="A4986" i="73" l="1"/>
  <c r="B4987" i="73"/>
  <c r="C5007" i="73"/>
  <c r="E5007" i="73" s="1"/>
  <c r="D6007" i="73"/>
  <c r="F5006" i="73"/>
  <c r="G4984" i="73"/>
  <c r="H4984" i="73" s="1"/>
  <c r="I4984" i="73"/>
  <c r="C5008" i="73" l="1"/>
  <c r="E5008" i="73" s="1"/>
  <c r="A4987" i="73"/>
  <c r="B4988" i="73"/>
  <c r="D6008" i="73"/>
  <c r="F5007" i="73"/>
  <c r="G4985" i="73"/>
  <c r="H4985" i="73" s="1"/>
  <c r="I4985" i="73"/>
  <c r="A4988" i="73" l="1"/>
  <c r="B4989" i="73"/>
  <c r="C5009" i="73"/>
  <c r="E5009" i="73" s="1"/>
  <c r="D6009" i="73"/>
  <c r="F5008" i="73"/>
  <c r="G4986" i="73"/>
  <c r="H4986" i="73" s="1"/>
  <c r="I4986" i="73"/>
  <c r="C5010" i="73" l="1"/>
  <c r="E5010" i="73" s="1"/>
  <c r="A4989" i="73"/>
  <c r="B4990" i="73"/>
  <c r="D6010" i="73"/>
  <c r="F5009" i="73"/>
  <c r="G4987" i="73"/>
  <c r="H4987" i="73" s="1"/>
  <c r="I4987" i="73"/>
  <c r="A4990" i="73" l="1"/>
  <c r="B4991" i="73"/>
  <c r="C5011" i="73"/>
  <c r="E5011" i="73" s="1"/>
  <c r="D6011" i="73"/>
  <c r="F5010" i="73"/>
  <c r="G4988" i="73"/>
  <c r="H4988" i="73" s="1"/>
  <c r="I4988" i="73"/>
  <c r="C5012" i="73" l="1"/>
  <c r="E5012" i="73" s="1"/>
  <c r="A4991" i="73"/>
  <c r="B4992" i="73"/>
  <c r="D6012" i="73"/>
  <c r="F5011" i="73"/>
  <c r="G4989" i="73"/>
  <c r="H4989" i="73" s="1"/>
  <c r="I4989" i="73"/>
  <c r="A4992" i="73" l="1"/>
  <c r="B4993" i="73"/>
  <c r="C5013" i="73"/>
  <c r="E5013" i="73" s="1"/>
  <c r="D6013" i="73"/>
  <c r="F5012" i="73"/>
  <c r="G4990" i="73"/>
  <c r="H4990" i="73" s="1"/>
  <c r="I4990" i="73"/>
  <c r="C5014" i="73" l="1"/>
  <c r="E5014" i="73" s="1"/>
  <c r="A4993" i="73"/>
  <c r="B4994" i="73"/>
  <c r="D6014" i="73"/>
  <c r="F5013" i="73"/>
  <c r="G4991" i="73"/>
  <c r="H4991" i="73" s="1"/>
  <c r="I4991" i="73"/>
  <c r="A4994" i="73" l="1"/>
  <c r="B4995" i="73"/>
  <c r="C5015" i="73"/>
  <c r="E5015" i="73" s="1"/>
  <c r="D6015" i="73"/>
  <c r="F5014" i="73"/>
  <c r="G4992" i="73"/>
  <c r="H4992" i="73" s="1"/>
  <c r="I4992" i="73"/>
  <c r="C5016" i="73" l="1"/>
  <c r="E5016" i="73" s="1"/>
  <c r="A4995" i="73"/>
  <c r="B4996" i="73"/>
  <c r="D6016" i="73"/>
  <c r="F5015" i="73"/>
  <c r="G4993" i="73"/>
  <c r="H4993" i="73" s="1"/>
  <c r="I4993" i="73"/>
  <c r="A4996" i="73" l="1"/>
  <c r="B4997" i="73"/>
  <c r="C5017" i="73"/>
  <c r="E5017" i="73" s="1"/>
  <c r="D6017" i="73"/>
  <c r="F5016" i="73"/>
  <c r="G4994" i="73"/>
  <c r="H4994" i="73" s="1"/>
  <c r="I4994" i="73"/>
  <c r="C5018" i="73" l="1"/>
  <c r="E5018" i="73" s="1"/>
  <c r="A4997" i="73"/>
  <c r="B4998" i="73"/>
  <c r="D6018" i="73"/>
  <c r="F5017" i="73"/>
  <c r="G4995" i="73"/>
  <c r="H4995" i="73" s="1"/>
  <c r="I4995" i="73"/>
  <c r="A4998" i="73" l="1"/>
  <c r="B4999" i="73"/>
  <c r="C5019" i="73"/>
  <c r="E5019" i="73" s="1"/>
  <c r="D6019" i="73"/>
  <c r="F5018" i="73"/>
  <c r="G4996" i="73"/>
  <c r="H4996" i="73" s="1"/>
  <c r="I4996" i="73"/>
  <c r="C5020" i="73" l="1"/>
  <c r="E5020" i="73" s="1"/>
  <c r="A4999" i="73"/>
  <c r="B5000" i="73"/>
  <c r="D6020" i="73"/>
  <c r="F5019" i="73"/>
  <c r="G4997" i="73"/>
  <c r="H4997" i="73" s="1"/>
  <c r="I4997" i="73"/>
  <c r="A5000" i="73" l="1"/>
  <c r="B5001" i="73"/>
  <c r="C5021" i="73"/>
  <c r="E5021" i="73" s="1"/>
  <c r="D6021" i="73"/>
  <c r="F5020" i="73"/>
  <c r="G4998" i="73"/>
  <c r="H4998" i="73" s="1"/>
  <c r="I4998" i="73"/>
  <c r="C5022" i="73" l="1"/>
  <c r="E5022" i="73" s="1"/>
  <c r="A5001" i="73"/>
  <c r="B5002" i="73"/>
  <c r="D6022" i="73"/>
  <c r="F5021" i="73"/>
  <c r="G4999" i="73"/>
  <c r="H4999" i="73" s="1"/>
  <c r="I4999" i="73"/>
  <c r="A5002" i="73" l="1"/>
  <c r="B5003" i="73"/>
  <c r="C5023" i="73"/>
  <c r="E5023" i="73" s="1"/>
  <c r="D6023" i="73"/>
  <c r="F5022" i="73"/>
  <c r="G5000" i="73"/>
  <c r="H5000" i="73" s="1"/>
  <c r="I5000" i="73"/>
  <c r="C5024" i="73" l="1"/>
  <c r="E5024" i="73" s="1"/>
  <c r="A5003" i="73"/>
  <c r="B5004" i="73"/>
  <c r="D6024" i="73"/>
  <c r="F5023" i="73"/>
  <c r="G5001" i="73"/>
  <c r="H5001" i="73" s="1"/>
  <c r="I5001" i="73"/>
  <c r="A5004" i="73" l="1"/>
  <c r="B5005" i="73"/>
  <c r="C5025" i="73"/>
  <c r="E5025" i="73" s="1"/>
  <c r="D6025" i="73"/>
  <c r="F5024" i="73"/>
  <c r="G5002" i="73"/>
  <c r="H5002" i="73" s="1"/>
  <c r="I5002" i="73"/>
  <c r="C5026" i="73" l="1"/>
  <c r="E5026" i="73" s="1"/>
  <c r="A5005" i="73"/>
  <c r="B5006" i="73"/>
  <c r="D6026" i="73"/>
  <c r="F5025" i="73"/>
  <c r="G5003" i="73"/>
  <c r="H5003" i="73" s="1"/>
  <c r="I5003" i="73"/>
  <c r="A5006" i="73" l="1"/>
  <c r="B5007" i="73"/>
  <c r="C5027" i="73"/>
  <c r="E5027" i="73" s="1"/>
  <c r="D6027" i="73"/>
  <c r="F5026" i="73"/>
  <c r="G5004" i="73"/>
  <c r="H5004" i="73" s="1"/>
  <c r="I5004" i="73"/>
  <c r="C5028" i="73" l="1"/>
  <c r="E5028" i="73" s="1"/>
  <c r="A5007" i="73"/>
  <c r="B5008" i="73"/>
  <c r="D6028" i="73"/>
  <c r="F5027" i="73"/>
  <c r="G5005" i="73"/>
  <c r="H5005" i="73" s="1"/>
  <c r="I5005" i="73"/>
  <c r="A5008" i="73" l="1"/>
  <c r="B5009" i="73"/>
  <c r="C5029" i="73"/>
  <c r="E5029" i="73" s="1"/>
  <c r="D6029" i="73"/>
  <c r="F5028" i="73"/>
  <c r="G5006" i="73"/>
  <c r="H5006" i="73" s="1"/>
  <c r="I5006" i="73"/>
  <c r="C5030" i="73" l="1"/>
  <c r="E5030" i="73" s="1"/>
  <c r="A5009" i="73"/>
  <c r="B5010" i="73"/>
  <c r="D6030" i="73"/>
  <c r="F5029" i="73"/>
  <c r="G5007" i="73"/>
  <c r="H5007" i="73" s="1"/>
  <c r="I5007" i="73"/>
  <c r="A5010" i="73" l="1"/>
  <c r="B5011" i="73"/>
  <c r="C5031" i="73"/>
  <c r="E5031" i="73" s="1"/>
  <c r="D6031" i="73"/>
  <c r="F5030" i="73"/>
  <c r="G5008" i="73"/>
  <c r="H5008" i="73" s="1"/>
  <c r="I5008" i="73"/>
  <c r="C5032" i="73" l="1"/>
  <c r="E5032" i="73" s="1"/>
  <c r="A5011" i="73"/>
  <c r="B5012" i="73"/>
  <c r="D6032" i="73"/>
  <c r="F5031" i="73"/>
  <c r="G5009" i="73"/>
  <c r="H5009" i="73" s="1"/>
  <c r="I5009" i="73"/>
  <c r="A5012" i="73" l="1"/>
  <c r="B5013" i="73"/>
  <c r="C5033" i="73"/>
  <c r="E5033" i="73" s="1"/>
  <c r="D6033" i="73"/>
  <c r="F5032" i="73"/>
  <c r="G5010" i="73"/>
  <c r="H5010" i="73" s="1"/>
  <c r="I5010" i="73"/>
  <c r="C5034" i="73" l="1"/>
  <c r="E5034" i="73" s="1"/>
  <c r="A5013" i="73"/>
  <c r="B5014" i="73"/>
  <c r="D6034" i="73"/>
  <c r="F5033" i="73"/>
  <c r="G5011" i="73"/>
  <c r="H5011" i="73" s="1"/>
  <c r="I5011" i="73"/>
  <c r="A5014" i="73" l="1"/>
  <c r="B5015" i="73"/>
  <c r="C5035" i="73"/>
  <c r="E5035" i="73" s="1"/>
  <c r="D6035" i="73"/>
  <c r="F5034" i="73"/>
  <c r="G5012" i="73"/>
  <c r="H5012" i="73" s="1"/>
  <c r="I5012" i="73"/>
  <c r="C5036" i="73" l="1"/>
  <c r="E5036" i="73" s="1"/>
  <c r="A5015" i="73"/>
  <c r="B5016" i="73"/>
  <c r="D6036" i="73"/>
  <c r="F5035" i="73"/>
  <c r="G5013" i="73"/>
  <c r="H5013" i="73" s="1"/>
  <c r="I5013" i="73"/>
  <c r="A5016" i="73" l="1"/>
  <c r="B5017" i="73"/>
  <c r="C5037" i="73"/>
  <c r="E5037" i="73" s="1"/>
  <c r="D6037" i="73"/>
  <c r="F5036" i="73"/>
  <c r="G5014" i="73"/>
  <c r="H5014" i="73" s="1"/>
  <c r="I5014" i="73"/>
  <c r="C5038" i="73" l="1"/>
  <c r="E5038" i="73" s="1"/>
  <c r="A5017" i="73"/>
  <c r="B5018" i="73"/>
  <c r="D6038" i="73"/>
  <c r="F5037" i="73"/>
  <c r="G5015" i="73"/>
  <c r="H5015" i="73" s="1"/>
  <c r="I5015" i="73"/>
  <c r="A5018" i="73" l="1"/>
  <c r="B5019" i="73"/>
  <c r="C5039" i="73"/>
  <c r="E5039" i="73" s="1"/>
  <c r="D6039" i="73"/>
  <c r="F5038" i="73"/>
  <c r="G5016" i="73"/>
  <c r="H5016" i="73" s="1"/>
  <c r="I5016" i="73"/>
  <c r="C5040" i="73" l="1"/>
  <c r="E5040" i="73" s="1"/>
  <c r="A5019" i="73"/>
  <c r="B5020" i="73"/>
  <c r="D6040" i="73"/>
  <c r="F5039" i="73"/>
  <c r="G5017" i="73"/>
  <c r="H5017" i="73" s="1"/>
  <c r="I5017" i="73"/>
  <c r="A5020" i="73" l="1"/>
  <c r="B5021" i="73"/>
  <c r="C5041" i="73"/>
  <c r="E5041" i="73" s="1"/>
  <c r="D6041" i="73"/>
  <c r="F5040" i="73"/>
  <c r="G5018" i="73"/>
  <c r="H5018" i="73" s="1"/>
  <c r="I5018" i="73"/>
  <c r="C5042" i="73" l="1"/>
  <c r="E5042" i="73" s="1"/>
  <c r="A5021" i="73"/>
  <c r="B5022" i="73"/>
  <c r="D6042" i="73"/>
  <c r="F5041" i="73"/>
  <c r="G5019" i="73"/>
  <c r="H5019" i="73" s="1"/>
  <c r="I5019" i="73"/>
  <c r="A5022" i="73" l="1"/>
  <c r="B5023" i="73"/>
  <c r="C5043" i="73"/>
  <c r="E5043" i="73" s="1"/>
  <c r="D6043" i="73"/>
  <c r="F5042" i="73"/>
  <c r="G5020" i="73"/>
  <c r="H5020" i="73" s="1"/>
  <c r="I5020" i="73"/>
  <c r="C5044" i="73" l="1"/>
  <c r="E5044" i="73" s="1"/>
  <c r="A5023" i="73"/>
  <c r="B5024" i="73"/>
  <c r="D6044" i="73"/>
  <c r="F5043" i="73"/>
  <c r="G5021" i="73"/>
  <c r="H5021" i="73" s="1"/>
  <c r="I5021" i="73"/>
  <c r="A5024" i="73" l="1"/>
  <c r="B5025" i="73"/>
  <c r="C5045" i="73"/>
  <c r="E5045" i="73" s="1"/>
  <c r="D6045" i="73"/>
  <c r="F5044" i="73"/>
  <c r="G5022" i="73"/>
  <c r="H5022" i="73" s="1"/>
  <c r="I5022" i="73"/>
  <c r="C5046" i="73" l="1"/>
  <c r="E5046" i="73" s="1"/>
  <c r="A5025" i="73"/>
  <c r="B5026" i="73"/>
  <c r="D6046" i="73"/>
  <c r="F5045" i="73"/>
  <c r="G5023" i="73"/>
  <c r="H5023" i="73" s="1"/>
  <c r="I5023" i="73"/>
  <c r="A5026" i="73" l="1"/>
  <c r="B5027" i="73"/>
  <c r="C5047" i="73"/>
  <c r="E5047" i="73" s="1"/>
  <c r="D6047" i="73"/>
  <c r="F5046" i="73"/>
  <c r="G5024" i="73"/>
  <c r="H5024" i="73" s="1"/>
  <c r="I5024" i="73"/>
  <c r="C5048" i="73" l="1"/>
  <c r="E5048" i="73" s="1"/>
  <c r="A5027" i="73"/>
  <c r="B5028" i="73"/>
  <c r="D6048" i="73"/>
  <c r="F5047" i="73"/>
  <c r="G5025" i="73"/>
  <c r="H5025" i="73" s="1"/>
  <c r="I5025" i="73"/>
  <c r="A5028" i="73" l="1"/>
  <c r="B5029" i="73"/>
  <c r="C5049" i="73"/>
  <c r="E5049" i="73" s="1"/>
  <c r="D6049" i="73"/>
  <c r="F5048" i="73"/>
  <c r="G5026" i="73"/>
  <c r="H5026" i="73" s="1"/>
  <c r="I5026" i="73"/>
  <c r="D6050" i="73" l="1"/>
  <c r="C5050" i="73"/>
  <c r="A5029" i="73"/>
  <c r="B5030" i="73"/>
  <c r="F5049" i="73"/>
  <c r="E5050" i="73"/>
  <c r="G5027" i="73"/>
  <c r="H5027" i="73" s="1"/>
  <c r="I5027" i="73"/>
  <c r="C5051" i="73" l="1"/>
  <c r="E5051" i="73" s="1"/>
  <c r="A5030" i="73"/>
  <c r="B5031" i="73"/>
  <c r="D6051" i="73"/>
  <c r="F5050" i="73"/>
  <c r="G5028" i="73"/>
  <c r="H5028" i="73" s="1"/>
  <c r="I5028" i="73"/>
  <c r="A5031" i="73" l="1"/>
  <c r="B5032" i="73"/>
  <c r="C5052" i="73"/>
  <c r="E5052" i="73" s="1"/>
  <c r="D6052" i="73"/>
  <c r="F5051" i="73"/>
  <c r="G5029" i="73"/>
  <c r="H5029" i="73" s="1"/>
  <c r="I5029" i="73"/>
  <c r="C5053" i="73" l="1"/>
  <c r="E5053" i="73" s="1"/>
  <c r="A5032" i="73"/>
  <c r="B5033" i="73"/>
  <c r="D6053" i="73"/>
  <c r="F5052" i="73"/>
  <c r="G5030" i="73"/>
  <c r="H5030" i="73" s="1"/>
  <c r="I5030" i="73"/>
  <c r="A5033" i="73" l="1"/>
  <c r="B5034" i="73"/>
  <c r="C5054" i="73"/>
  <c r="E5054" i="73" s="1"/>
  <c r="D6054" i="73"/>
  <c r="F5053" i="73"/>
  <c r="G5031" i="73"/>
  <c r="H5031" i="73" s="1"/>
  <c r="I5031" i="73"/>
  <c r="C5055" i="73" l="1"/>
  <c r="E5055" i="73" s="1"/>
  <c r="A5034" i="73"/>
  <c r="B5035" i="73"/>
  <c r="D6055" i="73"/>
  <c r="F5054" i="73"/>
  <c r="G5032" i="73"/>
  <c r="H5032" i="73" s="1"/>
  <c r="I5032" i="73"/>
  <c r="A5035" i="73" l="1"/>
  <c r="B5036" i="73"/>
  <c r="C5056" i="73"/>
  <c r="E5056" i="73" s="1"/>
  <c r="D6056" i="73"/>
  <c r="F5055" i="73"/>
  <c r="G5033" i="73"/>
  <c r="H5033" i="73" s="1"/>
  <c r="I5033" i="73"/>
  <c r="C5057" i="73" l="1"/>
  <c r="E5057" i="73" s="1"/>
  <c r="A5036" i="73"/>
  <c r="B5037" i="73"/>
  <c r="D6057" i="73"/>
  <c r="F5056" i="73"/>
  <c r="G5034" i="73"/>
  <c r="H5034" i="73" s="1"/>
  <c r="I5034" i="73"/>
  <c r="A5037" i="73" l="1"/>
  <c r="B5038" i="73"/>
  <c r="C5058" i="73"/>
  <c r="E5058" i="73" s="1"/>
  <c r="D6058" i="73"/>
  <c r="F5057" i="73"/>
  <c r="G5035" i="73"/>
  <c r="H5035" i="73" s="1"/>
  <c r="I5035" i="73"/>
  <c r="C5059" i="73" l="1"/>
  <c r="E5059" i="73" s="1"/>
  <c r="A5038" i="73"/>
  <c r="B5039" i="73"/>
  <c r="D6059" i="73"/>
  <c r="F5058" i="73"/>
  <c r="G5036" i="73"/>
  <c r="H5036" i="73" s="1"/>
  <c r="I5036" i="73"/>
  <c r="A5039" i="73" l="1"/>
  <c r="B5040" i="73"/>
  <c r="C5060" i="73"/>
  <c r="E5060" i="73" s="1"/>
  <c r="D6060" i="73"/>
  <c r="F5059" i="73"/>
  <c r="G5037" i="73"/>
  <c r="H5037" i="73" s="1"/>
  <c r="I5037" i="73"/>
  <c r="C5061" i="73" l="1"/>
  <c r="E5061" i="73" s="1"/>
  <c r="A5040" i="73"/>
  <c r="B5041" i="73"/>
  <c r="D6061" i="73"/>
  <c r="F5060" i="73"/>
  <c r="G5038" i="73"/>
  <c r="H5038" i="73" s="1"/>
  <c r="I5038" i="73"/>
  <c r="A5041" i="73" l="1"/>
  <c r="B5042" i="73"/>
  <c r="C5062" i="73"/>
  <c r="E5062" i="73" s="1"/>
  <c r="D6062" i="73"/>
  <c r="F5061" i="73"/>
  <c r="G5039" i="73"/>
  <c r="H5039" i="73" s="1"/>
  <c r="I5039" i="73"/>
  <c r="C5063" i="73" l="1"/>
  <c r="E5063" i="73" s="1"/>
  <c r="A5042" i="73"/>
  <c r="B5043" i="73"/>
  <c r="D6063" i="73"/>
  <c r="F5062" i="73"/>
  <c r="G5040" i="73"/>
  <c r="H5040" i="73" s="1"/>
  <c r="I5040" i="73"/>
  <c r="A5043" i="73" l="1"/>
  <c r="B5044" i="73"/>
  <c r="C5064" i="73"/>
  <c r="E5064" i="73" s="1"/>
  <c r="D6064" i="73"/>
  <c r="F5063" i="73"/>
  <c r="G5041" i="73"/>
  <c r="H5041" i="73" s="1"/>
  <c r="I5041" i="73"/>
  <c r="C5065" i="73" l="1"/>
  <c r="E5065" i="73" s="1"/>
  <c r="A5044" i="73"/>
  <c r="B5045" i="73"/>
  <c r="D6065" i="73"/>
  <c r="F5064" i="73"/>
  <c r="G5042" i="73"/>
  <c r="H5042" i="73" s="1"/>
  <c r="I5042" i="73"/>
  <c r="A5045" i="73" l="1"/>
  <c r="B5046" i="73"/>
  <c r="C5066" i="73"/>
  <c r="E5066" i="73" s="1"/>
  <c r="D6066" i="73"/>
  <c r="F5065" i="73"/>
  <c r="G5043" i="73"/>
  <c r="H5043" i="73" s="1"/>
  <c r="I5043" i="73"/>
  <c r="C5067" i="73" l="1"/>
  <c r="E5067" i="73" s="1"/>
  <c r="A5046" i="73"/>
  <c r="B5047" i="73"/>
  <c r="D6067" i="73"/>
  <c r="F5066" i="73"/>
  <c r="G5044" i="73"/>
  <c r="H5044" i="73" s="1"/>
  <c r="I5044" i="73"/>
  <c r="A5047" i="73" l="1"/>
  <c r="B5048" i="73"/>
  <c r="C5068" i="73"/>
  <c r="E5068" i="73" s="1"/>
  <c r="D6068" i="73"/>
  <c r="F5067" i="73"/>
  <c r="G5045" i="73"/>
  <c r="H5045" i="73" s="1"/>
  <c r="I5045" i="73"/>
  <c r="C5069" i="73" l="1"/>
  <c r="E5069" i="73" s="1"/>
  <c r="A5048" i="73"/>
  <c r="B5049" i="73"/>
  <c r="D6069" i="73"/>
  <c r="F5068" i="73"/>
  <c r="G5046" i="73"/>
  <c r="H5046" i="73" s="1"/>
  <c r="I5046" i="73"/>
  <c r="A5049" i="73" l="1"/>
  <c r="B5050" i="73"/>
  <c r="C5070" i="73"/>
  <c r="E5070" i="73" s="1"/>
  <c r="D6070" i="73"/>
  <c r="F5069" i="73"/>
  <c r="G5047" i="73"/>
  <c r="H5047" i="73" s="1"/>
  <c r="I5047" i="73"/>
  <c r="C5071" i="73" l="1"/>
  <c r="E5071" i="73" s="1"/>
  <c r="A5050" i="73"/>
  <c r="B5051" i="73"/>
  <c r="D6071" i="73"/>
  <c r="F5070" i="73"/>
  <c r="G5048" i="73"/>
  <c r="H5048" i="73" s="1"/>
  <c r="I5048" i="73"/>
  <c r="A5051" i="73" l="1"/>
  <c r="B5052" i="73"/>
  <c r="C5072" i="73"/>
  <c r="E5072" i="73" s="1"/>
  <c r="D6072" i="73"/>
  <c r="F5071" i="73"/>
  <c r="G5049" i="73"/>
  <c r="H5049" i="73" s="1"/>
  <c r="I5049" i="73"/>
  <c r="C5073" i="73" l="1"/>
  <c r="E5073" i="73" s="1"/>
  <c r="A5052" i="73"/>
  <c r="B5053" i="73"/>
  <c r="D6073" i="73"/>
  <c r="F5072" i="73"/>
  <c r="G5050" i="73"/>
  <c r="H5050" i="73" s="1"/>
  <c r="I5050" i="73"/>
  <c r="A5053" i="73" l="1"/>
  <c r="B5054" i="73"/>
  <c r="C5074" i="73"/>
  <c r="E5074" i="73" s="1"/>
  <c r="D6074" i="73"/>
  <c r="F5073" i="73"/>
  <c r="G5051" i="73"/>
  <c r="H5051" i="73" s="1"/>
  <c r="I5051" i="73"/>
  <c r="C5075" i="73" l="1"/>
  <c r="E5075" i="73" s="1"/>
  <c r="A5054" i="73"/>
  <c r="B5055" i="73"/>
  <c r="D6075" i="73"/>
  <c r="F5074" i="73"/>
  <c r="G5052" i="73"/>
  <c r="H5052" i="73" s="1"/>
  <c r="I5052" i="73"/>
  <c r="A5055" i="73" l="1"/>
  <c r="B5056" i="73"/>
  <c r="C5076" i="73"/>
  <c r="E5076" i="73" s="1"/>
  <c r="D6076" i="73"/>
  <c r="F5075" i="73"/>
  <c r="G5053" i="73"/>
  <c r="H5053" i="73" s="1"/>
  <c r="I5053" i="73"/>
  <c r="C5077" i="73" l="1"/>
  <c r="E5077" i="73" s="1"/>
  <c r="A5056" i="73"/>
  <c r="B5057" i="73"/>
  <c r="D6077" i="73"/>
  <c r="F5076" i="73"/>
  <c r="G5054" i="73"/>
  <c r="H5054" i="73" s="1"/>
  <c r="I5054" i="73"/>
  <c r="A5057" i="73" l="1"/>
  <c r="B5058" i="73"/>
  <c r="C5078" i="73"/>
  <c r="D6078" i="73"/>
  <c r="F5077" i="73"/>
  <c r="G5055" i="73"/>
  <c r="H5055" i="73" s="1"/>
  <c r="I5055" i="73"/>
  <c r="C5079" i="73" l="1"/>
  <c r="E5079" i="73" s="1"/>
  <c r="E5078" i="73"/>
  <c r="A5058" i="73"/>
  <c r="B5059" i="73"/>
  <c r="D6079" i="73"/>
  <c r="F5078" i="73"/>
  <c r="G5056" i="73"/>
  <c r="H5056" i="73" s="1"/>
  <c r="I5056" i="73"/>
  <c r="D6080" i="73" l="1"/>
  <c r="C5080" i="73"/>
  <c r="E5080" i="73" s="1"/>
  <c r="A5059" i="73"/>
  <c r="B5060" i="73"/>
  <c r="F5079" i="73"/>
  <c r="G5057" i="73"/>
  <c r="H5057" i="73" s="1"/>
  <c r="I5057" i="73"/>
  <c r="C5081" i="73" l="1"/>
  <c r="E5081" i="73" s="1"/>
  <c r="A5060" i="73"/>
  <c r="B5061" i="73"/>
  <c r="D6081" i="73"/>
  <c r="F5080" i="73"/>
  <c r="G5058" i="73"/>
  <c r="H5058" i="73" s="1"/>
  <c r="I5058" i="73"/>
  <c r="A5061" i="73" l="1"/>
  <c r="B5062" i="73"/>
  <c r="C5082" i="73"/>
  <c r="E5082" i="73" s="1"/>
  <c r="D6082" i="73"/>
  <c r="F5081" i="73"/>
  <c r="G5059" i="73"/>
  <c r="H5059" i="73" s="1"/>
  <c r="I5059" i="73"/>
  <c r="C5083" i="73" l="1"/>
  <c r="E5083" i="73" s="1"/>
  <c r="A5062" i="73"/>
  <c r="B5063" i="73"/>
  <c r="D6083" i="73"/>
  <c r="F5082" i="73"/>
  <c r="G5060" i="73"/>
  <c r="H5060" i="73" s="1"/>
  <c r="I5060" i="73"/>
  <c r="A5063" i="73" l="1"/>
  <c r="B5064" i="73"/>
  <c r="C5084" i="73"/>
  <c r="E5084" i="73" s="1"/>
  <c r="D6084" i="73"/>
  <c r="F5083" i="73"/>
  <c r="G5061" i="73"/>
  <c r="H5061" i="73" s="1"/>
  <c r="I5061" i="73"/>
  <c r="C5085" i="73" l="1"/>
  <c r="E5085" i="73" s="1"/>
  <c r="A5064" i="73"/>
  <c r="B5065" i="73"/>
  <c r="D6085" i="73"/>
  <c r="F5084" i="73"/>
  <c r="G5062" i="73"/>
  <c r="H5062" i="73" s="1"/>
  <c r="I5062" i="73"/>
  <c r="A5065" i="73" l="1"/>
  <c r="B5066" i="73"/>
  <c r="C5086" i="73"/>
  <c r="E5086" i="73" s="1"/>
  <c r="D6086" i="73"/>
  <c r="F5085" i="73"/>
  <c r="G5063" i="73"/>
  <c r="H5063" i="73" s="1"/>
  <c r="I5063" i="73"/>
  <c r="C5087" i="73" l="1"/>
  <c r="E5087" i="73" s="1"/>
  <c r="A5066" i="73"/>
  <c r="B5067" i="73"/>
  <c r="D6087" i="73"/>
  <c r="F5086" i="73"/>
  <c r="G5064" i="73"/>
  <c r="H5064" i="73" s="1"/>
  <c r="I5064" i="73"/>
  <c r="A5067" i="73" l="1"/>
  <c r="B5068" i="73"/>
  <c r="C5088" i="73"/>
  <c r="E5088" i="73" s="1"/>
  <c r="D6088" i="73"/>
  <c r="F5087" i="73"/>
  <c r="G5065" i="73"/>
  <c r="H5065" i="73" s="1"/>
  <c r="I5065" i="73"/>
  <c r="C5089" i="73" l="1"/>
  <c r="E5089" i="73" s="1"/>
  <c r="A5068" i="73"/>
  <c r="B5069" i="73"/>
  <c r="D6089" i="73"/>
  <c r="F5088" i="73"/>
  <c r="G5066" i="73"/>
  <c r="H5066" i="73" s="1"/>
  <c r="I5066" i="73"/>
  <c r="A5069" i="73" l="1"/>
  <c r="B5070" i="73"/>
  <c r="C5090" i="73"/>
  <c r="E5090" i="73" s="1"/>
  <c r="D6090" i="73"/>
  <c r="F5089" i="73"/>
  <c r="G5067" i="73"/>
  <c r="H5067" i="73" s="1"/>
  <c r="I5067" i="73"/>
  <c r="C5091" i="73" l="1"/>
  <c r="E5091" i="73" s="1"/>
  <c r="A5070" i="73"/>
  <c r="B5071" i="73"/>
  <c r="D6091" i="73"/>
  <c r="F5090" i="73"/>
  <c r="G5068" i="73"/>
  <c r="H5068" i="73" s="1"/>
  <c r="I5068" i="73"/>
  <c r="A5071" i="73" l="1"/>
  <c r="B5072" i="73"/>
  <c r="C5092" i="73"/>
  <c r="E5092" i="73" s="1"/>
  <c r="D6092" i="73"/>
  <c r="F5091" i="73"/>
  <c r="G5069" i="73"/>
  <c r="H5069" i="73" s="1"/>
  <c r="I5069" i="73"/>
  <c r="C5093" i="73" l="1"/>
  <c r="E5093" i="73" s="1"/>
  <c r="A5072" i="73"/>
  <c r="B5073" i="73"/>
  <c r="D6093" i="73"/>
  <c r="F5092" i="73"/>
  <c r="G5070" i="73"/>
  <c r="H5070" i="73" s="1"/>
  <c r="I5070" i="73"/>
  <c r="A5073" i="73" l="1"/>
  <c r="B5074" i="73"/>
  <c r="C5094" i="73"/>
  <c r="E5094" i="73" s="1"/>
  <c r="D6094" i="73"/>
  <c r="F5093" i="73"/>
  <c r="G5071" i="73"/>
  <c r="H5071" i="73" s="1"/>
  <c r="I5071" i="73"/>
  <c r="C5095" i="73" l="1"/>
  <c r="E5095" i="73" s="1"/>
  <c r="A5074" i="73"/>
  <c r="B5075" i="73"/>
  <c r="D6095" i="73"/>
  <c r="F5094" i="73"/>
  <c r="G5072" i="73"/>
  <c r="H5072" i="73" s="1"/>
  <c r="I5072" i="73"/>
  <c r="A5075" i="73" l="1"/>
  <c r="B5076" i="73"/>
  <c r="C5096" i="73"/>
  <c r="E5096" i="73" s="1"/>
  <c r="D6096" i="73"/>
  <c r="F5095" i="73"/>
  <c r="G5073" i="73"/>
  <c r="H5073" i="73" s="1"/>
  <c r="I5073" i="73"/>
  <c r="C5097" i="73" l="1"/>
  <c r="E5097" i="73" s="1"/>
  <c r="A5076" i="73"/>
  <c r="B5077" i="73"/>
  <c r="D6097" i="73"/>
  <c r="F5096" i="73"/>
  <c r="G5074" i="73"/>
  <c r="H5074" i="73" s="1"/>
  <c r="I5074" i="73"/>
  <c r="A5077" i="73" l="1"/>
  <c r="B5078" i="73"/>
  <c r="C5098" i="73"/>
  <c r="E5098" i="73" s="1"/>
  <c r="D6098" i="73"/>
  <c r="F5097" i="73"/>
  <c r="G5075" i="73"/>
  <c r="H5075" i="73" s="1"/>
  <c r="I5075" i="73"/>
  <c r="C5099" i="73" l="1"/>
  <c r="E5099" i="73" s="1"/>
  <c r="A5078" i="73"/>
  <c r="B5079" i="73"/>
  <c r="D6099" i="73"/>
  <c r="F5098" i="73"/>
  <c r="G5076" i="73"/>
  <c r="H5076" i="73" s="1"/>
  <c r="I5076" i="73"/>
  <c r="A5079" i="73" l="1"/>
  <c r="B5080" i="73"/>
  <c r="C5100" i="73"/>
  <c r="E5100" i="73" s="1"/>
  <c r="D6100" i="73"/>
  <c r="F5099" i="73"/>
  <c r="G5077" i="73"/>
  <c r="H5077" i="73" s="1"/>
  <c r="I5077" i="73"/>
  <c r="C5101" i="73" l="1"/>
  <c r="E5101" i="73" s="1"/>
  <c r="A5080" i="73"/>
  <c r="B5081" i="73"/>
  <c r="D6101" i="73"/>
  <c r="F5100" i="73"/>
  <c r="G5078" i="73"/>
  <c r="H5078" i="73" s="1"/>
  <c r="I5078" i="73"/>
  <c r="A5081" i="73" l="1"/>
  <c r="B5082" i="73"/>
  <c r="C5102" i="73"/>
  <c r="D6102" i="73"/>
  <c r="F5101" i="73"/>
  <c r="G5079" i="73"/>
  <c r="H5079" i="73" s="1"/>
  <c r="I5079" i="73"/>
  <c r="C5103" i="73" l="1"/>
  <c r="E5103" i="73" s="1"/>
  <c r="E5102" i="73"/>
  <c r="A5082" i="73"/>
  <c r="B5083" i="73"/>
  <c r="D6103" i="73"/>
  <c r="F5102" i="73"/>
  <c r="G5080" i="73"/>
  <c r="H5080" i="73" s="1"/>
  <c r="I5080" i="73"/>
  <c r="D6104" i="73" l="1"/>
  <c r="C5104" i="73"/>
  <c r="E5104" i="73" s="1"/>
  <c r="A5083" i="73"/>
  <c r="B5084" i="73"/>
  <c r="F5103" i="73"/>
  <c r="G5081" i="73"/>
  <c r="H5081" i="73" s="1"/>
  <c r="I5081" i="73"/>
  <c r="C5105" i="73" l="1"/>
  <c r="E5105" i="73" s="1"/>
  <c r="A5084" i="73"/>
  <c r="B5085" i="73"/>
  <c r="D6105" i="73"/>
  <c r="F5104" i="73"/>
  <c r="G5082" i="73"/>
  <c r="H5082" i="73" s="1"/>
  <c r="I5082" i="73"/>
  <c r="A5085" i="73" l="1"/>
  <c r="B5086" i="73"/>
  <c r="C5106" i="73"/>
  <c r="E5106" i="73" s="1"/>
  <c r="D6106" i="73"/>
  <c r="F5105" i="73"/>
  <c r="G5083" i="73"/>
  <c r="H5083" i="73" s="1"/>
  <c r="I5083" i="73"/>
  <c r="C5107" i="73" l="1"/>
  <c r="E5107" i="73" s="1"/>
  <c r="A5086" i="73"/>
  <c r="B5087" i="73"/>
  <c r="D6107" i="73"/>
  <c r="F5106" i="73"/>
  <c r="G5084" i="73"/>
  <c r="H5084" i="73" s="1"/>
  <c r="I5084" i="73"/>
  <c r="A5087" i="73" l="1"/>
  <c r="B5088" i="73"/>
  <c r="C5108" i="73"/>
  <c r="E5108" i="73" s="1"/>
  <c r="D6108" i="73"/>
  <c r="F5107" i="73"/>
  <c r="G5085" i="73"/>
  <c r="H5085" i="73" s="1"/>
  <c r="I5085" i="73"/>
  <c r="C5109" i="73" l="1"/>
  <c r="E5109" i="73" s="1"/>
  <c r="A5088" i="73"/>
  <c r="B5089" i="73"/>
  <c r="D6109" i="73"/>
  <c r="F5108" i="73"/>
  <c r="G5086" i="73"/>
  <c r="H5086" i="73" s="1"/>
  <c r="I5086" i="73"/>
  <c r="A5089" i="73" l="1"/>
  <c r="B5090" i="73"/>
  <c r="C5110" i="73"/>
  <c r="E5110" i="73" s="1"/>
  <c r="D6110" i="73"/>
  <c r="F5109" i="73"/>
  <c r="G5087" i="73"/>
  <c r="H5087" i="73" s="1"/>
  <c r="I5087" i="73"/>
  <c r="C5111" i="73" l="1"/>
  <c r="E5111" i="73" s="1"/>
  <c r="A5090" i="73"/>
  <c r="B5091" i="73"/>
  <c r="D6111" i="73"/>
  <c r="F5110" i="73"/>
  <c r="G5088" i="73"/>
  <c r="H5088" i="73" s="1"/>
  <c r="I5088" i="73"/>
  <c r="A5091" i="73" l="1"/>
  <c r="B5092" i="73"/>
  <c r="C5112" i="73"/>
  <c r="E5112" i="73" s="1"/>
  <c r="D6112" i="73"/>
  <c r="F5111" i="73"/>
  <c r="G5089" i="73"/>
  <c r="H5089" i="73" s="1"/>
  <c r="I5089" i="73"/>
  <c r="C5113" i="73" l="1"/>
  <c r="E5113" i="73" s="1"/>
  <c r="A5092" i="73"/>
  <c r="B5093" i="73"/>
  <c r="D6113" i="73"/>
  <c r="F5112" i="73"/>
  <c r="G5090" i="73"/>
  <c r="H5090" i="73" s="1"/>
  <c r="I5090" i="73"/>
  <c r="A5093" i="73" l="1"/>
  <c r="B5094" i="73"/>
  <c r="C5114" i="73"/>
  <c r="D6114" i="73"/>
  <c r="F5113" i="73"/>
  <c r="G5091" i="73"/>
  <c r="H5091" i="73" s="1"/>
  <c r="I5091" i="73"/>
  <c r="C5115" i="73" l="1"/>
  <c r="E5114" i="73"/>
  <c r="A5094" i="73"/>
  <c r="B5095" i="73"/>
  <c r="D6115" i="73"/>
  <c r="F5114" i="73"/>
  <c r="G5092" i="73"/>
  <c r="H5092" i="73" s="1"/>
  <c r="I5092" i="73"/>
  <c r="E5115" i="73"/>
  <c r="D6116" i="73" l="1"/>
  <c r="C5116" i="73"/>
  <c r="A5095" i="73"/>
  <c r="B5096" i="73"/>
  <c r="F5115" i="73"/>
  <c r="E5116" i="73"/>
  <c r="G5093" i="73"/>
  <c r="H5093" i="73" s="1"/>
  <c r="I5093" i="73"/>
  <c r="C5117" i="73" l="1"/>
  <c r="E5117" i="73" s="1"/>
  <c r="A5096" i="73"/>
  <c r="B5097" i="73"/>
  <c r="D6117" i="73"/>
  <c r="F5116" i="73"/>
  <c r="G5094" i="73"/>
  <c r="H5094" i="73" s="1"/>
  <c r="I5094" i="73"/>
  <c r="A5097" i="73" l="1"/>
  <c r="B5098" i="73"/>
  <c r="C5118" i="73"/>
  <c r="E5118" i="73" s="1"/>
  <c r="D6118" i="73"/>
  <c r="F5117" i="73"/>
  <c r="G5095" i="73"/>
  <c r="H5095" i="73" s="1"/>
  <c r="I5095" i="73"/>
  <c r="C5119" i="73" l="1"/>
  <c r="E5119" i="73" s="1"/>
  <c r="A5098" i="73"/>
  <c r="B5099" i="73"/>
  <c r="D6119" i="73"/>
  <c r="F5118" i="73"/>
  <c r="G5096" i="73"/>
  <c r="H5096" i="73" s="1"/>
  <c r="I5096" i="73"/>
  <c r="A5099" i="73" l="1"/>
  <c r="B5100" i="73"/>
  <c r="C5120" i="73"/>
  <c r="D6120" i="73"/>
  <c r="F5119" i="73"/>
  <c r="G5097" i="73"/>
  <c r="H5097" i="73" s="1"/>
  <c r="I5097" i="73"/>
  <c r="C5121" i="73" l="1"/>
  <c r="E5121" i="73" s="1"/>
  <c r="E5120" i="73"/>
  <c r="A5100" i="73"/>
  <c r="B5101" i="73"/>
  <c r="D6121" i="73"/>
  <c r="F5120" i="73"/>
  <c r="G5098" i="73"/>
  <c r="H5098" i="73" s="1"/>
  <c r="I5098" i="73"/>
  <c r="D6122" i="73" l="1"/>
  <c r="C5122" i="73"/>
  <c r="E5122" i="73" s="1"/>
  <c r="A5101" i="73"/>
  <c r="B5102" i="73"/>
  <c r="F5121" i="73"/>
  <c r="G5099" i="73"/>
  <c r="H5099" i="73" s="1"/>
  <c r="I5099" i="73"/>
  <c r="C5123" i="73" l="1"/>
  <c r="E5123" i="73" s="1"/>
  <c r="A5102" i="73"/>
  <c r="B5103" i="73"/>
  <c r="D6123" i="73"/>
  <c r="F5122" i="73"/>
  <c r="G5100" i="73"/>
  <c r="H5100" i="73" s="1"/>
  <c r="I5100" i="73"/>
  <c r="A5103" i="73" l="1"/>
  <c r="B5104" i="73"/>
  <c r="C5124" i="73"/>
  <c r="E5124" i="73" s="1"/>
  <c r="D6124" i="73"/>
  <c r="F5123" i="73"/>
  <c r="G5101" i="73"/>
  <c r="H5101" i="73" s="1"/>
  <c r="I5101" i="73"/>
  <c r="C5125" i="73" l="1"/>
  <c r="E5125" i="73" s="1"/>
  <c r="A5104" i="73"/>
  <c r="B5105" i="73"/>
  <c r="D6125" i="73"/>
  <c r="F5124" i="73"/>
  <c r="G5102" i="73"/>
  <c r="H5102" i="73" s="1"/>
  <c r="I5102" i="73"/>
  <c r="A5105" i="73" l="1"/>
  <c r="B5106" i="73"/>
  <c r="C5126" i="73"/>
  <c r="E5126" i="73" s="1"/>
  <c r="D6126" i="73"/>
  <c r="F5125" i="73"/>
  <c r="G5103" i="73"/>
  <c r="H5103" i="73" s="1"/>
  <c r="I5103" i="73"/>
  <c r="C5127" i="73" l="1"/>
  <c r="E5127" i="73" s="1"/>
  <c r="A5106" i="73"/>
  <c r="B5107" i="73"/>
  <c r="D6127" i="73"/>
  <c r="F5126" i="73"/>
  <c r="G5104" i="73"/>
  <c r="H5104" i="73" s="1"/>
  <c r="I5104" i="73"/>
  <c r="A5107" i="73" l="1"/>
  <c r="B5108" i="73"/>
  <c r="C5128" i="73"/>
  <c r="E5128" i="73" s="1"/>
  <c r="D6128" i="73"/>
  <c r="F5127" i="73"/>
  <c r="G5105" i="73"/>
  <c r="H5105" i="73" s="1"/>
  <c r="I5105" i="73"/>
  <c r="C5129" i="73" l="1"/>
  <c r="E5129" i="73" s="1"/>
  <c r="A5108" i="73"/>
  <c r="B5109" i="73"/>
  <c r="D6129" i="73"/>
  <c r="F5128" i="73"/>
  <c r="G5106" i="73"/>
  <c r="H5106" i="73" s="1"/>
  <c r="I5106" i="73"/>
  <c r="A5109" i="73" l="1"/>
  <c r="B5110" i="73"/>
  <c r="C5130" i="73"/>
  <c r="E5130" i="73" s="1"/>
  <c r="D6130" i="73"/>
  <c r="F5129" i="73"/>
  <c r="G5107" i="73"/>
  <c r="H5107" i="73" s="1"/>
  <c r="I5107" i="73"/>
  <c r="C5131" i="73" l="1"/>
  <c r="E5131" i="73" s="1"/>
  <c r="A5110" i="73"/>
  <c r="B5111" i="73"/>
  <c r="D6131" i="73"/>
  <c r="F5130" i="73"/>
  <c r="G5108" i="73"/>
  <c r="H5108" i="73" s="1"/>
  <c r="I5108" i="73"/>
  <c r="A5111" i="73" l="1"/>
  <c r="B5112" i="73"/>
  <c r="C5132" i="73"/>
  <c r="E5132" i="73" s="1"/>
  <c r="D6132" i="73"/>
  <c r="F5131" i="73"/>
  <c r="G5109" i="73"/>
  <c r="H5109" i="73" s="1"/>
  <c r="I5109" i="73"/>
  <c r="C5133" i="73" l="1"/>
  <c r="E5133" i="73" s="1"/>
  <c r="A5112" i="73"/>
  <c r="B5113" i="73"/>
  <c r="D6133" i="73"/>
  <c r="F5132" i="73"/>
  <c r="G5110" i="73"/>
  <c r="H5110" i="73" s="1"/>
  <c r="I5110" i="73"/>
  <c r="A5113" i="73" l="1"/>
  <c r="B5114" i="73"/>
  <c r="C5134" i="73"/>
  <c r="E5134" i="73" s="1"/>
  <c r="D6134" i="73"/>
  <c r="F5133" i="73"/>
  <c r="G5111" i="73"/>
  <c r="H5111" i="73" s="1"/>
  <c r="I5111" i="73"/>
  <c r="C5135" i="73" l="1"/>
  <c r="E5135" i="73" s="1"/>
  <c r="A5114" i="73"/>
  <c r="B5115" i="73"/>
  <c r="D6135" i="73"/>
  <c r="F5134" i="73"/>
  <c r="G5112" i="73"/>
  <c r="H5112" i="73" s="1"/>
  <c r="I5112" i="73"/>
  <c r="A5115" i="73" l="1"/>
  <c r="B5116" i="73"/>
  <c r="C5136" i="73"/>
  <c r="E5136" i="73" s="1"/>
  <c r="D6136" i="73"/>
  <c r="F5135" i="73"/>
  <c r="G5113" i="73"/>
  <c r="H5113" i="73" s="1"/>
  <c r="I5113" i="73"/>
  <c r="C5137" i="73" l="1"/>
  <c r="E5137" i="73" s="1"/>
  <c r="A5116" i="73"/>
  <c r="B5117" i="73"/>
  <c r="D6137" i="73"/>
  <c r="F5136" i="73"/>
  <c r="G5114" i="73"/>
  <c r="H5114" i="73" s="1"/>
  <c r="I5114" i="73"/>
  <c r="A5117" i="73" l="1"/>
  <c r="B5118" i="73"/>
  <c r="C5138" i="73"/>
  <c r="E5138" i="73" s="1"/>
  <c r="D6138" i="73"/>
  <c r="F5137" i="73"/>
  <c r="G5115" i="73"/>
  <c r="H5115" i="73" s="1"/>
  <c r="I5115" i="73"/>
  <c r="C5139" i="73" l="1"/>
  <c r="E5139" i="73" s="1"/>
  <c r="A5118" i="73"/>
  <c r="B5119" i="73"/>
  <c r="D6139" i="73"/>
  <c r="F5138" i="73"/>
  <c r="G5116" i="73"/>
  <c r="H5116" i="73" s="1"/>
  <c r="I5116" i="73"/>
  <c r="A5119" i="73" l="1"/>
  <c r="B5120" i="73"/>
  <c r="C5140" i="73"/>
  <c r="E5140" i="73" s="1"/>
  <c r="D6140" i="73"/>
  <c r="F5139" i="73"/>
  <c r="G5117" i="73"/>
  <c r="H5117" i="73" s="1"/>
  <c r="I5117" i="73"/>
  <c r="C5141" i="73" l="1"/>
  <c r="E5141" i="73" s="1"/>
  <c r="A5120" i="73"/>
  <c r="B5121" i="73"/>
  <c r="D6141" i="73"/>
  <c r="F5140" i="73"/>
  <c r="G5118" i="73"/>
  <c r="H5118" i="73" s="1"/>
  <c r="I5118" i="73"/>
  <c r="A5121" i="73" l="1"/>
  <c r="B5122" i="73"/>
  <c r="C5142" i="73"/>
  <c r="E5142" i="73" s="1"/>
  <c r="D6142" i="73"/>
  <c r="F5141" i="73"/>
  <c r="G5119" i="73"/>
  <c r="H5119" i="73" s="1"/>
  <c r="I5119" i="73"/>
  <c r="C5143" i="73" l="1"/>
  <c r="E5143" i="73" s="1"/>
  <c r="A5122" i="73"/>
  <c r="B5123" i="73"/>
  <c r="D6143" i="73"/>
  <c r="F5142" i="73"/>
  <c r="G5120" i="73"/>
  <c r="H5120" i="73" s="1"/>
  <c r="I5120" i="73"/>
  <c r="A5123" i="73" l="1"/>
  <c r="B5124" i="73"/>
  <c r="C5144" i="73"/>
  <c r="E5144" i="73" s="1"/>
  <c r="D6144" i="73"/>
  <c r="F5143" i="73"/>
  <c r="G5121" i="73"/>
  <c r="H5121" i="73" s="1"/>
  <c r="I5121" i="73"/>
  <c r="A5124" i="73" l="1"/>
  <c r="B5125" i="73"/>
  <c r="C5145" i="73"/>
  <c r="D6145" i="73"/>
  <c r="F5144" i="73"/>
  <c r="G5122" i="73"/>
  <c r="H5122" i="73" s="1"/>
  <c r="I5122" i="73"/>
  <c r="C5146" i="73" l="1"/>
  <c r="E5145" i="73"/>
  <c r="A5125" i="73"/>
  <c r="B5126" i="73"/>
  <c r="D6146" i="73"/>
  <c r="F5145" i="73"/>
  <c r="G5123" i="73"/>
  <c r="H5123" i="73" s="1"/>
  <c r="I5123" i="73"/>
  <c r="D6147" i="73" l="1"/>
  <c r="C5147" i="73"/>
  <c r="E5146" i="73"/>
  <c r="A5126" i="73"/>
  <c r="B5127" i="73"/>
  <c r="F5146" i="73"/>
  <c r="G5124" i="73"/>
  <c r="H5124" i="73" s="1"/>
  <c r="I5124" i="73"/>
  <c r="A5127" i="73" l="1"/>
  <c r="B5128" i="73"/>
  <c r="C5148" i="73"/>
  <c r="E5148" i="73" s="1"/>
  <c r="E5147" i="73"/>
  <c r="D6148" i="73"/>
  <c r="F5147" i="73"/>
  <c r="G5125" i="73"/>
  <c r="H5125" i="73" s="1"/>
  <c r="I5125" i="73"/>
  <c r="C5149" i="73" l="1"/>
  <c r="E5149" i="73" s="1"/>
  <c r="D6149" i="73"/>
  <c r="A5128" i="73"/>
  <c r="B5129" i="73"/>
  <c r="F5148" i="73"/>
  <c r="G5126" i="73"/>
  <c r="H5126" i="73" s="1"/>
  <c r="I5126" i="73"/>
  <c r="D6150" i="73" l="1"/>
  <c r="A5129" i="73"/>
  <c r="B5130" i="73"/>
  <c r="C5150" i="73"/>
  <c r="E5150" i="73" s="1"/>
  <c r="F5149" i="73"/>
  <c r="G5127" i="73"/>
  <c r="H5127" i="73" s="1"/>
  <c r="I5127" i="73"/>
  <c r="A5130" i="73" l="1"/>
  <c r="B5131" i="73"/>
  <c r="C5151" i="73"/>
  <c r="E5151" i="73" s="1"/>
  <c r="D6151" i="73"/>
  <c r="F5150" i="73"/>
  <c r="G5128" i="73"/>
  <c r="H5128" i="73" s="1"/>
  <c r="I5128" i="73"/>
  <c r="C5152" i="73" l="1"/>
  <c r="E5152" i="73" s="1"/>
  <c r="A5131" i="73"/>
  <c r="B5132" i="73"/>
  <c r="D6152" i="73"/>
  <c r="F5151" i="73"/>
  <c r="G5129" i="73"/>
  <c r="H5129" i="73" s="1"/>
  <c r="I5129" i="73"/>
  <c r="A5132" i="73" l="1"/>
  <c r="B5133" i="73"/>
  <c r="C5153" i="73"/>
  <c r="E5153" i="73" s="1"/>
  <c r="D6153" i="73"/>
  <c r="F5152" i="73"/>
  <c r="G5130" i="73"/>
  <c r="H5130" i="73" s="1"/>
  <c r="I5130" i="73"/>
  <c r="C5154" i="73" l="1"/>
  <c r="E5154" i="73" s="1"/>
  <c r="A5133" i="73"/>
  <c r="B5134" i="73"/>
  <c r="D6154" i="73"/>
  <c r="F5153" i="73"/>
  <c r="G5131" i="73"/>
  <c r="H5131" i="73" s="1"/>
  <c r="I5131" i="73"/>
  <c r="A5134" i="73" l="1"/>
  <c r="B5135" i="73"/>
  <c r="C5155" i="73"/>
  <c r="E5155" i="73" s="1"/>
  <c r="D6155" i="73"/>
  <c r="F5154" i="73"/>
  <c r="G5132" i="73"/>
  <c r="H5132" i="73" s="1"/>
  <c r="I5132" i="73"/>
  <c r="C5156" i="73" l="1"/>
  <c r="E5156" i="73" s="1"/>
  <c r="A5135" i="73"/>
  <c r="B5136" i="73"/>
  <c r="D6156" i="73"/>
  <c r="F5155" i="73"/>
  <c r="G5133" i="73"/>
  <c r="H5133" i="73" s="1"/>
  <c r="I5133" i="73"/>
  <c r="A5136" i="73" l="1"/>
  <c r="B5137" i="73"/>
  <c r="C5157" i="73"/>
  <c r="E5157" i="73" s="1"/>
  <c r="D6157" i="73"/>
  <c r="F5156" i="73"/>
  <c r="G5134" i="73"/>
  <c r="H5134" i="73" s="1"/>
  <c r="I5134" i="73"/>
  <c r="C5158" i="73" l="1"/>
  <c r="E5158" i="73" s="1"/>
  <c r="A5137" i="73"/>
  <c r="B5138" i="73"/>
  <c r="D6158" i="73"/>
  <c r="F5157" i="73"/>
  <c r="G5135" i="73"/>
  <c r="H5135" i="73" s="1"/>
  <c r="I5135" i="73"/>
  <c r="A5138" i="73" l="1"/>
  <c r="B5139" i="73"/>
  <c r="C5159" i="73"/>
  <c r="E5159" i="73" s="1"/>
  <c r="D6159" i="73"/>
  <c r="F5158" i="73"/>
  <c r="G5136" i="73"/>
  <c r="H5136" i="73" s="1"/>
  <c r="I5136" i="73"/>
  <c r="C5160" i="73" l="1"/>
  <c r="E5160" i="73" s="1"/>
  <c r="A5139" i="73"/>
  <c r="B5140" i="73"/>
  <c r="D6160" i="73"/>
  <c r="F5159" i="73"/>
  <c r="G5137" i="73"/>
  <c r="H5137" i="73" s="1"/>
  <c r="I5137" i="73"/>
  <c r="A5140" i="73" l="1"/>
  <c r="B5141" i="73"/>
  <c r="C5161" i="73"/>
  <c r="E5161" i="73" s="1"/>
  <c r="D6161" i="73"/>
  <c r="F5160" i="73"/>
  <c r="G5138" i="73"/>
  <c r="H5138" i="73" s="1"/>
  <c r="I5138" i="73"/>
  <c r="C5162" i="73" l="1"/>
  <c r="E5162" i="73" s="1"/>
  <c r="A5141" i="73"/>
  <c r="B5142" i="73"/>
  <c r="D6162" i="73"/>
  <c r="F5161" i="73"/>
  <c r="G5139" i="73"/>
  <c r="H5139" i="73" s="1"/>
  <c r="I5139" i="73"/>
  <c r="A5142" i="73" l="1"/>
  <c r="B5143" i="73"/>
  <c r="C5163" i="73"/>
  <c r="E5163" i="73" s="1"/>
  <c r="D6163" i="73"/>
  <c r="F5162" i="73"/>
  <c r="G5140" i="73"/>
  <c r="H5140" i="73" s="1"/>
  <c r="I5140" i="73"/>
  <c r="C5164" i="73" l="1"/>
  <c r="E5164" i="73" s="1"/>
  <c r="A5143" i="73"/>
  <c r="B5144" i="73"/>
  <c r="D6164" i="73"/>
  <c r="F5163" i="73"/>
  <c r="G5141" i="73"/>
  <c r="H5141" i="73" s="1"/>
  <c r="I5141" i="73"/>
  <c r="A5144" i="73" l="1"/>
  <c r="B5145" i="73"/>
  <c r="C5165" i="73"/>
  <c r="E5165" i="73" s="1"/>
  <c r="D6165" i="73"/>
  <c r="F5164" i="73"/>
  <c r="G5142" i="73"/>
  <c r="H5142" i="73" s="1"/>
  <c r="I5142" i="73"/>
  <c r="C5166" i="73" l="1"/>
  <c r="E5166" i="73" s="1"/>
  <c r="A5145" i="73"/>
  <c r="B5146" i="73"/>
  <c r="D6166" i="73"/>
  <c r="F5165" i="73"/>
  <c r="G5143" i="73"/>
  <c r="H5143" i="73" s="1"/>
  <c r="I5143" i="73"/>
  <c r="A5146" i="73" l="1"/>
  <c r="B5147" i="73"/>
  <c r="C5167" i="73"/>
  <c r="E5167" i="73" s="1"/>
  <c r="D6167" i="73"/>
  <c r="F5166" i="73"/>
  <c r="G5144" i="73"/>
  <c r="H5144" i="73" s="1"/>
  <c r="I5144" i="73"/>
  <c r="C5168" i="73" l="1"/>
  <c r="E5168" i="73" s="1"/>
  <c r="A5147" i="73"/>
  <c r="B5148" i="73"/>
  <c r="D6168" i="73"/>
  <c r="F5167" i="73"/>
  <c r="G5145" i="73"/>
  <c r="H5145" i="73" s="1"/>
  <c r="I5145" i="73"/>
  <c r="A5148" i="73" l="1"/>
  <c r="B5149" i="73"/>
  <c r="C5169" i="73"/>
  <c r="E5169" i="73" s="1"/>
  <c r="D6169" i="73"/>
  <c r="F5168" i="73"/>
  <c r="G5146" i="73"/>
  <c r="H5146" i="73" s="1"/>
  <c r="I5146" i="73"/>
  <c r="C5170" i="73" l="1"/>
  <c r="E5170" i="73" s="1"/>
  <c r="A5149" i="73"/>
  <c r="B5150" i="73"/>
  <c r="D6170" i="73"/>
  <c r="F5169" i="73"/>
  <c r="G5147" i="73"/>
  <c r="H5147" i="73" s="1"/>
  <c r="I5147" i="73"/>
  <c r="A5150" i="73" l="1"/>
  <c r="B5151" i="73"/>
  <c r="C5171" i="73"/>
  <c r="E5171" i="73" s="1"/>
  <c r="D6171" i="73"/>
  <c r="F5170" i="73"/>
  <c r="G5148" i="73"/>
  <c r="H5148" i="73" s="1"/>
  <c r="I5148" i="73"/>
  <c r="C5172" i="73" l="1"/>
  <c r="E5172" i="73" s="1"/>
  <c r="A5151" i="73"/>
  <c r="B5152" i="73"/>
  <c r="D6172" i="73"/>
  <c r="F5171" i="73"/>
  <c r="G5149" i="73"/>
  <c r="H5149" i="73" s="1"/>
  <c r="I5149" i="73"/>
  <c r="A5152" i="73" l="1"/>
  <c r="B5153" i="73"/>
  <c r="C5173" i="73"/>
  <c r="E5173" i="73" s="1"/>
  <c r="D6173" i="73"/>
  <c r="F5172" i="73"/>
  <c r="G5150" i="73"/>
  <c r="H5150" i="73" s="1"/>
  <c r="I5150" i="73"/>
  <c r="C5174" i="73" l="1"/>
  <c r="E5174" i="73" s="1"/>
  <c r="A5153" i="73"/>
  <c r="B5154" i="73"/>
  <c r="D6174" i="73"/>
  <c r="F5173" i="73"/>
  <c r="G5151" i="73"/>
  <c r="H5151" i="73" s="1"/>
  <c r="I5151" i="73"/>
  <c r="A5154" i="73" l="1"/>
  <c r="B5155" i="73"/>
  <c r="C5175" i="73"/>
  <c r="E5175" i="73" s="1"/>
  <c r="D6175" i="73"/>
  <c r="F5174" i="73"/>
  <c r="G5152" i="73"/>
  <c r="H5152" i="73" s="1"/>
  <c r="I5152" i="73"/>
  <c r="C5176" i="73" l="1"/>
  <c r="E5176" i="73" s="1"/>
  <c r="A5155" i="73"/>
  <c r="B5156" i="73"/>
  <c r="D6176" i="73"/>
  <c r="F5175" i="73"/>
  <c r="G5153" i="73"/>
  <c r="H5153" i="73" s="1"/>
  <c r="I5153" i="73"/>
  <c r="A5156" i="73" l="1"/>
  <c r="B5157" i="73"/>
  <c r="C5177" i="73"/>
  <c r="E5177" i="73" s="1"/>
  <c r="D6177" i="73"/>
  <c r="F5176" i="73"/>
  <c r="G5154" i="73"/>
  <c r="H5154" i="73" s="1"/>
  <c r="I5154" i="73"/>
  <c r="C5178" i="73" l="1"/>
  <c r="E5178" i="73" s="1"/>
  <c r="A5157" i="73"/>
  <c r="B5158" i="73"/>
  <c r="D6178" i="73"/>
  <c r="F5177" i="73"/>
  <c r="G5155" i="73"/>
  <c r="H5155" i="73" s="1"/>
  <c r="I5155" i="73"/>
  <c r="A5158" i="73" l="1"/>
  <c r="B5159" i="73"/>
  <c r="C5179" i="73"/>
  <c r="E5179" i="73" s="1"/>
  <c r="D6179" i="73"/>
  <c r="F5178" i="73"/>
  <c r="G5156" i="73"/>
  <c r="H5156" i="73" s="1"/>
  <c r="I5156" i="73"/>
  <c r="C5180" i="73" l="1"/>
  <c r="E5180" i="73" s="1"/>
  <c r="A5159" i="73"/>
  <c r="B5160" i="73"/>
  <c r="D6180" i="73"/>
  <c r="F5179" i="73"/>
  <c r="G5157" i="73"/>
  <c r="H5157" i="73" s="1"/>
  <c r="I5157" i="73"/>
  <c r="A5160" i="73" l="1"/>
  <c r="B5161" i="73"/>
  <c r="C5181" i="73"/>
  <c r="E5181" i="73" s="1"/>
  <c r="D6181" i="73"/>
  <c r="F5180" i="73"/>
  <c r="G5158" i="73"/>
  <c r="H5158" i="73" s="1"/>
  <c r="I5158" i="73"/>
  <c r="C5182" i="73" l="1"/>
  <c r="E5182" i="73" s="1"/>
  <c r="A5161" i="73"/>
  <c r="B5162" i="73"/>
  <c r="D6182" i="73"/>
  <c r="F5181" i="73"/>
  <c r="G5159" i="73"/>
  <c r="H5159" i="73" s="1"/>
  <c r="I5159" i="73"/>
  <c r="A5162" i="73" l="1"/>
  <c r="B5163" i="73"/>
  <c r="C5183" i="73"/>
  <c r="E5183" i="73" s="1"/>
  <c r="D6183" i="73"/>
  <c r="F5182" i="73"/>
  <c r="G5160" i="73"/>
  <c r="H5160" i="73" s="1"/>
  <c r="I5160" i="73"/>
  <c r="C5184" i="73" l="1"/>
  <c r="E5184" i="73" s="1"/>
  <c r="A5163" i="73"/>
  <c r="B5164" i="73"/>
  <c r="D6184" i="73"/>
  <c r="F5183" i="73"/>
  <c r="G5161" i="73"/>
  <c r="H5161" i="73" s="1"/>
  <c r="I5161" i="73"/>
  <c r="A5164" i="73" l="1"/>
  <c r="B5165" i="73"/>
  <c r="C5185" i="73"/>
  <c r="E5185" i="73" s="1"/>
  <c r="D6185" i="73"/>
  <c r="F5184" i="73"/>
  <c r="G5162" i="73"/>
  <c r="H5162" i="73" s="1"/>
  <c r="I5162" i="73"/>
  <c r="C5186" i="73" l="1"/>
  <c r="E5186" i="73" s="1"/>
  <c r="A5165" i="73"/>
  <c r="B5166" i="73"/>
  <c r="D6186" i="73"/>
  <c r="F5185" i="73"/>
  <c r="G5163" i="73"/>
  <c r="H5163" i="73" s="1"/>
  <c r="I5163" i="73"/>
  <c r="A5166" i="73" l="1"/>
  <c r="B5167" i="73"/>
  <c r="C5187" i="73"/>
  <c r="E5187" i="73" s="1"/>
  <c r="D6187" i="73"/>
  <c r="F5186" i="73"/>
  <c r="G5164" i="73"/>
  <c r="H5164" i="73" s="1"/>
  <c r="I5164" i="73"/>
  <c r="C5188" i="73" l="1"/>
  <c r="E5188" i="73" s="1"/>
  <c r="A5167" i="73"/>
  <c r="B5168" i="73"/>
  <c r="D6188" i="73"/>
  <c r="F5187" i="73"/>
  <c r="G5165" i="73"/>
  <c r="H5165" i="73" s="1"/>
  <c r="I5165" i="73"/>
  <c r="A5168" i="73" l="1"/>
  <c r="B5169" i="73"/>
  <c r="C5189" i="73"/>
  <c r="E5189" i="73" s="1"/>
  <c r="D6189" i="73"/>
  <c r="F5188" i="73"/>
  <c r="G5166" i="73"/>
  <c r="H5166" i="73" s="1"/>
  <c r="I5166" i="73"/>
  <c r="C5190" i="73" l="1"/>
  <c r="E5190" i="73" s="1"/>
  <c r="A5169" i="73"/>
  <c r="B5170" i="73"/>
  <c r="D6190" i="73"/>
  <c r="F5189" i="73"/>
  <c r="G5167" i="73"/>
  <c r="H5167" i="73" s="1"/>
  <c r="I5167" i="73"/>
  <c r="A5170" i="73" l="1"/>
  <c r="B5171" i="73"/>
  <c r="C5191" i="73"/>
  <c r="E5191" i="73" s="1"/>
  <c r="D6191" i="73"/>
  <c r="F5190" i="73"/>
  <c r="G5168" i="73"/>
  <c r="H5168" i="73" s="1"/>
  <c r="I5168" i="73"/>
  <c r="C5192" i="73" l="1"/>
  <c r="E5192" i="73" s="1"/>
  <c r="A5171" i="73"/>
  <c r="B5172" i="73"/>
  <c r="D6192" i="73"/>
  <c r="F5191" i="73"/>
  <c r="G5169" i="73"/>
  <c r="H5169" i="73" s="1"/>
  <c r="I5169" i="73"/>
  <c r="A5172" i="73" l="1"/>
  <c r="B5173" i="73"/>
  <c r="C5193" i="73"/>
  <c r="E5193" i="73" s="1"/>
  <c r="D6193" i="73"/>
  <c r="F5192" i="73"/>
  <c r="G5170" i="73"/>
  <c r="H5170" i="73" s="1"/>
  <c r="I5170" i="73"/>
  <c r="C5194" i="73" l="1"/>
  <c r="E5194" i="73" s="1"/>
  <c r="A5173" i="73"/>
  <c r="B5174" i="73"/>
  <c r="D6194" i="73"/>
  <c r="F5193" i="73"/>
  <c r="G5171" i="73"/>
  <c r="H5171" i="73" s="1"/>
  <c r="I5171" i="73"/>
  <c r="A5174" i="73" l="1"/>
  <c r="B5175" i="73"/>
  <c r="C5195" i="73"/>
  <c r="E5195" i="73" s="1"/>
  <c r="D6195" i="73"/>
  <c r="F5194" i="73"/>
  <c r="G5172" i="73"/>
  <c r="H5172" i="73" s="1"/>
  <c r="I5172" i="73"/>
  <c r="C5196" i="73" l="1"/>
  <c r="E5196" i="73" s="1"/>
  <c r="A5175" i="73"/>
  <c r="B5176" i="73"/>
  <c r="D6196" i="73"/>
  <c r="F5195" i="73"/>
  <c r="G5173" i="73"/>
  <c r="H5173" i="73" s="1"/>
  <c r="I5173" i="73"/>
  <c r="A5176" i="73" l="1"/>
  <c r="B5177" i="73"/>
  <c r="C5197" i="73"/>
  <c r="E5197" i="73" s="1"/>
  <c r="D6197" i="73"/>
  <c r="F5196" i="73"/>
  <c r="G5174" i="73"/>
  <c r="H5174" i="73" s="1"/>
  <c r="I5174" i="73"/>
  <c r="C5198" i="73" l="1"/>
  <c r="E5198" i="73" s="1"/>
  <c r="A5177" i="73"/>
  <c r="B5178" i="73"/>
  <c r="D6198" i="73"/>
  <c r="F5197" i="73"/>
  <c r="G5175" i="73"/>
  <c r="H5175" i="73" s="1"/>
  <c r="I5175" i="73"/>
  <c r="A5178" i="73" l="1"/>
  <c r="B5179" i="73"/>
  <c r="C5199" i="73"/>
  <c r="E5199" i="73" s="1"/>
  <c r="D6199" i="73"/>
  <c r="F5198" i="73"/>
  <c r="G5176" i="73"/>
  <c r="H5176" i="73" s="1"/>
  <c r="I5176" i="73"/>
  <c r="C5200" i="73" l="1"/>
  <c r="E5200" i="73" s="1"/>
  <c r="A5179" i="73"/>
  <c r="B5180" i="73"/>
  <c r="D6200" i="73"/>
  <c r="F5199" i="73"/>
  <c r="G5177" i="73"/>
  <c r="H5177" i="73" s="1"/>
  <c r="I5177" i="73"/>
  <c r="A5180" i="73" l="1"/>
  <c r="B5181" i="73"/>
  <c r="C5201" i="73"/>
  <c r="E5201" i="73" s="1"/>
  <c r="D6201" i="73"/>
  <c r="F5200" i="73"/>
  <c r="G5178" i="73"/>
  <c r="H5178" i="73" s="1"/>
  <c r="I5178" i="73"/>
  <c r="C5202" i="73" l="1"/>
  <c r="E5202" i="73" s="1"/>
  <c r="A5181" i="73"/>
  <c r="B5182" i="73"/>
  <c r="D6202" i="73"/>
  <c r="F5201" i="73"/>
  <c r="G5179" i="73"/>
  <c r="H5179" i="73" s="1"/>
  <c r="I5179" i="73"/>
  <c r="A5182" i="73" l="1"/>
  <c r="B5183" i="73"/>
  <c r="C5203" i="73"/>
  <c r="D6203" i="73"/>
  <c r="F5202" i="73"/>
  <c r="G5180" i="73"/>
  <c r="H5180" i="73" s="1"/>
  <c r="I5180" i="73"/>
  <c r="C5204" i="73" l="1"/>
  <c r="E5204" i="73" s="1"/>
  <c r="E5203" i="73"/>
  <c r="A5183" i="73"/>
  <c r="B5184" i="73"/>
  <c r="D6204" i="73"/>
  <c r="F5203" i="73"/>
  <c r="G5181" i="73"/>
  <c r="H5181" i="73" s="1"/>
  <c r="I5181" i="73"/>
  <c r="D6205" i="73" l="1"/>
  <c r="C5205" i="73"/>
  <c r="E5205" i="73" s="1"/>
  <c r="A5184" i="73"/>
  <c r="B5185" i="73"/>
  <c r="F5204" i="73"/>
  <c r="G5182" i="73"/>
  <c r="H5182" i="73" s="1"/>
  <c r="I5182" i="73"/>
  <c r="C5206" i="73" l="1"/>
  <c r="E5206" i="73" s="1"/>
  <c r="A5185" i="73"/>
  <c r="B5186" i="73"/>
  <c r="D6206" i="73"/>
  <c r="F5205" i="73"/>
  <c r="G5183" i="73"/>
  <c r="H5183" i="73" s="1"/>
  <c r="I5183" i="73"/>
  <c r="A5186" i="73" l="1"/>
  <c r="B5187" i="73"/>
  <c r="C5207" i="73"/>
  <c r="E5207" i="73" s="1"/>
  <c r="D6207" i="73"/>
  <c r="F5206" i="73"/>
  <c r="G5184" i="73"/>
  <c r="H5184" i="73" s="1"/>
  <c r="I5184" i="73"/>
  <c r="C5208" i="73" l="1"/>
  <c r="E5208" i="73" s="1"/>
  <c r="A5187" i="73"/>
  <c r="B5188" i="73"/>
  <c r="D6208" i="73"/>
  <c r="F5207" i="73"/>
  <c r="G5185" i="73"/>
  <c r="H5185" i="73" s="1"/>
  <c r="I5185" i="73"/>
  <c r="A5188" i="73" l="1"/>
  <c r="B5189" i="73"/>
  <c r="C5209" i="73"/>
  <c r="E5209" i="73" s="1"/>
  <c r="D6209" i="73"/>
  <c r="F5208" i="73"/>
  <c r="G5186" i="73"/>
  <c r="H5186" i="73" s="1"/>
  <c r="I5186" i="73"/>
  <c r="C5210" i="73" l="1"/>
  <c r="E5210" i="73" s="1"/>
  <c r="A5189" i="73"/>
  <c r="B5190" i="73"/>
  <c r="D6210" i="73"/>
  <c r="F5209" i="73"/>
  <c r="G5187" i="73"/>
  <c r="H5187" i="73" s="1"/>
  <c r="I5187" i="73"/>
  <c r="A5190" i="73" l="1"/>
  <c r="B5191" i="73"/>
  <c r="C5211" i="73"/>
  <c r="E5211" i="73" s="1"/>
  <c r="D6211" i="73"/>
  <c r="F5210" i="73"/>
  <c r="G5188" i="73"/>
  <c r="H5188" i="73" s="1"/>
  <c r="I5188" i="73"/>
  <c r="C5212" i="73" l="1"/>
  <c r="E5212" i="73" s="1"/>
  <c r="A5191" i="73"/>
  <c r="B5192" i="73"/>
  <c r="D6212" i="73"/>
  <c r="F5211" i="73"/>
  <c r="G5189" i="73"/>
  <c r="H5189" i="73" s="1"/>
  <c r="I5189" i="73"/>
  <c r="A5192" i="73" l="1"/>
  <c r="B5193" i="73"/>
  <c r="C5213" i="73"/>
  <c r="E5213" i="73" s="1"/>
  <c r="D6213" i="73"/>
  <c r="F5212" i="73"/>
  <c r="G5190" i="73"/>
  <c r="H5190" i="73" s="1"/>
  <c r="I5190" i="73"/>
  <c r="C5214" i="73" l="1"/>
  <c r="E5214" i="73" s="1"/>
  <c r="A5193" i="73"/>
  <c r="B5194" i="73"/>
  <c r="D6214" i="73"/>
  <c r="F5213" i="73"/>
  <c r="G5191" i="73"/>
  <c r="H5191" i="73" s="1"/>
  <c r="I5191" i="73"/>
  <c r="A5194" i="73" l="1"/>
  <c r="B5195" i="73"/>
  <c r="C5215" i="73"/>
  <c r="E5215" i="73" s="1"/>
  <c r="D6215" i="73"/>
  <c r="F5214" i="73"/>
  <c r="G5192" i="73"/>
  <c r="H5192" i="73" s="1"/>
  <c r="I5192" i="73"/>
  <c r="C5216" i="73" l="1"/>
  <c r="E5216" i="73" s="1"/>
  <c r="A5195" i="73"/>
  <c r="B5196" i="73"/>
  <c r="D6216" i="73"/>
  <c r="F5215" i="73"/>
  <c r="G5193" i="73"/>
  <c r="H5193" i="73" s="1"/>
  <c r="I5193" i="73"/>
  <c r="A5196" i="73" l="1"/>
  <c r="B5197" i="73"/>
  <c r="C5217" i="73"/>
  <c r="E5217" i="73" s="1"/>
  <c r="D6217" i="73"/>
  <c r="F5216" i="73"/>
  <c r="G5194" i="73"/>
  <c r="H5194" i="73" s="1"/>
  <c r="I5194" i="73"/>
  <c r="C5218" i="73" l="1"/>
  <c r="E5218" i="73" s="1"/>
  <c r="A5197" i="73"/>
  <c r="B5198" i="73"/>
  <c r="D6218" i="73"/>
  <c r="F5217" i="73"/>
  <c r="G5195" i="73"/>
  <c r="H5195" i="73" s="1"/>
  <c r="I5195" i="73"/>
  <c r="A5198" i="73" l="1"/>
  <c r="B5199" i="73"/>
  <c r="C5219" i="73"/>
  <c r="E5219" i="73" s="1"/>
  <c r="D6219" i="73"/>
  <c r="F5218" i="73"/>
  <c r="G5196" i="73"/>
  <c r="H5196" i="73" s="1"/>
  <c r="I5196" i="73"/>
  <c r="C5220" i="73" l="1"/>
  <c r="E5220" i="73" s="1"/>
  <c r="A5199" i="73"/>
  <c r="B5200" i="73"/>
  <c r="D6220" i="73"/>
  <c r="F5219" i="73"/>
  <c r="G5197" i="73"/>
  <c r="H5197" i="73" s="1"/>
  <c r="I5197" i="73"/>
  <c r="A5200" i="73" l="1"/>
  <c r="B5201" i="73"/>
  <c r="C5221" i="73"/>
  <c r="E5221" i="73" s="1"/>
  <c r="D6221" i="73"/>
  <c r="F5220" i="73"/>
  <c r="G5198" i="73"/>
  <c r="H5198" i="73" s="1"/>
  <c r="I5198" i="73"/>
  <c r="C5222" i="73" l="1"/>
  <c r="E5222" i="73" s="1"/>
  <c r="D6222" i="73"/>
  <c r="A5201" i="73"/>
  <c r="B5202" i="73"/>
  <c r="F5221" i="73"/>
  <c r="G5199" i="73"/>
  <c r="H5199" i="73" s="1"/>
  <c r="I5199" i="73"/>
  <c r="D6223" i="73" l="1"/>
  <c r="A5202" i="73"/>
  <c r="B5203" i="73"/>
  <c r="C5223" i="73"/>
  <c r="E5223" i="73" s="1"/>
  <c r="F5222" i="73"/>
  <c r="G5200" i="73"/>
  <c r="H5200" i="73" s="1"/>
  <c r="I5200" i="73"/>
  <c r="A5203" i="73" l="1"/>
  <c r="B5204" i="73"/>
  <c r="C5224" i="73"/>
  <c r="E5224" i="73" s="1"/>
  <c r="D6224" i="73"/>
  <c r="F5223" i="73"/>
  <c r="G5201" i="73"/>
  <c r="H5201" i="73" s="1"/>
  <c r="I5201" i="73"/>
  <c r="C5225" i="73" l="1"/>
  <c r="E5225" i="73" s="1"/>
  <c r="A5204" i="73"/>
  <c r="B5205" i="73"/>
  <c r="D6225" i="73"/>
  <c r="F5224" i="73"/>
  <c r="G5202" i="73"/>
  <c r="H5202" i="73" s="1"/>
  <c r="I5202" i="73"/>
  <c r="A5205" i="73" l="1"/>
  <c r="B5206" i="73"/>
  <c r="C5226" i="73"/>
  <c r="E5226" i="73" s="1"/>
  <c r="D6226" i="73"/>
  <c r="F5225" i="73"/>
  <c r="G5203" i="73"/>
  <c r="H5203" i="73" s="1"/>
  <c r="I5203" i="73"/>
  <c r="C5227" i="73" l="1"/>
  <c r="E5227" i="73" s="1"/>
  <c r="A5206" i="73"/>
  <c r="B5207" i="73"/>
  <c r="D6227" i="73"/>
  <c r="F5226" i="73"/>
  <c r="G5204" i="73"/>
  <c r="H5204" i="73" s="1"/>
  <c r="I5204" i="73"/>
  <c r="A5207" i="73" l="1"/>
  <c r="B5208" i="73"/>
  <c r="C5228" i="73"/>
  <c r="E5228" i="73" s="1"/>
  <c r="D6228" i="73"/>
  <c r="F5227" i="73"/>
  <c r="G5205" i="73"/>
  <c r="H5205" i="73" s="1"/>
  <c r="I5205" i="73"/>
  <c r="C5229" i="73" l="1"/>
  <c r="E5229" i="73" s="1"/>
  <c r="A5208" i="73"/>
  <c r="B5209" i="73"/>
  <c r="D6229" i="73"/>
  <c r="F5228" i="73"/>
  <c r="G5206" i="73"/>
  <c r="H5206" i="73" s="1"/>
  <c r="I5206" i="73"/>
  <c r="A5209" i="73" l="1"/>
  <c r="B5210" i="73"/>
  <c r="C5230" i="73"/>
  <c r="E5230" i="73" s="1"/>
  <c r="D6230" i="73"/>
  <c r="F5229" i="73"/>
  <c r="G5207" i="73"/>
  <c r="H5207" i="73" s="1"/>
  <c r="I5207" i="73"/>
  <c r="C5231" i="73" l="1"/>
  <c r="E5231" i="73" s="1"/>
  <c r="A5210" i="73"/>
  <c r="B5211" i="73"/>
  <c r="D6231" i="73"/>
  <c r="F5230" i="73"/>
  <c r="G5208" i="73"/>
  <c r="H5208" i="73" s="1"/>
  <c r="I5208" i="73"/>
  <c r="A5211" i="73" l="1"/>
  <c r="B5212" i="73"/>
  <c r="C5232" i="73"/>
  <c r="E5232" i="73" s="1"/>
  <c r="D6232" i="73"/>
  <c r="F5231" i="73"/>
  <c r="G5209" i="73"/>
  <c r="H5209" i="73" s="1"/>
  <c r="I5209" i="73"/>
  <c r="C5233" i="73" l="1"/>
  <c r="E5233" i="73" s="1"/>
  <c r="A5212" i="73"/>
  <c r="B5213" i="73"/>
  <c r="D6233" i="73"/>
  <c r="F5232" i="73"/>
  <c r="G5210" i="73"/>
  <c r="H5210" i="73" s="1"/>
  <c r="I5210" i="73"/>
  <c r="A5213" i="73" l="1"/>
  <c r="B5214" i="73"/>
  <c r="C5234" i="73"/>
  <c r="E5234" i="73" s="1"/>
  <c r="D6234" i="73"/>
  <c r="F5233" i="73"/>
  <c r="G5211" i="73"/>
  <c r="H5211" i="73" s="1"/>
  <c r="I5211" i="73"/>
  <c r="C5235" i="73" l="1"/>
  <c r="E5235" i="73" s="1"/>
  <c r="A5214" i="73"/>
  <c r="B5215" i="73"/>
  <c r="D6235" i="73"/>
  <c r="F5234" i="73"/>
  <c r="G5212" i="73"/>
  <c r="H5212" i="73" s="1"/>
  <c r="I5212" i="73"/>
  <c r="A5215" i="73" l="1"/>
  <c r="B5216" i="73"/>
  <c r="C5236" i="73"/>
  <c r="E5236" i="73" s="1"/>
  <c r="D6236" i="73"/>
  <c r="F5235" i="73"/>
  <c r="G5213" i="73"/>
  <c r="H5213" i="73" s="1"/>
  <c r="I5213" i="73"/>
  <c r="C5237" i="73" l="1"/>
  <c r="E5237" i="73" s="1"/>
  <c r="A5216" i="73"/>
  <c r="B5217" i="73"/>
  <c r="D6237" i="73"/>
  <c r="F5236" i="73"/>
  <c r="G5214" i="73"/>
  <c r="H5214" i="73" s="1"/>
  <c r="I5214" i="73"/>
  <c r="A5217" i="73" l="1"/>
  <c r="B5218" i="73"/>
  <c r="D6238" i="73"/>
  <c r="C5238" i="73"/>
  <c r="E5238" i="73" s="1"/>
  <c r="F5237" i="73"/>
  <c r="G5215" i="73"/>
  <c r="H5215" i="73" s="1"/>
  <c r="I5215" i="73"/>
  <c r="D6239" i="73" l="1"/>
  <c r="C5239" i="73"/>
  <c r="E5239" i="73" s="1"/>
  <c r="A5218" i="73"/>
  <c r="B5219" i="73"/>
  <c r="F5238" i="73"/>
  <c r="G5216" i="73"/>
  <c r="H5216" i="73" s="1"/>
  <c r="I5216" i="73"/>
  <c r="C5240" i="73" l="1"/>
  <c r="E5240" i="73" s="1"/>
  <c r="A5219" i="73"/>
  <c r="B5220" i="73"/>
  <c r="D6240" i="73"/>
  <c r="F5239" i="73"/>
  <c r="G5217" i="73"/>
  <c r="H5217" i="73" s="1"/>
  <c r="I5217" i="73"/>
  <c r="A5220" i="73" l="1"/>
  <c r="B5221" i="73"/>
  <c r="C5241" i="73"/>
  <c r="E5241" i="73" s="1"/>
  <c r="D6241" i="73"/>
  <c r="F5240" i="73"/>
  <c r="G5218" i="73"/>
  <c r="H5218" i="73" s="1"/>
  <c r="I5218" i="73"/>
  <c r="C5242" i="73" l="1"/>
  <c r="E5242" i="73" s="1"/>
  <c r="A5221" i="73"/>
  <c r="B5222" i="73"/>
  <c r="D6242" i="73"/>
  <c r="F5241" i="73"/>
  <c r="G5219" i="73"/>
  <c r="H5219" i="73" s="1"/>
  <c r="I5219" i="73"/>
  <c r="A5222" i="73" l="1"/>
  <c r="B5223" i="73"/>
  <c r="C5243" i="73"/>
  <c r="E5243" i="73" s="1"/>
  <c r="D6243" i="73"/>
  <c r="F5242" i="73"/>
  <c r="G5220" i="73"/>
  <c r="H5220" i="73" s="1"/>
  <c r="I5220" i="73"/>
  <c r="C5244" i="73" l="1"/>
  <c r="E5244" i="73" s="1"/>
  <c r="A5223" i="73"/>
  <c r="B5224" i="73"/>
  <c r="D6244" i="73"/>
  <c r="F5243" i="73"/>
  <c r="G5221" i="73"/>
  <c r="H5221" i="73" s="1"/>
  <c r="I5221" i="73"/>
  <c r="A5224" i="73" l="1"/>
  <c r="B5225" i="73"/>
  <c r="C5245" i="73"/>
  <c r="E5245" i="73" s="1"/>
  <c r="D6245" i="73"/>
  <c r="F5244" i="73"/>
  <c r="G5222" i="73"/>
  <c r="H5222" i="73" s="1"/>
  <c r="I5222" i="73"/>
  <c r="C5246" i="73" l="1"/>
  <c r="E5246" i="73" s="1"/>
  <c r="A5225" i="73"/>
  <c r="B5226" i="73"/>
  <c r="D6246" i="73"/>
  <c r="F5245" i="73"/>
  <c r="G5223" i="73"/>
  <c r="H5223" i="73" s="1"/>
  <c r="I5223" i="73"/>
  <c r="A5226" i="73" l="1"/>
  <c r="B5227" i="73"/>
  <c r="C5247" i="73"/>
  <c r="E5247" i="73" s="1"/>
  <c r="D6247" i="73"/>
  <c r="F5246" i="73"/>
  <c r="G5224" i="73"/>
  <c r="H5224" i="73" s="1"/>
  <c r="I5224" i="73"/>
  <c r="C5248" i="73" l="1"/>
  <c r="E5248" i="73" s="1"/>
  <c r="A5227" i="73"/>
  <c r="B5228" i="73"/>
  <c r="D6248" i="73"/>
  <c r="F5247" i="73"/>
  <c r="G5225" i="73"/>
  <c r="H5225" i="73" s="1"/>
  <c r="I5225" i="73"/>
  <c r="A5228" i="73" l="1"/>
  <c r="B5229" i="73"/>
  <c r="C5249" i="73"/>
  <c r="E5249" i="73" s="1"/>
  <c r="D6249" i="73"/>
  <c r="F5248" i="73"/>
  <c r="G5226" i="73"/>
  <c r="H5226" i="73" s="1"/>
  <c r="I5226" i="73"/>
  <c r="C5250" i="73" l="1"/>
  <c r="E5250" i="73" s="1"/>
  <c r="A5229" i="73"/>
  <c r="B5230" i="73"/>
  <c r="D6250" i="73"/>
  <c r="F5249" i="73"/>
  <c r="G5227" i="73"/>
  <c r="H5227" i="73" s="1"/>
  <c r="I5227" i="73"/>
  <c r="A5230" i="73" l="1"/>
  <c r="B5231" i="73"/>
  <c r="C5251" i="73"/>
  <c r="E5251" i="73" s="1"/>
  <c r="D6251" i="73"/>
  <c r="F5250" i="73"/>
  <c r="G5228" i="73"/>
  <c r="H5228" i="73" s="1"/>
  <c r="I5228" i="73"/>
  <c r="C5252" i="73" l="1"/>
  <c r="E5252" i="73" s="1"/>
  <c r="A5231" i="73"/>
  <c r="B5232" i="73"/>
  <c r="D6252" i="73"/>
  <c r="F5251" i="73"/>
  <c r="G5229" i="73"/>
  <c r="H5229" i="73" s="1"/>
  <c r="I5229" i="73"/>
  <c r="A5232" i="73" l="1"/>
  <c r="B5233" i="73"/>
  <c r="C5253" i="73"/>
  <c r="E5253" i="73" s="1"/>
  <c r="D6253" i="73"/>
  <c r="F5252" i="73"/>
  <c r="G5230" i="73"/>
  <c r="H5230" i="73" s="1"/>
  <c r="I5230" i="73"/>
  <c r="C5254" i="73" l="1"/>
  <c r="E5254" i="73" s="1"/>
  <c r="D6254" i="73"/>
  <c r="A5233" i="73"/>
  <c r="B5234" i="73"/>
  <c r="F5253" i="73"/>
  <c r="G5231" i="73"/>
  <c r="H5231" i="73" s="1"/>
  <c r="I5231" i="73"/>
  <c r="D6255" i="73" l="1"/>
  <c r="A5234" i="73"/>
  <c r="B5235" i="73"/>
  <c r="C5255" i="73"/>
  <c r="E5255" i="73" s="1"/>
  <c r="F5254" i="73"/>
  <c r="G5232" i="73"/>
  <c r="H5232" i="73" s="1"/>
  <c r="I5232" i="73"/>
  <c r="A5235" i="73" l="1"/>
  <c r="B5236" i="73"/>
  <c r="C5256" i="73"/>
  <c r="E5256" i="73" s="1"/>
  <c r="D6256" i="73"/>
  <c r="F5255" i="73"/>
  <c r="G5233" i="73"/>
  <c r="H5233" i="73" s="1"/>
  <c r="I5233" i="73"/>
  <c r="C5257" i="73" l="1"/>
  <c r="E5257" i="73" s="1"/>
  <c r="A5236" i="73"/>
  <c r="B5237" i="73"/>
  <c r="D6257" i="73"/>
  <c r="F5256" i="73"/>
  <c r="G5234" i="73"/>
  <c r="H5234" i="73" s="1"/>
  <c r="I5234" i="73"/>
  <c r="A5237" i="73" l="1"/>
  <c r="B5238" i="73"/>
  <c r="C5258" i="73"/>
  <c r="D6258" i="73"/>
  <c r="F5257" i="73"/>
  <c r="G5235" i="73"/>
  <c r="H5235" i="73" s="1"/>
  <c r="I5235" i="73"/>
  <c r="C5259" i="73" l="1"/>
  <c r="E5259" i="73" s="1"/>
  <c r="E5258" i="73"/>
  <c r="A5238" i="73"/>
  <c r="B5239" i="73"/>
  <c r="D6259" i="73"/>
  <c r="F5258" i="73"/>
  <c r="G5236" i="73"/>
  <c r="H5236" i="73" s="1"/>
  <c r="I5236" i="73"/>
  <c r="D6260" i="73" l="1"/>
  <c r="C5260" i="73"/>
  <c r="E5260" i="73" s="1"/>
  <c r="A5239" i="73"/>
  <c r="B5240" i="73"/>
  <c r="F5259" i="73"/>
  <c r="G5237" i="73"/>
  <c r="H5237" i="73" s="1"/>
  <c r="I5237" i="73"/>
  <c r="C5261" i="73" l="1"/>
  <c r="E5261" i="73" s="1"/>
  <c r="A5240" i="73"/>
  <c r="B5241" i="73"/>
  <c r="D6261" i="73"/>
  <c r="F5260" i="73"/>
  <c r="G5238" i="73"/>
  <c r="H5238" i="73" s="1"/>
  <c r="I5238" i="73"/>
  <c r="A5241" i="73" l="1"/>
  <c r="B5242" i="73"/>
  <c r="C5262" i="73"/>
  <c r="E5262" i="73" s="1"/>
  <c r="D6262" i="73"/>
  <c r="F5261" i="73"/>
  <c r="G5239" i="73"/>
  <c r="H5239" i="73" s="1"/>
  <c r="I5239" i="73"/>
  <c r="C5263" i="73" l="1"/>
  <c r="E5263" i="73" s="1"/>
  <c r="A5242" i="73"/>
  <c r="B5243" i="73"/>
  <c r="D6263" i="73"/>
  <c r="F5262" i="73"/>
  <c r="G5240" i="73"/>
  <c r="H5240" i="73" s="1"/>
  <c r="I5240" i="73"/>
  <c r="A5243" i="73" l="1"/>
  <c r="B5244" i="73"/>
  <c r="C5264" i="73"/>
  <c r="E5264" i="73" s="1"/>
  <c r="D6264" i="73"/>
  <c r="F5263" i="73"/>
  <c r="G5241" i="73"/>
  <c r="H5241" i="73" s="1"/>
  <c r="I5241" i="73"/>
  <c r="C5265" i="73" l="1"/>
  <c r="E5265" i="73" s="1"/>
  <c r="A5244" i="73"/>
  <c r="B5245" i="73"/>
  <c r="D6265" i="73"/>
  <c r="F5264" i="73"/>
  <c r="G5242" i="73"/>
  <c r="H5242" i="73" s="1"/>
  <c r="I5242" i="73"/>
  <c r="A5245" i="73" l="1"/>
  <c r="B5246" i="73"/>
  <c r="C5266" i="73"/>
  <c r="E5266" i="73" s="1"/>
  <c r="D6266" i="73"/>
  <c r="F5265" i="73"/>
  <c r="G5243" i="73"/>
  <c r="H5243" i="73" s="1"/>
  <c r="I5243" i="73"/>
  <c r="C5267" i="73" l="1"/>
  <c r="E5267" i="73" s="1"/>
  <c r="A5246" i="73"/>
  <c r="B5247" i="73"/>
  <c r="D6267" i="73"/>
  <c r="F5266" i="73"/>
  <c r="G5244" i="73"/>
  <c r="H5244" i="73" s="1"/>
  <c r="I5244" i="73"/>
  <c r="A5247" i="73" l="1"/>
  <c r="B5248" i="73"/>
  <c r="C5268" i="73"/>
  <c r="E5268" i="73" s="1"/>
  <c r="D6268" i="73"/>
  <c r="F5267" i="73"/>
  <c r="G5245" i="73"/>
  <c r="H5245" i="73" s="1"/>
  <c r="I5245" i="73"/>
  <c r="C5269" i="73" l="1"/>
  <c r="E5269" i="73" s="1"/>
  <c r="A5248" i="73"/>
  <c r="B5249" i="73"/>
  <c r="D6269" i="73"/>
  <c r="F5268" i="73"/>
  <c r="G5246" i="73"/>
  <c r="H5246" i="73" s="1"/>
  <c r="I5246" i="73"/>
  <c r="A5249" i="73" l="1"/>
  <c r="B5250" i="73"/>
  <c r="C5270" i="73"/>
  <c r="D6270" i="73"/>
  <c r="F5269" i="73"/>
  <c r="G5247" i="73"/>
  <c r="H5247" i="73" s="1"/>
  <c r="I5247" i="73"/>
  <c r="C5271" i="73" l="1"/>
  <c r="E5271" i="73" s="1"/>
  <c r="E5270" i="73"/>
  <c r="A5250" i="73"/>
  <c r="B5251" i="73"/>
  <c r="D6271" i="73"/>
  <c r="F5270" i="73"/>
  <c r="G5248" i="73"/>
  <c r="H5248" i="73" s="1"/>
  <c r="I5248" i="73"/>
  <c r="D6272" i="73" l="1"/>
  <c r="C5272" i="73"/>
  <c r="E5272" i="73" s="1"/>
  <c r="A5251" i="73"/>
  <c r="B5252" i="73"/>
  <c r="F5271" i="73"/>
  <c r="G5249" i="73"/>
  <c r="H5249" i="73" s="1"/>
  <c r="I5249" i="73"/>
  <c r="C5273" i="73" l="1"/>
  <c r="E5273" i="73" s="1"/>
  <c r="A5252" i="73"/>
  <c r="B5253" i="73"/>
  <c r="D6273" i="73"/>
  <c r="F5272" i="73"/>
  <c r="G5250" i="73"/>
  <c r="H5250" i="73" s="1"/>
  <c r="I5250" i="73"/>
  <c r="C5274" i="73" l="1"/>
  <c r="E5274" i="73" s="1"/>
  <c r="A5253" i="73"/>
  <c r="B5254" i="73"/>
  <c r="D6274" i="73"/>
  <c r="F5273" i="73"/>
  <c r="G5251" i="73"/>
  <c r="H5251" i="73" s="1"/>
  <c r="I5251" i="73"/>
  <c r="A5254" i="73" l="1"/>
  <c r="B5255" i="73"/>
  <c r="C5275" i="73"/>
  <c r="E5275" i="73" s="1"/>
  <c r="D6275" i="73"/>
  <c r="F5274" i="73"/>
  <c r="G5252" i="73"/>
  <c r="H5252" i="73" s="1"/>
  <c r="I5252" i="73"/>
  <c r="C5276" i="73" l="1"/>
  <c r="E5276" i="73" s="1"/>
  <c r="A5255" i="73"/>
  <c r="B5256" i="73"/>
  <c r="D6276" i="73"/>
  <c r="F5275" i="73"/>
  <c r="G5253" i="73"/>
  <c r="H5253" i="73" s="1"/>
  <c r="I5253" i="73"/>
  <c r="A5256" i="73" l="1"/>
  <c r="B5257" i="73"/>
  <c r="C5277" i="73"/>
  <c r="E5277" i="73" s="1"/>
  <c r="D6277" i="73"/>
  <c r="F5276" i="73"/>
  <c r="G5254" i="73"/>
  <c r="H5254" i="73" s="1"/>
  <c r="I5254" i="73"/>
  <c r="C5278" i="73" l="1"/>
  <c r="E5278" i="73" s="1"/>
  <c r="A5257" i="73"/>
  <c r="B5258" i="73"/>
  <c r="D6278" i="73"/>
  <c r="F5277" i="73"/>
  <c r="G5255" i="73"/>
  <c r="H5255" i="73" s="1"/>
  <c r="I5255" i="73"/>
  <c r="A5258" i="73" l="1"/>
  <c r="B5259" i="73"/>
  <c r="C5279" i="73"/>
  <c r="E5279" i="73" s="1"/>
  <c r="D6279" i="73"/>
  <c r="F5278" i="73"/>
  <c r="G5256" i="73"/>
  <c r="H5256" i="73" s="1"/>
  <c r="I5256" i="73"/>
  <c r="C5280" i="73" l="1"/>
  <c r="E5280" i="73" s="1"/>
  <c r="A5259" i="73"/>
  <c r="B5260" i="73"/>
  <c r="D6280" i="73"/>
  <c r="F5279" i="73"/>
  <c r="G5257" i="73"/>
  <c r="H5257" i="73" s="1"/>
  <c r="I5257" i="73"/>
  <c r="A5260" i="73" l="1"/>
  <c r="B5261" i="73"/>
  <c r="C5281" i="73"/>
  <c r="E5281" i="73" s="1"/>
  <c r="D6281" i="73"/>
  <c r="F5280" i="73"/>
  <c r="G5258" i="73"/>
  <c r="H5258" i="73" s="1"/>
  <c r="I5258" i="73"/>
  <c r="C5282" i="73" l="1"/>
  <c r="E5282" i="73" s="1"/>
  <c r="A5261" i="73"/>
  <c r="B5262" i="73"/>
  <c r="D6282" i="73"/>
  <c r="F5281" i="73"/>
  <c r="G5259" i="73"/>
  <c r="H5259" i="73" s="1"/>
  <c r="I5259" i="73"/>
  <c r="A5262" i="73" l="1"/>
  <c r="B5263" i="73"/>
  <c r="C5283" i="73"/>
  <c r="E5283" i="73" s="1"/>
  <c r="D6283" i="73"/>
  <c r="F5282" i="73"/>
  <c r="G5260" i="73"/>
  <c r="H5260" i="73" s="1"/>
  <c r="I5260" i="73"/>
  <c r="C5284" i="73" l="1"/>
  <c r="E5284" i="73" s="1"/>
  <c r="A5263" i="73"/>
  <c r="B5264" i="73"/>
  <c r="D6284" i="73"/>
  <c r="F5283" i="73"/>
  <c r="G5261" i="73"/>
  <c r="H5261" i="73" s="1"/>
  <c r="I5261" i="73"/>
  <c r="A5264" i="73" l="1"/>
  <c r="B5265" i="73"/>
  <c r="C5285" i="73"/>
  <c r="E5285" i="73" s="1"/>
  <c r="D6285" i="73"/>
  <c r="F5284" i="73"/>
  <c r="G5262" i="73"/>
  <c r="H5262" i="73" s="1"/>
  <c r="I5262" i="73"/>
  <c r="C5286" i="73" l="1"/>
  <c r="E5286" i="73" s="1"/>
  <c r="A5265" i="73"/>
  <c r="B5266" i="73"/>
  <c r="D6286" i="73"/>
  <c r="F5285" i="73"/>
  <c r="G5263" i="73"/>
  <c r="H5263" i="73" s="1"/>
  <c r="I5263" i="73"/>
  <c r="A5266" i="73" l="1"/>
  <c r="B5267" i="73"/>
  <c r="C5287" i="73"/>
  <c r="E5287" i="73" s="1"/>
  <c r="D6287" i="73"/>
  <c r="F5286" i="73"/>
  <c r="G5264" i="73"/>
  <c r="H5264" i="73" s="1"/>
  <c r="I5264" i="73"/>
  <c r="C5288" i="73" l="1"/>
  <c r="E5288" i="73" s="1"/>
  <c r="A5267" i="73"/>
  <c r="B5268" i="73"/>
  <c r="D6288" i="73"/>
  <c r="F5287" i="73"/>
  <c r="G5265" i="73"/>
  <c r="H5265" i="73" s="1"/>
  <c r="I5265" i="73"/>
  <c r="A5268" i="73" l="1"/>
  <c r="B5269" i="73"/>
  <c r="C5289" i="73"/>
  <c r="E5289" i="73" s="1"/>
  <c r="D6289" i="73"/>
  <c r="F5288" i="73"/>
  <c r="G5266" i="73"/>
  <c r="H5266" i="73" s="1"/>
  <c r="I5266" i="73"/>
  <c r="C5290" i="73" l="1"/>
  <c r="E5290" i="73" s="1"/>
  <c r="A5269" i="73"/>
  <c r="B5270" i="73"/>
  <c r="D6290" i="73"/>
  <c r="F5289" i="73"/>
  <c r="G5267" i="73"/>
  <c r="H5267" i="73" s="1"/>
  <c r="I5267" i="73"/>
  <c r="A5270" i="73" l="1"/>
  <c r="B5271" i="73"/>
  <c r="C5291" i="73"/>
  <c r="E5291" i="73" s="1"/>
  <c r="D6291" i="73"/>
  <c r="F5290" i="73"/>
  <c r="G5268" i="73"/>
  <c r="H5268" i="73" s="1"/>
  <c r="I5268" i="73"/>
  <c r="C5292" i="73" l="1"/>
  <c r="E5292" i="73" s="1"/>
  <c r="A5271" i="73"/>
  <c r="B5272" i="73"/>
  <c r="D6292" i="73"/>
  <c r="F5291" i="73"/>
  <c r="G5269" i="73"/>
  <c r="H5269" i="73" s="1"/>
  <c r="I5269" i="73"/>
  <c r="C5293" i="73" l="1"/>
  <c r="E5293" i="73" s="1"/>
  <c r="A5272" i="73"/>
  <c r="B5273" i="73"/>
  <c r="D6293" i="73"/>
  <c r="F5292" i="73"/>
  <c r="G5270" i="73"/>
  <c r="H5270" i="73" s="1"/>
  <c r="I5270" i="73"/>
  <c r="C5294" i="73" l="1"/>
  <c r="E5294" i="73" s="1"/>
  <c r="A5273" i="73"/>
  <c r="B5274" i="73"/>
  <c r="D6294" i="73"/>
  <c r="F5293" i="73"/>
  <c r="G5271" i="73"/>
  <c r="H5271" i="73" s="1"/>
  <c r="I5271" i="73"/>
  <c r="C5295" i="73" l="1"/>
  <c r="E5295" i="73" s="1"/>
  <c r="A5274" i="73"/>
  <c r="B5275" i="73"/>
  <c r="D6295" i="73"/>
  <c r="F5294" i="73"/>
  <c r="G5272" i="73"/>
  <c r="H5272" i="73" s="1"/>
  <c r="I5272" i="73"/>
  <c r="C5296" i="73" l="1"/>
  <c r="E5296" i="73" s="1"/>
  <c r="A5275" i="73"/>
  <c r="B5276" i="73"/>
  <c r="D6296" i="73"/>
  <c r="F5295" i="73"/>
  <c r="G5273" i="73"/>
  <c r="H5273" i="73" s="1"/>
  <c r="I5273" i="73"/>
  <c r="C5297" i="73" l="1"/>
  <c r="E5297" i="73" s="1"/>
  <c r="A5276" i="73"/>
  <c r="B5277" i="73"/>
  <c r="D6297" i="73"/>
  <c r="F5296" i="73"/>
  <c r="G5274" i="73"/>
  <c r="H5274" i="73" s="1"/>
  <c r="I5274" i="73"/>
  <c r="A5277" i="73" l="1"/>
  <c r="B5278" i="73"/>
  <c r="C5298" i="73"/>
  <c r="E5298" i="73" s="1"/>
  <c r="D6298" i="73"/>
  <c r="F5297" i="73"/>
  <c r="G5275" i="73"/>
  <c r="H5275" i="73" s="1"/>
  <c r="I5275" i="73"/>
  <c r="C5299" i="73" l="1"/>
  <c r="E5299" i="73" s="1"/>
  <c r="A5278" i="73"/>
  <c r="B5279" i="73"/>
  <c r="D6299" i="73"/>
  <c r="F5298" i="73"/>
  <c r="G5276" i="73"/>
  <c r="H5276" i="73" s="1"/>
  <c r="I5276" i="73"/>
  <c r="A5279" i="73" l="1"/>
  <c r="B5280" i="73"/>
  <c r="C5300" i="73"/>
  <c r="D6300" i="73"/>
  <c r="F5299" i="73"/>
  <c r="G5277" i="73"/>
  <c r="H5277" i="73" s="1"/>
  <c r="I5277" i="73"/>
  <c r="C5301" i="73" l="1"/>
  <c r="E5300" i="73"/>
  <c r="A5280" i="73"/>
  <c r="B5281" i="73"/>
  <c r="D6301" i="73"/>
  <c r="F5300" i="73"/>
  <c r="G5278" i="73"/>
  <c r="H5278" i="73" s="1"/>
  <c r="I5278" i="73"/>
  <c r="E5301" i="73"/>
  <c r="D6302" i="73" l="1"/>
  <c r="C5302" i="73"/>
  <c r="E5302" i="73" s="1"/>
  <c r="A5281" i="73"/>
  <c r="B5282" i="73"/>
  <c r="F5301" i="73"/>
  <c r="G5279" i="73"/>
  <c r="H5279" i="73" s="1"/>
  <c r="I5279" i="73"/>
  <c r="C5303" i="73" l="1"/>
  <c r="E5303" i="73" s="1"/>
  <c r="A5282" i="73"/>
  <c r="B5283" i="73"/>
  <c r="D6303" i="73"/>
  <c r="F5302" i="73"/>
  <c r="G5280" i="73"/>
  <c r="H5280" i="73" s="1"/>
  <c r="I5280" i="73"/>
  <c r="A5283" i="73" l="1"/>
  <c r="B5284" i="73"/>
  <c r="C5304" i="73"/>
  <c r="E5304" i="73" s="1"/>
  <c r="D6304" i="73"/>
  <c r="F5303" i="73"/>
  <c r="G5281" i="73"/>
  <c r="H5281" i="73" s="1"/>
  <c r="I5281" i="73"/>
  <c r="C5305" i="73" l="1"/>
  <c r="E5305" i="73" s="1"/>
  <c r="A5284" i="73"/>
  <c r="B5285" i="73"/>
  <c r="D6305" i="73"/>
  <c r="F5304" i="73"/>
  <c r="G5282" i="73"/>
  <c r="H5282" i="73" s="1"/>
  <c r="I5282" i="73"/>
  <c r="A5285" i="73" l="1"/>
  <c r="B5286" i="73"/>
  <c r="C5306" i="73"/>
  <c r="E5306" i="73" s="1"/>
  <c r="D6306" i="73"/>
  <c r="F5305" i="73"/>
  <c r="G5283" i="73"/>
  <c r="H5283" i="73" s="1"/>
  <c r="I5283" i="73"/>
  <c r="C5307" i="73" l="1"/>
  <c r="E5307" i="73" s="1"/>
  <c r="A5286" i="73"/>
  <c r="B5287" i="73"/>
  <c r="D6307" i="73"/>
  <c r="F5306" i="73"/>
  <c r="G5284" i="73"/>
  <c r="H5284" i="73" s="1"/>
  <c r="I5284" i="73"/>
  <c r="A5287" i="73" l="1"/>
  <c r="B5288" i="73"/>
  <c r="C5308" i="73"/>
  <c r="E5308" i="73" s="1"/>
  <c r="D6308" i="73"/>
  <c r="F5307" i="73"/>
  <c r="G5285" i="73"/>
  <c r="H5285" i="73" s="1"/>
  <c r="I5285" i="73"/>
  <c r="C5309" i="73" l="1"/>
  <c r="E5309" i="73" s="1"/>
  <c r="A5288" i="73"/>
  <c r="B5289" i="73"/>
  <c r="D6309" i="73"/>
  <c r="F5308" i="73"/>
  <c r="G5286" i="73"/>
  <c r="H5286" i="73" s="1"/>
  <c r="I5286" i="73"/>
  <c r="A5289" i="73" l="1"/>
  <c r="B5290" i="73"/>
  <c r="C5310" i="73"/>
  <c r="E5310" i="73" s="1"/>
  <c r="D6310" i="73"/>
  <c r="F5309" i="73"/>
  <c r="G5287" i="73"/>
  <c r="H5287" i="73" s="1"/>
  <c r="I5287" i="73"/>
  <c r="C5311" i="73" l="1"/>
  <c r="E5311" i="73" s="1"/>
  <c r="A5290" i="73"/>
  <c r="B5291" i="73"/>
  <c r="D6311" i="73"/>
  <c r="F5310" i="73"/>
  <c r="G5288" i="73"/>
  <c r="H5288" i="73" s="1"/>
  <c r="I5288" i="73"/>
  <c r="A5291" i="73" l="1"/>
  <c r="B5292" i="73"/>
  <c r="C5312" i="73"/>
  <c r="E5312" i="73" s="1"/>
  <c r="D6312" i="73"/>
  <c r="F5311" i="73"/>
  <c r="G5289" i="73"/>
  <c r="H5289" i="73" s="1"/>
  <c r="I5289" i="73"/>
  <c r="C5313" i="73" l="1"/>
  <c r="E5313" i="73" s="1"/>
  <c r="A5292" i="73"/>
  <c r="B5293" i="73"/>
  <c r="D6313" i="73"/>
  <c r="F5312" i="73"/>
  <c r="G5290" i="73"/>
  <c r="H5290" i="73" s="1"/>
  <c r="I5290" i="73"/>
  <c r="A5293" i="73" l="1"/>
  <c r="B5294" i="73"/>
  <c r="C5314" i="73"/>
  <c r="E5314" i="73" s="1"/>
  <c r="D6314" i="73"/>
  <c r="F5313" i="73"/>
  <c r="G5291" i="73"/>
  <c r="H5291" i="73" s="1"/>
  <c r="I5291" i="73"/>
  <c r="C5315" i="73" l="1"/>
  <c r="E5315" i="73" s="1"/>
  <c r="A5294" i="73"/>
  <c r="B5295" i="73"/>
  <c r="D6315" i="73"/>
  <c r="F5314" i="73"/>
  <c r="G5292" i="73"/>
  <c r="H5292" i="73" s="1"/>
  <c r="I5292" i="73"/>
  <c r="A5295" i="73" l="1"/>
  <c r="B5296" i="73"/>
  <c r="C5316" i="73"/>
  <c r="E5316" i="73" s="1"/>
  <c r="D6316" i="73"/>
  <c r="F5315" i="73"/>
  <c r="G5293" i="73"/>
  <c r="H5293" i="73" s="1"/>
  <c r="I5293" i="73"/>
  <c r="C5317" i="73" l="1"/>
  <c r="E5317" i="73" s="1"/>
  <c r="A5296" i="73"/>
  <c r="B5297" i="73"/>
  <c r="D6317" i="73"/>
  <c r="F5316" i="73"/>
  <c r="G5294" i="73"/>
  <c r="H5294" i="73" s="1"/>
  <c r="I5294" i="73"/>
  <c r="A5297" i="73" l="1"/>
  <c r="B5298" i="73"/>
  <c r="C5318" i="73"/>
  <c r="E5318" i="73" s="1"/>
  <c r="D6318" i="73"/>
  <c r="F5317" i="73"/>
  <c r="G5295" i="73"/>
  <c r="H5295" i="73" s="1"/>
  <c r="I5295" i="73"/>
  <c r="C5319" i="73" l="1"/>
  <c r="E5319" i="73" s="1"/>
  <c r="A5298" i="73"/>
  <c r="B5299" i="73"/>
  <c r="D6319" i="73"/>
  <c r="F5318" i="73"/>
  <c r="G5296" i="73"/>
  <c r="H5296" i="73" s="1"/>
  <c r="I5296" i="73"/>
  <c r="A5299" i="73" l="1"/>
  <c r="B5300" i="73"/>
  <c r="C5320" i="73"/>
  <c r="E5320" i="73" s="1"/>
  <c r="D6320" i="73"/>
  <c r="F5319" i="73"/>
  <c r="G5297" i="73"/>
  <c r="H5297" i="73" s="1"/>
  <c r="I5297" i="73"/>
  <c r="C5321" i="73" l="1"/>
  <c r="E5321" i="73" s="1"/>
  <c r="A5300" i="73"/>
  <c r="B5301" i="73"/>
  <c r="D6321" i="73"/>
  <c r="F5320" i="73"/>
  <c r="G5298" i="73"/>
  <c r="H5298" i="73" s="1"/>
  <c r="I5298" i="73"/>
  <c r="A5301" i="73" l="1"/>
  <c r="B5302" i="73"/>
  <c r="C5322" i="73"/>
  <c r="E5322" i="73" s="1"/>
  <c r="D6322" i="73"/>
  <c r="F5321" i="73"/>
  <c r="G5299" i="73"/>
  <c r="H5299" i="73" s="1"/>
  <c r="I5299" i="73"/>
  <c r="C5323" i="73" l="1"/>
  <c r="E5323" i="73" s="1"/>
  <c r="A5302" i="73"/>
  <c r="B5303" i="73"/>
  <c r="D6323" i="73"/>
  <c r="F5322" i="73"/>
  <c r="G5300" i="73"/>
  <c r="H5300" i="73" s="1"/>
  <c r="I5300" i="73"/>
  <c r="A5303" i="73" l="1"/>
  <c r="B5304" i="73"/>
  <c r="C5324" i="73"/>
  <c r="D6324" i="73"/>
  <c r="F5323" i="73"/>
  <c r="G5301" i="73"/>
  <c r="H5301" i="73" s="1"/>
  <c r="I5301" i="73"/>
  <c r="C5325" i="73" l="1"/>
  <c r="E5324" i="73"/>
  <c r="A5304" i="73"/>
  <c r="B5305" i="73"/>
  <c r="D6325" i="73"/>
  <c r="F5324" i="73"/>
  <c r="G5302" i="73"/>
  <c r="H5302" i="73" s="1"/>
  <c r="I5302" i="73"/>
  <c r="D6326" i="73" l="1"/>
  <c r="C5326" i="73"/>
  <c r="E5326" i="73" s="1"/>
  <c r="E5325" i="73"/>
  <c r="A5305" i="73"/>
  <c r="B5306" i="73"/>
  <c r="F5325" i="73"/>
  <c r="G5303" i="73"/>
  <c r="H5303" i="73" s="1"/>
  <c r="I5303" i="73"/>
  <c r="C5327" i="73" l="1"/>
  <c r="E5327" i="73" s="1"/>
  <c r="A5306" i="73"/>
  <c r="B5307" i="73"/>
  <c r="D6327" i="73"/>
  <c r="F5326" i="73"/>
  <c r="G5304" i="73"/>
  <c r="H5304" i="73" s="1"/>
  <c r="I5304" i="73"/>
  <c r="A5307" i="73" l="1"/>
  <c r="B5308" i="73"/>
  <c r="C5328" i="73"/>
  <c r="E5328" i="73" s="1"/>
  <c r="D6328" i="73"/>
  <c r="F5327" i="73"/>
  <c r="G5305" i="73"/>
  <c r="H5305" i="73" s="1"/>
  <c r="I5305" i="73"/>
  <c r="C5329" i="73" l="1"/>
  <c r="E5329" i="73" s="1"/>
  <c r="A5308" i="73"/>
  <c r="B5309" i="73"/>
  <c r="D6329" i="73"/>
  <c r="F5328" i="73"/>
  <c r="G5306" i="73"/>
  <c r="H5306" i="73" s="1"/>
  <c r="I5306" i="73"/>
  <c r="A5309" i="73" l="1"/>
  <c r="B5310" i="73"/>
  <c r="C5330" i="73"/>
  <c r="E5330" i="73" s="1"/>
  <c r="D6330" i="73"/>
  <c r="F5329" i="73"/>
  <c r="G5307" i="73"/>
  <c r="H5307" i="73" s="1"/>
  <c r="I5307" i="73"/>
  <c r="C5331" i="73" l="1"/>
  <c r="E5331" i="73" s="1"/>
  <c r="A5310" i="73"/>
  <c r="B5311" i="73"/>
  <c r="D6331" i="73"/>
  <c r="F5330" i="73"/>
  <c r="G5308" i="73"/>
  <c r="H5308" i="73" s="1"/>
  <c r="I5308" i="73"/>
  <c r="A5311" i="73" l="1"/>
  <c r="B5312" i="73"/>
  <c r="C5332" i="73"/>
  <c r="E5332" i="73" s="1"/>
  <c r="D6332" i="73"/>
  <c r="F5331" i="73"/>
  <c r="G5309" i="73"/>
  <c r="H5309" i="73" s="1"/>
  <c r="I5309" i="73"/>
  <c r="C5333" i="73" l="1"/>
  <c r="E5333" i="73" s="1"/>
  <c r="A5312" i="73"/>
  <c r="B5313" i="73"/>
  <c r="D6333" i="73"/>
  <c r="F5332" i="73"/>
  <c r="G5310" i="73"/>
  <c r="H5310" i="73" s="1"/>
  <c r="I5310" i="73"/>
  <c r="A5313" i="73" l="1"/>
  <c r="B5314" i="73"/>
  <c r="C5334" i="73"/>
  <c r="E5334" i="73" s="1"/>
  <c r="D6334" i="73"/>
  <c r="F5333" i="73"/>
  <c r="G5311" i="73"/>
  <c r="H5311" i="73" s="1"/>
  <c r="I5311" i="73"/>
  <c r="C5335" i="73" l="1"/>
  <c r="E5335" i="73" s="1"/>
  <c r="A5314" i="73"/>
  <c r="B5315" i="73"/>
  <c r="D6335" i="73"/>
  <c r="F5334" i="73"/>
  <c r="G5312" i="73"/>
  <c r="H5312" i="73" s="1"/>
  <c r="I5312" i="73"/>
  <c r="A5315" i="73" l="1"/>
  <c r="B5316" i="73"/>
  <c r="C5336" i="73"/>
  <c r="E5336" i="73" s="1"/>
  <c r="D6336" i="73"/>
  <c r="F5335" i="73"/>
  <c r="G5313" i="73"/>
  <c r="H5313" i="73" s="1"/>
  <c r="I5313" i="73"/>
  <c r="C5337" i="73" l="1"/>
  <c r="E5337" i="73" s="1"/>
  <c r="A5316" i="73"/>
  <c r="B5317" i="73"/>
  <c r="D6337" i="73"/>
  <c r="F5336" i="73"/>
  <c r="G5314" i="73"/>
  <c r="H5314" i="73" s="1"/>
  <c r="I5314" i="73"/>
  <c r="A5317" i="73" l="1"/>
  <c r="B5318" i="73"/>
  <c r="C5338" i="73"/>
  <c r="E5338" i="73" s="1"/>
  <c r="D6338" i="73"/>
  <c r="F5337" i="73"/>
  <c r="G5315" i="73"/>
  <c r="H5315" i="73" s="1"/>
  <c r="I5315" i="73"/>
  <c r="C5339" i="73" l="1"/>
  <c r="E5339" i="73" s="1"/>
  <c r="A5318" i="73"/>
  <c r="B5319" i="73"/>
  <c r="D6339" i="73"/>
  <c r="F5338" i="73"/>
  <c r="G5316" i="73"/>
  <c r="H5316" i="73" s="1"/>
  <c r="I5316" i="73"/>
  <c r="A5319" i="73" l="1"/>
  <c r="B5320" i="73"/>
  <c r="C5340" i="73"/>
  <c r="E5340" i="73" s="1"/>
  <c r="D6340" i="73"/>
  <c r="F5339" i="73"/>
  <c r="G5317" i="73"/>
  <c r="H5317" i="73" s="1"/>
  <c r="I5317" i="73"/>
  <c r="C5341" i="73" l="1"/>
  <c r="E5341" i="73" s="1"/>
  <c r="A5320" i="73"/>
  <c r="B5321" i="73"/>
  <c r="D6341" i="73"/>
  <c r="F5340" i="73"/>
  <c r="G5318" i="73"/>
  <c r="H5318" i="73" s="1"/>
  <c r="I5318" i="73"/>
  <c r="A5321" i="73" l="1"/>
  <c r="B5322" i="73"/>
  <c r="C5342" i="73"/>
  <c r="E5342" i="73" s="1"/>
  <c r="D6342" i="73"/>
  <c r="F5341" i="73"/>
  <c r="G5319" i="73"/>
  <c r="H5319" i="73" s="1"/>
  <c r="I5319" i="73"/>
  <c r="C5343" i="73" l="1"/>
  <c r="E5343" i="73" s="1"/>
  <c r="A5322" i="73"/>
  <c r="B5323" i="73"/>
  <c r="D6343" i="73"/>
  <c r="F5342" i="73"/>
  <c r="G5320" i="73"/>
  <c r="H5320" i="73" s="1"/>
  <c r="I5320" i="73"/>
  <c r="A5323" i="73" l="1"/>
  <c r="B5324" i="73"/>
  <c r="C5344" i="73"/>
  <c r="E5344" i="73" s="1"/>
  <c r="D6344" i="73"/>
  <c r="F5343" i="73"/>
  <c r="G5321" i="73"/>
  <c r="H5321" i="73" s="1"/>
  <c r="I5321" i="73"/>
  <c r="C5345" i="73" l="1"/>
  <c r="E5345" i="73" s="1"/>
  <c r="A5324" i="73"/>
  <c r="B5325" i="73"/>
  <c r="D6345" i="73"/>
  <c r="F5344" i="73"/>
  <c r="G5322" i="73"/>
  <c r="H5322" i="73" s="1"/>
  <c r="I5322" i="73"/>
  <c r="A5325" i="73" l="1"/>
  <c r="B5326" i="73"/>
  <c r="C5346" i="73"/>
  <c r="E5346" i="73" s="1"/>
  <c r="D6346" i="73"/>
  <c r="F5345" i="73"/>
  <c r="G5323" i="73"/>
  <c r="H5323" i="73" s="1"/>
  <c r="I5323" i="73"/>
  <c r="C5347" i="73" l="1"/>
  <c r="E5347" i="73" s="1"/>
  <c r="A5326" i="73"/>
  <c r="B5327" i="73"/>
  <c r="D6347" i="73"/>
  <c r="F5346" i="73"/>
  <c r="G5324" i="73"/>
  <c r="H5324" i="73" s="1"/>
  <c r="I5324" i="73"/>
  <c r="A5327" i="73" l="1"/>
  <c r="B5328" i="73"/>
  <c r="C5348" i="73"/>
  <c r="E5348" i="73" s="1"/>
  <c r="D6348" i="73"/>
  <c r="F5347" i="73"/>
  <c r="G5325" i="73"/>
  <c r="H5325" i="73" s="1"/>
  <c r="I5325" i="73"/>
  <c r="C5349" i="73" l="1"/>
  <c r="E5349" i="73" s="1"/>
  <c r="A5328" i="73"/>
  <c r="B5329" i="73"/>
  <c r="D6349" i="73"/>
  <c r="F5348" i="73"/>
  <c r="G5326" i="73"/>
  <c r="H5326" i="73" s="1"/>
  <c r="I5326" i="73"/>
  <c r="A5329" i="73" l="1"/>
  <c r="B5330" i="73"/>
  <c r="C5350" i="73"/>
  <c r="E5350" i="73" s="1"/>
  <c r="D6350" i="73"/>
  <c r="F5349" i="73"/>
  <c r="G5327" i="73"/>
  <c r="H5327" i="73" s="1"/>
  <c r="I5327" i="73"/>
  <c r="C5351" i="73" l="1"/>
  <c r="E5351" i="73" s="1"/>
  <c r="A5330" i="73"/>
  <c r="B5331" i="73"/>
  <c r="D6351" i="73"/>
  <c r="F5350" i="73"/>
  <c r="G5328" i="73"/>
  <c r="H5328" i="73" s="1"/>
  <c r="I5328" i="73"/>
  <c r="A5331" i="73" l="1"/>
  <c r="B5332" i="73"/>
  <c r="C5352" i="73"/>
  <c r="E5352" i="73" s="1"/>
  <c r="D6352" i="73"/>
  <c r="F5351" i="73"/>
  <c r="G5329" i="73"/>
  <c r="H5329" i="73" s="1"/>
  <c r="I5329" i="73"/>
  <c r="C5353" i="73" l="1"/>
  <c r="E5353" i="73" s="1"/>
  <c r="A5332" i="73"/>
  <c r="B5333" i="73"/>
  <c r="D6353" i="73"/>
  <c r="F5352" i="73"/>
  <c r="G5330" i="73"/>
  <c r="H5330" i="73" s="1"/>
  <c r="I5330" i="73"/>
  <c r="A5333" i="73" l="1"/>
  <c r="B5334" i="73"/>
  <c r="C5354" i="73"/>
  <c r="E5354" i="73" s="1"/>
  <c r="D6354" i="73"/>
  <c r="F5353" i="73"/>
  <c r="G5331" i="73"/>
  <c r="H5331" i="73" s="1"/>
  <c r="I5331" i="73"/>
  <c r="C5355" i="73" l="1"/>
  <c r="E5355" i="73" s="1"/>
  <c r="A5334" i="73"/>
  <c r="B5335" i="73"/>
  <c r="D6355" i="73"/>
  <c r="F5354" i="73"/>
  <c r="G5332" i="73"/>
  <c r="H5332" i="73" s="1"/>
  <c r="I5332" i="73"/>
  <c r="A5335" i="73" l="1"/>
  <c r="B5336" i="73"/>
  <c r="C5356" i="73"/>
  <c r="E5356" i="73" s="1"/>
  <c r="D6356" i="73"/>
  <c r="F5355" i="73"/>
  <c r="G5333" i="73"/>
  <c r="H5333" i="73" s="1"/>
  <c r="I5333" i="73"/>
  <c r="C5357" i="73" l="1"/>
  <c r="E5357" i="73" s="1"/>
  <c r="A5336" i="73"/>
  <c r="B5337" i="73"/>
  <c r="D6357" i="73"/>
  <c r="F5356" i="73"/>
  <c r="G5334" i="73"/>
  <c r="H5334" i="73" s="1"/>
  <c r="I5334" i="73"/>
  <c r="A5337" i="73" l="1"/>
  <c r="B5338" i="73"/>
  <c r="C5358" i="73"/>
  <c r="E5358" i="73" s="1"/>
  <c r="D6358" i="73"/>
  <c r="F5357" i="73"/>
  <c r="G5335" i="73"/>
  <c r="H5335" i="73" s="1"/>
  <c r="I5335" i="73"/>
  <c r="C5359" i="73" l="1"/>
  <c r="E5359" i="73" s="1"/>
  <c r="A5338" i="73"/>
  <c r="B5339" i="73"/>
  <c r="D6359" i="73"/>
  <c r="F5358" i="73"/>
  <c r="G5336" i="73"/>
  <c r="H5336" i="73" s="1"/>
  <c r="I5336" i="73"/>
  <c r="A5339" i="73" l="1"/>
  <c r="B5340" i="73"/>
  <c r="C5360" i="73"/>
  <c r="D6360" i="73"/>
  <c r="F5359" i="73"/>
  <c r="G5337" i="73"/>
  <c r="H5337" i="73" s="1"/>
  <c r="I5337" i="73"/>
  <c r="C5361" i="73" l="1"/>
  <c r="E5361" i="73" s="1"/>
  <c r="E5360" i="73"/>
  <c r="A5340" i="73"/>
  <c r="B5341" i="73"/>
  <c r="D6361" i="73"/>
  <c r="F5360" i="73"/>
  <c r="G5338" i="73"/>
  <c r="H5338" i="73" s="1"/>
  <c r="I5338" i="73"/>
  <c r="D6362" i="73" l="1"/>
  <c r="C5362" i="73"/>
  <c r="E5362" i="73" s="1"/>
  <c r="A5341" i="73"/>
  <c r="B5342" i="73"/>
  <c r="F5361" i="73"/>
  <c r="G5339" i="73"/>
  <c r="H5339" i="73" s="1"/>
  <c r="I5339" i="73"/>
  <c r="C5363" i="73" l="1"/>
  <c r="E5363" i="73" s="1"/>
  <c r="A5342" i="73"/>
  <c r="B5343" i="73"/>
  <c r="D6363" i="73"/>
  <c r="F5362" i="73"/>
  <c r="G5340" i="73"/>
  <c r="H5340" i="73" s="1"/>
  <c r="I5340" i="73"/>
  <c r="A5343" i="73" l="1"/>
  <c r="B5344" i="73"/>
  <c r="C5364" i="73"/>
  <c r="E5364" i="73" s="1"/>
  <c r="D6364" i="73"/>
  <c r="F5363" i="73"/>
  <c r="G5341" i="73"/>
  <c r="H5341" i="73" s="1"/>
  <c r="I5341" i="73"/>
  <c r="C5365" i="73" l="1"/>
  <c r="E5365" i="73" s="1"/>
  <c r="A5344" i="73"/>
  <c r="B5345" i="73"/>
  <c r="D6365" i="73"/>
  <c r="F5364" i="73"/>
  <c r="G5342" i="73"/>
  <c r="H5342" i="73" s="1"/>
  <c r="I5342" i="73"/>
  <c r="A5345" i="73" l="1"/>
  <c r="B5346" i="73"/>
  <c r="C5366" i="73"/>
  <c r="E5366" i="73" s="1"/>
  <c r="D6366" i="73"/>
  <c r="F5365" i="73"/>
  <c r="G5343" i="73"/>
  <c r="H5343" i="73" s="1"/>
  <c r="I5343" i="73"/>
  <c r="C5367" i="73" l="1"/>
  <c r="E5367" i="73" s="1"/>
  <c r="A5346" i="73"/>
  <c r="B5347" i="73"/>
  <c r="D6367" i="73"/>
  <c r="F5366" i="73"/>
  <c r="G5344" i="73"/>
  <c r="H5344" i="73" s="1"/>
  <c r="I5344" i="73"/>
  <c r="A5347" i="73" l="1"/>
  <c r="B5348" i="73"/>
  <c r="C5368" i="73"/>
  <c r="E5368" i="73" s="1"/>
  <c r="D6368" i="73"/>
  <c r="F5367" i="73"/>
  <c r="G5345" i="73"/>
  <c r="H5345" i="73" s="1"/>
  <c r="I5345" i="73"/>
  <c r="C5369" i="73" l="1"/>
  <c r="E5369" i="73" s="1"/>
  <c r="A5348" i="73"/>
  <c r="B5349" i="73"/>
  <c r="D6369" i="73"/>
  <c r="F5368" i="73"/>
  <c r="G5346" i="73"/>
  <c r="H5346" i="73" s="1"/>
  <c r="I5346" i="73"/>
  <c r="A5349" i="73" l="1"/>
  <c r="B5350" i="73"/>
  <c r="C5370" i="73"/>
  <c r="E5370" i="73" s="1"/>
  <c r="D6370" i="73"/>
  <c r="F5369" i="73"/>
  <c r="G5347" i="73"/>
  <c r="H5347" i="73" s="1"/>
  <c r="I5347" i="73"/>
  <c r="C5371" i="73" l="1"/>
  <c r="E5371" i="73" s="1"/>
  <c r="A5350" i="73"/>
  <c r="B5351" i="73"/>
  <c r="D6371" i="73"/>
  <c r="F5370" i="73"/>
  <c r="G5348" i="73"/>
  <c r="H5348" i="73" s="1"/>
  <c r="I5348" i="73"/>
  <c r="A5351" i="73" l="1"/>
  <c r="B5352" i="73"/>
  <c r="C5372" i="73"/>
  <c r="D6372" i="73"/>
  <c r="F5371" i="73"/>
  <c r="G5349" i="73"/>
  <c r="H5349" i="73" s="1"/>
  <c r="I5349" i="73"/>
  <c r="C5373" i="73" l="1"/>
  <c r="E5372" i="73"/>
  <c r="A5352" i="73"/>
  <c r="B5353" i="73"/>
  <c r="D6373" i="73"/>
  <c r="F5372" i="73"/>
  <c r="G5350" i="73"/>
  <c r="H5350" i="73" s="1"/>
  <c r="I5350" i="73"/>
  <c r="E5373" i="73"/>
  <c r="D6374" i="73" l="1"/>
  <c r="C5374" i="73"/>
  <c r="E5374" i="73" s="1"/>
  <c r="A5353" i="73"/>
  <c r="B5354" i="73"/>
  <c r="F5373" i="73"/>
  <c r="G5351" i="73"/>
  <c r="H5351" i="73" s="1"/>
  <c r="I5351" i="73"/>
  <c r="C5375" i="73" l="1"/>
  <c r="E5375" i="73" s="1"/>
  <c r="A5354" i="73"/>
  <c r="B5355" i="73"/>
  <c r="D6375" i="73"/>
  <c r="F5374" i="73"/>
  <c r="G5352" i="73"/>
  <c r="H5352" i="73" s="1"/>
  <c r="I5352" i="73"/>
  <c r="A5355" i="73" l="1"/>
  <c r="B5356" i="73"/>
  <c r="C5376" i="73"/>
  <c r="E5376" i="73" s="1"/>
  <c r="D6376" i="73"/>
  <c r="F5375" i="73"/>
  <c r="G5353" i="73"/>
  <c r="H5353" i="73" s="1"/>
  <c r="I5353" i="73"/>
  <c r="C5377" i="73" l="1"/>
  <c r="E5377" i="73" s="1"/>
  <c r="A5356" i="73"/>
  <c r="B5357" i="73"/>
  <c r="D6377" i="73"/>
  <c r="F5376" i="73"/>
  <c r="G5354" i="73"/>
  <c r="H5354" i="73" s="1"/>
  <c r="I5354" i="73"/>
  <c r="A5357" i="73" l="1"/>
  <c r="B5358" i="73"/>
  <c r="C5378" i="73"/>
  <c r="E5378" i="73" s="1"/>
  <c r="D6378" i="73"/>
  <c r="F5377" i="73"/>
  <c r="G5355" i="73"/>
  <c r="H5355" i="73" s="1"/>
  <c r="I5355" i="73"/>
  <c r="C5379" i="73" l="1"/>
  <c r="E5379" i="73" s="1"/>
  <c r="A5358" i="73"/>
  <c r="B5359" i="73"/>
  <c r="D6379" i="73"/>
  <c r="F5378" i="73"/>
  <c r="G5356" i="73"/>
  <c r="H5356" i="73" s="1"/>
  <c r="I5356" i="73"/>
  <c r="A5359" i="73" l="1"/>
  <c r="B5360" i="73"/>
  <c r="C5380" i="73"/>
  <c r="E5380" i="73" s="1"/>
  <c r="D6380" i="73"/>
  <c r="F5379" i="73"/>
  <c r="G5357" i="73"/>
  <c r="H5357" i="73" s="1"/>
  <c r="I5357" i="73"/>
  <c r="C5381" i="73" l="1"/>
  <c r="E5381" i="73" s="1"/>
  <c r="A5360" i="73"/>
  <c r="B5361" i="73"/>
  <c r="D6381" i="73"/>
  <c r="F5380" i="73"/>
  <c r="G5358" i="73"/>
  <c r="H5358" i="73" s="1"/>
  <c r="I5358" i="73"/>
  <c r="A5361" i="73" l="1"/>
  <c r="B5362" i="73"/>
  <c r="C5382" i="73"/>
  <c r="E5382" i="73" s="1"/>
  <c r="D6382" i="73"/>
  <c r="F5381" i="73"/>
  <c r="G5359" i="73"/>
  <c r="H5359" i="73" s="1"/>
  <c r="I5359" i="73"/>
  <c r="C5383" i="73" l="1"/>
  <c r="E5383" i="73" s="1"/>
  <c r="A5362" i="73"/>
  <c r="B5363" i="73"/>
  <c r="D6383" i="73"/>
  <c r="F5382" i="73"/>
  <c r="G5360" i="73"/>
  <c r="H5360" i="73" s="1"/>
  <c r="I5360" i="73"/>
  <c r="A5363" i="73" l="1"/>
  <c r="B5364" i="73"/>
  <c r="C5384" i="73"/>
  <c r="E5384" i="73" s="1"/>
  <c r="D6384" i="73"/>
  <c r="F5383" i="73"/>
  <c r="G5361" i="73"/>
  <c r="H5361" i="73" s="1"/>
  <c r="I5361" i="73"/>
  <c r="C5385" i="73" l="1"/>
  <c r="E5385" i="73" s="1"/>
  <c r="A5364" i="73"/>
  <c r="B5365" i="73"/>
  <c r="D6385" i="73"/>
  <c r="F5384" i="73"/>
  <c r="G5362" i="73"/>
  <c r="H5362" i="73" s="1"/>
  <c r="I5362" i="73"/>
  <c r="A5365" i="73" l="1"/>
  <c r="B5366" i="73"/>
  <c r="C5386" i="73"/>
  <c r="E5386" i="73" s="1"/>
  <c r="D6386" i="73"/>
  <c r="F5385" i="73"/>
  <c r="G5363" i="73"/>
  <c r="H5363" i="73" s="1"/>
  <c r="I5363" i="73"/>
  <c r="C5387" i="73" l="1"/>
  <c r="E5387" i="73" s="1"/>
  <c r="A5366" i="73"/>
  <c r="B5367" i="73"/>
  <c r="D6387" i="73"/>
  <c r="F5386" i="73"/>
  <c r="G5364" i="73"/>
  <c r="H5364" i="73" s="1"/>
  <c r="I5364" i="73"/>
  <c r="A5367" i="73" l="1"/>
  <c r="B5368" i="73"/>
  <c r="C5388" i="73"/>
  <c r="E5388" i="73" s="1"/>
  <c r="D6388" i="73"/>
  <c r="F5387" i="73"/>
  <c r="G5365" i="73"/>
  <c r="H5365" i="73" s="1"/>
  <c r="I5365" i="73"/>
  <c r="C5389" i="73" l="1"/>
  <c r="E5389" i="73" s="1"/>
  <c r="A5368" i="73"/>
  <c r="B5369" i="73"/>
  <c r="D6389" i="73"/>
  <c r="F5388" i="73"/>
  <c r="G5366" i="73"/>
  <c r="H5366" i="73" s="1"/>
  <c r="I5366" i="73"/>
  <c r="A5369" i="73" l="1"/>
  <c r="B5370" i="73"/>
  <c r="C5390" i="73"/>
  <c r="E5390" i="73" s="1"/>
  <c r="D6390" i="73"/>
  <c r="F5389" i="73"/>
  <c r="G5367" i="73"/>
  <c r="H5367" i="73" s="1"/>
  <c r="I5367" i="73"/>
  <c r="C5391" i="73" l="1"/>
  <c r="E5391" i="73" s="1"/>
  <c r="A5370" i="73"/>
  <c r="B5371" i="73"/>
  <c r="D6391" i="73"/>
  <c r="F5390" i="73"/>
  <c r="G5368" i="73"/>
  <c r="H5368" i="73" s="1"/>
  <c r="I5368" i="73"/>
  <c r="A5371" i="73" l="1"/>
  <c r="B5372" i="73"/>
  <c r="C5392" i="73"/>
  <c r="E5392" i="73" s="1"/>
  <c r="D6392" i="73"/>
  <c r="F5391" i="73"/>
  <c r="G5369" i="73"/>
  <c r="H5369" i="73" s="1"/>
  <c r="I5369" i="73"/>
  <c r="C5393" i="73" l="1"/>
  <c r="E5393" i="73" s="1"/>
  <c r="A5372" i="73"/>
  <c r="B5373" i="73"/>
  <c r="D6393" i="73"/>
  <c r="F5392" i="73"/>
  <c r="G5370" i="73"/>
  <c r="H5370" i="73" s="1"/>
  <c r="I5370" i="73"/>
  <c r="A5373" i="73" l="1"/>
  <c r="B5374" i="73"/>
  <c r="C5394" i="73"/>
  <c r="E5394" i="73" s="1"/>
  <c r="D6394" i="73"/>
  <c r="F5393" i="73"/>
  <c r="G5371" i="73"/>
  <c r="H5371" i="73" s="1"/>
  <c r="I5371" i="73"/>
  <c r="C5395" i="73" l="1"/>
  <c r="E5395" i="73" s="1"/>
  <c r="A5374" i="73"/>
  <c r="B5375" i="73"/>
  <c r="D6395" i="73"/>
  <c r="F5394" i="73"/>
  <c r="G5372" i="73"/>
  <c r="H5372" i="73" s="1"/>
  <c r="I5372" i="73"/>
  <c r="A5375" i="73" l="1"/>
  <c r="B5376" i="73"/>
  <c r="C5396" i="73"/>
  <c r="E5396" i="73" s="1"/>
  <c r="D6396" i="73"/>
  <c r="F5395" i="73"/>
  <c r="G5373" i="73"/>
  <c r="H5373" i="73" s="1"/>
  <c r="I5373" i="73"/>
  <c r="C5397" i="73" l="1"/>
  <c r="E5397" i="73" s="1"/>
  <c r="A5376" i="73"/>
  <c r="B5377" i="73"/>
  <c r="D6397" i="73"/>
  <c r="F5396" i="73"/>
  <c r="G5374" i="73"/>
  <c r="H5374" i="73" s="1"/>
  <c r="I5374" i="73"/>
  <c r="A5377" i="73" l="1"/>
  <c r="B5378" i="73"/>
  <c r="C5398" i="73"/>
  <c r="E5398" i="73" s="1"/>
  <c r="D6398" i="73"/>
  <c r="F5397" i="73"/>
  <c r="G5375" i="73"/>
  <c r="H5375" i="73" s="1"/>
  <c r="I5375" i="73"/>
  <c r="C5399" i="73" l="1"/>
  <c r="E5399" i="73" s="1"/>
  <c r="A5378" i="73"/>
  <c r="B5379" i="73"/>
  <c r="D6399" i="73"/>
  <c r="F5398" i="73"/>
  <c r="G5376" i="73"/>
  <c r="H5376" i="73" s="1"/>
  <c r="I5376" i="73"/>
  <c r="A5379" i="73" l="1"/>
  <c r="B5380" i="73"/>
  <c r="C5400" i="73"/>
  <c r="E5400" i="73" s="1"/>
  <c r="D6400" i="73"/>
  <c r="F5399" i="73"/>
  <c r="G5377" i="73"/>
  <c r="H5377" i="73" s="1"/>
  <c r="I5377" i="73"/>
  <c r="C5401" i="73" l="1"/>
  <c r="E5401" i="73" s="1"/>
  <c r="A5380" i="73"/>
  <c r="B5381" i="73"/>
  <c r="D6401" i="73"/>
  <c r="F5400" i="73"/>
  <c r="G5378" i="73"/>
  <c r="H5378" i="73" s="1"/>
  <c r="I5378" i="73"/>
  <c r="A5381" i="73" l="1"/>
  <c r="B5382" i="73"/>
  <c r="C5402" i="73"/>
  <c r="E5402" i="73" s="1"/>
  <c r="D6402" i="73"/>
  <c r="F5401" i="73"/>
  <c r="G5379" i="73"/>
  <c r="H5379" i="73" s="1"/>
  <c r="I5379" i="73"/>
  <c r="C5403" i="73" l="1"/>
  <c r="E5403" i="73" s="1"/>
  <c r="A5382" i="73"/>
  <c r="B5383" i="73"/>
  <c r="D6403" i="73"/>
  <c r="F5402" i="73"/>
  <c r="G5380" i="73"/>
  <c r="H5380" i="73" s="1"/>
  <c r="I5380" i="73"/>
  <c r="A5383" i="73" l="1"/>
  <c r="B5384" i="73"/>
  <c r="C5404" i="73"/>
  <c r="E5404" i="73" s="1"/>
  <c r="D6404" i="73"/>
  <c r="F5403" i="73"/>
  <c r="G5381" i="73"/>
  <c r="H5381" i="73" s="1"/>
  <c r="I5381" i="73"/>
  <c r="C5405" i="73" l="1"/>
  <c r="E5405" i="73" s="1"/>
  <c r="A5384" i="73"/>
  <c r="B5385" i="73"/>
  <c r="D6405" i="73"/>
  <c r="F5404" i="73"/>
  <c r="G5382" i="73"/>
  <c r="H5382" i="73" s="1"/>
  <c r="I5382" i="73"/>
  <c r="A5385" i="73" l="1"/>
  <c r="B5386" i="73"/>
  <c r="C5406" i="73"/>
  <c r="E5406" i="73" s="1"/>
  <c r="D6406" i="73"/>
  <c r="F5405" i="73"/>
  <c r="G5383" i="73"/>
  <c r="H5383" i="73" s="1"/>
  <c r="I5383" i="73"/>
  <c r="C5407" i="73" l="1"/>
  <c r="E5407" i="73" s="1"/>
  <c r="A5386" i="73"/>
  <c r="B5387" i="73"/>
  <c r="D6407" i="73"/>
  <c r="F5406" i="73"/>
  <c r="G5384" i="73"/>
  <c r="H5384" i="73" s="1"/>
  <c r="I5384" i="73"/>
  <c r="A5387" i="73" l="1"/>
  <c r="B5388" i="73"/>
  <c r="C5408" i="73"/>
  <c r="E5408" i="73" s="1"/>
  <c r="D6408" i="73"/>
  <c r="F5407" i="73"/>
  <c r="G5385" i="73"/>
  <c r="H5385" i="73" s="1"/>
  <c r="I5385" i="73"/>
  <c r="C5409" i="73" l="1"/>
  <c r="E5409" i="73" s="1"/>
  <c r="A5388" i="73"/>
  <c r="B5389" i="73"/>
  <c r="D6409" i="73"/>
  <c r="F5408" i="73"/>
  <c r="G5386" i="73"/>
  <c r="H5386" i="73" s="1"/>
  <c r="I5386" i="73"/>
  <c r="A5389" i="73" l="1"/>
  <c r="B5390" i="73"/>
  <c r="C5410" i="73"/>
  <c r="E5410" i="73" s="1"/>
  <c r="D6410" i="73"/>
  <c r="F5409" i="73"/>
  <c r="G5387" i="73"/>
  <c r="H5387" i="73" s="1"/>
  <c r="I5387" i="73"/>
  <c r="C5411" i="73" l="1"/>
  <c r="E5411" i="73" s="1"/>
  <c r="A5390" i="73"/>
  <c r="B5391" i="73"/>
  <c r="D6411" i="73"/>
  <c r="F5410" i="73"/>
  <c r="G5388" i="73"/>
  <c r="H5388" i="73" s="1"/>
  <c r="I5388" i="73"/>
  <c r="A5391" i="73" l="1"/>
  <c r="B5392" i="73"/>
  <c r="C5412" i="73"/>
  <c r="E5412" i="73" s="1"/>
  <c r="D6412" i="73"/>
  <c r="F5411" i="73"/>
  <c r="G5389" i="73"/>
  <c r="H5389" i="73" s="1"/>
  <c r="I5389" i="73"/>
  <c r="C5413" i="73" l="1"/>
  <c r="E5413" i="73" s="1"/>
  <c r="A5392" i="73"/>
  <c r="B5393" i="73"/>
  <c r="D6413" i="73"/>
  <c r="F5412" i="73"/>
  <c r="G5390" i="73"/>
  <c r="H5390" i="73" s="1"/>
  <c r="I5390" i="73"/>
  <c r="A5393" i="73" l="1"/>
  <c r="B5394" i="73"/>
  <c r="C5414" i="73"/>
  <c r="E5414" i="73" s="1"/>
  <c r="D6414" i="73"/>
  <c r="F5413" i="73"/>
  <c r="G5391" i="73"/>
  <c r="H5391" i="73" s="1"/>
  <c r="I5391" i="73"/>
  <c r="C5415" i="73" l="1"/>
  <c r="E5415" i="73" s="1"/>
  <c r="A5394" i="73"/>
  <c r="B5395" i="73"/>
  <c r="D6415" i="73"/>
  <c r="F5414" i="73"/>
  <c r="G5392" i="73"/>
  <c r="H5392" i="73" s="1"/>
  <c r="I5392" i="73"/>
  <c r="A5395" i="73" l="1"/>
  <c r="B5396" i="73"/>
  <c r="C5416" i="73"/>
  <c r="D6416" i="73"/>
  <c r="F5415" i="73"/>
  <c r="G5393" i="73"/>
  <c r="H5393" i="73" s="1"/>
  <c r="I5393" i="73"/>
  <c r="C5417" i="73" l="1"/>
  <c r="E5417" i="73" s="1"/>
  <c r="E5416" i="73"/>
  <c r="A5396" i="73"/>
  <c r="B5397" i="73"/>
  <c r="D6417" i="73"/>
  <c r="F5416" i="73"/>
  <c r="G5394" i="73"/>
  <c r="H5394" i="73" s="1"/>
  <c r="I5394" i="73"/>
  <c r="D6418" i="73" l="1"/>
  <c r="C5418" i="73"/>
  <c r="E5418" i="73" s="1"/>
  <c r="A5397" i="73"/>
  <c r="B5398" i="73"/>
  <c r="F5417" i="73"/>
  <c r="G5395" i="73"/>
  <c r="H5395" i="73" s="1"/>
  <c r="I5395" i="73"/>
  <c r="C5419" i="73" l="1"/>
  <c r="E5419" i="73" s="1"/>
  <c r="A5398" i="73"/>
  <c r="B5399" i="73"/>
  <c r="D6419" i="73"/>
  <c r="F5418" i="73"/>
  <c r="G5396" i="73"/>
  <c r="H5396" i="73" s="1"/>
  <c r="I5396" i="73"/>
  <c r="A5399" i="73" l="1"/>
  <c r="B5400" i="73"/>
  <c r="C5420" i="73"/>
  <c r="E5420" i="73" s="1"/>
  <c r="D6420" i="73"/>
  <c r="F5419" i="73"/>
  <c r="G5397" i="73"/>
  <c r="H5397" i="73" s="1"/>
  <c r="I5397" i="73"/>
  <c r="C5421" i="73" l="1"/>
  <c r="E5421" i="73" s="1"/>
  <c r="A5400" i="73"/>
  <c r="B5401" i="73"/>
  <c r="D6421" i="73"/>
  <c r="F5420" i="73"/>
  <c r="G5398" i="73"/>
  <c r="H5398" i="73" s="1"/>
  <c r="I5398" i="73"/>
  <c r="A5401" i="73" l="1"/>
  <c r="B5402" i="73"/>
  <c r="C5422" i="73"/>
  <c r="E5422" i="73" s="1"/>
  <c r="D6422" i="73"/>
  <c r="F5421" i="73"/>
  <c r="G5399" i="73"/>
  <c r="H5399" i="73" s="1"/>
  <c r="I5399" i="73"/>
  <c r="C5423" i="73" l="1"/>
  <c r="E5423" i="73" s="1"/>
  <c r="A5402" i="73"/>
  <c r="B5403" i="73"/>
  <c r="D6423" i="73"/>
  <c r="F5422" i="73"/>
  <c r="G5400" i="73"/>
  <c r="H5400" i="73" s="1"/>
  <c r="I5400" i="73"/>
  <c r="A5403" i="73" l="1"/>
  <c r="B5404" i="73"/>
  <c r="C5424" i="73"/>
  <c r="E5424" i="73" s="1"/>
  <c r="D6424" i="73"/>
  <c r="F5423" i="73"/>
  <c r="G5401" i="73"/>
  <c r="H5401" i="73" s="1"/>
  <c r="I5401" i="73"/>
  <c r="C5425" i="73" l="1"/>
  <c r="E5425" i="73" s="1"/>
  <c r="A5404" i="73"/>
  <c r="B5405" i="73"/>
  <c r="D6425" i="73"/>
  <c r="F5424" i="73"/>
  <c r="G5402" i="73"/>
  <c r="H5402" i="73" s="1"/>
  <c r="I5402" i="73"/>
  <c r="A5405" i="73" l="1"/>
  <c r="B5406" i="73"/>
  <c r="C5426" i="73"/>
  <c r="D6426" i="73"/>
  <c r="F5425" i="73"/>
  <c r="G5403" i="73"/>
  <c r="H5403" i="73" s="1"/>
  <c r="I5403" i="73"/>
  <c r="C5427" i="73" l="1"/>
  <c r="E5426" i="73"/>
  <c r="A5406" i="73"/>
  <c r="B5407" i="73"/>
  <c r="D6427" i="73"/>
  <c r="F5426" i="73"/>
  <c r="G5404" i="73"/>
  <c r="H5404" i="73" s="1"/>
  <c r="I5404" i="73"/>
  <c r="E5427" i="73"/>
  <c r="D6428" i="73" l="1"/>
  <c r="C5428" i="73"/>
  <c r="E5428" i="73" s="1"/>
  <c r="A5407" i="73"/>
  <c r="B5408" i="73"/>
  <c r="F5427" i="73"/>
  <c r="G5405" i="73"/>
  <c r="H5405" i="73" s="1"/>
  <c r="I5405" i="73"/>
  <c r="C5429" i="73" l="1"/>
  <c r="E5429" i="73" s="1"/>
  <c r="A5408" i="73"/>
  <c r="B5409" i="73"/>
  <c r="D6429" i="73"/>
  <c r="F5428" i="73"/>
  <c r="G5406" i="73"/>
  <c r="H5406" i="73" s="1"/>
  <c r="I5406" i="73"/>
  <c r="A5409" i="73" l="1"/>
  <c r="B5410" i="73"/>
  <c r="C5430" i="73"/>
  <c r="E5430" i="73" s="1"/>
  <c r="D6430" i="73"/>
  <c r="F5429" i="73"/>
  <c r="G5407" i="73"/>
  <c r="H5407" i="73" s="1"/>
  <c r="I5407" i="73"/>
  <c r="C5431" i="73" l="1"/>
  <c r="E5431" i="73" s="1"/>
  <c r="A5410" i="73"/>
  <c r="B5411" i="73"/>
  <c r="D6431" i="73"/>
  <c r="F5430" i="73"/>
  <c r="G5408" i="73"/>
  <c r="H5408" i="73" s="1"/>
  <c r="I5408" i="73"/>
  <c r="A5411" i="73" l="1"/>
  <c r="B5412" i="73"/>
  <c r="C5432" i="73"/>
  <c r="E5432" i="73" s="1"/>
  <c r="D6432" i="73"/>
  <c r="F5431" i="73"/>
  <c r="G5409" i="73"/>
  <c r="H5409" i="73" s="1"/>
  <c r="I5409" i="73"/>
  <c r="C5433" i="73" l="1"/>
  <c r="E5433" i="73" s="1"/>
  <c r="A5412" i="73"/>
  <c r="B5413" i="73"/>
  <c r="D6433" i="73"/>
  <c r="F5432" i="73"/>
  <c r="G5410" i="73"/>
  <c r="H5410" i="73" s="1"/>
  <c r="I5410" i="73"/>
  <c r="A5413" i="73" l="1"/>
  <c r="B5414" i="73"/>
  <c r="C5434" i="73"/>
  <c r="E5434" i="73" s="1"/>
  <c r="D6434" i="73"/>
  <c r="F5433" i="73"/>
  <c r="G5411" i="73"/>
  <c r="H5411" i="73" s="1"/>
  <c r="I5411" i="73"/>
  <c r="C5435" i="73" l="1"/>
  <c r="E5435" i="73" s="1"/>
  <c r="A5414" i="73"/>
  <c r="B5415" i="73"/>
  <c r="D6435" i="73"/>
  <c r="F5434" i="73"/>
  <c r="G5412" i="73"/>
  <c r="H5412" i="73" s="1"/>
  <c r="I5412" i="73"/>
  <c r="A5415" i="73" l="1"/>
  <c r="B5416" i="73"/>
  <c r="C5436" i="73"/>
  <c r="E5436" i="73" s="1"/>
  <c r="D6436" i="73"/>
  <c r="F5435" i="73"/>
  <c r="G5413" i="73"/>
  <c r="H5413" i="73" s="1"/>
  <c r="I5413" i="73"/>
  <c r="C5437" i="73" l="1"/>
  <c r="E5437" i="73" s="1"/>
  <c r="A5416" i="73"/>
  <c r="B5417" i="73"/>
  <c r="D6437" i="73"/>
  <c r="F5436" i="73"/>
  <c r="G5414" i="73"/>
  <c r="H5414" i="73" s="1"/>
  <c r="I5414" i="73"/>
  <c r="A5417" i="73" l="1"/>
  <c r="B5418" i="73"/>
  <c r="C5438" i="73"/>
  <c r="E5438" i="73" s="1"/>
  <c r="D6438" i="73"/>
  <c r="F5437" i="73"/>
  <c r="G5415" i="73"/>
  <c r="H5415" i="73" s="1"/>
  <c r="I5415" i="73"/>
  <c r="C5439" i="73" l="1"/>
  <c r="E5439" i="73" s="1"/>
  <c r="A5418" i="73"/>
  <c r="B5419" i="73"/>
  <c r="D6439" i="73"/>
  <c r="F5438" i="73"/>
  <c r="G5416" i="73"/>
  <c r="H5416" i="73" s="1"/>
  <c r="I5416" i="73"/>
  <c r="A5419" i="73" l="1"/>
  <c r="B5420" i="73"/>
  <c r="C5440" i="73"/>
  <c r="E5440" i="73" s="1"/>
  <c r="D6440" i="73"/>
  <c r="F5439" i="73"/>
  <c r="G5417" i="73"/>
  <c r="H5417" i="73" s="1"/>
  <c r="I5417" i="73"/>
  <c r="C5441" i="73" l="1"/>
  <c r="E5441" i="73" s="1"/>
  <c r="A5420" i="73"/>
  <c r="B5421" i="73"/>
  <c r="D6441" i="73"/>
  <c r="F5440" i="73"/>
  <c r="G5418" i="73"/>
  <c r="H5418" i="73" s="1"/>
  <c r="I5418" i="73"/>
  <c r="C5442" i="73" l="1"/>
  <c r="E5442" i="73" s="1"/>
  <c r="A5421" i="73"/>
  <c r="B5422" i="73"/>
  <c r="D6442" i="73"/>
  <c r="F5441" i="73"/>
  <c r="G5419" i="73"/>
  <c r="H5419" i="73" s="1"/>
  <c r="I5419" i="73"/>
  <c r="A5422" i="73" l="1"/>
  <c r="B5423" i="73"/>
  <c r="C5443" i="73"/>
  <c r="E5443" i="73" s="1"/>
  <c r="D6443" i="73"/>
  <c r="F5442" i="73"/>
  <c r="G5420" i="73"/>
  <c r="H5420" i="73" s="1"/>
  <c r="I5420" i="73"/>
  <c r="C5444" i="73" l="1"/>
  <c r="E5444" i="73" s="1"/>
  <c r="A5423" i="73"/>
  <c r="B5424" i="73"/>
  <c r="D6444" i="73"/>
  <c r="F5443" i="73"/>
  <c r="G5421" i="73"/>
  <c r="H5421" i="73" s="1"/>
  <c r="I5421" i="73"/>
  <c r="A5424" i="73" l="1"/>
  <c r="B5425" i="73"/>
  <c r="C5445" i="73"/>
  <c r="E5445" i="73" s="1"/>
  <c r="D6445" i="73"/>
  <c r="F5444" i="73"/>
  <c r="G5422" i="73"/>
  <c r="H5422" i="73" s="1"/>
  <c r="I5422" i="73"/>
  <c r="C5446" i="73" l="1"/>
  <c r="E5446" i="73" s="1"/>
  <c r="A5425" i="73"/>
  <c r="B5426" i="73"/>
  <c r="D6446" i="73"/>
  <c r="F5445" i="73"/>
  <c r="G5423" i="73"/>
  <c r="H5423" i="73" s="1"/>
  <c r="I5423" i="73"/>
  <c r="A5426" i="73" l="1"/>
  <c r="B5427" i="73"/>
  <c r="C5447" i="73"/>
  <c r="D6447" i="73"/>
  <c r="F5446" i="73"/>
  <c r="G5424" i="73"/>
  <c r="H5424" i="73" s="1"/>
  <c r="I5424" i="73"/>
  <c r="C5448" i="73" l="1"/>
  <c r="E5448" i="73" s="1"/>
  <c r="E5447" i="73"/>
  <c r="A5427" i="73"/>
  <c r="B5428" i="73"/>
  <c r="D6448" i="73"/>
  <c r="F5447" i="73"/>
  <c r="G5425" i="73"/>
  <c r="H5425" i="73" s="1"/>
  <c r="I5425" i="73"/>
  <c r="D6449" i="73" l="1"/>
  <c r="C5449" i="73"/>
  <c r="A5428" i="73"/>
  <c r="B5429" i="73"/>
  <c r="F5448" i="73"/>
  <c r="G5426" i="73"/>
  <c r="H5426" i="73" s="1"/>
  <c r="I5426" i="73"/>
  <c r="C5450" i="73" l="1"/>
  <c r="E5450" i="73" s="1"/>
  <c r="E5449" i="73"/>
  <c r="A5429" i="73"/>
  <c r="B5430" i="73"/>
  <c r="D6450" i="73"/>
  <c r="F5449" i="73"/>
  <c r="G5427" i="73"/>
  <c r="H5427" i="73" s="1"/>
  <c r="I5427" i="73"/>
  <c r="D6451" i="73" l="1"/>
  <c r="C5451" i="73"/>
  <c r="E5451" i="73" s="1"/>
  <c r="A5430" i="73"/>
  <c r="B5431" i="73"/>
  <c r="F5450" i="73"/>
  <c r="G5428" i="73"/>
  <c r="H5428" i="73" s="1"/>
  <c r="I5428" i="73"/>
  <c r="C5452" i="73" l="1"/>
  <c r="E5452" i="73" s="1"/>
  <c r="A5431" i="73"/>
  <c r="B5432" i="73"/>
  <c r="D6452" i="73"/>
  <c r="F5451" i="73"/>
  <c r="G5429" i="73"/>
  <c r="H5429" i="73" s="1"/>
  <c r="I5429" i="73"/>
  <c r="A5432" i="73" l="1"/>
  <c r="B5433" i="73"/>
  <c r="C5453" i="73"/>
  <c r="E5453" i="73" s="1"/>
  <c r="D6453" i="73"/>
  <c r="F5452" i="73"/>
  <c r="G5430" i="73"/>
  <c r="H5430" i="73" s="1"/>
  <c r="I5430" i="73"/>
  <c r="C5454" i="73" l="1"/>
  <c r="E5454" i="73" s="1"/>
  <c r="A5433" i="73"/>
  <c r="B5434" i="73"/>
  <c r="D6454" i="73"/>
  <c r="F5453" i="73"/>
  <c r="G5431" i="73"/>
  <c r="H5431" i="73" s="1"/>
  <c r="I5431" i="73"/>
  <c r="C5455" i="73" l="1"/>
  <c r="E5455" i="73" s="1"/>
  <c r="A5434" i="73"/>
  <c r="B5435" i="73"/>
  <c r="D6455" i="73"/>
  <c r="F5454" i="73"/>
  <c r="G5432" i="73"/>
  <c r="H5432" i="73" s="1"/>
  <c r="I5432" i="73"/>
  <c r="C5456" i="73" l="1"/>
  <c r="E5456" i="73" s="1"/>
  <c r="A5435" i="73"/>
  <c r="B5436" i="73"/>
  <c r="D6456" i="73"/>
  <c r="F5455" i="73"/>
  <c r="G5433" i="73"/>
  <c r="H5433" i="73" s="1"/>
  <c r="I5433" i="73"/>
  <c r="A5436" i="73" l="1"/>
  <c r="B5437" i="73"/>
  <c r="C5457" i="73"/>
  <c r="E5457" i="73" s="1"/>
  <c r="D6457" i="73"/>
  <c r="F5456" i="73"/>
  <c r="G5434" i="73"/>
  <c r="H5434" i="73" s="1"/>
  <c r="I5434" i="73"/>
  <c r="C5458" i="73" l="1"/>
  <c r="E5458" i="73" s="1"/>
  <c r="A5437" i="73"/>
  <c r="B5438" i="73"/>
  <c r="D6458" i="73"/>
  <c r="F5457" i="73"/>
  <c r="G5435" i="73"/>
  <c r="H5435" i="73" s="1"/>
  <c r="I5435" i="73"/>
  <c r="A5438" i="73" l="1"/>
  <c r="B5439" i="73"/>
  <c r="C5459" i="73"/>
  <c r="E5459" i="73" s="1"/>
  <c r="D6459" i="73"/>
  <c r="F5458" i="73"/>
  <c r="G5436" i="73"/>
  <c r="H5436" i="73" s="1"/>
  <c r="I5436" i="73"/>
  <c r="C5460" i="73" l="1"/>
  <c r="E5460" i="73" s="1"/>
  <c r="A5439" i="73"/>
  <c r="B5440" i="73"/>
  <c r="D6460" i="73"/>
  <c r="F5459" i="73"/>
  <c r="G5437" i="73"/>
  <c r="H5437" i="73" s="1"/>
  <c r="I5437" i="73"/>
  <c r="A5440" i="73" l="1"/>
  <c r="B5441" i="73"/>
  <c r="C5461" i="73"/>
  <c r="E5461" i="73" s="1"/>
  <c r="D6461" i="73"/>
  <c r="F5460" i="73"/>
  <c r="G5438" i="73"/>
  <c r="H5438" i="73" s="1"/>
  <c r="I5438" i="73"/>
  <c r="C5462" i="73" l="1"/>
  <c r="E5462" i="73" s="1"/>
  <c r="A5441" i="73"/>
  <c r="B5442" i="73"/>
  <c r="D6462" i="73"/>
  <c r="F5461" i="73"/>
  <c r="G5439" i="73"/>
  <c r="H5439" i="73" s="1"/>
  <c r="I5439" i="73"/>
  <c r="A5442" i="73" l="1"/>
  <c r="B5443" i="73"/>
  <c r="C5463" i="73"/>
  <c r="E5463" i="73" s="1"/>
  <c r="D6463" i="73"/>
  <c r="F5462" i="73"/>
  <c r="G5440" i="73"/>
  <c r="H5440" i="73" s="1"/>
  <c r="I5440" i="73"/>
  <c r="C5464" i="73" l="1"/>
  <c r="E5464" i="73" s="1"/>
  <c r="A5443" i="73"/>
  <c r="B5444" i="73"/>
  <c r="D6464" i="73"/>
  <c r="F5463" i="73"/>
  <c r="G5441" i="73"/>
  <c r="H5441" i="73" s="1"/>
  <c r="I5441" i="73"/>
  <c r="A5444" i="73" l="1"/>
  <c r="B5445" i="73"/>
  <c r="C5465" i="73"/>
  <c r="E5465" i="73" s="1"/>
  <c r="D6465" i="73"/>
  <c r="F5464" i="73"/>
  <c r="G5442" i="73"/>
  <c r="H5442" i="73" s="1"/>
  <c r="I5442" i="73"/>
  <c r="C5466" i="73" l="1"/>
  <c r="E5466" i="73" s="1"/>
  <c r="A5445" i="73"/>
  <c r="B5446" i="73"/>
  <c r="D6466" i="73"/>
  <c r="F5465" i="73"/>
  <c r="G5443" i="73"/>
  <c r="H5443" i="73" s="1"/>
  <c r="I5443" i="73"/>
  <c r="A5446" i="73" l="1"/>
  <c r="B5447" i="73"/>
  <c r="C5467" i="73"/>
  <c r="E5467" i="73" s="1"/>
  <c r="D6467" i="73"/>
  <c r="F5466" i="73"/>
  <c r="G5444" i="73"/>
  <c r="H5444" i="73" s="1"/>
  <c r="I5444" i="73"/>
  <c r="C5468" i="73" l="1"/>
  <c r="E5468" i="73" s="1"/>
  <c r="A5447" i="73"/>
  <c r="B5448" i="73"/>
  <c r="D6468" i="73"/>
  <c r="F5467" i="73"/>
  <c r="G5445" i="73"/>
  <c r="H5445" i="73" s="1"/>
  <c r="I5445" i="73"/>
  <c r="A5448" i="73" l="1"/>
  <c r="B5449" i="73"/>
  <c r="C5469" i="73"/>
  <c r="E5469" i="73" s="1"/>
  <c r="D6469" i="73"/>
  <c r="F5468" i="73"/>
  <c r="G5446" i="73"/>
  <c r="H5446" i="73" s="1"/>
  <c r="I5446" i="73"/>
  <c r="C5470" i="73" l="1"/>
  <c r="E5470" i="73" s="1"/>
  <c r="A5449" i="73"/>
  <c r="B5450" i="73"/>
  <c r="D6470" i="73"/>
  <c r="F5469" i="73"/>
  <c r="G5447" i="73"/>
  <c r="H5447" i="73" s="1"/>
  <c r="I5447" i="73"/>
  <c r="A5450" i="73" l="1"/>
  <c r="B5451" i="73"/>
  <c r="C5471" i="73"/>
  <c r="E5471" i="73" s="1"/>
  <c r="D6471" i="73"/>
  <c r="F5470" i="73"/>
  <c r="G5448" i="73"/>
  <c r="H5448" i="73" s="1"/>
  <c r="I5448" i="73"/>
  <c r="C5472" i="73" l="1"/>
  <c r="E5472" i="73" s="1"/>
  <c r="A5451" i="73"/>
  <c r="B5452" i="73"/>
  <c r="D6472" i="73"/>
  <c r="F5471" i="73"/>
  <c r="G5449" i="73"/>
  <c r="H5449" i="73" s="1"/>
  <c r="I5449" i="73"/>
  <c r="A5452" i="73" l="1"/>
  <c r="B5453" i="73"/>
  <c r="C5473" i="73"/>
  <c r="E5473" i="73" s="1"/>
  <c r="D6473" i="73"/>
  <c r="F5472" i="73"/>
  <c r="G5450" i="73"/>
  <c r="H5450" i="73" s="1"/>
  <c r="I5450" i="73"/>
  <c r="C5474" i="73" l="1"/>
  <c r="E5474" i="73" s="1"/>
  <c r="A5453" i="73"/>
  <c r="B5454" i="73"/>
  <c r="D6474" i="73"/>
  <c r="F5473" i="73"/>
  <c r="G5451" i="73"/>
  <c r="H5451" i="73" s="1"/>
  <c r="I5451" i="73"/>
  <c r="A5454" i="73" l="1"/>
  <c r="B5455" i="73"/>
  <c r="C5475" i="73"/>
  <c r="E5475" i="73" s="1"/>
  <c r="D6475" i="73"/>
  <c r="F5474" i="73"/>
  <c r="G5452" i="73"/>
  <c r="H5452" i="73" s="1"/>
  <c r="I5452" i="73"/>
  <c r="C5476" i="73" l="1"/>
  <c r="E5476" i="73" s="1"/>
  <c r="A5455" i="73"/>
  <c r="B5456" i="73"/>
  <c r="D6476" i="73"/>
  <c r="F5475" i="73"/>
  <c r="G5453" i="73"/>
  <c r="H5453" i="73" s="1"/>
  <c r="I5453" i="73"/>
  <c r="A5456" i="73" l="1"/>
  <c r="B5457" i="73"/>
  <c r="C5477" i="73"/>
  <c r="E5477" i="73" s="1"/>
  <c r="D6477" i="73"/>
  <c r="F5476" i="73"/>
  <c r="G5454" i="73"/>
  <c r="H5454" i="73" s="1"/>
  <c r="I5454" i="73"/>
  <c r="C5478" i="73" l="1"/>
  <c r="E5478" i="73" s="1"/>
  <c r="A5457" i="73"/>
  <c r="B5458" i="73"/>
  <c r="D6478" i="73"/>
  <c r="F5477" i="73"/>
  <c r="G5455" i="73"/>
  <c r="H5455" i="73" s="1"/>
  <c r="I5455" i="73"/>
  <c r="A5458" i="73" l="1"/>
  <c r="B5459" i="73"/>
  <c r="C5479" i="73"/>
  <c r="E5479" i="73" s="1"/>
  <c r="D6479" i="73"/>
  <c r="F5478" i="73"/>
  <c r="G5456" i="73"/>
  <c r="H5456" i="73" s="1"/>
  <c r="I5456" i="73"/>
  <c r="C5480" i="73" l="1"/>
  <c r="E5480" i="73" s="1"/>
  <c r="A5459" i="73"/>
  <c r="B5460" i="73"/>
  <c r="D6480" i="73"/>
  <c r="F5479" i="73"/>
  <c r="G5457" i="73"/>
  <c r="H5457" i="73" s="1"/>
  <c r="I5457" i="73"/>
  <c r="A5460" i="73" l="1"/>
  <c r="B5461" i="73"/>
  <c r="C5481" i="73"/>
  <c r="E5481" i="73" s="1"/>
  <c r="D6481" i="73"/>
  <c r="F5480" i="73"/>
  <c r="G5458" i="73"/>
  <c r="H5458" i="73" s="1"/>
  <c r="I5458" i="73"/>
  <c r="C5482" i="73" l="1"/>
  <c r="E5482" i="73" s="1"/>
  <c r="A5461" i="73"/>
  <c r="B5462" i="73"/>
  <c r="D6482" i="73"/>
  <c r="F5481" i="73"/>
  <c r="G5459" i="73"/>
  <c r="H5459" i="73" s="1"/>
  <c r="I5459" i="73"/>
  <c r="A5462" i="73" l="1"/>
  <c r="B5463" i="73"/>
  <c r="C5483" i="73"/>
  <c r="E5483" i="73" s="1"/>
  <c r="D6483" i="73"/>
  <c r="F5482" i="73"/>
  <c r="G5460" i="73"/>
  <c r="H5460" i="73" s="1"/>
  <c r="I5460" i="73"/>
  <c r="C5484" i="73" l="1"/>
  <c r="E5484" i="73" s="1"/>
  <c r="A5463" i="73"/>
  <c r="B5464" i="73"/>
  <c r="D6484" i="73"/>
  <c r="F5483" i="73"/>
  <c r="G5461" i="73"/>
  <c r="H5461" i="73" s="1"/>
  <c r="I5461" i="73"/>
  <c r="A5464" i="73" l="1"/>
  <c r="B5465" i="73"/>
  <c r="C5485" i="73"/>
  <c r="E5485" i="73" s="1"/>
  <c r="D6485" i="73"/>
  <c r="F5484" i="73"/>
  <c r="G5462" i="73"/>
  <c r="H5462" i="73" s="1"/>
  <c r="I5462" i="73"/>
  <c r="C5486" i="73" l="1"/>
  <c r="E5486" i="73" s="1"/>
  <c r="A5465" i="73"/>
  <c r="B5466" i="73"/>
  <c r="D6486" i="73"/>
  <c r="F5485" i="73"/>
  <c r="G5463" i="73"/>
  <c r="H5463" i="73" s="1"/>
  <c r="I5463" i="73"/>
  <c r="A5466" i="73" l="1"/>
  <c r="B5467" i="73"/>
  <c r="C5487" i="73"/>
  <c r="E5487" i="73" s="1"/>
  <c r="D6487" i="73"/>
  <c r="F5486" i="73"/>
  <c r="G5464" i="73"/>
  <c r="H5464" i="73" s="1"/>
  <c r="I5464" i="73"/>
  <c r="C5488" i="73" l="1"/>
  <c r="E5488" i="73" s="1"/>
  <c r="A5467" i="73"/>
  <c r="B5468" i="73"/>
  <c r="D6488" i="73"/>
  <c r="F5487" i="73"/>
  <c r="G5465" i="73"/>
  <c r="H5465" i="73" s="1"/>
  <c r="I5465" i="73"/>
  <c r="A5468" i="73" l="1"/>
  <c r="B5469" i="73"/>
  <c r="C5489" i="73"/>
  <c r="E5489" i="73" s="1"/>
  <c r="D6489" i="73"/>
  <c r="F5488" i="73"/>
  <c r="G5466" i="73"/>
  <c r="H5466" i="73" s="1"/>
  <c r="I5466" i="73"/>
  <c r="C5490" i="73" l="1"/>
  <c r="E5490" i="73" s="1"/>
  <c r="A5469" i="73"/>
  <c r="B5470" i="73"/>
  <c r="D6490" i="73"/>
  <c r="F5489" i="73"/>
  <c r="G5467" i="73"/>
  <c r="H5467" i="73" s="1"/>
  <c r="I5467" i="73"/>
  <c r="A5470" i="73" l="1"/>
  <c r="B5471" i="73"/>
  <c r="C5491" i="73"/>
  <c r="E5491" i="73" s="1"/>
  <c r="D6491" i="73"/>
  <c r="F5490" i="73"/>
  <c r="G5468" i="73"/>
  <c r="H5468" i="73" s="1"/>
  <c r="I5468" i="73"/>
  <c r="C5492" i="73" l="1"/>
  <c r="E5492" i="73" s="1"/>
  <c r="A5471" i="73"/>
  <c r="B5472" i="73"/>
  <c r="D6492" i="73"/>
  <c r="F5491" i="73"/>
  <c r="G5469" i="73"/>
  <c r="H5469" i="73" s="1"/>
  <c r="I5469" i="73"/>
  <c r="A5472" i="73" l="1"/>
  <c r="B5473" i="73"/>
  <c r="C5493" i="73"/>
  <c r="E5493" i="73" s="1"/>
  <c r="D6493" i="73"/>
  <c r="F5492" i="73"/>
  <c r="G5470" i="73"/>
  <c r="H5470" i="73" s="1"/>
  <c r="I5470" i="73"/>
  <c r="C5494" i="73" l="1"/>
  <c r="E5494" i="73" s="1"/>
  <c r="A5473" i="73"/>
  <c r="B5474" i="73"/>
  <c r="D6494" i="73"/>
  <c r="F5493" i="73"/>
  <c r="G5471" i="73"/>
  <c r="H5471" i="73" s="1"/>
  <c r="I5471" i="73"/>
  <c r="A5474" i="73" l="1"/>
  <c r="B5475" i="73"/>
  <c r="C5495" i="73"/>
  <c r="E5495" i="73" s="1"/>
  <c r="D6495" i="73"/>
  <c r="F5494" i="73"/>
  <c r="G5472" i="73"/>
  <c r="H5472" i="73" s="1"/>
  <c r="I5472" i="73"/>
  <c r="C5496" i="73" l="1"/>
  <c r="E5496" i="73" s="1"/>
  <c r="A5475" i="73"/>
  <c r="B5476" i="73"/>
  <c r="D6496" i="73"/>
  <c r="F5495" i="73"/>
  <c r="G5473" i="73"/>
  <c r="H5473" i="73" s="1"/>
  <c r="I5473" i="73"/>
  <c r="A5476" i="73" l="1"/>
  <c r="B5477" i="73"/>
  <c r="C5497" i="73"/>
  <c r="E5497" i="73" s="1"/>
  <c r="D6497" i="73"/>
  <c r="F5496" i="73"/>
  <c r="G5474" i="73"/>
  <c r="H5474" i="73" s="1"/>
  <c r="I5474" i="73"/>
  <c r="C5498" i="73" l="1"/>
  <c r="E5498" i="73" s="1"/>
  <c r="A5477" i="73"/>
  <c r="B5478" i="73"/>
  <c r="D6498" i="73"/>
  <c r="F5497" i="73"/>
  <c r="G5475" i="73"/>
  <c r="H5475" i="73" s="1"/>
  <c r="I5475" i="73"/>
  <c r="A5478" i="73" l="1"/>
  <c r="B5479" i="73"/>
  <c r="C5499" i="73"/>
  <c r="E5499" i="73" s="1"/>
  <c r="D6499" i="73"/>
  <c r="F5498" i="73"/>
  <c r="G5476" i="73"/>
  <c r="H5476" i="73" s="1"/>
  <c r="I5476" i="73"/>
  <c r="C5500" i="73" l="1"/>
  <c r="E5500" i="73" s="1"/>
  <c r="A5479" i="73"/>
  <c r="B5480" i="73"/>
  <c r="D6500" i="73"/>
  <c r="F5499" i="73"/>
  <c r="G5477" i="73"/>
  <c r="H5477" i="73" s="1"/>
  <c r="I5477" i="73"/>
  <c r="A5480" i="73" l="1"/>
  <c r="B5481" i="73"/>
  <c r="C5501" i="73"/>
  <c r="E5501" i="73" s="1"/>
  <c r="D6501" i="73"/>
  <c r="F5500" i="73"/>
  <c r="G5478" i="73"/>
  <c r="H5478" i="73" s="1"/>
  <c r="I5478" i="73"/>
  <c r="C5502" i="73" l="1"/>
  <c r="E5502" i="73" s="1"/>
  <c r="A5481" i="73"/>
  <c r="B5482" i="73"/>
  <c r="D6502" i="73"/>
  <c r="F5501" i="73"/>
  <c r="G5479" i="73"/>
  <c r="H5479" i="73" s="1"/>
  <c r="I5479" i="73"/>
  <c r="A5482" i="73" l="1"/>
  <c r="B5483" i="73"/>
  <c r="C5503" i="73"/>
  <c r="E5503" i="73" s="1"/>
  <c r="D6503" i="73"/>
  <c r="F5502" i="73"/>
  <c r="G5480" i="73"/>
  <c r="H5480" i="73" s="1"/>
  <c r="I5480" i="73"/>
  <c r="C5504" i="73" l="1"/>
  <c r="E5504" i="73" s="1"/>
  <c r="A5483" i="73"/>
  <c r="B5484" i="73"/>
  <c r="D6504" i="73"/>
  <c r="F5503" i="73"/>
  <c r="G5481" i="73"/>
  <c r="H5481" i="73" s="1"/>
  <c r="I5481" i="73"/>
  <c r="A5484" i="73" l="1"/>
  <c r="B5485" i="73"/>
  <c r="C5505" i="73"/>
  <c r="E5505" i="73" s="1"/>
  <c r="D6505" i="73"/>
  <c r="F5504" i="73"/>
  <c r="G5482" i="73"/>
  <c r="H5482" i="73" s="1"/>
  <c r="I5482" i="73"/>
  <c r="C5506" i="73" l="1"/>
  <c r="E5506" i="73" s="1"/>
  <c r="A5485" i="73"/>
  <c r="B5486" i="73"/>
  <c r="D6506" i="73"/>
  <c r="F5505" i="73"/>
  <c r="G5483" i="73"/>
  <c r="H5483" i="73" s="1"/>
  <c r="I5483" i="73"/>
  <c r="A5486" i="73" l="1"/>
  <c r="B5487" i="73"/>
  <c r="C5507" i="73"/>
  <c r="E5507" i="73" s="1"/>
  <c r="D6507" i="73"/>
  <c r="F5506" i="73"/>
  <c r="G5484" i="73"/>
  <c r="H5484" i="73" s="1"/>
  <c r="I5484" i="73"/>
  <c r="C5508" i="73" l="1"/>
  <c r="E5508" i="73" s="1"/>
  <c r="A5487" i="73"/>
  <c r="B5488" i="73"/>
  <c r="D6508" i="73"/>
  <c r="F5507" i="73"/>
  <c r="G5485" i="73"/>
  <c r="H5485" i="73" s="1"/>
  <c r="I5485" i="73"/>
  <c r="A5488" i="73" l="1"/>
  <c r="B5489" i="73"/>
  <c r="C5509" i="73"/>
  <c r="E5509" i="73" s="1"/>
  <c r="D6509" i="73"/>
  <c r="F5508" i="73"/>
  <c r="G5486" i="73"/>
  <c r="H5486" i="73" s="1"/>
  <c r="I5486" i="73"/>
  <c r="C5510" i="73" l="1"/>
  <c r="E5510" i="73" s="1"/>
  <c r="A5489" i="73"/>
  <c r="B5490" i="73"/>
  <c r="D6510" i="73"/>
  <c r="F5509" i="73"/>
  <c r="G5487" i="73"/>
  <c r="H5487" i="73" s="1"/>
  <c r="I5487" i="73"/>
  <c r="A5490" i="73" l="1"/>
  <c r="B5491" i="73"/>
  <c r="C5511" i="73"/>
  <c r="E5511" i="73" s="1"/>
  <c r="D6511" i="73"/>
  <c r="F5510" i="73"/>
  <c r="G5488" i="73"/>
  <c r="H5488" i="73" s="1"/>
  <c r="I5488" i="73"/>
  <c r="C5512" i="73" l="1"/>
  <c r="E5512" i="73" s="1"/>
  <c r="A5491" i="73"/>
  <c r="B5492" i="73"/>
  <c r="D6512" i="73"/>
  <c r="F5511" i="73"/>
  <c r="G5489" i="73"/>
  <c r="H5489" i="73" s="1"/>
  <c r="I5489" i="73"/>
  <c r="A5492" i="73" l="1"/>
  <c r="B5493" i="73"/>
  <c r="C5513" i="73"/>
  <c r="E5513" i="73" s="1"/>
  <c r="D6513" i="73"/>
  <c r="F5512" i="73"/>
  <c r="G5490" i="73"/>
  <c r="H5490" i="73" s="1"/>
  <c r="I5490" i="73"/>
  <c r="C5514" i="73" l="1"/>
  <c r="E5514" i="73" s="1"/>
  <c r="A5493" i="73"/>
  <c r="B5494" i="73"/>
  <c r="D6514" i="73"/>
  <c r="F5513" i="73"/>
  <c r="G5491" i="73"/>
  <c r="H5491" i="73" s="1"/>
  <c r="I5491" i="73"/>
  <c r="A5494" i="73" l="1"/>
  <c r="B5495" i="73"/>
  <c r="C5515" i="73"/>
  <c r="E5515" i="73" s="1"/>
  <c r="D6515" i="73"/>
  <c r="F5514" i="73"/>
  <c r="G5492" i="73"/>
  <c r="H5492" i="73" s="1"/>
  <c r="I5492" i="73"/>
  <c r="C5516" i="73" l="1"/>
  <c r="E5516" i="73" s="1"/>
  <c r="A5495" i="73"/>
  <c r="B5496" i="73"/>
  <c r="D6516" i="73"/>
  <c r="F5515" i="73"/>
  <c r="G5493" i="73"/>
  <c r="H5493" i="73" s="1"/>
  <c r="I5493" i="73"/>
  <c r="D6517" i="73" l="1"/>
  <c r="A5496" i="73"/>
  <c r="B5497" i="73"/>
  <c r="C5517" i="73"/>
  <c r="E5517" i="73" s="1"/>
  <c r="F5516" i="73"/>
  <c r="G5494" i="73"/>
  <c r="H5494" i="73" s="1"/>
  <c r="I5494" i="73"/>
  <c r="C5518" i="73" l="1"/>
  <c r="E5518" i="73" s="1"/>
  <c r="A5497" i="73"/>
  <c r="B5498" i="73"/>
  <c r="D6518" i="73"/>
  <c r="F5517" i="73"/>
  <c r="G5495" i="73"/>
  <c r="H5495" i="73" s="1"/>
  <c r="I5495" i="73"/>
  <c r="A5498" i="73" l="1"/>
  <c r="B5499" i="73"/>
  <c r="C5519" i="73"/>
  <c r="D6519" i="73"/>
  <c r="F5518" i="73"/>
  <c r="G5496" i="73"/>
  <c r="H5496" i="73" s="1"/>
  <c r="I5496" i="73"/>
  <c r="C5520" i="73" l="1"/>
  <c r="E5520" i="73" s="1"/>
  <c r="E5519" i="73"/>
  <c r="A5499" i="73"/>
  <c r="B5500" i="73"/>
  <c r="D6520" i="73"/>
  <c r="F5519" i="73"/>
  <c r="G5497" i="73"/>
  <c r="H5497" i="73" s="1"/>
  <c r="I5497" i="73"/>
  <c r="D6521" i="73" l="1"/>
  <c r="C5521" i="73"/>
  <c r="A5500" i="73"/>
  <c r="B5501" i="73"/>
  <c r="F5520" i="73"/>
  <c r="G5498" i="73"/>
  <c r="H5498" i="73" s="1"/>
  <c r="I5498" i="73"/>
  <c r="C5522" i="73" l="1"/>
  <c r="E5522" i="73" s="1"/>
  <c r="E5521" i="73"/>
  <c r="A5501" i="73"/>
  <c r="B5502" i="73"/>
  <c r="D6522" i="73"/>
  <c r="F5521" i="73"/>
  <c r="G5499" i="73"/>
  <c r="H5499" i="73" s="1"/>
  <c r="I5499" i="73"/>
  <c r="D6523" i="73" l="1"/>
  <c r="C5523" i="73"/>
  <c r="A5502" i="73"/>
  <c r="B5503" i="73"/>
  <c r="F5522" i="73"/>
  <c r="G5500" i="73"/>
  <c r="H5500" i="73" s="1"/>
  <c r="I5500" i="73"/>
  <c r="C5524" i="73" l="1"/>
  <c r="E5523" i="73"/>
  <c r="A5503" i="73"/>
  <c r="B5504" i="73"/>
  <c r="D6524" i="73"/>
  <c r="F5523" i="73"/>
  <c r="G5501" i="73"/>
  <c r="H5501" i="73" s="1"/>
  <c r="I5501" i="73"/>
  <c r="C5525" i="73" l="1"/>
  <c r="D6525" i="73"/>
  <c r="E5524" i="73"/>
  <c r="A5504" i="73"/>
  <c r="B5505" i="73"/>
  <c r="F5524" i="73"/>
  <c r="G5502" i="73"/>
  <c r="H5502" i="73" s="1"/>
  <c r="I5502" i="73"/>
  <c r="E5525" i="73"/>
  <c r="A5505" i="73" l="1"/>
  <c r="B5506" i="73"/>
  <c r="D6526" i="73"/>
  <c r="C5526" i="73"/>
  <c r="E5526" i="73" s="1"/>
  <c r="F5525" i="73"/>
  <c r="G5503" i="73"/>
  <c r="H5503" i="73" s="1"/>
  <c r="I5503" i="73"/>
  <c r="D6527" i="73" l="1"/>
  <c r="C5527" i="73"/>
  <c r="E5527" i="73" s="1"/>
  <c r="A5506" i="73"/>
  <c r="B5507" i="73"/>
  <c r="F5526" i="73"/>
  <c r="G5504" i="73"/>
  <c r="H5504" i="73" s="1"/>
  <c r="I5504" i="73"/>
  <c r="C5528" i="73" l="1"/>
  <c r="E5528" i="73" s="1"/>
  <c r="A5507" i="73"/>
  <c r="B5508" i="73"/>
  <c r="D6528" i="73"/>
  <c r="F5527" i="73"/>
  <c r="G5505" i="73"/>
  <c r="H5505" i="73" s="1"/>
  <c r="I5505" i="73"/>
  <c r="A5508" i="73" l="1"/>
  <c r="B5509" i="73"/>
  <c r="C5529" i="73"/>
  <c r="D6529" i="73"/>
  <c r="F5528" i="73"/>
  <c r="G5506" i="73"/>
  <c r="H5506" i="73" s="1"/>
  <c r="I5506" i="73"/>
  <c r="C5530" i="73" l="1"/>
  <c r="E5529" i="73"/>
  <c r="A5509" i="73"/>
  <c r="B5510" i="73"/>
  <c r="D6530" i="73"/>
  <c r="F5529" i="73"/>
  <c r="G5507" i="73"/>
  <c r="H5507" i="73" s="1"/>
  <c r="I5507" i="73"/>
  <c r="E5530" i="73"/>
  <c r="D6531" i="73" l="1"/>
  <c r="C5531" i="73"/>
  <c r="E5531" i="73" s="1"/>
  <c r="A5510" i="73"/>
  <c r="B5511" i="73"/>
  <c r="F5530" i="73"/>
  <c r="G5508" i="73"/>
  <c r="H5508" i="73" s="1"/>
  <c r="I5508" i="73"/>
  <c r="C5532" i="73" l="1"/>
  <c r="E5532" i="73" s="1"/>
  <c r="A5511" i="73"/>
  <c r="B5512" i="73"/>
  <c r="D6532" i="73"/>
  <c r="F5531" i="73"/>
  <c r="G5509" i="73"/>
  <c r="H5509" i="73" s="1"/>
  <c r="I5509" i="73"/>
  <c r="A5512" i="73" l="1"/>
  <c r="B5513" i="73"/>
  <c r="C5533" i="73"/>
  <c r="E5533" i="73" s="1"/>
  <c r="D6533" i="73"/>
  <c r="F5532" i="73"/>
  <c r="G5510" i="73"/>
  <c r="H5510" i="73" s="1"/>
  <c r="I5510" i="73"/>
  <c r="C5534" i="73" l="1"/>
  <c r="E5534" i="73" s="1"/>
  <c r="A5513" i="73"/>
  <c r="B5514" i="73"/>
  <c r="D6534" i="73"/>
  <c r="F5533" i="73"/>
  <c r="G5511" i="73"/>
  <c r="H5511" i="73" s="1"/>
  <c r="I5511" i="73"/>
  <c r="A5514" i="73" l="1"/>
  <c r="B5515" i="73"/>
  <c r="C5535" i="73"/>
  <c r="E5535" i="73" s="1"/>
  <c r="D6535" i="73"/>
  <c r="F5534" i="73"/>
  <c r="G5512" i="73"/>
  <c r="H5512" i="73" s="1"/>
  <c r="I5512" i="73"/>
  <c r="C5536" i="73" l="1"/>
  <c r="E5536" i="73" s="1"/>
  <c r="A5515" i="73"/>
  <c r="B5516" i="73"/>
  <c r="D6536" i="73"/>
  <c r="F5535" i="73"/>
  <c r="G5513" i="73"/>
  <c r="H5513" i="73" s="1"/>
  <c r="I5513" i="73"/>
  <c r="A5516" i="73" l="1"/>
  <c r="B5517" i="73"/>
  <c r="C5537" i="73"/>
  <c r="E5537" i="73" s="1"/>
  <c r="D6537" i="73"/>
  <c r="F5536" i="73"/>
  <c r="G5514" i="73"/>
  <c r="H5514" i="73" s="1"/>
  <c r="I5514" i="73"/>
  <c r="C5538" i="73" l="1"/>
  <c r="E5538" i="73" s="1"/>
  <c r="A5517" i="73"/>
  <c r="B5518" i="73"/>
  <c r="D6538" i="73"/>
  <c r="F5537" i="73"/>
  <c r="G5515" i="73"/>
  <c r="H5515" i="73" s="1"/>
  <c r="I5515" i="73"/>
  <c r="A5518" i="73" l="1"/>
  <c r="B5519" i="73"/>
  <c r="C5539" i="73"/>
  <c r="E5539" i="73" s="1"/>
  <c r="D6539" i="73"/>
  <c r="F5538" i="73"/>
  <c r="G5516" i="73"/>
  <c r="H5516" i="73" s="1"/>
  <c r="I5516" i="73"/>
  <c r="C5540" i="73" l="1"/>
  <c r="E5540" i="73" s="1"/>
  <c r="A5519" i="73"/>
  <c r="B5520" i="73"/>
  <c r="D6540" i="73"/>
  <c r="F5539" i="73"/>
  <c r="G5517" i="73"/>
  <c r="H5517" i="73" s="1"/>
  <c r="I5517" i="73"/>
  <c r="A5520" i="73" l="1"/>
  <c r="B5521" i="73"/>
  <c r="C5541" i="73"/>
  <c r="E5541" i="73" s="1"/>
  <c r="D6541" i="73"/>
  <c r="F5540" i="73"/>
  <c r="G5518" i="73"/>
  <c r="H5518" i="73" s="1"/>
  <c r="I5518" i="73"/>
  <c r="C5542" i="73" l="1"/>
  <c r="E5542" i="73" s="1"/>
  <c r="A5521" i="73"/>
  <c r="B5522" i="73"/>
  <c r="D6542" i="73"/>
  <c r="F5541" i="73"/>
  <c r="G5519" i="73"/>
  <c r="H5519" i="73" s="1"/>
  <c r="I5519" i="73"/>
  <c r="A5522" i="73" l="1"/>
  <c r="B5523" i="73"/>
  <c r="C5543" i="73"/>
  <c r="E5543" i="73" s="1"/>
  <c r="D6543" i="73"/>
  <c r="F5542" i="73"/>
  <c r="G5520" i="73"/>
  <c r="H5520" i="73" s="1"/>
  <c r="I5520" i="73"/>
  <c r="C5544" i="73" l="1"/>
  <c r="E5544" i="73" s="1"/>
  <c r="A5523" i="73"/>
  <c r="B5524" i="73"/>
  <c r="D6544" i="73"/>
  <c r="F5543" i="73"/>
  <c r="G5521" i="73"/>
  <c r="H5521" i="73" s="1"/>
  <c r="I5521" i="73"/>
  <c r="A5524" i="73" l="1"/>
  <c r="B5525" i="73"/>
  <c r="C5545" i="73"/>
  <c r="E5545" i="73" s="1"/>
  <c r="D6545" i="73"/>
  <c r="F5544" i="73"/>
  <c r="G5522" i="73"/>
  <c r="H5522" i="73" s="1"/>
  <c r="I5522" i="73"/>
  <c r="C5546" i="73" l="1"/>
  <c r="E5546" i="73" s="1"/>
  <c r="A5525" i="73"/>
  <c r="B5526" i="73"/>
  <c r="D6546" i="73"/>
  <c r="F5545" i="73"/>
  <c r="G5523" i="73"/>
  <c r="H5523" i="73" s="1"/>
  <c r="I5523" i="73"/>
  <c r="A5526" i="73" l="1"/>
  <c r="B5527" i="73"/>
  <c r="C5547" i="73"/>
  <c r="E5547" i="73" s="1"/>
  <c r="D6547" i="73"/>
  <c r="F5546" i="73"/>
  <c r="G5524" i="73"/>
  <c r="H5524" i="73" s="1"/>
  <c r="I5524" i="73"/>
  <c r="C5548" i="73" l="1"/>
  <c r="E5548" i="73" s="1"/>
  <c r="A5527" i="73"/>
  <c r="B5528" i="73"/>
  <c r="D6548" i="73"/>
  <c r="F5547" i="73"/>
  <c r="G5525" i="73"/>
  <c r="H5525" i="73" s="1"/>
  <c r="I5525" i="73"/>
  <c r="A5528" i="73" l="1"/>
  <c r="B5529" i="73"/>
  <c r="C5549" i="73"/>
  <c r="E5549" i="73" s="1"/>
  <c r="D6549" i="73"/>
  <c r="F5548" i="73"/>
  <c r="G5526" i="73"/>
  <c r="H5526" i="73" s="1"/>
  <c r="I5526" i="73"/>
  <c r="C5550" i="73" l="1"/>
  <c r="E5550" i="73" s="1"/>
  <c r="A5529" i="73"/>
  <c r="B5530" i="73"/>
  <c r="D6550" i="73"/>
  <c r="F5549" i="73"/>
  <c r="G5527" i="73"/>
  <c r="H5527" i="73" s="1"/>
  <c r="I5527" i="73"/>
  <c r="A5530" i="73" l="1"/>
  <c r="B5531" i="73"/>
  <c r="C5551" i="73"/>
  <c r="E5551" i="73" s="1"/>
  <c r="D6551" i="73"/>
  <c r="F5550" i="73"/>
  <c r="G5528" i="73"/>
  <c r="H5528" i="73" s="1"/>
  <c r="I5528" i="73"/>
  <c r="C5552" i="73" l="1"/>
  <c r="E5552" i="73" s="1"/>
  <c r="A5531" i="73"/>
  <c r="B5532" i="73"/>
  <c r="D6552" i="73"/>
  <c r="F5551" i="73"/>
  <c r="G5529" i="73"/>
  <c r="H5529" i="73" s="1"/>
  <c r="I5529" i="73"/>
  <c r="A5532" i="73" l="1"/>
  <c r="B5533" i="73"/>
  <c r="C5553" i="73"/>
  <c r="E5553" i="73" s="1"/>
  <c r="D6553" i="73"/>
  <c r="F5552" i="73"/>
  <c r="G5530" i="73"/>
  <c r="H5530" i="73" s="1"/>
  <c r="I5530" i="73"/>
  <c r="C5554" i="73" l="1"/>
  <c r="E5554" i="73" s="1"/>
  <c r="A5533" i="73"/>
  <c r="B5534" i="73"/>
  <c r="D6554" i="73"/>
  <c r="F5553" i="73"/>
  <c r="G5531" i="73"/>
  <c r="H5531" i="73" s="1"/>
  <c r="I5531" i="73"/>
  <c r="A5534" i="73" l="1"/>
  <c r="B5535" i="73"/>
  <c r="C5555" i="73"/>
  <c r="E5555" i="73" s="1"/>
  <c r="D6555" i="73"/>
  <c r="F5554" i="73"/>
  <c r="G5532" i="73"/>
  <c r="H5532" i="73" s="1"/>
  <c r="I5532" i="73"/>
  <c r="C5556" i="73" l="1"/>
  <c r="E5556" i="73" s="1"/>
  <c r="A5535" i="73"/>
  <c r="B5536" i="73"/>
  <c r="D6556" i="73"/>
  <c r="F5555" i="73"/>
  <c r="G5533" i="73"/>
  <c r="H5533" i="73" s="1"/>
  <c r="I5533" i="73"/>
  <c r="A5536" i="73" l="1"/>
  <c r="B5537" i="73"/>
  <c r="C5557" i="73"/>
  <c r="E5557" i="73" s="1"/>
  <c r="D6557" i="73"/>
  <c r="F5556" i="73"/>
  <c r="G5534" i="73"/>
  <c r="H5534" i="73" s="1"/>
  <c r="I5534" i="73"/>
  <c r="C5558" i="73" l="1"/>
  <c r="E5558" i="73" s="1"/>
  <c r="A5537" i="73"/>
  <c r="B5538" i="73"/>
  <c r="D6558" i="73"/>
  <c r="F5557" i="73"/>
  <c r="G5535" i="73"/>
  <c r="H5535" i="73" s="1"/>
  <c r="I5535" i="73"/>
  <c r="A5538" i="73" l="1"/>
  <c r="B5539" i="73"/>
  <c r="C5559" i="73"/>
  <c r="E5559" i="73" s="1"/>
  <c r="D6559" i="73"/>
  <c r="F5558" i="73"/>
  <c r="G5536" i="73"/>
  <c r="H5536" i="73" s="1"/>
  <c r="I5536" i="73"/>
  <c r="C5560" i="73" l="1"/>
  <c r="E5560" i="73" s="1"/>
  <c r="A5539" i="73"/>
  <c r="B5540" i="73"/>
  <c r="D6560" i="73"/>
  <c r="F5559" i="73"/>
  <c r="G5537" i="73"/>
  <c r="H5537" i="73" s="1"/>
  <c r="I5537" i="73"/>
  <c r="A5540" i="73" l="1"/>
  <c r="B5541" i="73"/>
  <c r="C5561" i="73"/>
  <c r="E5561" i="73" s="1"/>
  <c r="D6561" i="73"/>
  <c r="F5560" i="73"/>
  <c r="G5538" i="73"/>
  <c r="H5538" i="73" s="1"/>
  <c r="I5538" i="73"/>
  <c r="C5562" i="73" l="1"/>
  <c r="E5562" i="73" s="1"/>
  <c r="A5541" i="73"/>
  <c r="B5542" i="73"/>
  <c r="D6562" i="73"/>
  <c r="F5561" i="73"/>
  <c r="G5539" i="73"/>
  <c r="H5539" i="73" s="1"/>
  <c r="I5539" i="73"/>
  <c r="A5542" i="73" l="1"/>
  <c r="B5543" i="73"/>
  <c r="C5563" i="73"/>
  <c r="E5563" i="73" s="1"/>
  <c r="D6563" i="73"/>
  <c r="F5562" i="73"/>
  <c r="G5540" i="73"/>
  <c r="H5540" i="73" s="1"/>
  <c r="I5540" i="73"/>
  <c r="C5564" i="73" l="1"/>
  <c r="E5564" i="73" s="1"/>
  <c r="A5543" i="73"/>
  <c r="B5544" i="73"/>
  <c r="D6564" i="73"/>
  <c r="F5563" i="73"/>
  <c r="G5541" i="73"/>
  <c r="H5541" i="73" s="1"/>
  <c r="I5541" i="73"/>
  <c r="A5544" i="73" l="1"/>
  <c r="B5545" i="73"/>
  <c r="C5565" i="73"/>
  <c r="E5565" i="73" s="1"/>
  <c r="D6565" i="73"/>
  <c r="F5564" i="73"/>
  <c r="G5542" i="73"/>
  <c r="H5542" i="73" s="1"/>
  <c r="I5542" i="73"/>
  <c r="C5566" i="73" l="1"/>
  <c r="E5566" i="73" s="1"/>
  <c r="A5545" i="73"/>
  <c r="B5546" i="73"/>
  <c r="D6566" i="73"/>
  <c r="F5565" i="73"/>
  <c r="G5543" i="73"/>
  <c r="H5543" i="73" s="1"/>
  <c r="I5543" i="73"/>
  <c r="A5546" i="73" l="1"/>
  <c r="B5547" i="73"/>
  <c r="C5567" i="73"/>
  <c r="E5567" i="73" s="1"/>
  <c r="D6567" i="73"/>
  <c r="F5566" i="73"/>
  <c r="G5544" i="73"/>
  <c r="H5544" i="73" s="1"/>
  <c r="I5544" i="73"/>
  <c r="C5568" i="73" l="1"/>
  <c r="E5568" i="73" s="1"/>
  <c r="A5547" i="73"/>
  <c r="B5548" i="73"/>
  <c r="D6568" i="73"/>
  <c r="F5567" i="73"/>
  <c r="G5545" i="73"/>
  <c r="H5545" i="73" s="1"/>
  <c r="I5545" i="73"/>
  <c r="A5548" i="73" l="1"/>
  <c r="B5549" i="73"/>
  <c r="C5569" i="73"/>
  <c r="E5569" i="73" s="1"/>
  <c r="D6569" i="73"/>
  <c r="F5568" i="73"/>
  <c r="G5546" i="73"/>
  <c r="H5546" i="73" s="1"/>
  <c r="I5546" i="73"/>
  <c r="C5570" i="73" l="1"/>
  <c r="E5570" i="73" s="1"/>
  <c r="A5549" i="73"/>
  <c r="B5550" i="73"/>
  <c r="D6570" i="73"/>
  <c r="F5569" i="73"/>
  <c r="G5547" i="73"/>
  <c r="H5547" i="73" s="1"/>
  <c r="I5547" i="73"/>
  <c r="A5550" i="73" l="1"/>
  <c r="B5551" i="73"/>
  <c r="C5571" i="73"/>
  <c r="E5571" i="73" s="1"/>
  <c r="D6571" i="73"/>
  <c r="F5570" i="73"/>
  <c r="G5548" i="73"/>
  <c r="H5548" i="73" s="1"/>
  <c r="I5548" i="73"/>
  <c r="C5572" i="73" l="1"/>
  <c r="E5572" i="73" s="1"/>
  <c r="A5551" i="73"/>
  <c r="B5552" i="73"/>
  <c r="D6572" i="73"/>
  <c r="F5571" i="73"/>
  <c r="G5549" i="73"/>
  <c r="H5549" i="73" s="1"/>
  <c r="I5549" i="73"/>
  <c r="A5552" i="73" l="1"/>
  <c r="B5553" i="73"/>
  <c r="C5573" i="73"/>
  <c r="E5573" i="73" s="1"/>
  <c r="D6573" i="73"/>
  <c r="F5572" i="73"/>
  <c r="G5550" i="73"/>
  <c r="H5550" i="73" s="1"/>
  <c r="I5550" i="73"/>
  <c r="C5574" i="73" l="1"/>
  <c r="E5574" i="73" s="1"/>
  <c r="A5553" i="73"/>
  <c r="B5554" i="73"/>
  <c r="D6574" i="73"/>
  <c r="F5573" i="73"/>
  <c r="G5551" i="73"/>
  <c r="H5551" i="73" s="1"/>
  <c r="I5551" i="73"/>
  <c r="A5554" i="73" l="1"/>
  <c r="B5555" i="73"/>
  <c r="C5575" i="73"/>
  <c r="E5575" i="73" s="1"/>
  <c r="D6575" i="73"/>
  <c r="F5574" i="73"/>
  <c r="G5552" i="73"/>
  <c r="H5552" i="73" s="1"/>
  <c r="I5552" i="73"/>
  <c r="C5576" i="73" l="1"/>
  <c r="E5576" i="73" s="1"/>
  <c r="A5555" i="73"/>
  <c r="B5556" i="73"/>
  <c r="D6576" i="73"/>
  <c r="F5575" i="73"/>
  <c r="G5553" i="73"/>
  <c r="H5553" i="73" s="1"/>
  <c r="I5553" i="73"/>
  <c r="A5556" i="73" l="1"/>
  <c r="B5557" i="73"/>
  <c r="C5577" i="73"/>
  <c r="E5577" i="73" s="1"/>
  <c r="D6577" i="73"/>
  <c r="F5576" i="73"/>
  <c r="G5554" i="73"/>
  <c r="H5554" i="73" s="1"/>
  <c r="I5554" i="73"/>
  <c r="C5578" i="73" l="1"/>
  <c r="E5578" i="73" s="1"/>
  <c r="A5557" i="73"/>
  <c r="B5558" i="73"/>
  <c r="D6578" i="73"/>
  <c r="F5577" i="73"/>
  <c r="G5555" i="73"/>
  <c r="H5555" i="73" s="1"/>
  <c r="I5555" i="73"/>
  <c r="A5558" i="73" l="1"/>
  <c r="B5559" i="73"/>
  <c r="C5579" i="73"/>
  <c r="E5579" i="73" s="1"/>
  <c r="D6579" i="73"/>
  <c r="F5578" i="73"/>
  <c r="G5556" i="73"/>
  <c r="H5556" i="73" s="1"/>
  <c r="I5556" i="73"/>
  <c r="C5580" i="73" l="1"/>
  <c r="E5580" i="73" s="1"/>
  <c r="A5559" i="73"/>
  <c r="B5560" i="73"/>
  <c r="D6580" i="73"/>
  <c r="F5579" i="73"/>
  <c r="G5557" i="73"/>
  <c r="H5557" i="73" s="1"/>
  <c r="I5557" i="73"/>
  <c r="A5560" i="73" l="1"/>
  <c r="B5561" i="73"/>
  <c r="C5581" i="73"/>
  <c r="E5581" i="73" s="1"/>
  <c r="D6581" i="73"/>
  <c r="F5580" i="73"/>
  <c r="G5558" i="73"/>
  <c r="H5558" i="73" s="1"/>
  <c r="I5558" i="73"/>
  <c r="C5582" i="73" l="1"/>
  <c r="E5582" i="73" s="1"/>
  <c r="A5561" i="73"/>
  <c r="B5562" i="73"/>
  <c r="D6582" i="73"/>
  <c r="F5581" i="73"/>
  <c r="G5559" i="73"/>
  <c r="H5559" i="73" s="1"/>
  <c r="I5559" i="73"/>
  <c r="A5562" i="73" l="1"/>
  <c r="B5563" i="73"/>
  <c r="C5583" i="73"/>
  <c r="E5583" i="73" s="1"/>
  <c r="D6583" i="73"/>
  <c r="F5582" i="73"/>
  <c r="G5560" i="73"/>
  <c r="H5560" i="73" s="1"/>
  <c r="I5560" i="73"/>
  <c r="C5584" i="73" l="1"/>
  <c r="E5584" i="73" s="1"/>
  <c r="A5563" i="73"/>
  <c r="B5564" i="73"/>
  <c r="D6584" i="73"/>
  <c r="F5583" i="73"/>
  <c r="G5561" i="73"/>
  <c r="H5561" i="73" s="1"/>
  <c r="I5561" i="73"/>
  <c r="A5564" i="73" l="1"/>
  <c r="B5565" i="73"/>
  <c r="C5585" i="73"/>
  <c r="E5585" i="73" s="1"/>
  <c r="D6585" i="73"/>
  <c r="F5584" i="73"/>
  <c r="G5562" i="73"/>
  <c r="H5562" i="73" s="1"/>
  <c r="I5562" i="73"/>
  <c r="C5586" i="73" l="1"/>
  <c r="E5586" i="73" s="1"/>
  <c r="A5565" i="73"/>
  <c r="B5566" i="73"/>
  <c r="D6586" i="73"/>
  <c r="F5585" i="73"/>
  <c r="G5563" i="73"/>
  <c r="H5563" i="73" s="1"/>
  <c r="I5563" i="73"/>
  <c r="A5566" i="73" l="1"/>
  <c r="B5567" i="73"/>
  <c r="C5587" i="73"/>
  <c r="E5587" i="73" s="1"/>
  <c r="D6587" i="73"/>
  <c r="F5586" i="73"/>
  <c r="G5564" i="73"/>
  <c r="H5564" i="73" s="1"/>
  <c r="I5564" i="73"/>
  <c r="C5588" i="73" l="1"/>
  <c r="E5588" i="73" s="1"/>
  <c r="A5567" i="73"/>
  <c r="B5568" i="73"/>
  <c r="D6588" i="73"/>
  <c r="F5587" i="73"/>
  <c r="G5565" i="73"/>
  <c r="H5565" i="73" s="1"/>
  <c r="I5565" i="73"/>
  <c r="A5568" i="73" l="1"/>
  <c r="B5569" i="73"/>
  <c r="C5589" i="73"/>
  <c r="E5589" i="73" s="1"/>
  <c r="D6589" i="73"/>
  <c r="F5588" i="73"/>
  <c r="G5566" i="73"/>
  <c r="H5566" i="73" s="1"/>
  <c r="I5566" i="73"/>
  <c r="C5590" i="73" l="1"/>
  <c r="E5590" i="73" s="1"/>
  <c r="A5569" i="73"/>
  <c r="B5570" i="73"/>
  <c r="D6590" i="73"/>
  <c r="F5589" i="73"/>
  <c r="G5567" i="73"/>
  <c r="H5567" i="73" s="1"/>
  <c r="I5567" i="73"/>
  <c r="A5570" i="73" l="1"/>
  <c r="B5571" i="73"/>
  <c r="C5591" i="73"/>
  <c r="E5591" i="73" s="1"/>
  <c r="D6591" i="73"/>
  <c r="F5590" i="73"/>
  <c r="G5568" i="73"/>
  <c r="H5568" i="73" s="1"/>
  <c r="I5568" i="73"/>
  <c r="C5592" i="73" l="1"/>
  <c r="E5592" i="73" s="1"/>
  <c r="A5571" i="73"/>
  <c r="B5572" i="73"/>
  <c r="D6592" i="73"/>
  <c r="F5591" i="73"/>
  <c r="G5569" i="73"/>
  <c r="H5569" i="73" s="1"/>
  <c r="I5569" i="73"/>
  <c r="A5572" i="73" l="1"/>
  <c r="B5573" i="73"/>
  <c r="C5593" i="73"/>
  <c r="E5593" i="73" s="1"/>
  <c r="D6593" i="73"/>
  <c r="F5592" i="73"/>
  <c r="G5570" i="73"/>
  <c r="H5570" i="73" s="1"/>
  <c r="I5570" i="73"/>
  <c r="C5594" i="73" l="1"/>
  <c r="E5594" i="73" s="1"/>
  <c r="A5573" i="73"/>
  <c r="B5574" i="73"/>
  <c r="D6594" i="73"/>
  <c r="F5593" i="73"/>
  <c r="G5571" i="73"/>
  <c r="H5571" i="73" s="1"/>
  <c r="I5571" i="73"/>
  <c r="A5574" i="73" l="1"/>
  <c r="B5575" i="73"/>
  <c r="C5595" i="73"/>
  <c r="E5595" i="73" s="1"/>
  <c r="D6595" i="73"/>
  <c r="F5594" i="73"/>
  <c r="G5572" i="73"/>
  <c r="H5572" i="73" s="1"/>
  <c r="I5572" i="73"/>
  <c r="C5596" i="73" l="1"/>
  <c r="E5596" i="73" s="1"/>
  <c r="A5575" i="73"/>
  <c r="B5576" i="73"/>
  <c r="D6596" i="73"/>
  <c r="F5595" i="73"/>
  <c r="G5573" i="73"/>
  <c r="H5573" i="73" s="1"/>
  <c r="I5573" i="73"/>
  <c r="A5576" i="73" l="1"/>
  <c r="B5577" i="73"/>
  <c r="C5597" i="73"/>
  <c r="E5597" i="73" s="1"/>
  <c r="D6597" i="73"/>
  <c r="F5596" i="73"/>
  <c r="G5574" i="73"/>
  <c r="H5574" i="73" s="1"/>
  <c r="I5574" i="73"/>
  <c r="C5598" i="73" l="1"/>
  <c r="E5598" i="73" s="1"/>
  <c r="A5577" i="73"/>
  <c r="B5578" i="73"/>
  <c r="D6598" i="73"/>
  <c r="F5597" i="73"/>
  <c r="G5575" i="73"/>
  <c r="H5575" i="73" s="1"/>
  <c r="I5575" i="73"/>
  <c r="A5578" i="73" l="1"/>
  <c r="B5579" i="73"/>
  <c r="C5599" i="73"/>
  <c r="E5599" i="73" s="1"/>
  <c r="D6599" i="73"/>
  <c r="F5598" i="73"/>
  <c r="G5576" i="73"/>
  <c r="H5576" i="73" s="1"/>
  <c r="I5576" i="73"/>
  <c r="C5600" i="73" l="1"/>
  <c r="E5600" i="73" s="1"/>
  <c r="A5579" i="73"/>
  <c r="B5580" i="73"/>
  <c r="D6600" i="73"/>
  <c r="F5599" i="73"/>
  <c r="G5577" i="73"/>
  <c r="H5577" i="73" s="1"/>
  <c r="I5577" i="73"/>
  <c r="A5580" i="73" l="1"/>
  <c r="B5581" i="73"/>
  <c r="C5601" i="73"/>
  <c r="E5601" i="73" s="1"/>
  <c r="D6601" i="73"/>
  <c r="F5600" i="73"/>
  <c r="G5578" i="73"/>
  <c r="H5578" i="73" s="1"/>
  <c r="I5578" i="73"/>
  <c r="C5602" i="73" l="1"/>
  <c r="E5602" i="73" s="1"/>
  <c r="A5581" i="73"/>
  <c r="B5582" i="73"/>
  <c r="D6602" i="73"/>
  <c r="F5601" i="73"/>
  <c r="G5579" i="73"/>
  <c r="H5579" i="73" s="1"/>
  <c r="I5579" i="73"/>
  <c r="A5582" i="73" l="1"/>
  <c r="B5583" i="73"/>
  <c r="C5603" i="73"/>
  <c r="E5603" i="73" s="1"/>
  <c r="D6603" i="73"/>
  <c r="F5602" i="73"/>
  <c r="G5580" i="73"/>
  <c r="H5580" i="73" s="1"/>
  <c r="I5580" i="73"/>
  <c r="C5604" i="73" l="1"/>
  <c r="E5604" i="73" s="1"/>
  <c r="A5583" i="73"/>
  <c r="B5584" i="73"/>
  <c r="D6604" i="73"/>
  <c r="F5603" i="73"/>
  <c r="G5581" i="73"/>
  <c r="H5581" i="73" s="1"/>
  <c r="I5581" i="73"/>
  <c r="A5584" i="73" l="1"/>
  <c r="B5585" i="73"/>
  <c r="C5605" i="73"/>
  <c r="E5605" i="73" s="1"/>
  <c r="D6605" i="73"/>
  <c r="F5604" i="73"/>
  <c r="G5582" i="73"/>
  <c r="H5582" i="73" s="1"/>
  <c r="I5582" i="73"/>
  <c r="C5606" i="73" l="1"/>
  <c r="E5606" i="73" s="1"/>
  <c r="A5585" i="73"/>
  <c r="B5586" i="73"/>
  <c r="D6606" i="73"/>
  <c r="F5605" i="73"/>
  <c r="G5583" i="73"/>
  <c r="H5583" i="73" s="1"/>
  <c r="I5583" i="73"/>
  <c r="A5586" i="73" l="1"/>
  <c r="B5587" i="73"/>
  <c r="C5607" i="73"/>
  <c r="E5607" i="73" s="1"/>
  <c r="D6607" i="73"/>
  <c r="F5606" i="73"/>
  <c r="G5584" i="73"/>
  <c r="H5584" i="73" s="1"/>
  <c r="I5584" i="73"/>
  <c r="C5608" i="73" l="1"/>
  <c r="E5608" i="73" s="1"/>
  <c r="A5587" i="73"/>
  <c r="B5588" i="73"/>
  <c r="D6608" i="73"/>
  <c r="F5607" i="73"/>
  <c r="G5585" i="73"/>
  <c r="H5585" i="73" s="1"/>
  <c r="I5585" i="73"/>
  <c r="A5588" i="73" l="1"/>
  <c r="B5589" i="73"/>
  <c r="C5609" i="73"/>
  <c r="E5609" i="73" s="1"/>
  <c r="D6609" i="73"/>
  <c r="F5608" i="73"/>
  <c r="G5586" i="73"/>
  <c r="H5586" i="73" s="1"/>
  <c r="I5586" i="73"/>
  <c r="C5610" i="73" l="1"/>
  <c r="E5610" i="73" s="1"/>
  <c r="A5589" i="73"/>
  <c r="B5590" i="73"/>
  <c r="D6610" i="73"/>
  <c r="F5609" i="73"/>
  <c r="G5587" i="73"/>
  <c r="H5587" i="73" s="1"/>
  <c r="I5587" i="73"/>
  <c r="A5590" i="73" l="1"/>
  <c r="B5591" i="73"/>
  <c r="C5611" i="73"/>
  <c r="E5611" i="73" s="1"/>
  <c r="D6611" i="73"/>
  <c r="F5610" i="73"/>
  <c r="G5588" i="73"/>
  <c r="H5588" i="73" s="1"/>
  <c r="I5588" i="73"/>
  <c r="C5612" i="73" l="1"/>
  <c r="E5612" i="73" s="1"/>
  <c r="A5591" i="73"/>
  <c r="B5592" i="73"/>
  <c r="D6612" i="73"/>
  <c r="F5611" i="73"/>
  <c r="G5589" i="73"/>
  <c r="H5589" i="73" s="1"/>
  <c r="I5589" i="73"/>
  <c r="A5592" i="73" l="1"/>
  <c r="B5593" i="73"/>
  <c r="C5613" i="73"/>
  <c r="E5613" i="73" s="1"/>
  <c r="D6613" i="73"/>
  <c r="F5612" i="73"/>
  <c r="G5590" i="73"/>
  <c r="H5590" i="73" s="1"/>
  <c r="I5590" i="73"/>
  <c r="C5614" i="73" l="1"/>
  <c r="E5614" i="73" s="1"/>
  <c r="A5593" i="73"/>
  <c r="B5594" i="73"/>
  <c r="D6614" i="73"/>
  <c r="F5613" i="73"/>
  <c r="G5591" i="73"/>
  <c r="H5591" i="73" s="1"/>
  <c r="I5591" i="73"/>
  <c r="A5594" i="73" l="1"/>
  <c r="B5595" i="73"/>
  <c r="C5615" i="73"/>
  <c r="E5615" i="73" s="1"/>
  <c r="D6615" i="73"/>
  <c r="F5614" i="73"/>
  <c r="G5592" i="73"/>
  <c r="H5592" i="73" s="1"/>
  <c r="I5592" i="73"/>
  <c r="C5616" i="73" l="1"/>
  <c r="E5616" i="73" s="1"/>
  <c r="A5595" i="73"/>
  <c r="B5596" i="73"/>
  <c r="D6616" i="73"/>
  <c r="F5615" i="73"/>
  <c r="G5593" i="73"/>
  <c r="H5593" i="73" s="1"/>
  <c r="I5593" i="73"/>
  <c r="A5596" i="73" l="1"/>
  <c r="B5597" i="73"/>
  <c r="C5617" i="73"/>
  <c r="E5617" i="73" s="1"/>
  <c r="D6617" i="73"/>
  <c r="F5616" i="73"/>
  <c r="G5594" i="73"/>
  <c r="H5594" i="73" s="1"/>
  <c r="I5594" i="73"/>
  <c r="C5618" i="73" l="1"/>
  <c r="E5618" i="73" s="1"/>
  <c r="A5597" i="73"/>
  <c r="B5598" i="73"/>
  <c r="D6618" i="73"/>
  <c r="F5617" i="73"/>
  <c r="G5595" i="73"/>
  <c r="H5595" i="73" s="1"/>
  <c r="I5595" i="73"/>
  <c r="A5598" i="73" l="1"/>
  <c r="B5599" i="73"/>
  <c r="C5619" i="73"/>
  <c r="E5619" i="73" s="1"/>
  <c r="D6619" i="73"/>
  <c r="F5618" i="73"/>
  <c r="G5596" i="73"/>
  <c r="H5596" i="73" s="1"/>
  <c r="I5596" i="73"/>
  <c r="C5620" i="73" l="1"/>
  <c r="E5620" i="73" s="1"/>
  <c r="A5599" i="73"/>
  <c r="B5600" i="73"/>
  <c r="D6620" i="73"/>
  <c r="F5619" i="73"/>
  <c r="G5597" i="73"/>
  <c r="H5597" i="73" s="1"/>
  <c r="I5597" i="73"/>
  <c r="A5600" i="73" l="1"/>
  <c r="B5601" i="73"/>
  <c r="C5621" i="73"/>
  <c r="E5621" i="73" s="1"/>
  <c r="D6621" i="73"/>
  <c r="F5620" i="73"/>
  <c r="G5598" i="73"/>
  <c r="H5598" i="73" s="1"/>
  <c r="I5598" i="73"/>
  <c r="C5622" i="73" l="1"/>
  <c r="E5622" i="73" s="1"/>
  <c r="A5601" i="73"/>
  <c r="B5602" i="73"/>
  <c r="D6622" i="73"/>
  <c r="F5621" i="73"/>
  <c r="G5599" i="73"/>
  <c r="H5599" i="73" s="1"/>
  <c r="I5599" i="73"/>
  <c r="A5602" i="73" l="1"/>
  <c r="B5603" i="73"/>
  <c r="C5623" i="73"/>
  <c r="E5623" i="73" s="1"/>
  <c r="D6623" i="73"/>
  <c r="F5622" i="73"/>
  <c r="G5600" i="73"/>
  <c r="H5600" i="73" s="1"/>
  <c r="I5600" i="73"/>
  <c r="C5624" i="73" l="1"/>
  <c r="E5624" i="73" s="1"/>
  <c r="A5603" i="73"/>
  <c r="B5604" i="73"/>
  <c r="D6624" i="73"/>
  <c r="F5623" i="73"/>
  <c r="G5601" i="73"/>
  <c r="H5601" i="73" s="1"/>
  <c r="I5601" i="73"/>
  <c r="A5604" i="73" l="1"/>
  <c r="B5605" i="73"/>
  <c r="C5625" i="73"/>
  <c r="E5625" i="73" s="1"/>
  <c r="D6625" i="73"/>
  <c r="F5624" i="73"/>
  <c r="G5602" i="73"/>
  <c r="H5602" i="73" s="1"/>
  <c r="I5602" i="73"/>
  <c r="C5626" i="73" l="1"/>
  <c r="E5626" i="73" s="1"/>
  <c r="A5605" i="73"/>
  <c r="B5606" i="73"/>
  <c r="D6626" i="73"/>
  <c r="F5625" i="73"/>
  <c r="G5603" i="73"/>
  <c r="H5603" i="73" s="1"/>
  <c r="I5603" i="73"/>
  <c r="A5606" i="73" l="1"/>
  <c r="B5607" i="73"/>
  <c r="C5627" i="73"/>
  <c r="E5627" i="73" s="1"/>
  <c r="D6627" i="73"/>
  <c r="F5626" i="73"/>
  <c r="G5604" i="73"/>
  <c r="H5604" i="73" s="1"/>
  <c r="I5604" i="73"/>
  <c r="C5628" i="73" l="1"/>
  <c r="E5628" i="73" s="1"/>
  <c r="A5607" i="73"/>
  <c r="B5608" i="73"/>
  <c r="D6628" i="73"/>
  <c r="F5627" i="73"/>
  <c r="G5605" i="73"/>
  <c r="H5605" i="73" s="1"/>
  <c r="I5605" i="73"/>
  <c r="A5608" i="73" l="1"/>
  <c r="B5609" i="73"/>
  <c r="C5629" i="73"/>
  <c r="E5629" i="73" s="1"/>
  <c r="D6629" i="73"/>
  <c r="F5628" i="73"/>
  <c r="G5606" i="73"/>
  <c r="H5606" i="73" s="1"/>
  <c r="I5606" i="73"/>
  <c r="C5630" i="73" l="1"/>
  <c r="E5630" i="73" s="1"/>
  <c r="A5609" i="73"/>
  <c r="B5610" i="73"/>
  <c r="D6630" i="73"/>
  <c r="F5629" i="73"/>
  <c r="G5607" i="73"/>
  <c r="H5607" i="73" s="1"/>
  <c r="I5607" i="73"/>
  <c r="A5610" i="73" l="1"/>
  <c r="B5611" i="73"/>
  <c r="C5631" i="73"/>
  <c r="E5631" i="73" s="1"/>
  <c r="D6631" i="73"/>
  <c r="F5630" i="73"/>
  <c r="G5608" i="73"/>
  <c r="H5608" i="73" s="1"/>
  <c r="I5608" i="73"/>
  <c r="C5632" i="73" l="1"/>
  <c r="E5632" i="73" s="1"/>
  <c r="A5611" i="73"/>
  <c r="B5612" i="73"/>
  <c r="D6632" i="73"/>
  <c r="F5631" i="73"/>
  <c r="G5609" i="73"/>
  <c r="H5609" i="73" s="1"/>
  <c r="I5609" i="73"/>
  <c r="A5612" i="73" l="1"/>
  <c r="B5613" i="73"/>
  <c r="C5633" i="73"/>
  <c r="E5633" i="73" s="1"/>
  <c r="D6633" i="73"/>
  <c r="F5632" i="73"/>
  <c r="G5610" i="73"/>
  <c r="H5610" i="73" s="1"/>
  <c r="I5610" i="73"/>
  <c r="C5634" i="73" l="1"/>
  <c r="E5634" i="73" s="1"/>
  <c r="A5613" i="73"/>
  <c r="B5614" i="73"/>
  <c r="D6634" i="73"/>
  <c r="F5633" i="73"/>
  <c r="G5611" i="73"/>
  <c r="H5611" i="73" s="1"/>
  <c r="I5611" i="73"/>
  <c r="A5614" i="73" l="1"/>
  <c r="B5615" i="73"/>
  <c r="C5635" i="73"/>
  <c r="E5635" i="73" s="1"/>
  <c r="D6635" i="73"/>
  <c r="F5634" i="73"/>
  <c r="G5612" i="73"/>
  <c r="H5612" i="73" s="1"/>
  <c r="I5612" i="73"/>
  <c r="C5636" i="73" l="1"/>
  <c r="E5636" i="73" s="1"/>
  <c r="A5615" i="73"/>
  <c r="B5616" i="73"/>
  <c r="D6636" i="73"/>
  <c r="F5635" i="73"/>
  <c r="G5613" i="73"/>
  <c r="H5613" i="73" s="1"/>
  <c r="I5613" i="73"/>
  <c r="A5616" i="73" l="1"/>
  <c r="B5617" i="73"/>
  <c r="C5637" i="73"/>
  <c r="D6637" i="73"/>
  <c r="F5636" i="73"/>
  <c r="G5614" i="73"/>
  <c r="H5614" i="73" s="1"/>
  <c r="I5614" i="73"/>
  <c r="C5638" i="73" l="1"/>
  <c r="E5638" i="73" s="1"/>
  <c r="E5637" i="73"/>
  <c r="A5617" i="73"/>
  <c r="B5618" i="73"/>
  <c r="D6638" i="73"/>
  <c r="F5637" i="73"/>
  <c r="G5615" i="73"/>
  <c r="H5615" i="73" s="1"/>
  <c r="I5615" i="73"/>
  <c r="A5618" i="73" l="1"/>
  <c r="B5619" i="73"/>
  <c r="D6639" i="73"/>
  <c r="C5639" i="73"/>
  <c r="E5639" i="73" s="1"/>
  <c r="F5638" i="73"/>
  <c r="G5616" i="73"/>
  <c r="H5616" i="73" s="1"/>
  <c r="I5616" i="73"/>
  <c r="D6640" i="73" l="1"/>
  <c r="C5640" i="73"/>
  <c r="E5640" i="73" s="1"/>
  <c r="A5619" i="73"/>
  <c r="B5620" i="73"/>
  <c r="F5639" i="73"/>
  <c r="G5617" i="73"/>
  <c r="H5617" i="73" s="1"/>
  <c r="I5617" i="73"/>
  <c r="C5641" i="73" l="1"/>
  <c r="E5641" i="73" s="1"/>
  <c r="A5620" i="73"/>
  <c r="B5621" i="73"/>
  <c r="D6641" i="73"/>
  <c r="F5640" i="73"/>
  <c r="G5618" i="73"/>
  <c r="H5618" i="73" s="1"/>
  <c r="I5618" i="73"/>
  <c r="A5621" i="73" l="1"/>
  <c r="B5622" i="73"/>
  <c r="C5642" i="73"/>
  <c r="E5642" i="73" s="1"/>
  <c r="D6642" i="73"/>
  <c r="F5641" i="73"/>
  <c r="G5619" i="73"/>
  <c r="H5619" i="73" s="1"/>
  <c r="I5619" i="73"/>
  <c r="C5643" i="73" l="1"/>
  <c r="E5643" i="73" s="1"/>
  <c r="A5622" i="73"/>
  <c r="B5623" i="73"/>
  <c r="D6643" i="73"/>
  <c r="F5642" i="73"/>
  <c r="G5620" i="73"/>
  <c r="H5620" i="73" s="1"/>
  <c r="I5620" i="73"/>
  <c r="A5623" i="73" l="1"/>
  <c r="B5624" i="73"/>
  <c r="C5644" i="73"/>
  <c r="E5644" i="73" s="1"/>
  <c r="D6644" i="73"/>
  <c r="F5643" i="73"/>
  <c r="G5621" i="73"/>
  <c r="H5621" i="73" s="1"/>
  <c r="I5621" i="73"/>
  <c r="C5645" i="73" l="1"/>
  <c r="E5645" i="73" s="1"/>
  <c r="A5624" i="73"/>
  <c r="B5625" i="73"/>
  <c r="D6645" i="73"/>
  <c r="F5644" i="73"/>
  <c r="G5622" i="73"/>
  <c r="H5622" i="73" s="1"/>
  <c r="I5622" i="73"/>
  <c r="A5625" i="73" l="1"/>
  <c r="B5626" i="73"/>
  <c r="C5646" i="73"/>
  <c r="E5646" i="73" s="1"/>
  <c r="D6646" i="73"/>
  <c r="F5645" i="73"/>
  <c r="G5623" i="73"/>
  <c r="H5623" i="73" s="1"/>
  <c r="I5623" i="73"/>
  <c r="C5647" i="73" l="1"/>
  <c r="E5647" i="73" s="1"/>
  <c r="A5626" i="73"/>
  <c r="B5627" i="73"/>
  <c r="D6647" i="73"/>
  <c r="F5646" i="73"/>
  <c r="G5624" i="73"/>
  <c r="H5624" i="73" s="1"/>
  <c r="I5624" i="73"/>
  <c r="A5627" i="73" l="1"/>
  <c r="B5628" i="73"/>
  <c r="C5648" i="73"/>
  <c r="D6648" i="73"/>
  <c r="F5647" i="73"/>
  <c r="G5625" i="73"/>
  <c r="H5625" i="73" s="1"/>
  <c r="I5625" i="73"/>
  <c r="C5649" i="73" l="1"/>
  <c r="E5649" i="73" s="1"/>
  <c r="E5648" i="73"/>
  <c r="A5628" i="73"/>
  <c r="B5629" i="73"/>
  <c r="D6649" i="73"/>
  <c r="F5648" i="73"/>
  <c r="G5626" i="73"/>
  <c r="H5626" i="73" s="1"/>
  <c r="I5626" i="73"/>
  <c r="D6650" i="73" l="1"/>
  <c r="C5650" i="73"/>
  <c r="E5650" i="73" s="1"/>
  <c r="A5629" i="73"/>
  <c r="B5630" i="73"/>
  <c r="F5649" i="73"/>
  <c r="G5627" i="73"/>
  <c r="H5627" i="73" s="1"/>
  <c r="I5627" i="73"/>
  <c r="C5651" i="73" l="1"/>
  <c r="E5651" i="73" s="1"/>
  <c r="A5630" i="73"/>
  <c r="B5631" i="73"/>
  <c r="D6651" i="73"/>
  <c r="F5650" i="73"/>
  <c r="G5628" i="73"/>
  <c r="H5628" i="73" s="1"/>
  <c r="I5628" i="73"/>
  <c r="A5631" i="73" l="1"/>
  <c r="B5632" i="73"/>
  <c r="C5652" i="73"/>
  <c r="E5652" i="73" s="1"/>
  <c r="D6652" i="73"/>
  <c r="F5651" i="73"/>
  <c r="G5629" i="73"/>
  <c r="H5629" i="73" s="1"/>
  <c r="I5629" i="73"/>
  <c r="C5653" i="73" l="1"/>
  <c r="E5653" i="73" s="1"/>
  <c r="A5632" i="73"/>
  <c r="B5633" i="73"/>
  <c r="D6653" i="73"/>
  <c r="F5652" i="73"/>
  <c r="G5630" i="73"/>
  <c r="H5630" i="73" s="1"/>
  <c r="I5630" i="73"/>
  <c r="A5633" i="73" l="1"/>
  <c r="B5634" i="73"/>
  <c r="C5654" i="73"/>
  <c r="E5654" i="73" s="1"/>
  <c r="D6654" i="73"/>
  <c r="F5653" i="73"/>
  <c r="G5631" i="73"/>
  <c r="H5631" i="73" s="1"/>
  <c r="I5631" i="73"/>
  <c r="C5655" i="73" l="1"/>
  <c r="E5655" i="73" s="1"/>
  <c r="A5634" i="73"/>
  <c r="B5635" i="73"/>
  <c r="D6655" i="73"/>
  <c r="F5654" i="73"/>
  <c r="G5632" i="73"/>
  <c r="H5632" i="73" s="1"/>
  <c r="I5632" i="73"/>
  <c r="A5635" i="73" l="1"/>
  <c r="B5636" i="73"/>
  <c r="C5656" i="73"/>
  <c r="E5656" i="73" s="1"/>
  <c r="D6656" i="73"/>
  <c r="F5655" i="73"/>
  <c r="G5633" i="73"/>
  <c r="H5633" i="73" s="1"/>
  <c r="I5633" i="73"/>
  <c r="C5657" i="73" l="1"/>
  <c r="E5657" i="73" s="1"/>
  <c r="A5636" i="73"/>
  <c r="B5637" i="73"/>
  <c r="D6657" i="73"/>
  <c r="F5656" i="73"/>
  <c r="G5634" i="73"/>
  <c r="H5634" i="73" s="1"/>
  <c r="I5634" i="73"/>
  <c r="A5637" i="73" l="1"/>
  <c r="B5638" i="73"/>
  <c r="C5658" i="73"/>
  <c r="E5658" i="73" s="1"/>
  <c r="D6658" i="73"/>
  <c r="F5657" i="73"/>
  <c r="G5635" i="73"/>
  <c r="H5635" i="73" s="1"/>
  <c r="I5635" i="73"/>
  <c r="C5659" i="73" l="1"/>
  <c r="E5659" i="73" s="1"/>
  <c r="A5638" i="73"/>
  <c r="B5639" i="73"/>
  <c r="D6659" i="73"/>
  <c r="F5658" i="73"/>
  <c r="G5636" i="73"/>
  <c r="H5636" i="73" s="1"/>
  <c r="I5636" i="73"/>
  <c r="A5639" i="73" l="1"/>
  <c r="B5640" i="73"/>
  <c r="C5660" i="73"/>
  <c r="E5660" i="73" s="1"/>
  <c r="D6660" i="73"/>
  <c r="F5659" i="73"/>
  <c r="G5637" i="73"/>
  <c r="H5637" i="73" s="1"/>
  <c r="I5637" i="73"/>
  <c r="C5661" i="73" l="1"/>
  <c r="E5661" i="73" s="1"/>
  <c r="A5640" i="73"/>
  <c r="B5641" i="73"/>
  <c r="D6661" i="73"/>
  <c r="F5660" i="73"/>
  <c r="G5638" i="73"/>
  <c r="H5638" i="73" s="1"/>
  <c r="I5638" i="73"/>
  <c r="A5641" i="73" l="1"/>
  <c r="B5642" i="73"/>
  <c r="C5662" i="73"/>
  <c r="E5662" i="73" s="1"/>
  <c r="D6662" i="73"/>
  <c r="F5661" i="73"/>
  <c r="G5639" i="73"/>
  <c r="H5639" i="73" s="1"/>
  <c r="I5639" i="73"/>
  <c r="C5663" i="73" l="1"/>
  <c r="E5663" i="73" s="1"/>
  <c r="A5642" i="73"/>
  <c r="B5643" i="73"/>
  <c r="D6663" i="73"/>
  <c r="F5662" i="73"/>
  <c r="G5640" i="73"/>
  <c r="H5640" i="73" s="1"/>
  <c r="I5640" i="73"/>
  <c r="A5643" i="73" l="1"/>
  <c r="B5644" i="73"/>
  <c r="C5664" i="73"/>
  <c r="E5664" i="73" s="1"/>
  <c r="D6664" i="73"/>
  <c r="F5663" i="73"/>
  <c r="G5641" i="73"/>
  <c r="H5641" i="73" s="1"/>
  <c r="I5641" i="73"/>
  <c r="C5665" i="73" l="1"/>
  <c r="E5665" i="73" s="1"/>
  <c r="A5644" i="73"/>
  <c r="B5645" i="73"/>
  <c r="D6665" i="73"/>
  <c r="F5664" i="73"/>
  <c r="G5642" i="73"/>
  <c r="H5642" i="73" s="1"/>
  <c r="I5642" i="73"/>
  <c r="A5645" i="73" l="1"/>
  <c r="B5646" i="73"/>
  <c r="C5666" i="73"/>
  <c r="E5666" i="73" s="1"/>
  <c r="D6666" i="73"/>
  <c r="F5665" i="73"/>
  <c r="G5643" i="73"/>
  <c r="H5643" i="73" s="1"/>
  <c r="I5643" i="73"/>
  <c r="C5667" i="73" l="1"/>
  <c r="E5667" i="73" s="1"/>
  <c r="A5646" i="73"/>
  <c r="B5647" i="73"/>
  <c r="D6667" i="73"/>
  <c r="F5666" i="73"/>
  <c r="G5644" i="73"/>
  <c r="H5644" i="73" s="1"/>
  <c r="I5644" i="73"/>
  <c r="A5647" i="73" l="1"/>
  <c r="B5648" i="73"/>
  <c r="C5668" i="73"/>
  <c r="D6668" i="73"/>
  <c r="F5667" i="73"/>
  <c r="G5645" i="73"/>
  <c r="H5645" i="73" s="1"/>
  <c r="I5645" i="73"/>
  <c r="C5669" i="73" l="1"/>
  <c r="E5669" i="73" s="1"/>
  <c r="E5668" i="73"/>
  <c r="A5648" i="73"/>
  <c r="B5649" i="73"/>
  <c r="D6669" i="73"/>
  <c r="F5668" i="73"/>
  <c r="G5646" i="73"/>
  <c r="H5646" i="73" s="1"/>
  <c r="I5646" i="73"/>
  <c r="D6670" i="73" l="1"/>
  <c r="C5670" i="73"/>
  <c r="A5649" i="73"/>
  <c r="B5650" i="73"/>
  <c r="F5669" i="73"/>
  <c r="E5670" i="73"/>
  <c r="G5647" i="73"/>
  <c r="H5647" i="73" s="1"/>
  <c r="I5647" i="73"/>
  <c r="C5671" i="73" l="1"/>
  <c r="E5671" i="73" s="1"/>
  <c r="A5650" i="73"/>
  <c r="B5651" i="73"/>
  <c r="D6671" i="73"/>
  <c r="F5670" i="73"/>
  <c r="G5648" i="73"/>
  <c r="H5648" i="73" s="1"/>
  <c r="I5648" i="73"/>
  <c r="A5651" i="73" l="1"/>
  <c r="B5652" i="73"/>
  <c r="C5672" i="73"/>
  <c r="E5672" i="73" s="1"/>
  <c r="D6672" i="73"/>
  <c r="F5671" i="73"/>
  <c r="G5649" i="73"/>
  <c r="H5649" i="73" s="1"/>
  <c r="I5649" i="73"/>
  <c r="C5673" i="73" l="1"/>
  <c r="E5673" i="73" s="1"/>
  <c r="A5652" i="73"/>
  <c r="B5653" i="73"/>
  <c r="D6673" i="73"/>
  <c r="F5672" i="73"/>
  <c r="G5650" i="73"/>
  <c r="H5650" i="73" s="1"/>
  <c r="I5650" i="73"/>
  <c r="A5653" i="73" l="1"/>
  <c r="B5654" i="73"/>
  <c r="C5674" i="73"/>
  <c r="E5674" i="73" s="1"/>
  <c r="D6674" i="73"/>
  <c r="F5673" i="73"/>
  <c r="G5651" i="73"/>
  <c r="H5651" i="73" s="1"/>
  <c r="I5651" i="73"/>
  <c r="C5675" i="73" l="1"/>
  <c r="E5675" i="73" s="1"/>
  <c r="A5654" i="73"/>
  <c r="B5655" i="73"/>
  <c r="D6675" i="73"/>
  <c r="F5674" i="73"/>
  <c r="G5652" i="73"/>
  <c r="H5652" i="73" s="1"/>
  <c r="I5652" i="73"/>
  <c r="A5655" i="73" l="1"/>
  <c r="B5656" i="73"/>
  <c r="C5676" i="73"/>
  <c r="D6676" i="73"/>
  <c r="F5675" i="73"/>
  <c r="G5653" i="73"/>
  <c r="H5653" i="73" s="1"/>
  <c r="I5653" i="73"/>
  <c r="C5677" i="73" l="1"/>
  <c r="E5676" i="73"/>
  <c r="A5656" i="73"/>
  <c r="B5657" i="73"/>
  <c r="D6677" i="73"/>
  <c r="F5676" i="73"/>
  <c r="G5654" i="73"/>
  <c r="H5654" i="73" s="1"/>
  <c r="I5654" i="73"/>
  <c r="E5677" i="73"/>
  <c r="D6678" i="73" l="1"/>
  <c r="C5678" i="73"/>
  <c r="E5678" i="73" s="1"/>
  <c r="A5657" i="73"/>
  <c r="B5658" i="73"/>
  <c r="F5677" i="73"/>
  <c r="G5655" i="73"/>
  <c r="H5655" i="73" s="1"/>
  <c r="I5655" i="73"/>
  <c r="C5679" i="73" l="1"/>
  <c r="E5679" i="73" s="1"/>
  <c r="A5658" i="73"/>
  <c r="B5659" i="73"/>
  <c r="D6679" i="73"/>
  <c r="F5678" i="73"/>
  <c r="G5656" i="73"/>
  <c r="H5656" i="73" s="1"/>
  <c r="I5656" i="73"/>
  <c r="A5659" i="73" l="1"/>
  <c r="B5660" i="73"/>
  <c r="C5680" i="73"/>
  <c r="E5680" i="73" s="1"/>
  <c r="D6680" i="73"/>
  <c r="F5679" i="73"/>
  <c r="G5657" i="73"/>
  <c r="H5657" i="73" s="1"/>
  <c r="I5657" i="73"/>
  <c r="C5681" i="73" l="1"/>
  <c r="E5681" i="73" s="1"/>
  <c r="A5660" i="73"/>
  <c r="B5661" i="73"/>
  <c r="D6681" i="73"/>
  <c r="F5680" i="73"/>
  <c r="G5658" i="73"/>
  <c r="H5658" i="73" s="1"/>
  <c r="I5658" i="73"/>
  <c r="A5661" i="73" l="1"/>
  <c r="B5662" i="73"/>
  <c r="C5682" i="73"/>
  <c r="E5682" i="73" s="1"/>
  <c r="D6682" i="73"/>
  <c r="F5681" i="73"/>
  <c r="G5659" i="73"/>
  <c r="H5659" i="73" s="1"/>
  <c r="I5659" i="73"/>
  <c r="C5683" i="73" l="1"/>
  <c r="E5683" i="73" s="1"/>
  <c r="A5662" i="73"/>
  <c r="B5663" i="73"/>
  <c r="D6683" i="73"/>
  <c r="F5682" i="73"/>
  <c r="G5660" i="73"/>
  <c r="H5660" i="73" s="1"/>
  <c r="I5660" i="73"/>
  <c r="A5663" i="73" l="1"/>
  <c r="B5664" i="73"/>
  <c r="C5684" i="73"/>
  <c r="E5684" i="73" s="1"/>
  <c r="D6684" i="73"/>
  <c r="F5683" i="73"/>
  <c r="G5661" i="73"/>
  <c r="H5661" i="73" s="1"/>
  <c r="I5661" i="73"/>
  <c r="C5685" i="73" l="1"/>
  <c r="E5685" i="73" s="1"/>
  <c r="A5664" i="73"/>
  <c r="B5665" i="73"/>
  <c r="D6685" i="73"/>
  <c r="F5684" i="73"/>
  <c r="G5662" i="73"/>
  <c r="H5662" i="73" s="1"/>
  <c r="I5662" i="73"/>
  <c r="A5665" i="73" l="1"/>
  <c r="B5666" i="73"/>
  <c r="C5686" i="73"/>
  <c r="E5686" i="73" s="1"/>
  <c r="D6686" i="73"/>
  <c r="F5685" i="73"/>
  <c r="G5663" i="73"/>
  <c r="H5663" i="73" s="1"/>
  <c r="I5663" i="73"/>
  <c r="C5687" i="73" l="1"/>
  <c r="E5687" i="73" s="1"/>
  <c r="A5666" i="73"/>
  <c r="B5667" i="73"/>
  <c r="D6687" i="73"/>
  <c r="F5686" i="73"/>
  <c r="G5664" i="73"/>
  <c r="H5664" i="73" s="1"/>
  <c r="I5664" i="73"/>
  <c r="A5667" i="73" l="1"/>
  <c r="B5668" i="73"/>
  <c r="C5688" i="73"/>
  <c r="E5688" i="73" s="1"/>
  <c r="D6688" i="73"/>
  <c r="F5687" i="73"/>
  <c r="G5665" i="73"/>
  <c r="H5665" i="73" s="1"/>
  <c r="I5665" i="73"/>
  <c r="C5689" i="73" l="1"/>
  <c r="E5689" i="73" s="1"/>
  <c r="A5668" i="73"/>
  <c r="B5669" i="73"/>
  <c r="D6689" i="73"/>
  <c r="F5688" i="73"/>
  <c r="G5666" i="73"/>
  <c r="H5666" i="73" s="1"/>
  <c r="I5666" i="73"/>
  <c r="A5669" i="73" l="1"/>
  <c r="B5670" i="73"/>
  <c r="C5690" i="73"/>
  <c r="E5690" i="73" s="1"/>
  <c r="D6690" i="73"/>
  <c r="F5689" i="73"/>
  <c r="G5667" i="73"/>
  <c r="H5667" i="73" s="1"/>
  <c r="I5667" i="73"/>
  <c r="C5691" i="73" l="1"/>
  <c r="E5691" i="73" s="1"/>
  <c r="A5670" i="73"/>
  <c r="B5671" i="73"/>
  <c r="D6691" i="73"/>
  <c r="F5690" i="73"/>
  <c r="G5668" i="73"/>
  <c r="H5668" i="73" s="1"/>
  <c r="I5668" i="73"/>
  <c r="A5671" i="73" l="1"/>
  <c r="B5672" i="73"/>
  <c r="C5692" i="73"/>
  <c r="E5692" i="73" s="1"/>
  <c r="D6692" i="73"/>
  <c r="F5691" i="73"/>
  <c r="G5669" i="73"/>
  <c r="H5669" i="73" s="1"/>
  <c r="I5669" i="73"/>
  <c r="C5693" i="73" l="1"/>
  <c r="E5693" i="73" s="1"/>
  <c r="A5672" i="73"/>
  <c r="B5673" i="73"/>
  <c r="D6693" i="73"/>
  <c r="F5692" i="73"/>
  <c r="G5670" i="73"/>
  <c r="H5670" i="73" s="1"/>
  <c r="I5670" i="73"/>
  <c r="A5673" i="73" l="1"/>
  <c r="B5674" i="73"/>
  <c r="C5694" i="73"/>
  <c r="E5694" i="73" s="1"/>
  <c r="D6694" i="73"/>
  <c r="F5693" i="73"/>
  <c r="G5671" i="73"/>
  <c r="H5671" i="73" s="1"/>
  <c r="I5671" i="73"/>
  <c r="C5695" i="73" l="1"/>
  <c r="E5695" i="73" s="1"/>
  <c r="A5674" i="73"/>
  <c r="B5675" i="73"/>
  <c r="D6695" i="73"/>
  <c r="F5694" i="73"/>
  <c r="G5672" i="73"/>
  <c r="H5672" i="73" s="1"/>
  <c r="I5672" i="73"/>
  <c r="A5675" i="73" l="1"/>
  <c r="B5676" i="73"/>
  <c r="C5696" i="73"/>
  <c r="E5696" i="73" s="1"/>
  <c r="D6696" i="73"/>
  <c r="F5695" i="73"/>
  <c r="G5673" i="73"/>
  <c r="H5673" i="73" s="1"/>
  <c r="I5673" i="73"/>
  <c r="C5697" i="73" l="1"/>
  <c r="E5697" i="73" s="1"/>
  <c r="A5676" i="73"/>
  <c r="B5677" i="73"/>
  <c r="D6697" i="73"/>
  <c r="F5696" i="73"/>
  <c r="G5674" i="73"/>
  <c r="H5674" i="73" s="1"/>
  <c r="I5674" i="73"/>
  <c r="A5677" i="73" l="1"/>
  <c r="B5678" i="73"/>
  <c r="C5698" i="73"/>
  <c r="E5698" i="73" s="1"/>
  <c r="D6698" i="73"/>
  <c r="F5697" i="73"/>
  <c r="G5675" i="73"/>
  <c r="H5675" i="73" s="1"/>
  <c r="I5675" i="73"/>
  <c r="C5699" i="73" l="1"/>
  <c r="E5699" i="73" s="1"/>
  <c r="A5678" i="73"/>
  <c r="B5679" i="73"/>
  <c r="D6699" i="73"/>
  <c r="F5698" i="73"/>
  <c r="G5676" i="73"/>
  <c r="H5676" i="73" s="1"/>
  <c r="I5676" i="73"/>
  <c r="A5679" i="73" l="1"/>
  <c r="B5680" i="73"/>
  <c r="C5700" i="73"/>
  <c r="E5700" i="73" s="1"/>
  <c r="D6700" i="73"/>
  <c r="F5699" i="73"/>
  <c r="G5677" i="73"/>
  <c r="H5677" i="73" s="1"/>
  <c r="I5677" i="73"/>
  <c r="C5701" i="73" l="1"/>
  <c r="E5701" i="73" s="1"/>
  <c r="A5680" i="73"/>
  <c r="B5681" i="73"/>
  <c r="D6701" i="73"/>
  <c r="F5700" i="73"/>
  <c r="G5678" i="73"/>
  <c r="H5678" i="73" s="1"/>
  <c r="I5678" i="73"/>
  <c r="A5681" i="73" l="1"/>
  <c r="B5682" i="73"/>
  <c r="C5702" i="73"/>
  <c r="E5702" i="73" s="1"/>
  <c r="D6702" i="73"/>
  <c r="F5701" i="73"/>
  <c r="G5679" i="73"/>
  <c r="H5679" i="73" s="1"/>
  <c r="I5679" i="73"/>
  <c r="C5703" i="73" l="1"/>
  <c r="E5703" i="73" s="1"/>
  <c r="A5682" i="73"/>
  <c r="B5683" i="73"/>
  <c r="D6703" i="73"/>
  <c r="F5702" i="73"/>
  <c r="G5680" i="73"/>
  <c r="H5680" i="73" s="1"/>
  <c r="I5680" i="73"/>
  <c r="A5683" i="73" l="1"/>
  <c r="B5684" i="73"/>
  <c r="C5704" i="73"/>
  <c r="E5704" i="73" s="1"/>
  <c r="D6704" i="73"/>
  <c r="F5703" i="73"/>
  <c r="G5681" i="73"/>
  <c r="H5681" i="73" s="1"/>
  <c r="I5681" i="73"/>
  <c r="C5705" i="73" l="1"/>
  <c r="E5705" i="73" s="1"/>
  <c r="A5684" i="73"/>
  <c r="B5685" i="73"/>
  <c r="D6705" i="73"/>
  <c r="F5704" i="73"/>
  <c r="G5682" i="73"/>
  <c r="H5682" i="73" s="1"/>
  <c r="I5682" i="73"/>
  <c r="A5685" i="73" l="1"/>
  <c r="B5686" i="73"/>
  <c r="C5706" i="73"/>
  <c r="E5706" i="73" s="1"/>
  <c r="D6706" i="73"/>
  <c r="F5705" i="73"/>
  <c r="G5683" i="73"/>
  <c r="H5683" i="73" s="1"/>
  <c r="I5683" i="73"/>
  <c r="C5707" i="73" l="1"/>
  <c r="E5707" i="73" s="1"/>
  <c r="A5686" i="73"/>
  <c r="B5687" i="73"/>
  <c r="D6707" i="73"/>
  <c r="F5706" i="73"/>
  <c r="G5684" i="73"/>
  <c r="H5684" i="73" s="1"/>
  <c r="I5684" i="73"/>
  <c r="A5687" i="73" l="1"/>
  <c r="B5688" i="73"/>
  <c r="C5708" i="73"/>
  <c r="E5708" i="73" s="1"/>
  <c r="D6708" i="73"/>
  <c r="F5707" i="73"/>
  <c r="G5685" i="73"/>
  <c r="H5685" i="73" s="1"/>
  <c r="I5685" i="73"/>
  <c r="C5709" i="73" l="1"/>
  <c r="E5709" i="73" s="1"/>
  <c r="A5688" i="73"/>
  <c r="B5689" i="73"/>
  <c r="D6709" i="73"/>
  <c r="F5708" i="73"/>
  <c r="G5686" i="73"/>
  <c r="H5686" i="73" s="1"/>
  <c r="I5686" i="73"/>
  <c r="A5689" i="73" l="1"/>
  <c r="B5690" i="73"/>
  <c r="C5710" i="73"/>
  <c r="E5710" i="73" s="1"/>
  <c r="D6710" i="73"/>
  <c r="F5709" i="73"/>
  <c r="G5687" i="73"/>
  <c r="H5687" i="73" s="1"/>
  <c r="I5687" i="73"/>
  <c r="C5711" i="73" l="1"/>
  <c r="E5711" i="73" s="1"/>
  <c r="A5690" i="73"/>
  <c r="B5691" i="73"/>
  <c r="D6711" i="73"/>
  <c r="F5710" i="73"/>
  <c r="G5688" i="73"/>
  <c r="H5688" i="73" s="1"/>
  <c r="I5688" i="73"/>
  <c r="A5691" i="73" l="1"/>
  <c r="B5692" i="73"/>
  <c r="C5712" i="73"/>
  <c r="E5712" i="73" s="1"/>
  <c r="D6712" i="73"/>
  <c r="F5711" i="73"/>
  <c r="G5689" i="73"/>
  <c r="H5689" i="73" s="1"/>
  <c r="I5689" i="73"/>
  <c r="C5713" i="73" l="1"/>
  <c r="E5713" i="73" s="1"/>
  <c r="A5692" i="73"/>
  <c r="B5693" i="73"/>
  <c r="D6713" i="73"/>
  <c r="F5712" i="73"/>
  <c r="G5690" i="73"/>
  <c r="H5690" i="73" s="1"/>
  <c r="I5690" i="73"/>
  <c r="A5693" i="73" l="1"/>
  <c r="B5694" i="73"/>
  <c r="C5714" i="73"/>
  <c r="E5714" i="73" s="1"/>
  <c r="D6714" i="73"/>
  <c r="F5713" i="73"/>
  <c r="G5691" i="73"/>
  <c r="H5691" i="73" s="1"/>
  <c r="I5691" i="73"/>
  <c r="C5715" i="73" l="1"/>
  <c r="E5715" i="73" s="1"/>
  <c r="A5694" i="73"/>
  <c r="B5695" i="73"/>
  <c r="D6715" i="73"/>
  <c r="F5714" i="73"/>
  <c r="G5692" i="73"/>
  <c r="H5692" i="73" s="1"/>
  <c r="I5692" i="73"/>
  <c r="A5695" i="73" l="1"/>
  <c r="B5696" i="73"/>
  <c r="C5716" i="73"/>
  <c r="E5716" i="73" s="1"/>
  <c r="D6716" i="73"/>
  <c r="F5715" i="73"/>
  <c r="G5693" i="73"/>
  <c r="H5693" i="73" s="1"/>
  <c r="I5693" i="73"/>
  <c r="C5717" i="73" l="1"/>
  <c r="E5717" i="73" s="1"/>
  <c r="A5696" i="73"/>
  <c r="B5697" i="73"/>
  <c r="D6717" i="73"/>
  <c r="F5716" i="73"/>
  <c r="G5694" i="73"/>
  <c r="H5694" i="73" s="1"/>
  <c r="I5694" i="73"/>
  <c r="A5697" i="73" l="1"/>
  <c r="B5698" i="73"/>
  <c r="C5718" i="73"/>
  <c r="E5718" i="73" s="1"/>
  <c r="D6718" i="73"/>
  <c r="F5717" i="73"/>
  <c r="G5695" i="73"/>
  <c r="H5695" i="73" s="1"/>
  <c r="I5695" i="73"/>
  <c r="C5719" i="73" l="1"/>
  <c r="E5719" i="73" s="1"/>
  <c r="A5698" i="73"/>
  <c r="B5699" i="73"/>
  <c r="D6719" i="73"/>
  <c r="F5718" i="73"/>
  <c r="G5696" i="73"/>
  <c r="H5696" i="73" s="1"/>
  <c r="I5696" i="73"/>
  <c r="A5699" i="73" l="1"/>
  <c r="B5700" i="73"/>
  <c r="C5720" i="73"/>
  <c r="D6720" i="73"/>
  <c r="F5719" i="73"/>
  <c r="G5697" i="73"/>
  <c r="H5697" i="73" s="1"/>
  <c r="I5697" i="73"/>
  <c r="C5721" i="73" l="1"/>
  <c r="E5721" i="73" s="1"/>
  <c r="E5720" i="73"/>
  <c r="A5700" i="73"/>
  <c r="B5701" i="73"/>
  <c r="D6721" i="73"/>
  <c r="F5720" i="73"/>
  <c r="G5698" i="73"/>
  <c r="H5698" i="73" s="1"/>
  <c r="I5698" i="73"/>
  <c r="D6722" i="73" l="1"/>
  <c r="C5722" i="73"/>
  <c r="E5722" i="73" s="1"/>
  <c r="A5701" i="73"/>
  <c r="B5702" i="73"/>
  <c r="F5721" i="73"/>
  <c r="G5699" i="73"/>
  <c r="H5699" i="73" s="1"/>
  <c r="I5699" i="73"/>
  <c r="C5723" i="73" l="1"/>
  <c r="E5723" i="73" s="1"/>
  <c r="A5702" i="73"/>
  <c r="B5703" i="73"/>
  <c r="D6723" i="73"/>
  <c r="F5722" i="73"/>
  <c r="G5700" i="73"/>
  <c r="H5700" i="73" s="1"/>
  <c r="I5700" i="73"/>
  <c r="A5703" i="73" l="1"/>
  <c r="B5704" i="73"/>
  <c r="C5724" i="73"/>
  <c r="E5724" i="73" s="1"/>
  <c r="D6724" i="73"/>
  <c r="F5723" i="73"/>
  <c r="G5701" i="73"/>
  <c r="H5701" i="73" s="1"/>
  <c r="I5701" i="73"/>
  <c r="C5725" i="73" l="1"/>
  <c r="E5725" i="73" s="1"/>
  <c r="A5704" i="73"/>
  <c r="B5705" i="73"/>
  <c r="D6725" i="73"/>
  <c r="F5724" i="73"/>
  <c r="G5702" i="73"/>
  <c r="H5702" i="73" s="1"/>
  <c r="I5702" i="73"/>
  <c r="A5705" i="73" l="1"/>
  <c r="B5706" i="73"/>
  <c r="C5726" i="73"/>
  <c r="E5726" i="73" s="1"/>
  <c r="D6726" i="73"/>
  <c r="F5725" i="73"/>
  <c r="G5703" i="73"/>
  <c r="H5703" i="73" s="1"/>
  <c r="I5703" i="73"/>
  <c r="C5727" i="73" l="1"/>
  <c r="E5727" i="73" s="1"/>
  <c r="A5706" i="73"/>
  <c r="B5707" i="73"/>
  <c r="D6727" i="73"/>
  <c r="F5726" i="73"/>
  <c r="G5704" i="73"/>
  <c r="H5704" i="73" s="1"/>
  <c r="I5704" i="73"/>
  <c r="A5707" i="73" l="1"/>
  <c r="B5708" i="73"/>
  <c r="C5728" i="73"/>
  <c r="E5728" i="73" s="1"/>
  <c r="D6728" i="73"/>
  <c r="F5727" i="73"/>
  <c r="G5705" i="73"/>
  <c r="H5705" i="73" s="1"/>
  <c r="I5705" i="73"/>
  <c r="C5729" i="73" l="1"/>
  <c r="E5729" i="73" s="1"/>
  <c r="A5708" i="73"/>
  <c r="B5709" i="73"/>
  <c r="D6729" i="73"/>
  <c r="F5728" i="73"/>
  <c r="G5706" i="73"/>
  <c r="H5706" i="73" s="1"/>
  <c r="I5706" i="73"/>
  <c r="A5709" i="73" l="1"/>
  <c r="B5710" i="73"/>
  <c r="C5730" i="73"/>
  <c r="E5730" i="73" s="1"/>
  <c r="D6730" i="73"/>
  <c r="F5729" i="73"/>
  <c r="G5707" i="73"/>
  <c r="H5707" i="73" s="1"/>
  <c r="I5707" i="73"/>
  <c r="C5731" i="73" l="1"/>
  <c r="E5731" i="73" s="1"/>
  <c r="A5710" i="73"/>
  <c r="B5711" i="73"/>
  <c r="D6731" i="73"/>
  <c r="F5730" i="73"/>
  <c r="G5708" i="73"/>
  <c r="H5708" i="73" s="1"/>
  <c r="I5708" i="73"/>
  <c r="A5711" i="73" l="1"/>
  <c r="B5712" i="73"/>
  <c r="C5732" i="73"/>
  <c r="E5732" i="73" s="1"/>
  <c r="D6732" i="73"/>
  <c r="F5731" i="73"/>
  <c r="G5709" i="73"/>
  <c r="H5709" i="73" s="1"/>
  <c r="I5709" i="73"/>
  <c r="C5733" i="73" l="1"/>
  <c r="E5733" i="73" s="1"/>
  <c r="A5712" i="73"/>
  <c r="B5713" i="73"/>
  <c r="D6733" i="73"/>
  <c r="F5732" i="73"/>
  <c r="G5710" i="73"/>
  <c r="H5710" i="73" s="1"/>
  <c r="I5710" i="73"/>
  <c r="A5713" i="73" l="1"/>
  <c r="B5714" i="73"/>
  <c r="C5734" i="73"/>
  <c r="E5734" i="73" s="1"/>
  <c r="D6734" i="73"/>
  <c r="F5733" i="73"/>
  <c r="G5711" i="73"/>
  <c r="H5711" i="73" s="1"/>
  <c r="I5711" i="73"/>
  <c r="C5735" i="73" l="1"/>
  <c r="E5735" i="73" s="1"/>
  <c r="A5714" i="73"/>
  <c r="B5715" i="73"/>
  <c r="D6735" i="73"/>
  <c r="F5734" i="73"/>
  <c r="G5712" i="73"/>
  <c r="H5712" i="73" s="1"/>
  <c r="I5712" i="73"/>
  <c r="A5715" i="73" l="1"/>
  <c r="B5716" i="73"/>
  <c r="C5736" i="73"/>
  <c r="E5736" i="73" s="1"/>
  <c r="D6736" i="73"/>
  <c r="F5735" i="73"/>
  <c r="G5713" i="73"/>
  <c r="H5713" i="73" s="1"/>
  <c r="I5713" i="73"/>
  <c r="C5737" i="73" l="1"/>
  <c r="E5737" i="73" s="1"/>
  <c r="A5716" i="73"/>
  <c r="B5717" i="73"/>
  <c r="D6737" i="73"/>
  <c r="F5736" i="73"/>
  <c r="G5714" i="73"/>
  <c r="H5714" i="73" s="1"/>
  <c r="I5714" i="73"/>
  <c r="A5717" i="73" l="1"/>
  <c r="B5718" i="73"/>
  <c r="C5738" i="73"/>
  <c r="E5738" i="73" s="1"/>
  <c r="D6738" i="73"/>
  <c r="F5737" i="73"/>
  <c r="G5715" i="73"/>
  <c r="H5715" i="73" s="1"/>
  <c r="I5715" i="73"/>
  <c r="C5739" i="73" l="1"/>
  <c r="E5739" i="73" s="1"/>
  <c r="A5718" i="73"/>
  <c r="B5719" i="73"/>
  <c r="D6739" i="73"/>
  <c r="F5738" i="73"/>
  <c r="G5716" i="73"/>
  <c r="H5716" i="73" s="1"/>
  <c r="I5716" i="73"/>
  <c r="A5719" i="73" l="1"/>
  <c r="B5720" i="73"/>
  <c r="C5740" i="73"/>
  <c r="E5740" i="73" s="1"/>
  <c r="D6740" i="73"/>
  <c r="F5739" i="73"/>
  <c r="G5717" i="73"/>
  <c r="H5717" i="73" s="1"/>
  <c r="I5717" i="73"/>
  <c r="C5741" i="73" l="1"/>
  <c r="E5741" i="73" s="1"/>
  <c r="A5720" i="73"/>
  <c r="B5721" i="73"/>
  <c r="D6741" i="73"/>
  <c r="F5740" i="73"/>
  <c r="G5718" i="73"/>
  <c r="H5718" i="73" s="1"/>
  <c r="I5718" i="73"/>
  <c r="A5721" i="73" l="1"/>
  <c r="B5722" i="73"/>
  <c r="C5742" i="73"/>
  <c r="E5742" i="73" s="1"/>
  <c r="D6742" i="73"/>
  <c r="F5741" i="73"/>
  <c r="G5719" i="73"/>
  <c r="H5719" i="73" s="1"/>
  <c r="I5719" i="73"/>
  <c r="C5743" i="73" l="1"/>
  <c r="E5743" i="73" s="1"/>
  <c r="A5722" i="73"/>
  <c r="B5723" i="73"/>
  <c r="D6743" i="73"/>
  <c r="F5742" i="73"/>
  <c r="G5720" i="73"/>
  <c r="H5720" i="73" s="1"/>
  <c r="I5720" i="73"/>
  <c r="A5723" i="73" l="1"/>
  <c r="B5724" i="73"/>
  <c r="C5744" i="73"/>
  <c r="E5744" i="73" s="1"/>
  <c r="D6744" i="73"/>
  <c r="F5743" i="73"/>
  <c r="G5721" i="73"/>
  <c r="H5721" i="73" s="1"/>
  <c r="I5721" i="73"/>
  <c r="C5745" i="73" l="1"/>
  <c r="E5745" i="73" s="1"/>
  <c r="A5724" i="73"/>
  <c r="B5725" i="73"/>
  <c r="D6745" i="73"/>
  <c r="F5744" i="73"/>
  <c r="G5722" i="73"/>
  <c r="H5722" i="73" s="1"/>
  <c r="I5722" i="73"/>
  <c r="A5725" i="73" l="1"/>
  <c r="B5726" i="73"/>
  <c r="C5746" i="73"/>
  <c r="E5746" i="73" s="1"/>
  <c r="D6746" i="73"/>
  <c r="F5745" i="73"/>
  <c r="G5723" i="73"/>
  <c r="H5723" i="73" s="1"/>
  <c r="I5723" i="73"/>
  <c r="C5747" i="73" l="1"/>
  <c r="E5747" i="73" s="1"/>
  <c r="A5726" i="73"/>
  <c r="B5727" i="73"/>
  <c r="D6747" i="73"/>
  <c r="F5746" i="73"/>
  <c r="G5724" i="73"/>
  <c r="H5724" i="73" s="1"/>
  <c r="I5724" i="73"/>
  <c r="A5727" i="73" l="1"/>
  <c r="B5728" i="73"/>
  <c r="C5748" i="73"/>
  <c r="E5748" i="73" s="1"/>
  <c r="D6748" i="73"/>
  <c r="F5747" i="73"/>
  <c r="G5725" i="73"/>
  <c r="H5725" i="73" s="1"/>
  <c r="I5725" i="73"/>
  <c r="C5749" i="73" l="1"/>
  <c r="E5749" i="73" s="1"/>
  <c r="A5728" i="73"/>
  <c r="B5729" i="73"/>
  <c r="D6749" i="73"/>
  <c r="F5748" i="73"/>
  <c r="G5726" i="73"/>
  <c r="H5726" i="73" s="1"/>
  <c r="I5726" i="73"/>
  <c r="A5729" i="73" l="1"/>
  <c r="B5730" i="73"/>
  <c r="C5750" i="73"/>
  <c r="E5750" i="73" s="1"/>
  <c r="D6750" i="73"/>
  <c r="F5749" i="73"/>
  <c r="G5727" i="73"/>
  <c r="H5727" i="73" s="1"/>
  <c r="I5727" i="73"/>
  <c r="C5751" i="73" l="1"/>
  <c r="E5751" i="73" s="1"/>
  <c r="A5730" i="73"/>
  <c r="B5731" i="73"/>
  <c r="D6751" i="73"/>
  <c r="F5750" i="73"/>
  <c r="G5728" i="73"/>
  <c r="H5728" i="73" s="1"/>
  <c r="I5728" i="73"/>
  <c r="A5731" i="73" l="1"/>
  <c r="B5732" i="73"/>
  <c r="C5752" i="73"/>
  <c r="E5752" i="73" s="1"/>
  <c r="D6752" i="73"/>
  <c r="F5751" i="73"/>
  <c r="G5729" i="73"/>
  <c r="H5729" i="73" s="1"/>
  <c r="I5729" i="73"/>
  <c r="C5753" i="73" l="1"/>
  <c r="E5753" i="73" s="1"/>
  <c r="A5732" i="73"/>
  <c r="B5733" i="73"/>
  <c r="D6753" i="73"/>
  <c r="F5752" i="73"/>
  <c r="G5730" i="73"/>
  <c r="H5730" i="73" s="1"/>
  <c r="I5730" i="73"/>
  <c r="A5733" i="73" l="1"/>
  <c r="B5734" i="73"/>
  <c r="C5754" i="73"/>
  <c r="E5754" i="73" s="1"/>
  <c r="D6754" i="73"/>
  <c r="F5753" i="73"/>
  <c r="G5731" i="73"/>
  <c r="H5731" i="73" s="1"/>
  <c r="I5731" i="73"/>
  <c r="C5755" i="73" l="1"/>
  <c r="E5755" i="73" s="1"/>
  <c r="A5734" i="73"/>
  <c r="B5735" i="73"/>
  <c r="D6755" i="73"/>
  <c r="F5754" i="73"/>
  <c r="G5732" i="73"/>
  <c r="H5732" i="73" s="1"/>
  <c r="I5732" i="73"/>
  <c r="A5735" i="73" l="1"/>
  <c r="B5736" i="73"/>
  <c r="C5756" i="73"/>
  <c r="E5756" i="73" s="1"/>
  <c r="D6756" i="73"/>
  <c r="F5755" i="73"/>
  <c r="G5733" i="73"/>
  <c r="H5733" i="73" s="1"/>
  <c r="I5733" i="73"/>
  <c r="C5757" i="73" l="1"/>
  <c r="E5757" i="73" s="1"/>
  <c r="A5736" i="73"/>
  <c r="B5737" i="73"/>
  <c r="D6757" i="73"/>
  <c r="F5756" i="73"/>
  <c r="G5734" i="73"/>
  <c r="H5734" i="73" s="1"/>
  <c r="I5734" i="73"/>
  <c r="A5737" i="73" l="1"/>
  <c r="B5738" i="73"/>
  <c r="C5758" i="73"/>
  <c r="E5758" i="73" s="1"/>
  <c r="D6758" i="73"/>
  <c r="F5757" i="73"/>
  <c r="G5735" i="73"/>
  <c r="H5735" i="73" s="1"/>
  <c r="I5735" i="73"/>
  <c r="C5759" i="73" l="1"/>
  <c r="E5759" i="73" s="1"/>
  <c r="A5738" i="73"/>
  <c r="B5739" i="73"/>
  <c r="D6759" i="73"/>
  <c r="F5758" i="73"/>
  <c r="G5736" i="73"/>
  <c r="H5736" i="73" s="1"/>
  <c r="I5736" i="73"/>
  <c r="A5739" i="73" l="1"/>
  <c r="B5740" i="73"/>
  <c r="C5760" i="73"/>
  <c r="E5760" i="73" s="1"/>
  <c r="D6760" i="73"/>
  <c r="F5759" i="73"/>
  <c r="G5737" i="73"/>
  <c r="H5737" i="73" s="1"/>
  <c r="I5737" i="73"/>
  <c r="C5761" i="73" l="1"/>
  <c r="E5761" i="73" s="1"/>
  <c r="A5740" i="73"/>
  <c r="B5741" i="73"/>
  <c r="D6761" i="73"/>
  <c r="F5760" i="73"/>
  <c r="G5738" i="73"/>
  <c r="H5738" i="73" s="1"/>
  <c r="I5738" i="73"/>
  <c r="A5741" i="73" l="1"/>
  <c r="B5742" i="73"/>
  <c r="C5762" i="73"/>
  <c r="E5762" i="73" s="1"/>
  <c r="D6762" i="73"/>
  <c r="F5761" i="73"/>
  <c r="G5739" i="73"/>
  <c r="H5739" i="73" s="1"/>
  <c r="I5739" i="73"/>
  <c r="C5763" i="73" l="1"/>
  <c r="E5763" i="73" s="1"/>
  <c r="A5742" i="73"/>
  <c r="B5743" i="73"/>
  <c r="D6763" i="73"/>
  <c r="F5762" i="73"/>
  <c r="G5740" i="73"/>
  <c r="H5740" i="73" s="1"/>
  <c r="I5740" i="73"/>
  <c r="A5743" i="73" l="1"/>
  <c r="B5744" i="73"/>
  <c r="C5764" i="73"/>
  <c r="E5764" i="73" s="1"/>
  <c r="D6764" i="73"/>
  <c r="F5763" i="73"/>
  <c r="G5741" i="73"/>
  <c r="H5741" i="73" s="1"/>
  <c r="I5741" i="73"/>
  <c r="C5765" i="73" l="1"/>
  <c r="E5765" i="73" s="1"/>
  <c r="A5744" i="73"/>
  <c r="B5745" i="73"/>
  <c r="D6765" i="73"/>
  <c r="F5764" i="73"/>
  <c r="G5742" i="73"/>
  <c r="H5742" i="73" s="1"/>
  <c r="I5742" i="73"/>
  <c r="A5745" i="73" l="1"/>
  <c r="B5746" i="73"/>
  <c r="C5766" i="73"/>
  <c r="E5766" i="73" s="1"/>
  <c r="D6766" i="73"/>
  <c r="F5765" i="73"/>
  <c r="G5743" i="73"/>
  <c r="H5743" i="73" s="1"/>
  <c r="I5743" i="73"/>
  <c r="C5767" i="73" l="1"/>
  <c r="E5767" i="73" s="1"/>
  <c r="A5746" i="73"/>
  <c r="B5747" i="73"/>
  <c r="D6767" i="73"/>
  <c r="F5766" i="73"/>
  <c r="G5744" i="73"/>
  <c r="H5744" i="73" s="1"/>
  <c r="I5744" i="73"/>
  <c r="A5747" i="73" l="1"/>
  <c r="B5748" i="73"/>
  <c r="C5768" i="73"/>
  <c r="E5768" i="73" s="1"/>
  <c r="D6768" i="73"/>
  <c r="F5767" i="73"/>
  <c r="G5745" i="73"/>
  <c r="H5745" i="73" s="1"/>
  <c r="I5745" i="73"/>
  <c r="C5769" i="73" l="1"/>
  <c r="E5769" i="73" s="1"/>
  <c r="A5748" i="73"/>
  <c r="B5749" i="73"/>
  <c r="D6769" i="73"/>
  <c r="F5768" i="73"/>
  <c r="G5746" i="73"/>
  <c r="H5746" i="73" s="1"/>
  <c r="I5746" i="73"/>
  <c r="A5749" i="73" l="1"/>
  <c r="B5750" i="73"/>
  <c r="C5770" i="73"/>
  <c r="E5770" i="73" s="1"/>
  <c r="D6770" i="73"/>
  <c r="F5769" i="73"/>
  <c r="G5747" i="73"/>
  <c r="H5747" i="73" s="1"/>
  <c r="I5747" i="73"/>
  <c r="C5771" i="73" l="1"/>
  <c r="E5771" i="73" s="1"/>
  <c r="A5750" i="73"/>
  <c r="B5751" i="73"/>
  <c r="D6771" i="73"/>
  <c r="F5770" i="73"/>
  <c r="G5748" i="73"/>
  <c r="H5748" i="73" s="1"/>
  <c r="I5748" i="73"/>
  <c r="A5751" i="73" l="1"/>
  <c r="B5752" i="73"/>
  <c r="C5772" i="73"/>
  <c r="E5772" i="73" s="1"/>
  <c r="D6772" i="73"/>
  <c r="F5771" i="73"/>
  <c r="G5749" i="73"/>
  <c r="H5749" i="73" s="1"/>
  <c r="I5749" i="73"/>
  <c r="C5773" i="73" l="1"/>
  <c r="E5773" i="73" s="1"/>
  <c r="A5752" i="73"/>
  <c r="B5753" i="73"/>
  <c r="D6773" i="73"/>
  <c r="F5772" i="73"/>
  <c r="G5750" i="73"/>
  <c r="H5750" i="73" s="1"/>
  <c r="I5750" i="73"/>
  <c r="A5753" i="73" l="1"/>
  <c r="B5754" i="73"/>
  <c r="C5774" i="73"/>
  <c r="D6774" i="73"/>
  <c r="F5773" i="73"/>
  <c r="G5751" i="73"/>
  <c r="H5751" i="73" s="1"/>
  <c r="I5751" i="73"/>
  <c r="C5775" i="73" l="1"/>
  <c r="E5774" i="73"/>
  <c r="A5754" i="73"/>
  <c r="B5755" i="73"/>
  <c r="D6775" i="73"/>
  <c r="F5774" i="73"/>
  <c r="G5752" i="73"/>
  <c r="H5752" i="73" s="1"/>
  <c r="I5752" i="73"/>
  <c r="E5775" i="73"/>
  <c r="D6776" i="73" l="1"/>
  <c r="C5776" i="73"/>
  <c r="E5776" i="73" s="1"/>
  <c r="A5755" i="73"/>
  <c r="B5756" i="73"/>
  <c r="F5775" i="73"/>
  <c r="G5753" i="73"/>
  <c r="H5753" i="73" s="1"/>
  <c r="I5753" i="73"/>
  <c r="C5777" i="73" l="1"/>
  <c r="E5777" i="73" s="1"/>
  <c r="A5756" i="73"/>
  <c r="B5757" i="73"/>
  <c r="D6777" i="73"/>
  <c r="F5776" i="73"/>
  <c r="G5754" i="73"/>
  <c r="H5754" i="73" s="1"/>
  <c r="I5754" i="73"/>
  <c r="A5757" i="73" l="1"/>
  <c r="B5758" i="73"/>
  <c r="C5778" i="73"/>
  <c r="E5778" i="73" s="1"/>
  <c r="D6778" i="73"/>
  <c r="F5777" i="73"/>
  <c r="G5755" i="73"/>
  <c r="H5755" i="73" s="1"/>
  <c r="I5755" i="73"/>
  <c r="C5779" i="73" l="1"/>
  <c r="E5779" i="73" s="1"/>
  <c r="A5758" i="73"/>
  <c r="B5759" i="73"/>
  <c r="D6779" i="73"/>
  <c r="F5778" i="73"/>
  <c r="G5756" i="73"/>
  <c r="H5756" i="73" s="1"/>
  <c r="I5756" i="73"/>
  <c r="A5759" i="73" l="1"/>
  <c r="B5760" i="73"/>
  <c r="C5780" i="73"/>
  <c r="E5780" i="73" s="1"/>
  <c r="D6780" i="73"/>
  <c r="F5779" i="73"/>
  <c r="G5757" i="73"/>
  <c r="H5757" i="73" s="1"/>
  <c r="I5757" i="73"/>
  <c r="C5781" i="73" l="1"/>
  <c r="E5781" i="73" s="1"/>
  <c r="A5760" i="73"/>
  <c r="B5761" i="73"/>
  <c r="D6781" i="73"/>
  <c r="F5780" i="73"/>
  <c r="G5758" i="73"/>
  <c r="H5758" i="73" s="1"/>
  <c r="I5758" i="73"/>
  <c r="A5761" i="73" l="1"/>
  <c r="B5762" i="73"/>
  <c r="C5782" i="73"/>
  <c r="E5782" i="73" s="1"/>
  <c r="D6782" i="73"/>
  <c r="F5781" i="73"/>
  <c r="G5759" i="73"/>
  <c r="H5759" i="73" s="1"/>
  <c r="I5759" i="73"/>
  <c r="C5783" i="73" l="1"/>
  <c r="E5783" i="73" s="1"/>
  <c r="A5762" i="73"/>
  <c r="B5763" i="73"/>
  <c r="D6783" i="73"/>
  <c r="F5782" i="73"/>
  <c r="G5760" i="73"/>
  <c r="H5760" i="73" s="1"/>
  <c r="I5760" i="73"/>
  <c r="A5763" i="73" l="1"/>
  <c r="B5764" i="73"/>
  <c r="C5784" i="73"/>
  <c r="E5784" i="73" s="1"/>
  <c r="D6784" i="73"/>
  <c r="F5783" i="73"/>
  <c r="G5761" i="73"/>
  <c r="H5761" i="73" s="1"/>
  <c r="I5761" i="73"/>
  <c r="C5785" i="73" l="1"/>
  <c r="E5785" i="73" s="1"/>
  <c r="A5764" i="73"/>
  <c r="B5765" i="73"/>
  <c r="D6785" i="73"/>
  <c r="F5784" i="73"/>
  <c r="G5762" i="73"/>
  <c r="H5762" i="73" s="1"/>
  <c r="I5762" i="73"/>
  <c r="A5765" i="73" l="1"/>
  <c r="B5766" i="73"/>
  <c r="C5786" i="73"/>
  <c r="E5786" i="73" s="1"/>
  <c r="D6786" i="73"/>
  <c r="F5785" i="73"/>
  <c r="G5763" i="73"/>
  <c r="H5763" i="73" s="1"/>
  <c r="I5763" i="73"/>
  <c r="C5787" i="73" l="1"/>
  <c r="E5787" i="73" s="1"/>
  <c r="A5766" i="73"/>
  <c r="B5767" i="73"/>
  <c r="D6787" i="73"/>
  <c r="F5786" i="73"/>
  <c r="G5764" i="73"/>
  <c r="H5764" i="73" s="1"/>
  <c r="I5764" i="73"/>
  <c r="A5767" i="73" l="1"/>
  <c r="B5768" i="73"/>
  <c r="C5788" i="73"/>
  <c r="E5788" i="73" s="1"/>
  <c r="D6788" i="73"/>
  <c r="F5787" i="73"/>
  <c r="G5765" i="73"/>
  <c r="H5765" i="73" s="1"/>
  <c r="I5765" i="73"/>
  <c r="C5789" i="73" l="1"/>
  <c r="E5789" i="73" s="1"/>
  <c r="A5768" i="73"/>
  <c r="B5769" i="73"/>
  <c r="D6789" i="73"/>
  <c r="F5788" i="73"/>
  <c r="G5766" i="73"/>
  <c r="H5766" i="73" s="1"/>
  <c r="I5766" i="73"/>
  <c r="A5769" i="73" l="1"/>
  <c r="B5770" i="73"/>
  <c r="C5790" i="73"/>
  <c r="E5790" i="73" s="1"/>
  <c r="D6790" i="73"/>
  <c r="F5789" i="73"/>
  <c r="G5767" i="73"/>
  <c r="H5767" i="73" s="1"/>
  <c r="I5767" i="73"/>
  <c r="C5791" i="73" l="1"/>
  <c r="E5791" i="73" s="1"/>
  <c r="A5770" i="73"/>
  <c r="B5771" i="73"/>
  <c r="D6791" i="73"/>
  <c r="F5790" i="73"/>
  <c r="G5768" i="73"/>
  <c r="H5768" i="73" s="1"/>
  <c r="I5768" i="73"/>
  <c r="A5771" i="73" l="1"/>
  <c r="B5772" i="73"/>
  <c r="C5792" i="73"/>
  <c r="E5792" i="73" s="1"/>
  <c r="D6792" i="73"/>
  <c r="F5791" i="73"/>
  <c r="G5769" i="73"/>
  <c r="H5769" i="73" s="1"/>
  <c r="I5769" i="73"/>
  <c r="C5793" i="73" l="1"/>
  <c r="E5793" i="73" s="1"/>
  <c r="A5772" i="73"/>
  <c r="B5773" i="73"/>
  <c r="D6793" i="73"/>
  <c r="F5792" i="73"/>
  <c r="G5770" i="73"/>
  <c r="H5770" i="73" s="1"/>
  <c r="I5770" i="73"/>
  <c r="A5773" i="73" l="1"/>
  <c r="B5774" i="73"/>
  <c r="C5794" i="73"/>
  <c r="E5794" i="73" s="1"/>
  <c r="D6794" i="73"/>
  <c r="F5793" i="73"/>
  <c r="G5771" i="73"/>
  <c r="H5771" i="73" s="1"/>
  <c r="I5771" i="73"/>
  <c r="C5795" i="73" l="1"/>
  <c r="E5795" i="73" s="1"/>
  <c r="A5774" i="73"/>
  <c r="B5775" i="73"/>
  <c r="D6795" i="73"/>
  <c r="F5794" i="73"/>
  <c r="G5772" i="73"/>
  <c r="H5772" i="73" s="1"/>
  <c r="I5772" i="73"/>
  <c r="A5775" i="73" l="1"/>
  <c r="B5776" i="73"/>
  <c r="C5796" i="73"/>
  <c r="E5796" i="73" s="1"/>
  <c r="D6796" i="73"/>
  <c r="F5795" i="73"/>
  <c r="G5773" i="73"/>
  <c r="H5773" i="73" s="1"/>
  <c r="I5773" i="73"/>
  <c r="C5797" i="73" l="1"/>
  <c r="E5797" i="73" s="1"/>
  <c r="A5776" i="73"/>
  <c r="B5777" i="73"/>
  <c r="D6797" i="73"/>
  <c r="F5796" i="73"/>
  <c r="G5774" i="73"/>
  <c r="H5774" i="73" s="1"/>
  <c r="I5774" i="73"/>
  <c r="A5777" i="73" l="1"/>
  <c r="B5778" i="73"/>
  <c r="C5798" i="73"/>
  <c r="E5798" i="73" s="1"/>
  <c r="D6798" i="73"/>
  <c r="F5797" i="73"/>
  <c r="G5775" i="73"/>
  <c r="H5775" i="73" s="1"/>
  <c r="I5775" i="73"/>
  <c r="C5799" i="73" l="1"/>
  <c r="E5799" i="73" s="1"/>
  <c r="A5778" i="73"/>
  <c r="B5779" i="73"/>
  <c r="D6799" i="73"/>
  <c r="F5798" i="73"/>
  <c r="G5776" i="73"/>
  <c r="H5776" i="73" s="1"/>
  <c r="I5776" i="73"/>
  <c r="A5779" i="73" l="1"/>
  <c r="B5780" i="73"/>
  <c r="C5800" i="73"/>
  <c r="E5800" i="73" s="1"/>
  <c r="D6800" i="73"/>
  <c r="F5799" i="73"/>
  <c r="G5777" i="73"/>
  <c r="H5777" i="73" s="1"/>
  <c r="I5777" i="73"/>
  <c r="C5801" i="73" l="1"/>
  <c r="E5801" i="73" s="1"/>
  <c r="A5780" i="73"/>
  <c r="B5781" i="73"/>
  <c r="D6801" i="73"/>
  <c r="F5800" i="73"/>
  <c r="G5778" i="73"/>
  <c r="H5778" i="73" s="1"/>
  <c r="I5778" i="73"/>
  <c r="A5781" i="73" l="1"/>
  <c r="B5782" i="73"/>
  <c r="C5802" i="73"/>
  <c r="E5802" i="73" s="1"/>
  <c r="D6802" i="73"/>
  <c r="F5801" i="73"/>
  <c r="G5779" i="73"/>
  <c r="H5779" i="73" s="1"/>
  <c r="I5779" i="73"/>
  <c r="C5803" i="73" l="1"/>
  <c r="E5803" i="73" s="1"/>
  <c r="A5782" i="73"/>
  <c r="B5783" i="73"/>
  <c r="D6803" i="73"/>
  <c r="F5802" i="73"/>
  <c r="G5780" i="73"/>
  <c r="H5780" i="73" s="1"/>
  <c r="I5780" i="73"/>
  <c r="A5783" i="73" l="1"/>
  <c r="B5784" i="73"/>
  <c r="C5804" i="73"/>
  <c r="E5804" i="73" s="1"/>
  <c r="D6804" i="73"/>
  <c r="F5803" i="73"/>
  <c r="G5781" i="73"/>
  <c r="H5781" i="73" s="1"/>
  <c r="I5781" i="73"/>
  <c r="C5805" i="73" l="1"/>
  <c r="E5805" i="73" s="1"/>
  <c r="A5784" i="73"/>
  <c r="B5785" i="73"/>
  <c r="D6805" i="73"/>
  <c r="F5804" i="73"/>
  <c r="G5782" i="73"/>
  <c r="H5782" i="73" s="1"/>
  <c r="I5782" i="73"/>
  <c r="A5785" i="73" l="1"/>
  <c r="B5786" i="73"/>
  <c r="C5806" i="73"/>
  <c r="E5806" i="73" s="1"/>
  <c r="D6806" i="73"/>
  <c r="F5805" i="73"/>
  <c r="G5783" i="73"/>
  <c r="H5783" i="73" s="1"/>
  <c r="I5783" i="73"/>
  <c r="C5807" i="73" l="1"/>
  <c r="E5807" i="73" s="1"/>
  <c r="A5786" i="73"/>
  <c r="B5787" i="73"/>
  <c r="D6807" i="73"/>
  <c r="F5806" i="73"/>
  <c r="G5784" i="73"/>
  <c r="H5784" i="73" s="1"/>
  <c r="I5784" i="73"/>
  <c r="A5787" i="73" l="1"/>
  <c r="B5788" i="73"/>
  <c r="C5808" i="73"/>
  <c r="E5808" i="73" s="1"/>
  <c r="D6808" i="73"/>
  <c r="F5807" i="73"/>
  <c r="G5785" i="73"/>
  <c r="H5785" i="73" s="1"/>
  <c r="I5785" i="73"/>
  <c r="C5809" i="73" l="1"/>
  <c r="E5809" i="73" s="1"/>
  <c r="A5788" i="73"/>
  <c r="B5789" i="73"/>
  <c r="D6809" i="73"/>
  <c r="F5808" i="73"/>
  <c r="G5786" i="73"/>
  <c r="H5786" i="73" s="1"/>
  <c r="I5786" i="73"/>
  <c r="A5789" i="73" l="1"/>
  <c r="B5790" i="73"/>
  <c r="C5810" i="73"/>
  <c r="E5810" i="73" s="1"/>
  <c r="D6810" i="73"/>
  <c r="F5809" i="73"/>
  <c r="G5787" i="73"/>
  <c r="H5787" i="73" s="1"/>
  <c r="I5787" i="73"/>
  <c r="C5811" i="73" l="1"/>
  <c r="E5811" i="73" s="1"/>
  <c r="A5790" i="73"/>
  <c r="B5791" i="73"/>
  <c r="D6811" i="73"/>
  <c r="F5810" i="73"/>
  <c r="G5788" i="73"/>
  <c r="H5788" i="73" s="1"/>
  <c r="I5788" i="73"/>
  <c r="A5791" i="73" l="1"/>
  <c r="B5792" i="73"/>
  <c r="C5812" i="73"/>
  <c r="E5812" i="73" s="1"/>
  <c r="D6812" i="73"/>
  <c r="F5811" i="73"/>
  <c r="G5789" i="73"/>
  <c r="H5789" i="73" s="1"/>
  <c r="I5789" i="73"/>
  <c r="C5813" i="73" l="1"/>
  <c r="E5813" i="73" s="1"/>
  <c r="D6813" i="73"/>
  <c r="A5792" i="73"/>
  <c r="B5793" i="73"/>
  <c r="F5812" i="73"/>
  <c r="G5790" i="73"/>
  <c r="H5790" i="73" s="1"/>
  <c r="I5790" i="73"/>
  <c r="D6814" i="73" l="1"/>
  <c r="A5793" i="73"/>
  <c r="B5794" i="73"/>
  <c r="C5814" i="73"/>
  <c r="E5814" i="73" s="1"/>
  <c r="F5813" i="73"/>
  <c r="G5791" i="73"/>
  <c r="H5791" i="73" s="1"/>
  <c r="I5791" i="73"/>
  <c r="A5794" i="73" l="1"/>
  <c r="B5795" i="73"/>
  <c r="C5815" i="73"/>
  <c r="E5815" i="73" s="1"/>
  <c r="D6815" i="73"/>
  <c r="F5814" i="73"/>
  <c r="G5792" i="73"/>
  <c r="H5792" i="73" s="1"/>
  <c r="I5792" i="73"/>
  <c r="C5816" i="73" l="1"/>
  <c r="E5816" i="73" s="1"/>
  <c r="A5795" i="73"/>
  <c r="B5796" i="73"/>
  <c r="D6816" i="73"/>
  <c r="F5815" i="73"/>
  <c r="G5793" i="73"/>
  <c r="H5793" i="73" s="1"/>
  <c r="I5793" i="73"/>
  <c r="A5796" i="73" l="1"/>
  <c r="B5797" i="73"/>
  <c r="C5817" i="73"/>
  <c r="E5817" i="73" s="1"/>
  <c r="D6817" i="73"/>
  <c r="F5816" i="73"/>
  <c r="G5794" i="73"/>
  <c r="H5794" i="73" s="1"/>
  <c r="I5794" i="73"/>
  <c r="C5818" i="73" l="1"/>
  <c r="E5818" i="73" s="1"/>
  <c r="A5797" i="73"/>
  <c r="B5798" i="73"/>
  <c r="D6818" i="73"/>
  <c r="F5817" i="73"/>
  <c r="G5795" i="73"/>
  <c r="H5795" i="73" s="1"/>
  <c r="I5795" i="73"/>
  <c r="A5798" i="73" l="1"/>
  <c r="B5799" i="73"/>
  <c r="C5819" i="73"/>
  <c r="E5819" i="73" s="1"/>
  <c r="D6819" i="73"/>
  <c r="F5818" i="73"/>
  <c r="G5796" i="73"/>
  <c r="H5796" i="73" s="1"/>
  <c r="I5796" i="73"/>
  <c r="C5820" i="73" l="1"/>
  <c r="E5820" i="73" s="1"/>
  <c r="A5799" i="73"/>
  <c r="B5800" i="73"/>
  <c r="D6820" i="73"/>
  <c r="F5819" i="73"/>
  <c r="G5797" i="73"/>
  <c r="H5797" i="73" s="1"/>
  <c r="I5797" i="73"/>
  <c r="A5800" i="73" l="1"/>
  <c r="B5801" i="73"/>
  <c r="C5821" i="73"/>
  <c r="E5821" i="73" s="1"/>
  <c r="D6821" i="73"/>
  <c r="F5820" i="73"/>
  <c r="G5798" i="73"/>
  <c r="H5798" i="73" s="1"/>
  <c r="I5798" i="73"/>
  <c r="C5822" i="73" l="1"/>
  <c r="E5822" i="73" s="1"/>
  <c r="A5801" i="73"/>
  <c r="B5802" i="73"/>
  <c r="D6822" i="73"/>
  <c r="F5821" i="73"/>
  <c r="G5799" i="73"/>
  <c r="H5799" i="73" s="1"/>
  <c r="I5799" i="73"/>
  <c r="A5802" i="73" l="1"/>
  <c r="B5803" i="73"/>
  <c r="C5823" i="73"/>
  <c r="E5823" i="73" s="1"/>
  <c r="D6823" i="73"/>
  <c r="F5822" i="73"/>
  <c r="G5800" i="73"/>
  <c r="H5800" i="73" s="1"/>
  <c r="I5800" i="73"/>
  <c r="C5824" i="73" l="1"/>
  <c r="E5824" i="73" s="1"/>
  <c r="A5803" i="73"/>
  <c r="B5804" i="73"/>
  <c r="D6824" i="73"/>
  <c r="F5823" i="73"/>
  <c r="G5801" i="73"/>
  <c r="H5801" i="73" s="1"/>
  <c r="I5801" i="73"/>
  <c r="A5804" i="73" l="1"/>
  <c r="B5805" i="73"/>
  <c r="C5825" i="73"/>
  <c r="E5825" i="73" s="1"/>
  <c r="D6825" i="73"/>
  <c r="F5824" i="73"/>
  <c r="G5802" i="73"/>
  <c r="H5802" i="73" s="1"/>
  <c r="I5802" i="73"/>
  <c r="C5826" i="73" l="1"/>
  <c r="E5826" i="73" s="1"/>
  <c r="A5805" i="73"/>
  <c r="B5806" i="73"/>
  <c r="D6826" i="73"/>
  <c r="F5825" i="73"/>
  <c r="G5803" i="73"/>
  <c r="H5803" i="73" s="1"/>
  <c r="I5803" i="73"/>
  <c r="A5806" i="73" l="1"/>
  <c r="B5807" i="73"/>
  <c r="C5827" i="73"/>
  <c r="E5827" i="73" s="1"/>
  <c r="D6827" i="73"/>
  <c r="F5826" i="73"/>
  <c r="G5804" i="73"/>
  <c r="H5804" i="73" s="1"/>
  <c r="I5804" i="73"/>
  <c r="C5828" i="73" l="1"/>
  <c r="E5828" i="73" s="1"/>
  <c r="A5807" i="73"/>
  <c r="B5808" i="73"/>
  <c r="D6828" i="73"/>
  <c r="F5827" i="73"/>
  <c r="G5805" i="73"/>
  <c r="H5805" i="73" s="1"/>
  <c r="I5805" i="73"/>
  <c r="A5808" i="73" l="1"/>
  <c r="B5809" i="73"/>
  <c r="C5829" i="73"/>
  <c r="E5829" i="73" s="1"/>
  <c r="D6829" i="73"/>
  <c r="F5828" i="73"/>
  <c r="G5806" i="73"/>
  <c r="H5806" i="73" s="1"/>
  <c r="I5806" i="73"/>
  <c r="C5830" i="73" l="1"/>
  <c r="E5830" i="73" s="1"/>
  <c r="A5809" i="73"/>
  <c r="B5810" i="73"/>
  <c r="D6830" i="73"/>
  <c r="F5829" i="73"/>
  <c r="G5807" i="73"/>
  <c r="H5807" i="73" s="1"/>
  <c r="I5807" i="73"/>
  <c r="A5810" i="73" l="1"/>
  <c r="B5811" i="73"/>
  <c r="C5831" i="73"/>
  <c r="E5831" i="73" s="1"/>
  <c r="D6831" i="73"/>
  <c r="F5830" i="73"/>
  <c r="G5808" i="73"/>
  <c r="H5808" i="73" s="1"/>
  <c r="I5808" i="73"/>
  <c r="C5832" i="73" l="1"/>
  <c r="E5832" i="73" s="1"/>
  <c r="A5811" i="73"/>
  <c r="B5812" i="73"/>
  <c r="D6832" i="73"/>
  <c r="F5831" i="73"/>
  <c r="G5809" i="73"/>
  <c r="H5809" i="73" s="1"/>
  <c r="I5809" i="73"/>
  <c r="A5812" i="73" l="1"/>
  <c r="B5813" i="73"/>
  <c r="C5833" i="73"/>
  <c r="E5833" i="73" s="1"/>
  <c r="D6833" i="73"/>
  <c r="F5832" i="73"/>
  <c r="G5810" i="73"/>
  <c r="H5810" i="73" s="1"/>
  <c r="I5810" i="73"/>
  <c r="C5834" i="73" l="1"/>
  <c r="E5834" i="73" s="1"/>
  <c r="A5813" i="73"/>
  <c r="B5814" i="73"/>
  <c r="D6834" i="73"/>
  <c r="F5833" i="73"/>
  <c r="G5811" i="73"/>
  <c r="H5811" i="73" s="1"/>
  <c r="I5811" i="73"/>
  <c r="A5814" i="73" l="1"/>
  <c r="B5815" i="73"/>
  <c r="C5835" i="73"/>
  <c r="E5835" i="73" s="1"/>
  <c r="D6835" i="73"/>
  <c r="F5834" i="73"/>
  <c r="G5812" i="73"/>
  <c r="H5812" i="73" s="1"/>
  <c r="I5812" i="73"/>
  <c r="C5836" i="73" l="1"/>
  <c r="E5836" i="73" s="1"/>
  <c r="A5815" i="73"/>
  <c r="B5816" i="73"/>
  <c r="D6836" i="73"/>
  <c r="F5835" i="73"/>
  <c r="G5813" i="73"/>
  <c r="H5813" i="73" s="1"/>
  <c r="I5813" i="73"/>
  <c r="A5816" i="73" l="1"/>
  <c r="B5817" i="73"/>
  <c r="C5837" i="73"/>
  <c r="E5837" i="73" s="1"/>
  <c r="D6837" i="73"/>
  <c r="F5836" i="73"/>
  <c r="G5814" i="73"/>
  <c r="H5814" i="73" s="1"/>
  <c r="I5814" i="73"/>
  <c r="C5838" i="73" l="1"/>
  <c r="E5838" i="73" s="1"/>
  <c r="A5817" i="73"/>
  <c r="B5818" i="73"/>
  <c r="D6838" i="73"/>
  <c r="F5837" i="73"/>
  <c r="G5815" i="73"/>
  <c r="H5815" i="73" s="1"/>
  <c r="I5815" i="73"/>
  <c r="A5818" i="73" l="1"/>
  <c r="B5819" i="73"/>
  <c r="C5839" i="73"/>
  <c r="E5839" i="73" s="1"/>
  <c r="D6839" i="73"/>
  <c r="F5838" i="73"/>
  <c r="G5816" i="73"/>
  <c r="H5816" i="73" s="1"/>
  <c r="I5816" i="73"/>
  <c r="C5840" i="73" l="1"/>
  <c r="E5840" i="73" s="1"/>
  <c r="A5819" i="73"/>
  <c r="B5820" i="73"/>
  <c r="D6840" i="73"/>
  <c r="F5839" i="73"/>
  <c r="G5817" i="73"/>
  <c r="H5817" i="73" s="1"/>
  <c r="I5817" i="73"/>
  <c r="A5820" i="73" l="1"/>
  <c r="B5821" i="73"/>
  <c r="C5841" i="73"/>
  <c r="E5841" i="73" s="1"/>
  <c r="D6841" i="73"/>
  <c r="F5840" i="73"/>
  <c r="G5818" i="73"/>
  <c r="H5818" i="73" s="1"/>
  <c r="I5818" i="73"/>
  <c r="C5842" i="73" l="1"/>
  <c r="E5842" i="73" s="1"/>
  <c r="A5821" i="73"/>
  <c r="B5822" i="73"/>
  <c r="D6842" i="73"/>
  <c r="F5841" i="73"/>
  <c r="G5819" i="73"/>
  <c r="H5819" i="73" s="1"/>
  <c r="I5819" i="73"/>
  <c r="A5822" i="73" l="1"/>
  <c r="B5823" i="73"/>
  <c r="C5843" i="73"/>
  <c r="E5843" i="73" s="1"/>
  <c r="D6843" i="73"/>
  <c r="F5842" i="73"/>
  <c r="G5820" i="73"/>
  <c r="H5820" i="73" s="1"/>
  <c r="I5820" i="73"/>
  <c r="C5844" i="73" l="1"/>
  <c r="E5844" i="73" s="1"/>
  <c r="A5823" i="73"/>
  <c r="B5824" i="73"/>
  <c r="D6844" i="73"/>
  <c r="F5843" i="73"/>
  <c r="G5821" i="73"/>
  <c r="H5821" i="73" s="1"/>
  <c r="I5821" i="73"/>
  <c r="A5824" i="73" l="1"/>
  <c r="B5825" i="73"/>
  <c r="C5845" i="73"/>
  <c r="E5845" i="73" s="1"/>
  <c r="D6845" i="73"/>
  <c r="F5844" i="73"/>
  <c r="G5822" i="73"/>
  <c r="H5822" i="73" s="1"/>
  <c r="I5822" i="73"/>
  <c r="C5846" i="73" l="1"/>
  <c r="E5846" i="73" s="1"/>
  <c r="A5825" i="73"/>
  <c r="B5826" i="73"/>
  <c r="D6846" i="73"/>
  <c r="F5845" i="73"/>
  <c r="G5823" i="73"/>
  <c r="H5823" i="73" s="1"/>
  <c r="I5823" i="73"/>
  <c r="A5826" i="73" l="1"/>
  <c r="B5827" i="73"/>
  <c r="C5847" i="73"/>
  <c r="E5847" i="73" s="1"/>
  <c r="D6847" i="73"/>
  <c r="F5846" i="73"/>
  <c r="G5824" i="73"/>
  <c r="H5824" i="73" s="1"/>
  <c r="I5824" i="73"/>
  <c r="C5848" i="73" l="1"/>
  <c r="E5848" i="73" s="1"/>
  <c r="A5827" i="73"/>
  <c r="B5828" i="73"/>
  <c r="D6848" i="73"/>
  <c r="F5847" i="73"/>
  <c r="G5825" i="73"/>
  <c r="H5825" i="73" s="1"/>
  <c r="I5825" i="73"/>
  <c r="A5828" i="73" l="1"/>
  <c r="B5829" i="73"/>
  <c r="C5849" i="73"/>
  <c r="E5849" i="73" s="1"/>
  <c r="D6849" i="73"/>
  <c r="F5848" i="73"/>
  <c r="G5826" i="73"/>
  <c r="H5826" i="73" s="1"/>
  <c r="I5826" i="73"/>
  <c r="C5850" i="73" l="1"/>
  <c r="E5850" i="73" s="1"/>
  <c r="A5829" i="73"/>
  <c r="B5830" i="73"/>
  <c r="D6850" i="73"/>
  <c r="F5849" i="73"/>
  <c r="G5827" i="73"/>
  <c r="H5827" i="73" s="1"/>
  <c r="I5827" i="73"/>
  <c r="A5830" i="73" l="1"/>
  <c r="B5831" i="73"/>
  <c r="C5851" i="73"/>
  <c r="E5851" i="73" s="1"/>
  <c r="D6851" i="73"/>
  <c r="F5850" i="73"/>
  <c r="G5828" i="73"/>
  <c r="H5828" i="73" s="1"/>
  <c r="I5828" i="73"/>
  <c r="C5852" i="73" l="1"/>
  <c r="E5852" i="73" s="1"/>
  <c r="A5831" i="73"/>
  <c r="B5832" i="73"/>
  <c r="D6852" i="73"/>
  <c r="F5851" i="73"/>
  <c r="G5829" i="73"/>
  <c r="H5829" i="73" s="1"/>
  <c r="I5829" i="73"/>
  <c r="A5832" i="73" l="1"/>
  <c r="B5833" i="73"/>
  <c r="C5853" i="73"/>
  <c r="E5853" i="73" s="1"/>
  <c r="D6853" i="73"/>
  <c r="F5852" i="73"/>
  <c r="G5830" i="73"/>
  <c r="H5830" i="73" s="1"/>
  <c r="I5830" i="73"/>
  <c r="C5854" i="73" l="1"/>
  <c r="E5854" i="73" s="1"/>
  <c r="A5833" i="73"/>
  <c r="B5834" i="73"/>
  <c r="D6854" i="73"/>
  <c r="F5853" i="73"/>
  <c r="G5831" i="73"/>
  <c r="H5831" i="73" s="1"/>
  <c r="I5831" i="73"/>
  <c r="A5834" i="73" l="1"/>
  <c r="B5835" i="73"/>
  <c r="C5855" i="73"/>
  <c r="E5855" i="73" s="1"/>
  <c r="D6855" i="73"/>
  <c r="F5854" i="73"/>
  <c r="G5832" i="73"/>
  <c r="H5832" i="73" s="1"/>
  <c r="I5832" i="73"/>
  <c r="C5856" i="73" l="1"/>
  <c r="E5856" i="73" s="1"/>
  <c r="A5835" i="73"/>
  <c r="B5836" i="73"/>
  <c r="D6856" i="73"/>
  <c r="F5855" i="73"/>
  <c r="G5833" i="73"/>
  <c r="H5833" i="73" s="1"/>
  <c r="I5833" i="73"/>
  <c r="A5836" i="73" l="1"/>
  <c r="B5837" i="73"/>
  <c r="C5857" i="73"/>
  <c r="E5857" i="73" s="1"/>
  <c r="D6857" i="73"/>
  <c r="F5856" i="73"/>
  <c r="G5834" i="73"/>
  <c r="H5834" i="73" s="1"/>
  <c r="I5834" i="73"/>
  <c r="C5858" i="73" l="1"/>
  <c r="E5858" i="73" s="1"/>
  <c r="A5837" i="73"/>
  <c r="B5838" i="73"/>
  <c r="D6858" i="73"/>
  <c r="F5857" i="73"/>
  <c r="G5835" i="73"/>
  <c r="H5835" i="73" s="1"/>
  <c r="I5835" i="73"/>
  <c r="A5838" i="73" l="1"/>
  <c r="B5839" i="73"/>
  <c r="C5859" i="73"/>
  <c r="E5859" i="73" s="1"/>
  <c r="D6859" i="73"/>
  <c r="F5858" i="73"/>
  <c r="G5836" i="73"/>
  <c r="H5836" i="73" s="1"/>
  <c r="I5836" i="73"/>
  <c r="C5860" i="73" l="1"/>
  <c r="E5860" i="73" s="1"/>
  <c r="A5839" i="73"/>
  <c r="B5840" i="73"/>
  <c r="D6860" i="73"/>
  <c r="F5859" i="73"/>
  <c r="G5837" i="73"/>
  <c r="H5837" i="73" s="1"/>
  <c r="I5837" i="73"/>
  <c r="A5840" i="73" l="1"/>
  <c r="B5841" i="73"/>
  <c r="C5861" i="73"/>
  <c r="E5861" i="73" s="1"/>
  <c r="D6861" i="73"/>
  <c r="F5860" i="73"/>
  <c r="G5838" i="73"/>
  <c r="H5838" i="73" s="1"/>
  <c r="I5838" i="73"/>
  <c r="C5862" i="73" l="1"/>
  <c r="E5862" i="73" s="1"/>
  <c r="A5841" i="73"/>
  <c r="B5842" i="73"/>
  <c r="D6862" i="73"/>
  <c r="F5861" i="73"/>
  <c r="G5839" i="73"/>
  <c r="H5839" i="73" s="1"/>
  <c r="I5839" i="73"/>
  <c r="A5842" i="73" l="1"/>
  <c r="B5843" i="73"/>
  <c r="C5863" i="73"/>
  <c r="E5863" i="73" s="1"/>
  <c r="D6863" i="73"/>
  <c r="F5862" i="73"/>
  <c r="G5840" i="73"/>
  <c r="H5840" i="73" s="1"/>
  <c r="I5840" i="73"/>
  <c r="C5864" i="73" l="1"/>
  <c r="E5864" i="73" s="1"/>
  <c r="A5843" i="73"/>
  <c r="B5844" i="73"/>
  <c r="D6864" i="73"/>
  <c r="F5863" i="73"/>
  <c r="G5841" i="73"/>
  <c r="H5841" i="73" s="1"/>
  <c r="I5841" i="73"/>
  <c r="A5844" i="73" l="1"/>
  <c r="B5845" i="73"/>
  <c r="C5865" i="73"/>
  <c r="E5865" i="73" s="1"/>
  <c r="D6865" i="73"/>
  <c r="F5864" i="73"/>
  <c r="G5842" i="73"/>
  <c r="H5842" i="73" s="1"/>
  <c r="I5842" i="73"/>
  <c r="C5866" i="73" l="1"/>
  <c r="E5866" i="73" s="1"/>
  <c r="A5845" i="73"/>
  <c r="B5846" i="73"/>
  <c r="D6866" i="73"/>
  <c r="F5865" i="73"/>
  <c r="G5843" i="73"/>
  <c r="H5843" i="73" s="1"/>
  <c r="I5843" i="73"/>
  <c r="A5846" i="73" l="1"/>
  <c r="B5847" i="73"/>
  <c r="C5867" i="73"/>
  <c r="E5867" i="73" s="1"/>
  <c r="D6867" i="73"/>
  <c r="F5866" i="73"/>
  <c r="G5844" i="73"/>
  <c r="H5844" i="73" s="1"/>
  <c r="I5844" i="73"/>
  <c r="C5868" i="73" l="1"/>
  <c r="E5868" i="73" s="1"/>
  <c r="A5847" i="73"/>
  <c r="B5848" i="73"/>
  <c r="D6868" i="73"/>
  <c r="F5867" i="73"/>
  <c r="G5845" i="73"/>
  <c r="H5845" i="73" s="1"/>
  <c r="I5845" i="73"/>
  <c r="A5848" i="73" l="1"/>
  <c r="B5849" i="73"/>
  <c r="C5869" i="73"/>
  <c r="E5869" i="73" s="1"/>
  <c r="D6869" i="73"/>
  <c r="F5868" i="73"/>
  <c r="G5846" i="73"/>
  <c r="H5846" i="73" s="1"/>
  <c r="I5846" i="73"/>
  <c r="C5870" i="73" l="1"/>
  <c r="E5870" i="73" s="1"/>
  <c r="A5849" i="73"/>
  <c r="B5850" i="73"/>
  <c r="D6870" i="73"/>
  <c r="F5869" i="73"/>
  <c r="G5847" i="73"/>
  <c r="H5847" i="73" s="1"/>
  <c r="I5847" i="73"/>
  <c r="A5850" i="73" l="1"/>
  <c r="B5851" i="73"/>
  <c r="C5871" i="73"/>
  <c r="E5871" i="73" s="1"/>
  <c r="D6871" i="73"/>
  <c r="F5870" i="73"/>
  <c r="G5848" i="73"/>
  <c r="H5848" i="73" s="1"/>
  <c r="I5848" i="73"/>
  <c r="C5872" i="73" l="1"/>
  <c r="E5872" i="73" s="1"/>
  <c r="A5851" i="73"/>
  <c r="B5852" i="73"/>
  <c r="D6872" i="73"/>
  <c r="F5871" i="73"/>
  <c r="G5849" i="73"/>
  <c r="H5849" i="73" s="1"/>
  <c r="I5849" i="73"/>
  <c r="A5852" i="73" l="1"/>
  <c r="B5853" i="73"/>
  <c r="C5873" i="73"/>
  <c r="E5873" i="73" s="1"/>
  <c r="D6873" i="73"/>
  <c r="F5872" i="73"/>
  <c r="G5850" i="73"/>
  <c r="H5850" i="73" s="1"/>
  <c r="I5850" i="73"/>
  <c r="C5874" i="73" l="1"/>
  <c r="E5874" i="73" s="1"/>
  <c r="A5853" i="73"/>
  <c r="B5854" i="73"/>
  <c r="D6874" i="73"/>
  <c r="F5873" i="73"/>
  <c r="G5851" i="73"/>
  <c r="H5851" i="73" s="1"/>
  <c r="I5851" i="73"/>
  <c r="A5854" i="73" l="1"/>
  <c r="B5855" i="73"/>
  <c r="C5875" i="73"/>
  <c r="E5875" i="73" s="1"/>
  <c r="D6875" i="73"/>
  <c r="F5874" i="73"/>
  <c r="G5852" i="73"/>
  <c r="H5852" i="73" s="1"/>
  <c r="I5852" i="73"/>
  <c r="C5876" i="73" l="1"/>
  <c r="E5876" i="73" s="1"/>
  <c r="A5855" i="73"/>
  <c r="B5856" i="73"/>
  <c r="D6876" i="73"/>
  <c r="F5875" i="73"/>
  <c r="G5853" i="73"/>
  <c r="H5853" i="73" s="1"/>
  <c r="I5853" i="73"/>
  <c r="A5856" i="73" l="1"/>
  <c r="B5857" i="73"/>
  <c r="C5877" i="73"/>
  <c r="E5877" i="73" s="1"/>
  <c r="D6877" i="73"/>
  <c r="F5876" i="73"/>
  <c r="G5854" i="73"/>
  <c r="H5854" i="73" s="1"/>
  <c r="I5854" i="73"/>
  <c r="C5878" i="73" l="1"/>
  <c r="E5878" i="73" s="1"/>
  <c r="A5857" i="73"/>
  <c r="B5858" i="73"/>
  <c r="D6878" i="73"/>
  <c r="F5877" i="73"/>
  <c r="G5855" i="73"/>
  <c r="H5855" i="73" s="1"/>
  <c r="I5855" i="73"/>
  <c r="A5858" i="73" l="1"/>
  <c r="B5859" i="73"/>
  <c r="C5879" i="73"/>
  <c r="E5879" i="73" s="1"/>
  <c r="D6879" i="73"/>
  <c r="F5878" i="73"/>
  <c r="G5856" i="73"/>
  <c r="H5856" i="73" s="1"/>
  <c r="I5856" i="73"/>
  <c r="C5880" i="73" l="1"/>
  <c r="E5880" i="73" s="1"/>
  <c r="A5859" i="73"/>
  <c r="B5860" i="73"/>
  <c r="D6880" i="73"/>
  <c r="F5879" i="73"/>
  <c r="G5857" i="73"/>
  <c r="H5857" i="73" s="1"/>
  <c r="I5857" i="73"/>
  <c r="A5860" i="73" l="1"/>
  <c r="B5861" i="73"/>
  <c r="C5881" i="73"/>
  <c r="E5881" i="73" s="1"/>
  <c r="D6881" i="73"/>
  <c r="F5880" i="73"/>
  <c r="G5858" i="73"/>
  <c r="H5858" i="73" s="1"/>
  <c r="I5858" i="73"/>
  <c r="C5882" i="73" l="1"/>
  <c r="E5882" i="73" s="1"/>
  <c r="A5861" i="73"/>
  <c r="B5862" i="73"/>
  <c r="D6882" i="73"/>
  <c r="F5881" i="73"/>
  <c r="G5859" i="73"/>
  <c r="H5859" i="73" s="1"/>
  <c r="I5859" i="73"/>
  <c r="A5862" i="73" l="1"/>
  <c r="B5863" i="73"/>
  <c r="C5883" i="73"/>
  <c r="E5883" i="73" s="1"/>
  <c r="D6883" i="73"/>
  <c r="F5882" i="73"/>
  <c r="G5860" i="73"/>
  <c r="H5860" i="73" s="1"/>
  <c r="I5860" i="73"/>
  <c r="C5884" i="73" l="1"/>
  <c r="E5884" i="73" s="1"/>
  <c r="A5863" i="73"/>
  <c r="B5864" i="73"/>
  <c r="D6884" i="73"/>
  <c r="F5883" i="73"/>
  <c r="G5861" i="73"/>
  <c r="H5861" i="73" s="1"/>
  <c r="I5861" i="73"/>
  <c r="A5864" i="73" l="1"/>
  <c r="B5865" i="73"/>
  <c r="C5885" i="73"/>
  <c r="E5885" i="73" s="1"/>
  <c r="D6885" i="73"/>
  <c r="F5884" i="73"/>
  <c r="G5862" i="73"/>
  <c r="H5862" i="73" s="1"/>
  <c r="I5862" i="73"/>
  <c r="C5886" i="73" l="1"/>
  <c r="E5886" i="73" s="1"/>
  <c r="A5865" i="73"/>
  <c r="B5866" i="73"/>
  <c r="D6886" i="73"/>
  <c r="F5885" i="73"/>
  <c r="G5863" i="73"/>
  <c r="H5863" i="73" s="1"/>
  <c r="I5863" i="73"/>
  <c r="A5866" i="73" l="1"/>
  <c r="B5867" i="73"/>
  <c r="C5887" i="73"/>
  <c r="E5887" i="73" s="1"/>
  <c r="D6887" i="73"/>
  <c r="F5886" i="73"/>
  <c r="G5864" i="73"/>
  <c r="H5864" i="73" s="1"/>
  <c r="I5864" i="73"/>
  <c r="C5888" i="73" l="1"/>
  <c r="E5888" i="73" s="1"/>
  <c r="A5867" i="73"/>
  <c r="B5868" i="73"/>
  <c r="D6888" i="73"/>
  <c r="F5887" i="73"/>
  <c r="G5865" i="73"/>
  <c r="H5865" i="73" s="1"/>
  <c r="I5865" i="73"/>
  <c r="A5868" i="73" l="1"/>
  <c r="B5869" i="73"/>
  <c r="C5889" i="73"/>
  <c r="E5889" i="73" s="1"/>
  <c r="D6889" i="73"/>
  <c r="F5888" i="73"/>
  <c r="G5866" i="73"/>
  <c r="H5866" i="73" s="1"/>
  <c r="I5866" i="73"/>
  <c r="C5890" i="73" l="1"/>
  <c r="E5890" i="73" s="1"/>
  <c r="A5869" i="73"/>
  <c r="B5870" i="73"/>
  <c r="D6890" i="73"/>
  <c r="F5889" i="73"/>
  <c r="G5867" i="73"/>
  <c r="H5867" i="73" s="1"/>
  <c r="I5867" i="73"/>
  <c r="A5870" i="73" l="1"/>
  <c r="B5871" i="73"/>
  <c r="C5891" i="73"/>
  <c r="E5891" i="73" s="1"/>
  <c r="D6891" i="73"/>
  <c r="F5890" i="73"/>
  <c r="G5868" i="73"/>
  <c r="H5868" i="73" s="1"/>
  <c r="I5868" i="73"/>
  <c r="C5892" i="73" l="1"/>
  <c r="E5892" i="73" s="1"/>
  <c r="A5871" i="73"/>
  <c r="B5872" i="73"/>
  <c r="D6892" i="73"/>
  <c r="F5891" i="73"/>
  <c r="G5869" i="73"/>
  <c r="H5869" i="73" s="1"/>
  <c r="I5869" i="73"/>
  <c r="A5872" i="73" l="1"/>
  <c r="B5873" i="73"/>
  <c r="C5893" i="73"/>
  <c r="E5893" i="73" s="1"/>
  <c r="D6893" i="73"/>
  <c r="F5892" i="73"/>
  <c r="G5870" i="73"/>
  <c r="H5870" i="73" s="1"/>
  <c r="I5870" i="73"/>
  <c r="C5894" i="73" l="1"/>
  <c r="E5894" i="73" s="1"/>
  <c r="A5873" i="73"/>
  <c r="B5874" i="73"/>
  <c r="D6894" i="73"/>
  <c r="F5893" i="73"/>
  <c r="G5871" i="73"/>
  <c r="H5871" i="73" s="1"/>
  <c r="I5871" i="73"/>
  <c r="A5874" i="73" l="1"/>
  <c r="B5875" i="73"/>
  <c r="C5895" i="73"/>
  <c r="E5895" i="73" s="1"/>
  <c r="D6895" i="73"/>
  <c r="F5894" i="73"/>
  <c r="G5872" i="73"/>
  <c r="H5872" i="73" s="1"/>
  <c r="I5872" i="73"/>
  <c r="C5896" i="73" l="1"/>
  <c r="E5896" i="73" s="1"/>
  <c r="A5875" i="73"/>
  <c r="B5876" i="73"/>
  <c r="D6896" i="73"/>
  <c r="F5895" i="73"/>
  <c r="G5873" i="73"/>
  <c r="H5873" i="73" s="1"/>
  <c r="I5873" i="73"/>
  <c r="A5876" i="73" l="1"/>
  <c r="B5877" i="73"/>
  <c r="C5897" i="73"/>
  <c r="E5897" i="73" s="1"/>
  <c r="D6897" i="73"/>
  <c r="F5896" i="73"/>
  <c r="G5874" i="73"/>
  <c r="H5874" i="73" s="1"/>
  <c r="I5874" i="73"/>
  <c r="C5898" i="73" l="1"/>
  <c r="E5898" i="73" s="1"/>
  <c r="A5877" i="73"/>
  <c r="B5878" i="73"/>
  <c r="D6898" i="73"/>
  <c r="F5897" i="73"/>
  <c r="G5875" i="73"/>
  <c r="H5875" i="73" s="1"/>
  <c r="I5875" i="73"/>
  <c r="A5878" i="73" l="1"/>
  <c r="B5879" i="73"/>
  <c r="C5899" i="73"/>
  <c r="D6899" i="73"/>
  <c r="F5898" i="73"/>
  <c r="G5876" i="73"/>
  <c r="H5876" i="73" s="1"/>
  <c r="I5876" i="73"/>
  <c r="C5900" i="73" l="1"/>
  <c r="E5900" i="73" s="1"/>
  <c r="E5899" i="73"/>
  <c r="A5879" i="73"/>
  <c r="B5880" i="73"/>
  <c r="D6900" i="73"/>
  <c r="F5899" i="73"/>
  <c r="G5877" i="73"/>
  <c r="H5877" i="73" s="1"/>
  <c r="I5877" i="73"/>
  <c r="D6901" i="73" l="1"/>
  <c r="C5901" i="73"/>
  <c r="E5901" i="73" s="1"/>
  <c r="A5880" i="73"/>
  <c r="B5881" i="73"/>
  <c r="F5900" i="73"/>
  <c r="G5878" i="73"/>
  <c r="H5878" i="73" s="1"/>
  <c r="I5878" i="73"/>
  <c r="A5881" i="73" l="1"/>
  <c r="B5882" i="73"/>
  <c r="C5902" i="73"/>
  <c r="E5902" i="73" s="1"/>
  <c r="D6902" i="73"/>
  <c r="F5901" i="73"/>
  <c r="G5879" i="73"/>
  <c r="H5879" i="73" s="1"/>
  <c r="I5879" i="73"/>
  <c r="A5882" i="73" l="1"/>
  <c r="B5883" i="73"/>
  <c r="C5903" i="73"/>
  <c r="E5903" i="73" s="1"/>
  <c r="D6903" i="73"/>
  <c r="F5902" i="73"/>
  <c r="G5880" i="73"/>
  <c r="H5880" i="73" s="1"/>
  <c r="I5880" i="73"/>
  <c r="A5883" i="73" l="1"/>
  <c r="B5884" i="73"/>
  <c r="C5904" i="73"/>
  <c r="E5904" i="73" s="1"/>
  <c r="D6904" i="73"/>
  <c r="F5903" i="73"/>
  <c r="G5881" i="73"/>
  <c r="H5881" i="73" s="1"/>
  <c r="I5881" i="73"/>
  <c r="A5884" i="73" l="1"/>
  <c r="B5885" i="73"/>
  <c r="C5905" i="73"/>
  <c r="D6905" i="73"/>
  <c r="F5904" i="73"/>
  <c r="G5882" i="73"/>
  <c r="H5882" i="73" s="1"/>
  <c r="I5882" i="73"/>
  <c r="C5906" i="73" l="1"/>
  <c r="E5906" i="73" s="1"/>
  <c r="E5905" i="73"/>
  <c r="A5885" i="73"/>
  <c r="B5886" i="73"/>
  <c r="D6906" i="73"/>
  <c r="F5905" i="73"/>
  <c r="G5883" i="73"/>
  <c r="H5883" i="73" s="1"/>
  <c r="I5883" i="73"/>
  <c r="D6907" i="73" l="1"/>
  <c r="C5907" i="73"/>
  <c r="E5907" i="73" s="1"/>
  <c r="A5886" i="73"/>
  <c r="B5887" i="73"/>
  <c r="F5906" i="73"/>
  <c r="G5884" i="73"/>
  <c r="H5884" i="73" s="1"/>
  <c r="I5884" i="73"/>
  <c r="C5908" i="73" l="1"/>
  <c r="E5908" i="73" s="1"/>
  <c r="A5887" i="73"/>
  <c r="B5888" i="73"/>
  <c r="D6908" i="73"/>
  <c r="F5907" i="73"/>
  <c r="G5885" i="73"/>
  <c r="H5885" i="73" s="1"/>
  <c r="I5885" i="73"/>
  <c r="A5888" i="73" l="1"/>
  <c r="B5889" i="73"/>
  <c r="C5909" i="73"/>
  <c r="E5909" i="73" s="1"/>
  <c r="D6909" i="73"/>
  <c r="F5908" i="73"/>
  <c r="G5886" i="73"/>
  <c r="H5886" i="73" s="1"/>
  <c r="I5886" i="73"/>
  <c r="C5910" i="73" l="1"/>
  <c r="E5910" i="73" s="1"/>
  <c r="A5889" i="73"/>
  <c r="B5890" i="73"/>
  <c r="D6910" i="73"/>
  <c r="F5909" i="73"/>
  <c r="G5887" i="73"/>
  <c r="H5887" i="73" s="1"/>
  <c r="I5887" i="73"/>
  <c r="A5890" i="73" l="1"/>
  <c r="B5891" i="73"/>
  <c r="C5911" i="73"/>
  <c r="E5911" i="73" s="1"/>
  <c r="D6911" i="73"/>
  <c r="F5910" i="73"/>
  <c r="G5888" i="73"/>
  <c r="H5888" i="73" s="1"/>
  <c r="I5888" i="73"/>
  <c r="C5912" i="73" l="1"/>
  <c r="E5912" i="73" s="1"/>
  <c r="A5891" i="73"/>
  <c r="B5892" i="73"/>
  <c r="D6912" i="73"/>
  <c r="F5911" i="73"/>
  <c r="G5889" i="73"/>
  <c r="H5889" i="73" s="1"/>
  <c r="I5889" i="73"/>
  <c r="A5892" i="73" l="1"/>
  <c r="B5893" i="73"/>
  <c r="C5913" i="73"/>
  <c r="E5913" i="73" s="1"/>
  <c r="D6913" i="73"/>
  <c r="F5912" i="73"/>
  <c r="G5890" i="73"/>
  <c r="H5890" i="73" s="1"/>
  <c r="I5890" i="73"/>
  <c r="C5914" i="73" l="1"/>
  <c r="E5914" i="73" s="1"/>
  <c r="A5893" i="73"/>
  <c r="B5894" i="73"/>
  <c r="D6914" i="73"/>
  <c r="F5913" i="73"/>
  <c r="G5891" i="73"/>
  <c r="H5891" i="73" s="1"/>
  <c r="I5891" i="73"/>
  <c r="A5894" i="73" l="1"/>
  <c r="B5895" i="73"/>
  <c r="C5915" i="73"/>
  <c r="E5915" i="73" s="1"/>
  <c r="D6915" i="73"/>
  <c r="F5914" i="73"/>
  <c r="G5892" i="73"/>
  <c r="H5892" i="73" s="1"/>
  <c r="I5892" i="73"/>
  <c r="C5916" i="73" l="1"/>
  <c r="E5916" i="73" s="1"/>
  <c r="A5895" i="73"/>
  <c r="B5896" i="73"/>
  <c r="D6916" i="73"/>
  <c r="F5915" i="73"/>
  <c r="G5893" i="73"/>
  <c r="H5893" i="73" s="1"/>
  <c r="I5893" i="73"/>
  <c r="A5896" i="73" l="1"/>
  <c r="B5897" i="73"/>
  <c r="C5917" i="73"/>
  <c r="E5917" i="73" s="1"/>
  <c r="D6917" i="73"/>
  <c r="F5916" i="73"/>
  <c r="G5894" i="73"/>
  <c r="H5894" i="73" s="1"/>
  <c r="I5894" i="73"/>
  <c r="C5918" i="73" l="1"/>
  <c r="E5918" i="73" s="1"/>
  <c r="A5897" i="73"/>
  <c r="B5898" i="73"/>
  <c r="D6918" i="73"/>
  <c r="F5917" i="73"/>
  <c r="G5895" i="73"/>
  <c r="H5895" i="73" s="1"/>
  <c r="I5895" i="73"/>
  <c r="A5898" i="73" l="1"/>
  <c r="B5899" i="73"/>
  <c r="C5919" i="73"/>
  <c r="E5919" i="73" s="1"/>
  <c r="D6919" i="73"/>
  <c r="F5918" i="73"/>
  <c r="G5896" i="73"/>
  <c r="H5896" i="73" s="1"/>
  <c r="I5896" i="73"/>
  <c r="C5920" i="73" l="1"/>
  <c r="E5920" i="73" s="1"/>
  <c r="A5899" i="73"/>
  <c r="B5900" i="73"/>
  <c r="D6920" i="73"/>
  <c r="F5919" i="73"/>
  <c r="G5897" i="73"/>
  <c r="H5897" i="73" s="1"/>
  <c r="I5897" i="73"/>
  <c r="A5900" i="73" l="1"/>
  <c r="B5901" i="73"/>
  <c r="C5921" i="73"/>
  <c r="E5921" i="73" s="1"/>
  <c r="D6921" i="73"/>
  <c r="F5920" i="73"/>
  <c r="G5898" i="73"/>
  <c r="H5898" i="73" s="1"/>
  <c r="I5898" i="73"/>
  <c r="C5922" i="73" l="1"/>
  <c r="E5922" i="73" s="1"/>
  <c r="A5901" i="73"/>
  <c r="B5902" i="73"/>
  <c r="D6922" i="73"/>
  <c r="F5921" i="73"/>
  <c r="G5899" i="73"/>
  <c r="H5899" i="73" s="1"/>
  <c r="I5899" i="73"/>
  <c r="A5902" i="73" l="1"/>
  <c r="B5903" i="73"/>
  <c r="C5923" i="73"/>
  <c r="E5923" i="73" s="1"/>
  <c r="D6923" i="73"/>
  <c r="F5922" i="73"/>
  <c r="G5900" i="73"/>
  <c r="H5900" i="73" s="1"/>
  <c r="I5900" i="73"/>
  <c r="C5924" i="73" l="1"/>
  <c r="E5924" i="73" s="1"/>
  <c r="A5903" i="73"/>
  <c r="B5904" i="73"/>
  <c r="D6924" i="73"/>
  <c r="F5923" i="73"/>
  <c r="G5901" i="73"/>
  <c r="H5901" i="73" s="1"/>
  <c r="I5901" i="73"/>
  <c r="A5904" i="73" l="1"/>
  <c r="B5905" i="73"/>
  <c r="C5925" i="73"/>
  <c r="E5925" i="73" s="1"/>
  <c r="D6925" i="73"/>
  <c r="F5924" i="73"/>
  <c r="G5902" i="73"/>
  <c r="H5902" i="73" s="1"/>
  <c r="I5902" i="73"/>
  <c r="C5926" i="73" l="1"/>
  <c r="E5926" i="73" s="1"/>
  <c r="A5905" i="73"/>
  <c r="B5906" i="73"/>
  <c r="D6926" i="73"/>
  <c r="F5925" i="73"/>
  <c r="G5903" i="73"/>
  <c r="H5903" i="73" s="1"/>
  <c r="I5903" i="73"/>
  <c r="A5906" i="73" l="1"/>
  <c r="B5907" i="73"/>
  <c r="C5927" i="73"/>
  <c r="E5927" i="73" s="1"/>
  <c r="D6927" i="73"/>
  <c r="F5926" i="73"/>
  <c r="G5904" i="73"/>
  <c r="H5904" i="73" s="1"/>
  <c r="I5904" i="73"/>
  <c r="C5928" i="73" l="1"/>
  <c r="E5928" i="73" s="1"/>
  <c r="A5907" i="73"/>
  <c r="B5908" i="73"/>
  <c r="D6928" i="73"/>
  <c r="F5927" i="73"/>
  <c r="G5905" i="73"/>
  <c r="H5905" i="73" s="1"/>
  <c r="I5905" i="73"/>
  <c r="A5908" i="73" l="1"/>
  <c r="B5909" i="73"/>
  <c r="C5929" i="73"/>
  <c r="E5929" i="73" s="1"/>
  <c r="D6929" i="73"/>
  <c r="F5928" i="73"/>
  <c r="G5906" i="73"/>
  <c r="H5906" i="73" s="1"/>
  <c r="I5906" i="73"/>
  <c r="C5930" i="73" l="1"/>
  <c r="E5930" i="73" s="1"/>
  <c r="A5909" i="73"/>
  <c r="B5910" i="73"/>
  <c r="D6930" i="73"/>
  <c r="F5929" i="73"/>
  <c r="G5907" i="73"/>
  <c r="H5907" i="73" s="1"/>
  <c r="I5907" i="73"/>
  <c r="A5910" i="73" l="1"/>
  <c r="B5911" i="73"/>
  <c r="C5931" i="73"/>
  <c r="E5931" i="73" s="1"/>
  <c r="D6931" i="73"/>
  <c r="F5930" i="73"/>
  <c r="G5908" i="73"/>
  <c r="H5908" i="73" s="1"/>
  <c r="I5908" i="73"/>
  <c r="C5932" i="73" l="1"/>
  <c r="E5932" i="73" s="1"/>
  <c r="A5911" i="73"/>
  <c r="B5912" i="73"/>
  <c r="D6932" i="73"/>
  <c r="F5931" i="73"/>
  <c r="G5909" i="73"/>
  <c r="H5909" i="73" s="1"/>
  <c r="I5909" i="73"/>
  <c r="A5912" i="73" l="1"/>
  <c r="B5913" i="73"/>
  <c r="C5933" i="73"/>
  <c r="E5933" i="73" s="1"/>
  <c r="D6933" i="73"/>
  <c r="F5932" i="73"/>
  <c r="G5910" i="73"/>
  <c r="H5910" i="73" s="1"/>
  <c r="I5910" i="73"/>
  <c r="C5934" i="73" l="1"/>
  <c r="E5934" i="73" s="1"/>
  <c r="A5913" i="73"/>
  <c r="B5914" i="73"/>
  <c r="D6934" i="73"/>
  <c r="F5933" i="73"/>
  <c r="G5911" i="73"/>
  <c r="H5911" i="73" s="1"/>
  <c r="I5911" i="73"/>
  <c r="A5914" i="73" l="1"/>
  <c r="B5915" i="73"/>
  <c r="C5935" i="73"/>
  <c r="E5935" i="73" s="1"/>
  <c r="D6935" i="73"/>
  <c r="F5934" i="73"/>
  <c r="G5912" i="73"/>
  <c r="H5912" i="73" s="1"/>
  <c r="I5912" i="73"/>
  <c r="C5936" i="73" l="1"/>
  <c r="E5936" i="73" s="1"/>
  <c r="A5915" i="73"/>
  <c r="B5916" i="73"/>
  <c r="D6936" i="73"/>
  <c r="F5935" i="73"/>
  <c r="G5913" i="73"/>
  <c r="H5913" i="73" s="1"/>
  <c r="I5913" i="73"/>
  <c r="A5916" i="73" l="1"/>
  <c r="B5917" i="73"/>
  <c r="C5937" i="73"/>
  <c r="E5937" i="73" s="1"/>
  <c r="D6937" i="73"/>
  <c r="F5936" i="73"/>
  <c r="G5914" i="73"/>
  <c r="H5914" i="73" s="1"/>
  <c r="I5914" i="73"/>
  <c r="C5938" i="73" l="1"/>
  <c r="E5938" i="73" s="1"/>
  <c r="A5917" i="73"/>
  <c r="B5918" i="73"/>
  <c r="D6938" i="73"/>
  <c r="F5937" i="73"/>
  <c r="G5915" i="73"/>
  <c r="H5915" i="73" s="1"/>
  <c r="I5915" i="73"/>
  <c r="A5918" i="73" l="1"/>
  <c r="B5919" i="73"/>
  <c r="C5939" i="73"/>
  <c r="E5939" i="73" s="1"/>
  <c r="D6939" i="73"/>
  <c r="F5938" i="73"/>
  <c r="G5916" i="73"/>
  <c r="H5916" i="73" s="1"/>
  <c r="I5916" i="73"/>
  <c r="C5940" i="73" l="1"/>
  <c r="E5940" i="73" s="1"/>
  <c r="A5919" i="73"/>
  <c r="B5920" i="73"/>
  <c r="D6940" i="73"/>
  <c r="F5939" i="73"/>
  <c r="G5917" i="73"/>
  <c r="H5917" i="73" s="1"/>
  <c r="I5917" i="73"/>
  <c r="A5920" i="73" l="1"/>
  <c r="B5921" i="73"/>
  <c r="C5941" i="73"/>
  <c r="E5941" i="73" s="1"/>
  <c r="D6941" i="73"/>
  <c r="F5940" i="73"/>
  <c r="G5918" i="73"/>
  <c r="H5918" i="73" s="1"/>
  <c r="I5918" i="73"/>
  <c r="C5942" i="73" l="1"/>
  <c r="E5942" i="73" s="1"/>
  <c r="A5921" i="73"/>
  <c r="B5922" i="73"/>
  <c r="D6942" i="73"/>
  <c r="F5941" i="73"/>
  <c r="G5919" i="73"/>
  <c r="H5919" i="73" s="1"/>
  <c r="I5919" i="73"/>
  <c r="A5922" i="73" l="1"/>
  <c r="B5923" i="73"/>
  <c r="C5943" i="73"/>
  <c r="E5943" i="73" s="1"/>
  <c r="D6943" i="73"/>
  <c r="F5942" i="73"/>
  <c r="G5920" i="73"/>
  <c r="H5920" i="73" s="1"/>
  <c r="I5920" i="73"/>
  <c r="C5944" i="73" l="1"/>
  <c r="E5944" i="73" s="1"/>
  <c r="A5923" i="73"/>
  <c r="B5924" i="73"/>
  <c r="D6944" i="73"/>
  <c r="F5943" i="73"/>
  <c r="G5921" i="73"/>
  <c r="H5921" i="73" s="1"/>
  <c r="I5921" i="73"/>
  <c r="A5924" i="73" l="1"/>
  <c r="B5925" i="73"/>
  <c r="C5945" i="73"/>
  <c r="E5945" i="73" s="1"/>
  <c r="D6945" i="73"/>
  <c r="F5944" i="73"/>
  <c r="G5922" i="73"/>
  <c r="H5922" i="73" s="1"/>
  <c r="I5922" i="73"/>
  <c r="C5946" i="73" l="1"/>
  <c r="E5946" i="73" s="1"/>
  <c r="A5925" i="73"/>
  <c r="B5926" i="73"/>
  <c r="D6946" i="73"/>
  <c r="F5945" i="73"/>
  <c r="G5923" i="73"/>
  <c r="H5923" i="73" s="1"/>
  <c r="I5923" i="73"/>
  <c r="A5926" i="73" l="1"/>
  <c r="B5927" i="73"/>
  <c r="C5947" i="73"/>
  <c r="E5947" i="73" s="1"/>
  <c r="D6947" i="73"/>
  <c r="F5946" i="73"/>
  <c r="G5924" i="73"/>
  <c r="H5924" i="73" s="1"/>
  <c r="I5924" i="73"/>
  <c r="C5948" i="73" l="1"/>
  <c r="E5948" i="73" s="1"/>
  <c r="A5927" i="73"/>
  <c r="B5928" i="73"/>
  <c r="D6948" i="73"/>
  <c r="F5947" i="73"/>
  <c r="G5925" i="73"/>
  <c r="H5925" i="73" s="1"/>
  <c r="I5925" i="73"/>
  <c r="A5928" i="73" l="1"/>
  <c r="B5929" i="73"/>
  <c r="C5949" i="73"/>
  <c r="E5949" i="73" s="1"/>
  <c r="D6949" i="73"/>
  <c r="F5948" i="73"/>
  <c r="G5926" i="73"/>
  <c r="H5926" i="73" s="1"/>
  <c r="I5926" i="73"/>
  <c r="C5950" i="73" l="1"/>
  <c r="E5950" i="73" s="1"/>
  <c r="A5929" i="73"/>
  <c r="B5930" i="73"/>
  <c r="D6950" i="73"/>
  <c r="F5949" i="73"/>
  <c r="G5927" i="73"/>
  <c r="H5927" i="73" s="1"/>
  <c r="I5927" i="73"/>
  <c r="A5930" i="73" l="1"/>
  <c r="B5931" i="73"/>
  <c r="C5951" i="73"/>
  <c r="E5951" i="73" s="1"/>
  <c r="D6951" i="73"/>
  <c r="F5950" i="73"/>
  <c r="G5928" i="73"/>
  <c r="H5928" i="73" s="1"/>
  <c r="I5928" i="73"/>
  <c r="C5952" i="73" l="1"/>
  <c r="E5952" i="73" s="1"/>
  <c r="A5931" i="73"/>
  <c r="B5932" i="73"/>
  <c r="D6952" i="73"/>
  <c r="F5951" i="73"/>
  <c r="G5929" i="73"/>
  <c r="H5929" i="73" s="1"/>
  <c r="I5929" i="73"/>
  <c r="A5932" i="73" l="1"/>
  <c r="B5933" i="73"/>
  <c r="C5953" i="73"/>
  <c r="E5953" i="73" s="1"/>
  <c r="D6953" i="73"/>
  <c r="F5952" i="73"/>
  <c r="G5930" i="73"/>
  <c r="H5930" i="73" s="1"/>
  <c r="I5930" i="73"/>
  <c r="C5954" i="73" l="1"/>
  <c r="E5954" i="73" s="1"/>
  <c r="A5933" i="73"/>
  <c r="B5934" i="73"/>
  <c r="D6954" i="73"/>
  <c r="F5953" i="73"/>
  <c r="G5931" i="73"/>
  <c r="H5931" i="73" s="1"/>
  <c r="I5931" i="73"/>
  <c r="A5934" i="73" l="1"/>
  <c r="B5935" i="73"/>
  <c r="C5955" i="73"/>
  <c r="E5955" i="73" s="1"/>
  <c r="D6955" i="73"/>
  <c r="F5954" i="73"/>
  <c r="G5932" i="73"/>
  <c r="H5932" i="73" s="1"/>
  <c r="I5932" i="73"/>
  <c r="C5956" i="73" l="1"/>
  <c r="E5956" i="73" s="1"/>
  <c r="A5935" i="73"/>
  <c r="B5936" i="73"/>
  <c r="D6956" i="73"/>
  <c r="F5955" i="73"/>
  <c r="G5933" i="73"/>
  <c r="H5933" i="73" s="1"/>
  <c r="I5933" i="73"/>
  <c r="A5936" i="73" l="1"/>
  <c r="B5937" i="73"/>
  <c r="C5957" i="73"/>
  <c r="E5957" i="73" s="1"/>
  <c r="D6957" i="73"/>
  <c r="F5956" i="73"/>
  <c r="G5934" i="73"/>
  <c r="H5934" i="73" s="1"/>
  <c r="I5934" i="73"/>
  <c r="C5958" i="73" l="1"/>
  <c r="E5958" i="73" s="1"/>
  <c r="A5937" i="73"/>
  <c r="B5938" i="73"/>
  <c r="D6958" i="73"/>
  <c r="F5957" i="73"/>
  <c r="G5935" i="73"/>
  <c r="H5935" i="73" s="1"/>
  <c r="I5935" i="73"/>
  <c r="A5938" i="73" l="1"/>
  <c r="B5939" i="73"/>
  <c r="C5959" i="73"/>
  <c r="E5959" i="73" s="1"/>
  <c r="D6959" i="73"/>
  <c r="F5958" i="73"/>
  <c r="G5936" i="73"/>
  <c r="H5936" i="73" s="1"/>
  <c r="I5936" i="73"/>
  <c r="C5960" i="73" l="1"/>
  <c r="E5960" i="73" s="1"/>
  <c r="A5939" i="73"/>
  <c r="B5940" i="73"/>
  <c r="D6960" i="73"/>
  <c r="F5959" i="73"/>
  <c r="G5937" i="73"/>
  <c r="H5937" i="73" s="1"/>
  <c r="I5937" i="73"/>
  <c r="A5940" i="73" l="1"/>
  <c r="B5941" i="73"/>
  <c r="C5961" i="73"/>
  <c r="E5961" i="73" s="1"/>
  <c r="D6961" i="73"/>
  <c r="F5960" i="73"/>
  <c r="G5938" i="73"/>
  <c r="H5938" i="73" s="1"/>
  <c r="I5938" i="73"/>
  <c r="C5962" i="73" l="1"/>
  <c r="E5962" i="73" s="1"/>
  <c r="A5941" i="73"/>
  <c r="B5942" i="73"/>
  <c r="D6962" i="73"/>
  <c r="F5961" i="73"/>
  <c r="G5939" i="73"/>
  <c r="H5939" i="73" s="1"/>
  <c r="I5939" i="73"/>
  <c r="A5942" i="73" l="1"/>
  <c r="B5943" i="73"/>
  <c r="C5963" i="73"/>
  <c r="E5963" i="73" s="1"/>
  <c r="D6963" i="73"/>
  <c r="F5962" i="73"/>
  <c r="G5940" i="73"/>
  <c r="H5940" i="73" s="1"/>
  <c r="I5940" i="73"/>
  <c r="C5964" i="73" l="1"/>
  <c r="E5964" i="73" s="1"/>
  <c r="A5943" i="73"/>
  <c r="B5944" i="73"/>
  <c r="D6964" i="73"/>
  <c r="F5963" i="73"/>
  <c r="G5941" i="73"/>
  <c r="H5941" i="73" s="1"/>
  <c r="I5941" i="73"/>
  <c r="A5944" i="73" l="1"/>
  <c r="B5945" i="73"/>
  <c r="C5965" i="73"/>
  <c r="E5965" i="73" s="1"/>
  <c r="D6965" i="73"/>
  <c r="F5964" i="73"/>
  <c r="G5942" i="73"/>
  <c r="H5942" i="73" s="1"/>
  <c r="I5942" i="73"/>
  <c r="C5966" i="73" l="1"/>
  <c r="E5966" i="73" s="1"/>
  <c r="A5945" i="73"/>
  <c r="B5946" i="73"/>
  <c r="D6966" i="73"/>
  <c r="F5965" i="73"/>
  <c r="G5943" i="73"/>
  <c r="H5943" i="73" s="1"/>
  <c r="I5943" i="73"/>
  <c r="A5946" i="73" l="1"/>
  <c r="B5947" i="73"/>
  <c r="C5967" i="73"/>
  <c r="E5967" i="73" s="1"/>
  <c r="D6967" i="73"/>
  <c r="F5966" i="73"/>
  <c r="G5944" i="73"/>
  <c r="H5944" i="73" s="1"/>
  <c r="I5944" i="73"/>
  <c r="C5968" i="73" l="1"/>
  <c r="E5968" i="73" s="1"/>
  <c r="A5947" i="73"/>
  <c r="B5948" i="73"/>
  <c r="D6968" i="73"/>
  <c r="F5967" i="73"/>
  <c r="G5945" i="73"/>
  <c r="H5945" i="73" s="1"/>
  <c r="I5945" i="73"/>
  <c r="A5948" i="73" l="1"/>
  <c r="B5949" i="73"/>
  <c r="C5969" i="73"/>
  <c r="E5969" i="73" s="1"/>
  <c r="D6969" i="73"/>
  <c r="F5968" i="73"/>
  <c r="G5946" i="73"/>
  <c r="H5946" i="73" s="1"/>
  <c r="I5946" i="73"/>
  <c r="C5970" i="73" l="1"/>
  <c r="E5970" i="73" s="1"/>
  <c r="A5949" i="73"/>
  <c r="B5950" i="73"/>
  <c r="D6970" i="73"/>
  <c r="F5969" i="73"/>
  <c r="G5947" i="73"/>
  <c r="H5947" i="73" s="1"/>
  <c r="I5947" i="73"/>
  <c r="A5950" i="73" l="1"/>
  <c r="B5951" i="73"/>
  <c r="C5971" i="73"/>
  <c r="E5971" i="73" s="1"/>
  <c r="D6971" i="73"/>
  <c r="F5970" i="73"/>
  <c r="G5948" i="73"/>
  <c r="H5948" i="73" s="1"/>
  <c r="I5948" i="73"/>
  <c r="C5972" i="73" l="1"/>
  <c r="E5972" i="73" s="1"/>
  <c r="A5951" i="73"/>
  <c r="B5952" i="73"/>
  <c r="D6972" i="73"/>
  <c r="F5971" i="73"/>
  <c r="G5949" i="73"/>
  <c r="H5949" i="73" s="1"/>
  <c r="I5949" i="73"/>
  <c r="A5952" i="73" l="1"/>
  <c r="B5953" i="73"/>
  <c r="C5973" i="73"/>
  <c r="E5973" i="73" s="1"/>
  <c r="D6973" i="73"/>
  <c r="F5972" i="73"/>
  <c r="G5950" i="73"/>
  <c r="H5950" i="73" s="1"/>
  <c r="I5950" i="73"/>
  <c r="C5974" i="73" l="1"/>
  <c r="E5974" i="73" s="1"/>
  <c r="A5953" i="73"/>
  <c r="B5954" i="73"/>
  <c r="D6974" i="73"/>
  <c r="F5973" i="73"/>
  <c r="G5951" i="73"/>
  <c r="H5951" i="73" s="1"/>
  <c r="I5951" i="73"/>
  <c r="A5954" i="73" l="1"/>
  <c r="B5955" i="73"/>
  <c r="C5975" i="73"/>
  <c r="E5975" i="73" s="1"/>
  <c r="D6975" i="73"/>
  <c r="F5974" i="73"/>
  <c r="G5952" i="73"/>
  <c r="H5952" i="73" s="1"/>
  <c r="I5952" i="73"/>
  <c r="C5976" i="73" l="1"/>
  <c r="E5976" i="73" s="1"/>
  <c r="A5955" i="73"/>
  <c r="B5956" i="73"/>
  <c r="D6976" i="73"/>
  <c r="F5975" i="73"/>
  <c r="G5953" i="73"/>
  <c r="H5953" i="73" s="1"/>
  <c r="I5953" i="73"/>
  <c r="A5956" i="73" l="1"/>
  <c r="B5957" i="73"/>
  <c r="C5977" i="73"/>
  <c r="E5977" i="73" s="1"/>
  <c r="D6977" i="73"/>
  <c r="F5976" i="73"/>
  <c r="G5954" i="73"/>
  <c r="H5954" i="73" s="1"/>
  <c r="I5954" i="73"/>
  <c r="C5978" i="73" l="1"/>
  <c r="E5978" i="73" s="1"/>
  <c r="A5957" i="73"/>
  <c r="B5958" i="73"/>
  <c r="D6978" i="73"/>
  <c r="F5977" i="73"/>
  <c r="G5955" i="73"/>
  <c r="H5955" i="73" s="1"/>
  <c r="I5955" i="73"/>
  <c r="A5958" i="73" l="1"/>
  <c r="B5959" i="73"/>
  <c r="C5979" i="73"/>
  <c r="E5979" i="73" s="1"/>
  <c r="D6979" i="73"/>
  <c r="F5978" i="73"/>
  <c r="G5956" i="73"/>
  <c r="H5956" i="73" s="1"/>
  <c r="I5956" i="73"/>
  <c r="C5980" i="73" l="1"/>
  <c r="E5980" i="73" s="1"/>
  <c r="A5959" i="73"/>
  <c r="B5960" i="73"/>
  <c r="D6980" i="73"/>
  <c r="F5979" i="73"/>
  <c r="G5957" i="73"/>
  <c r="H5957" i="73" s="1"/>
  <c r="I5957" i="73"/>
  <c r="A5960" i="73" l="1"/>
  <c r="B5961" i="73"/>
  <c r="C5981" i="73"/>
  <c r="E5981" i="73" s="1"/>
  <c r="D6981" i="73"/>
  <c r="F5980" i="73"/>
  <c r="G5958" i="73"/>
  <c r="H5958" i="73" s="1"/>
  <c r="I5958" i="73"/>
  <c r="C5982" i="73" l="1"/>
  <c r="E5982" i="73" s="1"/>
  <c r="A5961" i="73"/>
  <c r="B5962" i="73"/>
  <c r="D6982" i="73"/>
  <c r="F5981" i="73"/>
  <c r="G5959" i="73"/>
  <c r="H5959" i="73" s="1"/>
  <c r="I5959" i="73"/>
  <c r="A5962" i="73" l="1"/>
  <c r="B5963" i="73"/>
  <c r="C5983" i="73"/>
  <c r="E5983" i="73" s="1"/>
  <c r="D6983" i="73"/>
  <c r="F5982" i="73"/>
  <c r="G5960" i="73"/>
  <c r="H5960" i="73" s="1"/>
  <c r="I5960" i="73"/>
  <c r="C5984" i="73" l="1"/>
  <c r="E5984" i="73" s="1"/>
  <c r="A5963" i="73"/>
  <c r="B5964" i="73"/>
  <c r="D6984" i="73"/>
  <c r="F5983" i="73"/>
  <c r="G5961" i="73"/>
  <c r="H5961" i="73" s="1"/>
  <c r="I5961" i="73"/>
  <c r="A5964" i="73" l="1"/>
  <c r="B5965" i="73"/>
  <c r="C5985" i="73"/>
  <c r="E5985" i="73" s="1"/>
  <c r="D6985" i="73"/>
  <c r="F5984" i="73"/>
  <c r="G5962" i="73"/>
  <c r="H5962" i="73" s="1"/>
  <c r="I5962" i="73"/>
  <c r="C5986" i="73" l="1"/>
  <c r="E5986" i="73" s="1"/>
  <c r="A5965" i="73"/>
  <c r="B5966" i="73"/>
  <c r="D6986" i="73"/>
  <c r="F5985" i="73"/>
  <c r="G5963" i="73"/>
  <c r="H5963" i="73" s="1"/>
  <c r="I5963" i="73"/>
  <c r="A5966" i="73" l="1"/>
  <c r="B5967" i="73"/>
  <c r="C5987" i="73"/>
  <c r="E5987" i="73" s="1"/>
  <c r="D6987" i="73"/>
  <c r="F5986" i="73"/>
  <c r="G5964" i="73"/>
  <c r="H5964" i="73" s="1"/>
  <c r="I5964" i="73"/>
  <c r="C5988" i="73" l="1"/>
  <c r="E5988" i="73" s="1"/>
  <c r="A5967" i="73"/>
  <c r="B5968" i="73"/>
  <c r="D6988" i="73"/>
  <c r="F5987" i="73"/>
  <c r="G5965" i="73"/>
  <c r="H5965" i="73" s="1"/>
  <c r="I5965" i="73"/>
  <c r="A5968" i="73" l="1"/>
  <c r="B5969" i="73"/>
  <c r="C5989" i="73"/>
  <c r="E5989" i="73" s="1"/>
  <c r="D6989" i="73"/>
  <c r="F5988" i="73"/>
  <c r="G5966" i="73"/>
  <c r="H5966" i="73" s="1"/>
  <c r="I5966" i="73"/>
  <c r="C5990" i="73" l="1"/>
  <c r="E5990" i="73" s="1"/>
  <c r="A5969" i="73"/>
  <c r="B5970" i="73"/>
  <c r="D6990" i="73"/>
  <c r="F5989" i="73"/>
  <c r="G5967" i="73"/>
  <c r="H5967" i="73" s="1"/>
  <c r="I5967" i="73"/>
  <c r="C5991" i="73" l="1"/>
  <c r="E5991" i="73" s="1"/>
  <c r="A5970" i="73"/>
  <c r="B5971" i="73"/>
  <c r="D6991" i="73"/>
  <c r="F5990" i="73"/>
  <c r="G5968" i="73"/>
  <c r="H5968" i="73" s="1"/>
  <c r="I5968" i="73"/>
  <c r="A5971" i="73" l="1"/>
  <c r="B5972" i="73"/>
  <c r="C5992" i="73"/>
  <c r="E5992" i="73" s="1"/>
  <c r="D6992" i="73"/>
  <c r="F5991" i="73"/>
  <c r="G5969" i="73"/>
  <c r="H5969" i="73" s="1"/>
  <c r="I5969" i="73"/>
  <c r="C5993" i="73" l="1"/>
  <c r="E5993" i="73" s="1"/>
  <c r="A5972" i="73"/>
  <c r="B5973" i="73"/>
  <c r="D6993" i="73"/>
  <c r="F5992" i="73"/>
  <c r="G5970" i="73"/>
  <c r="H5970" i="73" s="1"/>
  <c r="I5970" i="73"/>
  <c r="A5973" i="73" l="1"/>
  <c r="B5974" i="73"/>
  <c r="C5994" i="73"/>
  <c r="E5994" i="73" s="1"/>
  <c r="D6994" i="73"/>
  <c r="F5993" i="73"/>
  <c r="G5971" i="73"/>
  <c r="H5971" i="73" s="1"/>
  <c r="I5971" i="73"/>
  <c r="C5995" i="73" l="1"/>
  <c r="E5995" i="73" s="1"/>
  <c r="A5974" i="73"/>
  <c r="B5975" i="73"/>
  <c r="D6995" i="73"/>
  <c r="F5994" i="73"/>
  <c r="G5972" i="73"/>
  <c r="H5972" i="73" s="1"/>
  <c r="I5972" i="73"/>
  <c r="A5975" i="73" l="1"/>
  <c r="B5976" i="73"/>
  <c r="C5996" i="73"/>
  <c r="D6996" i="73"/>
  <c r="F5995" i="73"/>
  <c r="G5973" i="73"/>
  <c r="H5973" i="73" s="1"/>
  <c r="I5973" i="73"/>
  <c r="C5997" i="73" l="1"/>
  <c r="E5997" i="73" s="1"/>
  <c r="E5996" i="73"/>
  <c r="A5976" i="73"/>
  <c r="B5977" i="73"/>
  <c r="D6997" i="73"/>
  <c r="F5996" i="73"/>
  <c r="G5974" i="73"/>
  <c r="H5974" i="73" s="1"/>
  <c r="I5974" i="73"/>
  <c r="D6998" i="73" l="1"/>
  <c r="C5998" i="73"/>
  <c r="E5998" i="73" s="1"/>
  <c r="A5977" i="73"/>
  <c r="B5978" i="73"/>
  <c r="F5997" i="73"/>
  <c r="G5975" i="73"/>
  <c r="H5975" i="73" s="1"/>
  <c r="I5975" i="73"/>
  <c r="C5999" i="73" l="1"/>
  <c r="E5999" i="73" s="1"/>
  <c r="A5978" i="73"/>
  <c r="B5979" i="73"/>
  <c r="D6999" i="73"/>
  <c r="F5998" i="73"/>
  <c r="G5976" i="73"/>
  <c r="H5976" i="73" s="1"/>
  <c r="I5976" i="73"/>
  <c r="A5979" i="73" l="1"/>
  <c r="B5980" i="73"/>
  <c r="C6000" i="73"/>
  <c r="E6000" i="73" s="1"/>
  <c r="D7000" i="73"/>
  <c r="F5999" i="73"/>
  <c r="G5977" i="73"/>
  <c r="H5977" i="73" s="1"/>
  <c r="I5977" i="73"/>
  <c r="C6001" i="73" l="1"/>
  <c r="E6001" i="73" s="1"/>
  <c r="A5980" i="73"/>
  <c r="B5981" i="73"/>
  <c r="D7001" i="73"/>
  <c r="F6000" i="73"/>
  <c r="G5978" i="73"/>
  <c r="H5978" i="73" s="1"/>
  <c r="I5978" i="73"/>
  <c r="A5981" i="73" l="1"/>
  <c r="B5982" i="73"/>
  <c r="C6002" i="73"/>
  <c r="E6002" i="73" s="1"/>
  <c r="D7002" i="73"/>
  <c r="F6001" i="73"/>
  <c r="G5979" i="73"/>
  <c r="H5979" i="73" s="1"/>
  <c r="I5979" i="73"/>
  <c r="C6003" i="73" l="1"/>
  <c r="E6003" i="73" s="1"/>
  <c r="A5982" i="73"/>
  <c r="B5983" i="73"/>
  <c r="D7003" i="73"/>
  <c r="F6002" i="73"/>
  <c r="G5980" i="73"/>
  <c r="H5980" i="73" s="1"/>
  <c r="I5980" i="73"/>
  <c r="A5983" i="73" l="1"/>
  <c r="B5984" i="73"/>
  <c r="C6004" i="73"/>
  <c r="E6004" i="73" s="1"/>
  <c r="D7004" i="73"/>
  <c r="F6003" i="73"/>
  <c r="G5981" i="73"/>
  <c r="H5981" i="73" s="1"/>
  <c r="I5981" i="73"/>
  <c r="C6005" i="73" l="1"/>
  <c r="E6005" i="73" s="1"/>
  <c r="A5984" i="73"/>
  <c r="B5985" i="73"/>
  <c r="D7005" i="73"/>
  <c r="F6004" i="73"/>
  <c r="G5982" i="73"/>
  <c r="H5982" i="73" s="1"/>
  <c r="I5982" i="73"/>
  <c r="A5985" i="73" l="1"/>
  <c r="B5986" i="73"/>
  <c r="C6006" i="73"/>
  <c r="E6006" i="73" s="1"/>
  <c r="D7006" i="73"/>
  <c r="F6005" i="73"/>
  <c r="G5983" i="73"/>
  <c r="H5983" i="73" s="1"/>
  <c r="I5983" i="73"/>
  <c r="C6007" i="73" l="1"/>
  <c r="E6007" i="73" s="1"/>
  <c r="A5986" i="73"/>
  <c r="B5987" i="73"/>
  <c r="D7007" i="73"/>
  <c r="F6006" i="73"/>
  <c r="G5984" i="73"/>
  <c r="H5984" i="73" s="1"/>
  <c r="I5984" i="73"/>
  <c r="A5987" i="73" l="1"/>
  <c r="B5988" i="73"/>
  <c r="C6008" i="73"/>
  <c r="D7008" i="73"/>
  <c r="F6007" i="73"/>
  <c r="G5985" i="73"/>
  <c r="H5985" i="73" s="1"/>
  <c r="I5985" i="73"/>
  <c r="C6009" i="73" l="1"/>
  <c r="E6008" i="73"/>
  <c r="A5988" i="73"/>
  <c r="B5989" i="73"/>
  <c r="D7009" i="73"/>
  <c r="F6008" i="73"/>
  <c r="G5986" i="73"/>
  <c r="H5986" i="73" s="1"/>
  <c r="I5986" i="73"/>
  <c r="E6009" i="73"/>
  <c r="D7010" i="73" l="1"/>
  <c r="C6010" i="73"/>
  <c r="E6010" i="73" s="1"/>
  <c r="A5989" i="73"/>
  <c r="B5990" i="73"/>
  <c r="F6009" i="73"/>
  <c r="G5987" i="73"/>
  <c r="H5987" i="73" s="1"/>
  <c r="I5987" i="73"/>
  <c r="C6011" i="73" l="1"/>
  <c r="E6011" i="73" s="1"/>
  <c r="A5990" i="73"/>
  <c r="B5991" i="73"/>
  <c r="D7011" i="73"/>
  <c r="F6010" i="73"/>
  <c r="G5988" i="73"/>
  <c r="H5988" i="73" s="1"/>
  <c r="I5988" i="73"/>
  <c r="A5991" i="73" l="1"/>
  <c r="B5992" i="73"/>
  <c r="C6012" i="73"/>
  <c r="E6012" i="73" s="1"/>
  <c r="D7012" i="73"/>
  <c r="F6011" i="73"/>
  <c r="G5989" i="73"/>
  <c r="H5989" i="73" s="1"/>
  <c r="I5989" i="73"/>
  <c r="C6013" i="73" l="1"/>
  <c r="E6013" i="73" s="1"/>
  <c r="A5992" i="73"/>
  <c r="B5993" i="73"/>
  <c r="D7013" i="73"/>
  <c r="F6012" i="73"/>
  <c r="G5990" i="73"/>
  <c r="H5990" i="73" s="1"/>
  <c r="I5990" i="73"/>
  <c r="A5993" i="73" l="1"/>
  <c r="B5994" i="73"/>
  <c r="C6014" i="73"/>
  <c r="E6014" i="73" s="1"/>
  <c r="D7014" i="73"/>
  <c r="F6013" i="73"/>
  <c r="G5991" i="73"/>
  <c r="H5991" i="73" s="1"/>
  <c r="I5991" i="73"/>
  <c r="C6015" i="73" l="1"/>
  <c r="E6015" i="73" s="1"/>
  <c r="A5994" i="73"/>
  <c r="B5995" i="73"/>
  <c r="D7015" i="73"/>
  <c r="F6014" i="73"/>
  <c r="G5992" i="73"/>
  <c r="H5992" i="73" s="1"/>
  <c r="I5992" i="73"/>
  <c r="A5995" i="73" l="1"/>
  <c r="B5996" i="73"/>
  <c r="C6016" i="73"/>
  <c r="E6016" i="73" s="1"/>
  <c r="D7016" i="73"/>
  <c r="F6015" i="73"/>
  <c r="G5993" i="73"/>
  <c r="H5993" i="73" s="1"/>
  <c r="I5993" i="73"/>
  <c r="C6017" i="73" l="1"/>
  <c r="E6017" i="73" s="1"/>
  <c r="A5996" i="73"/>
  <c r="B5997" i="73"/>
  <c r="D7017" i="73"/>
  <c r="F6016" i="73"/>
  <c r="G5994" i="73"/>
  <c r="H5994" i="73" s="1"/>
  <c r="I5994" i="73"/>
  <c r="A5997" i="73" l="1"/>
  <c r="B5998" i="73"/>
  <c r="C6018" i="73"/>
  <c r="E6018" i="73" s="1"/>
  <c r="D7018" i="73"/>
  <c r="F6017" i="73"/>
  <c r="G5995" i="73"/>
  <c r="H5995" i="73" s="1"/>
  <c r="I5995" i="73"/>
  <c r="C6019" i="73" l="1"/>
  <c r="E6019" i="73" s="1"/>
  <c r="A5998" i="73"/>
  <c r="B5999" i="73"/>
  <c r="D7019" i="73"/>
  <c r="F6018" i="73"/>
  <c r="G5996" i="73"/>
  <c r="H5996" i="73" s="1"/>
  <c r="I5996" i="73"/>
  <c r="A5999" i="73" l="1"/>
  <c r="B6000" i="73"/>
  <c r="C6020" i="73"/>
  <c r="E6020" i="73" s="1"/>
  <c r="D7020" i="73"/>
  <c r="F6019" i="73"/>
  <c r="G5997" i="73"/>
  <c r="H5997" i="73" s="1"/>
  <c r="I5997" i="73"/>
  <c r="C6021" i="73" l="1"/>
  <c r="E6021" i="73" s="1"/>
  <c r="A6000" i="73"/>
  <c r="B6001" i="73"/>
  <c r="D7021" i="73"/>
  <c r="F6020" i="73"/>
  <c r="G5998" i="73"/>
  <c r="H5998" i="73" s="1"/>
  <c r="I5998" i="73"/>
  <c r="A6001" i="73" l="1"/>
  <c r="B6002" i="73"/>
  <c r="C6022" i="73"/>
  <c r="E6022" i="73" s="1"/>
  <c r="D7022" i="73"/>
  <c r="F6021" i="73"/>
  <c r="G5999" i="73"/>
  <c r="H5999" i="73" s="1"/>
  <c r="I5999" i="73"/>
  <c r="C6023" i="73" l="1"/>
  <c r="E6023" i="73" s="1"/>
  <c r="A6002" i="73"/>
  <c r="B6003" i="73"/>
  <c r="D7023" i="73"/>
  <c r="F6022" i="73"/>
  <c r="G6000" i="73"/>
  <c r="H6000" i="73" s="1"/>
  <c r="I6000" i="73"/>
  <c r="A6003" i="73" l="1"/>
  <c r="B6004" i="73"/>
  <c r="C6024" i="73"/>
  <c r="E6024" i="73" s="1"/>
  <c r="D7024" i="73"/>
  <c r="F6023" i="73"/>
  <c r="G6001" i="73"/>
  <c r="H6001" i="73" s="1"/>
  <c r="I6001" i="73"/>
  <c r="C6025" i="73" l="1"/>
  <c r="E6025" i="73" s="1"/>
  <c r="A6004" i="73"/>
  <c r="B6005" i="73"/>
  <c r="D7025" i="73"/>
  <c r="F6024" i="73"/>
  <c r="G6002" i="73"/>
  <c r="H6002" i="73" s="1"/>
  <c r="I6002" i="73"/>
  <c r="A6005" i="73" l="1"/>
  <c r="B6006" i="73"/>
  <c r="C6026" i="73"/>
  <c r="E6026" i="73" s="1"/>
  <c r="D7026" i="73"/>
  <c r="F6025" i="73"/>
  <c r="G6003" i="73"/>
  <c r="H6003" i="73" s="1"/>
  <c r="I6003" i="73"/>
  <c r="C6027" i="73" l="1"/>
  <c r="E6027" i="73" s="1"/>
  <c r="A6006" i="73"/>
  <c r="B6007" i="73"/>
  <c r="D7027" i="73"/>
  <c r="F6026" i="73"/>
  <c r="G6004" i="73"/>
  <c r="H6004" i="73" s="1"/>
  <c r="I6004" i="73"/>
  <c r="A6007" i="73" l="1"/>
  <c r="B6008" i="73"/>
  <c r="C6028" i="73"/>
  <c r="E6028" i="73" s="1"/>
  <c r="D7028" i="73"/>
  <c r="F6027" i="73"/>
  <c r="G6005" i="73"/>
  <c r="H6005" i="73" s="1"/>
  <c r="I6005" i="73"/>
  <c r="C6029" i="73" l="1"/>
  <c r="E6029" i="73" s="1"/>
  <c r="A6008" i="73"/>
  <c r="B6009" i="73"/>
  <c r="D7029" i="73"/>
  <c r="F6028" i="73"/>
  <c r="G6006" i="73"/>
  <c r="H6006" i="73" s="1"/>
  <c r="I6006" i="73"/>
  <c r="A6009" i="73" l="1"/>
  <c r="B6010" i="73"/>
  <c r="C6030" i="73"/>
  <c r="E6030" i="73" s="1"/>
  <c r="D7030" i="73"/>
  <c r="F6029" i="73"/>
  <c r="G6007" i="73"/>
  <c r="H6007" i="73" s="1"/>
  <c r="I6007" i="73"/>
  <c r="C6031" i="73" l="1"/>
  <c r="E6031" i="73" s="1"/>
  <c r="A6010" i="73"/>
  <c r="B6011" i="73"/>
  <c r="D7031" i="73"/>
  <c r="F6030" i="73"/>
  <c r="G6008" i="73"/>
  <c r="H6008" i="73" s="1"/>
  <c r="I6008" i="73"/>
  <c r="A6011" i="73" l="1"/>
  <c r="B6012" i="73"/>
  <c r="C6032" i="73"/>
  <c r="E6032" i="73" s="1"/>
  <c r="D7032" i="73"/>
  <c r="F6031" i="73"/>
  <c r="G6009" i="73"/>
  <c r="H6009" i="73" s="1"/>
  <c r="I6009" i="73"/>
  <c r="C6033" i="73" l="1"/>
  <c r="E6033" i="73" s="1"/>
  <c r="A6012" i="73"/>
  <c r="B6013" i="73"/>
  <c r="D7033" i="73"/>
  <c r="F6032" i="73"/>
  <c r="G6010" i="73"/>
  <c r="H6010" i="73" s="1"/>
  <c r="I6010" i="73"/>
  <c r="A6013" i="73" l="1"/>
  <c r="B6014" i="73"/>
  <c r="C6034" i="73"/>
  <c r="E6034" i="73" s="1"/>
  <c r="D7034" i="73"/>
  <c r="F6033" i="73"/>
  <c r="G6011" i="73"/>
  <c r="H6011" i="73" s="1"/>
  <c r="I6011" i="73"/>
  <c r="C6035" i="73" l="1"/>
  <c r="E6035" i="73" s="1"/>
  <c r="A6014" i="73"/>
  <c r="B6015" i="73"/>
  <c r="D7035" i="73"/>
  <c r="F6034" i="73"/>
  <c r="G6012" i="73"/>
  <c r="H6012" i="73" s="1"/>
  <c r="I6012" i="73"/>
  <c r="A6015" i="73" l="1"/>
  <c r="B6016" i="73"/>
  <c r="C6036" i="73"/>
  <c r="E6036" i="73" s="1"/>
  <c r="D7036" i="73"/>
  <c r="F6035" i="73"/>
  <c r="G6013" i="73"/>
  <c r="H6013" i="73" s="1"/>
  <c r="I6013" i="73"/>
  <c r="C6037" i="73" l="1"/>
  <c r="E6037" i="73" s="1"/>
  <c r="A6016" i="73"/>
  <c r="B6017" i="73"/>
  <c r="D7037" i="73"/>
  <c r="F6036" i="73"/>
  <c r="G6014" i="73"/>
  <c r="H6014" i="73" s="1"/>
  <c r="I6014" i="73"/>
  <c r="A6017" i="73" l="1"/>
  <c r="B6018" i="73"/>
  <c r="C6038" i="73"/>
  <c r="E6038" i="73" s="1"/>
  <c r="D7038" i="73"/>
  <c r="F6037" i="73"/>
  <c r="G6015" i="73"/>
  <c r="H6015" i="73" s="1"/>
  <c r="I6015" i="73"/>
  <c r="C6039" i="73" l="1"/>
  <c r="E6039" i="73" s="1"/>
  <c r="A6018" i="73"/>
  <c r="B6019" i="73"/>
  <c r="D7039" i="73"/>
  <c r="F6038" i="73"/>
  <c r="G6016" i="73"/>
  <c r="H6016" i="73" s="1"/>
  <c r="I6016" i="73"/>
  <c r="A6019" i="73" l="1"/>
  <c r="B6020" i="73"/>
  <c r="C6040" i="73"/>
  <c r="E6040" i="73" s="1"/>
  <c r="D7040" i="73"/>
  <c r="F6039" i="73"/>
  <c r="G6017" i="73"/>
  <c r="H6017" i="73" s="1"/>
  <c r="I6017" i="73"/>
  <c r="C6041" i="73" l="1"/>
  <c r="E6041" i="73" s="1"/>
  <c r="A6020" i="73"/>
  <c r="B6021" i="73"/>
  <c r="D7041" i="73"/>
  <c r="F6040" i="73"/>
  <c r="G6018" i="73"/>
  <c r="H6018" i="73" s="1"/>
  <c r="I6018" i="73"/>
  <c r="A6021" i="73" l="1"/>
  <c r="B6022" i="73"/>
  <c r="C6042" i="73"/>
  <c r="E6042" i="73" s="1"/>
  <c r="D7042" i="73"/>
  <c r="F6041" i="73"/>
  <c r="G6019" i="73"/>
  <c r="H6019" i="73" s="1"/>
  <c r="I6019" i="73"/>
  <c r="C6043" i="73" l="1"/>
  <c r="E6043" i="73" s="1"/>
  <c r="A6022" i="73"/>
  <c r="B6023" i="73"/>
  <c r="D7043" i="73"/>
  <c r="F6042" i="73"/>
  <c r="G6020" i="73"/>
  <c r="H6020" i="73" s="1"/>
  <c r="I6020" i="73"/>
  <c r="A6023" i="73" l="1"/>
  <c r="B6024" i="73"/>
  <c r="C6044" i="73"/>
  <c r="E6044" i="73" s="1"/>
  <c r="D7044" i="73"/>
  <c r="F6043" i="73"/>
  <c r="G6021" i="73"/>
  <c r="H6021" i="73" s="1"/>
  <c r="I6021" i="73"/>
  <c r="C6045" i="73" l="1"/>
  <c r="E6045" i="73" s="1"/>
  <c r="A6024" i="73"/>
  <c r="B6025" i="73"/>
  <c r="D7045" i="73"/>
  <c r="F6044" i="73"/>
  <c r="G6022" i="73"/>
  <c r="H6022" i="73" s="1"/>
  <c r="I6022" i="73"/>
  <c r="A6025" i="73" l="1"/>
  <c r="B6026" i="73"/>
  <c r="C6046" i="73"/>
  <c r="E6046" i="73" s="1"/>
  <c r="D7046" i="73"/>
  <c r="F6045" i="73"/>
  <c r="G6023" i="73"/>
  <c r="H6023" i="73" s="1"/>
  <c r="I6023" i="73"/>
  <c r="C6047" i="73" l="1"/>
  <c r="E6047" i="73" s="1"/>
  <c r="A6026" i="73"/>
  <c r="B6027" i="73"/>
  <c r="D7047" i="73"/>
  <c r="F6046" i="73"/>
  <c r="G6024" i="73"/>
  <c r="H6024" i="73" s="1"/>
  <c r="I6024" i="73"/>
  <c r="A6027" i="73" l="1"/>
  <c r="B6028" i="73"/>
  <c r="C6048" i="73"/>
  <c r="E6048" i="73" s="1"/>
  <c r="D7048" i="73"/>
  <c r="F6047" i="73"/>
  <c r="G6025" i="73"/>
  <c r="H6025" i="73" s="1"/>
  <c r="I6025" i="73"/>
  <c r="C6049" i="73" l="1"/>
  <c r="E6049" i="73" s="1"/>
  <c r="A6028" i="73"/>
  <c r="B6029" i="73"/>
  <c r="D7049" i="73"/>
  <c r="F6048" i="73"/>
  <c r="G6026" i="73"/>
  <c r="H6026" i="73" s="1"/>
  <c r="I6026" i="73"/>
  <c r="A6029" i="73" l="1"/>
  <c r="B6030" i="73"/>
  <c r="C6050" i="73"/>
  <c r="E6050" i="73" s="1"/>
  <c r="D7050" i="73"/>
  <c r="F6049" i="73"/>
  <c r="G6027" i="73"/>
  <c r="H6027" i="73" s="1"/>
  <c r="I6027" i="73"/>
  <c r="C6051" i="73" l="1"/>
  <c r="E6051" i="73" s="1"/>
  <c r="A6030" i="73"/>
  <c r="B6031" i="73"/>
  <c r="D7051" i="73"/>
  <c r="F6050" i="73"/>
  <c r="G6028" i="73"/>
  <c r="H6028" i="73" s="1"/>
  <c r="I6028" i="73"/>
  <c r="A6031" i="73" l="1"/>
  <c r="B6032" i="73"/>
  <c r="C6052" i="73"/>
  <c r="E6052" i="73" s="1"/>
  <c r="D7052" i="73"/>
  <c r="F6051" i="73"/>
  <c r="G6029" i="73"/>
  <c r="H6029" i="73" s="1"/>
  <c r="I6029" i="73"/>
  <c r="C6053" i="73" l="1"/>
  <c r="E6053" i="73" s="1"/>
  <c r="A6032" i="73"/>
  <c r="B6033" i="73"/>
  <c r="D7053" i="73"/>
  <c r="F6052" i="73"/>
  <c r="G6030" i="73"/>
  <c r="H6030" i="73" s="1"/>
  <c r="I6030" i="73"/>
  <c r="A6033" i="73" l="1"/>
  <c r="B6034" i="73"/>
  <c r="C6054" i="73"/>
  <c r="E6054" i="73" s="1"/>
  <c r="D7054" i="73"/>
  <c r="F6053" i="73"/>
  <c r="G6031" i="73"/>
  <c r="H6031" i="73" s="1"/>
  <c r="I6031" i="73"/>
  <c r="C6055" i="73" l="1"/>
  <c r="E6055" i="73" s="1"/>
  <c r="A6034" i="73"/>
  <c r="B6035" i="73"/>
  <c r="D7055" i="73"/>
  <c r="F6054" i="73"/>
  <c r="G6032" i="73"/>
  <c r="H6032" i="73" s="1"/>
  <c r="I6032" i="73"/>
  <c r="A6035" i="73" l="1"/>
  <c r="B6036" i="73"/>
  <c r="C6056" i="73"/>
  <c r="E6056" i="73" s="1"/>
  <c r="D7056" i="73"/>
  <c r="F6055" i="73"/>
  <c r="G6033" i="73"/>
  <c r="H6033" i="73" s="1"/>
  <c r="I6033" i="73"/>
  <c r="C6057" i="73" l="1"/>
  <c r="E6057" i="73" s="1"/>
  <c r="A6036" i="73"/>
  <c r="B6037" i="73"/>
  <c r="D7057" i="73"/>
  <c r="F6056" i="73"/>
  <c r="G6034" i="73"/>
  <c r="H6034" i="73" s="1"/>
  <c r="I6034" i="73"/>
  <c r="A6037" i="73" l="1"/>
  <c r="B6038" i="73"/>
  <c r="C6058" i="73"/>
  <c r="E6058" i="73" s="1"/>
  <c r="D7058" i="73"/>
  <c r="F6057" i="73"/>
  <c r="G6035" i="73"/>
  <c r="H6035" i="73" s="1"/>
  <c r="I6035" i="73"/>
  <c r="C6059" i="73" l="1"/>
  <c r="E6059" i="73" s="1"/>
  <c r="A6038" i="73"/>
  <c r="B6039" i="73"/>
  <c r="D7059" i="73"/>
  <c r="F6058" i="73"/>
  <c r="G6036" i="73"/>
  <c r="H6036" i="73" s="1"/>
  <c r="I6036" i="73"/>
  <c r="A6039" i="73" l="1"/>
  <c r="B6040" i="73"/>
  <c r="C6060" i="73"/>
  <c r="E6060" i="73" s="1"/>
  <c r="D7060" i="73"/>
  <c r="F6059" i="73"/>
  <c r="G6037" i="73"/>
  <c r="H6037" i="73" s="1"/>
  <c r="I6037" i="73"/>
  <c r="C6061" i="73" l="1"/>
  <c r="E6061" i="73" s="1"/>
  <c r="A6040" i="73"/>
  <c r="B6041" i="73"/>
  <c r="D7061" i="73"/>
  <c r="F6060" i="73"/>
  <c r="G6038" i="73"/>
  <c r="H6038" i="73" s="1"/>
  <c r="I6038" i="73"/>
  <c r="A6041" i="73" l="1"/>
  <c r="B6042" i="73"/>
  <c r="C6062" i="73"/>
  <c r="E6062" i="73" s="1"/>
  <c r="D7062" i="73"/>
  <c r="F6061" i="73"/>
  <c r="G6039" i="73"/>
  <c r="H6039" i="73" s="1"/>
  <c r="I6039" i="73"/>
  <c r="C6063" i="73" l="1"/>
  <c r="E6063" i="73" s="1"/>
  <c r="A6042" i="73"/>
  <c r="B6043" i="73"/>
  <c r="D7063" i="73"/>
  <c r="F6062" i="73"/>
  <c r="G6040" i="73"/>
  <c r="H6040" i="73" s="1"/>
  <c r="I6040" i="73"/>
  <c r="A6043" i="73" l="1"/>
  <c r="B6044" i="73"/>
  <c r="C6064" i="73"/>
  <c r="E6064" i="73" s="1"/>
  <c r="D7064" i="73"/>
  <c r="F6063" i="73"/>
  <c r="G6041" i="73"/>
  <c r="H6041" i="73" s="1"/>
  <c r="I6041" i="73"/>
  <c r="C6065" i="73" l="1"/>
  <c r="E6065" i="73" s="1"/>
  <c r="A6044" i="73"/>
  <c r="B6045" i="73"/>
  <c r="D7065" i="73"/>
  <c r="F6064" i="73"/>
  <c r="G6042" i="73"/>
  <c r="H6042" i="73" s="1"/>
  <c r="I6042" i="73"/>
  <c r="A6045" i="73" l="1"/>
  <c r="B6046" i="73"/>
  <c r="C6066" i="73"/>
  <c r="E6066" i="73" s="1"/>
  <c r="D7066" i="73"/>
  <c r="F6065" i="73"/>
  <c r="G6043" i="73"/>
  <c r="H6043" i="73" s="1"/>
  <c r="I6043" i="73"/>
  <c r="C6067" i="73" l="1"/>
  <c r="E6067" i="73" s="1"/>
  <c r="A6046" i="73"/>
  <c r="B6047" i="73"/>
  <c r="D7067" i="73"/>
  <c r="F6066" i="73"/>
  <c r="G6044" i="73"/>
  <c r="H6044" i="73" s="1"/>
  <c r="I6044" i="73"/>
  <c r="A6047" i="73" l="1"/>
  <c r="B6048" i="73"/>
  <c r="C6068" i="73"/>
  <c r="E6068" i="73" s="1"/>
  <c r="D7068" i="73"/>
  <c r="F6067" i="73"/>
  <c r="G6045" i="73"/>
  <c r="H6045" i="73" s="1"/>
  <c r="I6045" i="73"/>
  <c r="C6069" i="73" l="1"/>
  <c r="E6069" i="73" s="1"/>
  <c r="A6048" i="73"/>
  <c r="B6049" i="73"/>
  <c r="D7069" i="73"/>
  <c r="F6068" i="73"/>
  <c r="G6046" i="73"/>
  <c r="H6046" i="73" s="1"/>
  <c r="I6046" i="73"/>
  <c r="A6049" i="73" l="1"/>
  <c r="B6050" i="73"/>
  <c r="C6070" i="73"/>
  <c r="E6070" i="73" s="1"/>
  <c r="D7070" i="73"/>
  <c r="F6069" i="73"/>
  <c r="G6047" i="73"/>
  <c r="H6047" i="73" s="1"/>
  <c r="I6047" i="73"/>
  <c r="C6071" i="73" l="1"/>
  <c r="E6071" i="73" s="1"/>
  <c r="A6050" i="73"/>
  <c r="B6051" i="73"/>
  <c r="D7071" i="73"/>
  <c r="F6070" i="73"/>
  <c r="G6048" i="73"/>
  <c r="H6048" i="73" s="1"/>
  <c r="I6048" i="73"/>
  <c r="A6051" i="73" l="1"/>
  <c r="B6052" i="73"/>
  <c r="C6072" i="73"/>
  <c r="E6072" i="73" s="1"/>
  <c r="D7072" i="73"/>
  <c r="F6071" i="73"/>
  <c r="G6049" i="73"/>
  <c r="H6049" i="73" s="1"/>
  <c r="I6049" i="73"/>
  <c r="C6073" i="73" l="1"/>
  <c r="E6073" i="73" s="1"/>
  <c r="A6052" i="73"/>
  <c r="B6053" i="73"/>
  <c r="D7073" i="73"/>
  <c r="F6072" i="73"/>
  <c r="G6050" i="73"/>
  <c r="H6050" i="73" s="1"/>
  <c r="I6050" i="73"/>
  <c r="A6053" i="73" l="1"/>
  <c r="B6054" i="73"/>
  <c r="C6074" i="73"/>
  <c r="E6074" i="73" s="1"/>
  <c r="D7074" i="73"/>
  <c r="F6073" i="73"/>
  <c r="G6051" i="73"/>
  <c r="H6051" i="73" s="1"/>
  <c r="I6051" i="73"/>
  <c r="C6075" i="73" l="1"/>
  <c r="E6075" i="73" s="1"/>
  <c r="A6054" i="73"/>
  <c r="B6055" i="73"/>
  <c r="D7075" i="73"/>
  <c r="F6074" i="73"/>
  <c r="G6052" i="73"/>
  <c r="H6052" i="73" s="1"/>
  <c r="I6052" i="73"/>
  <c r="A6055" i="73" l="1"/>
  <c r="B6056" i="73"/>
  <c r="C6076" i="73"/>
  <c r="E6076" i="73" s="1"/>
  <c r="D7076" i="73"/>
  <c r="F6075" i="73"/>
  <c r="G6053" i="73"/>
  <c r="H6053" i="73" s="1"/>
  <c r="I6053" i="73"/>
  <c r="C6077" i="73" l="1"/>
  <c r="E6077" i="73" s="1"/>
  <c r="A6056" i="73"/>
  <c r="B6057" i="73"/>
  <c r="D7077" i="73"/>
  <c r="F6076" i="73"/>
  <c r="G6054" i="73"/>
  <c r="H6054" i="73" s="1"/>
  <c r="I6054" i="73"/>
  <c r="A6057" i="73" l="1"/>
  <c r="B6058" i="73"/>
  <c r="C6078" i="73"/>
  <c r="E6078" i="73" s="1"/>
  <c r="D7078" i="73"/>
  <c r="F6077" i="73"/>
  <c r="G6055" i="73"/>
  <c r="H6055" i="73" s="1"/>
  <c r="I6055" i="73"/>
  <c r="C6079" i="73" l="1"/>
  <c r="E6079" i="73" s="1"/>
  <c r="A6058" i="73"/>
  <c r="B6059" i="73"/>
  <c r="D7079" i="73"/>
  <c r="F6078" i="73"/>
  <c r="G6056" i="73"/>
  <c r="H6056" i="73" s="1"/>
  <c r="I6056" i="73"/>
  <c r="A6059" i="73" l="1"/>
  <c r="B6060" i="73"/>
  <c r="C6080" i="73"/>
  <c r="E6080" i="73" s="1"/>
  <c r="D7080" i="73"/>
  <c r="F6079" i="73"/>
  <c r="G6057" i="73"/>
  <c r="H6057" i="73" s="1"/>
  <c r="I6057" i="73"/>
  <c r="C6081" i="73" l="1"/>
  <c r="E6081" i="73" s="1"/>
  <c r="A6060" i="73"/>
  <c r="B6061" i="73"/>
  <c r="D7081" i="73"/>
  <c r="F6080" i="73"/>
  <c r="G6058" i="73"/>
  <c r="H6058" i="73" s="1"/>
  <c r="I6058" i="73"/>
  <c r="A6061" i="73" l="1"/>
  <c r="B6062" i="73"/>
  <c r="C6082" i="73"/>
  <c r="E6082" i="73" s="1"/>
  <c r="D7082" i="73"/>
  <c r="F6081" i="73"/>
  <c r="G6059" i="73"/>
  <c r="H6059" i="73" s="1"/>
  <c r="I6059" i="73"/>
  <c r="C6083" i="73" l="1"/>
  <c r="E6083" i="73" s="1"/>
  <c r="A6062" i="73"/>
  <c r="B6063" i="73"/>
  <c r="D7083" i="73"/>
  <c r="F6082" i="73"/>
  <c r="G6060" i="73"/>
  <c r="H6060" i="73" s="1"/>
  <c r="I6060" i="73"/>
  <c r="A6063" i="73" l="1"/>
  <c r="B6064" i="73"/>
  <c r="C6084" i="73"/>
  <c r="E6084" i="73" s="1"/>
  <c r="D7084" i="73"/>
  <c r="F6083" i="73"/>
  <c r="G6061" i="73"/>
  <c r="H6061" i="73" s="1"/>
  <c r="I6061" i="73"/>
  <c r="C6085" i="73" l="1"/>
  <c r="E6085" i="73" s="1"/>
  <c r="A6064" i="73"/>
  <c r="B6065" i="73"/>
  <c r="D7085" i="73"/>
  <c r="F6084" i="73"/>
  <c r="G6062" i="73"/>
  <c r="H6062" i="73" s="1"/>
  <c r="I6062" i="73"/>
  <c r="A6065" i="73" l="1"/>
  <c r="B6066" i="73"/>
  <c r="C6086" i="73"/>
  <c r="E6086" i="73" s="1"/>
  <c r="D7086" i="73"/>
  <c r="F6085" i="73"/>
  <c r="G6063" i="73"/>
  <c r="H6063" i="73" s="1"/>
  <c r="I6063" i="73"/>
  <c r="C6087" i="73" l="1"/>
  <c r="E6087" i="73" s="1"/>
  <c r="A6066" i="73"/>
  <c r="B6067" i="73"/>
  <c r="D7087" i="73"/>
  <c r="F6086" i="73"/>
  <c r="G6064" i="73"/>
  <c r="H6064" i="73" s="1"/>
  <c r="I6064" i="73"/>
  <c r="A6067" i="73" l="1"/>
  <c r="B6068" i="73"/>
  <c r="C6088" i="73"/>
  <c r="E6088" i="73" s="1"/>
  <c r="D7088" i="73"/>
  <c r="F6087" i="73"/>
  <c r="G6065" i="73"/>
  <c r="H6065" i="73" s="1"/>
  <c r="I6065" i="73"/>
  <c r="C6089" i="73" l="1"/>
  <c r="E6089" i="73" s="1"/>
  <c r="A6068" i="73"/>
  <c r="B6069" i="73"/>
  <c r="D7089" i="73"/>
  <c r="F6088" i="73"/>
  <c r="G6066" i="73"/>
  <c r="H6066" i="73" s="1"/>
  <c r="I6066" i="73"/>
  <c r="A6069" i="73" l="1"/>
  <c r="B6070" i="73"/>
  <c r="C6090" i="73"/>
  <c r="E6090" i="73" s="1"/>
  <c r="D7090" i="73"/>
  <c r="F6089" i="73"/>
  <c r="G6067" i="73"/>
  <c r="H6067" i="73" s="1"/>
  <c r="I6067" i="73"/>
  <c r="D7091" i="73" l="1"/>
  <c r="C6091" i="73"/>
  <c r="A6070" i="73"/>
  <c r="B6071" i="73"/>
  <c r="F6090" i="73"/>
  <c r="E6091" i="73"/>
  <c r="G6068" i="73"/>
  <c r="H6068" i="73" s="1"/>
  <c r="I6068" i="73"/>
  <c r="C6092" i="73" l="1"/>
  <c r="E6092" i="73" s="1"/>
  <c r="A6071" i="73"/>
  <c r="B6072" i="73"/>
  <c r="D7092" i="73"/>
  <c r="F6091" i="73"/>
  <c r="G6069" i="73"/>
  <c r="H6069" i="73" s="1"/>
  <c r="I6069" i="73"/>
  <c r="A6072" i="73" l="1"/>
  <c r="B6073" i="73"/>
  <c r="C6093" i="73"/>
  <c r="E6093" i="73" s="1"/>
  <c r="D7093" i="73"/>
  <c r="F6092" i="73"/>
  <c r="G6070" i="73"/>
  <c r="H6070" i="73" s="1"/>
  <c r="I6070" i="73"/>
  <c r="C6094" i="73" l="1"/>
  <c r="E6094" i="73" s="1"/>
  <c r="A6073" i="73"/>
  <c r="B6074" i="73"/>
  <c r="D7094" i="73"/>
  <c r="F6093" i="73"/>
  <c r="G6071" i="73"/>
  <c r="H6071" i="73" s="1"/>
  <c r="I6071" i="73"/>
  <c r="A6074" i="73" l="1"/>
  <c r="B6075" i="73"/>
  <c r="C6095" i="73"/>
  <c r="E6095" i="73" s="1"/>
  <c r="D7095" i="73"/>
  <c r="F6094" i="73"/>
  <c r="G6072" i="73"/>
  <c r="H6072" i="73" s="1"/>
  <c r="I6072" i="73"/>
  <c r="C6096" i="73" l="1"/>
  <c r="E6096" i="73" s="1"/>
  <c r="A6075" i="73"/>
  <c r="B6076" i="73"/>
  <c r="D7096" i="73"/>
  <c r="F6095" i="73"/>
  <c r="G6073" i="73"/>
  <c r="H6073" i="73" s="1"/>
  <c r="I6073" i="73"/>
  <c r="A6076" i="73" l="1"/>
  <c r="B6077" i="73"/>
  <c r="C6097" i="73"/>
  <c r="E6097" i="73" s="1"/>
  <c r="D7097" i="73"/>
  <c r="F6096" i="73"/>
  <c r="G6074" i="73"/>
  <c r="H6074" i="73" s="1"/>
  <c r="I6074" i="73"/>
  <c r="C6098" i="73" l="1"/>
  <c r="E6098" i="73" s="1"/>
  <c r="A6077" i="73"/>
  <c r="B6078" i="73"/>
  <c r="D7098" i="73"/>
  <c r="F6097" i="73"/>
  <c r="G6075" i="73"/>
  <c r="H6075" i="73" s="1"/>
  <c r="I6075" i="73"/>
  <c r="A6078" i="73" l="1"/>
  <c r="B6079" i="73"/>
  <c r="C6099" i="73"/>
  <c r="E6099" i="73" s="1"/>
  <c r="D7099" i="73"/>
  <c r="F6098" i="73"/>
  <c r="G6076" i="73"/>
  <c r="H6076" i="73" s="1"/>
  <c r="I6076" i="73"/>
  <c r="C6100" i="73" l="1"/>
  <c r="E6100" i="73" s="1"/>
  <c r="A6079" i="73"/>
  <c r="B6080" i="73"/>
  <c r="D7100" i="73"/>
  <c r="F6099" i="73"/>
  <c r="G6077" i="73"/>
  <c r="H6077" i="73" s="1"/>
  <c r="I6077" i="73"/>
  <c r="A6080" i="73" l="1"/>
  <c r="B6081" i="73"/>
  <c r="C6101" i="73"/>
  <c r="E6101" i="73" s="1"/>
  <c r="D7101" i="73"/>
  <c r="F6100" i="73"/>
  <c r="G6078" i="73"/>
  <c r="H6078" i="73" s="1"/>
  <c r="I6078" i="73"/>
  <c r="C6102" i="73" l="1"/>
  <c r="E6102" i="73" s="1"/>
  <c r="A6081" i="73"/>
  <c r="B6082" i="73"/>
  <c r="D7102" i="73"/>
  <c r="F6101" i="73"/>
  <c r="G6079" i="73"/>
  <c r="H6079" i="73" s="1"/>
  <c r="I6079" i="73"/>
  <c r="A6082" i="73" l="1"/>
  <c r="B6083" i="73"/>
  <c r="C6103" i="73"/>
  <c r="E6103" i="73" s="1"/>
  <c r="D7103" i="73"/>
  <c r="F6102" i="73"/>
  <c r="G6080" i="73"/>
  <c r="H6080" i="73" s="1"/>
  <c r="I6080" i="73"/>
  <c r="C6104" i="73" l="1"/>
  <c r="E6104" i="73" s="1"/>
  <c r="A6083" i="73"/>
  <c r="B6084" i="73"/>
  <c r="D7104" i="73"/>
  <c r="F6103" i="73"/>
  <c r="G6081" i="73"/>
  <c r="H6081" i="73" s="1"/>
  <c r="I6081" i="73"/>
  <c r="A6084" i="73" l="1"/>
  <c r="B6085" i="73"/>
  <c r="C6105" i="73"/>
  <c r="E6105" i="73" s="1"/>
  <c r="D7105" i="73"/>
  <c r="F6104" i="73"/>
  <c r="G6082" i="73"/>
  <c r="H6082" i="73" s="1"/>
  <c r="I6082" i="73"/>
  <c r="C6106" i="73" l="1"/>
  <c r="E6106" i="73" s="1"/>
  <c r="A6085" i="73"/>
  <c r="B6086" i="73"/>
  <c r="D7106" i="73"/>
  <c r="F6105" i="73"/>
  <c r="G6083" i="73"/>
  <c r="H6083" i="73" s="1"/>
  <c r="I6083" i="73"/>
  <c r="A6086" i="73" l="1"/>
  <c r="B6087" i="73"/>
  <c r="C6107" i="73"/>
  <c r="E6107" i="73" s="1"/>
  <c r="D7107" i="73"/>
  <c r="F6106" i="73"/>
  <c r="G6084" i="73"/>
  <c r="H6084" i="73" s="1"/>
  <c r="I6084" i="73"/>
  <c r="C6108" i="73" l="1"/>
  <c r="E6108" i="73" s="1"/>
  <c r="A6087" i="73"/>
  <c r="B6088" i="73"/>
  <c r="D7108" i="73"/>
  <c r="F6107" i="73"/>
  <c r="G6085" i="73"/>
  <c r="H6085" i="73" s="1"/>
  <c r="I6085" i="73"/>
  <c r="A6088" i="73" l="1"/>
  <c r="B6089" i="73"/>
  <c r="C6109" i="73"/>
  <c r="E6109" i="73" s="1"/>
  <c r="D7109" i="73"/>
  <c r="F6108" i="73"/>
  <c r="G6086" i="73"/>
  <c r="H6086" i="73" s="1"/>
  <c r="I6086" i="73"/>
  <c r="C6110" i="73" l="1"/>
  <c r="E6110" i="73" s="1"/>
  <c r="A6089" i="73"/>
  <c r="B6090" i="73"/>
  <c r="D7110" i="73"/>
  <c r="F6109" i="73"/>
  <c r="G6087" i="73"/>
  <c r="H6087" i="73" s="1"/>
  <c r="I6087" i="73"/>
  <c r="A6090" i="73" l="1"/>
  <c r="B6091" i="73"/>
  <c r="C6111" i="73"/>
  <c r="E6111" i="73" s="1"/>
  <c r="D7111" i="73"/>
  <c r="F6110" i="73"/>
  <c r="G6088" i="73"/>
  <c r="H6088" i="73" s="1"/>
  <c r="I6088" i="73"/>
  <c r="C6112" i="73" l="1"/>
  <c r="E6112" i="73" s="1"/>
  <c r="A6091" i="73"/>
  <c r="B6092" i="73"/>
  <c r="D7112" i="73"/>
  <c r="F6111" i="73"/>
  <c r="G6089" i="73"/>
  <c r="H6089" i="73" s="1"/>
  <c r="I6089" i="73"/>
  <c r="A6092" i="73" l="1"/>
  <c r="B6093" i="73"/>
  <c r="C6113" i="73"/>
  <c r="E6113" i="73" s="1"/>
  <c r="D7113" i="73"/>
  <c r="F6112" i="73"/>
  <c r="G6090" i="73"/>
  <c r="H6090" i="73" s="1"/>
  <c r="I6090" i="73"/>
  <c r="C6114" i="73" l="1"/>
  <c r="E6114" i="73" s="1"/>
  <c r="A6093" i="73"/>
  <c r="B6094" i="73"/>
  <c r="D7114" i="73"/>
  <c r="F6113" i="73"/>
  <c r="G6091" i="73"/>
  <c r="H6091" i="73" s="1"/>
  <c r="I6091" i="73"/>
  <c r="A6094" i="73" l="1"/>
  <c r="B6095" i="73"/>
  <c r="C6115" i="73"/>
  <c r="E6115" i="73" s="1"/>
  <c r="D7115" i="73"/>
  <c r="F6114" i="73"/>
  <c r="G6092" i="73"/>
  <c r="H6092" i="73" s="1"/>
  <c r="I6092" i="73"/>
  <c r="C6116" i="73" l="1"/>
  <c r="E6116" i="73" s="1"/>
  <c r="A6095" i="73"/>
  <c r="B6096" i="73"/>
  <c r="D7116" i="73"/>
  <c r="F6115" i="73"/>
  <c r="G6093" i="73"/>
  <c r="H6093" i="73" s="1"/>
  <c r="I6093" i="73"/>
  <c r="A6096" i="73" l="1"/>
  <c r="B6097" i="73"/>
  <c r="C6117" i="73"/>
  <c r="E6117" i="73" s="1"/>
  <c r="D7117" i="73"/>
  <c r="F6116" i="73"/>
  <c r="G6094" i="73"/>
  <c r="H6094" i="73" s="1"/>
  <c r="I6094" i="73"/>
  <c r="C6118" i="73" l="1"/>
  <c r="E6118" i="73" s="1"/>
  <c r="A6097" i="73"/>
  <c r="B6098" i="73"/>
  <c r="D7118" i="73"/>
  <c r="F6117" i="73"/>
  <c r="G6095" i="73"/>
  <c r="H6095" i="73" s="1"/>
  <c r="I6095" i="73"/>
  <c r="A6098" i="73" l="1"/>
  <c r="B6099" i="73"/>
  <c r="C6119" i="73"/>
  <c r="E6119" i="73" s="1"/>
  <c r="D7119" i="73"/>
  <c r="F6118" i="73"/>
  <c r="G6096" i="73"/>
  <c r="H6096" i="73" s="1"/>
  <c r="I6096" i="73"/>
  <c r="C6120" i="73" l="1"/>
  <c r="E6120" i="73" s="1"/>
  <c r="A6099" i="73"/>
  <c r="B6100" i="73"/>
  <c r="D7120" i="73"/>
  <c r="F6119" i="73"/>
  <c r="G6097" i="73"/>
  <c r="H6097" i="73" s="1"/>
  <c r="I6097" i="73"/>
  <c r="A6100" i="73" l="1"/>
  <c r="B6101" i="73"/>
  <c r="C6121" i="73"/>
  <c r="E6121" i="73" s="1"/>
  <c r="D7121" i="73"/>
  <c r="F6120" i="73"/>
  <c r="G6098" i="73"/>
  <c r="H6098" i="73" s="1"/>
  <c r="I6098" i="73"/>
  <c r="C6122" i="73" l="1"/>
  <c r="E6122" i="73" s="1"/>
  <c r="A6101" i="73"/>
  <c r="B6102" i="73"/>
  <c r="D7122" i="73"/>
  <c r="F6121" i="73"/>
  <c r="G6099" i="73"/>
  <c r="H6099" i="73" s="1"/>
  <c r="I6099" i="73"/>
  <c r="A6102" i="73" l="1"/>
  <c r="B6103" i="73"/>
  <c r="C6123" i="73"/>
  <c r="E6123" i="73" s="1"/>
  <c r="D7123" i="73"/>
  <c r="F6122" i="73"/>
  <c r="G6100" i="73"/>
  <c r="H6100" i="73" s="1"/>
  <c r="I6100" i="73"/>
  <c r="C6124" i="73" l="1"/>
  <c r="E6124" i="73" s="1"/>
  <c r="A6103" i="73"/>
  <c r="B6104" i="73"/>
  <c r="D7124" i="73"/>
  <c r="F6123" i="73"/>
  <c r="G6101" i="73"/>
  <c r="H6101" i="73" s="1"/>
  <c r="I6101" i="73"/>
  <c r="A6104" i="73" l="1"/>
  <c r="B6105" i="73"/>
  <c r="C6125" i="73"/>
  <c r="E6125" i="73" s="1"/>
  <c r="D7125" i="73"/>
  <c r="F6124" i="73"/>
  <c r="G6102" i="73"/>
  <c r="H6102" i="73" s="1"/>
  <c r="I6102" i="73"/>
  <c r="C6126" i="73" l="1"/>
  <c r="E6126" i="73" s="1"/>
  <c r="A6105" i="73"/>
  <c r="B6106" i="73"/>
  <c r="D7126" i="73"/>
  <c r="F6125" i="73"/>
  <c r="G6103" i="73"/>
  <c r="H6103" i="73" s="1"/>
  <c r="I6103" i="73"/>
  <c r="A6106" i="73" l="1"/>
  <c r="B6107" i="73"/>
  <c r="C6127" i="73"/>
  <c r="E6127" i="73" s="1"/>
  <c r="D7127" i="73"/>
  <c r="F6126" i="73"/>
  <c r="G6104" i="73"/>
  <c r="H6104" i="73" s="1"/>
  <c r="I6104" i="73"/>
  <c r="C6128" i="73" l="1"/>
  <c r="E6128" i="73" s="1"/>
  <c r="A6107" i="73"/>
  <c r="B6108" i="73"/>
  <c r="D7128" i="73"/>
  <c r="F6127" i="73"/>
  <c r="G6105" i="73"/>
  <c r="H6105" i="73" s="1"/>
  <c r="I6105" i="73"/>
  <c r="A6108" i="73" l="1"/>
  <c r="B6109" i="73"/>
  <c r="C6129" i="73"/>
  <c r="E6129" i="73" s="1"/>
  <c r="D7129" i="73"/>
  <c r="F6128" i="73"/>
  <c r="G6106" i="73"/>
  <c r="H6106" i="73" s="1"/>
  <c r="I6106" i="73"/>
  <c r="C6130" i="73" l="1"/>
  <c r="E6130" i="73" s="1"/>
  <c r="A6109" i="73"/>
  <c r="B6110" i="73"/>
  <c r="D7130" i="73"/>
  <c r="F6129" i="73"/>
  <c r="G6107" i="73"/>
  <c r="H6107" i="73" s="1"/>
  <c r="I6107" i="73"/>
  <c r="A6110" i="73" l="1"/>
  <c r="B6111" i="73"/>
  <c r="C6131" i="73"/>
  <c r="E6131" i="73" s="1"/>
  <c r="D7131" i="73"/>
  <c r="F6130" i="73"/>
  <c r="G6108" i="73"/>
  <c r="H6108" i="73" s="1"/>
  <c r="I6108" i="73"/>
  <c r="C6132" i="73" l="1"/>
  <c r="E6132" i="73" s="1"/>
  <c r="A6111" i="73"/>
  <c r="B6112" i="73"/>
  <c r="D7132" i="73"/>
  <c r="F6131" i="73"/>
  <c r="G6109" i="73"/>
  <c r="H6109" i="73" s="1"/>
  <c r="I6109" i="73"/>
  <c r="A6112" i="73" l="1"/>
  <c r="B6113" i="73"/>
  <c r="C6133" i="73"/>
  <c r="E6133" i="73" s="1"/>
  <c r="D7133" i="73"/>
  <c r="F6132" i="73"/>
  <c r="G6110" i="73"/>
  <c r="H6110" i="73" s="1"/>
  <c r="I6110" i="73"/>
  <c r="C6134" i="73" l="1"/>
  <c r="E6134" i="73" s="1"/>
  <c r="A6113" i="73"/>
  <c r="B6114" i="73"/>
  <c r="D7134" i="73"/>
  <c r="F6133" i="73"/>
  <c r="G6111" i="73"/>
  <c r="H6111" i="73" s="1"/>
  <c r="I6111" i="73"/>
  <c r="A6114" i="73" l="1"/>
  <c r="B6115" i="73"/>
  <c r="C6135" i="73"/>
  <c r="E6135" i="73" s="1"/>
  <c r="D7135" i="73"/>
  <c r="F6134" i="73"/>
  <c r="G6112" i="73"/>
  <c r="H6112" i="73" s="1"/>
  <c r="I6112" i="73"/>
  <c r="C6136" i="73" l="1"/>
  <c r="E6136" i="73" s="1"/>
  <c r="A6115" i="73"/>
  <c r="B6116" i="73"/>
  <c r="D7136" i="73"/>
  <c r="F6135" i="73"/>
  <c r="G6113" i="73"/>
  <c r="H6113" i="73" s="1"/>
  <c r="I6113" i="73"/>
  <c r="A6116" i="73" l="1"/>
  <c r="B6117" i="73"/>
  <c r="C6137" i="73"/>
  <c r="E6137" i="73" s="1"/>
  <c r="D7137" i="73"/>
  <c r="F6136" i="73"/>
  <c r="G6114" i="73"/>
  <c r="H6114" i="73" s="1"/>
  <c r="I6114" i="73"/>
  <c r="C6138" i="73" l="1"/>
  <c r="E6138" i="73" s="1"/>
  <c r="A6117" i="73"/>
  <c r="B6118" i="73"/>
  <c r="D7138" i="73"/>
  <c r="F6137" i="73"/>
  <c r="G6115" i="73"/>
  <c r="H6115" i="73" s="1"/>
  <c r="I6115" i="73"/>
  <c r="A6118" i="73" l="1"/>
  <c r="B6119" i="73"/>
  <c r="C6139" i="73"/>
  <c r="E6139" i="73" s="1"/>
  <c r="D7139" i="73"/>
  <c r="F6138" i="73"/>
  <c r="G6116" i="73"/>
  <c r="H6116" i="73" s="1"/>
  <c r="I6116" i="73"/>
  <c r="C6140" i="73" l="1"/>
  <c r="E6140" i="73" s="1"/>
  <c r="A6119" i="73"/>
  <c r="B6120" i="73"/>
  <c r="D7140" i="73"/>
  <c r="F6139" i="73"/>
  <c r="G6117" i="73"/>
  <c r="H6117" i="73" s="1"/>
  <c r="I6117" i="73"/>
  <c r="A6120" i="73" l="1"/>
  <c r="B6121" i="73"/>
  <c r="C6141" i="73"/>
  <c r="E6141" i="73" s="1"/>
  <c r="D7141" i="73"/>
  <c r="F6140" i="73"/>
  <c r="G6118" i="73"/>
  <c r="H6118" i="73" s="1"/>
  <c r="I6118" i="73"/>
  <c r="C6142" i="73" l="1"/>
  <c r="E6142" i="73" s="1"/>
  <c r="A6121" i="73"/>
  <c r="B6122" i="73"/>
  <c r="D7142" i="73"/>
  <c r="F6141" i="73"/>
  <c r="G6119" i="73"/>
  <c r="H6119" i="73" s="1"/>
  <c r="I6119" i="73"/>
  <c r="A6122" i="73" l="1"/>
  <c r="B6123" i="73"/>
  <c r="C6143" i="73"/>
  <c r="E6143" i="73" s="1"/>
  <c r="D7143" i="73"/>
  <c r="F6142" i="73"/>
  <c r="G6120" i="73"/>
  <c r="H6120" i="73" s="1"/>
  <c r="I6120" i="73"/>
  <c r="C6144" i="73" l="1"/>
  <c r="E6144" i="73" s="1"/>
  <c r="A6123" i="73"/>
  <c r="B6124" i="73"/>
  <c r="D7144" i="73"/>
  <c r="F6143" i="73"/>
  <c r="G6121" i="73"/>
  <c r="H6121" i="73" s="1"/>
  <c r="I6121" i="73"/>
  <c r="A6124" i="73" l="1"/>
  <c r="B6125" i="73"/>
  <c r="C6145" i="73"/>
  <c r="E6145" i="73" s="1"/>
  <c r="D7145" i="73"/>
  <c r="F6144" i="73"/>
  <c r="G6122" i="73"/>
  <c r="H6122" i="73" s="1"/>
  <c r="I6122" i="73"/>
  <c r="C6146" i="73" l="1"/>
  <c r="E6146" i="73" s="1"/>
  <c r="A6125" i="73"/>
  <c r="B6126" i="73"/>
  <c r="D7146" i="73"/>
  <c r="F6145" i="73"/>
  <c r="G6123" i="73"/>
  <c r="H6123" i="73" s="1"/>
  <c r="I6123" i="73"/>
  <c r="A6126" i="73" l="1"/>
  <c r="B6127" i="73"/>
  <c r="C6147" i="73"/>
  <c r="E6147" i="73" s="1"/>
  <c r="D7147" i="73"/>
  <c r="F6146" i="73"/>
  <c r="G6124" i="73"/>
  <c r="H6124" i="73" s="1"/>
  <c r="I6124" i="73"/>
  <c r="C6148" i="73" l="1"/>
  <c r="E6148" i="73" s="1"/>
  <c r="A6127" i="73"/>
  <c r="B6128" i="73"/>
  <c r="D7148" i="73"/>
  <c r="F6147" i="73"/>
  <c r="G6125" i="73"/>
  <c r="H6125" i="73" s="1"/>
  <c r="I6125" i="73"/>
  <c r="A6128" i="73" l="1"/>
  <c r="B6129" i="73"/>
  <c r="C6149" i="73"/>
  <c r="E6149" i="73" s="1"/>
  <c r="D7149" i="73"/>
  <c r="F6148" i="73"/>
  <c r="G6126" i="73"/>
  <c r="H6126" i="73" s="1"/>
  <c r="I6126" i="73"/>
  <c r="C6150" i="73" l="1"/>
  <c r="E6150" i="73" s="1"/>
  <c r="A6129" i="73"/>
  <c r="B6130" i="73"/>
  <c r="D7150" i="73"/>
  <c r="F6149" i="73"/>
  <c r="G6127" i="73"/>
  <c r="H6127" i="73" s="1"/>
  <c r="I6127" i="73"/>
  <c r="A6130" i="73" l="1"/>
  <c r="B6131" i="73"/>
  <c r="C6151" i="73"/>
  <c r="E6151" i="73" s="1"/>
  <c r="D7151" i="73"/>
  <c r="F6150" i="73"/>
  <c r="G6128" i="73"/>
  <c r="H6128" i="73" s="1"/>
  <c r="I6128" i="73"/>
  <c r="C6152" i="73" l="1"/>
  <c r="E6152" i="73" s="1"/>
  <c r="A6131" i="73"/>
  <c r="B6132" i="73"/>
  <c r="D7152" i="73"/>
  <c r="F6151" i="73"/>
  <c r="G6129" i="73"/>
  <c r="H6129" i="73" s="1"/>
  <c r="I6129" i="73"/>
  <c r="A6132" i="73" l="1"/>
  <c r="B6133" i="73"/>
  <c r="C6153" i="73"/>
  <c r="E6153" i="73" s="1"/>
  <c r="D7153" i="73"/>
  <c r="F6152" i="73"/>
  <c r="G6130" i="73"/>
  <c r="H6130" i="73" s="1"/>
  <c r="I6130" i="73"/>
  <c r="C6154" i="73" l="1"/>
  <c r="E6154" i="73" s="1"/>
  <c r="A6133" i="73"/>
  <c r="B6134" i="73"/>
  <c r="D7154" i="73"/>
  <c r="F6153" i="73"/>
  <c r="G6131" i="73"/>
  <c r="H6131" i="73" s="1"/>
  <c r="I6131" i="73"/>
  <c r="A6134" i="73" l="1"/>
  <c r="B6135" i="73"/>
  <c r="C6155" i="73"/>
  <c r="E6155" i="73" s="1"/>
  <c r="D7155" i="73"/>
  <c r="F6154" i="73"/>
  <c r="G6132" i="73"/>
  <c r="H6132" i="73" s="1"/>
  <c r="I6132" i="73"/>
  <c r="C6156" i="73" l="1"/>
  <c r="E6156" i="73" s="1"/>
  <c r="A6135" i="73"/>
  <c r="B6136" i="73"/>
  <c r="D7156" i="73"/>
  <c r="F6155" i="73"/>
  <c r="G6133" i="73"/>
  <c r="H6133" i="73" s="1"/>
  <c r="I6133" i="73"/>
  <c r="A6136" i="73" l="1"/>
  <c r="B6137" i="73"/>
  <c r="C6157" i="73"/>
  <c r="E6157" i="73" s="1"/>
  <c r="D7157" i="73"/>
  <c r="F6156" i="73"/>
  <c r="G6134" i="73"/>
  <c r="H6134" i="73" s="1"/>
  <c r="I6134" i="73"/>
  <c r="C6158" i="73" l="1"/>
  <c r="E6158" i="73" s="1"/>
  <c r="A6137" i="73"/>
  <c r="B6138" i="73"/>
  <c r="D7158" i="73"/>
  <c r="F6157" i="73"/>
  <c r="G6135" i="73"/>
  <c r="H6135" i="73" s="1"/>
  <c r="I6135" i="73"/>
  <c r="A6138" i="73" l="1"/>
  <c r="B6139" i="73"/>
  <c r="C6159" i="73"/>
  <c r="E6159" i="73" s="1"/>
  <c r="D7159" i="73"/>
  <c r="F6158" i="73"/>
  <c r="G6136" i="73"/>
  <c r="H6136" i="73" s="1"/>
  <c r="I6136" i="73"/>
  <c r="C6160" i="73" l="1"/>
  <c r="E6160" i="73" s="1"/>
  <c r="A6139" i="73"/>
  <c r="B6140" i="73"/>
  <c r="D7160" i="73"/>
  <c r="F6159" i="73"/>
  <c r="G6137" i="73"/>
  <c r="H6137" i="73" s="1"/>
  <c r="I6137" i="73"/>
  <c r="A6140" i="73" l="1"/>
  <c r="B6141" i="73"/>
  <c r="C6161" i="73"/>
  <c r="D7161" i="73"/>
  <c r="F6160" i="73"/>
  <c r="G6138" i="73"/>
  <c r="H6138" i="73" s="1"/>
  <c r="I6138" i="73"/>
  <c r="C6162" i="73" l="1"/>
  <c r="E6162" i="73" s="1"/>
  <c r="E6161" i="73"/>
  <c r="A6141" i="73"/>
  <c r="B6142" i="73"/>
  <c r="D7162" i="73"/>
  <c r="F6161" i="73"/>
  <c r="G6139" i="73"/>
  <c r="H6139" i="73" s="1"/>
  <c r="I6139" i="73"/>
  <c r="D7163" i="73" l="1"/>
  <c r="C6163" i="73"/>
  <c r="E6163" i="73" s="1"/>
  <c r="A6142" i="73"/>
  <c r="B6143" i="73"/>
  <c r="F6162" i="73"/>
  <c r="G6140" i="73"/>
  <c r="H6140" i="73" s="1"/>
  <c r="I6140" i="73"/>
  <c r="C6164" i="73" l="1"/>
  <c r="E6164" i="73" s="1"/>
  <c r="A6143" i="73"/>
  <c r="B6144" i="73"/>
  <c r="D7164" i="73"/>
  <c r="F6163" i="73"/>
  <c r="G6141" i="73"/>
  <c r="H6141" i="73" s="1"/>
  <c r="I6141" i="73"/>
  <c r="A6144" i="73" l="1"/>
  <c r="B6145" i="73"/>
  <c r="C6165" i="73"/>
  <c r="E6165" i="73" s="1"/>
  <c r="D7165" i="73"/>
  <c r="F6164" i="73"/>
  <c r="G6142" i="73"/>
  <c r="H6142" i="73" s="1"/>
  <c r="I6142" i="73"/>
  <c r="C6166" i="73" l="1"/>
  <c r="E6166" i="73" s="1"/>
  <c r="A6145" i="73"/>
  <c r="B6146" i="73"/>
  <c r="D7166" i="73"/>
  <c r="F6165" i="73"/>
  <c r="G6143" i="73"/>
  <c r="H6143" i="73" s="1"/>
  <c r="I6143" i="73"/>
  <c r="A6146" i="73" l="1"/>
  <c r="B6147" i="73"/>
  <c r="C6167" i="73"/>
  <c r="E6167" i="73" s="1"/>
  <c r="D7167" i="73"/>
  <c r="F6166" i="73"/>
  <c r="G6144" i="73"/>
  <c r="H6144" i="73" s="1"/>
  <c r="I6144" i="73"/>
  <c r="C6168" i="73" l="1"/>
  <c r="E6168" i="73" s="1"/>
  <c r="A6147" i="73"/>
  <c r="B6148" i="73"/>
  <c r="D7168" i="73"/>
  <c r="F6167" i="73"/>
  <c r="G6145" i="73"/>
  <c r="H6145" i="73" s="1"/>
  <c r="I6145" i="73"/>
  <c r="A6148" i="73" l="1"/>
  <c r="B6149" i="73"/>
  <c r="C6169" i="73"/>
  <c r="E6169" i="73" s="1"/>
  <c r="D7169" i="73"/>
  <c r="F6168" i="73"/>
  <c r="G6146" i="73"/>
  <c r="H6146" i="73" s="1"/>
  <c r="I6146" i="73"/>
  <c r="C6170" i="73" l="1"/>
  <c r="E6170" i="73" s="1"/>
  <c r="A6149" i="73"/>
  <c r="B6150" i="73"/>
  <c r="D7170" i="73"/>
  <c r="F6169" i="73"/>
  <c r="G6147" i="73"/>
  <c r="H6147" i="73" s="1"/>
  <c r="I6147" i="73"/>
  <c r="A6150" i="73" l="1"/>
  <c r="B6151" i="73"/>
  <c r="C6171" i="73"/>
  <c r="E6171" i="73" s="1"/>
  <c r="D7171" i="73"/>
  <c r="F6170" i="73"/>
  <c r="G6148" i="73"/>
  <c r="H6148" i="73" s="1"/>
  <c r="I6148" i="73"/>
  <c r="C6172" i="73" l="1"/>
  <c r="E6172" i="73" s="1"/>
  <c r="A6151" i="73"/>
  <c r="B6152" i="73"/>
  <c r="D7172" i="73"/>
  <c r="F6171" i="73"/>
  <c r="G6149" i="73"/>
  <c r="H6149" i="73" s="1"/>
  <c r="I6149" i="73"/>
  <c r="A6152" i="73" l="1"/>
  <c r="B6153" i="73"/>
  <c r="C6173" i="73"/>
  <c r="E6173" i="73" s="1"/>
  <c r="D7173" i="73"/>
  <c r="F6172" i="73"/>
  <c r="G6150" i="73"/>
  <c r="H6150" i="73" s="1"/>
  <c r="I6150" i="73"/>
  <c r="C6174" i="73" l="1"/>
  <c r="E6174" i="73" s="1"/>
  <c r="A6153" i="73"/>
  <c r="B6154" i="73"/>
  <c r="D7174" i="73"/>
  <c r="F6173" i="73"/>
  <c r="G6151" i="73"/>
  <c r="H6151" i="73" s="1"/>
  <c r="I6151" i="73"/>
  <c r="A6154" i="73" l="1"/>
  <c r="B6155" i="73"/>
  <c r="C6175" i="73"/>
  <c r="E6175" i="73" s="1"/>
  <c r="D7175" i="73"/>
  <c r="F6174" i="73"/>
  <c r="G6152" i="73"/>
  <c r="H6152" i="73" s="1"/>
  <c r="I6152" i="73"/>
  <c r="C6176" i="73" l="1"/>
  <c r="E6176" i="73" s="1"/>
  <c r="A6155" i="73"/>
  <c r="B6156" i="73"/>
  <c r="D7176" i="73"/>
  <c r="F6175" i="73"/>
  <c r="G6153" i="73"/>
  <c r="H6153" i="73" s="1"/>
  <c r="I6153" i="73"/>
  <c r="A6156" i="73" l="1"/>
  <c r="B6157" i="73"/>
  <c r="C6177" i="73"/>
  <c r="E6177" i="73" s="1"/>
  <c r="D7177" i="73"/>
  <c r="F6176" i="73"/>
  <c r="G6154" i="73"/>
  <c r="H6154" i="73" s="1"/>
  <c r="I6154" i="73"/>
  <c r="C6178" i="73" l="1"/>
  <c r="E6178" i="73" s="1"/>
  <c r="A6157" i="73"/>
  <c r="B6158" i="73"/>
  <c r="D7178" i="73"/>
  <c r="F6177" i="73"/>
  <c r="G6155" i="73"/>
  <c r="H6155" i="73" s="1"/>
  <c r="I6155" i="73"/>
  <c r="A6158" i="73" l="1"/>
  <c r="B6159" i="73"/>
  <c r="C6179" i="73"/>
  <c r="E6179" i="73" s="1"/>
  <c r="D7179" i="73"/>
  <c r="F6178" i="73"/>
  <c r="G6156" i="73"/>
  <c r="H6156" i="73" s="1"/>
  <c r="I6156" i="73"/>
  <c r="C6180" i="73" l="1"/>
  <c r="E6180" i="73" s="1"/>
  <c r="A6159" i="73"/>
  <c r="B6160" i="73"/>
  <c r="D7180" i="73"/>
  <c r="F6179" i="73"/>
  <c r="G6157" i="73"/>
  <c r="H6157" i="73" s="1"/>
  <c r="I6157" i="73"/>
  <c r="A6160" i="73" l="1"/>
  <c r="B6161" i="73"/>
  <c r="C6181" i="73"/>
  <c r="E6181" i="73" s="1"/>
  <c r="D7181" i="73"/>
  <c r="F6180" i="73"/>
  <c r="G6158" i="73"/>
  <c r="H6158" i="73" s="1"/>
  <c r="I6158" i="73"/>
  <c r="C6182" i="73" l="1"/>
  <c r="E6182" i="73" s="1"/>
  <c r="A6161" i="73"/>
  <c r="B6162" i="73"/>
  <c r="D7182" i="73"/>
  <c r="F6181" i="73"/>
  <c r="G6159" i="73"/>
  <c r="H6159" i="73" s="1"/>
  <c r="I6159" i="73"/>
  <c r="A6162" i="73" l="1"/>
  <c r="B6163" i="73"/>
  <c r="C6183" i="73"/>
  <c r="E6183" i="73" s="1"/>
  <c r="D7183" i="73"/>
  <c r="F6182" i="73"/>
  <c r="G6160" i="73"/>
  <c r="H6160" i="73" s="1"/>
  <c r="I6160" i="73"/>
  <c r="C6184" i="73" l="1"/>
  <c r="E6184" i="73" s="1"/>
  <c r="A6163" i="73"/>
  <c r="B6164" i="73"/>
  <c r="D7184" i="73"/>
  <c r="F6183" i="73"/>
  <c r="G6161" i="73"/>
  <c r="H6161" i="73" s="1"/>
  <c r="I6161" i="73"/>
  <c r="A6164" i="73" l="1"/>
  <c r="B6165" i="73"/>
  <c r="C6185" i="73"/>
  <c r="E6185" i="73" s="1"/>
  <c r="D7185" i="73"/>
  <c r="F6184" i="73"/>
  <c r="G6162" i="73"/>
  <c r="H6162" i="73" s="1"/>
  <c r="I6162" i="73"/>
  <c r="C6186" i="73" l="1"/>
  <c r="E6186" i="73" s="1"/>
  <c r="A6165" i="73"/>
  <c r="B6166" i="73"/>
  <c r="D7186" i="73"/>
  <c r="F6185" i="73"/>
  <c r="G6163" i="73"/>
  <c r="H6163" i="73" s="1"/>
  <c r="I6163" i="73"/>
  <c r="A6166" i="73" l="1"/>
  <c r="B6167" i="73"/>
  <c r="C6187" i="73"/>
  <c r="E6187" i="73" s="1"/>
  <c r="D7187" i="73"/>
  <c r="F6186" i="73"/>
  <c r="G6164" i="73"/>
  <c r="H6164" i="73" s="1"/>
  <c r="I6164" i="73"/>
  <c r="C6188" i="73" l="1"/>
  <c r="E6188" i="73" s="1"/>
  <c r="A6167" i="73"/>
  <c r="B6168" i="73"/>
  <c r="D7188" i="73"/>
  <c r="F6187" i="73"/>
  <c r="G6165" i="73"/>
  <c r="H6165" i="73" s="1"/>
  <c r="I6165" i="73"/>
  <c r="A6168" i="73" l="1"/>
  <c r="B6169" i="73"/>
  <c r="C6189" i="73"/>
  <c r="E6189" i="73" s="1"/>
  <c r="D7189" i="73"/>
  <c r="F6188" i="73"/>
  <c r="G6166" i="73"/>
  <c r="H6166" i="73" s="1"/>
  <c r="I6166" i="73"/>
  <c r="C6190" i="73" l="1"/>
  <c r="E6190" i="73" s="1"/>
  <c r="A6169" i="73"/>
  <c r="B6170" i="73"/>
  <c r="D7190" i="73"/>
  <c r="F6189" i="73"/>
  <c r="G6167" i="73"/>
  <c r="H6167" i="73" s="1"/>
  <c r="I6167" i="73"/>
  <c r="A6170" i="73" l="1"/>
  <c r="B6171" i="73"/>
  <c r="C6191" i="73"/>
  <c r="E6191" i="73" s="1"/>
  <c r="D7191" i="73"/>
  <c r="F6190" i="73"/>
  <c r="G6168" i="73"/>
  <c r="H6168" i="73" s="1"/>
  <c r="I6168" i="73"/>
  <c r="C6192" i="73" l="1"/>
  <c r="E6192" i="73" s="1"/>
  <c r="A6171" i="73"/>
  <c r="B6172" i="73"/>
  <c r="D7192" i="73"/>
  <c r="F6191" i="73"/>
  <c r="G6169" i="73"/>
  <c r="H6169" i="73" s="1"/>
  <c r="I6169" i="73"/>
  <c r="A6172" i="73" l="1"/>
  <c r="B6173" i="73"/>
  <c r="C6193" i="73"/>
  <c r="E6193" i="73" s="1"/>
  <c r="D7193" i="73"/>
  <c r="F6192" i="73"/>
  <c r="G6170" i="73"/>
  <c r="H6170" i="73" s="1"/>
  <c r="I6170" i="73"/>
  <c r="C6194" i="73" l="1"/>
  <c r="E6194" i="73" s="1"/>
  <c r="A6173" i="73"/>
  <c r="B6174" i="73"/>
  <c r="D7194" i="73"/>
  <c r="F6193" i="73"/>
  <c r="G6171" i="73"/>
  <c r="H6171" i="73" s="1"/>
  <c r="I6171" i="73"/>
  <c r="A6174" i="73" l="1"/>
  <c r="B6175" i="73"/>
  <c r="C6195" i="73"/>
  <c r="E6195" i="73" s="1"/>
  <c r="D7195" i="73"/>
  <c r="F6194" i="73"/>
  <c r="G6172" i="73"/>
  <c r="H6172" i="73" s="1"/>
  <c r="I6172" i="73"/>
  <c r="C6196" i="73" l="1"/>
  <c r="E6196" i="73" s="1"/>
  <c r="A6175" i="73"/>
  <c r="B6176" i="73"/>
  <c r="D7196" i="73"/>
  <c r="F6195" i="73"/>
  <c r="G6173" i="73"/>
  <c r="H6173" i="73" s="1"/>
  <c r="I6173" i="73"/>
  <c r="A6176" i="73" l="1"/>
  <c r="B6177" i="73"/>
  <c r="C6197" i="73"/>
  <c r="E6197" i="73" s="1"/>
  <c r="D7197" i="73"/>
  <c r="F6196" i="73"/>
  <c r="G6174" i="73"/>
  <c r="H6174" i="73" s="1"/>
  <c r="I6174" i="73"/>
  <c r="C6198" i="73" l="1"/>
  <c r="E6198" i="73" s="1"/>
  <c r="A6177" i="73"/>
  <c r="B6178" i="73"/>
  <c r="D7198" i="73"/>
  <c r="F6197" i="73"/>
  <c r="G6175" i="73"/>
  <c r="H6175" i="73" s="1"/>
  <c r="I6175" i="73"/>
  <c r="A6178" i="73" l="1"/>
  <c r="B6179" i="73"/>
  <c r="C6199" i="73"/>
  <c r="E6199" i="73" s="1"/>
  <c r="D7199" i="73"/>
  <c r="F6198" i="73"/>
  <c r="G6176" i="73"/>
  <c r="H6176" i="73" s="1"/>
  <c r="I6176" i="73"/>
  <c r="C6200" i="73" l="1"/>
  <c r="E6200" i="73" s="1"/>
  <c r="A6179" i="73"/>
  <c r="B6180" i="73"/>
  <c r="D7200" i="73"/>
  <c r="F6199" i="73"/>
  <c r="G6177" i="73"/>
  <c r="H6177" i="73" s="1"/>
  <c r="I6177" i="73"/>
  <c r="A6180" i="73" l="1"/>
  <c r="B6181" i="73"/>
  <c r="C6201" i="73"/>
  <c r="E6201" i="73" s="1"/>
  <c r="D7201" i="73"/>
  <c r="F6200" i="73"/>
  <c r="G6178" i="73"/>
  <c r="H6178" i="73" s="1"/>
  <c r="I6178" i="73"/>
  <c r="C6202" i="73" l="1"/>
  <c r="E6202" i="73" s="1"/>
  <c r="A6181" i="73"/>
  <c r="B6182" i="73"/>
  <c r="D7202" i="73"/>
  <c r="F6201" i="73"/>
  <c r="G6179" i="73"/>
  <c r="H6179" i="73" s="1"/>
  <c r="I6179" i="73"/>
  <c r="A6182" i="73" l="1"/>
  <c r="B6183" i="73"/>
  <c r="C6203" i="73"/>
  <c r="E6203" i="73" s="1"/>
  <c r="D7203" i="73"/>
  <c r="F6202" i="73"/>
  <c r="G6180" i="73"/>
  <c r="H6180" i="73" s="1"/>
  <c r="I6180" i="73"/>
  <c r="C6204" i="73" l="1"/>
  <c r="E6204" i="73" s="1"/>
  <c r="A6183" i="73"/>
  <c r="B6184" i="73"/>
  <c r="D7204" i="73"/>
  <c r="F6203" i="73"/>
  <c r="G6181" i="73"/>
  <c r="H6181" i="73" s="1"/>
  <c r="I6181" i="73"/>
  <c r="A6184" i="73" l="1"/>
  <c r="B6185" i="73"/>
  <c r="C6205" i="73"/>
  <c r="E6205" i="73" s="1"/>
  <c r="D7205" i="73"/>
  <c r="F6204" i="73"/>
  <c r="G6182" i="73"/>
  <c r="H6182" i="73" s="1"/>
  <c r="I6182" i="73"/>
  <c r="C6206" i="73" l="1"/>
  <c r="E6206" i="73" s="1"/>
  <c r="A6185" i="73"/>
  <c r="B6186" i="73"/>
  <c r="D7206" i="73"/>
  <c r="F6205" i="73"/>
  <c r="G6183" i="73"/>
  <c r="H6183" i="73" s="1"/>
  <c r="I6183" i="73"/>
  <c r="A6186" i="73" l="1"/>
  <c r="B6187" i="73"/>
  <c r="C6207" i="73"/>
  <c r="E6207" i="73" s="1"/>
  <c r="D7207" i="73"/>
  <c r="F6206" i="73"/>
  <c r="G6184" i="73"/>
  <c r="H6184" i="73" s="1"/>
  <c r="I6184" i="73"/>
  <c r="C6208" i="73" l="1"/>
  <c r="E6208" i="73" s="1"/>
  <c r="A6187" i="73"/>
  <c r="B6188" i="73"/>
  <c r="D7208" i="73"/>
  <c r="F6207" i="73"/>
  <c r="G6185" i="73"/>
  <c r="H6185" i="73" s="1"/>
  <c r="I6185" i="73"/>
  <c r="A6188" i="73" l="1"/>
  <c r="B6189" i="73"/>
  <c r="C6209" i="73"/>
  <c r="E6209" i="73" s="1"/>
  <c r="D7209" i="73"/>
  <c r="F6208" i="73"/>
  <c r="G6186" i="73"/>
  <c r="H6186" i="73" s="1"/>
  <c r="I6186" i="73"/>
  <c r="C6210" i="73" l="1"/>
  <c r="E6210" i="73" s="1"/>
  <c r="A6189" i="73"/>
  <c r="B6190" i="73"/>
  <c r="D7210" i="73"/>
  <c r="F6209" i="73"/>
  <c r="G6187" i="73"/>
  <c r="H6187" i="73" s="1"/>
  <c r="I6187" i="73"/>
  <c r="A6190" i="73" l="1"/>
  <c r="B6191" i="73"/>
  <c r="C6211" i="73"/>
  <c r="E6211" i="73" s="1"/>
  <c r="D7211" i="73"/>
  <c r="F6210" i="73"/>
  <c r="G6188" i="73"/>
  <c r="H6188" i="73" s="1"/>
  <c r="I6188" i="73"/>
  <c r="C6212" i="73" l="1"/>
  <c r="E6212" i="73" s="1"/>
  <c r="A6191" i="73"/>
  <c r="B6192" i="73"/>
  <c r="D7212" i="73"/>
  <c r="F6211" i="73"/>
  <c r="G6189" i="73"/>
  <c r="H6189" i="73" s="1"/>
  <c r="I6189" i="73"/>
  <c r="A6192" i="73" l="1"/>
  <c r="B6193" i="73"/>
  <c r="C6213" i="73"/>
  <c r="E6213" i="73" s="1"/>
  <c r="D7213" i="73"/>
  <c r="F6212" i="73"/>
  <c r="G6190" i="73"/>
  <c r="H6190" i="73" s="1"/>
  <c r="I6190" i="73"/>
  <c r="C6214" i="73" l="1"/>
  <c r="E6214" i="73" s="1"/>
  <c r="A6193" i="73"/>
  <c r="B6194" i="73"/>
  <c r="D7214" i="73"/>
  <c r="F6213" i="73"/>
  <c r="G6191" i="73"/>
  <c r="H6191" i="73" s="1"/>
  <c r="I6191" i="73"/>
  <c r="A6194" i="73" l="1"/>
  <c r="B6195" i="73"/>
  <c r="C6215" i="73"/>
  <c r="E6215" i="73" s="1"/>
  <c r="D7215" i="73"/>
  <c r="F6214" i="73"/>
  <c r="G6192" i="73"/>
  <c r="H6192" i="73" s="1"/>
  <c r="I6192" i="73"/>
  <c r="C6216" i="73" l="1"/>
  <c r="E6216" i="73" s="1"/>
  <c r="A6195" i="73"/>
  <c r="B6196" i="73"/>
  <c r="D7216" i="73"/>
  <c r="F6215" i="73"/>
  <c r="G6193" i="73"/>
  <c r="H6193" i="73" s="1"/>
  <c r="I6193" i="73"/>
  <c r="A6196" i="73" l="1"/>
  <c r="B6197" i="73"/>
  <c r="C6217" i="73"/>
  <c r="E6217" i="73" s="1"/>
  <c r="D7217" i="73"/>
  <c r="F6216" i="73"/>
  <c r="G6194" i="73"/>
  <c r="H6194" i="73" s="1"/>
  <c r="I6194" i="73"/>
  <c r="C6218" i="73" l="1"/>
  <c r="E6218" i="73" s="1"/>
  <c r="A6197" i="73"/>
  <c r="B6198" i="73"/>
  <c r="D7218" i="73"/>
  <c r="F6217" i="73"/>
  <c r="G6195" i="73"/>
  <c r="H6195" i="73" s="1"/>
  <c r="I6195" i="73"/>
  <c r="A6198" i="73" l="1"/>
  <c r="B6199" i="73"/>
  <c r="C6219" i="73"/>
  <c r="E6219" i="73" s="1"/>
  <c r="D7219" i="73"/>
  <c r="F6218" i="73"/>
  <c r="G6196" i="73"/>
  <c r="H6196" i="73" s="1"/>
  <c r="I6196" i="73"/>
  <c r="C6220" i="73" l="1"/>
  <c r="E6220" i="73" s="1"/>
  <c r="A6199" i="73"/>
  <c r="B6200" i="73"/>
  <c r="D7220" i="73"/>
  <c r="F6219" i="73"/>
  <c r="G6197" i="73"/>
  <c r="H6197" i="73" s="1"/>
  <c r="I6197" i="73"/>
  <c r="A6200" i="73" l="1"/>
  <c r="B6201" i="73"/>
  <c r="C6221" i="73"/>
  <c r="E6221" i="73" s="1"/>
  <c r="D7221" i="73"/>
  <c r="F6220" i="73"/>
  <c r="G6198" i="73"/>
  <c r="H6198" i="73" s="1"/>
  <c r="I6198" i="73"/>
  <c r="C6222" i="73" l="1"/>
  <c r="E6222" i="73" s="1"/>
  <c r="A6201" i="73"/>
  <c r="B6202" i="73"/>
  <c r="D7222" i="73"/>
  <c r="F6221" i="73"/>
  <c r="G6199" i="73"/>
  <c r="H6199" i="73" s="1"/>
  <c r="I6199" i="73"/>
  <c r="A6202" i="73" l="1"/>
  <c r="B6203" i="73"/>
  <c r="C6223" i="73"/>
  <c r="E6223" i="73" s="1"/>
  <c r="D7223" i="73"/>
  <c r="F6222" i="73"/>
  <c r="G6200" i="73"/>
  <c r="H6200" i="73" s="1"/>
  <c r="I6200" i="73"/>
  <c r="C6224" i="73" l="1"/>
  <c r="E6224" i="73" s="1"/>
  <c r="A6203" i="73"/>
  <c r="B6204" i="73"/>
  <c r="D7224" i="73"/>
  <c r="F6223" i="73"/>
  <c r="G6201" i="73"/>
  <c r="H6201" i="73" s="1"/>
  <c r="I6201" i="73"/>
  <c r="A6204" i="73" l="1"/>
  <c r="B6205" i="73"/>
  <c r="C6225" i="73"/>
  <c r="E6225" i="73" s="1"/>
  <c r="D7225" i="73"/>
  <c r="F6224" i="73"/>
  <c r="G6202" i="73"/>
  <c r="H6202" i="73" s="1"/>
  <c r="I6202" i="73"/>
  <c r="C6226" i="73" l="1"/>
  <c r="E6226" i="73" s="1"/>
  <c r="A6205" i="73"/>
  <c r="B6206" i="73"/>
  <c r="D7226" i="73"/>
  <c r="F6225" i="73"/>
  <c r="G6203" i="73"/>
  <c r="H6203" i="73" s="1"/>
  <c r="I6203" i="73"/>
  <c r="A6206" i="73" l="1"/>
  <c r="B6207" i="73"/>
  <c r="C6227" i="73"/>
  <c r="E6227" i="73" s="1"/>
  <c r="D7227" i="73"/>
  <c r="F6226" i="73"/>
  <c r="G6204" i="73"/>
  <c r="H6204" i="73" s="1"/>
  <c r="I6204" i="73"/>
  <c r="C6228" i="73" l="1"/>
  <c r="E6228" i="73" s="1"/>
  <c r="A6207" i="73"/>
  <c r="B6208" i="73"/>
  <c r="D7228" i="73"/>
  <c r="F6227" i="73"/>
  <c r="G6205" i="73"/>
  <c r="H6205" i="73" s="1"/>
  <c r="I6205" i="73"/>
  <c r="A6208" i="73" l="1"/>
  <c r="B6209" i="73"/>
  <c r="C6229" i="73"/>
  <c r="E6229" i="73" s="1"/>
  <c r="D7229" i="73"/>
  <c r="F6228" i="73"/>
  <c r="G6206" i="73"/>
  <c r="H6206" i="73" s="1"/>
  <c r="I6206" i="73"/>
  <c r="C6230" i="73" l="1"/>
  <c r="E6230" i="73" s="1"/>
  <c r="A6209" i="73"/>
  <c r="B6210" i="73"/>
  <c r="D7230" i="73"/>
  <c r="F6229" i="73"/>
  <c r="G6207" i="73"/>
  <c r="H6207" i="73" s="1"/>
  <c r="I6207" i="73"/>
  <c r="A6210" i="73" l="1"/>
  <c r="B6211" i="73"/>
  <c r="C6231" i="73"/>
  <c r="E6231" i="73" s="1"/>
  <c r="D7231" i="73"/>
  <c r="F6230" i="73"/>
  <c r="G6208" i="73"/>
  <c r="H6208" i="73" s="1"/>
  <c r="I6208" i="73"/>
  <c r="C6232" i="73" l="1"/>
  <c r="E6232" i="73" s="1"/>
  <c r="A6211" i="73"/>
  <c r="B6212" i="73"/>
  <c r="D7232" i="73"/>
  <c r="F6231" i="73"/>
  <c r="G6209" i="73"/>
  <c r="H6209" i="73" s="1"/>
  <c r="I6209" i="73"/>
  <c r="A6212" i="73" l="1"/>
  <c r="B6213" i="73"/>
  <c r="C6233" i="73"/>
  <c r="E6233" i="73" s="1"/>
  <c r="D7233" i="73"/>
  <c r="F6232" i="73"/>
  <c r="G6210" i="73"/>
  <c r="H6210" i="73" s="1"/>
  <c r="I6210" i="73"/>
  <c r="C6234" i="73" l="1"/>
  <c r="E6234" i="73" s="1"/>
  <c r="A6213" i="73"/>
  <c r="B6214" i="73"/>
  <c r="D7234" i="73"/>
  <c r="F6233" i="73"/>
  <c r="G6211" i="73"/>
  <c r="H6211" i="73" s="1"/>
  <c r="I6211" i="73"/>
  <c r="A6214" i="73" l="1"/>
  <c r="B6215" i="73"/>
  <c r="C6235" i="73"/>
  <c r="E6235" i="73" s="1"/>
  <c r="D7235" i="73"/>
  <c r="F6234" i="73"/>
  <c r="G6212" i="73"/>
  <c r="H6212" i="73" s="1"/>
  <c r="I6212" i="73"/>
  <c r="C6236" i="73" l="1"/>
  <c r="E6236" i="73" s="1"/>
  <c r="A6215" i="73"/>
  <c r="B6216" i="73"/>
  <c r="D7236" i="73"/>
  <c r="F6235" i="73"/>
  <c r="G6213" i="73"/>
  <c r="H6213" i="73" s="1"/>
  <c r="I6213" i="73"/>
  <c r="A6216" i="73" l="1"/>
  <c r="B6217" i="73"/>
  <c r="C6237" i="73"/>
  <c r="D7237" i="73"/>
  <c r="F6236" i="73"/>
  <c r="G6214" i="73"/>
  <c r="H6214" i="73" s="1"/>
  <c r="I6214" i="73"/>
  <c r="C6238" i="73" l="1"/>
  <c r="E6238" i="73" s="1"/>
  <c r="E6237" i="73"/>
  <c r="A6217" i="73"/>
  <c r="B6218" i="73"/>
  <c r="D7238" i="73"/>
  <c r="F6237" i="73"/>
  <c r="G6215" i="73"/>
  <c r="H6215" i="73" s="1"/>
  <c r="I6215" i="73"/>
  <c r="D7239" i="73" l="1"/>
  <c r="C6239" i="73"/>
  <c r="E6239" i="73" s="1"/>
  <c r="A6218" i="73"/>
  <c r="B6219" i="73"/>
  <c r="F6238" i="73"/>
  <c r="G6216" i="73"/>
  <c r="H6216" i="73" s="1"/>
  <c r="I6216" i="73"/>
  <c r="A6219" i="73" l="1"/>
  <c r="B6220" i="73"/>
  <c r="C6240" i="73"/>
  <c r="D7240" i="73"/>
  <c r="F6239" i="73"/>
  <c r="G6217" i="73"/>
  <c r="H6217" i="73" s="1"/>
  <c r="I6217" i="73"/>
  <c r="C6241" i="73" l="1"/>
  <c r="E6241" i="73" s="1"/>
  <c r="E6240" i="73"/>
  <c r="A6220" i="73"/>
  <c r="B6221" i="73"/>
  <c r="D7241" i="73"/>
  <c r="F6240" i="73"/>
  <c r="G6218" i="73"/>
  <c r="H6218" i="73" s="1"/>
  <c r="I6218" i="73"/>
  <c r="D7242" i="73" l="1"/>
  <c r="C6242" i="73"/>
  <c r="A6221" i="73"/>
  <c r="B6222" i="73"/>
  <c r="F6241" i="73"/>
  <c r="G6219" i="73"/>
  <c r="H6219" i="73" s="1"/>
  <c r="I6219" i="73"/>
  <c r="C6243" i="73" l="1"/>
  <c r="E6243" i="73" s="1"/>
  <c r="E6242" i="73"/>
  <c r="A6222" i="73"/>
  <c r="B6223" i="73"/>
  <c r="D7243" i="73"/>
  <c r="F6242" i="73"/>
  <c r="G6220" i="73"/>
  <c r="H6220" i="73" s="1"/>
  <c r="I6220" i="73"/>
  <c r="D7244" i="73" l="1"/>
  <c r="C6244" i="73"/>
  <c r="E6244" i="73" s="1"/>
  <c r="A6223" i="73"/>
  <c r="B6224" i="73"/>
  <c r="F6243" i="73"/>
  <c r="G6221" i="73"/>
  <c r="H6221" i="73" s="1"/>
  <c r="I6221" i="73"/>
  <c r="A6224" i="73" l="1"/>
  <c r="B6225" i="73"/>
  <c r="C6245" i="73"/>
  <c r="D7245" i="73"/>
  <c r="F6244" i="73"/>
  <c r="G6222" i="73"/>
  <c r="H6222" i="73" s="1"/>
  <c r="I6222" i="73"/>
  <c r="C6246" i="73" l="1"/>
  <c r="E6246" i="73" s="1"/>
  <c r="E6245" i="73"/>
  <c r="A6225" i="73"/>
  <c r="B6226" i="73"/>
  <c r="D7246" i="73"/>
  <c r="F6245" i="73"/>
  <c r="G6223" i="73"/>
  <c r="H6223" i="73" s="1"/>
  <c r="I6223" i="73"/>
  <c r="D7247" i="73" l="1"/>
  <c r="C6247" i="73"/>
  <c r="E6247" i="73" s="1"/>
  <c r="A6226" i="73"/>
  <c r="B6227" i="73"/>
  <c r="F6246" i="73"/>
  <c r="G6224" i="73"/>
  <c r="H6224" i="73" s="1"/>
  <c r="I6224" i="73"/>
  <c r="C6248" i="73" l="1"/>
  <c r="E6248" i="73" s="1"/>
  <c r="A6227" i="73"/>
  <c r="B6228" i="73"/>
  <c r="D7248" i="73"/>
  <c r="F6247" i="73"/>
  <c r="G6225" i="73"/>
  <c r="H6225" i="73" s="1"/>
  <c r="I6225" i="73"/>
  <c r="A6228" i="73" l="1"/>
  <c r="B6229" i="73"/>
  <c r="C6249" i="73"/>
  <c r="E6249" i="73" s="1"/>
  <c r="D7249" i="73"/>
  <c r="F6248" i="73"/>
  <c r="G6226" i="73"/>
  <c r="H6226" i="73" s="1"/>
  <c r="I6226" i="73"/>
  <c r="C6250" i="73" l="1"/>
  <c r="E6250" i="73" s="1"/>
  <c r="A6229" i="73"/>
  <c r="B6230" i="73"/>
  <c r="D7250" i="73"/>
  <c r="F6249" i="73"/>
  <c r="G6227" i="73"/>
  <c r="H6227" i="73" s="1"/>
  <c r="I6227" i="73"/>
  <c r="A6230" i="73" l="1"/>
  <c r="B6231" i="73"/>
  <c r="C6251" i="73"/>
  <c r="E6251" i="73" s="1"/>
  <c r="D7251" i="73"/>
  <c r="F6250" i="73"/>
  <c r="G6228" i="73"/>
  <c r="H6228" i="73" s="1"/>
  <c r="I6228" i="73"/>
  <c r="C6252" i="73" l="1"/>
  <c r="E6252" i="73" s="1"/>
  <c r="A6231" i="73"/>
  <c r="B6232" i="73"/>
  <c r="D7252" i="73"/>
  <c r="F6251" i="73"/>
  <c r="G6229" i="73"/>
  <c r="H6229" i="73" s="1"/>
  <c r="I6229" i="73"/>
  <c r="A6232" i="73" l="1"/>
  <c r="B6233" i="73"/>
  <c r="C6253" i="73"/>
  <c r="E6253" i="73" s="1"/>
  <c r="D7253" i="73"/>
  <c r="F6252" i="73"/>
  <c r="G6230" i="73"/>
  <c r="H6230" i="73" s="1"/>
  <c r="I6230" i="73"/>
  <c r="C6254" i="73" l="1"/>
  <c r="E6254" i="73" s="1"/>
  <c r="A6233" i="73"/>
  <c r="B6234" i="73"/>
  <c r="D7254" i="73"/>
  <c r="F6253" i="73"/>
  <c r="G6231" i="73"/>
  <c r="H6231" i="73" s="1"/>
  <c r="I6231" i="73"/>
  <c r="A6234" i="73" l="1"/>
  <c r="B6235" i="73"/>
  <c r="C6255" i="73"/>
  <c r="E6255" i="73" s="1"/>
  <c r="D7255" i="73"/>
  <c r="F6254" i="73"/>
  <c r="G6232" i="73"/>
  <c r="H6232" i="73" s="1"/>
  <c r="I6232" i="73"/>
  <c r="C6256" i="73" l="1"/>
  <c r="E6256" i="73" s="1"/>
  <c r="A6235" i="73"/>
  <c r="B6236" i="73"/>
  <c r="D7256" i="73"/>
  <c r="F6255" i="73"/>
  <c r="G6233" i="73"/>
  <c r="H6233" i="73" s="1"/>
  <c r="I6233" i="73"/>
  <c r="A6236" i="73" l="1"/>
  <c r="B6237" i="73"/>
  <c r="C6257" i="73"/>
  <c r="E6257" i="73" s="1"/>
  <c r="D7257" i="73"/>
  <c r="F6256" i="73"/>
  <c r="G6234" i="73"/>
  <c r="H6234" i="73" s="1"/>
  <c r="I6234" i="73"/>
  <c r="C6258" i="73" l="1"/>
  <c r="E6258" i="73" s="1"/>
  <c r="A6237" i="73"/>
  <c r="B6238" i="73"/>
  <c r="D7258" i="73"/>
  <c r="F6257" i="73"/>
  <c r="G6235" i="73"/>
  <c r="H6235" i="73" s="1"/>
  <c r="I6235" i="73"/>
  <c r="A6238" i="73" l="1"/>
  <c r="B6239" i="73"/>
  <c r="C6259" i="73"/>
  <c r="E6259" i="73" s="1"/>
  <c r="D7259" i="73"/>
  <c r="F6258" i="73"/>
  <c r="G6236" i="73"/>
  <c r="H6236" i="73" s="1"/>
  <c r="I6236" i="73"/>
  <c r="C6260" i="73" l="1"/>
  <c r="E6260" i="73" s="1"/>
  <c r="A6239" i="73"/>
  <c r="B6240" i="73"/>
  <c r="D7260" i="73"/>
  <c r="F6259" i="73"/>
  <c r="G6237" i="73"/>
  <c r="H6237" i="73" s="1"/>
  <c r="I6237" i="73"/>
  <c r="A6240" i="73" l="1"/>
  <c r="B6241" i="73"/>
  <c r="C6261" i="73"/>
  <c r="E6261" i="73" s="1"/>
  <c r="D7261" i="73"/>
  <c r="F6260" i="73"/>
  <c r="G6238" i="73"/>
  <c r="H6238" i="73" s="1"/>
  <c r="I6238" i="73"/>
  <c r="C6262" i="73" l="1"/>
  <c r="E6262" i="73" s="1"/>
  <c r="A6241" i="73"/>
  <c r="B6242" i="73"/>
  <c r="D7262" i="73"/>
  <c r="F6261" i="73"/>
  <c r="G6239" i="73"/>
  <c r="H6239" i="73" s="1"/>
  <c r="I6239" i="73"/>
  <c r="A6242" i="73" l="1"/>
  <c r="B6243" i="73"/>
  <c r="C6263" i="73"/>
  <c r="E6263" i="73" s="1"/>
  <c r="D7263" i="73"/>
  <c r="F6262" i="73"/>
  <c r="G6240" i="73"/>
  <c r="H6240" i="73" s="1"/>
  <c r="I6240" i="73"/>
  <c r="C6264" i="73" l="1"/>
  <c r="E6264" i="73" s="1"/>
  <c r="A6243" i="73"/>
  <c r="B6244" i="73"/>
  <c r="D7264" i="73"/>
  <c r="F6263" i="73"/>
  <c r="G6241" i="73"/>
  <c r="H6241" i="73" s="1"/>
  <c r="I6241" i="73"/>
  <c r="A6244" i="73" l="1"/>
  <c r="B6245" i="73"/>
  <c r="C6265" i="73"/>
  <c r="E6265" i="73" s="1"/>
  <c r="D7265" i="73"/>
  <c r="F6264" i="73"/>
  <c r="G6242" i="73"/>
  <c r="H6242" i="73" s="1"/>
  <c r="I6242" i="73"/>
  <c r="C6266" i="73" l="1"/>
  <c r="E6266" i="73" s="1"/>
  <c r="A6245" i="73"/>
  <c r="B6246" i="73"/>
  <c r="D7266" i="73"/>
  <c r="F6265" i="73"/>
  <c r="G6243" i="73"/>
  <c r="H6243" i="73" s="1"/>
  <c r="I6243" i="73"/>
  <c r="A6246" i="73" l="1"/>
  <c r="B6247" i="73"/>
  <c r="C6267" i="73"/>
  <c r="E6267" i="73" s="1"/>
  <c r="D7267" i="73"/>
  <c r="F6266" i="73"/>
  <c r="G6244" i="73"/>
  <c r="H6244" i="73" s="1"/>
  <c r="I6244" i="73"/>
  <c r="C6268" i="73" l="1"/>
  <c r="E6268" i="73" s="1"/>
  <c r="A6247" i="73"/>
  <c r="B6248" i="73"/>
  <c r="D7268" i="73"/>
  <c r="F6267" i="73"/>
  <c r="G6245" i="73"/>
  <c r="H6245" i="73" s="1"/>
  <c r="I6245" i="73"/>
  <c r="A6248" i="73" l="1"/>
  <c r="B6249" i="73"/>
  <c r="C6269" i="73"/>
  <c r="E6269" i="73" s="1"/>
  <c r="D7269" i="73"/>
  <c r="F6268" i="73"/>
  <c r="G6246" i="73"/>
  <c r="H6246" i="73" s="1"/>
  <c r="I6246" i="73"/>
  <c r="C6270" i="73" l="1"/>
  <c r="E6270" i="73" s="1"/>
  <c r="A6249" i="73"/>
  <c r="B6250" i="73"/>
  <c r="D7270" i="73"/>
  <c r="F6269" i="73"/>
  <c r="G6247" i="73"/>
  <c r="H6247" i="73" s="1"/>
  <c r="I6247" i="73"/>
  <c r="A6250" i="73" l="1"/>
  <c r="B6251" i="73"/>
  <c r="C6271" i="73"/>
  <c r="E6271" i="73" s="1"/>
  <c r="D7271" i="73"/>
  <c r="F6270" i="73"/>
  <c r="G6248" i="73"/>
  <c r="H6248" i="73" s="1"/>
  <c r="I6248" i="73"/>
  <c r="C6272" i="73" l="1"/>
  <c r="E6272" i="73" s="1"/>
  <c r="A6251" i="73"/>
  <c r="B6252" i="73"/>
  <c r="D7272" i="73"/>
  <c r="F6271" i="73"/>
  <c r="G6249" i="73"/>
  <c r="H6249" i="73" s="1"/>
  <c r="I6249" i="73"/>
  <c r="A6252" i="73" l="1"/>
  <c r="B6253" i="73"/>
  <c r="C6273" i="73"/>
  <c r="E6273" i="73" s="1"/>
  <c r="D7273" i="73"/>
  <c r="F6272" i="73"/>
  <c r="G6250" i="73"/>
  <c r="H6250" i="73" s="1"/>
  <c r="I6250" i="73"/>
  <c r="C6274" i="73" l="1"/>
  <c r="E6274" i="73" s="1"/>
  <c r="A6253" i="73"/>
  <c r="B6254" i="73"/>
  <c r="D7274" i="73"/>
  <c r="F6273" i="73"/>
  <c r="G6251" i="73"/>
  <c r="H6251" i="73" s="1"/>
  <c r="I6251" i="73"/>
  <c r="A6254" i="73" l="1"/>
  <c r="B6255" i="73"/>
  <c r="C6275" i="73"/>
  <c r="E6275" i="73" s="1"/>
  <c r="D7275" i="73"/>
  <c r="F6274" i="73"/>
  <c r="G6252" i="73"/>
  <c r="H6252" i="73" s="1"/>
  <c r="I6252" i="73"/>
  <c r="C6276" i="73" l="1"/>
  <c r="E6276" i="73" s="1"/>
  <c r="A6255" i="73"/>
  <c r="B6256" i="73"/>
  <c r="D7276" i="73"/>
  <c r="F6275" i="73"/>
  <c r="G6253" i="73"/>
  <c r="H6253" i="73" s="1"/>
  <c r="I6253" i="73"/>
  <c r="A6256" i="73" l="1"/>
  <c r="B6257" i="73"/>
  <c r="C6277" i="73"/>
  <c r="E6277" i="73" s="1"/>
  <c r="D7277" i="73"/>
  <c r="F6276" i="73"/>
  <c r="G6254" i="73"/>
  <c r="H6254" i="73" s="1"/>
  <c r="I6254" i="73"/>
  <c r="C6278" i="73" l="1"/>
  <c r="E6278" i="73" s="1"/>
  <c r="A6257" i="73"/>
  <c r="B6258" i="73"/>
  <c r="D7278" i="73"/>
  <c r="F6277" i="73"/>
  <c r="G6255" i="73"/>
  <c r="H6255" i="73" s="1"/>
  <c r="I6255" i="73"/>
  <c r="A6258" i="73" l="1"/>
  <c r="B6259" i="73"/>
  <c r="C6279" i="73"/>
  <c r="E6279" i="73" s="1"/>
  <c r="D7279" i="73"/>
  <c r="F6278" i="73"/>
  <c r="G6256" i="73"/>
  <c r="H6256" i="73" s="1"/>
  <c r="I6256" i="73"/>
  <c r="C6280" i="73" l="1"/>
  <c r="E6280" i="73" s="1"/>
  <c r="A6259" i="73"/>
  <c r="B6260" i="73"/>
  <c r="D7280" i="73"/>
  <c r="F6279" i="73"/>
  <c r="G6257" i="73"/>
  <c r="H6257" i="73" s="1"/>
  <c r="I6257" i="73"/>
  <c r="A6260" i="73" l="1"/>
  <c r="B6261" i="73"/>
  <c r="C6281" i="73"/>
  <c r="E6281" i="73" s="1"/>
  <c r="D7281" i="73"/>
  <c r="F6280" i="73"/>
  <c r="G6258" i="73"/>
  <c r="H6258" i="73" s="1"/>
  <c r="I6258" i="73"/>
  <c r="C6282" i="73" l="1"/>
  <c r="E6282" i="73" s="1"/>
  <c r="A6261" i="73"/>
  <c r="B6262" i="73"/>
  <c r="D7282" i="73"/>
  <c r="F6281" i="73"/>
  <c r="G6259" i="73"/>
  <c r="H6259" i="73" s="1"/>
  <c r="I6259" i="73"/>
  <c r="A6262" i="73" l="1"/>
  <c r="B6263" i="73"/>
  <c r="C6283" i="73"/>
  <c r="E6283" i="73" s="1"/>
  <c r="D7283" i="73"/>
  <c r="F6282" i="73"/>
  <c r="G6260" i="73"/>
  <c r="H6260" i="73" s="1"/>
  <c r="I6260" i="73"/>
  <c r="C6284" i="73" l="1"/>
  <c r="E6284" i="73" s="1"/>
  <c r="A6263" i="73"/>
  <c r="B6264" i="73"/>
  <c r="D7284" i="73"/>
  <c r="F6283" i="73"/>
  <c r="G6261" i="73"/>
  <c r="H6261" i="73" s="1"/>
  <c r="I6261" i="73"/>
  <c r="A6264" i="73" l="1"/>
  <c r="B6265" i="73"/>
  <c r="C6285" i="73"/>
  <c r="E6285" i="73" s="1"/>
  <c r="D7285" i="73"/>
  <c r="F6284" i="73"/>
  <c r="G6262" i="73"/>
  <c r="H6262" i="73" s="1"/>
  <c r="I6262" i="73"/>
  <c r="C6286" i="73" l="1"/>
  <c r="E6286" i="73" s="1"/>
  <c r="A6265" i="73"/>
  <c r="B6266" i="73"/>
  <c r="D7286" i="73"/>
  <c r="F6285" i="73"/>
  <c r="G6263" i="73"/>
  <c r="H6263" i="73" s="1"/>
  <c r="I6263" i="73"/>
  <c r="A6266" i="73" l="1"/>
  <c r="B6267" i="73"/>
  <c r="C6287" i="73"/>
  <c r="E6287" i="73" s="1"/>
  <c r="D7287" i="73"/>
  <c r="F6286" i="73"/>
  <c r="G6264" i="73"/>
  <c r="H6264" i="73" s="1"/>
  <c r="I6264" i="73"/>
  <c r="C6288" i="73" l="1"/>
  <c r="E6288" i="73" s="1"/>
  <c r="A6267" i="73"/>
  <c r="B6268" i="73"/>
  <c r="D7288" i="73"/>
  <c r="F6287" i="73"/>
  <c r="G6265" i="73"/>
  <c r="H6265" i="73" s="1"/>
  <c r="I6265" i="73"/>
  <c r="A6268" i="73" l="1"/>
  <c r="B6269" i="73"/>
  <c r="C6289" i="73"/>
  <c r="E6289" i="73" s="1"/>
  <c r="D7289" i="73"/>
  <c r="F6288" i="73"/>
  <c r="G6266" i="73"/>
  <c r="H6266" i="73" s="1"/>
  <c r="I6266" i="73"/>
  <c r="C6290" i="73" l="1"/>
  <c r="E6290" i="73" s="1"/>
  <c r="A6269" i="73"/>
  <c r="B6270" i="73"/>
  <c r="D7290" i="73"/>
  <c r="F6289" i="73"/>
  <c r="G6267" i="73"/>
  <c r="H6267" i="73" s="1"/>
  <c r="I6267" i="73"/>
  <c r="A6270" i="73" l="1"/>
  <c r="B6271" i="73"/>
  <c r="C6291" i="73"/>
  <c r="E6291" i="73" s="1"/>
  <c r="D7291" i="73"/>
  <c r="F6290" i="73"/>
  <c r="G6268" i="73"/>
  <c r="H6268" i="73" s="1"/>
  <c r="I6268" i="73"/>
  <c r="C6292" i="73" l="1"/>
  <c r="E6292" i="73" s="1"/>
  <c r="A6271" i="73"/>
  <c r="B6272" i="73"/>
  <c r="D7292" i="73"/>
  <c r="F6291" i="73"/>
  <c r="G6269" i="73"/>
  <c r="H6269" i="73" s="1"/>
  <c r="I6269" i="73"/>
  <c r="A6272" i="73" l="1"/>
  <c r="B6273" i="73"/>
  <c r="C6293" i="73"/>
  <c r="E6293" i="73" s="1"/>
  <c r="D7293" i="73"/>
  <c r="F6292" i="73"/>
  <c r="G6270" i="73"/>
  <c r="H6270" i="73" s="1"/>
  <c r="I6270" i="73"/>
  <c r="C6294" i="73" l="1"/>
  <c r="E6294" i="73" s="1"/>
  <c r="A6273" i="73"/>
  <c r="B6274" i="73"/>
  <c r="D7294" i="73"/>
  <c r="F6293" i="73"/>
  <c r="G6271" i="73"/>
  <c r="H6271" i="73" s="1"/>
  <c r="I6271" i="73"/>
  <c r="A6274" i="73" l="1"/>
  <c r="B6275" i="73"/>
  <c r="C6295" i="73"/>
  <c r="E6295" i="73" s="1"/>
  <c r="D7295" i="73"/>
  <c r="F6294" i="73"/>
  <c r="G6272" i="73"/>
  <c r="H6272" i="73" s="1"/>
  <c r="I6272" i="73"/>
  <c r="C6296" i="73" l="1"/>
  <c r="E6296" i="73" s="1"/>
  <c r="A6275" i="73"/>
  <c r="B6276" i="73"/>
  <c r="D7296" i="73"/>
  <c r="F6295" i="73"/>
  <c r="G6273" i="73"/>
  <c r="H6273" i="73" s="1"/>
  <c r="I6273" i="73"/>
  <c r="A6276" i="73" l="1"/>
  <c r="B6277" i="73"/>
  <c r="C6297" i="73"/>
  <c r="E6297" i="73" s="1"/>
  <c r="D7297" i="73"/>
  <c r="F6296" i="73"/>
  <c r="G6274" i="73"/>
  <c r="H6274" i="73" s="1"/>
  <c r="I6274" i="73"/>
  <c r="C6298" i="73" l="1"/>
  <c r="E6298" i="73" s="1"/>
  <c r="A6277" i="73"/>
  <c r="B6278" i="73"/>
  <c r="D7298" i="73"/>
  <c r="F6297" i="73"/>
  <c r="G6275" i="73"/>
  <c r="H6275" i="73" s="1"/>
  <c r="I6275" i="73"/>
  <c r="A6278" i="73" l="1"/>
  <c r="B6279" i="73"/>
  <c r="C6299" i="73"/>
  <c r="E6299" i="73" s="1"/>
  <c r="D7299" i="73"/>
  <c r="F6298" i="73"/>
  <c r="G6276" i="73"/>
  <c r="H6276" i="73" s="1"/>
  <c r="I6276" i="73"/>
  <c r="C6300" i="73" l="1"/>
  <c r="E6300" i="73" s="1"/>
  <c r="A6279" i="73"/>
  <c r="B6280" i="73"/>
  <c r="D7300" i="73"/>
  <c r="F6299" i="73"/>
  <c r="G6277" i="73"/>
  <c r="H6277" i="73" s="1"/>
  <c r="I6277" i="73"/>
  <c r="A6280" i="73" l="1"/>
  <c r="B6281" i="73"/>
  <c r="C6301" i="73"/>
  <c r="E6301" i="73" s="1"/>
  <c r="D7301" i="73"/>
  <c r="F6300" i="73"/>
  <c r="G6278" i="73"/>
  <c r="H6278" i="73" s="1"/>
  <c r="I6278" i="73"/>
  <c r="C6302" i="73" l="1"/>
  <c r="E6302" i="73" s="1"/>
  <c r="A6281" i="73"/>
  <c r="B6282" i="73"/>
  <c r="D7302" i="73"/>
  <c r="F6301" i="73"/>
  <c r="G6279" i="73"/>
  <c r="H6279" i="73" s="1"/>
  <c r="I6279" i="73"/>
  <c r="A6282" i="73" l="1"/>
  <c r="B6283" i="73"/>
  <c r="C6303" i="73"/>
  <c r="E6303" i="73" s="1"/>
  <c r="D7303" i="73"/>
  <c r="F6302" i="73"/>
  <c r="G6280" i="73"/>
  <c r="H6280" i="73" s="1"/>
  <c r="I6280" i="73"/>
  <c r="C6304" i="73" l="1"/>
  <c r="E6304" i="73" s="1"/>
  <c r="A6283" i="73"/>
  <c r="B6284" i="73"/>
  <c r="D7304" i="73"/>
  <c r="F6303" i="73"/>
  <c r="G6281" i="73"/>
  <c r="H6281" i="73" s="1"/>
  <c r="I6281" i="73"/>
  <c r="A6284" i="73" l="1"/>
  <c r="B6285" i="73"/>
  <c r="C6305" i="73"/>
  <c r="E6305" i="73" s="1"/>
  <c r="D7305" i="73"/>
  <c r="F6304" i="73"/>
  <c r="G6282" i="73"/>
  <c r="H6282" i="73" s="1"/>
  <c r="I6282" i="73"/>
  <c r="C6306" i="73" l="1"/>
  <c r="E6306" i="73" s="1"/>
  <c r="A6285" i="73"/>
  <c r="B6286" i="73"/>
  <c r="D7306" i="73"/>
  <c r="F6305" i="73"/>
  <c r="G6283" i="73"/>
  <c r="H6283" i="73" s="1"/>
  <c r="I6283" i="73"/>
  <c r="A6286" i="73" l="1"/>
  <c r="B6287" i="73"/>
  <c r="C6307" i="73"/>
  <c r="E6307" i="73" s="1"/>
  <c r="D7307" i="73"/>
  <c r="F6306" i="73"/>
  <c r="G6284" i="73"/>
  <c r="H6284" i="73" s="1"/>
  <c r="I6284" i="73"/>
  <c r="C6308" i="73" l="1"/>
  <c r="E6308" i="73" s="1"/>
  <c r="A6287" i="73"/>
  <c r="B6288" i="73"/>
  <c r="D7308" i="73"/>
  <c r="F6307" i="73"/>
  <c r="G6285" i="73"/>
  <c r="H6285" i="73" s="1"/>
  <c r="I6285" i="73"/>
  <c r="A6288" i="73" l="1"/>
  <c r="B6289" i="73"/>
  <c r="C6309" i="73"/>
  <c r="E6309" i="73" s="1"/>
  <c r="D7309" i="73"/>
  <c r="F6308" i="73"/>
  <c r="G6286" i="73"/>
  <c r="H6286" i="73" s="1"/>
  <c r="I6286" i="73"/>
  <c r="C6310" i="73" l="1"/>
  <c r="E6310" i="73" s="1"/>
  <c r="A6289" i="73"/>
  <c r="B6290" i="73"/>
  <c r="D7310" i="73"/>
  <c r="F6309" i="73"/>
  <c r="G6287" i="73"/>
  <c r="H6287" i="73" s="1"/>
  <c r="I6287" i="73"/>
  <c r="A6290" i="73" l="1"/>
  <c r="B6291" i="73"/>
  <c r="C6311" i="73"/>
  <c r="E6311" i="73" s="1"/>
  <c r="D7311" i="73"/>
  <c r="F6310" i="73"/>
  <c r="G6288" i="73"/>
  <c r="H6288" i="73" s="1"/>
  <c r="I6288" i="73"/>
  <c r="C6312" i="73" l="1"/>
  <c r="E6312" i="73" s="1"/>
  <c r="A6291" i="73"/>
  <c r="B6292" i="73"/>
  <c r="D7312" i="73"/>
  <c r="F6311" i="73"/>
  <c r="G6289" i="73"/>
  <c r="H6289" i="73" s="1"/>
  <c r="I6289" i="73"/>
  <c r="A6292" i="73" l="1"/>
  <c r="B6293" i="73"/>
  <c r="C6313" i="73"/>
  <c r="E6313" i="73" s="1"/>
  <c r="D7313" i="73"/>
  <c r="F6312" i="73"/>
  <c r="G6290" i="73"/>
  <c r="H6290" i="73" s="1"/>
  <c r="I6290" i="73"/>
  <c r="C6314" i="73" l="1"/>
  <c r="E6314" i="73" s="1"/>
  <c r="A6293" i="73"/>
  <c r="B6294" i="73"/>
  <c r="D7314" i="73"/>
  <c r="F6313" i="73"/>
  <c r="G6291" i="73"/>
  <c r="H6291" i="73" s="1"/>
  <c r="I6291" i="73"/>
  <c r="A6294" i="73" l="1"/>
  <c r="B6295" i="73"/>
  <c r="C6315" i="73"/>
  <c r="E6315" i="73" s="1"/>
  <c r="D7315" i="73"/>
  <c r="F6314" i="73"/>
  <c r="G6292" i="73"/>
  <c r="H6292" i="73" s="1"/>
  <c r="I6292" i="73"/>
  <c r="C6316" i="73" l="1"/>
  <c r="E6316" i="73" s="1"/>
  <c r="A6295" i="73"/>
  <c r="B6296" i="73"/>
  <c r="D7316" i="73"/>
  <c r="F6315" i="73"/>
  <c r="G6293" i="73"/>
  <c r="H6293" i="73" s="1"/>
  <c r="I6293" i="73"/>
  <c r="A6296" i="73" l="1"/>
  <c r="B6297" i="73"/>
  <c r="C6317" i="73"/>
  <c r="E6317" i="73" s="1"/>
  <c r="D7317" i="73"/>
  <c r="F6316" i="73"/>
  <c r="G6294" i="73"/>
  <c r="H6294" i="73" s="1"/>
  <c r="I6294" i="73"/>
  <c r="C6318" i="73" l="1"/>
  <c r="E6318" i="73" s="1"/>
  <c r="A6297" i="73"/>
  <c r="B6298" i="73"/>
  <c r="D7318" i="73"/>
  <c r="F6317" i="73"/>
  <c r="G6295" i="73"/>
  <c r="H6295" i="73" s="1"/>
  <c r="I6295" i="73"/>
  <c r="A6298" i="73" l="1"/>
  <c r="B6299" i="73"/>
  <c r="C6319" i="73"/>
  <c r="E6319" i="73" s="1"/>
  <c r="D7319" i="73"/>
  <c r="F6318" i="73"/>
  <c r="G6296" i="73"/>
  <c r="H6296" i="73" s="1"/>
  <c r="I6296" i="73"/>
  <c r="C6320" i="73" l="1"/>
  <c r="E6320" i="73" s="1"/>
  <c r="A6299" i="73"/>
  <c r="B6300" i="73"/>
  <c r="D7320" i="73"/>
  <c r="F6319" i="73"/>
  <c r="G6297" i="73"/>
  <c r="H6297" i="73" s="1"/>
  <c r="I6297" i="73"/>
  <c r="A6300" i="73" l="1"/>
  <c r="B6301" i="73"/>
  <c r="C6321" i="73"/>
  <c r="E6321" i="73" s="1"/>
  <c r="D7321" i="73"/>
  <c r="F6320" i="73"/>
  <c r="G6298" i="73"/>
  <c r="H6298" i="73" s="1"/>
  <c r="I6298" i="73"/>
  <c r="C6322" i="73" l="1"/>
  <c r="E6322" i="73" s="1"/>
  <c r="A6301" i="73"/>
  <c r="B6302" i="73"/>
  <c r="D7322" i="73"/>
  <c r="F6321" i="73"/>
  <c r="G6299" i="73"/>
  <c r="H6299" i="73" s="1"/>
  <c r="I6299" i="73"/>
  <c r="A6302" i="73" l="1"/>
  <c r="B6303" i="73"/>
  <c r="C6323" i="73"/>
  <c r="E6323" i="73" s="1"/>
  <c r="D7323" i="73"/>
  <c r="F6322" i="73"/>
  <c r="G6300" i="73"/>
  <c r="H6300" i="73" s="1"/>
  <c r="I6300" i="73"/>
  <c r="C6324" i="73" l="1"/>
  <c r="E6324" i="73" s="1"/>
  <c r="A6303" i="73"/>
  <c r="B6304" i="73"/>
  <c r="D7324" i="73"/>
  <c r="F6323" i="73"/>
  <c r="G6301" i="73"/>
  <c r="H6301" i="73" s="1"/>
  <c r="I6301" i="73"/>
  <c r="A6304" i="73" l="1"/>
  <c r="B6305" i="73"/>
  <c r="C6325" i="73"/>
  <c r="E6325" i="73" s="1"/>
  <c r="D7325" i="73"/>
  <c r="F6324" i="73"/>
  <c r="G6302" i="73"/>
  <c r="H6302" i="73" s="1"/>
  <c r="I6302" i="73"/>
  <c r="C6326" i="73" l="1"/>
  <c r="E6326" i="73" s="1"/>
  <c r="A6305" i="73"/>
  <c r="B6306" i="73"/>
  <c r="D7326" i="73"/>
  <c r="F6325" i="73"/>
  <c r="G6303" i="73"/>
  <c r="H6303" i="73" s="1"/>
  <c r="I6303" i="73"/>
  <c r="A6306" i="73" l="1"/>
  <c r="B6307" i="73"/>
  <c r="C6327" i="73"/>
  <c r="E6327" i="73" s="1"/>
  <c r="D7327" i="73"/>
  <c r="F6326" i="73"/>
  <c r="G6304" i="73"/>
  <c r="H6304" i="73" s="1"/>
  <c r="I6304" i="73"/>
  <c r="C6328" i="73" l="1"/>
  <c r="E6328" i="73" s="1"/>
  <c r="A6307" i="73"/>
  <c r="B6308" i="73"/>
  <c r="D7328" i="73"/>
  <c r="F6327" i="73"/>
  <c r="G6305" i="73"/>
  <c r="H6305" i="73" s="1"/>
  <c r="I6305" i="73"/>
  <c r="A6308" i="73" l="1"/>
  <c r="B6309" i="73"/>
  <c r="C6329" i="73"/>
  <c r="E6329" i="73" s="1"/>
  <c r="D7329" i="73"/>
  <c r="F6328" i="73"/>
  <c r="G6306" i="73"/>
  <c r="H6306" i="73" s="1"/>
  <c r="I6306" i="73"/>
  <c r="C6330" i="73" l="1"/>
  <c r="E6330" i="73" s="1"/>
  <c r="A6309" i="73"/>
  <c r="B6310" i="73"/>
  <c r="D7330" i="73"/>
  <c r="F6329" i="73"/>
  <c r="G6307" i="73"/>
  <c r="H6307" i="73" s="1"/>
  <c r="I6307" i="73"/>
  <c r="A6310" i="73" l="1"/>
  <c r="B6311" i="73"/>
  <c r="C6331" i="73"/>
  <c r="E6331" i="73" s="1"/>
  <c r="D7331" i="73"/>
  <c r="F6330" i="73"/>
  <c r="G6308" i="73"/>
  <c r="H6308" i="73" s="1"/>
  <c r="I6308" i="73"/>
  <c r="C6332" i="73" l="1"/>
  <c r="E6332" i="73" s="1"/>
  <c r="A6311" i="73"/>
  <c r="B6312" i="73"/>
  <c r="D7332" i="73"/>
  <c r="F6331" i="73"/>
  <c r="G6309" i="73"/>
  <c r="H6309" i="73" s="1"/>
  <c r="I6309" i="73"/>
  <c r="A6312" i="73" l="1"/>
  <c r="B6313" i="73"/>
  <c r="C6333" i="73"/>
  <c r="E6333" i="73" s="1"/>
  <c r="D7333" i="73"/>
  <c r="F6332" i="73"/>
  <c r="G6310" i="73"/>
  <c r="H6310" i="73" s="1"/>
  <c r="I6310" i="73"/>
  <c r="C6334" i="73" l="1"/>
  <c r="E6334" i="73" s="1"/>
  <c r="A6313" i="73"/>
  <c r="B6314" i="73"/>
  <c r="D7334" i="73"/>
  <c r="F6333" i="73"/>
  <c r="G6311" i="73"/>
  <c r="H6311" i="73" s="1"/>
  <c r="I6311" i="73"/>
  <c r="A6314" i="73" l="1"/>
  <c r="B6315" i="73"/>
  <c r="C6335" i="73"/>
  <c r="E6335" i="73" s="1"/>
  <c r="D7335" i="73"/>
  <c r="F6334" i="73"/>
  <c r="G6312" i="73"/>
  <c r="H6312" i="73" s="1"/>
  <c r="I6312" i="73"/>
  <c r="D7336" i="73" l="1"/>
  <c r="C6336" i="73"/>
  <c r="E6336" i="73" s="1"/>
  <c r="A6315" i="73"/>
  <c r="B6316" i="73"/>
  <c r="F6335" i="73"/>
  <c r="G6313" i="73"/>
  <c r="H6313" i="73" s="1"/>
  <c r="I6313" i="73"/>
  <c r="C6337" i="73" l="1"/>
  <c r="E6337" i="73" s="1"/>
  <c r="A6316" i="73"/>
  <c r="B6317" i="73"/>
  <c r="D7337" i="73"/>
  <c r="F6336" i="73"/>
  <c r="G6314" i="73"/>
  <c r="H6314" i="73" s="1"/>
  <c r="I6314" i="73"/>
  <c r="A6317" i="73" l="1"/>
  <c r="B6318" i="73"/>
  <c r="C6338" i="73"/>
  <c r="E6338" i="73" s="1"/>
  <c r="D7338" i="73"/>
  <c r="F6337" i="73"/>
  <c r="G6315" i="73"/>
  <c r="H6315" i="73" s="1"/>
  <c r="I6315" i="73"/>
  <c r="C6339" i="73" l="1"/>
  <c r="E6339" i="73" s="1"/>
  <c r="A6318" i="73"/>
  <c r="B6319" i="73"/>
  <c r="D7339" i="73"/>
  <c r="F6338" i="73"/>
  <c r="G6316" i="73"/>
  <c r="H6316" i="73" s="1"/>
  <c r="I6316" i="73"/>
  <c r="A6319" i="73" l="1"/>
  <c r="B6320" i="73"/>
  <c r="C6340" i="73"/>
  <c r="E6340" i="73" s="1"/>
  <c r="D7340" i="73"/>
  <c r="F6339" i="73"/>
  <c r="G6317" i="73"/>
  <c r="H6317" i="73" s="1"/>
  <c r="I6317" i="73"/>
  <c r="C6341" i="73" l="1"/>
  <c r="E6341" i="73" s="1"/>
  <c r="A6320" i="73"/>
  <c r="B6321" i="73"/>
  <c r="D7341" i="73"/>
  <c r="F6340" i="73"/>
  <c r="G6318" i="73"/>
  <c r="H6318" i="73" s="1"/>
  <c r="I6318" i="73"/>
  <c r="A6321" i="73" l="1"/>
  <c r="B6322" i="73"/>
  <c r="C6342" i="73"/>
  <c r="E6342" i="73" s="1"/>
  <c r="D7342" i="73"/>
  <c r="F6341" i="73"/>
  <c r="G6319" i="73"/>
  <c r="H6319" i="73" s="1"/>
  <c r="I6319" i="73"/>
  <c r="C6343" i="73" l="1"/>
  <c r="E6343" i="73" s="1"/>
  <c r="A6322" i="73"/>
  <c r="B6323" i="73"/>
  <c r="D7343" i="73"/>
  <c r="F6342" i="73"/>
  <c r="G6320" i="73"/>
  <c r="H6320" i="73" s="1"/>
  <c r="I6320" i="73"/>
  <c r="A6323" i="73" l="1"/>
  <c r="B6324" i="73"/>
  <c r="C6344" i="73"/>
  <c r="D7344" i="73"/>
  <c r="F6343" i="73"/>
  <c r="G6321" i="73"/>
  <c r="H6321" i="73" s="1"/>
  <c r="I6321" i="73"/>
  <c r="C6345" i="73" l="1"/>
  <c r="E6345" i="73" s="1"/>
  <c r="E6344" i="73"/>
  <c r="A6324" i="73"/>
  <c r="B6325" i="73"/>
  <c r="D7345" i="73"/>
  <c r="F6344" i="73"/>
  <c r="G6322" i="73"/>
  <c r="H6322" i="73" s="1"/>
  <c r="I6322" i="73"/>
  <c r="D7346" i="73" l="1"/>
  <c r="C6346" i="73"/>
  <c r="E6346" i="73" s="1"/>
  <c r="A6325" i="73"/>
  <c r="B6326" i="73"/>
  <c r="F6345" i="73"/>
  <c r="G6323" i="73"/>
  <c r="H6323" i="73" s="1"/>
  <c r="I6323" i="73"/>
  <c r="C6347" i="73" l="1"/>
  <c r="E6347" i="73" s="1"/>
  <c r="A6326" i="73"/>
  <c r="B6327" i="73"/>
  <c r="D7347" i="73"/>
  <c r="F6346" i="73"/>
  <c r="G6324" i="73"/>
  <c r="H6324" i="73" s="1"/>
  <c r="I6324" i="73"/>
  <c r="A6327" i="73" l="1"/>
  <c r="B6328" i="73"/>
  <c r="C6348" i="73"/>
  <c r="E6348" i="73" s="1"/>
  <c r="D7348" i="73"/>
  <c r="F6347" i="73"/>
  <c r="G6325" i="73"/>
  <c r="H6325" i="73" s="1"/>
  <c r="I6325" i="73"/>
  <c r="C6349" i="73" l="1"/>
  <c r="E6349" i="73" s="1"/>
  <c r="A6328" i="73"/>
  <c r="B6329" i="73"/>
  <c r="D7349" i="73"/>
  <c r="F6348" i="73"/>
  <c r="G6326" i="73"/>
  <c r="H6326" i="73" s="1"/>
  <c r="I6326" i="73"/>
  <c r="A6329" i="73" l="1"/>
  <c r="B6330" i="73"/>
  <c r="C6350" i="73"/>
  <c r="E6350" i="73" s="1"/>
  <c r="D7350" i="73"/>
  <c r="F6349" i="73"/>
  <c r="G6327" i="73"/>
  <c r="H6327" i="73" s="1"/>
  <c r="I6327" i="73"/>
  <c r="C6351" i="73" l="1"/>
  <c r="E6351" i="73" s="1"/>
  <c r="A6330" i="73"/>
  <c r="B6331" i="73"/>
  <c r="D7351" i="73"/>
  <c r="F6350" i="73"/>
  <c r="G6328" i="73"/>
  <c r="H6328" i="73" s="1"/>
  <c r="I6328" i="73"/>
  <c r="A6331" i="73" l="1"/>
  <c r="B6332" i="73"/>
  <c r="C6352" i="73"/>
  <c r="E6352" i="73" s="1"/>
  <c r="D7352" i="73"/>
  <c r="F6351" i="73"/>
  <c r="G6329" i="73"/>
  <c r="H6329" i="73" s="1"/>
  <c r="I6329" i="73"/>
  <c r="C6353" i="73" l="1"/>
  <c r="E6353" i="73" s="1"/>
  <c r="A6332" i="73"/>
  <c r="B6333" i="73"/>
  <c r="D7353" i="73"/>
  <c r="F6352" i="73"/>
  <c r="G6330" i="73"/>
  <c r="H6330" i="73" s="1"/>
  <c r="I6330" i="73"/>
  <c r="A6333" i="73" l="1"/>
  <c r="B6334" i="73"/>
  <c r="C6354" i="73"/>
  <c r="E6354" i="73" s="1"/>
  <c r="D7354" i="73"/>
  <c r="F6353" i="73"/>
  <c r="G6331" i="73"/>
  <c r="H6331" i="73" s="1"/>
  <c r="I6331" i="73"/>
  <c r="C6355" i="73" l="1"/>
  <c r="E6355" i="73" s="1"/>
  <c r="A6334" i="73"/>
  <c r="B6335" i="73"/>
  <c r="D7355" i="73"/>
  <c r="F6354" i="73"/>
  <c r="G6332" i="73"/>
  <c r="H6332" i="73" s="1"/>
  <c r="I6332" i="73"/>
  <c r="A6335" i="73" l="1"/>
  <c r="B6336" i="73"/>
  <c r="C6356" i="73"/>
  <c r="D7356" i="73"/>
  <c r="F6355" i="73"/>
  <c r="G6333" i="73"/>
  <c r="H6333" i="73" s="1"/>
  <c r="I6333" i="73"/>
  <c r="C6357" i="73" l="1"/>
  <c r="E6356" i="73"/>
  <c r="A6336" i="73"/>
  <c r="B6337" i="73"/>
  <c r="D7357" i="73"/>
  <c r="F6356" i="73"/>
  <c r="G6334" i="73"/>
  <c r="H6334" i="73" s="1"/>
  <c r="I6334" i="73"/>
  <c r="C6358" i="73" l="1"/>
  <c r="E6358" i="73" s="1"/>
  <c r="D7358" i="73"/>
  <c r="E6357" i="73"/>
  <c r="A6337" i="73"/>
  <c r="B6338" i="73"/>
  <c r="F6357" i="73"/>
  <c r="G6335" i="73"/>
  <c r="H6335" i="73" s="1"/>
  <c r="I6335" i="73"/>
  <c r="A6338" i="73" l="1"/>
  <c r="B6339" i="73"/>
  <c r="D7359" i="73"/>
  <c r="C6359" i="73"/>
  <c r="E6359" i="73" s="1"/>
  <c r="F6358" i="73"/>
  <c r="G6336" i="73"/>
  <c r="H6336" i="73" s="1"/>
  <c r="I6336" i="73"/>
  <c r="D7360" i="73" l="1"/>
  <c r="C6360" i="73"/>
  <c r="E6360" i="73" s="1"/>
  <c r="A6339" i="73"/>
  <c r="B6340" i="73"/>
  <c r="F6359" i="73"/>
  <c r="G6337" i="73"/>
  <c r="H6337" i="73" s="1"/>
  <c r="I6337" i="73"/>
  <c r="C6361" i="73" l="1"/>
  <c r="E6361" i="73" s="1"/>
  <c r="A6340" i="73"/>
  <c r="B6341" i="73"/>
  <c r="D7361" i="73"/>
  <c r="F6360" i="73"/>
  <c r="G6338" i="73"/>
  <c r="H6338" i="73" s="1"/>
  <c r="I6338" i="73"/>
  <c r="A6341" i="73" l="1"/>
  <c r="B6342" i="73"/>
  <c r="C6362" i="73"/>
  <c r="E6362" i="73" s="1"/>
  <c r="D7362" i="73"/>
  <c r="F6361" i="73"/>
  <c r="G6339" i="73"/>
  <c r="H6339" i="73" s="1"/>
  <c r="I6339" i="73"/>
  <c r="C6363" i="73" l="1"/>
  <c r="E6363" i="73" s="1"/>
  <c r="A6342" i="73"/>
  <c r="B6343" i="73"/>
  <c r="D7363" i="73"/>
  <c r="F6362" i="73"/>
  <c r="G6340" i="73"/>
  <c r="H6340" i="73" s="1"/>
  <c r="I6340" i="73"/>
  <c r="A6343" i="73" l="1"/>
  <c r="B6344" i="73"/>
  <c r="C6364" i="73"/>
  <c r="E6364" i="73" s="1"/>
  <c r="D7364" i="73"/>
  <c r="F6363" i="73"/>
  <c r="G6341" i="73"/>
  <c r="H6341" i="73" s="1"/>
  <c r="I6341" i="73"/>
  <c r="C6365" i="73" l="1"/>
  <c r="E6365" i="73" s="1"/>
  <c r="A6344" i="73"/>
  <c r="B6345" i="73"/>
  <c r="D7365" i="73"/>
  <c r="F6364" i="73"/>
  <c r="G6342" i="73"/>
  <c r="H6342" i="73" s="1"/>
  <c r="I6342" i="73"/>
  <c r="A6345" i="73" l="1"/>
  <c r="B6346" i="73"/>
  <c r="C6366" i="73"/>
  <c r="E6366" i="73" s="1"/>
  <c r="D7366" i="73"/>
  <c r="F6365" i="73"/>
  <c r="G6343" i="73"/>
  <c r="H6343" i="73" s="1"/>
  <c r="I6343" i="73"/>
  <c r="C6367" i="73" l="1"/>
  <c r="E6367" i="73" s="1"/>
  <c r="A6346" i="73"/>
  <c r="B6347" i="73"/>
  <c r="D7367" i="73"/>
  <c r="F6366" i="73"/>
  <c r="G6344" i="73"/>
  <c r="H6344" i="73" s="1"/>
  <c r="I6344" i="73"/>
  <c r="A6347" i="73" l="1"/>
  <c r="B6348" i="73"/>
  <c r="C6368" i="73"/>
  <c r="D7368" i="73"/>
  <c r="F6367" i="73"/>
  <c r="G6345" i="73"/>
  <c r="H6345" i="73" s="1"/>
  <c r="I6345" i="73"/>
  <c r="C6369" i="73" l="1"/>
  <c r="E6368" i="73"/>
  <c r="A6348" i="73"/>
  <c r="B6349" i="73"/>
  <c r="D7369" i="73"/>
  <c r="F6368" i="73"/>
  <c r="G6346" i="73"/>
  <c r="H6346" i="73" s="1"/>
  <c r="I6346" i="73"/>
  <c r="E6369" i="73"/>
  <c r="C6370" i="73" l="1"/>
  <c r="E6370" i="73" s="1"/>
  <c r="D7370" i="73"/>
  <c r="A6349" i="73"/>
  <c r="B6350" i="73"/>
  <c r="F6369" i="73"/>
  <c r="G6347" i="73"/>
  <c r="H6347" i="73" s="1"/>
  <c r="I6347" i="73"/>
  <c r="D7371" i="73" l="1"/>
  <c r="A6350" i="73"/>
  <c r="B6351" i="73"/>
  <c r="C6371" i="73"/>
  <c r="E6371" i="73" s="1"/>
  <c r="F6370" i="73"/>
  <c r="G6348" i="73"/>
  <c r="H6348" i="73" s="1"/>
  <c r="I6348" i="73"/>
  <c r="A6351" i="73" l="1"/>
  <c r="B6352" i="73"/>
  <c r="C6372" i="73"/>
  <c r="E6372" i="73" s="1"/>
  <c r="D7372" i="73"/>
  <c r="F6371" i="73"/>
  <c r="G6349" i="73"/>
  <c r="H6349" i="73" s="1"/>
  <c r="I6349" i="73"/>
  <c r="C6373" i="73" l="1"/>
  <c r="E6373" i="73" s="1"/>
  <c r="A6352" i="73"/>
  <c r="B6353" i="73"/>
  <c r="D7373" i="73"/>
  <c r="F6372" i="73"/>
  <c r="G6350" i="73"/>
  <c r="H6350" i="73" s="1"/>
  <c r="I6350" i="73"/>
  <c r="A6353" i="73" l="1"/>
  <c r="B6354" i="73"/>
  <c r="C6374" i="73"/>
  <c r="E6374" i="73" s="1"/>
  <c r="D7374" i="73"/>
  <c r="F6373" i="73"/>
  <c r="G6351" i="73"/>
  <c r="H6351" i="73" s="1"/>
  <c r="I6351" i="73"/>
  <c r="C6375" i="73" l="1"/>
  <c r="E6375" i="73" s="1"/>
  <c r="A6354" i="73"/>
  <c r="B6355" i="73"/>
  <c r="D7375" i="73"/>
  <c r="F6374" i="73"/>
  <c r="G6352" i="73"/>
  <c r="H6352" i="73" s="1"/>
  <c r="I6352" i="73"/>
  <c r="A6355" i="73" l="1"/>
  <c r="B6356" i="73"/>
  <c r="C6376" i="73"/>
  <c r="E6376" i="73" s="1"/>
  <c r="D7376" i="73"/>
  <c r="F6375" i="73"/>
  <c r="G6353" i="73"/>
  <c r="H6353" i="73" s="1"/>
  <c r="I6353" i="73"/>
  <c r="C6377" i="73" l="1"/>
  <c r="E6377" i="73" s="1"/>
  <c r="A6356" i="73"/>
  <c r="B6357" i="73"/>
  <c r="D7377" i="73"/>
  <c r="F6376" i="73"/>
  <c r="G6354" i="73"/>
  <c r="H6354" i="73" s="1"/>
  <c r="I6354" i="73"/>
  <c r="A6357" i="73" l="1"/>
  <c r="B6358" i="73"/>
  <c r="C6378" i="73"/>
  <c r="D7378" i="73"/>
  <c r="F6377" i="73"/>
  <c r="G6355" i="73"/>
  <c r="H6355" i="73" s="1"/>
  <c r="I6355" i="73"/>
  <c r="C6379" i="73" l="1"/>
  <c r="E6378" i="73"/>
  <c r="A6358" i="73"/>
  <c r="B6359" i="73"/>
  <c r="D7379" i="73"/>
  <c r="F6378" i="73"/>
  <c r="G6356" i="73"/>
  <c r="H6356" i="73" s="1"/>
  <c r="I6356" i="73"/>
  <c r="E6379" i="73"/>
  <c r="D7380" i="73" l="1"/>
  <c r="C6380" i="73"/>
  <c r="E6380" i="73" s="1"/>
  <c r="A6359" i="73"/>
  <c r="B6360" i="73"/>
  <c r="F6379" i="73"/>
  <c r="G6357" i="73"/>
  <c r="H6357" i="73" s="1"/>
  <c r="I6357" i="73"/>
  <c r="C6381" i="73" l="1"/>
  <c r="E6381" i="73" s="1"/>
  <c r="A6360" i="73"/>
  <c r="B6361" i="73"/>
  <c r="D7381" i="73"/>
  <c r="F6380" i="73"/>
  <c r="G6358" i="73"/>
  <c r="H6358" i="73" s="1"/>
  <c r="I6358" i="73"/>
  <c r="A6361" i="73" l="1"/>
  <c r="B6362" i="73"/>
  <c r="C6382" i="73"/>
  <c r="E6382" i="73" s="1"/>
  <c r="D7382" i="73"/>
  <c r="F6381" i="73"/>
  <c r="G6359" i="73"/>
  <c r="H6359" i="73" s="1"/>
  <c r="I6359" i="73"/>
  <c r="C6383" i="73" l="1"/>
  <c r="E6383" i="73" s="1"/>
  <c r="A6362" i="73"/>
  <c r="B6363" i="73"/>
  <c r="D7383" i="73"/>
  <c r="F6382" i="73"/>
  <c r="G6360" i="73"/>
  <c r="H6360" i="73" s="1"/>
  <c r="I6360" i="73"/>
  <c r="A6363" i="73" l="1"/>
  <c r="B6364" i="73"/>
  <c r="C6384" i="73"/>
  <c r="E6384" i="73" s="1"/>
  <c r="D7384" i="73"/>
  <c r="F6383" i="73"/>
  <c r="G6361" i="73"/>
  <c r="H6361" i="73" s="1"/>
  <c r="I6361" i="73"/>
  <c r="C6385" i="73" l="1"/>
  <c r="E6385" i="73" s="1"/>
  <c r="A6364" i="73"/>
  <c r="B6365" i="73"/>
  <c r="D7385" i="73"/>
  <c r="F6384" i="73"/>
  <c r="G6362" i="73"/>
  <c r="H6362" i="73" s="1"/>
  <c r="I6362" i="73"/>
  <c r="A6365" i="73" l="1"/>
  <c r="B6366" i="73"/>
  <c r="C6386" i="73"/>
  <c r="E6386" i="73" s="1"/>
  <c r="D7386" i="73"/>
  <c r="F6385" i="73"/>
  <c r="G6363" i="73"/>
  <c r="H6363" i="73" s="1"/>
  <c r="I6363" i="73"/>
  <c r="C6387" i="73" l="1"/>
  <c r="E6387" i="73" s="1"/>
  <c r="A6366" i="73"/>
  <c r="B6367" i="73"/>
  <c r="D7387" i="73"/>
  <c r="F6386" i="73"/>
  <c r="G6364" i="73"/>
  <c r="H6364" i="73" s="1"/>
  <c r="I6364" i="73"/>
  <c r="A6367" i="73" l="1"/>
  <c r="B6368" i="73"/>
  <c r="C6388" i="73"/>
  <c r="E6388" i="73" s="1"/>
  <c r="D7388" i="73"/>
  <c r="F6387" i="73"/>
  <c r="G6365" i="73"/>
  <c r="H6365" i="73" s="1"/>
  <c r="I6365" i="73"/>
  <c r="C6389" i="73" l="1"/>
  <c r="E6389" i="73" s="1"/>
  <c r="A6368" i="73"/>
  <c r="B6369" i="73"/>
  <c r="D7389" i="73"/>
  <c r="F6388" i="73"/>
  <c r="G6366" i="73"/>
  <c r="H6366" i="73" s="1"/>
  <c r="I6366" i="73"/>
  <c r="A6369" i="73" l="1"/>
  <c r="B6370" i="73"/>
  <c r="C6390" i="73"/>
  <c r="E6390" i="73" s="1"/>
  <c r="D7390" i="73"/>
  <c r="F6389" i="73"/>
  <c r="G6367" i="73"/>
  <c r="H6367" i="73" s="1"/>
  <c r="I6367" i="73"/>
  <c r="C6391" i="73" l="1"/>
  <c r="E6391" i="73" s="1"/>
  <c r="A6370" i="73"/>
  <c r="B6371" i="73"/>
  <c r="D7391" i="73"/>
  <c r="F6390" i="73"/>
  <c r="G6368" i="73"/>
  <c r="H6368" i="73" s="1"/>
  <c r="I6368" i="73"/>
  <c r="C6392" i="73" l="1"/>
  <c r="E6392" i="73" s="1"/>
  <c r="A6371" i="73"/>
  <c r="B6372" i="73"/>
  <c r="D7392" i="73"/>
  <c r="F6391" i="73"/>
  <c r="G6369" i="73"/>
  <c r="H6369" i="73" s="1"/>
  <c r="I6369" i="73"/>
  <c r="A6372" i="73" l="1"/>
  <c r="B6373" i="73"/>
  <c r="C6393" i="73"/>
  <c r="E6393" i="73" s="1"/>
  <c r="D7393" i="73"/>
  <c r="F6392" i="73"/>
  <c r="G6370" i="73"/>
  <c r="H6370" i="73" s="1"/>
  <c r="I6370" i="73"/>
  <c r="C6394" i="73" l="1"/>
  <c r="E6394" i="73" s="1"/>
  <c r="A6373" i="73"/>
  <c r="B6374" i="73"/>
  <c r="D7394" i="73"/>
  <c r="F6393" i="73"/>
  <c r="G6371" i="73"/>
  <c r="H6371" i="73" s="1"/>
  <c r="I6371" i="73"/>
  <c r="A6374" i="73" l="1"/>
  <c r="B6375" i="73"/>
  <c r="C6395" i="73"/>
  <c r="E6395" i="73" s="1"/>
  <c r="D7395" i="73"/>
  <c r="F6394" i="73"/>
  <c r="G6372" i="73"/>
  <c r="H6372" i="73" s="1"/>
  <c r="I6372" i="73"/>
  <c r="C6396" i="73" l="1"/>
  <c r="E6396" i="73" s="1"/>
  <c r="A6375" i="73"/>
  <c r="B6376" i="73"/>
  <c r="D7396" i="73"/>
  <c r="F6395" i="73"/>
  <c r="G6373" i="73"/>
  <c r="H6373" i="73" s="1"/>
  <c r="I6373" i="73"/>
  <c r="A6376" i="73" l="1"/>
  <c r="B6377" i="73"/>
  <c r="C6397" i="73"/>
  <c r="E6397" i="73" s="1"/>
  <c r="D7397" i="73"/>
  <c r="F6396" i="73"/>
  <c r="G6374" i="73"/>
  <c r="H6374" i="73" s="1"/>
  <c r="I6374" i="73"/>
  <c r="C6398" i="73" l="1"/>
  <c r="E6398" i="73" s="1"/>
  <c r="A6377" i="73"/>
  <c r="B6378" i="73"/>
  <c r="D7398" i="73"/>
  <c r="F6397" i="73"/>
  <c r="G6375" i="73"/>
  <c r="H6375" i="73" s="1"/>
  <c r="I6375" i="73"/>
  <c r="A6378" i="73" l="1"/>
  <c r="B6379" i="73"/>
  <c r="C6399" i="73"/>
  <c r="E6399" i="73" s="1"/>
  <c r="D7399" i="73"/>
  <c r="F6398" i="73"/>
  <c r="G6376" i="73"/>
  <c r="H6376" i="73" s="1"/>
  <c r="I6376" i="73"/>
  <c r="C6400" i="73" l="1"/>
  <c r="E6400" i="73" s="1"/>
  <c r="A6379" i="73"/>
  <c r="B6380" i="73"/>
  <c r="D7400" i="73"/>
  <c r="F6399" i="73"/>
  <c r="G6377" i="73"/>
  <c r="H6377" i="73" s="1"/>
  <c r="I6377" i="73"/>
  <c r="A6380" i="73" l="1"/>
  <c r="B6381" i="73"/>
  <c r="C6401" i="73"/>
  <c r="E6401" i="73" s="1"/>
  <c r="D7401" i="73"/>
  <c r="F6400" i="73"/>
  <c r="G6378" i="73"/>
  <c r="H6378" i="73" s="1"/>
  <c r="I6378" i="73"/>
  <c r="C6402" i="73" l="1"/>
  <c r="E6402" i="73" s="1"/>
  <c r="A6381" i="73"/>
  <c r="B6382" i="73"/>
  <c r="D7402" i="73"/>
  <c r="F6401" i="73"/>
  <c r="G6379" i="73"/>
  <c r="H6379" i="73" s="1"/>
  <c r="I6379" i="73"/>
  <c r="A6382" i="73" l="1"/>
  <c r="B6383" i="73"/>
  <c r="C6403" i="73"/>
  <c r="E6403" i="73" s="1"/>
  <c r="D7403" i="73"/>
  <c r="F6402" i="73"/>
  <c r="G6380" i="73"/>
  <c r="H6380" i="73" s="1"/>
  <c r="I6380" i="73"/>
  <c r="C6404" i="73" l="1"/>
  <c r="E6404" i="73" s="1"/>
  <c r="A6383" i="73"/>
  <c r="B6384" i="73"/>
  <c r="D7404" i="73"/>
  <c r="F6403" i="73"/>
  <c r="G6381" i="73"/>
  <c r="H6381" i="73" s="1"/>
  <c r="I6381" i="73"/>
  <c r="A6384" i="73" l="1"/>
  <c r="B6385" i="73"/>
  <c r="C6405" i="73"/>
  <c r="E6405" i="73" s="1"/>
  <c r="D7405" i="73"/>
  <c r="F6404" i="73"/>
  <c r="G6382" i="73"/>
  <c r="H6382" i="73" s="1"/>
  <c r="I6382" i="73"/>
  <c r="C6406" i="73" l="1"/>
  <c r="E6406" i="73" s="1"/>
  <c r="A6385" i="73"/>
  <c r="B6386" i="73"/>
  <c r="D7406" i="73"/>
  <c r="F6405" i="73"/>
  <c r="G6383" i="73"/>
  <c r="H6383" i="73" s="1"/>
  <c r="I6383" i="73"/>
  <c r="A6386" i="73" l="1"/>
  <c r="B6387" i="73"/>
  <c r="C6407" i="73"/>
  <c r="E6407" i="73" s="1"/>
  <c r="D7407" i="73"/>
  <c r="F6406" i="73"/>
  <c r="G6384" i="73"/>
  <c r="H6384" i="73" s="1"/>
  <c r="I6384" i="73"/>
  <c r="C6408" i="73" l="1"/>
  <c r="E6408" i="73" s="1"/>
  <c r="A6387" i="73"/>
  <c r="B6388" i="73"/>
  <c r="D7408" i="73"/>
  <c r="F6407" i="73"/>
  <c r="G6385" i="73"/>
  <c r="H6385" i="73" s="1"/>
  <c r="I6385" i="73"/>
  <c r="A6388" i="73" l="1"/>
  <c r="B6389" i="73"/>
  <c r="C6409" i="73"/>
  <c r="E6409" i="73" s="1"/>
  <c r="D7409" i="73"/>
  <c r="F6408" i="73"/>
  <c r="G6386" i="73"/>
  <c r="H6386" i="73" s="1"/>
  <c r="I6386" i="73"/>
  <c r="C6410" i="73" l="1"/>
  <c r="E6410" i="73" s="1"/>
  <c r="A6389" i="73"/>
  <c r="B6390" i="73"/>
  <c r="D7410" i="73"/>
  <c r="F6409" i="73"/>
  <c r="G6387" i="73"/>
  <c r="H6387" i="73" s="1"/>
  <c r="I6387" i="73"/>
  <c r="A6390" i="73" l="1"/>
  <c r="B6391" i="73"/>
  <c r="C6411" i="73"/>
  <c r="E6411" i="73" s="1"/>
  <c r="D7411" i="73"/>
  <c r="F6410" i="73"/>
  <c r="G6388" i="73"/>
  <c r="H6388" i="73" s="1"/>
  <c r="I6388" i="73"/>
  <c r="C6412" i="73" l="1"/>
  <c r="E6412" i="73" s="1"/>
  <c r="A6391" i="73"/>
  <c r="B6392" i="73"/>
  <c r="D7412" i="73"/>
  <c r="F6411" i="73"/>
  <c r="G6389" i="73"/>
  <c r="H6389" i="73" s="1"/>
  <c r="I6389" i="73"/>
  <c r="A6392" i="73" l="1"/>
  <c r="B6393" i="73"/>
  <c r="C6413" i="73"/>
  <c r="E6413" i="73" s="1"/>
  <c r="D7413" i="73"/>
  <c r="F6412" i="73"/>
  <c r="G6390" i="73"/>
  <c r="H6390" i="73" s="1"/>
  <c r="I6390" i="73"/>
  <c r="C6414" i="73" l="1"/>
  <c r="E6414" i="73" s="1"/>
  <c r="A6393" i="73"/>
  <c r="B6394" i="73"/>
  <c r="D7414" i="73"/>
  <c r="F6413" i="73"/>
  <c r="G6391" i="73"/>
  <c r="H6391" i="73" s="1"/>
  <c r="I6391" i="73"/>
  <c r="A6394" i="73" l="1"/>
  <c r="B6395" i="73"/>
  <c r="C6415" i="73"/>
  <c r="E6415" i="73" s="1"/>
  <c r="D7415" i="73"/>
  <c r="F6414" i="73"/>
  <c r="G6392" i="73"/>
  <c r="H6392" i="73" s="1"/>
  <c r="I6392" i="73"/>
  <c r="C6416" i="73" l="1"/>
  <c r="E6416" i="73" s="1"/>
  <c r="A6395" i="73"/>
  <c r="B6396" i="73"/>
  <c r="D7416" i="73"/>
  <c r="F6415" i="73"/>
  <c r="G6393" i="73"/>
  <c r="H6393" i="73" s="1"/>
  <c r="I6393" i="73"/>
  <c r="A6396" i="73" l="1"/>
  <c r="B6397" i="73"/>
  <c r="C6417" i="73"/>
  <c r="E6417" i="73" s="1"/>
  <c r="D7417" i="73"/>
  <c r="F6416" i="73"/>
  <c r="G6394" i="73"/>
  <c r="H6394" i="73" s="1"/>
  <c r="I6394" i="73"/>
  <c r="C6418" i="73" l="1"/>
  <c r="E6418" i="73" s="1"/>
  <c r="A6397" i="73"/>
  <c r="B6398" i="73"/>
  <c r="D7418" i="73"/>
  <c r="F6417" i="73"/>
  <c r="G6395" i="73"/>
  <c r="H6395" i="73" s="1"/>
  <c r="I6395" i="73"/>
  <c r="A6398" i="73" l="1"/>
  <c r="B6399" i="73"/>
  <c r="C6419" i="73"/>
  <c r="E6419" i="73" s="1"/>
  <c r="D7419" i="73"/>
  <c r="F6418" i="73"/>
  <c r="G6396" i="73"/>
  <c r="H6396" i="73" s="1"/>
  <c r="I6396" i="73"/>
  <c r="C6420" i="73" l="1"/>
  <c r="E6420" i="73" s="1"/>
  <c r="A6399" i="73"/>
  <c r="B6400" i="73"/>
  <c r="D7420" i="73"/>
  <c r="F6419" i="73"/>
  <c r="G6397" i="73"/>
  <c r="H6397" i="73" s="1"/>
  <c r="I6397" i="73"/>
  <c r="A6400" i="73" l="1"/>
  <c r="B6401" i="73"/>
  <c r="C6421" i="73"/>
  <c r="E6421" i="73" s="1"/>
  <c r="D7421" i="73"/>
  <c r="F6420" i="73"/>
  <c r="G6398" i="73"/>
  <c r="H6398" i="73" s="1"/>
  <c r="I6398" i="73"/>
  <c r="C6422" i="73" l="1"/>
  <c r="E6422" i="73" s="1"/>
  <c r="A6401" i="73"/>
  <c r="B6402" i="73"/>
  <c r="D7422" i="73"/>
  <c r="F6421" i="73"/>
  <c r="G6399" i="73"/>
  <c r="H6399" i="73" s="1"/>
  <c r="I6399" i="73"/>
  <c r="A6402" i="73" l="1"/>
  <c r="B6403" i="73"/>
  <c r="C6423" i="73"/>
  <c r="E6423" i="73" s="1"/>
  <c r="D7423" i="73"/>
  <c r="F6422" i="73"/>
  <c r="G6400" i="73"/>
  <c r="H6400" i="73" s="1"/>
  <c r="I6400" i="73"/>
  <c r="C6424" i="73" l="1"/>
  <c r="E6424" i="73" s="1"/>
  <c r="A6403" i="73"/>
  <c r="B6404" i="73"/>
  <c r="D7424" i="73"/>
  <c r="F6423" i="73"/>
  <c r="G6401" i="73"/>
  <c r="H6401" i="73" s="1"/>
  <c r="I6401" i="73"/>
  <c r="A6404" i="73" l="1"/>
  <c r="B6405" i="73"/>
  <c r="C6425" i="73"/>
  <c r="E6425" i="73" s="1"/>
  <c r="D7425" i="73"/>
  <c r="F6424" i="73"/>
  <c r="G6402" i="73"/>
  <c r="H6402" i="73" s="1"/>
  <c r="I6402" i="73"/>
  <c r="C6426" i="73" l="1"/>
  <c r="E6426" i="73" s="1"/>
  <c r="A6405" i="73"/>
  <c r="B6406" i="73"/>
  <c r="D7426" i="73"/>
  <c r="F6425" i="73"/>
  <c r="G6403" i="73"/>
  <c r="H6403" i="73" s="1"/>
  <c r="I6403" i="73"/>
  <c r="A6406" i="73" l="1"/>
  <c r="B6407" i="73"/>
  <c r="C6427" i="73"/>
  <c r="E6427" i="73" s="1"/>
  <c r="D7427" i="73"/>
  <c r="F6426" i="73"/>
  <c r="G6404" i="73"/>
  <c r="H6404" i="73" s="1"/>
  <c r="I6404" i="73"/>
  <c r="C6428" i="73" l="1"/>
  <c r="E6428" i="73" s="1"/>
  <c r="A6407" i="73"/>
  <c r="B6408" i="73"/>
  <c r="D7428" i="73"/>
  <c r="F6427" i="73"/>
  <c r="G6405" i="73"/>
  <c r="H6405" i="73" s="1"/>
  <c r="I6405" i="73"/>
  <c r="A6408" i="73" l="1"/>
  <c r="B6409" i="73"/>
  <c r="C6429" i="73"/>
  <c r="E6429" i="73" s="1"/>
  <c r="D7429" i="73"/>
  <c r="F6428" i="73"/>
  <c r="G6406" i="73"/>
  <c r="H6406" i="73" s="1"/>
  <c r="I6406" i="73"/>
  <c r="C6430" i="73" l="1"/>
  <c r="E6430" i="73" s="1"/>
  <c r="A6409" i="73"/>
  <c r="B6410" i="73"/>
  <c r="D7430" i="73"/>
  <c r="F6429" i="73"/>
  <c r="G6407" i="73"/>
  <c r="H6407" i="73" s="1"/>
  <c r="I6407" i="73"/>
  <c r="D7431" i="73" l="1"/>
  <c r="A6410" i="73"/>
  <c r="B6411" i="73"/>
  <c r="C6431" i="73"/>
  <c r="E6431" i="73" s="1"/>
  <c r="F6430" i="73"/>
  <c r="G6408" i="73"/>
  <c r="H6408" i="73" s="1"/>
  <c r="I6408" i="73"/>
  <c r="C6432" i="73" l="1"/>
  <c r="E6432" i="73" s="1"/>
  <c r="A6411" i="73"/>
  <c r="B6412" i="73"/>
  <c r="D7432" i="73"/>
  <c r="F6431" i="73"/>
  <c r="G6409" i="73"/>
  <c r="H6409" i="73" s="1"/>
  <c r="I6409" i="73"/>
  <c r="C6433" i="73" l="1"/>
  <c r="E6433" i="73" s="1"/>
  <c r="A6412" i="73"/>
  <c r="B6413" i="73"/>
  <c r="D7433" i="73"/>
  <c r="F6432" i="73"/>
  <c r="G6410" i="73"/>
  <c r="H6410" i="73" s="1"/>
  <c r="I6410" i="73"/>
  <c r="A6413" i="73" l="1"/>
  <c r="B6414" i="73"/>
  <c r="C6434" i="73"/>
  <c r="E6434" i="73" s="1"/>
  <c r="D7434" i="73"/>
  <c r="F6433" i="73"/>
  <c r="G6411" i="73"/>
  <c r="H6411" i="73" s="1"/>
  <c r="I6411" i="73"/>
  <c r="A6414" i="73" l="1"/>
  <c r="B6415" i="73"/>
  <c r="C6435" i="73"/>
  <c r="D7435" i="73"/>
  <c r="F6434" i="73"/>
  <c r="G6412" i="73"/>
  <c r="H6412" i="73" s="1"/>
  <c r="I6412" i="73"/>
  <c r="C6436" i="73" l="1"/>
  <c r="A6415" i="73"/>
  <c r="B6416" i="73"/>
  <c r="E6435" i="73"/>
  <c r="D7436" i="73"/>
  <c r="F6435" i="73"/>
  <c r="G6413" i="73"/>
  <c r="H6413" i="73" s="1"/>
  <c r="I6413" i="73"/>
  <c r="E6436" i="73"/>
  <c r="A6416" i="73" l="1"/>
  <c r="B6417" i="73"/>
  <c r="D7437" i="73"/>
  <c r="C6437" i="73"/>
  <c r="E6437" i="73" s="1"/>
  <c r="F6436" i="73"/>
  <c r="G6414" i="73"/>
  <c r="H6414" i="73" s="1"/>
  <c r="I6414" i="73"/>
  <c r="D7438" i="73" l="1"/>
  <c r="C6438" i="73"/>
  <c r="A6417" i="73"/>
  <c r="B6418" i="73"/>
  <c r="F6437" i="73"/>
  <c r="G6415" i="73"/>
  <c r="H6415" i="73" s="1"/>
  <c r="I6415" i="73"/>
  <c r="C6439" i="73" l="1"/>
  <c r="A6418" i="73"/>
  <c r="B6419" i="73"/>
  <c r="E6438" i="73"/>
  <c r="D7439" i="73"/>
  <c r="F6438" i="73"/>
  <c r="G6416" i="73"/>
  <c r="H6416" i="73" s="1"/>
  <c r="I6416" i="73"/>
  <c r="E6439" i="73"/>
  <c r="D7440" i="73" l="1"/>
  <c r="C6440" i="73"/>
  <c r="E6440" i="73" s="1"/>
  <c r="A6419" i="73"/>
  <c r="B6420" i="73"/>
  <c r="F6439" i="73"/>
  <c r="G6417" i="73"/>
  <c r="H6417" i="73" s="1"/>
  <c r="I6417" i="73"/>
  <c r="A6420" i="73" l="1"/>
  <c r="B6421" i="73"/>
  <c r="C6441" i="73"/>
  <c r="E6441" i="73" s="1"/>
  <c r="D7441" i="73"/>
  <c r="F6440" i="73"/>
  <c r="G6418" i="73"/>
  <c r="H6418" i="73" s="1"/>
  <c r="I6418" i="73"/>
  <c r="A6421" i="73" l="1"/>
  <c r="B6422" i="73"/>
  <c r="C6442" i="73"/>
  <c r="D7442" i="73"/>
  <c r="F6441" i="73"/>
  <c r="G6419" i="73"/>
  <c r="H6419" i="73" s="1"/>
  <c r="I6419" i="73"/>
  <c r="A6422" i="73" l="1"/>
  <c r="B6423" i="73"/>
  <c r="C6443" i="73"/>
  <c r="E6442" i="73"/>
  <c r="D7443" i="73"/>
  <c r="F6442" i="73"/>
  <c r="G6420" i="73"/>
  <c r="H6420" i="73" s="1"/>
  <c r="I6420" i="73"/>
  <c r="C6444" i="73" l="1"/>
  <c r="D7444" i="73"/>
  <c r="A6423" i="73"/>
  <c r="B6424" i="73"/>
  <c r="E6443" i="73"/>
  <c r="F6443" i="73"/>
  <c r="G6421" i="73"/>
  <c r="H6421" i="73" s="1"/>
  <c r="I6421" i="73"/>
  <c r="E6444" i="73"/>
  <c r="D7445" i="73" l="1"/>
  <c r="A6424" i="73"/>
  <c r="B6425" i="73"/>
  <c r="C6445" i="73"/>
  <c r="E6445" i="73" s="1"/>
  <c r="F6444" i="73"/>
  <c r="G6422" i="73"/>
  <c r="H6422" i="73" s="1"/>
  <c r="I6422" i="73"/>
  <c r="A6425" i="73" l="1"/>
  <c r="B6426" i="73"/>
  <c r="C6446" i="73"/>
  <c r="D7446" i="73"/>
  <c r="F6445" i="73"/>
  <c r="G6423" i="73"/>
  <c r="H6423" i="73" s="1"/>
  <c r="I6423" i="73"/>
  <c r="C6447" i="73" l="1"/>
  <c r="E6447" i="73" s="1"/>
  <c r="E6446" i="73"/>
  <c r="A6426" i="73"/>
  <c r="B6427" i="73"/>
  <c r="D7447" i="73"/>
  <c r="F6446" i="73"/>
  <c r="G6424" i="73"/>
  <c r="H6424" i="73" s="1"/>
  <c r="I6424" i="73"/>
  <c r="C6448" i="73" l="1"/>
  <c r="E6448" i="73" s="1"/>
  <c r="D7448" i="73"/>
  <c r="A6427" i="73"/>
  <c r="B6428" i="73"/>
  <c r="F6447" i="73"/>
  <c r="G6425" i="73"/>
  <c r="H6425" i="73" s="1"/>
  <c r="I6425" i="73"/>
  <c r="D7449" i="73" l="1"/>
  <c r="A6428" i="73"/>
  <c r="B6429" i="73"/>
  <c r="C6449" i="73"/>
  <c r="E6449" i="73" s="1"/>
  <c r="F6448" i="73"/>
  <c r="G6426" i="73"/>
  <c r="H6426" i="73" s="1"/>
  <c r="I6426" i="73"/>
  <c r="A6429" i="73" l="1"/>
  <c r="B6430" i="73"/>
  <c r="C6450" i="73"/>
  <c r="D7450" i="73"/>
  <c r="F6449" i="73"/>
  <c r="G6427" i="73"/>
  <c r="H6427" i="73" s="1"/>
  <c r="I6427" i="73"/>
  <c r="C6451" i="73" l="1"/>
  <c r="E6451" i="73" s="1"/>
  <c r="E6450" i="73"/>
  <c r="A6430" i="73"/>
  <c r="B6431" i="73"/>
  <c r="D7451" i="73"/>
  <c r="F6450" i="73"/>
  <c r="G6428" i="73"/>
  <c r="H6428" i="73" s="1"/>
  <c r="I6428" i="73"/>
  <c r="D7452" i="73" l="1"/>
  <c r="C6452" i="73"/>
  <c r="E6452" i="73" s="1"/>
  <c r="A6431" i="73"/>
  <c r="B6432" i="73"/>
  <c r="F6451" i="73"/>
  <c r="G6429" i="73"/>
  <c r="H6429" i="73" s="1"/>
  <c r="I6429" i="73"/>
  <c r="A6432" i="73" l="1"/>
  <c r="B6433" i="73"/>
  <c r="C6453" i="73"/>
  <c r="D7453" i="73"/>
  <c r="F6452" i="73"/>
  <c r="G6430" i="73"/>
  <c r="H6430" i="73" s="1"/>
  <c r="I6430" i="73"/>
  <c r="C6454" i="73" l="1"/>
  <c r="A6433" i="73"/>
  <c r="B6434" i="73"/>
  <c r="E6453" i="73"/>
  <c r="D7454" i="73"/>
  <c r="F6453" i="73"/>
  <c r="G6431" i="73"/>
  <c r="H6431" i="73" s="1"/>
  <c r="I6431" i="73"/>
  <c r="E6454" i="73"/>
  <c r="D7455" i="73" l="1"/>
  <c r="C6455" i="73"/>
  <c r="E6455" i="73" s="1"/>
  <c r="A6434" i="73"/>
  <c r="B6435" i="73"/>
  <c r="F6454" i="73"/>
  <c r="G6432" i="73"/>
  <c r="H6432" i="73" s="1"/>
  <c r="I6432" i="73"/>
  <c r="A6435" i="73" l="1"/>
  <c r="B6436" i="73"/>
  <c r="C6456" i="73"/>
  <c r="E6456" i="73" s="1"/>
  <c r="D7456" i="73"/>
  <c r="F6455" i="73"/>
  <c r="G6433" i="73"/>
  <c r="H6433" i="73" s="1"/>
  <c r="I6433" i="73"/>
  <c r="C6457" i="73" l="1"/>
  <c r="E6457" i="73" s="1"/>
  <c r="A6436" i="73"/>
  <c r="B6437" i="73"/>
  <c r="D7457" i="73"/>
  <c r="F6456" i="73"/>
  <c r="G6434" i="73"/>
  <c r="H6434" i="73" s="1"/>
  <c r="I6434" i="73"/>
  <c r="A6437" i="73" l="1"/>
  <c r="B6438" i="73"/>
  <c r="C6458" i="73"/>
  <c r="E6458" i="73" s="1"/>
  <c r="D7458" i="73"/>
  <c r="F6457" i="73"/>
  <c r="G6435" i="73"/>
  <c r="H6435" i="73" s="1"/>
  <c r="I6435" i="73"/>
  <c r="C6459" i="73" l="1"/>
  <c r="E6459" i="73" s="1"/>
  <c r="A6438" i="73"/>
  <c r="B6439" i="73"/>
  <c r="D7459" i="73"/>
  <c r="F6458" i="73"/>
  <c r="G6436" i="73"/>
  <c r="H6436" i="73" s="1"/>
  <c r="I6436" i="73"/>
  <c r="A6439" i="73" l="1"/>
  <c r="B6440" i="73"/>
  <c r="C6460" i="73"/>
  <c r="E6460" i="73" s="1"/>
  <c r="D7460" i="73"/>
  <c r="F6459" i="73"/>
  <c r="G6437" i="73"/>
  <c r="H6437" i="73" s="1"/>
  <c r="I6437" i="73"/>
  <c r="C6461" i="73" l="1"/>
  <c r="E6461" i="73" s="1"/>
  <c r="A6440" i="73"/>
  <c r="B6441" i="73"/>
  <c r="D7461" i="73"/>
  <c r="F6460" i="73"/>
  <c r="G6438" i="73"/>
  <c r="H6438" i="73" s="1"/>
  <c r="I6438" i="73"/>
  <c r="A6441" i="73" l="1"/>
  <c r="B6442" i="73"/>
  <c r="C6462" i="73"/>
  <c r="E6462" i="73" s="1"/>
  <c r="D7462" i="73"/>
  <c r="F6461" i="73"/>
  <c r="G6439" i="73"/>
  <c r="H6439" i="73" s="1"/>
  <c r="I6439" i="73"/>
  <c r="C6463" i="73" l="1"/>
  <c r="E6463" i="73" s="1"/>
  <c r="A6442" i="73"/>
  <c r="B6443" i="73"/>
  <c r="D7463" i="73"/>
  <c r="F6462" i="73"/>
  <c r="G6440" i="73"/>
  <c r="H6440" i="73" s="1"/>
  <c r="I6440" i="73"/>
  <c r="A6443" i="73" l="1"/>
  <c r="B6444" i="73"/>
  <c r="C6464" i="73"/>
  <c r="D7464" i="73"/>
  <c r="F6463" i="73"/>
  <c r="G6441" i="73"/>
  <c r="H6441" i="73" s="1"/>
  <c r="I6441" i="73"/>
  <c r="C6465" i="73" l="1"/>
  <c r="E6465" i="73" s="1"/>
  <c r="E6464" i="73"/>
  <c r="A6444" i="73"/>
  <c r="B6445" i="73"/>
  <c r="D7465" i="73"/>
  <c r="F6464" i="73"/>
  <c r="G6442" i="73"/>
  <c r="H6442" i="73" s="1"/>
  <c r="I6442" i="73"/>
  <c r="D7466" i="73" l="1"/>
  <c r="C6466" i="73"/>
  <c r="A6445" i="73"/>
  <c r="B6446" i="73"/>
  <c r="F6465" i="73"/>
  <c r="E6466" i="73"/>
  <c r="G6443" i="73"/>
  <c r="H6443" i="73" s="1"/>
  <c r="I6443" i="73"/>
  <c r="C6467" i="73" l="1"/>
  <c r="E6467" i="73" s="1"/>
  <c r="A6446" i="73"/>
  <c r="B6447" i="73"/>
  <c r="D7467" i="73"/>
  <c r="F6466" i="73"/>
  <c r="G6444" i="73"/>
  <c r="H6444" i="73" s="1"/>
  <c r="I6444" i="73"/>
  <c r="C6468" i="73" l="1"/>
  <c r="E6468" i="73" s="1"/>
  <c r="A6447" i="73"/>
  <c r="B6448" i="73"/>
  <c r="D7468" i="73"/>
  <c r="F6467" i="73"/>
  <c r="G6445" i="73"/>
  <c r="H6445" i="73" s="1"/>
  <c r="I6445" i="73"/>
  <c r="C6469" i="73" l="1"/>
  <c r="E6469" i="73" s="1"/>
  <c r="A6448" i="73"/>
  <c r="B6449" i="73"/>
  <c r="D7469" i="73"/>
  <c r="F6468" i="73"/>
  <c r="G6446" i="73"/>
  <c r="H6446" i="73" s="1"/>
  <c r="I6446" i="73"/>
  <c r="C6470" i="73" l="1"/>
  <c r="E6470" i="73" s="1"/>
  <c r="A6449" i="73"/>
  <c r="B6450" i="73"/>
  <c r="D7470" i="73"/>
  <c r="F6469" i="73"/>
  <c r="G6447" i="73"/>
  <c r="H6447" i="73" s="1"/>
  <c r="I6447" i="73"/>
  <c r="C6471" i="73" l="1"/>
  <c r="E6471" i="73" s="1"/>
  <c r="A6450" i="73"/>
  <c r="B6451" i="73"/>
  <c r="D7471" i="73"/>
  <c r="F6470" i="73"/>
  <c r="G6448" i="73"/>
  <c r="H6448" i="73" s="1"/>
  <c r="I6448" i="73"/>
  <c r="A6451" i="73" l="1"/>
  <c r="B6452" i="73"/>
  <c r="C6472" i="73"/>
  <c r="E6472" i="73" s="1"/>
  <c r="D7472" i="73"/>
  <c r="F6471" i="73"/>
  <c r="G6449" i="73"/>
  <c r="H6449" i="73" s="1"/>
  <c r="I6449" i="73"/>
  <c r="C6473" i="73" l="1"/>
  <c r="E6473" i="73" s="1"/>
  <c r="A6452" i="73"/>
  <c r="B6453" i="73"/>
  <c r="D7473" i="73"/>
  <c r="F6472" i="73"/>
  <c r="G6450" i="73"/>
  <c r="H6450" i="73" s="1"/>
  <c r="I6450" i="73"/>
  <c r="A6453" i="73" l="1"/>
  <c r="B6454" i="73"/>
  <c r="C6474" i="73"/>
  <c r="D7474" i="73"/>
  <c r="F6473" i="73"/>
  <c r="G6451" i="73"/>
  <c r="H6451" i="73" s="1"/>
  <c r="I6451" i="73"/>
  <c r="C6475" i="73" l="1"/>
  <c r="E6475" i="73" s="1"/>
  <c r="E6474" i="73"/>
  <c r="A6454" i="73"/>
  <c r="B6455" i="73"/>
  <c r="D7475" i="73"/>
  <c r="F6474" i="73"/>
  <c r="G6452" i="73"/>
  <c r="H6452" i="73" s="1"/>
  <c r="I6452" i="73"/>
  <c r="D7476" i="73" l="1"/>
  <c r="C6476" i="73"/>
  <c r="E6476" i="73" s="1"/>
  <c r="A6455" i="73"/>
  <c r="B6456" i="73"/>
  <c r="F6475" i="73"/>
  <c r="G6453" i="73"/>
  <c r="H6453" i="73" s="1"/>
  <c r="I6453" i="73"/>
  <c r="C6477" i="73" l="1"/>
  <c r="E6477" i="73" s="1"/>
  <c r="A6456" i="73"/>
  <c r="B6457" i="73"/>
  <c r="D7477" i="73"/>
  <c r="F6476" i="73"/>
  <c r="G6454" i="73"/>
  <c r="H6454" i="73" s="1"/>
  <c r="I6454" i="73"/>
  <c r="A6457" i="73" l="1"/>
  <c r="B6458" i="73"/>
  <c r="C6478" i="73"/>
  <c r="E6478" i="73" s="1"/>
  <c r="D7478" i="73"/>
  <c r="F6477" i="73"/>
  <c r="G6455" i="73"/>
  <c r="H6455" i="73" s="1"/>
  <c r="I6455" i="73"/>
  <c r="C6479" i="73" l="1"/>
  <c r="E6479" i="73" s="1"/>
  <c r="A6458" i="73"/>
  <c r="B6459" i="73"/>
  <c r="D7479" i="73"/>
  <c r="F6478" i="73"/>
  <c r="G6456" i="73"/>
  <c r="H6456" i="73" s="1"/>
  <c r="I6456" i="73"/>
  <c r="A6459" i="73" l="1"/>
  <c r="B6460" i="73"/>
  <c r="C6480" i="73"/>
  <c r="E6480" i="73" s="1"/>
  <c r="D7480" i="73"/>
  <c r="F6479" i="73"/>
  <c r="G6457" i="73"/>
  <c r="H6457" i="73" s="1"/>
  <c r="I6457" i="73"/>
  <c r="C6481" i="73" l="1"/>
  <c r="E6481" i="73" s="1"/>
  <c r="A6460" i="73"/>
  <c r="B6461" i="73"/>
  <c r="D7481" i="73"/>
  <c r="F6480" i="73"/>
  <c r="G6458" i="73"/>
  <c r="H6458" i="73" s="1"/>
  <c r="I6458" i="73"/>
  <c r="A6461" i="73" l="1"/>
  <c r="B6462" i="73"/>
  <c r="C6482" i="73"/>
  <c r="E6482" i="73" s="1"/>
  <c r="D7482" i="73"/>
  <c r="F6481" i="73"/>
  <c r="G6459" i="73"/>
  <c r="H6459" i="73" s="1"/>
  <c r="I6459" i="73"/>
  <c r="C6483" i="73" l="1"/>
  <c r="E6483" i="73" s="1"/>
  <c r="A6462" i="73"/>
  <c r="B6463" i="73"/>
  <c r="D7483" i="73"/>
  <c r="F6482" i="73"/>
  <c r="G6460" i="73"/>
  <c r="H6460" i="73" s="1"/>
  <c r="I6460" i="73"/>
  <c r="A6463" i="73" l="1"/>
  <c r="B6464" i="73"/>
  <c r="C6484" i="73"/>
  <c r="E6484" i="73" s="1"/>
  <c r="D7484" i="73"/>
  <c r="F6483" i="73"/>
  <c r="G6461" i="73"/>
  <c r="H6461" i="73" s="1"/>
  <c r="I6461" i="73"/>
  <c r="C6485" i="73" l="1"/>
  <c r="E6485" i="73" s="1"/>
  <c r="A6464" i="73"/>
  <c r="B6465" i="73"/>
  <c r="D7485" i="73"/>
  <c r="F6484" i="73"/>
  <c r="G6462" i="73"/>
  <c r="H6462" i="73" s="1"/>
  <c r="I6462" i="73"/>
  <c r="A6465" i="73" l="1"/>
  <c r="B6466" i="73"/>
  <c r="C6486" i="73"/>
  <c r="E6486" i="73" s="1"/>
  <c r="D7486" i="73"/>
  <c r="F6485" i="73"/>
  <c r="G6463" i="73"/>
  <c r="H6463" i="73" s="1"/>
  <c r="I6463" i="73"/>
  <c r="C6487" i="73" l="1"/>
  <c r="E6487" i="73" s="1"/>
  <c r="A6466" i="73"/>
  <c r="B6467" i="73"/>
  <c r="D7487" i="73"/>
  <c r="F6486" i="73"/>
  <c r="G6464" i="73"/>
  <c r="H6464" i="73" s="1"/>
  <c r="I6464" i="73"/>
  <c r="A6467" i="73" l="1"/>
  <c r="B6468" i="73"/>
  <c r="C6488" i="73"/>
  <c r="E6488" i="73" s="1"/>
  <c r="D7488" i="73"/>
  <c r="F6487" i="73"/>
  <c r="G6465" i="73"/>
  <c r="H6465" i="73" s="1"/>
  <c r="I6465" i="73"/>
  <c r="C6489" i="73" l="1"/>
  <c r="E6489" i="73" s="1"/>
  <c r="A6468" i="73"/>
  <c r="B6469" i="73"/>
  <c r="D7489" i="73"/>
  <c r="F6488" i="73"/>
  <c r="G6466" i="73"/>
  <c r="H6466" i="73" s="1"/>
  <c r="I6466" i="73"/>
  <c r="A6469" i="73" l="1"/>
  <c r="B6470" i="73"/>
  <c r="C6490" i="73"/>
  <c r="E6490" i="73" s="1"/>
  <c r="D7490" i="73"/>
  <c r="F6489" i="73"/>
  <c r="G6467" i="73"/>
  <c r="H6467" i="73" s="1"/>
  <c r="I6467" i="73"/>
  <c r="C6491" i="73" l="1"/>
  <c r="E6491" i="73" s="1"/>
  <c r="A6470" i="73"/>
  <c r="B6471" i="73"/>
  <c r="D7491" i="73"/>
  <c r="F6490" i="73"/>
  <c r="G6468" i="73"/>
  <c r="H6468" i="73" s="1"/>
  <c r="I6468" i="73"/>
  <c r="A6471" i="73" l="1"/>
  <c r="B6472" i="73"/>
  <c r="C6492" i="73"/>
  <c r="E6492" i="73" s="1"/>
  <c r="D7492" i="73"/>
  <c r="F6491" i="73"/>
  <c r="G6469" i="73"/>
  <c r="H6469" i="73" s="1"/>
  <c r="I6469" i="73"/>
  <c r="C6493" i="73" l="1"/>
  <c r="E6493" i="73" s="1"/>
  <c r="A6472" i="73"/>
  <c r="B6473" i="73"/>
  <c r="D7493" i="73"/>
  <c r="F6492" i="73"/>
  <c r="G6470" i="73"/>
  <c r="H6470" i="73" s="1"/>
  <c r="I6470" i="73"/>
  <c r="A6473" i="73" l="1"/>
  <c r="B6474" i="73"/>
  <c r="C6494" i="73"/>
  <c r="D7494" i="73"/>
  <c r="F6493" i="73"/>
  <c r="G6471" i="73"/>
  <c r="H6471" i="73" s="1"/>
  <c r="I6471" i="73"/>
  <c r="C6495" i="73" l="1"/>
  <c r="E6495" i="73" s="1"/>
  <c r="E6494" i="73"/>
  <c r="A6474" i="73"/>
  <c r="B6475" i="73"/>
  <c r="D7495" i="73"/>
  <c r="F6494" i="73"/>
  <c r="G6472" i="73"/>
  <c r="H6472" i="73" s="1"/>
  <c r="I6472" i="73"/>
  <c r="D7496" i="73" l="1"/>
  <c r="C6496" i="73"/>
  <c r="E6496" i="73" s="1"/>
  <c r="A6475" i="73"/>
  <c r="B6476" i="73"/>
  <c r="F6495" i="73"/>
  <c r="G6473" i="73"/>
  <c r="H6473" i="73" s="1"/>
  <c r="I6473" i="73"/>
  <c r="C6497" i="73" l="1"/>
  <c r="E6497" i="73" s="1"/>
  <c r="A6476" i="73"/>
  <c r="B6477" i="73"/>
  <c r="D7497" i="73"/>
  <c r="F6496" i="73"/>
  <c r="G6474" i="73"/>
  <c r="H6474" i="73" s="1"/>
  <c r="I6474" i="73"/>
  <c r="A6477" i="73" l="1"/>
  <c r="B6478" i="73"/>
  <c r="C6498" i="73"/>
  <c r="E6498" i="73" s="1"/>
  <c r="D7498" i="73"/>
  <c r="F6497" i="73"/>
  <c r="G6475" i="73"/>
  <c r="H6475" i="73" s="1"/>
  <c r="I6475" i="73"/>
  <c r="C6499" i="73" l="1"/>
  <c r="E6499" i="73" s="1"/>
  <c r="A6478" i="73"/>
  <c r="B6479" i="73"/>
  <c r="D7499" i="73"/>
  <c r="F6498" i="73"/>
  <c r="G6476" i="73"/>
  <c r="H6476" i="73" s="1"/>
  <c r="I6476" i="73"/>
  <c r="A6479" i="73" l="1"/>
  <c r="B6480" i="73"/>
  <c r="C6500" i="73"/>
  <c r="E6500" i="73" s="1"/>
  <c r="D7500" i="73"/>
  <c r="F6499" i="73"/>
  <c r="G6477" i="73"/>
  <c r="H6477" i="73" s="1"/>
  <c r="I6477" i="73"/>
  <c r="C6501" i="73" l="1"/>
  <c r="E6501" i="73" s="1"/>
  <c r="A6480" i="73"/>
  <c r="B6481" i="73"/>
  <c r="D7501" i="73"/>
  <c r="F6500" i="73"/>
  <c r="G6478" i="73"/>
  <c r="H6478" i="73" s="1"/>
  <c r="I6478" i="73"/>
  <c r="A6481" i="73" l="1"/>
  <c r="B6482" i="73"/>
  <c r="C6502" i="73"/>
  <c r="E6502" i="73" s="1"/>
  <c r="D7502" i="73"/>
  <c r="F6501" i="73"/>
  <c r="G6479" i="73"/>
  <c r="H6479" i="73" s="1"/>
  <c r="I6479" i="73"/>
  <c r="C6503" i="73" l="1"/>
  <c r="E6503" i="73" s="1"/>
  <c r="A6482" i="73"/>
  <c r="B6483" i="73"/>
  <c r="D7503" i="73"/>
  <c r="F6502" i="73"/>
  <c r="G6480" i="73"/>
  <c r="H6480" i="73" s="1"/>
  <c r="I6480" i="73"/>
  <c r="A6483" i="73" l="1"/>
  <c r="B6484" i="73"/>
  <c r="C6504" i="73"/>
  <c r="E6504" i="73" s="1"/>
  <c r="D7504" i="73"/>
  <c r="F6503" i="73"/>
  <c r="G6481" i="73"/>
  <c r="H6481" i="73" s="1"/>
  <c r="I6481" i="73"/>
  <c r="C6505" i="73" l="1"/>
  <c r="E6505" i="73" s="1"/>
  <c r="A6484" i="73"/>
  <c r="B6485" i="73"/>
  <c r="D7505" i="73"/>
  <c r="F6504" i="73"/>
  <c r="G6482" i="73"/>
  <c r="H6482" i="73" s="1"/>
  <c r="I6482" i="73"/>
  <c r="A6485" i="73" l="1"/>
  <c r="B6486" i="73"/>
  <c r="C6506" i="73"/>
  <c r="E6506" i="73" s="1"/>
  <c r="D7506" i="73"/>
  <c r="F6505" i="73"/>
  <c r="G6483" i="73"/>
  <c r="H6483" i="73" s="1"/>
  <c r="I6483" i="73"/>
  <c r="C6507" i="73" l="1"/>
  <c r="E6507" i="73" s="1"/>
  <c r="A6486" i="73"/>
  <c r="B6487" i="73"/>
  <c r="D7507" i="73"/>
  <c r="F6506" i="73"/>
  <c r="G6484" i="73"/>
  <c r="H6484" i="73" s="1"/>
  <c r="I6484" i="73"/>
  <c r="A6487" i="73" l="1"/>
  <c r="B6488" i="73"/>
  <c r="C6508" i="73"/>
  <c r="E6508" i="73" s="1"/>
  <c r="D7508" i="73"/>
  <c r="F6507" i="73"/>
  <c r="G6485" i="73"/>
  <c r="H6485" i="73" s="1"/>
  <c r="I6485" i="73"/>
  <c r="C6509" i="73" l="1"/>
  <c r="E6509" i="73" s="1"/>
  <c r="A6488" i="73"/>
  <c r="B6489" i="73"/>
  <c r="D7509" i="73"/>
  <c r="F6508" i="73"/>
  <c r="G6486" i="73"/>
  <c r="H6486" i="73" s="1"/>
  <c r="I6486" i="73"/>
  <c r="A6489" i="73" l="1"/>
  <c r="B6490" i="73"/>
  <c r="C6510" i="73"/>
  <c r="E6510" i="73" s="1"/>
  <c r="D7510" i="73"/>
  <c r="F6509" i="73"/>
  <c r="G6487" i="73"/>
  <c r="H6487" i="73" s="1"/>
  <c r="I6487" i="73"/>
  <c r="C6511" i="73" l="1"/>
  <c r="E6511" i="73" s="1"/>
  <c r="A6490" i="73"/>
  <c r="B6491" i="73"/>
  <c r="D7511" i="73"/>
  <c r="F6510" i="73"/>
  <c r="G6488" i="73"/>
  <c r="H6488" i="73" s="1"/>
  <c r="I6488" i="73"/>
  <c r="A6491" i="73" l="1"/>
  <c r="B6492" i="73"/>
  <c r="C6512" i="73"/>
  <c r="E6512" i="73" s="1"/>
  <c r="D7512" i="73"/>
  <c r="F6511" i="73"/>
  <c r="G6489" i="73"/>
  <c r="H6489" i="73" s="1"/>
  <c r="I6489" i="73"/>
  <c r="C6513" i="73" l="1"/>
  <c r="E6513" i="73" s="1"/>
  <c r="A6492" i="73"/>
  <c r="B6493" i="73"/>
  <c r="D7513" i="73"/>
  <c r="F6512" i="73"/>
  <c r="G6490" i="73"/>
  <c r="H6490" i="73" s="1"/>
  <c r="I6490" i="73"/>
  <c r="A6493" i="73" l="1"/>
  <c r="B6494" i="73"/>
  <c r="C6514" i="73"/>
  <c r="E6514" i="73" s="1"/>
  <c r="D7514" i="73"/>
  <c r="F6513" i="73"/>
  <c r="G6491" i="73"/>
  <c r="H6491" i="73" s="1"/>
  <c r="I6491" i="73"/>
  <c r="C6515" i="73" l="1"/>
  <c r="E6515" i="73" s="1"/>
  <c r="A6494" i="73"/>
  <c r="B6495" i="73"/>
  <c r="D7515" i="73"/>
  <c r="F6514" i="73"/>
  <c r="G6492" i="73"/>
  <c r="H6492" i="73" s="1"/>
  <c r="I6492" i="73"/>
  <c r="A6495" i="73" l="1"/>
  <c r="B6496" i="73"/>
  <c r="C6516" i="73"/>
  <c r="E6516" i="73" s="1"/>
  <c r="D7516" i="73"/>
  <c r="F6515" i="73"/>
  <c r="G6493" i="73"/>
  <c r="H6493" i="73" s="1"/>
  <c r="I6493" i="73"/>
  <c r="C6517" i="73" l="1"/>
  <c r="E6517" i="73" s="1"/>
  <c r="A6496" i="73"/>
  <c r="B6497" i="73"/>
  <c r="D7517" i="73"/>
  <c r="F6516" i="73"/>
  <c r="G6494" i="73"/>
  <c r="H6494" i="73" s="1"/>
  <c r="I6494" i="73"/>
  <c r="A6497" i="73" l="1"/>
  <c r="B6498" i="73"/>
  <c r="C6518" i="73"/>
  <c r="E6518" i="73" s="1"/>
  <c r="D7518" i="73"/>
  <c r="F6517" i="73"/>
  <c r="G6495" i="73"/>
  <c r="H6495" i="73" s="1"/>
  <c r="I6495" i="73"/>
  <c r="C6519" i="73" l="1"/>
  <c r="E6519" i="73" s="1"/>
  <c r="A6498" i="73"/>
  <c r="B6499" i="73"/>
  <c r="D7519" i="73"/>
  <c r="F6518" i="73"/>
  <c r="G6496" i="73"/>
  <c r="H6496" i="73" s="1"/>
  <c r="I6496" i="73"/>
  <c r="A6499" i="73" l="1"/>
  <c r="B6500" i="73"/>
  <c r="C6520" i="73"/>
  <c r="E6520" i="73" s="1"/>
  <c r="D7520" i="73"/>
  <c r="F6519" i="73"/>
  <c r="G6497" i="73"/>
  <c r="H6497" i="73" s="1"/>
  <c r="I6497" i="73"/>
  <c r="C6521" i="73" l="1"/>
  <c r="E6521" i="73" s="1"/>
  <c r="A6500" i="73"/>
  <c r="B6501" i="73"/>
  <c r="D7521" i="73"/>
  <c r="F6520" i="73"/>
  <c r="G6498" i="73"/>
  <c r="H6498" i="73" s="1"/>
  <c r="I6498" i="73"/>
  <c r="A6501" i="73" l="1"/>
  <c r="B6502" i="73"/>
  <c r="C6522" i="73"/>
  <c r="E6522" i="73" s="1"/>
  <c r="D7522" i="73"/>
  <c r="F6521" i="73"/>
  <c r="G6499" i="73"/>
  <c r="H6499" i="73" s="1"/>
  <c r="I6499" i="73"/>
  <c r="C6523" i="73" l="1"/>
  <c r="E6523" i="73" s="1"/>
  <c r="A6502" i="73"/>
  <c r="B6503" i="73"/>
  <c r="D7523" i="73"/>
  <c r="F6522" i="73"/>
  <c r="G6500" i="73"/>
  <c r="H6500" i="73" s="1"/>
  <c r="I6500" i="73"/>
  <c r="A6503" i="73" l="1"/>
  <c r="B6504" i="73"/>
  <c r="C6524" i="73"/>
  <c r="E6524" i="73" s="1"/>
  <c r="D7524" i="73"/>
  <c r="F6523" i="73"/>
  <c r="G6501" i="73"/>
  <c r="H6501" i="73" s="1"/>
  <c r="I6501" i="73"/>
  <c r="C6525" i="73" l="1"/>
  <c r="E6525" i="73" s="1"/>
  <c r="A6504" i="73"/>
  <c r="B6505" i="73"/>
  <c r="D7525" i="73"/>
  <c r="F6524" i="73"/>
  <c r="G6502" i="73"/>
  <c r="H6502" i="73" s="1"/>
  <c r="I6502" i="73"/>
  <c r="A6505" i="73" l="1"/>
  <c r="B6506" i="73"/>
  <c r="C6526" i="73"/>
  <c r="E6526" i="73" s="1"/>
  <c r="D7526" i="73"/>
  <c r="F6525" i="73"/>
  <c r="G6503" i="73"/>
  <c r="H6503" i="73" s="1"/>
  <c r="I6503" i="73"/>
  <c r="C6527" i="73" l="1"/>
  <c r="E6527" i="73" s="1"/>
  <c r="A6506" i="73"/>
  <c r="B6507" i="73"/>
  <c r="D7527" i="73"/>
  <c r="F6526" i="73"/>
  <c r="G6504" i="73"/>
  <c r="H6504" i="73" s="1"/>
  <c r="I6504" i="73"/>
  <c r="A6507" i="73" l="1"/>
  <c r="B6508" i="73"/>
  <c r="C6528" i="73"/>
  <c r="E6528" i="73" s="1"/>
  <c r="D7528" i="73"/>
  <c r="F6527" i="73"/>
  <c r="G6505" i="73"/>
  <c r="H6505" i="73" s="1"/>
  <c r="I6505" i="73"/>
  <c r="C6529" i="73" l="1"/>
  <c r="E6529" i="73" s="1"/>
  <c r="A6508" i="73"/>
  <c r="B6509" i="73"/>
  <c r="D7529" i="73"/>
  <c r="F6528" i="73"/>
  <c r="G6506" i="73"/>
  <c r="H6506" i="73" s="1"/>
  <c r="I6506" i="73"/>
  <c r="A6509" i="73" l="1"/>
  <c r="B6510" i="73"/>
  <c r="C6530" i="73"/>
  <c r="D7530" i="73"/>
  <c r="F6529" i="73"/>
  <c r="G6507" i="73"/>
  <c r="H6507" i="73" s="1"/>
  <c r="I6507" i="73"/>
  <c r="C6531" i="73" l="1"/>
  <c r="E6530" i="73"/>
  <c r="A6510" i="73"/>
  <c r="B6511" i="73"/>
  <c r="D7531" i="73"/>
  <c r="F6530" i="73"/>
  <c r="G6508" i="73"/>
  <c r="H6508" i="73" s="1"/>
  <c r="I6508" i="73"/>
  <c r="E6531" i="73"/>
  <c r="D7532" i="73" l="1"/>
  <c r="C6532" i="73"/>
  <c r="E6532" i="73" s="1"/>
  <c r="A6511" i="73"/>
  <c r="B6512" i="73"/>
  <c r="F6531" i="73"/>
  <c r="G6509" i="73"/>
  <c r="H6509" i="73" s="1"/>
  <c r="I6509" i="73"/>
  <c r="C6533" i="73" l="1"/>
  <c r="E6533" i="73" s="1"/>
  <c r="A6512" i="73"/>
  <c r="B6513" i="73"/>
  <c r="D7533" i="73"/>
  <c r="F6532" i="73"/>
  <c r="G6510" i="73"/>
  <c r="H6510" i="73" s="1"/>
  <c r="I6510" i="73"/>
  <c r="A6513" i="73" l="1"/>
  <c r="B6514" i="73"/>
  <c r="C6534" i="73"/>
  <c r="E6534" i="73" s="1"/>
  <c r="D7534" i="73"/>
  <c r="F6533" i="73"/>
  <c r="G6511" i="73"/>
  <c r="H6511" i="73" s="1"/>
  <c r="I6511" i="73"/>
  <c r="C6535" i="73" l="1"/>
  <c r="E6535" i="73" s="1"/>
  <c r="A6514" i="73"/>
  <c r="B6515" i="73"/>
  <c r="D7535" i="73"/>
  <c r="F6534" i="73"/>
  <c r="G6512" i="73"/>
  <c r="H6512" i="73" s="1"/>
  <c r="I6512" i="73"/>
  <c r="A6515" i="73" l="1"/>
  <c r="B6516" i="73"/>
  <c r="C6536" i="73"/>
  <c r="E6536" i="73" s="1"/>
  <c r="D7536" i="73"/>
  <c r="F6535" i="73"/>
  <c r="G6513" i="73"/>
  <c r="H6513" i="73" s="1"/>
  <c r="I6513" i="73"/>
  <c r="C6537" i="73" l="1"/>
  <c r="E6537" i="73" s="1"/>
  <c r="A6516" i="73"/>
  <c r="B6517" i="73"/>
  <c r="D7537" i="73"/>
  <c r="F6536" i="73"/>
  <c r="G6514" i="73"/>
  <c r="H6514" i="73" s="1"/>
  <c r="I6514" i="73"/>
  <c r="A6517" i="73" l="1"/>
  <c r="B6518" i="73"/>
  <c r="C6538" i="73"/>
  <c r="E6538" i="73" s="1"/>
  <c r="D7538" i="73"/>
  <c r="F6537" i="73"/>
  <c r="G6515" i="73"/>
  <c r="H6515" i="73" s="1"/>
  <c r="I6515" i="73"/>
  <c r="C6539" i="73" l="1"/>
  <c r="E6539" i="73" s="1"/>
  <c r="A6518" i="73"/>
  <c r="B6519" i="73"/>
  <c r="D7539" i="73"/>
  <c r="F6538" i="73"/>
  <c r="G6516" i="73"/>
  <c r="H6516" i="73" s="1"/>
  <c r="I6516" i="73"/>
  <c r="A6519" i="73" l="1"/>
  <c r="B6520" i="73"/>
  <c r="C6540" i="73"/>
  <c r="E6540" i="73" s="1"/>
  <c r="D7540" i="73"/>
  <c r="F6539" i="73"/>
  <c r="G6517" i="73"/>
  <c r="H6517" i="73" s="1"/>
  <c r="I6517" i="73"/>
  <c r="D7541" i="73" l="1"/>
  <c r="C6541" i="73"/>
  <c r="A6520" i="73"/>
  <c r="B6521" i="73"/>
  <c r="F6540" i="73"/>
  <c r="E6541" i="73"/>
  <c r="G6518" i="73"/>
  <c r="H6518" i="73" s="1"/>
  <c r="I6518" i="73"/>
  <c r="C6542" i="73" l="1"/>
  <c r="E6542" i="73" s="1"/>
  <c r="A6521" i="73"/>
  <c r="B6522" i="73"/>
  <c r="D7542" i="73"/>
  <c r="F6541" i="73"/>
  <c r="G6519" i="73"/>
  <c r="H6519" i="73" s="1"/>
  <c r="I6519" i="73"/>
  <c r="A6522" i="73" l="1"/>
  <c r="B6523" i="73"/>
  <c r="C6543" i="73"/>
  <c r="E6543" i="73" s="1"/>
  <c r="D7543" i="73"/>
  <c r="F6542" i="73"/>
  <c r="G6520" i="73"/>
  <c r="H6520" i="73" s="1"/>
  <c r="I6520" i="73"/>
  <c r="C6544" i="73" l="1"/>
  <c r="E6544" i="73" s="1"/>
  <c r="A6523" i="73"/>
  <c r="B6524" i="73"/>
  <c r="D7544" i="73"/>
  <c r="F6543" i="73"/>
  <c r="G6521" i="73"/>
  <c r="H6521" i="73" s="1"/>
  <c r="I6521" i="73"/>
  <c r="A6524" i="73" l="1"/>
  <c r="B6525" i="73"/>
  <c r="C6545" i="73"/>
  <c r="E6545" i="73" s="1"/>
  <c r="D7545" i="73"/>
  <c r="F6544" i="73"/>
  <c r="G6522" i="73"/>
  <c r="H6522" i="73" s="1"/>
  <c r="I6522" i="73"/>
  <c r="C6546" i="73" l="1"/>
  <c r="E6546" i="73" s="1"/>
  <c r="A6525" i="73"/>
  <c r="B6526" i="73"/>
  <c r="D7546" i="73"/>
  <c r="F6545" i="73"/>
  <c r="G6523" i="73"/>
  <c r="H6523" i="73" s="1"/>
  <c r="I6523" i="73"/>
  <c r="A6526" i="73" l="1"/>
  <c r="B6527" i="73"/>
  <c r="C6547" i="73"/>
  <c r="D7547" i="73"/>
  <c r="F6546" i="73"/>
  <c r="G6524" i="73"/>
  <c r="H6524" i="73" s="1"/>
  <c r="I6524" i="73"/>
  <c r="C6548" i="73" l="1"/>
  <c r="E6547" i="73"/>
  <c r="A6527" i="73"/>
  <c r="B6528" i="73"/>
  <c r="D7548" i="73"/>
  <c r="F6547" i="73"/>
  <c r="G6525" i="73"/>
  <c r="H6525" i="73" s="1"/>
  <c r="I6525" i="73"/>
  <c r="E6548" i="73"/>
  <c r="D7549" i="73" l="1"/>
  <c r="C6549" i="73"/>
  <c r="A6528" i="73"/>
  <c r="B6529" i="73"/>
  <c r="F6548" i="73"/>
  <c r="E6549" i="73"/>
  <c r="G6526" i="73"/>
  <c r="H6526" i="73" s="1"/>
  <c r="I6526" i="73"/>
  <c r="C6550" i="73" l="1"/>
  <c r="E6550" i="73" s="1"/>
  <c r="A6529" i="73"/>
  <c r="B6530" i="73"/>
  <c r="D7550" i="73"/>
  <c r="F6549" i="73"/>
  <c r="G6527" i="73"/>
  <c r="H6527" i="73" s="1"/>
  <c r="I6527" i="73"/>
  <c r="A6530" i="73" l="1"/>
  <c r="B6531" i="73"/>
  <c r="C6551" i="73"/>
  <c r="E6551" i="73" s="1"/>
  <c r="D7551" i="73"/>
  <c r="F6550" i="73"/>
  <c r="G6528" i="73"/>
  <c r="H6528" i="73" s="1"/>
  <c r="I6528" i="73"/>
  <c r="C6552" i="73" l="1"/>
  <c r="E6552" i="73" s="1"/>
  <c r="A6531" i="73"/>
  <c r="B6532" i="73"/>
  <c r="D7552" i="73"/>
  <c r="F6551" i="73"/>
  <c r="G6529" i="73"/>
  <c r="H6529" i="73" s="1"/>
  <c r="I6529" i="73"/>
  <c r="A6532" i="73" l="1"/>
  <c r="B6533" i="73"/>
  <c r="C6553" i="73"/>
  <c r="E6553" i="73" s="1"/>
  <c r="D7553" i="73"/>
  <c r="F6552" i="73"/>
  <c r="G6530" i="73"/>
  <c r="H6530" i="73" s="1"/>
  <c r="I6530" i="73"/>
  <c r="C6554" i="73" l="1"/>
  <c r="E6554" i="73" s="1"/>
  <c r="A6533" i="73"/>
  <c r="B6534" i="73"/>
  <c r="D7554" i="73"/>
  <c r="F6553" i="73"/>
  <c r="G6531" i="73"/>
  <c r="H6531" i="73" s="1"/>
  <c r="I6531" i="73"/>
  <c r="A6534" i="73" l="1"/>
  <c r="B6535" i="73"/>
  <c r="C6555" i="73"/>
  <c r="D7555" i="73"/>
  <c r="F6554" i="73"/>
  <c r="G6532" i="73"/>
  <c r="H6532" i="73" s="1"/>
  <c r="I6532" i="73"/>
  <c r="C6556" i="73" l="1"/>
  <c r="E6556" i="73" s="1"/>
  <c r="E6555" i="73"/>
  <c r="A6535" i="73"/>
  <c r="B6536" i="73"/>
  <c r="D7556" i="73"/>
  <c r="F6555" i="73"/>
  <c r="G6533" i="73"/>
  <c r="H6533" i="73" s="1"/>
  <c r="I6533" i="73"/>
  <c r="D7557" i="73" l="1"/>
  <c r="C6557" i="73"/>
  <c r="E6557" i="73" s="1"/>
  <c r="A6536" i="73"/>
  <c r="B6537" i="73"/>
  <c r="F6556" i="73"/>
  <c r="G6534" i="73"/>
  <c r="H6534" i="73" s="1"/>
  <c r="I6534" i="73"/>
  <c r="C6558" i="73" l="1"/>
  <c r="E6558" i="73" s="1"/>
  <c r="A6537" i="73"/>
  <c r="B6538" i="73"/>
  <c r="D7558" i="73"/>
  <c r="F6557" i="73"/>
  <c r="G6535" i="73"/>
  <c r="H6535" i="73" s="1"/>
  <c r="I6535" i="73"/>
  <c r="A6538" i="73" l="1"/>
  <c r="B6539" i="73"/>
  <c r="C6559" i="73"/>
  <c r="E6559" i="73" s="1"/>
  <c r="D7559" i="73"/>
  <c r="F6558" i="73"/>
  <c r="G6536" i="73"/>
  <c r="H6536" i="73" s="1"/>
  <c r="I6536" i="73"/>
  <c r="C6560" i="73" l="1"/>
  <c r="E6560" i="73" s="1"/>
  <c r="A6539" i="73"/>
  <c r="B6540" i="73"/>
  <c r="D7560" i="73"/>
  <c r="F6559" i="73"/>
  <c r="G6537" i="73"/>
  <c r="H6537" i="73" s="1"/>
  <c r="I6537" i="73"/>
  <c r="A6540" i="73" l="1"/>
  <c r="B6541" i="73"/>
  <c r="C6561" i="73"/>
  <c r="E6561" i="73" s="1"/>
  <c r="D7561" i="73"/>
  <c r="F6560" i="73"/>
  <c r="G6538" i="73"/>
  <c r="H6538" i="73" s="1"/>
  <c r="I6538" i="73"/>
  <c r="C6562" i="73" l="1"/>
  <c r="E6562" i="73" s="1"/>
  <c r="A6541" i="73"/>
  <c r="B6542" i="73"/>
  <c r="D7562" i="73"/>
  <c r="F6561" i="73"/>
  <c r="G6539" i="73"/>
  <c r="H6539" i="73" s="1"/>
  <c r="I6539" i="73"/>
  <c r="A6542" i="73" l="1"/>
  <c r="B6543" i="73"/>
  <c r="C6563" i="73"/>
  <c r="E6563" i="73" s="1"/>
  <c r="D7563" i="73"/>
  <c r="F6562" i="73"/>
  <c r="G6540" i="73"/>
  <c r="H6540" i="73" s="1"/>
  <c r="I6540" i="73"/>
  <c r="C6564" i="73" l="1"/>
  <c r="E6564" i="73" s="1"/>
  <c r="A6543" i="73"/>
  <c r="B6544" i="73"/>
  <c r="D7564" i="73"/>
  <c r="F6563" i="73"/>
  <c r="G6541" i="73"/>
  <c r="H6541" i="73" s="1"/>
  <c r="I6541" i="73"/>
  <c r="A6544" i="73" l="1"/>
  <c r="B6545" i="73"/>
  <c r="C6565" i="73"/>
  <c r="E6565" i="73" s="1"/>
  <c r="D7565" i="73"/>
  <c r="F6564" i="73"/>
  <c r="G6542" i="73"/>
  <c r="H6542" i="73" s="1"/>
  <c r="I6542" i="73"/>
  <c r="C6566" i="73" l="1"/>
  <c r="E6566" i="73" s="1"/>
  <c r="A6545" i="73"/>
  <c r="B6546" i="73"/>
  <c r="D7566" i="73"/>
  <c r="F6565" i="73"/>
  <c r="G6543" i="73"/>
  <c r="H6543" i="73" s="1"/>
  <c r="I6543" i="73"/>
  <c r="A6546" i="73" l="1"/>
  <c r="B6547" i="73"/>
  <c r="C6567" i="73"/>
  <c r="E6567" i="73" s="1"/>
  <c r="D7567" i="73"/>
  <c r="F6566" i="73"/>
  <c r="G6544" i="73"/>
  <c r="H6544" i="73" s="1"/>
  <c r="I6544" i="73"/>
  <c r="C6568" i="73" l="1"/>
  <c r="E6568" i="73" s="1"/>
  <c r="A6547" i="73"/>
  <c r="B6548" i="73"/>
  <c r="D7568" i="73"/>
  <c r="F6567" i="73"/>
  <c r="G6545" i="73"/>
  <c r="H6545" i="73" s="1"/>
  <c r="I6545" i="73"/>
  <c r="A6548" i="73" l="1"/>
  <c r="B6549" i="73"/>
  <c r="C6569" i="73"/>
  <c r="E6569" i="73" s="1"/>
  <c r="D7569" i="73"/>
  <c r="F6568" i="73"/>
  <c r="G6546" i="73"/>
  <c r="H6546" i="73" s="1"/>
  <c r="I6546" i="73"/>
  <c r="C6570" i="73" l="1"/>
  <c r="E6570" i="73" s="1"/>
  <c r="A6549" i="73"/>
  <c r="B6550" i="73"/>
  <c r="D7570" i="73"/>
  <c r="F6569" i="73"/>
  <c r="G6547" i="73"/>
  <c r="H6547" i="73" s="1"/>
  <c r="I6547" i="73"/>
  <c r="A6550" i="73" l="1"/>
  <c r="B6551" i="73"/>
  <c r="C6571" i="73"/>
  <c r="E6571" i="73" s="1"/>
  <c r="D7571" i="73"/>
  <c r="F6570" i="73"/>
  <c r="G6548" i="73"/>
  <c r="H6548" i="73" s="1"/>
  <c r="I6548" i="73"/>
  <c r="C6572" i="73" l="1"/>
  <c r="E6572" i="73" s="1"/>
  <c r="A6551" i="73"/>
  <c r="B6552" i="73"/>
  <c r="D7572" i="73"/>
  <c r="F6571" i="73"/>
  <c r="G6549" i="73"/>
  <c r="H6549" i="73" s="1"/>
  <c r="I6549" i="73"/>
  <c r="A6552" i="73" l="1"/>
  <c r="B6553" i="73"/>
  <c r="C6573" i="73"/>
  <c r="E6573" i="73" s="1"/>
  <c r="D7573" i="73"/>
  <c r="F6572" i="73"/>
  <c r="G6550" i="73"/>
  <c r="H6550" i="73" s="1"/>
  <c r="I6550" i="73"/>
  <c r="C6574" i="73" l="1"/>
  <c r="E6574" i="73" s="1"/>
  <c r="A6553" i="73"/>
  <c r="B6554" i="73"/>
  <c r="D7574" i="73"/>
  <c r="F6573" i="73"/>
  <c r="G6551" i="73"/>
  <c r="H6551" i="73" s="1"/>
  <c r="I6551" i="73"/>
  <c r="A6554" i="73" l="1"/>
  <c r="B6555" i="73"/>
  <c r="C6575" i="73"/>
  <c r="E6575" i="73" s="1"/>
  <c r="D7575" i="73"/>
  <c r="F6574" i="73"/>
  <c r="G6552" i="73"/>
  <c r="H6552" i="73" s="1"/>
  <c r="I6552" i="73"/>
  <c r="C6576" i="73" l="1"/>
  <c r="E6576" i="73" s="1"/>
  <c r="A6555" i="73"/>
  <c r="B6556" i="73"/>
  <c r="D7576" i="73"/>
  <c r="F6575" i="73"/>
  <c r="G6553" i="73"/>
  <c r="H6553" i="73" s="1"/>
  <c r="I6553" i="73"/>
  <c r="A6556" i="73" l="1"/>
  <c r="B6557" i="73"/>
  <c r="C6577" i="73"/>
  <c r="E6577" i="73" s="1"/>
  <c r="D7577" i="73"/>
  <c r="F6576" i="73"/>
  <c r="G6554" i="73"/>
  <c r="H6554" i="73" s="1"/>
  <c r="I6554" i="73"/>
  <c r="C6578" i="73" l="1"/>
  <c r="E6578" i="73" s="1"/>
  <c r="A6557" i="73"/>
  <c r="B6558" i="73"/>
  <c r="D7578" i="73"/>
  <c r="F6577" i="73"/>
  <c r="G6555" i="73"/>
  <c r="H6555" i="73" s="1"/>
  <c r="I6555" i="73"/>
  <c r="A6558" i="73" l="1"/>
  <c r="B6559" i="73"/>
  <c r="C6579" i="73"/>
  <c r="E6579" i="73" s="1"/>
  <c r="D7579" i="73"/>
  <c r="F6578" i="73"/>
  <c r="G6556" i="73"/>
  <c r="H6556" i="73" s="1"/>
  <c r="I6556" i="73"/>
  <c r="C6580" i="73" l="1"/>
  <c r="E6580" i="73" s="1"/>
  <c r="A6559" i="73"/>
  <c r="B6560" i="73"/>
  <c r="D7580" i="73"/>
  <c r="F6579" i="73"/>
  <c r="G6557" i="73"/>
  <c r="H6557" i="73" s="1"/>
  <c r="I6557" i="73"/>
  <c r="A6560" i="73" l="1"/>
  <c r="B6561" i="73"/>
  <c r="C6581" i="73"/>
  <c r="E6581" i="73" s="1"/>
  <c r="D7581" i="73"/>
  <c r="F6580" i="73"/>
  <c r="G6558" i="73"/>
  <c r="H6558" i="73" s="1"/>
  <c r="I6558" i="73"/>
  <c r="C6582" i="73" l="1"/>
  <c r="E6582" i="73" s="1"/>
  <c r="A6561" i="73"/>
  <c r="B6562" i="73"/>
  <c r="D7582" i="73"/>
  <c r="F6581" i="73"/>
  <c r="G6559" i="73"/>
  <c r="H6559" i="73" s="1"/>
  <c r="I6559" i="73"/>
  <c r="A6562" i="73" l="1"/>
  <c r="B6563" i="73"/>
  <c r="C6583" i="73"/>
  <c r="E6583" i="73" s="1"/>
  <c r="D7583" i="73"/>
  <c r="F6582" i="73"/>
  <c r="G6560" i="73"/>
  <c r="H6560" i="73" s="1"/>
  <c r="I6560" i="73"/>
  <c r="C6584" i="73" l="1"/>
  <c r="E6584" i="73" s="1"/>
  <c r="A6563" i="73"/>
  <c r="B6564" i="73"/>
  <c r="D7584" i="73"/>
  <c r="F6583" i="73"/>
  <c r="G6561" i="73"/>
  <c r="H6561" i="73" s="1"/>
  <c r="I6561" i="73"/>
  <c r="A6564" i="73" l="1"/>
  <c r="B6565" i="73"/>
  <c r="C6585" i="73"/>
  <c r="D7585" i="73"/>
  <c r="F6584" i="73"/>
  <c r="G6562" i="73"/>
  <c r="H6562" i="73" s="1"/>
  <c r="I6562" i="73"/>
  <c r="C6586" i="73" l="1"/>
  <c r="E6585" i="73"/>
  <c r="A6565" i="73"/>
  <c r="B6566" i="73"/>
  <c r="D7586" i="73"/>
  <c r="F6585" i="73"/>
  <c r="G6563" i="73"/>
  <c r="H6563" i="73" s="1"/>
  <c r="I6563" i="73"/>
  <c r="E6586" i="73"/>
  <c r="D7587" i="73" l="1"/>
  <c r="C6587" i="73"/>
  <c r="E6587" i="73" s="1"/>
  <c r="A6566" i="73"/>
  <c r="B6567" i="73"/>
  <c r="F6586" i="73"/>
  <c r="G6564" i="73"/>
  <c r="H6564" i="73" s="1"/>
  <c r="I6564" i="73"/>
  <c r="C6588" i="73" l="1"/>
  <c r="E6588" i="73" s="1"/>
  <c r="A6567" i="73"/>
  <c r="B6568" i="73"/>
  <c r="D7588" i="73"/>
  <c r="F6587" i="73"/>
  <c r="G6565" i="73"/>
  <c r="H6565" i="73" s="1"/>
  <c r="I6565" i="73"/>
  <c r="A6568" i="73" l="1"/>
  <c r="B6569" i="73"/>
  <c r="C6589" i="73"/>
  <c r="E6589" i="73" s="1"/>
  <c r="D7589" i="73"/>
  <c r="F6588" i="73"/>
  <c r="G6566" i="73"/>
  <c r="H6566" i="73" s="1"/>
  <c r="I6566" i="73"/>
  <c r="C6590" i="73" l="1"/>
  <c r="E6590" i="73" s="1"/>
  <c r="A6569" i="73"/>
  <c r="B6570" i="73"/>
  <c r="D7590" i="73"/>
  <c r="F6589" i="73"/>
  <c r="G6567" i="73"/>
  <c r="H6567" i="73" s="1"/>
  <c r="I6567" i="73"/>
  <c r="A6570" i="73" l="1"/>
  <c r="B6571" i="73"/>
  <c r="C6591" i="73"/>
  <c r="E6591" i="73" s="1"/>
  <c r="D7591" i="73"/>
  <c r="F6590" i="73"/>
  <c r="G6568" i="73"/>
  <c r="H6568" i="73" s="1"/>
  <c r="I6568" i="73"/>
  <c r="C6592" i="73" l="1"/>
  <c r="E6592" i="73" s="1"/>
  <c r="A6571" i="73"/>
  <c r="B6572" i="73"/>
  <c r="D7592" i="73"/>
  <c r="F6591" i="73"/>
  <c r="G6569" i="73"/>
  <c r="H6569" i="73" s="1"/>
  <c r="I6569" i="73"/>
  <c r="A6572" i="73" l="1"/>
  <c r="B6573" i="73"/>
  <c r="C6593" i="73"/>
  <c r="E6593" i="73" s="1"/>
  <c r="D7593" i="73"/>
  <c r="F6592" i="73"/>
  <c r="G6570" i="73"/>
  <c r="H6570" i="73" s="1"/>
  <c r="I6570" i="73"/>
  <c r="C6594" i="73" l="1"/>
  <c r="E6594" i="73" s="1"/>
  <c r="A6573" i="73"/>
  <c r="B6574" i="73"/>
  <c r="D7594" i="73"/>
  <c r="F6593" i="73"/>
  <c r="G6571" i="73"/>
  <c r="H6571" i="73" s="1"/>
  <c r="I6571" i="73"/>
  <c r="A6574" i="73" l="1"/>
  <c r="B6575" i="73"/>
  <c r="C6595" i="73"/>
  <c r="E6595" i="73" s="1"/>
  <c r="D7595" i="73"/>
  <c r="F6594" i="73"/>
  <c r="G6572" i="73"/>
  <c r="H6572" i="73" s="1"/>
  <c r="I6572" i="73"/>
  <c r="C6596" i="73" l="1"/>
  <c r="E6596" i="73" s="1"/>
  <c r="A6575" i="73"/>
  <c r="B6576" i="73"/>
  <c r="D7596" i="73"/>
  <c r="F6595" i="73"/>
  <c r="G6573" i="73"/>
  <c r="H6573" i="73" s="1"/>
  <c r="I6573" i="73"/>
  <c r="A6576" i="73" l="1"/>
  <c r="B6577" i="73"/>
  <c r="C6597" i="73"/>
  <c r="E6597" i="73" s="1"/>
  <c r="D7597" i="73"/>
  <c r="F6596" i="73"/>
  <c r="G6574" i="73"/>
  <c r="H6574" i="73" s="1"/>
  <c r="I6574" i="73"/>
  <c r="C6598" i="73" l="1"/>
  <c r="E6598" i="73" s="1"/>
  <c r="A6577" i="73"/>
  <c r="B6578" i="73"/>
  <c r="D7598" i="73"/>
  <c r="F6597" i="73"/>
  <c r="G6575" i="73"/>
  <c r="H6575" i="73" s="1"/>
  <c r="I6575" i="73"/>
  <c r="A6578" i="73" l="1"/>
  <c r="B6579" i="73"/>
  <c r="C6599" i="73"/>
  <c r="E6599" i="73" s="1"/>
  <c r="D7599" i="73"/>
  <c r="F6598" i="73"/>
  <c r="G6576" i="73"/>
  <c r="H6576" i="73" s="1"/>
  <c r="I6576" i="73"/>
  <c r="A6579" i="73" l="1"/>
  <c r="B6580" i="73"/>
  <c r="C6600" i="73"/>
  <c r="D7600" i="73"/>
  <c r="F6599" i="73"/>
  <c r="G6577" i="73"/>
  <c r="H6577" i="73" s="1"/>
  <c r="I6577" i="73"/>
  <c r="C6601" i="73" l="1"/>
  <c r="E6601" i="73" s="1"/>
  <c r="E6600" i="73"/>
  <c r="A6580" i="73"/>
  <c r="B6581" i="73"/>
  <c r="D7601" i="73"/>
  <c r="F6600" i="73"/>
  <c r="G6578" i="73"/>
  <c r="H6578" i="73" s="1"/>
  <c r="I6578" i="73"/>
  <c r="D7602" i="73" l="1"/>
  <c r="C6602" i="73"/>
  <c r="A6581" i="73"/>
  <c r="B6582" i="73"/>
  <c r="F6601" i="73"/>
  <c r="G6579" i="73"/>
  <c r="H6579" i="73" s="1"/>
  <c r="I6579" i="73"/>
  <c r="C6603" i="73" l="1"/>
  <c r="E6603" i="73" s="1"/>
  <c r="E6602" i="73"/>
  <c r="A6582" i="73"/>
  <c r="B6583" i="73"/>
  <c r="D7603" i="73"/>
  <c r="F6602" i="73"/>
  <c r="G6580" i="73"/>
  <c r="H6580" i="73" s="1"/>
  <c r="I6580" i="73"/>
  <c r="D7604" i="73" l="1"/>
  <c r="C6604" i="73"/>
  <c r="E6604" i="73" s="1"/>
  <c r="A6583" i="73"/>
  <c r="B6584" i="73"/>
  <c r="F6603" i="73"/>
  <c r="G6581" i="73"/>
  <c r="H6581" i="73" s="1"/>
  <c r="I6581" i="73"/>
  <c r="A6584" i="73" l="1"/>
  <c r="B6585" i="73"/>
  <c r="C6605" i="73"/>
  <c r="E6605" i="73" s="1"/>
  <c r="D7605" i="73"/>
  <c r="F6604" i="73"/>
  <c r="G6582" i="73"/>
  <c r="H6582" i="73" s="1"/>
  <c r="I6582" i="73"/>
  <c r="A6585" i="73" l="1"/>
  <c r="B6586" i="73"/>
  <c r="C6606" i="73"/>
  <c r="E6606" i="73" s="1"/>
  <c r="D7606" i="73"/>
  <c r="F6605" i="73"/>
  <c r="G6583" i="73"/>
  <c r="H6583" i="73" s="1"/>
  <c r="I6583" i="73"/>
  <c r="C6607" i="73" l="1"/>
  <c r="E6607" i="73" s="1"/>
  <c r="A6586" i="73"/>
  <c r="B6587" i="73"/>
  <c r="D7607" i="73"/>
  <c r="F6606" i="73"/>
  <c r="G6584" i="73"/>
  <c r="H6584" i="73" s="1"/>
  <c r="I6584" i="73"/>
  <c r="A6587" i="73" l="1"/>
  <c r="B6588" i="73"/>
  <c r="C6608" i="73"/>
  <c r="E6608" i="73" s="1"/>
  <c r="D7608" i="73"/>
  <c r="F6607" i="73"/>
  <c r="G6585" i="73"/>
  <c r="H6585" i="73" s="1"/>
  <c r="I6585" i="73"/>
  <c r="C6609" i="73" l="1"/>
  <c r="E6609" i="73" s="1"/>
  <c r="A6588" i="73"/>
  <c r="B6589" i="73"/>
  <c r="D7609" i="73"/>
  <c r="F6608" i="73"/>
  <c r="G6586" i="73"/>
  <c r="H6586" i="73" s="1"/>
  <c r="I6586" i="73"/>
  <c r="A6589" i="73" l="1"/>
  <c r="B6590" i="73"/>
  <c r="C6610" i="73"/>
  <c r="E6610" i="73" s="1"/>
  <c r="D7610" i="73"/>
  <c r="F6609" i="73"/>
  <c r="G6587" i="73"/>
  <c r="H6587" i="73" s="1"/>
  <c r="I6587" i="73"/>
  <c r="C6611" i="73" l="1"/>
  <c r="E6611" i="73" s="1"/>
  <c r="A6590" i="73"/>
  <c r="B6591" i="73"/>
  <c r="D7611" i="73"/>
  <c r="F6610" i="73"/>
  <c r="G6588" i="73"/>
  <c r="H6588" i="73" s="1"/>
  <c r="I6588" i="73"/>
  <c r="A6591" i="73" l="1"/>
  <c r="B6592" i="73"/>
  <c r="C6612" i="73"/>
  <c r="E6612" i="73" s="1"/>
  <c r="D7612" i="73"/>
  <c r="F6611" i="73"/>
  <c r="G6589" i="73"/>
  <c r="H6589" i="73" s="1"/>
  <c r="I6589" i="73"/>
  <c r="C6613" i="73" l="1"/>
  <c r="E6613" i="73" s="1"/>
  <c r="A6592" i="73"/>
  <c r="B6593" i="73"/>
  <c r="D7613" i="73"/>
  <c r="F6612" i="73"/>
  <c r="G6590" i="73"/>
  <c r="H6590" i="73" s="1"/>
  <c r="I6590" i="73"/>
  <c r="A6593" i="73" l="1"/>
  <c r="B6594" i="73"/>
  <c r="C6614" i="73"/>
  <c r="E6614" i="73" s="1"/>
  <c r="D7614" i="73"/>
  <c r="F6613" i="73"/>
  <c r="G6591" i="73"/>
  <c r="H6591" i="73" s="1"/>
  <c r="I6591" i="73"/>
  <c r="C6615" i="73" l="1"/>
  <c r="E6615" i="73" s="1"/>
  <c r="A6594" i="73"/>
  <c r="B6595" i="73"/>
  <c r="D7615" i="73"/>
  <c r="F6614" i="73"/>
  <c r="G6592" i="73"/>
  <c r="H6592" i="73" s="1"/>
  <c r="I6592" i="73"/>
  <c r="A6595" i="73" l="1"/>
  <c r="B6596" i="73"/>
  <c r="C6616" i="73"/>
  <c r="E6616" i="73" s="1"/>
  <c r="D7616" i="73"/>
  <c r="F6615" i="73"/>
  <c r="G6593" i="73"/>
  <c r="H6593" i="73" s="1"/>
  <c r="I6593" i="73"/>
  <c r="C6617" i="73" l="1"/>
  <c r="E6617" i="73" s="1"/>
  <c r="A6596" i="73"/>
  <c r="B6597" i="73"/>
  <c r="D7617" i="73"/>
  <c r="F6616" i="73"/>
  <c r="G6594" i="73"/>
  <c r="H6594" i="73" s="1"/>
  <c r="I6594" i="73"/>
  <c r="A6597" i="73" l="1"/>
  <c r="B6598" i="73"/>
  <c r="C6618" i="73"/>
  <c r="E6618" i="73" s="1"/>
  <c r="D7618" i="73"/>
  <c r="F6617" i="73"/>
  <c r="G6595" i="73"/>
  <c r="H6595" i="73" s="1"/>
  <c r="I6595" i="73"/>
  <c r="C6619" i="73" l="1"/>
  <c r="E6619" i="73" s="1"/>
  <c r="A6598" i="73"/>
  <c r="B6599" i="73"/>
  <c r="D7619" i="73"/>
  <c r="F6618" i="73"/>
  <c r="G6596" i="73"/>
  <c r="H6596" i="73" s="1"/>
  <c r="I6596" i="73"/>
  <c r="A6599" i="73" l="1"/>
  <c r="B6600" i="73"/>
  <c r="C6620" i="73"/>
  <c r="D7620" i="73"/>
  <c r="F6619" i="73"/>
  <c r="G6597" i="73"/>
  <c r="H6597" i="73" s="1"/>
  <c r="I6597" i="73"/>
  <c r="C6621" i="73" l="1"/>
  <c r="E6620" i="73"/>
  <c r="A6600" i="73"/>
  <c r="B6601" i="73"/>
  <c r="D7621" i="73"/>
  <c r="F6620" i="73"/>
  <c r="G6598" i="73"/>
  <c r="H6598" i="73" s="1"/>
  <c r="I6598" i="73"/>
  <c r="E6621" i="73"/>
  <c r="D7622" i="73" l="1"/>
  <c r="C6622" i="73"/>
  <c r="E6622" i="73" s="1"/>
  <c r="A6601" i="73"/>
  <c r="B6602" i="73"/>
  <c r="F6621" i="73"/>
  <c r="G6599" i="73"/>
  <c r="H6599" i="73" s="1"/>
  <c r="I6599" i="73"/>
  <c r="C6623" i="73" l="1"/>
  <c r="E6623" i="73" s="1"/>
  <c r="A6602" i="73"/>
  <c r="B6603" i="73"/>
  <c r="D7623" i="73"/>
  <c r="F6622" i="73"/>
  <c r="G6600" i="73"/>
  <c r="H6600" i="73" s="1"/>
  <c r="I6600" i="73"/>
  <c r="A6603" i="73" l="1"/>
  <c r="B6604" i="73"/>
  <c r="C6624" i="73"/>
  <c r="E6624" i="73" s="1"/>
  <c r="D7624" i="73"/>
  <c r="F6623" i="73"/>
  <c r="G6601" i="73"/>
  <c r="H6601" i="73" s="1"/>
  <c r="I6601" i="73"/>
  <c r="C6625" i="73" l="1"/>
  <c r="E6625" i="73" s="1"/>
  <c r="A6604" i="73"/>
  <c r="B6605" i="73"/>
  <c r="D7625" i="73"/>
  <c r="F6624" i="73"/>
  <c r="G6602" i="73"/>
  <c r="H6602" i="73" s="1"/>
  <c r="I6602" i="73"/>
  <c r="A6605" i="73" l="1"/>
  <c r="B6606" i="73"/>
  <c r="C6626" i="73"/>
  <c r="E6626" i="73" s="1"/>
  <c r="D7626" i="73"/>
  <c r="F6625" i="73"/>
  <c r="G6603" i="73"/>
  <c r="H6603" i="73" s="1"/>
  <c r="I6603" i="73"/>
  <c r="C6627" i="73" l="1"/>
  <c r="E6627" i="73" s="1"/>
  <c r="A6606" i="73"/>
  <c r="B6607" i="73"/>
  <c r="D7627" i="73"/>
  <c r="F6626" i="73"/>
  <c r="G6604" i="73"/>
  <c r="H6604" i="73" s="1"/>
  <c r="I6604" i="73"/>
  <c r="A6607" i="73" l="1"/>
  <c r="B6608" i="73"/>
  <c r="C6628" i="73"/>
  <c r="E6628" i="73" s="1"/>
  <c r="D7628" i="73"/>
  <c r="F6627" i="73"/>
  <c r="G6605" i="73"/>
  <c r="H6605" i="73" s="1"/>
  <c r="I6605" i="73"/>
  <c r="C6629" i="73" l="1"/>
  <c r="E6629" i="73" s="1"/>
  <c r="A6608" i="73"/>
  <c r="B6609" i="73"/>
  <c r="D7629" i="73"/>
  <c r="F6628" i="73"/>
  <c r="G6606" i="73"/>
  <c r="H6606" i="73" s="1"/>
  <c r="I6606" i="73"/>
  <c r="A6609" i="73" l="1"/>
  <c r="B6610" i="73"/>
  <c r="C6630" i="73"/>
  <c r="E6630" i="73" s="1"/>
  <c r="D7630" i="73"/>
  <c r="F6629" i="73"/>
  <c r="G6607" i="73"/>
  <c r="H6607" i="73" s="1"/>
  <c r="I6607" i="73"/>
  <c r="C6631" i="73" l="1"/>
  <c r="E6631" i="73" s="1"/>
  <c r="A6610" i="73"/>
  <c r="B6611" i="73"/>
  <c r="D7631" i="73"/>
  <c r="F6630" i="73"/>
  <c r="G6608" i="73"/>
  <c r="H6608" i="73" s="1"/>
  <c r="I6608" i="73"/>
  <c r="A6611" i="73" l="1"/>
  <c r="B6612" i="73"/>
  <c r="C6632" i="73"/>
  <c r="E6632" i="73" s="1"/>
  <c r="D7632" i="73"/>
  <c r="F6631" i="73"/>
  <c r="G6609" i="73"/>
  <c r="H6609" i="73" s="1"/>
  <c r="I6609" i="73"/>
  <c r="C6633" i="73" l="1"/>
  <c r="E6633" i="73" s="1"/>
  <c r="A6612" i="73"/>
  <c r="B6613" i="73"/>
  <c r="D7633" i="73"/>
  <c r="F6632" i="73"/>
  <c r="G6610" i="73"/>
  <c r="H6610" i="73" s="1"/>
  <c r="I6610" i="73"/>
  <c r="A6613" i="73" l="1"/>
  <c r="B6614" i="73"/>
  <c r="C6634" i="73"/>
  <c r="E6634" i="73" s="1"/>
  <c r="D7634" i="73"/>
  <c r="F6633" i="73"/>
  <c r="G6611" i="73"/>
  <c r="H6611" i="73" s="1"/>
  <c r="I6611" i="73"/>
  <c r="C6635" i="73" l="1"/>
  <c r="E6635" i="73" s="1"/>
  <c r="A6614" i="73"/>
  <c r="B6615" i="73"/>
  <c r="D7635" i="73"/>
  <c r="F6634" i="73"/>
  <c r="G6612" i="73"/>
  <c r="H6612" i="73" s="1"/>
  <c r="I6612" i="73"/>
  <c r="A6615" i="73" l="1"/>
  <c r="B6616" i="73"/>
  <c r="C6636" i="73"/>
  <c r="E6636" i="73" s="1"/>
  <c r="D7636" i="73"/>
  <c r="F6635" i="73"/>
  <c r="G6613" i="73"/>
  <c r="H6613" i="73" s="1"/>
  <c r="I6613" i="73"/>
  <c r="C6637" i="73" l="1"/>
  <c r="E6637" i="73" s="1"/>
  <c r="A6616" i="73"/>
  <c r="B6617" i="73"/>
  <c r="D7637" i="73"/>
  <c r="F6636" i="73"/>
  <c r="G6614" i="73"/>
  <c r="H6614" i="73" s="1"/>
  <c r="I6614" i="73"/>
  <c r="A6617" i="73" l="1"/>
  <c r="B6618" i="73"/>
  <c r="C6638" i="73"/>
  <c r="E6638" i="73" s="1"/>
  <c r="D7638" i="73"/>
  <c r="F6637" i="73"/>
  <c r="G6615" i="73"/>
  <c r="H6615" i="73" s="1"/>
  <c r="I6615" i="73"/>
  <c r="C6639" i="73" l="1"/>
  <c r="E6639" i="73" s="1"/>
  <c r="A6618" i="73"/>
  <c r="B6619" i="73"/>
  <c r="D7639" i="73"/>
  <c r="F6638" i="73"/>
  <c r="G6616" i="73"/>
  <c r="H6616" i="73" s="1"/>
  <c r="I6616" i="73"/>
  <c r="A6619" i="73" l="1"/>
  <c r="B6620" i="73"/>
  <c r="C6640" i="73"/>
  <c r="E6640" i="73" s="1"/>
  <c r="D7640" i="73"/>
  <c r="F6639" i="73"/>
  <c r="G6617" i="73"/>
  <c r="H6617" i="73" s="1"/>
  <c r="I6617" i="73"/>
  <c r="C6641" i="73" l="1"/>
  <c r="E6641" i="73" s="1"/>
  <c r="A6620" i="73"/>
  <c r="B6621" i="73"/>
  <c r="D7641" i="73"/>
  <c r="F6640" i="73"/>
  <c r="G6618" i="73"/>
  <c r="H6618" i="73" s="1"/>
  <c r="I6618" i="73"/>
  <c r="A6621" i="73" l="1"/>
  <c r="B6622" i="73"/>
  <c r="C6642" i="73"/>
  <c r="E6642" i="73" s="1"/>
  <c r="D7642" i="73"/>
  <c r="F6641" i="73"/>
  <c r="G6619" i="73"/>
  <c r="H6619" i="73" s="1"/>
  <c r="I6619" i="73"/>
  <c r="C6643" i="73" l="1"/>
  <c r="E6643" i="73" s="1"/>
  <c r="A6622" i="73"/>
  <c r="B6623" i="73"/>
  <c r="D7643" i="73"/>
  <c r="F6642" i="73"/>
  <c r="G6620" i="73"/>
  <c r="H6620" i="73" s="1"/>
  <c r="I6620" i="73"/>
  <c r="A6623" i="73" l="1"/>
  <c r="B6624" i="73"/>
  <c r="C6644" i="73"/>
  <c r="D7644" i="73"/>
  <c r="F6643" i="73"/>
  <c r="G6621" i="73"/>
  <c r="H6621" i="73" s="1"/>
  <c r="I6621" i="73"/>
  <c r="C6645" i="73" l="1"/>
  <c r="E6645" i="73" s="1"/>
  <c r="E6644" i="73"/>
  <c r="A6624" i="73"/>
  <c r="B6625" i="73"/>
  <c r="D7645" i="73"/>
  <c r="F6644" i="73"/>
  <c r="G6622" i="73"/>
  <c r="H6622" i="73" s="1"/>
  <c r="I6622" i="73"/>
  <c r="D7646" i="73" l="1"/>
  <c r="C6646" i="73"/>
  <c r="E6646" i="73" s="1"/>
  <c r="A6625" i="73"/>
  <c r="B6626" i="73"/>
  <c r="F6645" i="73"/>
  <c r="G6623" i="73"/>
  <c r="H6623" i="73" s="1"/>
  <c r="I6623" i="73"/>
  <c r="C6647" i="73" l="1"/>
  <c r="E6647" i="73" s="1"/>
  <c r="A6626" i="73"/>
  <c r="B6627" i="73"/>
  <c r="D7647" i="73"/>
  <c r="F6646" i="73"/>
  <c r="G6624" i="73"/>
  <c r="H6624" i="73" s="1"/>
  <c r="I6624" i="73"/>
  <c r="A6627" i="73" l="1"/>
  <c r="B6628" i="73"/>
  <c r="C6648" i="73"/>
  <c r="E6648" i="73" s="1"/>
  <c r="D7648" i="73"/>
  <c r="F6647" i="73"/>
  <c r="G6625" i="73"/>
  <c r="H6625" i="73" s="1"/>
  <c r="I6625" i="73"/>
  <c r="C6649" i="73" l="1"/>
  <c r="E6649" i="73" s="1"/>
  <c r="A6628" i="73"/>
  <c r="B6629" i="73"/>
  <c r="D7649" i="73"/>
  <c r="F6648" i="73"/>
  <c r="G6626" i="73"/>
  <c r="H6626" i="73" s="1"/>
  <c r="I6626" i="73"/>
  <c r="A6629" i="73" l="1"/>
  <c r="B6630" i="73"/>
  <c r="C6650" i="73"/>
  <c r="E6650" i="73" s="1"/>
  <c r="D7650" i="73"/>
  <c r="F6649" i="73"/>
  <c r="G6627" i="73"/>
  <c r="H6627" i="73" s="1"/>
  <c r="I6627" i="73"/>
  <c r="C6651" i="73" l="1"/>
  <c r="E6651" i="73" s="1"/>
  <c r="A6630" i="73"/>
  <c r="B6631" i="73"/>
  <c r="D7651" i="73"/>
  <c r="F6650" i="73"/>
  <c r="G6628" i="73"/>
  <c r="H6628" i="73" s="1"/>
  <c r="I6628" i="73"/>
  <c r="A6631" i="73" l="1"/>
  <c r="B6632" i="73"/>
  <c r="C6652" i="73"/>
  <c r="D7652" i="73"/>
  <c r="F6651" i="73"/>
  <c r="G6629" i="73"/>
  <c r="H6629" i="73" s="1"/>
  <c r="I6629" i="73"/>
  <c r="C6653" i="73" l="1"/>
  <c r="E6653" i="73" s="1"/>
  <c r="E6652" i="73"/>
  <c r="A6632" i="73"/>
  <c r="B6633" i="73"/>
  <c r="D7653" i="73"/>
  <c r="F6652" i="73"/>
  <c r="G6630" i="73"/>
  <c r="H6630" i="73" s="1"/>
  <c r="I6630" i="73"/>
  <c r="D7654" i="73" l="1"/>
  <c r="C6654" i="73"/>
  <c r="E6654" i="73" s="1"/>
  <c r="A6633" i="73"/>
  <c r="B6634" i="73"/>
  <c r="F6653" i="73"/>
  <c r="G6631" i="73"/>
  <c r="H6631" i="73" s="1"/>
  <c r="I6631" i="73"/>
  <c r="C6655" i="73" l="1"/>
  <c r="E6655" i="73" s="1"/>
  <c r="A6634" i="73"/>
  <c r="B6635" i="73"/>
  <c r="D7655" i="73"/>
  <c r="F6654" i="73"/>
  <c r="G6632" i="73"/>
  <c r="H6632" i="73" s="1"/>
  <c r="I6632" i="73"/>
  <c r="A6635" i="73" l="1"/>
  <c r="B6636" i="73"/>
  <c r="C6656" i="73"/>
  <c r="D7656" i="73"/>
  <c r="F6655" i="73"/>
  <c r="G6633" i="73"/>
  <c r="H6633" i="73" s="1"/>
  <c r="I6633" i="73"/>
  <c r="C6657" i="73" l="1"/>
  <c r="E6656" i="73"/>
  <c r="A6636" i="73"/>
  <c r="B6637" i="73"/>
  <c r="D7657" i="73"/>
  <c r="F6656" i="73"/>
  <c r="G6634" i="73"/>
  <c r="H6634" i="73" s="1"/>
  <c r="I6634" i="73"/>
  <c r="E6657" i="73"/>
  <c r="D7658" i="73" l="1"/>
  <c r="C6658" i="73"/>
  <c r="E6658" i="73" s="1"/>
  <c r="A6637" i="73"/>
  <c r="B6638" i="73"/>
  <c r="F6657" i="73"/>
  <c r="G6635" i="73"/>
  <c r="H6635" i="73" s="1"/>
  <c r="I6635" i="73"/>
  <c r="C6659" i="73" l="1"/>
  <c r="E6659" i="73" s="1"/>
  <c r="A6638" i="73"/>
  <c r="B6639" i="73"/>
  <c r="D7659" i="73"/>
  <c r="F6658" i="73"/>
  <c r="G6636" i="73"/>
  <c r="H6636" i="73" s="1"/>
  <c r="I6636" i="73"/>
  <c r="A6639" i="73" l="1"/>
  <c r="B6640" i="73"/>
  <c r="C6660" i="73"/>
  <c r="E6660" i="73" s="1"/>
  <c r="D7660" i="73"/>
  <c r="F6659" i="73"/>
  <c r="G6637" i="73"/>
  <c r="H6637" i="73" s="1"/>
  <c r="I6637" i="73"/>
  <c r="C6661" i="73" l="1"/>
  <c r="E6661" i="73" s="1"/>
  <c r="A6640" i="73"/>
  <c r="B6641" i="73"/>
  <c r="D7661" i="73"/>
  <c r="F6660" i="73"/>
  <c r="G6638" i="73"/>
  <c r="H6638" i="73" s="1"/>
  <c r="I6638" i="73"/>
  <c r="A6641" i="73" l="1"/>
  <c r="B6642" i="73"/>
  <c r="C6662" i="73"/>
  <c r="D7662" i="73"/>
  <c r="F6661" i="73"/>
  <c r="G6639" i="73"/>
  <c r="H6639" i="73" s="1"/>
  <c r="I6639" i="73"/>
  <c r="C6663" i="73" l="1"/>
  <c r="E6662" i="73"/>
  <c r="A6642" i="73"/>
  <c r="B6643" i="73"/>
  <c r="D7663" i="73"/>
  <c r="F6662" i="73"/>
  <c r="G6640" i="73"/>
  <c r="H6640" i="73" s="1"/>
  <c r="I6640" i="73"/>
  <c r="E6663" i="73"/>
  <c r="D7664" i="73" l="1"/>
  <c r="C6664" i="73"/>
  <c r="E6664" i="73" s="1"/>
  <c r="A6643" i="73"/>
  <c r="B6644" i="73"/>
  <c r="F6663" i="73"/>
  <c r="G6641" i="73"/>
  <c r="H6641" i="73" s="1"/>
  <c r="I6641" i="73"/>
  <c r="C6665" i="73" l="1"/>
  <c r="E6665" i="73" s="1"/>
  <c r="A6644" i="73"/>
  <c r="B6645" i="73"/>
  <c r="D7665" i="73"/>
  <c r="F6664" i="73"/>
  <c r="G6642" i="73"/>
  <c r="H6642" i="73" s="1"/>
  <c r="I6642" i="73"/>
  <c r="A6645" i="73" l="1"/>
  <c r="B6646" i="73"/>
  <c r="C6666" i="73"/>
  <c r="E6666" i="73" s="1"/>
  <c r="D7666" i="73"/>
  <c r="F6665" i="73"/>
  <c r="G6643" i="73"/>
  <c r="H6643" i="73" s="1"/>
  <c r="I6643" i="73"/>
  <c r="C6667" i="73" l="1"/>
  <c r="E6667" i="73" s="1"/>
  <c r="A6646" i="73"/>
  <c r="B6647" i="73"/>
  <c r="D7667" i="73"/>
  <c r="F6666" i="73"/>
  <c r="G6644" i="73"/>
  <c r="H6644" i="73" s="1"/>
  <c r="I6644" i="73"/>
  <c r="A6647" i="73" l="1"/>
  <c r="B6648" i="73"/>
  <c r="C6668" i="73"/>
  <c r="E6668" i="73" s="1"/>
  <c r="D7668" i="73"/>
  <c r="F6667" i="73"/>
  <c r="G6645" i="73"/>
  <c r="H6645" i="73" s="1"/>
  <c r="I6645" i="73"/>
  <c r="C6669" i="73" l="1"/>
  <c r="E6669" i="73" s="1"/>
  <c r="A6648" i="73"/>
  <c r="B6649" i="73"/>
  <c r="D7669" i="73"/>
  <c r="F6668" i="73"/>
  <c r="G6646" i="73"/>
  <c r="H6646" i="73" s="1"/>
  <c r="I6646" i="73"/>
  <c r="A6649" i="73" l="1"/>
  <c r="B6650" i="73"/>
  <c r="C6670" i="73"/>
  <c r="E6670" i="73" s="1"/>
  <c r="D7670" i="73"/>
  <c r="F6669" i="73"/>
  <c r="G6647" i="73"/>
  <c r="H6647" i="73" s="1"/>
  <c r="I6647" i="73"/>
  <c r="C6671" i="73" l="1"/>
  <c r="E6671" i="73" s="1"/>
  <c r="A6650" i="73"/>
  <c r="B6651" i="73"/>
  <c r="D7671" i="73"/>
  <c r="F6670" i="73"/>
  <c r="G6648" i="73"/>
  <c r="H6648" i="73" s="1"/>
  <c r="I6648" i="73"/>
  <c r="A6651" i="73" l="1"/>
  <c r="B6652" i="73"/>
  <c r="C6672" i="73"/>
  <c r="E6672" i="73" s="1"/>
  <c r="D7672" i="73"/>
  <c r="F6671" i="73"/>
  <c r="G6649" i="73"/>
  <c r="H6649" i="73" s="1"/>
  <c r="I6649" i="73"/>
  <c r="C6673" i="73" l="1"/>
  <c r="E6673" i="73" s="1"/>
  <c r="A6652" i="73"/>
  <c r="B6653" i="73"/>
  <c r="D7673" i="73"/>
  <c r="F6672" i="73"/>
  <c r="G6650" i="73"/>
  <c r="H6650" i="73" s="1"/>
  <c r="I6650" i="73"/>
  <c r="A6653" i="73" l="1"/>
  <c r="B6654" i="73"/>
  <c r="C6674" i="73"/>
  <c r="E6674" i="73" s="1"/>
  <c r="D7674" i="73"/>
  <c r="F6673" i="73"/>
  <c r="G6651" i="73"/>
  <c r="H6651" i="73" s="1"/>
  <c r="I6651" i="73"/>
  <c r="C6675" i="73" l="1"/>
  <c r="E6675" i="73" s="1"/>
  <c r="A6654" i="73"/>
  <c r="B6655" i="73"/>
  <c r="D7675" i="73"/>
  <c r="F6674" i="73"/>
  <c r="G6652" i="73"/>
  <c r="H6652" i="73" s="1"/>
  <c r="I6652" i="73"/>
  <c r="A6655" i="73" l="1"/>
  <c r="B6656" i="73"/>
  <c r="C6676" i="73"/>
  <c r="E6676" i="73" s="1"/>
  <c r="D7676" i="73"/>
  <c r="F6675" i="73"/>
  <c r="G6653" i="73"/>
  <c r="H6653" i="73" s="1"/>
  <c r="I6653" i="73"/>
  <c r="C6677" i="73" l="1"/>
  <c r="E6677" i="73" s="1"/>
  <c r="A6656" i="73"/>
  <c r="B6657" i="73"/>
  <c r="D7677" i="73"/>
  <c r="F6676" i="73"/>
  <c r="G6654" i="73"/>
  <c r="H6654" i="73" s="1"/>
  <c r="I6654" i="73"/>
  <c r="A6657" i="73" l="1"/>
  <c r="B6658" i="73"/>
  <c r="C6678" i="73"/>
  <c r="E6678" i="73" s="1"/>
  <c r="D7678" i="73"/>
  <c r="F6677" i="73"/>
  <c r="G6655" i="73"/>
  <c r="H6655" i="73" s="1"/>
  <c r="I6655" i="73"/>
  <c r="C6679" i="73" l="1"/>
  <c r="E6679" i="73" s="1"/>
  <c r="A6658" i="73"/>
  <c r="B6659" i="73"/>
  <c r="D7679" i="73"/>
  <c r="F6678" i="73"/>
  <c r="G6656" i="73"/>
  <c r="H6656" i="73" s="1"/>
  <c r="I6656" i="73"/>
  <c r="A6659" i="73" l="1"/>
  <c r="B6660" i="73"/>
  <c r="C6680" i="73"/>
  <c r="D7680" i="73"/>
  <c r="F6679" i="73"/>
  <c r="G6657" i="73"/>
  <c r="H6657" i="73" s="1"/>
  <c r="I6657" i="73"/>
  <c r="C6681" i="73" l="1"/>
  <c r="E6681" i="73" s="1"/>
  <c r="E6680" i="73"/>
  <c r="A6660" i="73"/>
  <c r="B6661" i="73"/>
  <c r="D7681" i="73"/>
  <c r="F6680" i="73"/>
  <c r="G6658" i="73"/>
  <c r="H6658" i="73" s="1"/>
  <c r="I6658" i="73"/>
  <c r="D7682" i="73" l="1"/>
  <c r="C6682" i="73"/>
  <c r="A6661" i="73"/>
  <c r="B6662" i="73"/>
  <c r="F6681" i="73"/>
  <c r="E6682" i="73"/>
  <c r="G6659" i="73"/>
  <c r="H6659" i="73" s="1"/>
  <c r="I6659" i="73"/>
  <c r="C6683" i="73" l="1"/>
  <c r="E6683" i="73" s="1"/>
  <c r="A6662" i="73"/>
  <c r="B6663" i="73"/>
  <c r="D7683" i="73"/>
  <c r="F6682" i="73"/>
  <c r="G6660" i="73"/>
  <c r="H6660" i="73" s="1"/>
  <c r="I6660" i="73"/>
  <c r="A6663" i="73" l="1"/>
  <c r="B6664" i="73"/>
  <c r="C6684" i="73"/>
  <c r="E6684" i="73" s="1"/>
  <c r="D7684" i="73"/>
  <c r="F6683" i="73"/>
  <c r="G6661" i="73"/>
  <c r="H6661" i="73" s="1"/>
  <c r="I6661" i="73"/>
  <c r="C6685" i="73" l="1"/>
  <c r="E6685" i="73" s="1"/>
  <c r="A6664" i="73"/>
  <c r="B6665" i="73"/>
  <c r="D7685" i="73"/>
  <c r="F6684" i="73"/>
  <c r="G6662" i="73"/>
  <c r="H6662" i="73" s="1"/>
  <c r="I6662" i="73"/>
  <c r="A6665" i="73" l="1"/>
  <c r="B6666" i="73"/>
  <c r="C6686" i="73"/>
  <c r="D7686" i="73"/>
  <c r="F6685" i="73"/>
  <c r="G6663" i="73"/>
  <c r="H6663" i="73" s="1"/>
  <c r="I6663" i="73"/>
  <c r="C6687" i="73" l="1"/>
  <c r="E6687" i="73" s="1"/>
  <c r="E6686" i="73"/>
  <c r="A6666" i="73"/>
  <c r="B6667" i="73"/>
  <c r="D7687" i="73"/>
  <c r="F6686" i="73"/>
  <c r="G6664" i="73"/>
  <c r="H6664" i="73" s="1"/>
  <c r="I6664" i="73"/>
  <c r="D7688" i="73" l="1"/>
  <c r="C6688" i="73"/>
  <c r="E6688" i="73" s="1"/>
  <c r="A6667" i="73"/>
  <c r="B6668" i="73"/>
  <c r="F6687" i="73"/>
  <c r="G6665" i="73"/>
  <c r="H6665" i="73" s="1"/>
  <c r="I6665" i="73"/>
  <c r="C6689" i="73" l="1"/>
  <c r="E6689" i="73" s="1"/>
  <c r="A6668" i="73"/>
  <c r="B6669" i="73"/>
  <c r="D7689" i="73"/>
  <c r="F6688" i="73"/>
  <c r="G6666" i="73"/>
  <c r="H6666" i="73" s="1"/>
  <c r="I6666" i="73"/>
  <c r="A6669" i="73" l="1"/>
  <c r="B6670" i="73"/>
  <c r="C6690" i="73"/>
  <c r="E6690" i="73" s="1"/>
  <c r="D7690" i="73"/>
  <c r="F6689" i="73"/>
  <c r="G6667" i="73"/>
  <c r="H6667" i="73" s="1"/>
  <c r="I6667" i="73"/>
  <c r="C6691" i="73" l="1"/>
  <c r="E6691" i="73" s="1"/>
  <c r="A6670" i="73"/>
  <c r="B6671" i="73"/>
  <c r="D7691" i="73"/>
  <c r="F6690" i="73"/>
  <c r="G6668" i="73"/>
  <c r="H6668" i="73" s="1"/>
  <c r="I6668" i="73"/>
  <c r="A6671" i="73" l="1"/>
  <c r="B6672" i="73"/>
  <c r="C6692" i="73"/>
  <c r="D7692" i="73"/>
  <c r="F6691" i="73"/>
  <c r="G6669" i="73"/>
  <c r="H6669" i="73" s="1"/>
  <c r="I6669" i="73"/>
  <c r="C6693" i="73" l="1"/>
  <c r="E6693" i="73" s="1"/>
  <c r="E6692" i="73"/>
  <c r="A6672" i="73"/>
  <c r="B6673" i="73"/>
  <c r="D7693" i="73"/>
  <c r="F6692" i="73"/>
  <c r="G6670" i="73"/>
  <c r="H6670" i="73" s="1"/>
  <c r="I6670" i="73"/>
  <c r="D7694" i="73" l="1"/>
  <c r="C6694" i="73"/>
  <c r="E6694" i="73" s="1"/>
  <c r="A6673" i="73"/>
  <c r="B6674" i="73"/>
  <c r="F6693" i="73"/>
  <c r="G6671" i="73"/>
  <c r="H6671" i="73" s="1"/>
  <c r="I6671" i="73"/>
  <c r="C6695" i="73" l="1"/>
  <c r="E6695" i="73" s="1"/>
  <c r="A6674" i="73"/>
  <c r="B6675" i="73"/>
  <c r="D7695" i="73"/>
  <c r="F6694" i="73"/>
  <c r="G6672" i="73"/>
  <c r="H6672" i="73" s="1"/>
  <c r="I6672" i="73"/>
  <c r="A6675" i="73" l="1"/>
  <c r="B6676" i="73"/>
  <c r="C6696" i="73"/>
  <c r="E6696" i="73" s="1"/>
  <c r="D7696" i="73"/>
  <c r="F6695" i="73"/>
  <c r="G6673" i="73"/>
  <c r="H6673" i="73" s="1"/>
  <c r="I6673" i="73"/>
  <c r="C6697" i="73" l="1"/>
  <c r="E6697" i="73" s="1"/>
  <c r="A6676" i="73"/>
  <c r="B6677" i="73"/>
  <c r="D7697" i="73"/>
  <c r="F6696" i="73"/>
  <c r="G6674" i="73"/>
  <c r="H6674" i="73" s="1"/>
  <c r="I6674" i="73"/>
  <c r="A6677" i="73" l="1"/>
  <c r="B6678" i="73"/>
  <c r="C6698" i="73"/>
  <c r="E6698" i="73" s="1"/>
  <c r="D7698" i="73"/>
  <c r="F6697" i="73"/>
  <c r="G6675" i="73"/>
  <c r="H6675" i="73" s="1"/>
  <c r="I6675" i="73"/>
  <c r="C6699" i="73" l="1"/>
  <c r="E6699" i="73" s="1"/>
  <c r="A6678" i="73"/>
  <c r="B6679" i="73"/>
  <c r="D7699" i="73"/>
  <c r="F6698" i="73"/>
  <c r="G6676" i="73"/>
  <c r="H6676" i="73" s="1"/>
  <c r="I6676" i="73"/>
  <c r="A6679" i="73" l="1"/>
  <c r="B6680" i="73"/>
  <c r="C6700" i="73"/>
  <c r="E6700" i="73" s="1"/>
  <c r="D7700" i="73"/>
  <c r="F6699" i="73"/>
  <c r="G6677" i="73"/>
  <c r="H6677" i="73" s="1"/>
  <c r="I6677" i="73"/>
  <c r="C6701" i="73" l="1"/>
  <c r="E6701" i="73" s="1"/>
  <c r="A6680" i="73"/>
  <c r="B6681" i="73"/>
  <c r="D7701" i="73"/>
  <c r="F6700" i="73"/>
  <c r="G6678" i="73"/>
  <c r="H6678" i="73" s="1"/>
  <c r="I6678" i="73"/>
  <c r="A6681" i="73" l="1"/>
  <c r="B6682" i="73"/>
  <c r="C6702" i="73"/>
  <c r="E6702" i="73" s="1"/>
  <c r="D7702" i="73"/>
  <c r="F6701" i="73"/>
  <c r="G6679" i="73"/>
  <c r="H6679" i="73" s="1"/>
  <c r="I6679" i="73"/>
  <c r="C6703" i="73" l="1"/>
  <c r="E6703" i="73" s="1"/>
  <c r="A6682" i="73"/>
  <c r="B6683" i="73"/>
  <c r="D7703" i="73"/>
  <c r="F6702" i="73"/>
  <c r="G6680" i="73"/>
  <c r="H6680" i="73" s="1"/>
  <c r="I6680" i="73"/>
  <c r="A6683" i="73" l="1"/>
  <c r="B6684" i="73"/>
  <c r="C6704" i="73"/>
  <c r="E6704" i="73" s="1"/>
  <c r="D7704" i="73"/>
  <c r="F6703" i="73"/>
  <c r="G6681" i="73"/>
  <c r="H6681" i="73" s="1"/>
  <c r="I6681" i="73"/>
  <c r="C6705" i="73" l="1"/>
  <c r="E6705" i="73" s="1"/>
  <c r="A6684" i="73"/>
  <c r="B6685" i="73"/>
  <c r="D7705" i="73"/>
  <c r="F6704" i="73"/>
  <c r="G6682" i="73"/>
  <c r="H6682" i="73" s="1"/>
  <c r="I6682" i="73"/>
  <c r="A6685" i="73" l="1"/>
  <c r="B6686" i="73"/>
  <c r="C6706" i="73"/>
  <c r="E6706" i="73" s="1"/>
  <c r="D7706" i="73"/>
  <c r="F6705" i="73"/>
  <c r="G6683" i="73"/>
  <c r="H6683" i="73" s="1"/>
  <c r="I6683" i="73"/>
  <c r="C6707" i="73" l="1"/>
  <c r="E6707" i="73" s="1"/>
  <c r="A6686" i="73"/>
  <c r="B6687" i="73"/>
  <c r="D7707" i="73"/>
  <c r="F6706" i="73"/>
  <c r="G6684" i="73"/>
  <c r="H6684" i="73" s="1"/>
  <c r="I6684" i="73"/>
  <c r="A6687" i="73" l="1"/>
  <c r="B6688" i="73"/>
  <c r="C6708" i="73"/>
  <c r="E6708" i="73" s="1"/>
  <c r="D7708" i="73"/>
  <c r="F6707" i="73"/>
  <c r="G6685" i="73"/>
  <c r="H6685" i="73" s="1"/>
  <c r="I6685" i="73"/>
  <c r="C6709" i="73" l="1"/>
  <c r="E6709" i="73" s="1"/>
  <c r="A6688" i="73"/>
  <c r="B6689" i="73"/>
  <c r="D7709" i="73"/>
  <c r="F6708" i="73"/>
  <c r="G6686" i="73"/>
  <c r="H6686" i="73" s="1"/>
  <c r="I6686" i="73"/>
  <c r="A6689" i="73" l="1"/>
  <c r="B6690" i="73"/>
  <c r="C6710" i="73"/>
  <c r="E6710" i="73" s="1"/>
  <c r="D7710" i="73"/>
  <c r="F6709" i="73"/>
  <c r="G6687" i="73"/>
  <c r="H6687" i="73" s="1"/>
  <c r="I6687" i="73"/>
  <c r="C6711" i="73" l="1"/>
  <c r="E6711" i="73" s="1"/>
  <c r="A6690" i="73"/>
  <c r="B6691" i="73"/>
  <c r="D7711" i="73"/>
  <c r="F6710" i="73"/>
  <c r="G6688" i="73"/>
  <c r="H6688" i="73" s="1"/>
  <c r="I6688" i="73"/>
  <c r="A6691" i="73" l="1"/>
  <c r="B6692" i="73"/>
  <c r="C6712" i="73"/>
  <c r="E6712" i="73" s="1"/>
  <c r="D7712" i="73"/>
  <c r="F6711" i="73"/>
  <c r="G6689" i="73"/>
  <c r="H6689" i="73" s="1"/>
  <c r="I6689" i="73"/>
  <c r="C6713" i="73" l="1"/>
  <c r="E6713" i="73" s="1"/>
  <c r="A6692" i="73"/>
  <c r="B6693" i="73"/>
  <c r="D7713" i="73"/>
  <c r="F6712" i="73"/>
  <c r="G6690" i="73"/>
  <c r="H6690" i="73" s="1"/>
  <c r="I6690" i="73"/>
  <c r="A6693" i="73" l="1"/>
  <c r="B6694" i="73"/>
  <c r="C6714" i="73"/>
  <c r="E6714" i="73" s="1"/>
  <c r="D7714" i="73"/>
  <c r="F6713" i="73"/>
  <c r="G6691" i="73"/>
  <c r="H6691" i="73" s="1"/>
  <c r="I6691" i="73"/>
  <c r="C6715" i="73" l="1"/>
  <c r="E6715" i="73" s="1"/>
  <c r="A6694" i="73"/>
  <c r="B6695" i="73"/>
  <c r="D7715" i="73"/>
  <c r="F6714" i="73"/>
  <c r="G6692" i="73"/>
  <c r="H6692" i="73" s="1"/>
  <c r="I6692" i="73"/>
  <c r="A6695" i="73" l="1"/>
  <c r="B6696" i="73"/>
  <c r="C6716" i="73"/>
  <c r="D7716" i="73"/>
  <c r="F6715" i="73"/>
  <c r="G6693" i="73"/>
  <c r="H6693" i="73" s="1"/>
  <c r="I6693" i="73"/>
  <c r="C6717" i="73" l="1"/>
  <c r="E6717" i="73" s="1"/>
  <c r="E6716" i="73"/>
  <c r="A6696" i="73"/>
  <c r="B6697" i="73"/>
  <c r="D7717" i="73"/>
  <c r="F6716" i="73"/>
  <c r="G6694" i="73"/>
  <c r="H6694" i="73" s="1"/>
  <c r="I6694" i="73"/>
  <c r="D7718" i="73" l="1"/>
  <c r="C6718" i="73"/>
  <c r="E6718" i="73" s="1"/>
  <c r="A6697" i="73"/>
  <c r="B6698" i="73"/>
  <c r="F6717" i="73"/>
  <c r="G6695" i="73"/>
  <c r="H6695" i="73" s="1"/>
  <c r="I6695" i="73"/>
  <c r="C6719" i="73" l="1"/>
  <c r="E6719" i="73" s="1"/>
  <c r="A6698" i="73"/>
  <c r="B6699" i="73"/>
  <c r="D7719" i="73"/>
  <c r="F6718" i="73"/>
  <c r="G6696" i="73"/>
  <c r="H6696" i="73" s="1"/>
  <c r="I6696" i="73"/>
  <c r="A6699" i="73" l="1"/>
  <c r="B6700" i="73"/>
  <c r="C6720" i="73"/>
  <c r="E6720" i="73" s="1"/>
  <c r="D7720" i="73"/>
  <c r="F6719" i="73"/>
  <c r="G6697" i="73"/>
  <c r="H6697" i="73" s="1"/>
  <c r="I6697" i="73"/>
  <c r="C6721" i="73" l="1"/>
  <c r="E6721" i="73" s="1"/>
  <c r="A6700" i="73"/>
  <c r="B6701" i="73"/>
  <c r="D7721" i="73"/>
  <c r="F6720" i="73"/>
  <c r="G6698" i="73"/>
  <c r="H6698" i="73" s="1"/>
  <c r="I6698" i="73"/>
  <c r="A6701" i="73" l="1"/>
  <c r="B6702" i="73"/>
  <c r="C6722" i="73"/>
  <c r="E6722" i="73" s="1"/>
  <c r="D7722" i="73"/>
  <c r="F6721" i="73"/>
  <c r="G6699" i="73"/>
  <c r="H6699" i="73" s="1"/>
  <c r="I6699" i="73"/>
  <c r="C6723" i="73" l="1"/>
  <c r="E6723" i="73" s="1"/>
  <c r="A6702" i="73"/>
  <c r="B6703" i="73"/>
  <c r="D7723" i="73"/>
  <c r="F6722" i="73"/>
  <c r="G6700" i="73"/>
  <c r="H6700" i="73" s="1"/>
  <c r="I6700" i="73"/>
  <c r="A6703" i="73" l="1"/>
  <c r="B6704" i="73"/>
  <c r="C6724" i="73"/>
  <c r="E6724" i="73" s="1"/>
  <c r="D7724" i="73"/>
  <c r="F6723" i="73"/>
  <c r="G6701" i="73"/>
  <c r="H6701" i="73" s="1"/>
  <c r="I6701" i="73"/>
  <c r="C6725" i="73" l="1"/>
  <c r="E6725" i="73" s="1"/>
  <c r="A6704" i="73"/>
  <c r="B6705" i="73"/>
  <c r="D7725" i="73"/>
  <c r="F6724" i="73"/>
  <c r="G6702" i="73"/>
  <c r="H6702" i="73" s="1"/>
  <c r="I6702" i="73"/>
  <c r="A6705" i="73" l="1"/>
  <c r="B6706" i="73"/>
  <c r="C6726" i="73"/>
  <c r="E6726" i="73" s="1"/>
  <c r="D7726" i="73"/>
  <c r="F6725" i="73"/>
  <c r="G6703" i="73"/>
  <c r="H6703" i="73" s="1"/>
  <c r="I6703" i="73"/>
  <c r="C6727" i="73" l="1"/>
  <c r="E6727" i="73" s="1"/>
  <c r="A6706" i="73"/>
  <c r="B6707" i="73"/>
  <c r="D7727" i="73"/>
  <c r="F6726" i="73"/>
  <c r="G6704" i="73"/>
  <c r="H6704" i="73" s="1"/>
  <c r="I6704" i="73"/>
  <c r="A6707" i="73" l="1"/>
  <c r="B6708" i="73"/>
  <c r="C6728" i="73"/>
  <c r="E6728" i="73" s="1"/>
  <c r="D7728" i="73"/>
  <c r="F6727" i="73"/>
  <c r="G6705" i="73"/>
  <c r="H6705" i="73" s="1"/>
  <c r="I6705" i="73"/>
  <c r="C6729" i="73" l="1"/>
  <c r="E6729" i="73" s="1"/>
  <c r="A6708" i="73"/>
  <c r="B6709" i="73"/>
  <c r="D7729" i="73"/>
  <c r="F6728" i="73"/>
  <c r="G6706" i="73"/>
  <c r="H6706" i="73" s="1"/>
  <c r="I6706" i="73"/>
  <c r="A6709" i="73" l="1"/>
  <c r="B6710" i="73"/>
  <c r="C6730" i="73"/>
  <c r="E6730" i="73" s="1"/>
  <c r="D7730" i="73"/>
  <c r="F6729" i="73"/>
  <c r="G6707" i="73"/>
  <c r="H6707" i="73" s="1"/>
  <c r="I6707" i="73"/>
  <c r="C6731" i="73" l="1"/>
  <c r="E6731" i="73" s="1"/>
  <c r="A6710" i="73"/>
  <c r="B6711" i="73"/>
  <c r="D7731" i="73"/>
  <c r="F6730" i="73"/>
  <c r="G6708" i="73"/>
  <c r="H6708" i="73" s="1"/>
  <c r="I6708" i="73"/>
  <c r="A6711" i="73" l="1"/>
  <c r="B6712" i="73"/>
  <c r="C6732" i="73"/>
  <c r="E6732" i="73" s="1"/>
  <c r="D7732" i="73"/>
  <c r="F6731" i="73"/>
  <c r="G6709" i="73"/>
  <c r="H6709" i="73" s="1"/>
  <c r="I6709" i="73"/>
  <c r="C6733" i="73" l="1"/>
  <c r="E6733" i="73" s="1"/>
  <c r="A6712" i="73"/>
  <c r="B6713" i="73"/>
  <c r="D7733" i="73"/>
  <c r="F6732" i="73"/>
  <c r="G6710" i="73"/>
  <c r="H6710" i="73" s="1"/>
  <c r="I6710" i="73"/>
  <c r="A6713" i="73" l="1"/>
  <c r="B6714" i="73"/>
  <c r="C6734" i="73"/>
  <c r="D7734" i="73"/>
  <c r="F6733" i="73"/>
  <c r="G6711" i="73"/>
  <c r="H6711" i="73" s="1"/>
  <c r="I6711" i="73"/>
  <c r="C6735" i="73" l="1"/>
  <c r="E6734" i="73"/>
  <c r="A6714" i="73"/>
  <c r="B6715" i="73"/>
  <c r="D7735" i="73"/>
  <c r="F6734" i="73"/>
  <c r="G6712" i="73"/>
  <c r="H6712" i="73" s="1"/>
  <c r="I6712" i="73"/>
  <c r="E6735" i="73"/>
  <c r="D7736" i="73" l="1"/>
  <c r="C6736" i="73"/>
  <c r="E6736" i="73" s="1"/>
  <c r="A6715" i="73"/>
  <c r="B6716" i="73"/>
  <c r="F6735" i="73"/>
  <c r="G6713" i="73"/>
  <c r="H6713" i="73" s="1"/>
  <c r="I6713" i="73"/>
  <c r="C6737" i="73" l="1"/>
  <c r="E6737" i="73" s="1"/>
  <c r="A6716" i="73"/>
  <c r="B6717" i="73"/>
  <c r="D7737" i="73"/>
  <c r="F6736" i="73"/>
  <c r="G6714" i="73"/>
  <c r="H6714" i="73" s="1"/>
  <c r="I6714" i="73"/>
  <c r="A6717" i="73" l="1"/>
  <c r="B6718" i="73"/>
  <c r="C6738" i="73"/>
  <c r="E6738" i="73" s="1"/>
  <c r="D7738" i="73"/>
  <c r="F6737" i="73"/>
  <c r="G6715" i="73"/>
  <c r="H6715" i="73" s="1"/>
  <c r="I6715" i="73"/>
  <c r="C6739" i="73" l="1"/>
  <c r="E6739" i="73" s="1"/>
  <c r="A6718" i="73"/>
  <c r="B6719" i="73"/>
  <c r="D7739" i="73"/>
  <c r="F6738" i="73"/>
  <c r="G6716" i="73"/>
  <c r="H6716" i="73" s="1"/>
  <c r="I6716" i="73"/>
  <c r="A6719" i="73" l="1"/>
  <c r="B6720" i="73"/>
  <c r="C6740" i="73"/>
  <c r="E6740" i="73" s="1"/>
  <c r="D7740" i="73"/>
  <c r="F6739" i="73"/>
  <c r="G6717" i="73"/>
  <c r="H6717" i="73" s="1"/>
  <c r="I6717" i="73"/>
  <c r="C6741" i="73" l="1"/>
  <c r="E6741" i="73" s="1"/>
  <c r="A6720" i="73"/>
  <c r="B6721" i="73"/>
  <c r="D7741" i="73"/>
  <c r="F6740" i="73"/>
  <c r="G6718" i="73"/>
  <c r="H6718" i="73" s="1"/>
  <c r="I6718" i="73"/>
  <c r="A6721" i="73" l="1"/>
  <c r="B6722" i="73"/>
  <c r="C6742" i="73"/>
  <c r="E6742" i="73" s="1"/>
  <c r="D7742" i="73"/>
  <c r="F6741" i="73"/>
  <c r="G6719" i="73"/>
  <c r="H6719" i="73" s="1"/>
  <c r="I6719" i="73"/>
  <c r="C6743" i="73" l="1"/>
  <c r="E6743" i="73" s="1"/>
  <c r="A6722" i="73"/>
  <c r="B6723" i="73"/>
  <c r="D7743" i="73"/>
  <c r="F6742" i="73"/>
  <c r="G6720" i="73"/>
  <c r="H6720" i="73" s="1"/>
  <c r="I6720" i="73"/>
  <c r="A6723" i="73" l="1"/>
  <c r="B6724" i="73"/>
  <c r="C6744" i="73"/>
  <c r="E6744" i="73" s="1"/>
  <c r="D7744" i="73"/>
  <c r="F6743" i="73"/>
  <c r="G6721" i="73"/>
  <c r="H6721" i="73" s="1"/>
  <c r="I6721" i="73"/>
  <c r="C6745" i="73" l="1"/>
  <c r="E6745" i="73" s="1"/>
  <c r="A6724" i="73"/>
  <c r="B6725" i="73"/>
  <c r="D7745" i="73"/>
  <c r="F6744" i="73"/>
  <c r="G6722" i="73"/>
  <c r="H6722" i="73" s="1"/>
  <c r="I6722" i="73"/>
  <c r="A6725" i="73" l="1"/>
  <c r="B6726" i="73"/>
  <c r="C6746" i="73"/>
  <c r="E6746" i="73" s="1"/>
  <c r="D7746" i="73"/>
  <c r="F6745" i="73"/>
  <c r="G6723" i="73"/>
  <c r="H6723" i="73" s="1"/>
  <c r="I6723" i="73"/>
  <c r="C6747" i="73" l="1"/>
  <c r="E6747" i="73" s="1"/>
  <c r="A6726" i="73"/>
  <c r="B6727" i="73"/>
  <c r="D7747" i="73"/>
  <c r="F6746" i="73"/>
  <c r="G6724" i="73"/>
  <c r="H6724" i="73" s="1"/>
  <c r="I6724" i="73"/>
  <c r="A6727" i="73" l="1"/>
  <c r="B6728" i="73"/>
  <c r="C6748" i="73"/>
  <c r="E6748" i="73" s="1"/>
  <c r="D7748" i="73"/>
  <c r="F6747" i="73"/>
  <c r="G6725" i="73"/>
  <c r="H6725" i="73" s="1"/>
  <c r="I6725" i="73"/>
  <c r="C6749" i="73" l="1"/>
  <c r="E6749" i="73" s="1"/>
  <c r="A6728" i="73"/>
  <c r="B6729" i="73"/>
  <c r="D7749" i="73"/>
  <c r="F6748" i="73"/>
  <c r="G6726" i="73"/>
  <c r="H6726" i="73" s="1"/>
  <c r="I6726" i="73"/>
  <c r="A6729" i="73" l="1"/>
  <c r="B6730" i="73"/>
  <c r="C6750" i="73"/>
  <c r="E6750" i="73" s="1"/>
  <c r="D7750" i="73"/>
  <c r="F6749" i="73"/>
  <c r="G6727" i="73"/>
  <c r="H6727" i="73" s="1"/>
  <c r="I6727" i="73"/>
  <c r="C6751" i="73" l="1"/>
  <c r="E6751" i="73" s="1"/>
  <c r="A6730" i="73"/>
  <c r="B6731" i="73"/>
  <c r="D7751" i="73"/>
  <c r="F6750" i="73"/>
  <c r="G6728" i="73"/>
  <c r="H6728" i="73" s="1"/>
  <c r="I6728" i="73"/>
  <c r="A6731" i="73" l="1"/>
  <c r="B6732" i="73"/>
  <c r="C6752" i="73"/>
  <c r="E6752" i="73" s="1"/>
  <c r="D7752" i="73"/>
  <c r="F6751" i="73"/>
  <c r="G6729" i="73"/>
  <c r="H6729" i="73" s="1"/>
  <c r="I6729" i="73"/>
  <c r="C6753" i="73" l="1"/>
  <c r="E6753" i="73" s="1"/>
  <c r="A6732" i="73"/>
  <c r="B6733" i="73"/>
  <c r="D7753" i="73"/>
  <c r="F6752" i="73"/>
  <c r="G6730" i="73"/>
  <c r="H6730" i="73" s="1"/>
  <c r="I6730" i="73"/>
  <c r="A6733" i="73" l="1"/>
  <c r="B6734" i="73"/>
  <c r="C6754" i="73"/>
  <c r="E6754" i="73" s="1"/>
  <c r="D7754" i="73"/>
  <c r="F6753" i="73"/>
  <c r="G6731" i="73"/>
  <c r="H6731" i="73" s="1"/>
  <c r="I6731" i="73"/>
  <c r="C6755" i="73" l="1"/>
  <c r="E6755" i="73" s="1"/>
  <c r="A6734" i="73"/>
  <c r="B6735" i="73"/>
  <c r="D7755" i="73"/>
  <c r="F6754" i="73"/>
  <c r="G6732" i="73"/>
  <c r="H6732" i="73" s="1"/>
  <c r="I6732" i="73"/>
  <c r="A6735" i="73" l="1"/>
  <c r="B6736" i="73"/>
  <c r="C6756" i="73"/>
  <c r="E6756" i="73" s="1"/>
  <c r="D7756" i="73"/>
  <c r="F6755" i="73"/>
  <c r="G6733" i="73"/>
  <c r="H6733" i="73" s="1"/>
  <c r="I6733" i="73"/>
  <c r="C6757" i="73" l="1"/>
  <c r="E6757" i="73" s="1"/>
  <c r="A6736" i="73"/>
  <c r="B6737" i="73"/>
  <c r="D7757" i="73"/>
  <c r="F6756" i="73"/>
  <c r="G6734" i="73"/>
  <c r="H6734" i="73" s="1"/>
  <c r="I6734" i="73"/>
  <c r="A6737" i="73" l="1"/>
  <c r="B6738" i="73"/>
  <c r="C6758" i="73"/>
  <c r="E6758" i="73" s="1"/>
  <c r="D7758" i="73"/>
  <c r="F6757" i="73"/>
  <c r="G6735" i="73"/>
  <c r="H6735" i="73" s="1"/>
  <c r="I6735" i="73"/>
  <c r="C6759" i="73" l="1"/>
  <c r="E6759" i="73" s="1"/>
  <c r="A6738" i="73"/>
  <c r="B6739" i="73"/>
  <c r="D7759" i="73"/>
  <c r="F6758" i="73"/>
  <c r="G6736" i="73"/>
  <c r="H6736" i="73" s="1"/>
  <c r="I6736" i="73"/>
  <c r="A6739" i="73" l="1"/>
  <c r="B6740" i="73"/>
  <c r="C6760" i="73"/>
  <c r="E6760" i="73" s="1"/>
  <c r="D7760" i="73"/>
  <c r="F6759" i="73"/>
  <c r="G6737" i="73"/>
  <c r="H6737" i="73" s="1"/>
  <c r="I6737" i="73"/>
  <c r="C6761" i="73" l="1"/>
  <c r="E6761" i="73" s="1"/>
  <c r="A6740" i="73"/>
  <c r="B6741" i="73"/>
  <c r="D7761" i="73"/>
  <c r="F6760" i="73"/>
  <c r="G6738" i="73"/>
  <c r="H6738" i="73" s="1"/>
  <c r="I6738" i="73"/>
  <c r="A6741" i="73" l="1"/>
  <c r="B6742" i="73"/>
  <c r="C6762" i="73"/>
  <c r="E6762" i="73" s="1"/>
  <c r="D7762" i="73"/>
  <c r="F6761" i="73"/>
  <c r="G6739" i="73"/>
  <c r="H6739" i="73" s="1"/>
  <c r="I6739" i="73"/>
  <c r="C6763" i="73" l="1"/>
  <c r="E6763" i="73" s="1"/>
  <c r="A6742" i="73"/>
  <c r="B6743" i="73"/>
  <c r="D7763" i="73"/>
  <c r="F6762" i="73"/>
  <c r="G6740" i="73"/>
  <c r="H6740" i="73" s="1"/>
  <c r="I6740" i="73"/>
  <c r="A6743" i="73" l="1"/>
  <c r="B6744" i="73"/>
  <c r="C6764" i="73"/>
  <c r="D7764" i="73"/>
  <c r="F6763" i="73"/>
  <c r="G6741" i="73"/>
  <c r="H6741" i="73" s="1"/>
  <c r="I6741" i="73"/>
  <c r="C6765" i="73" l="1"/>
  <c r="E6764" i="73"/>
  <c r="A6744" i="73"/>
  <c r="B6745" i="73"/>
  <c r="D7765" i="73"/>
  <c r="F6764" i="73"/>
  <c r="G6742" i="73"/>
  <c r="H6742" i="73" s="1"/>
  <c r="I6742" i="73"/>
  <c r="E6765" i="73"/>
  <c r="D7766" i="73" l="1"/>
  <c r="C6766" i="73"/>
  <c r="E6766" i="73" s="1"/>
  <c r="A6745" i="73"/>
  <c r="B6746" i="73"/>
  <c r="F6765" i="73"/>
  <c r="G6743" i="73"/>
  <c r="H6743" i="73" s="1"/>
  <c r="I6743" i="73"/>
  <c r="C6767" i="73" l="1"/>
  <c r="E6767" i="73" s="1"/>
  <c r="A6746" i="73"/>
  <c r="B6747" i="73"/>
  <c r="D7767" i="73"/>
  <c r="F6766" i="73"/>
  <c r="G6744" i="73"/>
  <c r="H6744" i="73" s="1"/>
  <c r="I6744" i="73"/>
  <c r="A6747" i="73" l="1"/>
  <c r="B6748" i="73"/>
  <c r="C6768" i="73"/>
  <c r="E6768" i="73" s="1"/>
  <c r="D7768" i="73"/>
  <c r="F6767" i="73"/>
  <c r="G6745" i="73"/>
  <c r="H6745" i="73" s="1"/>
  <c r="I6745" i="73"/>
  <c r="C6769" i="73" l="1"/>
  <c r="E6769" i="73" s="1"/>
  <c r="A6748" i="73"/>
  <c r="B6749" i="73"/>
  <c r="D7769" i="73"/>
  <c r="F6768" i="73"/>
  <c r="G6746" i="73"/>
  <c r="H6746" i="73" s="1"/>
  <c r="I6746" i="73"/>
  <c r="A6749" i="73" l="1"/>
  <c r="B6750" i="73"/>
  <c r="C6770" i="73"/>
  <c r="D7770" i="73"/>
  <c r="F6769" i="73"/>
  <c r="G6747" i="73"/>
  <c r="H6747" i="73" s="1"/>
  <c r="I6747" i="73"/>
  <c r="C6771" i="73" l="1"/>
  <c r="E6771" i="73" s="1"/>
  <c r="E6770" i="73"/>
  <c r="A6750" i="73"/>
  <c r="B6751" i="73"/>
  <c r="D7771" i="73"/>
  <c r="F6770" i="73"/>
  <c r="G6748" i="73"/>
  <c r="H6748" i="73" s="1"/>
  <c r="I6748" i="73"/>
  <c r="D7772" i="73" l="1"/>
  <c r="C6772" i="73"/>
  <c r="A6751" i="73"/>
  <c r="B6752" i="73"/>
  <c r="F6771" i="73"/>
  <c r="E6772" i="73"/>
  <c r="G6749" i="73"/>
  <c r="H6749" i="73" s="1"/>
  <c r="I6749" i="73"/>
  <c r="C6773" i="73" l="1"/>
  <c r="E6773" i="73" s="1"/>
  <c r="A6752" i="73"/>
  <c r="B6753" i="73"/>
  <c r="D7773" i="73"/>
  <c r="F6772" i="73"/>
  <c r="G6750" i="73"/>
  <c r="H6750" i="73" s="1"/>
  <c r="I6750" i="73"/>
  <c r="A6753" i="73" l="1"/>
  <c r="B6754" i="73"/>
  <c r="C6774" i="73"/>
  <c r="E6774" i="73" s="1"/>
  <c r="D7774" i="73"/>
  <c r="F6773" i="73"/>
  <c r="G6751" i="73"/>
  <c r="H6751" i="73" s="1"/>
  <c r="I6751" i="73"/>
  <c r="C6775" i="73" l="1"/>
  <c r="E6775" i="73" s="1"/>
  <c r="A6754" i="73"/>
  <c r="B6755" i="73"/>
  <c r="D7775" i="73"/>
  <c r="F6774" i="73"/>
  <c r="G6752" i="73"/>
  <c r="H6752" i="73" s="1"/>
  <c r="I6752" i="73"/>
  <c r="A6755" i="73" l="1"/>
  <c r="B6756" i="73"/>
  <c r="C6776" i="73"/>
  <c r="E6776" i="73" s="1"/>
  <c r="D7776" i="73"/>
  <c r="F6775" i="73"/>
  <c r="G6753" i="73"/>
  <c r="H6753" i="73" s="1"/>
  <c r="I6753" i="73"/>
  <c r="C6777" i="73" l="1"/>
  <c r="E6777" i="73" s="1"/>
  <c r="A6756" i="73"/>
  <c r="B6757" i="73"/>
  <c r="D7777" i="73"/>
  <c r="F6776" i="73"/>
  <c r="G6754" i="73"/>
  <c r="H6754" i="73" s="1"/>
  <c r="I6754" i="73"/>
  <c r="A6757" i="73" l="1"/>
  <c r="B6758" i="73"/>
  <c r="C6778" i="73"/>
  <c r="E6778" i="73" s="1"/>
  <c r="D7778" i="73"/>
  <c r="F6777" i="73"/>
  <c r="G6755" i="73"/>
  <c r="H6755" i="73" s="1"/>
  <c r="I6755" i="73"/>
  <c r="C6779" i="73" l="1"/>
  <c r="E6779" i="73" s="1"/>
  <c r="A6758" i="73"/>
  <c r="B6759" i="73"/>
  <c r="D7779" i="73"/>
  <c r="F6778" i="73"/>
  <c r="G6756" i="73"/>
  <c r="H6756" i="73" s="1"/>
  <c r="I6756" i="73"/>
  <c r="A6759" i="73" l="1"/>
  <c r="B6760" i="73"/>
  <c r="C6780" i="73"/>
  <c r="E6780" i="73" s="1"/>
  <c r="D7780" i="73"/>
  <c r="F6779" i="73"/>
  <c r="G6757" i="73"/>
  <c r="H6757" i="73" s="1"/>
  <c r="I6757" i="73"/>
  <c r="C6781" i="73" l="1"/>
  <c r="E6781" i="73" s="1"/>
  <c r="A6760" i="73"/>
  <c r="B6761" i="73"/>
  <c r="D7781" i="73"/>
  <c r="F6780" i="73"/>
  <c r="G6758" i="73"/>
  <c r="H6758" i="73" s="1"/>
  <c r="I6758" i="73"/>
  <c r="A6761" i="73" l="1"/>
  <c r="B6762" i="73"/>
  <c r="C6782" i="73"/>
  <c r="D7782" i="73"/>
  <c r="F6781" i="73"/>
  <c r="G6759" i="73"/>
  <c r="H6759" i="73" s="1"/>
  <c r="I6759" i="73"/>
  <c r="C6783" i="73" l="1"/>
  <c r="E6783" i="73" s="1"/>
  <c r="E6782" i="73"/>
  <c r="A6762" i="73"/>
  <c r="B6763" i="73"/>
  <c r="D7783" i="73"/>
  <c r="F6782" i="73"/>
  <c r="G6760" i="73"/>
  <c r="H6760" i="73" s="1"/>
  <c r="I6760" i="73"/>
  <c r="D7784" i="73" l="1"/>
  <c r="C6784" i="73"/>
  <c r="E6784" i="73" s="1"/>
  <c r="A6763" i="73"/>
  <c r="B6764" i="73"/>
  <c r="F6783" i="73"/>
  <c r="G6761" i="73"/>
  <c r="H6761" i="73" s="1"/>
  <c r="I6761" i="73"/>
  <c r="C6785" i="73" l="1"/>
  <c r="E6785" i="73" s="1"/>
  <c r="A6764" i="73"/>
  <c r="B6765" i="73"/>
  <c r="D7785" i="73"/>
  <c r="F6784" i="73"/>
  <c r="G6762" i="73"/>
  <c r="H6762" i="73" s="1"/>
  <c r="I6762" i="73"/>
  <c r="A6765" i="73" l="1"/>
  <c r="B6766" i="73"/>
  <c r="C6786" i="73"/>
  <c r="E6786" i="73" s="1"/>
  <c r="D7786" i="73"/>
  <c r="F6785" i="73"/>
  <c r="G6763" i="73"/>
  <c r="H6763" i="73" s="1"/>
  <c r="I6763" i="73"/>
  <c r="C6787" i="73" l="1"/>
  <c r="E6787" i="73" s="1"/>
  <c r="A6766" i="73"/>
  <c r="B6767" i="73"/>
  <c r="D7787" i="73"/>
  <c r="F6786" i="73"/>
  <c r="G6764" i="73"/>
  <c r="H6764" i="73" s="1"/>
  <c r="I6764" i="73"/>
  <c r="A6767" i="73" l="1"/>
  <c r="B6768" i="73"/>
  <c r="C6788" i="73"/>
  <c r="E6788" i="73" s="1"/>
  <c r="D7788" i="73"/>
  <c r="F6787" i="73"/>
  <c r="G6765" i="73"/>
  <c r="H6765" i="73" s="1"/>
  <c r="I6765" i="73"/>
  <c r="C6789" i="73" l="1"/>
  <c r="E6789" i="73" s="1"/>
  <c r="A6768" i="73"/>
  <c r="B6769" i="73"/>
  <c r="D7789" i="73"/>
  <c r="F6788" i="73"/>
  <c r="G6766" i="73"/>
  <c r="H6766" i="73" s="1"/>
  <c r="I6766" i="73"/>
  <c r="A6769" i="73" l="1"/>
  <c r="B6770" i="73"/>
  <c r="C6790" i="73"/>
  <c r="E6790" i="73" s="1"/>
  <c r="D7790" i="73"/>
  <c r="F6789" i="73"/>
  <c r="G6767" i="73"/>
  <c r="H6767" i="73" s="1"/>
  <c r="I6767" i="73"/>
  <c r="C6791" i="73" l="1"/>
  <c r="E6791" i="73" s="1"/>
  <c r="A6770" i="73"/>
  <c r="B6771" i="73"/>
  <c r="D7791" i="73"/>
  <c r="F6790" i="73"/>
  <c r="G6768" i="73"/>
  <c r="H6768" i="73" s="1"/>
  <c r="I6768" i="73"/>
  <c r="A6771" i="73" l="1"/>
  <c r="B6772" i="73"/>
  <c r="C6792" i="73"/>
  <c r="E6792" i="73" s="1"/>
  <c r="D7792" i="73"/>
  <c r="F6791" i="73"/>
  <c r="G6769" i="73"/>
  <c r="H6769" i="73" s="1"/>
  <c r="I6769" i="73"/>
  <c r="C6793" i="73" l="1"/>
  <c r="E6793" i="73" s="1"/>
  <c r="A6772" i="73"/>
  <c r="B6773" i="73"/>
  <c r="D7793" i="73"/>
  <c r="F6792" i="73"/>
  <c r="G6770" i="73"/>
  <c r="H6770" i="73" s="1"/>
  <c r="I6770" i="73"/>
  <c r="A6773" i="73" l="1"/>
  <c r="B6774" i="73"/>
  <c r="C6794" i="73"/>
  <c r="E6794" i="73" s="1"/>
  <c r="D7794" i="73"/>
  <c r="F6793" i="73"/>
  <c r="G6771" i="73"/>
  <c r="H6771" i="73" s="1"/>
  <c r="I6771" i="73"/>
  <c r="C6795" i="73" l="1"/>
  <c r="E6795" i="73" s="1"/>
  <c r="A6774" i="73"/>
  <c r="B6775" i="73"/>
  <c r="D7795" i="73"/>
  <c r="F6794" i="73"/>
  <c r="G6772" i="73"/>
  <c r="H6772" i="73" s="1"/>
  <c r="I6772" i="73"/>
  <c r="A6775" i="73" l="1"/>
  <c r="B6776" i="73"/>
  <c r="C6796" i="73"/>
  <c r="E6796" i="73" s="1"/>
  <c r="D7796" i="73"/>
  <c r="F6795" i="73"/>
  <c r="G6773" i="73"/>
  <c r="H6773" i="73" s="1"/>
  <c r="I6773" i="73"/>
  <c r="C6797" i="73" l="1"/>
  <c r="E6797" i="73" s="1"/>
  <c r="A6776" i="73"/>
  <c r="B6777" i="73"/>
  <c r="D7797" i="73"/>
  <c r="F6796" i="73"/>
  <c r="G6774" i="73"/>
  <c r="H6774" i="73" s="1"/>
  <c r="I6774" i="73"/>
  <c r="A6777" i="73" l="1"/>
  <c r="B6778" i="73"/>
  <c r="C6798" i="73"/>
  <c r="E6798" i="73" s="1"/>
  <c r="D7798" i="73"/>
  <c r="F6797" i="73"/>
  <c r="G6775" i="73"/>
  <c r="H6775" i="73" s="1"/>
  <c r="I6775" i="73"/>
  <c r="C6799" i="73" l="1"/>
  <c r="E6799" i="73" s="1"/>
  <c r="A6778" i="73"/>
  <c r="B6779" i="73"/>
  <c r="D7799" i="73"/>
  <c r="F6798" i="73"/>
  <c r="G6776" i="73"/>
  <c r="H6776" i="73" s="1"/>
  <c r="I6776" i="73"/>
  <c r="A6779" i="73" l="1"/>
  <c r="B6780" i="73"/>
  <c r="C6800" i="73"/>
  <c r="E6800" i="73" s="1"/>
  <c r="D7800" i="73"/>
  <c r="F6799" i="73"/>
  <c r="G6777" i="73"/>
  <c r="H6777" i="73" s="1"/>
  <c r="I6777" i="73"/>
  <c r="C6801" i="73" l="1"/>
  <c r="E6801" i="73" s="1"/>
  <c r="A6780" i="73"/>
  <c r="B6781" i="73"/>
  <c r="D7801" i="73"/>
  <c r="F6800" i="73"/>
  <c r="G6778" i="73"/>
  <c r="H6778" i="73" s="1"/>
  <c r="I6778" i="73"/>
  <c r="A6781" i="73" l="1"/>
  <c r="B6782" i="73"/>
  <c r="C6802" i="73"/>
  <c r="E6802" i="73" s="1"/>
  <c r="D7802" i="73"/>
  <c r="F6801" i="73"/>
  <c r="G6779" i="73"/>
  <c r="H6779" i="73" s="1"/>
  <c r="I6779" i="73"/>
  <c r="C6803" i="73" l="1"/>
  <c r="E6803" i="73" s="1"/>
  <c r="A6782" i="73"/>
  <c r="B6783" i="73"/>
  <c r="D7803" i="73"/>
  <c r="F6802" i="73"/>
  <c r="G6780" i="73"/>
  <c r="H6780" i="73" s="1"/>
  <c r="I6780" i="73"/>
  <c r="A6783" i="73" l="1"/>
  <c r="B6784" i="73"/>
  <c r="C6804" i="73"/>
  <c r="E6804" i="73" s="1"/>
  <c r="D7804" i="73"/>
  <c r="F6803" i="73"/>
  <c r="G6781" i="73"/>
  <c r="H6781" i="73" s="1"/>
  <c r="I6781" i="73"/>
  <c r="C6805" i="73" l="1"/>
  <c r="E6805" i="73" s="1"/>
  <c r="A6784" i="73"/>
  <c r="B6785" i="73"/>
  <c r="D7805" i="73"/>
  <c r="F6804" i="73"/>
  <c r="G6782" i="73"/>
  <c r="H6782" i="73" s="1"/>
  <c r="I6782" i="73"/>
  <c r="A6785" i="73" l="1"/>
  <c r="B6786" i="73"/>
  <c r="C6806" i="73"/>
  <c r="D7806" i="73"/>
  <c r="F6805" i="73"/>
  <c r="G6783" i="73"/>
  <c r="H6783" i="73" s="1"/>
  <c r="I6783" i="73"/>
  <c r="C6807" i="73" l="1"/>
  <c r="E6807" i="73" s="1"/>
  <c r="E6806" i="73"/>
  <c r="A6786" i="73"/>
  <c r="B6787" i="73"/>
  <c r="D7807" i="73"/>
  <c r="F6806" i="73"/>
  <c r="G6784" i="73"/>
  <c r="H6784" i="73" s="1"/>
  <c r="I6784" i="73"/>
  <c r="D7808" i="73" l="1"/>
  <c r="C6808" i="73"/>
  <c r="E6808" i="73" s="1"/>
  <c r="A6787" i="73"/>
  <c r="B6788" i="73"/>
  <c r="F6807" i="73"/>
  <c r="G6785" i="73"/>
  <c r="H6785" i="73" s="1"/>
  <c r="I6785" i="73"/>
  <c r="C6809" i="73" l="1"/>
  <c r="E6809" i="73" s="1"/>
  <c r="A6788" i="73"/>
  <c r="B6789" i="73"/>
  <c r="D7809" i="73"/>
  <c r="F6808" i="73"/>
  <c r="G6786" i="73"/>
  <c r="H6786" i="73" s="1"/>
  <c r="I6786" i="73"/>
  <c r="A6789" i="73" l="1"/>
  <c r="B6790" i="73"/>
  <c r="C6810" i="73"/>
  <c r="E6810" i="73" s="1"/>
  <c r="D7810" i="73"/>
  <c r="F6809" i="73"/>
  <c r="G6787" i="73"/>
  <c r="H6787" i="73" s="1"/>
  <c r="I6787" i="73"/>
  <c r="C6811" i="73" l="1"/>
  <c r="E6811" i="73" s="1"/>
  <c r="A6790" i="73"/>
  <c r="B6791" i="73"/>
  <c r="D7811" i="73"/>
  <c r="F6810" i="73"/>
  <c r="G6788" i="73"/>
  <c r="H6788" i="73" s="1"/>
  <c r="I6788" i="73"/>
  <c r="A6791" i="73" l="1"/>
  <c r="B6792" i="73"/>
  <c r="C6812" i="73"/>
  <c r="E6812" i="73" s="1"/>
  <c r="D7812" i="73"/>
  <c r="F6811" i="73"/>
  <c r="G6789" i="73"/>
  <c r="H6789" i="73" s="1"/>
  <c r="I6789" i="73"/>
  <c r="C6813" i="73" l="1"/>
  <c r="E6813" i="73" s="1"/>
  <c r="A6792" i="73"/>
  <c r="B6793" i="73"/>
  <c r="D7813" i="73"/>
  <c r="F6812" i="73"/>
  <c r="G6790" i="73"/>
  <c r="H6790" i="73" s="1"/>
  <c r="I6790" i="73"/>
  <c r="A6793" i="73" l="1"/>
  <c r="B6794" i="73"/>
  <c r="C6814" i="73"/>
  <c r="E6814" i="73" s="1"/>
  <c r="D7814" i="73"/>
  <c r="F6813" i="73"/>
  <c r="G6791" i="73"/>
  <c r="H6791" i="73" s="1"/>
  <c r="I6791" i="73"/>
  <c r="C6815" i="73" l="1"/>
  <c r="E6815" i="73" s="1"/>
  <c r="A6794" i="73"/>
  <c r="B6795" i="73"/>
  <c r="D7815" i="73"/>
  <c r="F6814" i="73"/>
  <c r="G6792" i="73"/>
  <c r="H6792" i="73" s="1"/>
  <c r="I6792" i="73"/>
  <c r="A6795" i="73" l="1"/>
  <c r="B6796" i="73"/>
  <c r="C6816" i="73"/>
  <c r="E6816" i="73" s="1"/>
  <c r="D7816" i="73"/>
  <c r="F6815" i="73"/>
  <c r="G6793" i="73"/>
  <c r="H6793" i="73" s="1"/>
  <c r="I6793" i="73"/>
  <c r="C6817" i="73" l="1"/>
  <c r="E6817" i="73" s="1"/>
  <c r="A6796" i="73"/>
  <c r="B6797" i="73"/>
  <c r="D7817" i="73"/>
  <c r="F6816" i="73"/>
  <c r="G6794" i="73"/>
  <c r="H6794" i="73" s="1"/>
  <c r="I6794" i="73"/>
  <c r="D7818" i="73" l="1"/>
  <c r="A6797" i="73"/>
  <c r="B6798" i="73"/>
  <c r="C6818" i="73"/>
  <c r="E6818" i="73" s="1"/>
  <c r="F6817" i="73"/>
  <c r="G6795" i="73"/>
  <c r="H6795" i="73" s="1"/>
  <c r="I6795" i="73"/>
  <c r="A6798" i="73" l="1"/>
  <c r="B6799" i="73"/>
  <c r="C6819" i="73"/>
  <c r="E6819" i="73" s="1"/>
  <c r="D7819" i="73"/>
  <c r="F6818" i="73"/>
  <c r="G6796" i="73"/>
  <c r="H6796" i="73" s="1"/>
  <c r="I6796" i="73"/>
  <c r="C6820" i="73" l="1"/>
  <c r="E6820" i="73" s="1"/>
  <c r="A6799" i="73"/>
  <c r="B6800" i="73"/>
  <c r="D7820" i="73"/>
  <c r="F6819" i="73"/>
  <c r="G6797" i="73"/>
  <c r="H6797" i="73" s="1"/>
  <c r="I6797" i="73"/>
  <c r="A6800" i="73" l="1"/>
  <c r="B6801" i="73"/>
  <c r="C6821" i="73"/>
  <c r="E6821" i="73" s="1"/>
  <c r="D7821" i="73"/>
  <c r="F6820" i="73"/>
  <c r="G6798" i="73"/>
  <c r="H6798" i="73" s="1"/>
  <c r="I6798" i="73"/>
  <c r="C6822" i="73" l="1"/>
  <c r="E6822" i="73" s="1"/>
  <c r="A6801" i="73"/>
  <c r="B6802" i="73"/>
  <c r="D7822" i="73"/>
  <c r="F6821" i="73"/>
  <c r="G6799" i="73"/>
  <c r="H6799" i="73" s="1"/>
  <c r="I6799" i="73"/>
  <c r="A6802" i="73" l="1"/>
  <c r="B6803" i="73"/>
  <c r="C6823" i="73"/>
  <c r="E6823" i="73" s="1"/>
  <c r="D7823" i="73"/>
  <c r="F6822" i="73"/>
  <c r="G6800" i="73"/>
  <c r="H6800" i="73" s="1"/>
  <c r="I6800" i="73"/>
  <c r="C6824" i="73" l="1"/>
  <c r="E6824" i="73" s="1"/>
  <c r="A6803" i="73"/>
  <c r="B6804" i="73"/>
  <c r="D7824" i="73"/>
  <c r="F6823" i="73"/>
  <c r="G6801" i="73"/>
  <c r="H6801" i="73" s="1"/>
  <c r="I6801" i="73"/>
  <c r="A6804" i="73" l="1"/>
  <c r="B6805" i="73"/>
  <c r="C6825" i="73"/>
  <c r="E6825" i="73" s="1"/>
  <c r="D7825" i="73"/>
  <c r="F6824" i="73"/>
  <c r="G6802" i="73"/>
  <c r="H6802" i="73" s="1"/>
  <c r="I6802" i="73"/>
  <c r="C6826" i="73" l="1"/>
  <c r="E6826" i="73" s="1"/>
  <c r="A6805" i="73"/>
  <c r="B6806" i="73"/>
  <c r="D7826" i="73"/>
  <c r="F6825" i="73"/>
  <c r="G6803" i="73"/>
  <c r="H6803" i="73" s="1"/>
  <c r="I6803" i="73"/>
  <c r="A6806" i="73" l="1"/>
  <c r="B6807" i="73"/>
  <c r="C6827" i="73"/>
  <c r="E6827" i="73" s="1"/>
  <c r="D7827" i="73"/>
  <c r="F6826" i="73"/>
  <c r="G6804" i="73"/>
  <c r="H6804" i="73" s="1"/>
  <c r="I6804" i="73"/>
  <c r="C6828" i="73" l="1"/>
  <c r="E6828" i="73" s="1"/>
  <c r="A6807" i="73"/>
  <c r="B6808" i="73"/>
  <c r="D7828" i="73"/>
  <c r="F6827" i="73"/>
  <c r="G6805" i="73"/>
  <c r="H6805" i="73" s="1"/>
  <c r="I6805" i="73"/>
  <c r="A6808" i="73" l="1"/>
  <c r="B6809" i="73"/>
  <c r="C6829" i="73"/>
  <c r="E6829" i="73" s="1"/>
  <c r="D7829" i="73"/>
  <c r="F6828" i="73"/>
  <c r="G6806" i="73"/>
  <c r="H6806" i="73" s="1"/>
  <c r="I6806" i="73"/>
  <c r="C6830" i="73" l="1"/>
  <c r="E6830" i="73" s="1"/>
  <c r="A6809" i="73"/>
  <c r="B6810" i="73"/>
  <c r="D7830" i="73"/>
  <c r="F6829" i="73"/>
  <c r="G6807" i="73"/>
  <c r="H6807" i="73" s="1"/>
  <c r="I6807" i="73"/>
  <c r="A6810" i="73" l="1"/>
  <c r="B6811" i="73"/>
  <c r="C6831" i="73"/>
  <c r="E6831" i="73" s="1"/>
  <c r="D7831" i="73"/>
  <c r="F6830" i="73"/>
  <c r="G6808" i="73"/>
  <c r="H6808" i="73" s="1"/>
  <c r="I6808" i="73"/>
  <c r="C6832" i="73" l="1"/>
  <c r="E6832" i="73" s="1"/>
  <c r="A6811" i="73"/>
  <c r="B6812" i="73"/>
  <c r="D7832" i="73"/>
  <c r="F6831" i="73"/>
  <c r="G6809" i="73"/>
  <c r="H6809" i="73" s="1"/>
  <c r="I6809" i="73"/>
  <c r="A6812" i="73" l="1"/>
  <c r="B6813" i="73"/>
  <c r="C6833" i="73"/>
  <c r="E6833" i="73" s="1"/>
  <c r="D7833" i="73"/>
  <c r="F6832" i="73"/>
  <c r="G6810" i="73"/>
  <c r="H6810" i="73" s="1"/>
  <c r="I6810" i="73"/>
  <c r="C6834" i="73" l="1"/>
  <c r="E6834" i="73" s="1"/>
  <c r="A6813" i="73"/>
  <c r="B6814" i="73"/>
  <c r="D7834" i="73"/>
  <c r="F6833" i="73"/>
  <c r="G6811" i="73"/>
  <c r="H6811" i="73" s="1"/>
  <c r="I6811" i="73"/>
  <c r="A6814" i="73" l="1"/>
  <c r="B6815" i="73"/>
  <c r="C6835" i="73"/>
  <c r="E6835" i="73" s="1"/>
  <c r="D7835" i="73"/>
  <c r="F6834" i="73"/>
  <c r="G6812" i="73"/>
  <c r="H6812" i="73" s="1"/>
  <c r="I6812" i="73"/>
  <c r="C6836" i="73" l="1"/>
  <c r="E6836" i="73" s="1"/>
  <c r="A6815" i="73"/>
  <c r="B6816" i="73"/>
  <c r="D7836" i="73"/>
  <c r="F6835" i="73"/>
  <c r="G6813" i="73"/>
  <c r="H6813" i="73" s="1"/>
  <c r="I6813" i="73"/>
  <c r="C6837" i="73" l="1"/>
  <c r="E6837" i="73" s="1"/>
  <c r="A6816" i="73"/>
  <c r="B6817" i="73"/>
  <c r="D7837" i="73"/>
  <c r="F6836" i="73"/>
  <c r="G6814" i="73"/>
  <c r="H6814" i="73" s="1"/>
  <c r="I6814" i="73"/>
  <c r="A6817" i="73" l="1"/>
  <c r="B6818" i="73"/>
  <c r="C6838" i="73"/>
  <c r="E6838" i="73" s="1"/>
  <c r="D7838" i="73"/>
  <c r="F6837" i="73"/>
  <c r="G6815" i="73"/>
  <c r="H6815" i="73" s="1"/>
  <c r="I6815" i="73"/>
  <c r="C6839" i="73" l="1"/>
  <c r="E6839" i="73" s="1"/>
  <c r="A6818" i="73"/>
  <c r="B6819" i="73"/>
  <c r="D7839" i="73"/>
  <c r="F6838" i="73"/>
  <c r="G6816" i="73"/>
  <c r="H6816" i="73" s="1"/>
  <c r="I6816" i="73"/>
  <c r="A6819" i="73" l="1"/>
  <c r="B6820" i="73"/>
  <c r="C6840" i="73"/>
  <c r="E6840" i="73" s="1"/>
  <c r="D7840" i="73"/>
  <c r="F6839" i="73"/>
  <c r="G6817" i="73"/>
  <c r="H6817" i="73" s="1"/>
  <c r="I6817" i="73"/>
  <c r="C6841" i="73" l="1"/>
  <c r="E6841" i="73" s="1"/>
  <c r="A6820" i="73"/>
  <c r="B6821" i="73"/>
  <c r="D7841" i="73"/>
  <c r="F6840" i="73"/>
  <c r="G6818" i="73"/>
  <c r="H6818" i="73" s="1"/>
  <c r="I6818" i="73"/>
  <c r="A6821" i="73" l="1"/>
  <c r="B6822" i="73"/>
  <c r="C6842" i="73"/>
  <c r="E6842" i="73" s="1"/>
  <c r="D7842" i="73"/>
  <c r="F6841" i="73"/>
  <c r="G6819" i="73"/>
  <c r="H6819" i="73" s="1"/>
  <c r="I6819" i="73"/>
  <c r="C6843" i="73" l="1"/>
  <c r="E6843" i="73" s="1"/>
  <c r="A6822" i="73"/>
  <c r="B6823" i="73"/>
  <c r="D7843" i="73"/>
  <c r="F6842" i="73"/>
  <c r="G6820" i="73"/>
  <c r="H6820" i="73" s="1"/>
  <c r="I6820" i="73"/>
  <c r="A6823" i="73" l="1"/>
  <c r="B6824" i="73"/>
  <c r="C6844" i="73"/>
  <c r="E6844" i="73" s="1"/>
  <c r="D7844" i="73"/>
  <c r="F6843" i="73"/>
  <c r="G6821" i="73"/>
  <c r="H6821" i="73" s="1"/>
  <c r="I6821" i="73"/>
  <c r="C6845" i="73" l="1"/>
  <c r="E6845" i="73" s="1"/>
  <c r="A6824" i="73"/>
  <c r="B6825" i="73"/>
  <c r="D7845" i="73"/>
  <c r="F6844" i="73"/>
  <c r="G6822" i="73"/>
  <c r="H6822" i="73" s="1"/>
  <c r="I6822" i="73"/>
  <c r="A6825" i="73" l="1"/>
  <c r="B6826" i="73"/>
  <c r="C6846" i="73"/>
  <c r="E6846" i="73" s="1"/>
  <c r="D7846" i="73"/>
  <c r="F6845" i="73"/>
  <c r="G6823" i="73"/>
  <c r="H6823" i="73" s="1"/>
  <c r="I6823" i="73"/>
  <c r="C6847" i="73" l="1"/>
  <c r="E6847" i="73" s="1"/>
  <c r="A6826" i="73"/>
  <c r="B6827" i="73"/>
  <c r="D7847" i="73"/>
  <c r="F6846" i="73"/>
  <c r="G6824" i="73"/>
  <c r="H6824" i="73" s="1"/>
  <c r="I6824" i="73"/>
  <c r="A6827" i="73" l="1"/>
  <c r="B6828" i="73"/>
  <c r="C6848" i="73"/>
  <c r="E6848" i="73" s="1"/>
  <c r="D7848" i="73"/>
  <c r="F6847" i="73"/>
  <c r="G6825" i="73"/>
  <c r="H6825" i="73" s="1"/>
  <c r="I6825" i="73"/>
  <c r="C6849" i="73" l="1"/>
  <c r="E6849" i="73" s="1"/>
  <c r="A6828" i="73"/>
  <c r="B6829" i="73"/>
  <c r="D7849" i="73"/>
  <c r="F6848" i="73"/>
  <c r="G6826" i="73"/>
  <c r="H6826" i="73" s="1"/>
  <c r="I6826" i="73"/>
  <c r="A6829" i="73" l="1"/>
  <c r="B6830" i="73"/>
  <c r="C6850" i="73"/>
  <c r="E6850" i="73" s="1"/>
  <c r="D7850" i="73"/>
  <c r="F6849" i="73"/>
  <c r="G6827" i="73"/>
  <c r="H6827" i="73" s="1"/>
  <c r="I6827" i="73"/>
  <c r="C6851" i="73" l="1"/>
  <c r="E6851" i="73" s="1"/>
  <c r="A6830" i="73"/>
  <c r="B6831" i="73"/>
  <c r="D7851" i="73"/>
  <c r="F6850" i="73"/>
  <c r="G6828" i="73"/>
  <c r="H6828" i="73" s="1"/>
  <c r="I6828" i="73"/>
  <c r="A6831" i="73" l="1"/>
  <c r="B6832" i="73"/>
  <c r="C6852" i="73"/>
  <c r="E6852" i="73" s="1"/>
  <c r="D7852" i="73"/>
  <c r="F6851" i="73"/>
  <c r="G6829" i="73"/>
  <c r="H6829" i="73" s="1"/>
  <c r="I6829" i="73"/>
  <c r="C6853" i="73" l="1"/>
  <c r="E6853" i="73" s="1"/>
  <c r="A6832" i="73"/>
  <c r="B6833" i="73"/>
  <c r="D7853" i="73"/>
  <c r="F6852" i="73"/>
  <c r="G6830" i="73"/>
  <c r="H6830" i="73" s="1"/>
  <c r="I6830" i="73"/>
  <c r="A6833" i="73" l="1"/>
  <c r="B6834" i="73"/>
  <c r="C6854" i="73"/>
  <c r="E6854" i="73" s="1"/>
  <c r="D7854" i="73"/>
  <c r="F6853" i="73"/>
  <c r="G6831" i="73"/>
  <c r="H6831" i="73" s="1"/>
  <c r="I6831" i="73"/>
  <c r="C6855" i="73" l="1"/>
  <c r="E6855" i="73" s="1"/>
  <c r="A6834" i="73"/>
  <c r="B6835" i="73"/>
  <c r="D7855" i="73"/>
  <c r="F6854" i="73"/>
  <c r="G6832" i="73"/>
  <c r="H6832" i="73" s="1"/>
  <c r="I6832" i="73"/>
  <c r="A6835" i="73" l="1"/>
  <c r="B6836" i="73"/>
  <c r="C6856" i="73"/>
  <c r="E6856" i="73" s="1"/>
  <c r="D7856" i="73"/>
  <c r="F6855" i="73"/>
  <c r="G6833" i="73"/>
  <c r="H6833" i="73" s="1"/>
  <c r="I6833" i="73"/>
  <c r="C6857" i="73" l="1"/>
  <c r="E6857" i="73" s="1"/>
  <c r="A6836" i="73"/>
  <c r="B6837" i="73"/>
  <c r="D7857" i="73"/>
  <c r="F6856" i="73"/>
  <c r="G6834" i="73"/>
  <c r="H6834" i="73" s="1"/>
  <c r="I6834" i="73"/>
  <c r="A6837" i="73" l="1"/>
  <c r="B6838" i="73"/>
  <c r="C6858" i="73"/>
  <c r="E6858" i="73" s="1"/>
  <c r="D7858" i="73"/>
  <c r="F6857" i="73"/>
  <c r="G6835" i="73"/>
  <c r="H6835" i="73" s="1"/>
  <c r="I6835" i="73"/>
  <c r="C6859" i="73" l="1"/>
  <c r="E6859" i="73" s="1"/>
  <c r="A6838" i="73"/>
  <c r="B6839" i="73"/>
  <c r="D7859" i="73"/>
  <c r="F6858" i="73"/>
  <c r="G6836" i="73"/>
  <c r="H6836" i="73" s="1"/>
  <c r="I6836" i="73"/>
  <c r="A6839" i="73" l="1"/>
  <c r="B6840" i="73"/>
  <c r="C6860" i="73"/>
  <c r="E6860" i="73" s="1"/>
  <c r="D7860" i="73"/>
  <c r="F6859" i="73"/>
  <c r="G6837" i="73"/>
  <c r="H6837" i="73" s="1"/>
  <c r="I6837" i="73"/>
  <c r="C6861" i="73" l="1"/>
  <c r="E6861" i="73" s="1"/>
  <c r="A6840" i="73"/>
  <c r="B6841" i="73"/>
  <c r="D7861" i="73"/>
  <c r="F6860" i="73"/>
  <c r="G6838" i="73"/>
  <c r="H6838" i="73" s="1"/>
  <c r="I6838" i="73"/>
  <c r="A6841" i="73" l="1"/>
  <c r="B6842" i="73"/>
  <c r="C6862" i="73"/>
  <c r="E6862" i="73" s="1"/>
  <c r="D7862" i="73"/>
  <c r="F6861" i="73"/>
  <c r="G6839" i="73"/>
  <c r="H6839" i="73" s="1"/>
  <c r="I6839" i="73"/>
  <c r="C6863" i="73" l="1"/>
  <c r="E6863" i="73" s="1"/>
  <c r="A6842" i="73"/>
  <c r="B6843" i="73"/>
  <c r="D7863" i="73"/>
  <c r="F6862" i="73"/>
  <c r="G6840" i="73"/>
  <c r="H6840" i="73" s="1"/>
  <c r="I6840" i="73"/>
  <c r="A6843" i="73" l="1"/>
  <c r="B6844" i="73"/>
  <c r="C6864" i="73"/>
  <c r="E6864" i="73" s="1"/>
  <c r="D7864" i="73"/>
  <c r="F6863" i="73"/>
  <c r="G6841" i="73"/>
  <c r="H6841" i="73" s="1"/>
  <c r="I6841" i="73"/>
  <c r="C6865" i="73" l="1"/>
  <c r="E6865" i="73" s="1"/>
  <c r="A6844" i="73"/>
  <c r="B6845" i="73"/>
  <c r="D7865" i="73"/>
  <c r="F6864" i="73"/>
  <c r="G6842" i="73"/>
  <c r="H6842" i="73" s="1"/>
  <c r="I6842" i="73"/>
  <c r="A6845" i="73" l="1"/>
  <c r="B6846" i="73"/>
  <c r="C6866" i="73"/>
  <c r="D7866" i="73"/>
  <c r="F6865" i="73"/>
  <c r="G6843" i="73"/>
  <c r="H6843" i="73" s="1"/>
  <c r="I6843" i="73"/>
  <c r="C6867" i="73" l="1"/>
  <c r="E6867" i="73" s="1"/>
  <c r="E6866" i="73"/>
  <c r="A6846" i="73"/>
  <c r="B6847" i="73"/>
  <c r="D7867" i="73"/>
  <c r="F6866" i="73"/>
  <c r="G6844" i="73"/>
  <c r="H6844" i="73" s="1"/>
  <c r="I6844" i="73"/>
  <c r="D7868" i="73" l="1"/>
  <c r="C6868" i="73"/>
  <c r="A6847" i="73"/>
  <c r="B6848" i="73"/>
  <c r="F6867" i="73"/>
  <c r="E6868" i="73"/>
  <c r="G6845" i="73"/>
  <c r="H6845" i="73" s="1"/>
  <c r="I6845" i="73"/>
  <c r="C6869" i="73" l="1"/>
  <c r="E6869" i="73" s="1"/>
  <c r="A6848" i="73"/>
  <c r="B6849" i="73"/>
  <c r="D7869" i="73"/>
  <c r="F6868" i="73"/>
  <c r="G6846" i="73"/>
  <c r="H6846" i="73" s="1"/>
  <c r="I6846" i="73"/>
  <c r="A6849" i="73" l="1"/>
  <c r="B6850" i="73"/>
  <c r="C6870" i="73"/>
  <c r="E6870" i="73" s="1"/>
  <c r="D7870" i="73"/>
  <c r="F6869" i="73"/>
  <c r="G6847" i="73"/>
  <c r="H6847" i="73" s="1"/>
  <c r="I6847" i="73"/>
  <c r="C6871" i="73" l="1"/>
  <c r="E6871" i="73" s="1"/>
  <c r="A6850" i="73"/>
  <c r="B6851" i="73"/>
  <c r="D7871" i="73"/>
  <c r="F6870" i="73"/>
  <c r="G6848" i="73"/>
  <c r="H6848" i="73" s="1"/>
  <c r="I6848" i="73"/>
  <c r="A6851" i="73" l="1"/>
  <c r="B6852" i="73"/>
  <c r="C6872" i="73"/>
  <c r="E6872" i="73" s="1"/>
  <c r="D7872" i="73"/>
  <c r="F6871" i="73"/>
  <c r="G6849" i="73"/>
  <c r="H6849" i="73" s="1"/>
  <c r="I6849" i="73"/>
  <c r="C6873" i="73" l="1"/>
  <c r="E6873" i="73" s="1"/>
  <c r="A6852" i="73"/>
  <c r="B6853" i="73"/>
  <c r="D7873" i="73"/>
  <c r="F6872" i="73"/>
  <c r="G6850" i="73"/>
  <c r="H6850" i="73" s="1"/>
  <c r="I6850" i="73"/>
  <c r="A6853" i="73" l="1"/>
  <c r="B6854" i="73"/>
  <c r="C6874" i="73"/>
  <c r="E6874" i="73" s="1"/>
  <c r="D7874" i="73"/>
  <c r="F6873" i="73"/>
  <c r="G6851" i="73"/>
  <c r="H6851" i="73" s="1"/>
  <c r="I6851" i="73"/>
  <c r="A6854" i="73" l="1"/>
  <c r="B6855" i="73"/>
  <c r="C6875" i="73"/>
  <c r="E6875" i="73" s="1"/>
  <c r="D7875" i="73"/>
  <c r="F6874" i="73"/>
  <c r="G6852" i="73"/>
  <c r="H6852" i="73" s="1"/>
  <c r="I6852" i="73"/>
  <c r="C6876" i="73" l="1"/>
  <c r="E6876" i="73" s="1"/>
  <c r="A6855" i="73"/>
  <c r="B6856" i="73"/>
  <c r="D7876" i="73"/>
  <c r="F6875" i="73"/>
  <c r="G6853" i="73"/>
  <c r="H6853" i="73" s="1"/>
  <c r="I6853" i="73"/>
  <c r="A6856" i="73" l="1"/>
  <c r="B6857" i="73"/>
  <c r="C6877" i="73"/>
  <c r="E6877" i="73" s="1"/>
  <c r="D7877" i="73"/>
  <c r="F6876" i="73"/>
  <c r="G6854" i="73"/>
  <c r="H6854" i="73" s="1"/>
  <c r="I6854" i="73"/>
  <c r="C6878" i="73" l="1"/>
  <c r="E6878" i="73" s="1"/>
  <c r="A6857" i="73"/>
  <c r="B6858" i="73"/>
  <c r="D7878" i="73"/>
  <c r="F6877" i="73"/>
  <c r="G6855" i="73"/>
  <c r="H6855" i="73" s="1"/>
  <c r="I6855" i="73"/>
  <c r="A6858" i="73" l="1"/>
  <c r="B6859" i="73"/>
  <c r="C6879" i="73"/>
  <c r="E6879" i="73" s="1"/>
  <c r="D7879" i="73"/>
  <c r="F6878" i="73"/>
  <c r="G6856" i="73"/>
  <c r="H6856" i="73" s="1"/>
  <c r="I6856" i="73"/>
  <c r="C6880" i="73" l="1"/>
  <c r="E6880" i="73" s="1"/>
  <c r="A6859" i="73"/>
  <c r="B6860" i="73"/>
  <c r="D7880" i="73"/>
  <c r="F6879" i="73"/>
  <c r="G6857" i="73"/>
  <c r="H6857" i="73" s="1"/>
  <c r="I6857" i="73"/>
  <c r="A6860" i="73" l="1"/>
  <c r="B6861" i="73"/>
  <c r="C6881" i="73"/>
  <c r="E6881" i="73" s="1"/>
  <c r="D7881" i="73"/>
  <c r="F6880" i="73"/>
  <c r="G6858" i="73"/>
  <c r="H6858" i="73" s="1"/>
  <c r="I6858" i="73"/>
  <c r="C6882" i="73" l="1"/>
  <c r="E6882" i="73" s="1"/>
  <c r="A6861" i="73"/>
  <c r="B6862" i="73"/>
  <c r="D7882" i="73"/>
  <c r="F6881" i="73"/>
  <c r="G6859" i="73"/>
  <c r="H6859" i="73" s="1"/>
  <c r="I6859" i="73"/>
  <c r="A6862" i="73" l="1"/>
  <c r="B6863" i="73"/>
  <c r="C6883" i="73"/>
  <c r="E6883" i="73" s="1"/>
  <c r="D7883" i="73"/>
  <c r="F6882" i="73"/>
  <c r="G6860" i="73"/>
  <c r="H6860" i="73" s="1"/>
  <c r="I6860" i="73"/>
  <c r="C6884" i="73" l="1"/>
  <c r="E6884" i="73" s="1"/>
  <c r="A6863" i="73"/>
  <c r="B6864" i="73"/>
  <c r="D7884" i="73"/>
  <c r="F6883" i="73"/>
  <c r="G6861" i="73"/>
  <c r="H6861" i="73" s="1"/>
  <c r="I6861" i="73"/>
  <c r="A6864" i="73" l="1"/>
  <c r="B6865" i="73"/>
  <c r="C6885" i="73"/>
  <c r="E6885" i="73" s="1"/>
  <c r="D7885" i="73"/>
  <c r="F6884" i="73"/>
  <c r="G6862" i="73"/>
  <c r="H6862" i="73" s="1"/>
  <c r="I6862" i="73"/>
  <c r="C6886" i="73" l="1"/>
  <c r="E6886" i="73" s="1"/>
  <c r="A6865" i="73"/>
  <c r="B6866" i="73"/>
  <c r="D7886" i="73"/>
  <c r="F6885" i="73"/>
  <c r="G6863" i="73"/>
  <c r="H6863" i="73" s="1"/>
  <c r="I6863" i="73"/>
  <c r="A6866" i="73" l="1"/>
  <c r="B6867" i="73"/>
  <c r="C6887" i="73"/>
  <c r="E6887" i="73" s="1"/>
  <c r="D7887" i="73"/>
  <c r="F6886" i="73"/>
  <c r="G6864" i="73"/>
  <c r="H6864" i="73" s="1"/>
  <c r="I6864" i="73"/>
  <c r="C6888" i="73" l="1"/>
  <c r="E6888" i="73" s="1"/>
  <c r="A6867" i="73"/>
  <c r="B6868" i="73"/>
  <c r="D7888" i="73"/>
  <c r="F6887" i="73"/>
  <c r="G6865" i="73"/>
  <c r="H6865" i="73" s="1"/>
  <c r="I6865" i="73"/>
  <c r="A6868" i="73" l="1"/>
  <c r="B6869" i="73"/>
  <c r="C6889" i="73"/>
  <c r="E6889" i="73" s="1"/>
  <c r="D7889" i="73"/>
  <c r="F6888" i="73"/>
  <c r="G6866" i="73"/>
  <c r="H6866" i="73" s="1"/>
  <c r="I6866" i="73"/>
  <c r="C6890" i="73" l="1"/>
  <c r="E6890" i="73" s="1"/>
  <c r="A6869" i="73"/>
  <c r="B6870" i="73"/>
  <c r="D7890" i="73"/>
  <c r="F6889" i="73"/>
  <c r="G6867" i="73"/>
  <c r="H6867" i="73" s="1"/>
  <c r="I6867" i="73"/>
  <c r="A6870" i="73" l="1"/>
  <c r="B6871" i="73"/>
  <c r="C6891" i="73"/>
  <c r="E6891" i="73" s="1"/>
  <c r="D7891" i="73"/>
  <c r="F6890" i="73"/>
  <c r="G6868" i="73"/>
  <c r="H6868" i="73" s="1"/>
  <c r="I6868" i="73"/>
  <c r="C6892" i="73" l="1"/>
  <c r="E6892" i="73" s="1"/>
  <c r="A6871" i="73"/>
  <c r="B6872" i="73"/>
  <c r="D7892" i="73"/>
  <c r="F6891" i="73"/>
  <c r="G6869" i="73"/>
  <c r="H6869" i="73" s="1"/>
  <c r="I6869" i="73"/>
  <c r="A6872" i="73" l="1"/>
  <c r="B6873" i="73"/>
  <c r="C6893" i="73"/>
  <c r="E6893" i="73" s="1"/>
  <c r="D7893" i="73"/>
  <c r="F6892" i="73"/>
  <c r="G6870" i="73"/>
  <c r="H6870" i="73" s="1"/>
  <c r="I6870" i="73"/>
  <c r="C6894" i="73" l="1"/>
  <c r="E6894" i="73" s="1"/>
  <c r="A6873" i="73"/>
  <c r="B6874" i="73"/>
  <c r="D7894" i="73"/>
  <c r="F6893" i="73"/>
  <c r="G6871" i="73"/>
  <c r="H6871" i="73" s="1"/>
  <c r="I6871" i="73"/>
  <c r="A6874" i="73" l="1"/>
  <c r="B6875" i="73"/>
  <c r="C6895" i="73"/>
  <c r="E6895" i="73" s="1"/>
  <c r="D7895" i="73"/>
  <c r="F6894" i="73"/>
  <c r="G6872" i="73"/>
  <c r="H6872" i="73" s="1"/>
  <c r="I6872" i="73"/>
  <c r="C6896" i="73" l="1"/>
  <c r="E6896" i="73" s="1"/>
  <c r="A6875" i="73"/>
  <c r="B6876" i="73"/>
  <c r="D7896" i="73"/>
  <c r="F6895" i="73"/>
  <c r="G6873" i="73"/>
  <c r="H6873" i="73" s="1"/>
  <c r="I6873" i="73"/>
  <c r="A6876" i="73" l="1"/>
  <c r="B6877" i="73"/>
  <c r="C6897" i="73"/>
  <c r="E6897" i="73" s="1"/>
  <c r="D7897" i="73"/>
  <c r="F6896" i="73"/>
  <c r="G6874" i="73"/>
  <c r="H6874" i="73" s="1"/>
  <c r="I6874" i="73"/>
  <c r="C6898" i="73" l="1"/>
  <c r="E6898" i="73" s="1"/>
  <c r="A6877" i="73"/>
  <c r="B6878" i="73"/>
  <c r="D7898" i="73"/>
  <c r="F6897" i="73"/>
  <c r="G6875" i="73"/>
  <c r="H6875" i="73" s="1"/>
  <c r="I6875" i="73"/>
  <c r="A6878" i="73" l="1"/>
  <c r="B6879" i="73"/>
  <c r="C6899" i="73"/>
  <c r="E6899" i="73" s="1"/>
  <c r="D7899" i="73"/>
  <c r="F6898" i="73"/>
  <c r="G6876" i="73"/>
  <c r="H6876" i="73" s="1"/>
  <c r="I6876" i="73"/>
  <c r="C6900" i="73" l="1"/>
  <c r="E6900" i="73" s="1"/>
  <c r="A6879" i="73"/>
  <c r="B6880" i="73"/>
  <c r="D7900" i="73"/>
  <c r="F6899" i="73"/>
  <c r="G6877" i="73"/>
  <c r="H6877" i="73" s="1"/>
  <c r="I6877" i="73"/>
  <c r="A6880" i="73" l="1"/>
  <c r="B6881" i="73"/>
  <c r="C6901" i="73"/>
  <c r="E6901" i="73" s="1"/>
  <c r="D7901" i="73"/>
  <c r="F6900" i="73"/>
  <c r="G6878" i="73"/>
  <c r="H6878" i="73" s="1"/>
  <c r="I6878" i="73"/>
  <c r="C6902" i="73" l="1"/>
  <c r="E6902" i="73" s="1"/>
  <c r="A6881" i="73"/>
  <c r="B6882" i="73"/>
  <c r="D7902" i="73"/>
  <c r="F6901" i="73"/>
  <c r="G6879" i="73"/>
  <c r="H6879" i="73" s="1"/>
  <c r="I6879" i="73"/>
  <c r="A6882" i="73" l="1"/>
  <c r="B6883" i="73"/>
  <c r="C6903" i="73"/>
  <c r="E6903" i="73" s="1"/>
  <c r="D7903" i="73"/>
  <c r="F6902" i="73"/>
  <c r="G6880" i="73"/>
  <c r="H6880" i="73" s="1"/>
  <c r="I6880" i="73"/>
  <c r="C6904" i="73" l="1"/>
  <c r="E6904" i="73" s="1"/>
  <c r="A6883" i="73"/>
  <c r="B6884" i="73"/>
  <c r="D7904" i="73"/>
  <c r="F6903" i="73"/>
  <c r="G6881" i="73"/>
  <c r="H6881" i="73" s="1"/>
  <c r="I6881" i="73"/>
  <c r="A6884" i="73" l="1"/>
  <c r="B6885" i="73"/>
  <c r="C6905" i="73"/>
  <c r="E6905" i="73" s="1"/>
  <c r="D7905" i="73"/>
  <c r="F6904" i="73"/>
  <c r="G6882" i="73"/>
  <c r="H6882" i="73" s="1"/>
  <c r="I6882" i="73"/>
  <c r="C6906" i="73" l="1"/>
  <c r="E6906" i="73" s="1"/>
  <c r="A6885" i="73"/>
  <c r="B6886" i="73"/>
  <c r="D7906" i="73"/>
  <c r="F6905" i="73"/>
  <c r="G6883" i="73"/>
  <c r="H6883" i="73" s="1"/>
  <c r="I6883" i="73"/>
  <c r="A6886" i="73" l="1"/>
  <c r="B6887" i="73"/>
  <c r="C6907" i="73"/>
  <c r="E6907" i="73" s="1"/>
  <c r="D7907" i="73"/>
  <c r="F6906" i="73"/>
  <c r="G6884" i="73"/>
  <c r="H6884" i="73" s="1"/>
  <c r="I6884" i="73"/>
  <c r="C6908" i="73" l="1"/>
  <c r="E6908" i="73" s="1"/>
  <c r="A6887" i="73"/>
  <c r="B6888" i="73"/>
  <c r="D7908" i="73"/>
  <c r="F6907" i="73"/>
  <c r="G6885" i="73"/>
  <c r="H6885" i="73" s="1"/>
  <c r="I6885" i="73"/>
  <c r="A6888" i="73" l="1"/>
  <c r="B6889" i="73"/>
  <c r="C6909" i="73"/>
  <c r="E6909" i="73" s="1"/>
  <c r="D7909" i="73"/>
  <c r="F6908" i="73"/>
  <c r="G6886" i="73"/>
  <c r="H6886" i="73" s="1"/>
  <c r="I6886" i="73"/>
  <c r="C6910" i="73" l="1"/>
  <c r="E6910" i="73" s="1"/>
  <c r="A6889" i="73"/>
  <c r="B6890" i="73"/>
  <c r="D7910" i="73"/>
  <c r="F6909" i="73"/>
  <c r="G6887" i="73"/>
  <c r="H6887" i="73" s="1"/>
  <c r="I6887" i="73"/>
  <c r="A6890" i="73" l="1"/>
  <c r="B6891" i="73"/>
  <c r="C6911" i="73"/>
  <c r="E6911" i="73" s="1"/>
  <c r="D7911" i="73"/>
  <c r="F6910" i="73"/>
  <c r="G6888" i="73"/>
  <c r="H6888" i="73" s="1"/>
  <c r="I6888" i="73"/>
  <c r="C6912" i="73" l="1"/>
  <c r="E6912" i="73" s="1"/>
  <c r="A6891" i="73"/>
  <c r="B6892" i="73"/>
  <c r="D7912" i="73"/>
  <c r="F6911" i="73"/>
  <c r="G6889" i="73"/>
  <c r="H6889" i="73" s="1"/>
  <c r="I6889" i="73"/>
  <c r="A6892" i="73" l="1"/>
  <c r="B6893" i="73"/>
  <c r="C6913" i="73"/>
  <c r="E6913" i="73" s="1"/>
  <c r="D7913" i="73"/>
  <c r="F6912" i="73"/>
  <c r="G6890" i="73"/>
  <c r="H6890" i="73" s="1"/>
  <c r="I6890" i="73"/>
  <c r="C6914" i="73" l="1"/>
  <c r="E6914" i="73" s="1"/>
  <c r="A6893" i="73"/>
  <c r="B6894" i="73"/>
  <c r="D7914" i="73"/>
  <c r="F6913" i="73"/>
  <c r="G6891" i="73"/>
  <c r="H6891" i="73" s="1"/>
  <c r="I6891" i="73"/>
  <c r="A6894" i="73" l="1"/>
  <c r="B6895" i="73"/>
  <c r="C6915" i="73"/>
  <c r="E6915" i="73" s="1"/>
  <c r="D7915" i="73"/>
  <c r="F6914" i="73"/>
  <c r="G6892" i="73"/>
  <c r="H6892" i="73" s="1"/>
  <c r="I6892" i="73"/>
  <c r="C6916" i="73" l="1"/>
  <c r="E6916" i="73" s="1"/>
  <c r="A6895" i="73"/>
  <c r="B6896" i="73"/>
  <c r="D7916" i="73"/>
  <c r="F6915" i="73"/>
  <c r="G6893" i="73"/>
  <c r="H6893" i="73" s="1"/>
  <c r="I6893" i="73"/>
  <c r="A6896" i="73" l="1"/>
  <c r="B6897" i="73"/>
  <c r="C6917" i="73"/>
  <c r="E6917" i="73" s="1"/>
  <c r="D7917" i="73"/>
  <c r="F6916" i="73"/>
  <c r="G6894" i="73"/>
  <c r="H6894" i="73" s="1"/>
  <c r="I6894" i="73"/>
  <c r="C6918" i="73" l="1"/>
  <c r="E6918" i="73" s="1"/>
  <c r="A6897" i="73"/>
  <c r="B6898" i="73"/>
  <c r="D7918" i="73"/>
  <c r="F6917" i="73"/>
  <c r="G6895" i="73"/>
  <c r="H6895" i="73" s="1"/>
  <c r="I6895" i="73"/>
  <c r="A6898" i="73" l="1"/>
  <c r="B6899" i="73"/>
  <c r="C6919" i="73"/>
  <c r="E6919" i="73" s="1"/>
  <c r="D7919" i="73"/>
  <c r="F6918" i="73"/>
  <c r="G6896" i="73"/>
  <c r="H6896" i="73" s="1"/>
  <c r="I6896" i="73"/>
  <c r="C6920" i="73" l="1"/>
  <c r="E6920" i="73" s="1"/>
  <c r="A6899" i="73"/>
  <c r="B6900" i="73"/>
  <c r="D7920" i="73"/>
  <c r="F6919" i="73"/>
  <c r="G6897" i="73"/>
  <c r="H6897" i="73" s="1"/>
  <c r="I6897" i="73"/>
  <c r="A6900" i="73" l="1"/>
  <c r="B6901" i="73"/>
  <c r="C6921" i="73"/>
  <c r="E6921" i="73" s="1"/>
  <c r="D7921" i="73"/>
  <c r="F6920" i="73"/>
  <c r="G6898" i="73"/>
  <c r="H6898" i="73" s="1"/>
  <c r="I6898" i="73"/>
  <c r="C6922" i="73" l="1"/>
  <c r="E6922" i="73" s="1"/>
  <c r="A6901" i="73"/>
  <c r="B6902" i="73"/>
  <c r="D7922" i="73"/>
  <c r="F6921" i="73"/>
  <c r="G6899" i="73"/>
  <c r="H6899" i="73" s="1"/>
  <c r="I6899" i="73"/>
  <c r="A6902" i="73" l="1"/>
  <c r="B6903" i="73"/>
  <c r="C6923" i="73"/>
  <c r="E6923" i="73" s="1"/>
  <c r="D7923" i="73"/>
  <c r="F6922" i="73"/>
  <c r="G6900" i="73"/>
  <c r="H6900" i="73" s="1"/>
  <c r="I6900" i="73"/>
  <c r="C6924" i="73" l="1"/>
  <c r="E6924" i="73" s="1"/>
  <c r="A6903" i="73"/>
  <c r="B6904" i="73"/>
  <c r="D7924" i="73"/>
  <c r="F6923" i="73"/>
  <c r="G6901" i="73"/>
  <c r="H6901" i="73" s="1"/>
  <c r="I6901" i="73"/>
  <c r="A6904" i="73" l="1"/>
  <c r="B6905" i="73"/>
  <c r="C6925" i="73"/>
  <c r="E6925" i="73" s="1"/>
  <c r="D7925" i="73"/>
  <c r="F6924" i="73"/>
  <c r="G6902" i="73"/>
  <c r="H6902" i="73" s="1"/>
  <c r="I6902" i="73"/>
  <c r="C6926" i="73" l="1"/>
  <c r="E6926" i="73" s="1"/>
  <c r="A6905" i="73"/>
  <c r="B6906" i="73"/>
  <c r="D7926" i="73"/>
  <c r="F6925" i="73"/>
  <c r="G6903" i="73"/>
  <c r="H6903" i="73" s="1"/>
  <c r="I6903" i="73"/>
  <c r="A6906" i="73" l="1"/>
  <c r="B6907" i="73"/>
  <c r="C6927" i="73"/>
  <c r="E6927" i="73" s="1"/>
  <c r="D7927" i="73"/>
  <c r="F6926" i="73"/>
  <c r="G6904" i="73"/>
  <c r="H6904" i="73" s="1"/>
  <c r="I6904" i="73"/>
  <c r="C6928" i="73" l="1"/>
  <c r="E6928" i="73" s="1"/>
  <c r="A6907" i="73"/>
  <c r="B6908" i="73"/>
  <c r="D7928" i="73"/>
  <c r="F6927" i="73"/>
  <c r="G6905" i="73"/>
  <c r="H6905" i="73" s="1"/>
  <c r="I6905" i="73"/>
  <c r="A6908" i="73" l="1"/>
  <c r="B6909" i="73"/>
  <c r="C6929" i="73"/>
  <c r="E6929" i="73" s="1"/>
  <c r="D7929" i="73"/>
  <c r="F6928" i="73"/>
  <c r="G6906" i="73"/>
  <c r="H6906" i="73" s="1"/>
  <c r="I6906" i="73"/>
  <c r="C6930" i="73" l="1"/>
  <c r="E6930" i="73" s="1"/>
  <c r="A6909" i="73"/>
  <c r="B6910" i="73"/>
  <c r="D7930" i="73"/>
  <c r="F6929" i="73"/>
  <c r="G6907" i="73"/>
  <c r="H6907" i="73" s="1"/>
  <c r="I6907" i="73"/>
  <c r="A6910" i="73" l="1"/>
  <c r="B6911" i="73"/>
  <c r="C6931" i="73"/>
  <c r="E6931" i="73" s="1"/>
  <c r="D7931" i="73"/>
  <c r="F6930" i="73"/>
  <c r="G6908" i="73"/>
  <c r="H6908" i="73" s="1"/>
  <c r="I6908" i="73"/>
  <c r="C6932" i="73" l="1"/>
  <c r="E6932" i="73" s="1"/>
  <c r="A6911" i="73"/>
  <c r="B6912" i="73"/>
  <c r="D7932" i="73"/>
  <c r="F6931" i="73"/>
  <c r="G6909" i="73"/>
  <c r="H6909" i="73" s="1"/>
  <c r="I6909" i="73"/>
  <c r="A6912" i="73" l="1"/>
  <c r="B6913" i="73"/>
  <c r="C6933" i="73"/>
  <c r="E6933" i="73" s="1"/>
  <c r="D7933" i="73"/>
  <c r="F6932" i="73"/>
  <c r="G6910" i="73"/>
  <c r="H6910" i="73" s="1"/>
  <c r="I6910" i="73"/>
  <c r="C6934" i="73" l="1"/>
  <c r="E6934" i="73" s="1"/>
  <c r="A6913" i="73"/>
  <c r="B6914" i="73"/>
  <c r="D7934" i="73"/>
  <c r="F6933" i="73"/>
  <c r="G6911" i="73"/>
  <c r="H6911" i="73" s="1"/>
  <c r="I6911" i="73"/>
  <c r="A6914" i="73" l="1"/>
  <c r="B6915" i="73"/>
  <c r="C6935" i="73"/>
  <c r="E6935" i="73" s="1"/>
  <c r="D7935" i="73"/>
  <c r="F6934" i="73"/>
  <c r="G6912" i="73"/>
  <c r="H6912" i="73" s="1"/>
  <c r="I6912" i="73"/>
  <c r="C6936" i="73" l="1"/>
  <c r="E6936" i="73" s="1"/>
  <c r="A6915" i="73"/>
  <c r="B6916" i="73"/>
  <c r="D7936" i="73"/>
  <c r="F6935" i="73"/>
  <c r="G6913" i="73"/>
  <c r="H6913" i="73" s="1"/>
  <c r="I6913" i="73"/>
  <c r="A6916" i="73" l="1"/>
  <c r="B6917" i="73"/>
  <c r="C6937" i="73"/>
  <c r="E6937" i="73" s="1"/>
  <c r="D7937" i="73"/>
  <c r="F6936" i="73"/>
  <c r="G6914" i="73"/>
  <c r="H6914" i="73" s="1"/>
  <c r="I6914" i="73"/>
  <c r="C6938" i="73" l="1"/>
  <c r="E6938" i="73" s="1"/>
  <c r="A6917" i="73"/>
  <c r="B6918" i="73"/>
  <c r="D7938" i="73"/>
  <c r="F6937" i="73"/>
  <c r="G6915" i="73"/>
  <c r="H6915" i="73" s="1"/>
  <c r="I6915" i="73"/>
  <c r="A6918" i="73" l="1"/>
  <c r="B6919" i="73"/>
  <c r="C6939" i="73"/>
  <c r="E6939" i="73" s="1"/>
  <c r="D7939" i="73"/>
  <c r="F6938" i="73"/>
  <c r="G6916" i="73"/>
  <c r="H6916" i="73" s="1"/>
  <c r="I6916" i="73"/>
  <c r="C6940" i="73" l="1"/>
  <c r="E6940" i="73" s="1"/>
  <c r="A6919" i="73"/>
  <c r="B6920" i="73"/>
  <c r="D7940" i="73"/>
  <c r="F6939" i="73"/>
  <c r="G6917" i="73"/>
  <c r="H6917" i="73" s="1"/>
  <c r="I6917" i="73"/>
  <c r="A6920" i="73" l="1"/>
  <c r="B6921" i="73"/>
  <c r="C6941" i="73"/>
  <c r="E6941" i="73" s="1"/>
  <c r="D7941" i="73"/>
  <c r="F6940" i="73"/>
  <c r="G6918" i="73"/>
  <c r="H6918" i="73" s="1"/>
  <c r="I6918" i="73"/>
  <c r="C6942" i="73" l="1"/>
  <c r="E6942" i="73" s="1"/>
  <c r="A6921" i="73"/>
  <c r="B6922" i="73"/>
  <c r="D7942" i="73"/>
  <c r="F6941" i="73"/>
  <c r="G6919" i="73"/>
  <c r="H6919" i="73" s="1"/>
  <c r="I6919" i="73"/>
  <c r="A6922" i="73" l="1"/>
  <c r="B6923" i="73"/>
  <c r="C6943" i="73"/>
  <c r="E6943" i="73" s="1"/>
  <c r="D7943" i="73"/>
  <c r="F6942" i="73"/>
  <c r="G6920" i="73"/>
  <c r="H6920" i="73" s="1"/>
  <c r="I6920" i="73"/>
  <c r="C6944" i="73" l="1"/>
  <c r="E6944" i="73" s="1"/>
  <c r="A6923" i="73"/>
  <c r="B6924" i="73"/>
  <c r="D7944" i="73"/>
  <c r="F6943" i="73"/>
  <c r="G6921" i="73"/>
  <c r="H6921" i="73" s="1"/>
  <c r="I6921" i="73"/>
  <c r="A6924" i="73" l="1"/>
  <c r="B6925" i="73"/>
  <c r="C6945" i="73"/>
  <c r="E6945" i="73" s="1"/>
  <c r="D7945" i="73"/>
  <c r="F6944" i="73"/>
  <c r="G6922" i="73"/>
  <c r="H6922" i="73" s="1"/>
  <c r="I6922" i="73"/>
  <c r="C6946" i="73" l="1"/>
  <c r="E6946" i="73" s="1"/>
  <c r="A6925" i="73"/>
  <c r="B6926" i="73"/>
  <c r="D7946" i="73"/>
  <c r="F6945" i="73"/>
  <c r="G6923" i="73"/>
  <c r="H6923" i="73" s="1"/>
  <c r="I6923" i="73"/>
  <c r="A6926" i="73" l="1"/>
  <c r="B6927" i="73"/>
  <c r="C6947" i="73"/>
  <c r="E6947" i="73" s="1"/>
  <c r="D7947" i="73"/>
  <c r="F6946" i="73"/>
  <c r="G6924" i="73"/>
  <c r="H6924" i="73" s="1"/>
  <c r="I6924" i="73"/>
  <c r="C6948" i="73" l="1"/>
  <c r="E6948" i="73" s="1"/>
  <c r="A6927" i="73"/>
  <c r="B6928" i="73"/>
  <c r="D7948" i="73"/>
  <c r="F6947" i="73"/>
  <c r="G6925" i="73"/>
  <c r="H6925" i="73" s="1"/>
  <c r="I6925" i="73"/>
  <c r="A6928" i="73" l="1"/>
  <c r="B6929" i="73"/>
  <c r="C6949" i="73"/>
  <c r="E6949" i="73" s="1"/>
  <c r="D7949" i="73"/>
  <c r="F6948" i="73"/>
  <c r="G6926" i="73"/>
  <c r="H6926" i="73" s="1"/>
  <c r="I6926" i="73"/>
  <c r="C6950" i="73" l="1"/>
  <c r="E6950" i="73" s="1"/>
  <c r="A6929" i="73"/>
  <c r="B6930" i="73"/>
  <c r="D7950" i="73"/>
  <c r="F6949" i="73"/>
  <c r="G6927" i="73"/>
  <c r="H6927" i="73" s="1"/>
  <c r="I6927" i="73"/>
  <c r="A6930" i="73" l="1"/>
  <c r="B6931" i="73"/>
  <c r="C6951" i="73"/>
  <c r="E6951" i="73" s="1"/>
  <c r="D7951" i="73"/>
  <c r="F6950" i="73"/>
  <c r="G6928" i="73"/>
  <c r="H6928" i="73" s="1"/>
  <c r="I6928" i="73"/>
  <c r="C6952" i="73" l="1"/>
  <c r="E6952" i="73" s="1"/>
  <c r="A6931" i="73"/>
  <c r="B6932" i="73"/>
  <c r="D7952" i="73"/>
  <c r="F6951" i="73"/>
  <c r="G6929" i="73"/>
  <c r="H6929" i="73" s="1"/>
  <c r="I6929" i="73"/>
  <c r="A6932" i="73" l="1"/>
  <c r="B6933" i="73"/>
  <c r="C6953" i="73"/>
  <c r="E6953" i="73" s="1"/>
  <c r="D7953" i="73"/>
  <c r="F6952" i="73"/>
  <c r="G6930" i="73"/>
  <c r="H6930" i="73" s="1"/>
  <c r="I6930" i="73"/>
  <c r="C6954" i="73" l="1"/>
  <c r="E6954" i="73" s="1"/>
  <c r="A6933" i="73"/>
  <c r="B6934" i="73"/>
  <c r="D7954" i="73"/>
  <c r="F6953" i="73"/>
  <c r="G6931" i="73"/>
  <c r="H6931" i="73" s="1"/>
  <c r="I6931" i="73"/>
  <c r="A6934" i="73" l="1"/>
  <c r="B6935" i="73"/>
  <c r="C6955" i="73"/>
  <c r="E6955" i="73" s="1"/>
  <c r="D7955" i="73"/>
  <c r="F6954" i="73"/>
  <c r="G6932" i="73"/>
  <c r="H6932" i="73" s="1"/>
  <c r="I6932" i="73"/>
  <c r="C6956" i="73" l="1"/>
  <c r="E6956" i="73" s="1"/>
  <c r="A6935" i="73"/>
  <c r="B6936" i="73"/>
  <c r="D7956" i="73"/>
  <c r="F6955" i="73"/>
  <c r="G6933" i="73"/>
  <c r="H6933" i="73" s="1"/>
  <c r="I6933" i="73"/>
  <c r="A6936" i="73" l="1"/>
  <c r="B6937" i="73"/>
  <c r="C6957" i="73"/>
  <c r="E6957" i="73" s="1"/>
  <c r="D7957" i="73"/>
  <c r="F6956" i="73"/>
  <c r="G6934" i="73"/>
  <c r="H6934" i="73" s="1"/>
  <c r="I6934" i="73"/>
  <c r="C6958" i="73" l="1"/>
  <c r="E6958" i="73" s="1"/>
  <c r="A6937" i="73"/>
  <c r="B6938" i="73"/>
  <c r="D7958" i="73"/>
  <c r="F6957" i="73"/>
  <c r="G6935" i="73"/>
  <c r="H6935" i="73" s="1"/>
  <c r="I6935" i="73"/>
  <c r="A6938" i="73" l="1"/>
  <c r="B6939" i="73"/>
  <c r="C6959" i="73"/>
  <c r="E6959" i="73" s="1"/>
  <c r="D7959" i="73"/>
  <c r="F6958" i="73"/>
  <c r="G6936" i="73"/>
  <c r="H6936" i="73" s="1"/>
  <c r="I6936" i="73"/>
  <c r="C6960" i="73" l="1"/>
  <c r="E6960" i="73" s="1"/>
  <c r="A6939" i="73"/>
  <c r="B6940" i="73"/>
  <c r="D7960" i="73"/>
  <c r="F6959" i="73"/>
  <c r="G6937" i="73"/>
  <c r="H6937" i="73" s="1"/>
  <c r="I6937" i="73"/>
  <c r="A6940" i="73" l="1"/>
  <c r="B6941" i="73"/>
  <c r="C6961" i="73"/>
  <c r="E6961" i="73" s="1"/>
  <c r="D7961" i="73"/>
  <c r="F6960" i="73"/>
  <c r="G6938" i="73"/>
  <c r="H6938" i="73" s="1"/>
  <c r="I6938" i="73"/>
  <c r="C6962" i="73" l="1"/>
  <c r="E6962" i="73" s="1"/>
  <c r="A6941" i="73"/>
  <c r="B6942" i="73"/>
  <c r="D7962" i="73"/>
  <c r="F6961" i="73"/>
  <c r="G6939" i="73"/>
  <c r="H6939" i="73" s="1"/>
  <c r="I6939" i="73"/>
  <c r="A6942" i="73" l="1"/>
  <c r="B6943" i="73"/>
  <c r="C6963" i="73"/>
  <c r="E6963" i="73" s="1"/>
  <c r="D7963" i="73"/>
  <c r="F6962" i="73"/>
  <c r="G6940" i="73"/>
  <c r="H6940" i="73" s="1"/>
  <c r="I6940" i="73"/>
  <c r="C6964" i="73" l="1"/>
  <c r="E6964" i="73" s="1"/>
  <c r="A6943" i="73"/>
  <c r="B6944" i="73"/>
  <c r="D7964" i="73"/>
  <c r="F6963" i="73"/>
  <c r="G6941" i="73"/>
  <c r="H6941" i="73" s="1"/>
  <c r="I6941" i="73"/>
  <c r="A6944" i="73" l="1"/>
  <c r="B6945" i="73"/>
  <c r="C6965" i="73"/>
  <c r="E6965" i="73" s="1"/>
  <c r="D7965" i="73"/>
  <c r="F6964" i="73"/>
  <c r="G6942" i="73"/>
  <c r="H6942" i="73" s="1"/>
  <c r="I6942" i="73"/>
  <c r="C6966" i="73" l="1"/>
  <c r="E6966" i="73" s="1"/>
  <c r="A6945" i="73"/>
  <c r="B6946" i="73"/>
  <c r="D7966" i="73"/>
  <c r="F6965" i="73"/>
  <c r="G6943" i="73"/>
  <c r="H6943" i="73" s="1"/>
  <c r="I6943" i="73"/>
  <c r="A6946" i="73" l="1"/>
  <c r="B6947" i="73"/>
  <c r="C6967" i="73"/>
  <c r="E6967" i="73" s="1"/>
  <c r="D7967" i="73"/>
  <c r="F6966" i="73"/>
  <c r="G6944" i="73"/>
  <c r="H6944" i="73" s="1"/>
  <c r="I6944" i="73"/>
  <c r="C6968" i="73" l="1"/>
  <c r="E6968" i="73" s="1"/>
  <c r="A6947" i="73"/>
  <c r="B6948" i="73"/>
  <c r="D7968" i="73"/>
  <c r="F6967" i="73"/>
  <c r="G6945" i="73"/>
  <c r="H6945" i="73" s="1"/>
  <c r="I6945" i="73"/>
  <c r="A6948" i="73" l="1"/>
  <c r="B6949" i="73"/>
  <c r="C6969" i="73"/>
  <c r="E6969" i="73" s="1"/>
  <c r="D7969" i="73"/>
  <c r="F6968" i="73"/>
  <c r="G6946" i="73"/>
  <c r="H6946" i="73" s="1"/>
  <c r="I6946" i="73"/>
  <c r="C6970" i="73" l="1"/>
  <c r="E6970" i="73" s="1"/>
  <c r="A6949" i="73"/>
  <c r="B6950" i="73"/>
  <c r="D7970" i="73"/>
  <c r="F6969" i="73"/>
  <c r="G6947" i="73"/>
  <c r="H6947" i="73" s="1"/>
  <c r="I6947" i="73"/>
  <c r="A6950" i="73" l="1"/>
  <c r="B6951" i="73"/>
  <c r="C6971" i="73"/>
  <c r="E6971" i="73" s="1"/>
  <c r="D7971" i="73"/>
  <c r="F6970" i="73"/>
  <c r="G6948" i="73"/>
  <c r="H6948" i="73" s="1"/>
  <c r="I6948" i="73"/>
  <c r="C6972" i="73" l="1"/>
  <c r="E6972" i="73" s="1"/>
  <c r="A6951" i="73"/>
  <c r="B6952" i="73"/>
  <c r="D7972" i="73"/>
  <c r="F6971" i="73"/>
  <c r="G6949" i="73"/>
  <c r="H6949" i="73" s="1"/>
  <c r="I6949" i="73"/>
  <c r="A6952" i="73" l="1"/>
  <c r="B6953" i="73"/>
  <c r="C6973" i="73"/>
  <c r="E6973" i="73" s="1"/>
  <c r="D7973" i="73"/>
  <c r="F6972" i="73"/>
  <c r="G6950" i="73"/>
  <c r="H6950" i="73" s="1"/>
  <c r="I6950" i="73"/>
  <c r="C6974" i="73" l="1"/>
  <c r="E6974" i="73" s="1"/>
  <c r="A6953" i="73"/>
  <c r="B6954" i="73"/>
  <c r="D7974" i="73"/>
  <c r="F6973" i="73"/>
  <c r="G6951" i="73"/>
  <c r="H6951" i="73" s="1"/>
  <c r="I6951" i="73"/>
  <c r="A6954" i="73" l="1"/>
  <c r="B6955" i="73"/>
  <c r="C6975" i="73"/>
  <c r="E6975" i="73" s="1"/>
  <c r="D7975" i="73"/>
  <c r="F6974" i="73"/>
  <c r="G6952" i="73"/>
  <c r="H6952" i="73" s="1"/>
  <c r="I6952" i="73"/>
  <c r="C6976" i="73" l="1"/>
  <c r="E6976" i="73" s="1"/>
  <c r="A6955" i="73"/>
  <c r="B6956" i="73"/>
  <c r="D7976" i="73"/>
  <c r="F6975" i="73"/>
  <c r="G6953" i="73"/>
  <c r="H6953" i="73" s="1"/>
  <c r="I6953" i="73"/>
  <c r="C6977" i="73" l="1"/>
  <c r="E6977" i="73" s="1"/>
  <c r="A6956" i="73"/>
  <c r="B6957" i="73"/>
  <c r="D7977" i="73"/>
  <c r="F6976" i="73"/>
  <c r="G6954" i="73"/>
  <c r="H6954" i="73" s="1"/>
  <c r="I6954" i="73"/>
  <c r="C6978" i="73" l="1"/>
  <c r="E6978" i="73" s="1"/>
  <c r="A6957" i="73"/>
  <c r="B6958" i="73"/>
  <c r="D7978" i="73"/>
  <c r="F6977" i="73"/>
  <c r="G6955" i="73"/>
  <c r="H6955" i="73" s="1"/>
  <c r="I6955" i="73"/>
  <c r="A6958" i="73" l="1"/>
  <c r="B6959" i="73"/>
  <c r="C6979" i="73"/>
  <c r="D7979" i="73"/>
  <c r="F6978" i="73"/>
  <c r="G6956" i="73"/>
  <c r="H6956" i="73" s="1"/>
  <c r="I6956" i="73"/>
  <c r="C6980" i="73" l="1"/>
  <c r="E6980" i="73" s="1"/>
  <c r="A6959" i="73"/>
  <c r="B6960" i="73"/>
  <c r="E6979" i="73"/>
  <c r="D7980" i="73"/>
  <c r="F6979" i="73"/>
  <c r="G6957" i="73"/>
  <c r="H6957" i="73" s="1"/>
  <c r="I6957" i="73"/>
  <c r="A6960" i="73" l="1"/>
  <c r="B6961" i="73"/>
  <c r="D7981" i="73"/>
  <c r="C6981" i="73"/>
  <c r="E6981" i="73" s="1"/>
  <c r="F6980" i="73"/>
  <c r="G6958" i="73"/>
  <c r="H6958" i="73" s="1"/>
  <c r="I6958" i="73"/>
  <c r="D7982" i="73" l="1"/>
  <c r="C6982" i="73"/>
  <c r="A6961" i="73"/>
  <c r="B6962" i="73"/>
  <c r="F6981" i="73"/>
  <c r="G6959" i="73"/>
  <c r="H6959" i="73" s="1"/>
  <c r="I6959" i="73"/>
  <c r="C6983" i="73" l="1"/>
  <c r="E6983" i="73" s="1"/>
  <c r="E6982" i="73"/>
  <c r="A6962" i="73"/>
  <c r="B6963" i="73"/>
  <c r="D7983" i="73"/>
  <c r="F6982" i="73"/>
  <c r="G6960" i="73"/>
  <c r="H6960" i="73" s="1"/>
  <c r="I6960" i="73"/>
  <c r="D7984" i="73" l="1"/>
  <c r="C6984" i="73"/>
  <c r="A6963" i="73"/>
  <c r="B6964" i="73"/>
  <c r="F6983" i="73"/>
  <c r="G6961" i="73"/>
  <c r="H6961" i="73" s="1"/>
  <c r="I6961" i="73"/>
  <c r="C6985" i="73" l="1"/>
  <c r="E6984" i="73"/>
  <c r="A6964" i="73"/>
  <c r="B6965" i="73"/>
  <c r="D7985" i="73"/>
  <c r="F6984" i="73"/>
  <c r="G6962" i="73"/>
  <c r="H6962" i="73" s="1"/>
  <c r="I6962" i="73"/>
  <c r="E6985" i="73"/>
  <c r="D7986" i="73" l="1"/>
  <c r="C6986" i="73"/>
  <c r="E6986" i="73" s="1"/>
  <c r="A6965" i="73"/>
  <c r="B6966" i="73"/>
  <c r="F6985" i="73"/>
  <c r="G6963" i="73"/>
  <c r="H6963" i="73" s="1"/>
  <c r="I6963" i="73"/>
  <c r="C6987" i="73" l="1"/>
  <c r="E6987" i="73" s="1"/>
  <c r="A6966" i="73"/>
  <c r="B6967" i="73"/>
  <c r="D7987" i="73"/>
  <c r="F6986" i="73"/>
  <c r="G6964" i="73"/>
  <c r="H6964" i="73" s="1"/>
  <c r="I6964" i="73"/>
  <c r="C6988" i="73" l="1"/>
  <c r="E6988" i="73" s="1"/>
  <c r="A6967" i="73"/>
  <c r="B6968" i="73"/>
  <c r="D7988" i="73"/>
  <c r="F6987" i="73"/>
  <c r="G6965" i="73"/>
  <c r="H6965" i="73" s="1"/>
  <c r="I6965" i="73"/>
  <c r="A6968" i="73" l="1"/>
  <c r="B6969" i="73"/>
  <c r="C6989" i="73"/>
  <c r="E6989" i="73" s="1"/>
  <c r="D7989" i="73"/>
  <c r="F6988" i="73"/>
  <c r="G6966" i="73"/>
  <c r="H6966" i="73" s="1"/>
  <c r="I6966" i="73"/>
  <c r="C6990" i="73" l="1"/>
  <c r="E6990" i="73" s="1"/>
  <c r="A6969" i="73"/>
  <c r="B6970" i="73"/>
  <c r="D7990" i="73"/>
  <c r="F6989" i="73"/>
  <c r="G6967" i="73"/>
  <c r="H6967" i="73" s="1"/>
  <c r="I6967" i="73"/>
  <c r="A6970" i="73" l="1"/>
  <c r="B6971" i="73"/>
  <c r="C6991" i="73"/>
  <c r="E6991" i="73" s="1"/>
  <c r="D7991" i="73"/>
  <c r="F6990" i="73"/>
  <c r="G6968" i="73"/>
  <c r="H6968" i="73" s="1"/>
  <c r="I6968" i="73"/>
  <c r="C6992" i="73" l="1"/>
  <c r="E6992" i="73" s="1"/>
  <c r="A6971" i="73"/>
  <c r="B6972" i="73"/>
  <c r="D7992" i="73"/>
  <c r="F6991" i="73"/>
  <c r="G6969" i="73"/>
  <c r="H6969" i="73" s="1"/>
  <c r="I6969" i="73"/>
  <c r="A6972" i="73" l="1"/>
  <c r="B6973" i="73"/>
  <c r="C6993" i="73"/>
  <c r="E6993" i="73" s="1"/>
  <c r="D7993" i="73"/>
  <c r="F6992" i="73"/>
  <c r="G6970" i="73"/>
  <c r="H6970" i="73" s="1"/>
  <c r="I6970" i="73"/>
  <c r="C6994" i="73" l="1"/>
  <c r="E6994" i="73" s="1"/>
  <c r="A6973" i="73"/>
  <c r="B6974" i="73"/>
  <c r="D7994" i="73"/>
  <c r="F6993" i="73"/>
  <c r="G6971" i="73"/>
  <c r="H6971" i="73" s="1"/>
  <c r="I6971" i="73"/>
  <c r="A6974" i="73" l="1"/>
  <c r="B6975" i="73"/>
  <c r="C6995" i="73"/>
  <c r="E6995" i="73" s="1"/>
  <c r="D7995" i="73"/>
  <c r="F6994" i="73"/>
  <c r="G6972" i="73"/>
  <c r="H6972" i="73" s="1"/>
  <c r="I6972" i="73"/>
  <c r="C6996" i="73" l="1"/>
  <c r="E6996" i="73" s="1"/>
  <c r="A6975" i="73"/>
  <c r="B6976" i="73"/>
  <c r="D7996" i="73"/>
  <c r="F6995" i="73"/>
  <c r="G6973" i="73"/>
  <c r="H6973" i="73" s="1"/>
  <c r="I6973" i="73"/>
  <c r="A6976" i="73" l="1"/>
  <c r="B6977" i="73"/>
  <c r="C6997" i="73"/>
  <c r="E6997" i="73" s="1"/>
  <c r="D7997" i="73"/>
  <c r="F6996" i="73"/>
  <c r="G6974" i="73"/>
  <c r="H6974" i="73" s="1"/>
  <c r="I6974" i="73"/>
  <c r="C6998" i="73" l="1"/>
  <c r="E6998" i="73" s="1"/>
  <c r="A6977" i="73"/>
  <c r="B6978" i="73"/>
  <c r="D7998" i="73"/>
  <c r="F6997" i="73"/>
  <c r="G6975" i="73"/>
  <c r="H6975" i="73" s="1"/>
  <c r="I6975" i="73"/>
  <c r="A6978" i="73" l="1"/>
  <c r="B6979" i="73"/>
  <c r="C6999" i="73"/>
  <c r="E6999" i="73" s="1"/>
  <c r="D7999" i="73"/>
  <c r="F6998" i="73"/>
  <c r="G6976" i="73"/>
  <c r="H6976" i="73" s="1"/>
  <c r="I6976" i="73"/>
  <c r="C7000" i="73" l="1"/>
  <c r="E7000" i="73" s="1"/>
  <c r="A6979" i="73"/>
  <c r="B6980" i="73"/>
  <c r="D8000" i="73"/>
  <c r="F6999" i="73"/>
  <c r="G6977" i="73"/>
  <c r="H6977" i="73" s="1"/>
  <c r="I6977" i="73"/>
  <c r="A6980" i="73" l="1"/>
  <c r="B6981" i="73"/>
  <c r="C7001" i="73"/>
  <c r="E7001" i="73" s="1"/>
  <c r="D8001" i="73"/>
  <c r="F7000" i="73"/>
  <c r="G6978" i="73"/>
  <c r="H6978" i="73" s="1"/>
  <c r="I6978" i="73"/>
  <c r="C7002" i="73" l="1"/>
  <c r="E7002" i="73" s="1"/>
  <c r="A6981" i="73"/>
  <c r="B6982" i="73"/>
  <c r="D8002" i="73"/>
  <c r="F7001" i="73"/>
  <c r="G6979" i="73"/>
  <c r="H6979" i="73" s="1"/>
  <c r="I6979" i="73"/>
  <c r="A6982" i="73" l="1"/>
  <c r="B6983" i="73"/>
  <c r="C7003" i="73"/>
  <c r="E7003" i="73" s="1"/>
  <c r="D8003" i="73"/>
  <c r="F7002" i="73"/>
  <c r="G6980" i="73"/>
  <c r="H6980" i="73" s="1"/>
  <c r="I6980" i="73"/>
  <c r="C7004" i="73" l="1"/>
  <c r="E7004" i="73" s="1"/>
  <c r="A6983" i="73"/>
  <c r="B6984" i="73"/>
  <c r="D8004" i="73"/>
  <c r="F7003" i="73"/>
  <c r="G6981" i="73"/>
  <c r="H6981" i="73" s="1"/>
  <c r="I6981" i="73"/>
  <c r="A6984" i="73" l="1"/>
  <c r="B6985" i="73"/>
  <c r="C7005" i="73"/>
  <c r="E7005" i="73" s="1"/>
  <c r="D8005" i="73"/>
  <c r="F7004" i="73"/>
  <c r="G6982" i="73"/>
  <c r="H6982" i="73" s="1"/>
  <c r="I6982" i="73"/>
  <c r="C7006" i="73" l="1"/>
  <c r="E7006" i="73" s="1"/>
  <c r="A6985" i="73"/>
  <c r="B6986" i="73"/>
  <c r="D8006" i="73"/>
  <c r="F7005" i="73"/>
  <c r="G6983" i="73"/>
  <c r="H6983" i="73" s="1"/>
  <c r="I6983" i="73"/>
  <c r="A6986" i="73" l="1"/>
  <c r="B6987" i="73"/>
  <c r="C7007" i="73"/>
  <c r="E7007" i="73" s="1"/>
  <c r="D8007" i="73"/>
  <c r="F7006" i="73"/>
  <c r="G6984" i="73"/>
  <c r="H6984" i="73" s="1"/>
  <c r="I6984" i="73"/>
  <c r="C7008" i="73" l="1"/>
  <c r="E7008" i="73" s="1"/>
  <c r="A6987" i="73"/>
  <c r="B6988" i="73"/>
  <c r="D8008" i="73"/>
  <c r="F7007" i="73"/>
  <c r="G6985" i="73"/>
  <c r="H6985" i="73" s="1"/>
  <c r="I6985" i="73"/>
  <c r="A6988" i="73" l="1"/>
  <c r="B6989" i="73"/>
  <c r="C7009" i="73"/>
  <c r="E7009" i="73" s="1"/>
  <c r="D8009" i="73"/>
  <c r="F7008" i="73"/>
  <c r="G6986" i="73"/>
  <c r="H6986" i="73" s="1"/>
  <c r="I6986" i="73"/>
  <c r="C7010" i="73" l="1"/>
  <c r="E7010" i="73" s="1"/>
  <c r="A6989" i="73"/>
  <c r="B6990" i="73"/>
  <c r="D8010" i="73"/>
  <c r="F7009" i="73"/>
  <c r="G6987" i="73"/>
  <c r="H6987" i="73" s="1"/>
  <c r="I6987" i="73"/>
  <c r="A6990" i="73" l="1"/>
  <c r="B6991" i="73"/>
  <c r="C7011" i="73"/>
  <c r="E7011" i="73" s="1"/>
  <c r="D8011" i="73"/>
  <c r="F7010" i="73"/>
  <c r="G6988" i="73"/>
  <c r="H6988" i="73" s="1"/>
  <c r="I6988" i="73"/>
  <c r="C7012" i="73" l="1"/>
  <c r="E7012" i="73" s="1"/>
  <c r="A6991" i="73"/>
  <c r="B6992" i="73"/>
  <c r="D8012" i="73"/>
  <c r="F7011" i="73"/>
  <c r="G6989" i="73"/>
  <c r="H6989" i="73" s="1"/>
  <c r="I6989" i="73"/>
  <c r="A6992" i="73" l="1"/>
  <c r="B6993" i="73"/>
  <c r="C7013" i="73"/>
  <c r="E7013" i="73" s="1"/>
  <c r="D8013" i="73"/>
  <c r="F7012" i="73"/>
  <c r="G6990" i="73"/>
  <c r="H6990" i="73" s="1"/>
  <c r="I6990" i="73"/>
  <c r="C7014" i="73" l="1"/>
  <c r="E7014" i="73" s="1"/>
  <c r="A6993" i="73"/>
  <c r="B6994" i="73"/>
  <c r="D8014" i="73"/>
  <c r="F7013" i="73"/>
  <c r="G6991" i="73"/>
  <c r="H6991" i="73" s="1"/>
  <c r="I6991" i="73"/>
  <c r="A6994" i="73" l="1"/>
  <c r="B6995" i="73"/>
  <c r="C7015" i="73"/>
  <c r="E7015" i="73" s="1"/>
  <c r="D8015" i="73"/>
  <c r="F7014" i="73"/>
  <c r="G6992" i="73"/>
  <c r="H6992" i="73" s="1"/>
  <c r="I6992" i="73"/>
  <c r="C7016" i="73" l="1"/>
  <c r="E7016" i="73" s="1"/>
  <c r="A6995" i="73"/>
  <c r="B6996" i="73"/>
  <c r="D8016" i="73"/>
  <c r="F7015" i="73"/>
  <c r="G6993" i="73"/>
  <c r="H6993" i="73" s="1"/>
  <c r="I6993" i="73"/>
  <c r="A6996" i="73" l="1"/>
  <c r="B6997" i="73"/>
  <c r="C7017" i="73"/>
  <c r="E7017" i="73" s="1"/>
  <c r="D8017" i="73"/>
  <c r="F7016" i="73"/>
  <c r="G6994" i="73"/>
  <c r="H6994" i="73" s="1"/>
  <c r="I6994" i="73"/>
  <c r="C7018" i="73" l="1"/>
  <c r="E7018" i="73" s="1"/>
  <c r="A6997" i="73"/>
  <c r="B6998" i="73"/>
  <c r="D8018" i="73"/>
  <c r="F7017" i="73"/>
  <c r="G6995" i="73"/>
  <c r="H6995" i="73" s="1"/>
  <c r="I6995" i="73"/>
  <c r="A6998" i="73" l="1"/>
  <c r="B6999" i="73"/>
  <c r="C7019" i="73"/>
  <c r="E7019" i="73" s="1"/>
  <c r="D8019" i="73"/>
  <c r="F7018" i="73"/>
  <c r="G6996" i="73"/>
  <c r="H6996" i="73" s="1"/>
  <c r="I6996" i="73"/>
  <c r="C7020" i="73" l="1"/>
  <c r="E7020" i="73" s="1"/>
  <c r="A6999" i="73"/>
  <c r="B7000" i="73"/>
  <c r="D8020" i="73"/>
  <c r="F7019" i="73"/>
  <c r="G6997" i="73"/>
  <c r="H6997" i="73" s="1"/>
  <c r="I6997" i="73"/>
  <c r="A7000" i="73" l="1"/>
  <c r="B7001" i="73"/>
  <c r="C7021" i="73"/>
  <c r="E7021" i="73" s="1"/>
  <c r="D8021" i="73"/>
  <c r="F7020" i="73"/>
  <c r="G6998" i="73"/>
  <c r="H6998" i="73" s="1"/>
  <c r="I6998" i="73"/>
  <c r="C7022" i="73" l="1"/>
  <c r="E7022" i="73" s="1"/>
  <c r="A7001" i="73"/>
  <c r="B7002" i="73"/>
  <c r="D8022" i="73"/>
  <c r="F7021" i="73"/>
  <c r="G6999" i="73"/>
  <c r="H6999" i="73" s="1"/>
  <c r="I6999" i="73"/>
  <c r="A7002" i="73" l="1"/>
  <c r="B7003" i="73"/>
  <c r="C7023" i="73"/>
  <c r="E7023" i="73" s="1"/>
  <c r="D8023" i="73"/>
  <c r="F7022" i="73"/>
  <c r="G7000" i="73"/>
  <c r="H7000" i="73" s="1"/>
  <c r="I7000" i="73"/>
  <c r="C7024" i="73" l="1"/>
  <c r="E7024" i="73" s="1"/>
  <c r="A7003" i="73"/>
  <c r="B7004" i="73"/>
  <c r="D8024" i="73"/>
  <c r="F7023" i="73"/>
  <c r="G7001" i="73"/>
  <c r="H7001" i="73" s="1"/>
  <c r="I7001" i="73"/>
  <c r="A7004" i="73" l="1"/>
  <c r="B7005" i="73"/>
  <c r="C7025" i="73"/>
  <c r="E7025" i="73" s="1"/>
  <c r="D8025" i="73"/>
  <c r="F7024" i="73"/>
  <c r="G7002" i="73"/>
  <c r="H7002" i="73" s="1"/>
  <c r="I7002" i="73"/>
  <c r="C7026" i="73" l="1"/>
  <c r="E7026" i="73" s="1"/>
  <c r="A7005" i="73"/>
  <c r="B7006" i="73"/>
  <c r="D8026" i="73"/>
  <c r="F7025" i="73"/>
  <c r="G7003" i="73"/>
  <c r="H7003" i="73" s="1"/>
  <c r="I7003" i="73"/>
  <c r="A7006" i="73" l="1"/>
  <c r="B7007" i="73"/>
  <c r="C7027" i="73"/>
  <c r="E7027" i="73" s="1"/>
  <c r="D8027" i="73"/>
  <c r="F7026" i="73"/>
  <c r="G7004" i="73"/>
  <c r="H7004" i="73" s="1"/>
  <c r="I7004" i="73"/>
  <c r="C7028" i="73" l="1"/>
  <c r="E7028" i="73" s="1"/>
  <c r="A7007" i="73"/>
  <c r="B7008" i="73"/>
  <c r="D8028" i="73"/>
  <c r="F7027" i="73"/>
  <c r="G7005" i="73"/>
  <c r="H7005" i="73" s="1"/>
  <c r="I7005" i="73"/>
  <c r="A7008" i="73" l="1"/>
  <c r="B7009" i="73"/>
  <c r="C7029" i="73"/>
  <c r="E7029" i="73" s="1"/>
  <c r="D8029" i="73"/>
  <c r="F7028" i="73"/>
  <c r="G7006" i="73"/>
  <c r="H7006" i="73" s="1"/>
  <c r="I7006" i="73"/>
  <c r="C7030" i="73" l="1"/>
  <c r="E7030" i="73" s="1"/>
  <c r="A7009" i="73"/>
  <c r="B7010" i="73"/>
  <c r="D8030" i="73"/>
  <c r="F7029" i="73"/>
  <c r="G7007" i="73"/>
  <c r="H7007" i="73" s="1"/>
  <c r="I7007" i="73"/>
  <c r="A7010" i="73" l="1"/>
  <c r="B7011" i="73"/>
  <c r="C7031" i="73"/>
  <c r="E7031" i="73" s="1"/>
  <c r="D8031" i="73"/>
  <c r="F7030" i="73"/>
  <c r="G7008" i="73"/>
  <c r="H7008" i="73" s="1"/>
  <c r="I7008" i="73"/>
  <c r="C7032" i="73" l="1"/>
  <c r="E7032" i="73" s="1"/>
  <c r="A7011" i="73"/>
  <c r="B7012" i="73"/>
  <c r="D8032" i="73"/>
  <c r="F7031" i="73"/>
  <c r="G7009" i="73"/>
  <c r="H7009" i="73" s="1"/>
  <c r="I7009" i="73"/>
  <c r="A7012" i="73" l="1"/>
  <c r="B7013" i="73"/>
  <c r="C7033" i="73"/>
  <c r="E7033" i="73" s="1"/>
  <c r="D8033" i="73"/>
  <c r="F7032" i="73"/>
  <c r="G7010" i="73"/>
  <c r="H7010" i="73" s="1"/>
  <c r="I7010" i="73"/>
  <c r="C7034" i="73" l="1"/>
  <c r="E7034" i="73" s="1"/>
  <c r="A7013" i="73"/>
  <c r="B7014" i="73"/>
  <c r="D8034" i="73"/>
  <c r="F7033" i="73"/>
  <c r="G7011" i="73"/>
  <c r="H7011" i="73" s="1"/>
  <c r="I7011" i="73"/>
  <c r="A7014" i="73" l="1"/>
  <c r="B7015" i="73"/>
  <c r="C7035" i="73"/>
  <c r="E7035" i="73" s="1"/>
  <c r="D8035" i="73"/>
  <c r="F7034" i="73"/>
  <c r="G7012" i="73"/>
  <c r="H7012" i="73" s="1"/>
  <c r="I7012" i="73"/>
  <c r="C7036" i="73" l="1"/>
  <c r="E7036" i="73" s="1"/>
  <c r="A7015" i="73"/>
  <c r="B7016" i="73"/>
  <c r="D8036" i="73"/>
  <c r="F7035" i="73"/>
  <c r="G7013" i="73"/>
  <c r="H7013" i="73" s="1"/>
  <c r="I7013" i="73"/>
  <c r="A7016" i="73" l="1"/>
  <c r="B7017" i="73"/>
  <c r="C7037" i="73"/>
  <c r="E7037" i="73" s="1"/>
  <c r="D8037" i="73"/>
  <c r="F7036" i="73"/>
  <c r="G7014" i="73"/>
  <c r="H7014" i="73" s="1"/>
  <c r="I7014" i="73"/>
  <c r="C7038" i="73" l="1"/>
  <c r="E7038" i="73" s="1"/>
  <c r="A7017" i="73"/>
  <c r="B7018" i="73"/>
  <c r="D8038" i="73"/>
  <c r="F7037" i="73"/>
  <c r="G7015" i="73"/>
  <c r="H7015" i="73" s="1"/>
  <c r="I7015" i="73"/>
  <c r="A7018" i="73" l="1"/>
  <c r="B7019" i="73"/>
  <c r="C7039" i="73"/>
  <c r="E7039" i="73" s="1"/>
  <c r="D8039" i="73"/>
  <c r="F7038" i="73"/>
  <c r="G7016" i="73"/>
  <c r="H7016" i="73" s="1"/>
  <c r="I7016" i="73"/>
  <c r="C7040" i="73" l="1"/>
  <c r="E7040" i="73" s="1"/>
  <c r="A7019" i="73"/>
  <c r="B7020" i="73"/>
  <c r="D8040" i="73"/>
  <c r="F7039" i="73"/>
  <c r="G7017" i="73"/>
  <c r="H7017" i="73" s="1"/>
  <c r="I7017" i="73"/>
  <c r="A7020" i="73" l="1"/>
  <c r="B7021" i="73"/>
  <c r="C7041" i="73"/>
  <c r="E7041" i="73" s="1"/>
  <c r="D8041" i="73"/>
  <c r="F7040" i="73"/>
  <c r="G7018" i="73"/>
  <c r="H7018" i="73" s="1"/>
  <c r="I7018" i="73"/>
  <c r="C7042" i="73" l="1"/>
  <c r="E7042" i="73" s="1"/>
  <c r="A7021" i="73"/>
  <c r="B7022" i="73"/>
  <c r="D8042" i="73"/>
  <c r="F7041" i="73"/>
  <c r="G7019" i="73"/>
  <c r="H7019" i="73" s="1"/>
  <c r="I7019" i="73"/>
  <c r="A7022" i="73" l="1"/>
  <c r="B7023" i="73"/>
  <c r="C7043" i="73"/>
  <c r="E7043" i="73" s="1"/>
  <c r="D8043" i="73"/>
  <c r="F7042" i="73"/>
  <c r="G7020" i="73"/>
  <c r="H7020" i="73" s="1"/>
  <c r="I7020" i="73"/>
  <c r="C7044" i="73" l="1"/>
  <c r="E7044" i="73" s="1"/>
  <c r="A7023" i="73"/>
  <c r="B7024" i="73"/>
  <c r="D8044" i="73"/>
  <c r="F7043" i="73"/>
  <c r="G7021" i="73"/>
  <c r="H7021" i="73" s="1"/>
  <c r="I7021" i="73"/>
  <c r="A7024" i="73" l="1"/>
  <c r="B7025" i="73"/>
  <c r="C7045" i="73"/>
  <c r="E7045" i="73" s="1"/>
  <c r="D8045" i="73"/>
  <c r="F7044" i="73"/>
  <c r="G7022" i="73"/>
  <c r="H7022" i="73" s="1"/>
  <c r="I7022" i="73"/>
  <c r="C7046" i="73" l="1"/>
  <c r="E7046" i="73" s="1"/>
  <c r="A7025" i="73"/>
  <c r="B7026" i="73"/>
  <c r="D8046" i="73"/>
  <c r="F7045" i="73"/>
  <c r="G7023" i="73"/>
  <c r="H7023" i="73" s="1"/>
  <c r="I7023" i="73"/>
  <c r="A7026" i="73" l="1"/>
  <c r="B7027" i="73"/>
  <c r="C7047" i="73"/>
  <c r="E7047" i="73" s="1"/>
  <c r="D8047" i="73"/>
  <c r="F7046" i="73"/>
  <c r="G7024" i="73"/>
  <c r="H7024" i="73" s="1"/>
  <c r="I7024" i="73"/>
  <c r="C7048" i="73" l="1"/>
  <c r="E7048" i="73" s="1"/>
  <c r="A7027" i="73"/>
  <c r="B7028" i="73"/>
  <c r="D8048" i="73"/>
  <c r="F7047" i="73"/>
  <c r="G7025" i="73"/>
  <c r="H7025" i="73" s="1"/>
  <c r="I7025" i="73"/>
  <c r="A7028" i="73" l="1"/>
  <c r="B7029" i="73"/>
  <c r="C7049" i="73"/>
  <c r="E7049" i="73" s="1"/>
  <c r="D8049" i="73"/>
  <c r="F7048" i="73"/>
  <c r="G7026" i="73"/>
  <c r="H7026" i="73" s="1"/>
  <c r="I7026" i="73"/>
  <c r="C7050" i="73" l="1"/>
  <c r="E7050" i="73" s="1"/>
  <c r="A7029" i="73"/>
  <c r="B7030" i="73"/>
  <c r="D8050" i="73"/>
  <c r="F7049" i="73"/>
  <c r="G7027" i="73"/>
  <c r="H7027" i="73" s="1"/>
  <c r="I7027" i="73"/>
  <c r="A7030" i="73" l="1"/>
  <c r="B7031" i="73"/>
  <c r="C7051" i="73"/>
  <c r="E7051" i="73" s="1"/>
  <c r="D8051" i="73"/>
  <c r="F7050" i="73"/>
  <c r="G7028" i="73"/>
  <c r="H7028" i="73" s="1"/>
  <c r="I7028" i="73"/>
  <c r="C7052" i="73" l="1"/>
  <c r="E7052" i="73" s="1"/>
  <c r="A7031" i="73"/>
  <c r="B7032" i="73"/>
  <c r="D8052" i="73"/>
  <c r="F7051" i="73"/>
  <c r="G7029" i="73"/>
  <c r="H7029" i="73" s="1"/>
  <c r="I7029" i="73"/>
  <c r="A7032" i="73" l="1"/>
  <c r="B7033" i="73"/>
  <c r="C7053" i="73"/>
  <c r="E7053" i="73" s="1"/>
  <c r="D8053" i="73"/>
  <c r="F7052" i="73"/>
  <c r="G7030" i="73"/>
  <c r="H7030" i="73" s="1"/>
  <c r="I7030" i="73"/>
  <c r="C7054" i="73" l="1"/>
  <c r="E7054" i="73" s="1"/>
  <c r="A7033" i="73"/>
  <c r="B7034" i="73"/>
  <c r="D8054" i="73"/>
  <c r="F7053" i="73"/>
  <c r="G7031" i="73"/>
  <c r="H7031" i="73" s="1"/>
  <c r="I7031" i="73"/>
  <c r="A7034" i="73" l="1"/>
  <c r="B7035" i="73"/>
  <c r="C7055" i="73"/>
  <c r="E7055" i="73" s="1"/>
  <c r="D8055" i="73"/>
  <c r="F7054" i="73"/>
  <c r="G7032" i="73"/>
  <c r="H7032" i="73" s="1"/>
  <c r="I7032" i="73"/>
  <c r="C7056" i="73" l="1"/>
  <c r="E7056" i="73" s="1"/>
  <c r="A7035" i="73"/>
  <c r="B7036" i="73"/>
  <c r="D8056" i="73"/>
  <c r="F7055" i="73"/>
  <c r="G7033" i="73"/>
  <c r="H7033" i="73" s="1"/>
  <c r="I7033" i="73"/>
  <c r="A7036" i="73" l="1"/>
  <c r="B7037" i="73"/>
  <c r="C7057" i="73"/>
  <c r="E7057" i="73" s="1"/>
  <c r="D8057" i="73"/>
  <c r="F7056" i="73"/>
  <c r="G7034" i="73"/>
  <c r="H7034" i="73" s="1"/>
  <c r="I7034" i="73"/>
  <c r="C7058" i="73" l="1"/>
  <c r="E7058" i="73" s="1"/>
  <c r="A7037" i="73"/>
  <c r="B7038" i="73"/>
  <c r="D8058" i="73"/>
  <c r="F7057" i="73"/>
  <c r="G7035" i="73"/>
  <c r="H7035" i="73" s="1"/>
  <c r="I7035" i="73"/>
  <c r="A7038" i="73" l="1"/>
  <c r="B7039" i="73"/>
  <c r="C7059" i="73"/>
  <c r="E7059" i="73" s="1"/>
  <c r="D8059" i="73"/>
  <c r="F7058" i="73"/>
  <c r="G7036" i="73"/>
  <c r="H7036" i="73" s="1"/>
  <c r="I7036" i="73"/>
  <c r="C7060" i="73" l="1"/>
  <c r="E7060" i="73" s="1"/>
  <c r="A7039" i="73"/>
  <c r="B7040" i="73"/>
  <c r="D8060" i="73"/>
  <c r="F7059" i="73"/>
  <c r="G7037" i="73"/>
  <c r="H7037" i="73" s="1"/>
  <c r="I7037" i="73"/>
  <c r="A7040" i="73" l="1"/>
  <c r="B7041" i="73"/>
  <c r="C7061" i="73"/>
  <c r="E7061" i="73" s="1"/>
  <c r="D8061" i="73"/>
  <c r="F7060" i="73"/>
  <c r="G7038" i="73"/>
  <c r="H7038" i="73" s="1"/>
  <c r="I7038" i="73"/>
  <c r="C7062" i="73" l="1"/>
  <c r="E7062" i="73" s="1"/>
  <c r="A7041" i="73"/>
  <c r="B7042" i="73"/>
  <c r="D8062" i="73"/>
  <c r="F7061" i="73"/>
  <c r="G7039" i="73"/>
  <c r="H7039" i="73" s="1"/>
  <c r="I7039" i="73"/>
  <c r="A7042" i="73" l="1"/>
  <c r="B7043" i="73"/>
  <c r="C7063" i="73"/>
  <c r="E7063" i="73" s="1"/>
  <c r="D8063" i="73"/>
  <c r="F7062" i="73"/>
  <c r="G7040" i="73"/>
  <c r="H7040" i="73" s="1"/>
  <c r="I7040" i="73"/>
  <c r="C7064" i="73" l="1"/>
  <c r="E7064" i="73" s="1"/>
  <c r="A7043" i="73"/>
  <c r="B7044" i="73"/>
  <c r="D8064" i="73"/>
  <c r="F7063" i="73"/>
  <c r="G7041" i="73"/>
  <c r="H7041" i="73" s="1"/>
  <c r="I7041" i="73"/>
  <c r="A7044" i="73" l="1"/>
  <c r="B7045" i="73"/>
  <c r="C7065" i="73"/>
  <c r="E7065" i="73" s="1"/>
  <c r="D8065" i="73"/>
  <c r="F7064" i="73"/>
  <c r="G7042" i="73"/>
  <c r="H7042" i="73" s="1"/>
  <c r="I7042" i="73"/>
  <c r="C7066" i="73" l="1"/>
  <c r="E7066" i="73" s="1"/>
  <c r="A7045" i="73"/>
  <c r="B7046" i="73"/>
  <c r="D8066" i="73"/>
  <c r="F7065" i="73"/>
  <c r="G7043" i="73"/>
  <c r="H7043" i="73" s="1"/>
  <c r="I7043" i="73"/>
  <c r="A7046" i="73" l="1"/>
  <c r="B7047" i="73"/>
  <c r="D8067" i="73"/>
  <c r="C7067" i="73"/>
  <c r="E7067" i="73" s="1"/>
  <c r="F7066" i="73"/>
  <c r="G7044" i="73"/>
  <c r="H7044" i="73" s="1"/>
  <c r="I7044" i="73"/>
  <c r="D8068" i="73" l="1"/>
  <c r="C7068" i="73"/>
  <c r="E7068" i="73" s="1"/>
  <c r="A7047" i="73"/>
  <c r="B7048" i="73"/>
  <c r="F7067" i="73"/>
  <c r="G7045" i="73"/>
  <c r="H7045" i="73" s="1"/>
  <c r="I7045" i="73"/>
  <c r="C7069" i="73" l="1"/>
  <c r="E7069" i="73" s="1"/>
  <c r="A7048" i="73"/>
  <c r="B7049" i="73"/>
  <c r="D8069" i="73"/>
  <c r="F7068" i="73"/>
  <c r="G7046" i="73"/>
  <c r="H7046" i="73" s="1"/>
  <c r="I7046" i="73"/>
  <c r="C7070" i="73" l="1"/>
  <c r="E7070" i="73" s="1"/>
  <c r="A7049" i="73"/>
  <c r="B7050" i="73"/>
  <c r="D8070" i="73"/>
  <c r="F7069" i="73"/>
  <c r="G7047" i="73"/>
  <c r="H7047" i="73" s="1"/>
  <c r="I7047" i="73"/>
  <c r="A7050" i="73" l="1"/>
  <c r="B7051" i="73"/>
  <c r="C7071" i="73"/>
  <c r="E7071" i="73" s="1"/>
  <c r="D8071" i="73"/>
  <c r="F7070" i="73"/>
  <c r="G7048" i="73"/>
  <c r="H7048" i="73" s="1"/>
  <c r="I7048" i="73"/>
  <c r="C7072" i="73" l="1"/>
  <c r="E7072" i="73" s="1"/>
  <c r="A7051" i="73"/>
  <c r="B7052" i="73"/>
  <c r="D8072" i="73"/>
  <c r="F7071" i="73"/>
  <c r="G7049" i="73"/>
  <c r="H7049" i="73" s="1"/>
  <c r="I7049" i="73"/>
  <c r="A7052" i="73" l="1"/>
  <c r="B7053" i="73"/>
  <c r="C7073" i="73"/>
  <c r="E7073" i="73" s="1"/>
  <c r="D8073" i="73"/>
  <c r="F7072" i="73"/>
  <c r="G7050" i="73"/>
  <c r="H7050" i="73" s="1"/>
  <c r="I7050" i="73"/>
  <c r="C7074" i="73" l="1"/>
  <c r="E7074" i="73" s="1"/>
  <c r="A7053" i="73"/>
  <c r="B7054" i="73"/>
  <c r="D8074" i="73"/>
  <c r="F7073" i="73"/>
  <c r="G7051" i="73"/>
  <c r="H7051" i="73" s="1"/>
  <c r="I7051" i="73"/>
  <c r="A7054" i="73" l="1"/>
  <c r="B7055" i="73"/>
  <c r="C7075" i="73"/>
  <c r="E7075" i="73" s="1"/>
  <c r="D8075" i="73"/>
  <c r="F7074" i="73"/>
  <c r="G7052" i="73"/>
  <c r="H7052" i="73" s="1"/>
  <c r="I7052" i="73"/>
  <c r="C7076" i="73" l="1"/>
  <c r="E7076" i="73" s="1"/>
  <c r="A7055" i="73"/>
  <c r="B7056" i="73"/>
  <c r="D8076" i="73"/>
  <c r="F7075" i="73"/>
  <c r="G7053" i="73"/>
  <c r="H7053" i="73" s="1"/>
  <c r="I7053" i="73"/>
  <c r="A7056" i="73" l="1"/>
  <c r="B7057" i="73"/>
  <c r="C7077" i="73"/>
  <c r="E7077" i="73" s="1"/>
  <c r="D8077" i="73"/>
  <c r="F7076" i="73"/>
  <c r="G7054" i="73"/>
  <c r="H7054" i="73" s="1"/>
  <c r="I7054" i="73"/>
  <c r="C7078" i="73" l="1"/>
  <c r="E7078" i="73" s="1"/>
  <c r="A7057" i="73"/>
  <c r="B7058" i="73"/>
  <c r="D8078" i="73"/>
  <c r="F7077" i="73"/>
  <c r="G7055" i="73"/>
  <c r="H7055" i="73" s="1"/>
  <c r="I7055" i="73"/>
  <c r="A7058" i="73" l="1"/>
  <c r="B7059" i="73"/>
  <c r="C7079" i="73"/>
  <c r="E7079" i="73" s="1"/>
  <c r="D8079" i="73"/>
  <c r="F7078" i="73"/>
  <c r="G7056" i="73"/>
  <c r="H7056" i="73" s="1"/>
  <c r="I7056" i="73"/>
  <c r="C7080" i="73" l="1"/>
  <c r="E7080" i="73" s="1"/>
  <c r="A7059" i="73"/>
  <c r="B7060" i="73"/>
  <c r="D8080" i="73"/>
  <c r="F7079" i="73"/>
  <c r="G7057" i="73"/>
  <c r="H7057" i="73" s="1"/>
  <c r="I7057" i="73"/>
  <c r="A7060" i="73" l="1"/>
  <c r="B7061" i="73"/>
  <c r="C7081" i="73"/>
  <c r="E7081" i="73" s="1"/>
  <c r="D8081" i="73"/>
  <c r="F7080" i="73"/>
  <c r="G7058" i="73"/>
  <c r="H7058" i="73" s="1"/>
  <c r="I7058" i="73"/>
  <c r="C7082" i="73" l="1"/>
  <c r="E7082" i="73" s="1"/>
  <c r="A7061" i="73"/>
  <c r="B7062" i="73"/>
  <c r="D8082" i="73"/>
  <c r="F7081" i="73"/>
  <c r="G7059" i="73"/>
  <c r="H7059" i="73" s="1"/>
  <c r="I7059" i="73"/>
  <c r="A7062" i="73" l="1"/>
  <c r="B7063" i="73"/>
  <c r="D8083" i="73"/>
  <c r="C7083" i="73"/>
  <c r="E7083" i="73" s="1"/>
  <c r="F7082" i="73"/>
  <c r="G7060" i="73"/>
  <c r="H7060" i="73" s="1"/>
  <c r="I7060" i="73"/>
  <c r="D8084" i="73" l="1"/>
  <c r="C7084" i="73"/>
  <c r="E7084" i="73" s="1"/>
  <c r="A7063" i="73"/>
  <c r="B7064" i="73"/>
  <c r="F7083" i="73"/>
  <c r="G7061" i="73"/>
  <c r="H7061" i="73" s="1"/>
  <c r="I7061" i="73"/>
  <c r="C7085" i="73" l="1"/>
  <c r="E7085" i="73" s="1"/>
  <c r="A7064" i="73"/>
  <c r="B7065" i="73"/>
  <c r="D8085" i="73"/>
  <c r="F7084" i="73"/>
  <c r="G7062" i="73"/>
  <c r="H7062" i="73" s="1"/>
  <c r="I7062" i="73"/>
  <c r="A7065" i="73" l="1"/>
  <c r="B7066" i="73"/>
  <c r="C7086" i="73"/>
  <c r="E7086" i="73" s="1"/>
  <c r="D8086" i="73"/>
  <c r="F7085" i="73"/>
  <c r="G7063" i="73"/>
  <c r="H7063" i="73" s="1"/>
  <c r="I7063" i="73"/>
  <c r="C7087" i="73" l="1"/>
  <c r="E7087" i="73" s="1"/>
  <c r="A7066" i="73"/>
  <c r="B7067" i="73"/>
  <c r="D8087" i="73"/>
  <c r="F7086" i="73"/>
  <c r="G7064" i="73"/>
  <c r="H7064" i="73" s="1"/>
  <c r="I7064" i="73"/>
  <c r="A7067" i="73" l="1"/>
  <c r="B7068" i="73"/>
  <c r="C7088" i="73"/>
  <c r="D8088" i="73"/>
  <c r="F7087" i="73"/>
  <c r="G7065" i="73"/>
  <c r="H7065" i="73" s="1"/>
  <c r="I7065" i="73"/>
  <c r="C7089" i="73" l="1"/>
  <c r="E7089" i="73" s="1"/>
  <c r="E7088" i="73"/>
  <c r="A7068" i="73"/>
  <c r="B7069" i="73"/>
  <c r="D8089" i="73"/>
  <c r="F7088" i="73"/>
  <c r="G7066" i="73"/>
  <c r="H7066" i="73" s="1"/>
  <c r="I7066" i="73"/>
  <c r="D8090" i="73" l="1"/>
  <c r="C7090" i="73"/>
  <c r="E7090" i="73" s="1"/>
  <c r="A7069" i="73"/>
  <c r="B7070" i="73"/>
  <c r="F7089" i="73"/>
  <c r="G7067" i="73"/>
  <c r="H7067" i="73" s="1"/>
  <c r="I7067" i="73"/>
  <c r="C7091" i="73" l="1"/>
  <c r="E7091" i="73" s="1"/>
  <c r="A7070" i="73"/>
  <c r="B7071" i="73"/>
  <c r="D8091" i="73"/>
  <c r="F7090" i="73"/>
  <c r="G7068" i="73"/>
  <c r="H7068" i="73" s="1"/>
  <c r="I7068" i="73"/>
  <c r="A7071" i="73" l="1"/>
  <c r="B7072" i="73"/>
  <c r="C7092" i="73"/>
  <c r="E7092" i="73" s="1"/>
  <c r="D8092" i="73"/>
  <c r="F7091" i="73"/>
  <c r="G7069" i="73"/>
  <c r="H7069" i="73" s="1"/>
  <c r="I7069" i="73"/>
  <c r="C7093" i="73" l="1"/>
  <c r="E7093" i="73" s="1"/>
  <c r="A7072" i="73"/>
  <c r="B7073" i="73"/>
  <c r="D8093" i="73"/>
  <c r="F7092" i="73"/>
  <c r="G7070" i="73"/>
  <c r="H7070" i="73" s="1"/>
  <c r="I7070" i="73"/>
  <c r="A7073" i="73" l="1"/>
  <c r="B7074" i="73"/>
  <c r="C7094" i="73"/>
  <c r="D8094" i="73"/>
  <c r="F7093" i="73"/>
  <c r="G7071" i="73"/>
  <c r="H7071" i="73" s="1"/>
  <c r="I7071" i="73"/>
  <c r="C7095" i="73" l="1"/>
  <c r="E7095" i="73" s="1"/>
  <c r="E7094" i="73"/>
  <c r="A7074" i="73"/>
  <c r="B7075" i="73"/>
  <c r="D8095" i="73"/>
  <c r="F7094" i="73"/>
  <c r="G7072" i="73"/>
  <c r="H7072" i="73" s="1"/>
  <c r="I7072" i="73"/>
  <c r="D8096" i="73" l="1"/>
  <c r="C7096" i="73"/>
  <c r="E7096" i="73" s="1"/>
  <c r="A7075" i="73"/>
  <c r="B7076" i="73"/>
  <c r="F7095" i="73"/>
  <c r="G7073" i="73"/>
  <c r="H7073" i="73" s="1"/>
  <c r="I7073" i="73"/>
  <c r="C7097" i="73" l="1"/>
  <c r="E7097" i="73" s="1"/>
  <c r="A7076" i="73"/>
  <c r="B7077" i="73"/>
  <c r="D8097" i="73"/>
  <c r="F7096" i="73"/>
  <c r="G7074" i="73"/>
  <c r="H7074" i="73" s="1"/>
  <c r="I7074" i="73"/>
  <c r="A7077" i="73" l="1"/>
  <c r="B7078" i="73"/>
  <c r="C7098" i="73"/>
  <c r="E7098" i="73" s="1"/>
  <c r="D8098" i="73"/>
  <c r="F7097" i="73"/>
  <c r="G7075" i="73"/>
  <c r="H7075" i="73" s="1"/>
  <c r="I7075" i="73"/>
  <c r="C7099" i="73" l="1"/>
  <c r="E7099" i="73" s="1"/>
  <c r="D8099" i="73"/>
  <c r="A7078" i="73"/>
  <c r="B7079" i="73"/>
  <c r="F7098" i="73"/>
  <c r="G7076" i="73"/>
  <c r="H7076" i="73" s="1"/>
  <c r="I7076" i="73"/>
  <c r="D8100" i="73" l="1"/>
  <c r="A7079" i="73"/>
  <c r="B7080" i="73"/>
  <c r="C7100" i="73"/>
  <c r="E7100" i="73" s="1"/>
  <c r="F7099" i="73"/>
  <c r="G7077" i="73"/>
  <c r="H7077" i="73" s="1"/>
  <c r="I7077" i="73"/>
  <c r="A7080" i="73" l="1"/>
  <c r="B7081" i="73"/>
  <c r="C7101" i="73"/>
  <c r="E7101" i="73" s="1"/>
  <c r="D8101" i="73"/>
  <c r="F7100" i="73"/>
  <c r="G7078" i="73"/>
  <c r="H7078" i="73" s="1"/>
  <c r="I7078" i="73"/>
  <c r="C7102" i="73" l="1"/>
  <c r="E7102" i="73" s="1"/>
  <c r="A7081" i="73"/>
  <c r="B7082" i="73"/>
  <c r="D8102" i="73"/>
  <c r="F7101" i="73"/>
  <c r="G7079" i="73"/>
  <c r="H7079" i="73" s="1"/>
  <c r="I7079" i="73"/>
  <c r="A7082" i="73" l="1"/>
  <c r="B7083" i="73"/>
  <c r="C7103" i="73"/>
  <c r="E7103" i="73" s="1"/>
  <c r="D8103" i="73"/>
  <c r="F7102" i="73"/>
  <c r="G7080" i="73"/>
  <c r="H7080" i="73" s="1"/>
  <c r="I7080" i="73"/>
  <c r="C7104" i="73" l="1"/>
  <c r="E7104" i="73" s="1"/>
  <c r="A7083" i="73"/>
  <c r="B7084" i="73"/>
  <c r="D8104" i="73"/>
  <c r="F7103" i="73"/>
  <c r="G7081" i="73"/>
  <c r="H7081" i="73" s="1"/>
  <c r="I7081" i="73"/>
  <c r="A7084" i="73" l="1"/>
  <c r="B7085" i="73"/>
  <c r="C7105" i="73"/>
  <c r="E7105" i="73" s="1"/>
  <c r="D8105" i="73"/>
  <c r="F7104" i="73"/>
  <c r="G7082" i="73"/>
  <c r="H7082" i="73" s="1"/>
  <c r="I7082" i="73"/>
  <c r="C7106" i="73" l="1"/>
  <c r="E7106" i="73" s="1"/>
  <c r="A7085" i="73"/>
  <c r="B7086" i="73"/>
  <c r="D8106" i="73"/>
  <c r="F7105" i="73"/>
  <c r="G7083" i="73"/>
  <c r="H7083" i="73" s="1"/>
  <c r="I7083" i="73"/>
  <c r="A7086" i="73" l="1"/>
  <c r="B7087" i="73"/>
  <c r="C7107" i="73"/>
  <c r="E7107" i="73" s="1"/>
  <c r="D8107" i="73"/>
  <c r="F7106" i="73"/>
  <c r="G7084" i="73"/>
  <c r="H7084" i="73" s="1"/>
  <c r="I7084" i="73"/>
  <c r="C7108" i="73" l="1"/>
  <c r="E7108" i="73" s="1"/>
  <c r="A7087" i="73"/>
  <c r="B7088" i="73"/>
  <c r="D8108" i="73"/>
  <c r="F7107" i="73"/>
  <c r="G7085" i="73"/>
  <c r="H7085" i="73" s="1"/>
  <c r="I7085" i="73"/>
  <c r="A7088" i="73" l="1"/>
  <c r="B7089" i="73"/>
  <c r="C7109" i="73"/>
  <c r="E7109" i="73" s="1"/>
  <c r="D8109" i="73"/>
  <c r="F7108" i="73"/>
  <c r="G7086" i="73"/>
  <c r="H7086" i="73" s="1"/>
  <c r="I7086" i="73"/>
  <c r="C7110" i="73" l="1"/>
  <c r="E7110" i="73" s="1"/>
  <c r="A7089" i="73"/>
  <c r="B7090" i="73"/>
  <c r="D8110" i="73"/>
  <c r="F7109" i="73"/>
  <c r="G7087" i="73"/>
  <c r="H7087" i="73" s="1"/>
  <c r="I7087" i="73"/>
  <c r="A7090" i="73" l="1"/>
  <c r="B7091" i="73"/>
  <c r="C7111" i="73"/>
  <c r="E7111" i="73" s="1"/>
  <c r="D8111" i="73"/>
  <c r="F7110" i="73"/>
  <c r="G7088" i="73"/>
  <c r="H7088" i="73" s="1"/>
  <c r="I7088" i="73"/>
  <c r="C7112" i="73" l="1"/>
  <c r="E7112" i="73" s="1"/>
  <c r="A7091" i="73"/>
  <c r="B7092" i="73"/>
  <c r="D8112" i="73"/>
  <c r="F7111" i="73"/>
  <c r="G7089" i="73"/>
  <c r="H7089" i="73" s="1"/>
  <c r="I7089" i="73"/>
  <c r="A7092" i="73" l="1"/>
  <c r="B7093" i="73"/>
  <c r="C7113" i="73"/>
  <c r="E7113" i="73" s="1"/>
  <c r="D8113" i="73"/>
  <c r="F7112" i="73"/>
  <c r="G7090" i="73"/>
  <c r="H7090" i="73" s="1"/>
  <c r="I7090" i="73"/>
  <c r="C7114" i="73" l="1"/>
  <c r="E7114" i="73" s="1"/>
  <c r="A7093" i="73"/>
  <c r="B7094" i="73"/>
  <c r="D8114" i="73"/>
  <c r="F7113" i="73"/>
  <c r="G7091" i="73"/>
  <c r="H7091" i="73" s="1"/>
  <c r="I7091" i="73"/>
  <c r="A7094" i="73" l="1"/>
  <c r="B7095" i="73"/>
  <c r="D8115" i="73"/>
  <c r="C7115" i="73"/>
  <c r="E7115" i="73" s="1"/>
  <c r="F7114" i="73"/>
  <c r="G7092" i="73"/>
  <c r="H7092" i="73" s="1"/>
  <c r="I7092" i="73"/>
  <c r="D8116" i="73" l="1"/>
  <c r="C7116" i="73"/>
  <c r="A7095" i="73"/>
  <c r="B7096" i="73"/>
  <c r="F7115" i="73"/>
  <c r="E7116" i="73"/>
  <c r="G7093" i="73"/>
  <c r="H7093" i="73" s="1"/>
  <c r="I7093" i="73"/>
  <c r="C7117" i="73" l="1"/>
  <c r="E7117" i="73" s="1"/>
  <c r="A7096" i="73"/>
  <c r="B7097" i="73"/>
  <c r="D8117" i="73"/>
  <c r="F7116" i="73"/>
  <c r="G7094" i="73"/>
  <c r="H7094" i="73" s="1"/>
  <c r="I7094" i="73"/>
  <c r="A7097" i="73" l="1"/>
  <c r="B7098" i="73"/>
  <c r="C7118" i="73"/>
  <c r="E7118" i="73" s="1"/>
  <c r="D8118" i="73"/>
  <c r="F7117" i="73"/>
  <c r="G7095" i="73"/>
  <c r="H7095" i="73" s="1"/>
  <c r="I7095" i="73"/>
  <c r="C7119" i="73" l="1"/>
  <c r="E7119" i="73" s="1"/>
  <c r="A7098" i="73"/>
  <c r="B7099" i="73"/>
  <c r="D8119" i="73"/>
  <c r="F7118" i="73"/>
  <c r="G7096" i="73"/>
  <c r="H7096" i="73" s="1"/>
  <c r="I7096" i="73"/>
  <c r="A7099" i="73" l="1"/>
  <c r="B7100" i="73"/>
  <c r="C7120" i="73"/>
  <c r="E7120" i="73" s="1"/>
  <c r="D8120" i="73"/>
  <c r="F7119" i="73"/>
  <c r="G7097" i="73"/>
  <c r="H7097" i="73" s="1"/>
  <c r="I7097" i="73"/>
  <c r="C7121" i="73" l="1"/>
  <c r="E7121" i="73" s="1"/>
  <c r="A7100" i="73"/>
  <c r="B7101" i="73"/>
  <c r="D8121" i="73"/>
  <c r="F7120" i="73"/>
  <c r="G7098" i="73"/>
  <c r="H7098" i="73" s="1"/>
  <c r="I7098" i="73"/>
  <c r="A7101" i="73" l="1"/>
  <c r="B7102" i="73"/>
  <c r="C7122" i="73"/>
  <c r="E7122" i="73" s="1"/>
  <c r="D8122" i="73"/>
  <c r="F7121" i="73"/>
  <c r="G7099" i="73"/>
  <c r="H7099" i="73" s="1"/>
  <c r="I7099" i="73"/>
  <c r="C7123" i="73" l="1"/>
  <c r="E7123" i="73" s="1"/>
  <c r="A7102" i="73"/>
  <c r="B7103" i="73"/>
  <c r="D8123" i="73"/>
  <c r="F7122" i="73"/>
  <c r="G7100" i="73"/>
  <c r="H7100" i="73" s="1"/>
  <c r="I7100" i="73"/>
  <c r="A7103" i="73" l="1"/>
  <c r="B7104" i="73"/>
  <c r="C7124" i="73"/>
  <c r="E7124" i="73" s="1"/>
  <c r="D8124" i="73"/>
  <c r="F7123" i="73"/>
  <c r="G7101" i="73"/>
  <c r="H7101" i="73" s="1"/>
  <c r="I7101" i="73"/>
  <c r="C7125" i="73" l="1"/>
  <c r="E7125" i="73" s="1"/>
  <c r="A7104" i="73"/>
  <c r="B7105" i="73"/>
  <c r="D8125" i="73"/>
  <c r="F7124" i="73"/>
  <c r="G7102" i="73"/>
  <c r="H7102" i="73" s="1"/>
  <c r="I7102" i="73"/>
  <c r="A7105" i="73" l="1"/>
  <c r="B7106" i="73"/>
  <c r="C7126" i="73"/>
  <c r="E7126" i="73" s="1"/>
  <c r="D8126" i="73"/>
  <c r="F7125" i="73"/>
  <c r="G7103" i="73"/>
  <c r="H7103" i="73" s="1"/>
  <c r="I7103" i="73"/>
  <c r="C7127" i="73" l="1"/>
  <c r="E7127" i="73" s="1"/>
  <c r="A7106" i="73"/>
  <c r="B7107" i="73"/>
  <c r="D8127" i="73"/>
  <c r="F7126" i="73"/>
  <c r="G7104" i="73"/>
  <c r="H7104" i="73" s="1"/>
  <c r="I7104" i="73"/>
  <c r="A7107" i="73" l="1"/>
  <c r="B7108" i="73"/>
  <c r="C7128" i="73"/>
  <c r="E7128" i="73" s="1"/>
  <c r="D8128" i="73"/>
  <c r="F7127" i="73"/>
  <c r="G7105" i="73"/>
  <c r="H7105" i="73" s="1"/>
  <c r="I7105" i="73"/>
  <c r="C7129" i="73" l="1"/>
  <c r="E7129" i="73" s="1"/>
  <c r="A7108" i="73"/>
  <c r="B7109" i="73"/>
  <c r="D8129" i="73"/>
  <c r="F7128" i="73"/>
  <c r="G7106" i="73"/>
  <c r="H7106" i="73" s="1"/>
  <c r="I7106" i="73"/>
  <c r="A7109" i="73" l="1"/>
  <c r="B7110" i="73"/>
  <c r="C7130" i="73"/>
  <c r="E7130" i="73" s="1"/>
  <c r="D8130" i="73"/>
  <c r="F7129" i="73"/>
  <c r="G7107" i="73"/>
  <c r="H7107" i="73" s="1"/>
  <c r="I7107" i="73"/>
  <c r="C7131" i="73" l="1"/>
  <c r="E7131" i="73" s="1"/>
  <c r="D8131" i="73"/>
  <c r="A7110" i="73"/>
  <c r="B7111" i="73"/>
  <c r="F7130" i="73"/>
  <c r="G7108" i="73"/>
  <c r="H7108" i="73" s="1"/>
  <c r="I7108" i="73"/>
  <c r="D8132" i="73" l="1"/>
  <c r="A7111" i="73"/>
  <c r="B7112" i="73"/>
  <c r="C7132" i="73"/>
  <c r="E7132" i="73" s="1"/>
  <c r="F7131" i="73"/>
  <c r="G7109" i="73"/>
  <c r="H7109" i="73" s="1"/>
  <c r="I7109" i="73"/>
  <c r="A7112" i="73" l="1"/>
  <c r="B7113" i="73"/>
  <c r="C7133" i="73"/>
  <c r="E7133" i="73" s="1"/>
  <c r="D8133" i="73"/>
  <c r="F7132" i="73"/>
  <c r="G7110" i="73"/>
  <c r="H7110" i="73" s="1"/>
  <c r="I7110" i="73"/>
  <c r="C7134" i="73" l="1"/>
  <c r="E7134" i="73" s="1"/>
  <c r="D8134" i="73"/>
  <c r="A7113" i="73"/>
  <c r="B7114" i="73"/>
  <c r="F7133" i="73"/>
  <c r="G7111" i="73"/>
  <c r="H7111" i="73" s="1"/>
  <c r="I7111" i="73"/>
  <c r="D8135" i="73" l="1"/>
  <c r="A7114" i="73"/>
  <c r="B7115" i="73"/>
  <c r="C7135" i="73"/>
  <c r="E7135" i="73" s="1"/>
  <c r="F7134" i="73"/>
  <c r="G7112" i="73"/>
  <c r="H7112" i="73" s="1"/>
  <c r="I7112" i="73"/>
  <c r="A7115" i="73" l="1"/>
  <c r="B7116" i="73"/>
  <c r="C7136" i="73"/>
  <c r="E7136" i="73" s="1"/>
  <c r="D8136" i="73"/>
  <c r="F7135" i="73"/>
  <c r="G7113" i="73"/>
  <c r="H7113" i="73" s="1"/>
  <c r="I7113" i="73"/>
  <c r="C7137" i="73" l="1"/>
  <c r="E7137" i="73" s="1"/>
  <c r="D8137" i="73"/>
  <c r="A7116" i="73"/>
  <c r="B7117" i="73"/>
  <c r="F7136" i="73"/>
  <c r="G7114" i="73"/>
  <c r="H7114" i="73" s="1"/>
  <c r="I7114" i="73"/>
  <c r="D8138" i="73" l="1"/>
  <c r="A7117" i="73"/>
  <c r="B7118" i="73"/>
  <c r="C7138" i="73"/>
  <c r="E7138" i="73" s="1"/>
  <c r="F7137" i="73"/>
  <c r="G7115" i="73"/>
  <c r="H7115" i="73" s="1"/>
  <c r="I7115" i="73"/>
  <c r="A7118" i="73" l="1"/>
  <c r="B7119" i="73"/>
  <c r="C7139" i="73"/>
  <c r="E7139" i="73" s="1"/>
  <c r="D8139" i="73"/>
  <c r="F7138" i="73"/>
  <c r="G7116" i="73"/>
  <c r="H7116" i="73" s="1"/>
  <c r="I7116" i="73"/>
  <c r="C7140" i="73" l="1"/>
  <c r="E7140" i="73" s="1"/>
  <c r="D8140" i="73"/>
  <c r="A7119" i="73"/>
  <c r="B7120" i="73"/>
  <c r="F7139" i="73"/>
  <c r="G7117" i="73"/>
  <c r="H7117" i="73" s="1"/>
  <c r="I7117" i="73"/>
  <c r="D8141" i="73" l="1"/>
  <c r="A7120" i="73"/>
  <c r="B7121" i="73"/>
  <c r="C7141" i="73"/>
  <c r="E7141" i="73" s="1"/>
  <c r="F7140" i="73"/>
  <c r="G7118" i="73"/>
  <c r="H7118" i="73" s="1"/>
  <c r="I7118" i="73"/>
  <c r="A7121" i="73" l="1"/>
  <c r="B7122" i="73"/>
  <c r="C7142" i="73"/>
  <c r="E7142" i="73" s="1"/>
  <c r="D8142" i="73"/>
  <c r="F7141" i="73"/>
  <c r="G7119" i="73"/>
  <c r="H7119" i="73" s="1"/>
  <c r="I7119" i="73"/>
  <c r="C7143" i="73" l="1"/>
  <c r="E7143" i="73" s="1"/>
  <c r="D8143" i="73"/>
  <c r="A7122" i="73"/>
  <c r="B7123" i="73"/>
  <c r="F7142" i="73"/>
  <c r="G7120" i="73"/>
  <c r="H7120" i="73" s="1"/>
  <c r="I7120" i="73"/>
  <c r="D8144" i="73" l="1"/>
  <c r="A7123" i="73"/>
  <c r="B7124" i="73"/>
  <c r="C7144" i="73"/>
  <c r="E7144" i="73" s="1"/>
  <c r="F7143" i="73"/>
  <c r="G7121" i="73"/>
  <c r="H7121" i="73" s="1"/>
  <c r="I7121" i="73"/>
  <c r="A7124" i="73" l="1"/>
  <c r="B7125" i="73"/>
  <c r="C7145" i="73"/>
  <c r="E7145" i="73" s="1"/>
  <c r="D8145" i="73"/>
  <c r="F7144" i="73"/>
  <c r="G7122" i="73"/>
  <c r="H7122" i="73" s="1"/>
  <c r="I7122" i="73"/>
  <c r="C7146" i="73" l="1"/>
  <c r="E7146" i="73" s="1"/>
  <c r="D8146" i="73"/>
  <c r="A7125" i="73"/>
  <c r="B7126" i="73"/>
  <c r="F7145" i="73"/>
  <c r="G7123" i="73"/>
  <c r="H7123" i="73" s="1"/>
  <c r="I7123" i="73"/>
  <c r="D8147" i="73" l="1"/>
  <c r="A7126" i="73"/>
  <c r="B7127" i="73"/>
  <c r="C7147" i="73"/>
  <c r="E7147" i="73" s="1"/>
  <c r="F7146" i="73"/>
  <c r="G7124" i="73"/>
  <c r="H7124" i="73" s="1"/>
  <c r="I7124" i="73"/>
  <c r="A7127" i="73" l="1"/>
  <c r="B7128" i="73"/>
  <c r="C7148" i="73"/>
  <c r="E7148" i="73" s="1"/>
  <c r="D8148" i="73"/>
  <c r="F7147" i="73"/>
  <c r="G7125" i="73"/>
  <c r="H7125" i="73" s="1"/>
  <c r="I7125" i="73"/>
  <c r="C7149" i="73" l="1"/>
  <c r="E7149" i="73" s="1"/>
  <c r="D8149" i="73"/>
  <c r="A7128" i="73"/>
  <c r="B7129" i="73"/>
  <c r="F7148" i="73"/>
  <c r="G7126" i="73"/>
  <c r="H7126" i="73" s="1"/>
  <c r="I7126" i="73"/>
  <c r="D8150" i="73" l="1"/>
  <c r="A7129" i="73"/>
  <c r="B7130" i="73"/>
  <c r="C7150" i="73"/>
  <c r="E7150" i="73" s="1"/>
  <c r="F7149" i="73"/>
  <c r="G7127" i="73"/>
  <c r="H7127" i="73" s="1"/>
  <c r="I7127" i="73"/>
  <c r="A7130" i="73" l="1"/>
  <c r="B7131" i="73"/>
  <c r="C7151" i="73"/>
  <c r="E7151" i="73" s="1"/>
  <c r="D8151" i="73"/>
  <c r="F7150" i="73"/>
  <c r="G7128" i="73"/>
  <c r="H7128" i="73" s="1"/>
  <c r="I7128" i="73"/>
  <c r="C7152" i="73" l="1"/>
  <c r="E7152" i="73" s="1"/>
  <c r="D8152" i="73"/>
  <c r="A7131" i="73"/>
  <c r="B7132" i="73"/>
  <c r="F7151" i="73"/>
  <c r="G7129" i="73"/>
  <c r="H7129" i="73" s="1"/>
  <c r="I7129" i="73"/>
  <c r="D8153" i="73" l="1"/>
  <c r="A7132" i="73"/>
  <c r="B7133" i="73"/>
  <c r="C7153" i="73"/>
  <c r="E7153" i="73" s="1"/>
  <c r="F7152" i="73"/>
  <c r="G7130" i="73"/>
  <c r="H7130" i="73" s="1"/>
  <c r="I7130" i="73"/>
  <c r="A7133" i="73" l="1"/>
  <c r="B7134" i="73"/>
  <c r="C7154" i="73"/>
  <c r="E7154" i="73" s="1"/>
  <c r="D8154" i="73"/>
  <c r="F7153" i="73"/>
  <c r="G7131" i="73"/>
  <c r="H7131" i="73" s="1"/>
  <c r="I7131" i="73"/>
  <c r="C7155" i="73" l="1"/>
  <c r="E7155" i="73" s="1"/>
  <c r="D8155" i="73"/>
  <c r="A7134" i="73"/>
  <c r="B7135" i="73"/>
  <c r="F7154" i="73"/>
  <c r="G7132" i="73"/>
  <c r="H7132" i="73" s="1"/>
  <c r="I7132" i="73"/>
  <c r="D8156" i="73" l="1"/>
  <c r="A7135" i="73"/>
  <c r="B7136" i="73"/>
  <c r="C7156" i="73"/>
  <c r="E7156" i="73" s="1"/>
  <c r="F7155" i="73"/>
  <c r="G7133" i="73"/>
  <c r="H7133" i="73" s="1"/>
  <c r="I7133" i="73"/>
  <c r="A7136" i="73" l="1"/>
  <c r="B7137" i="73"/>
  <c r="C7157" i="73"/>
  <c r="E7157" i="73" s="1"/>
  <c r="D8157" i="73"/>
  <c r="F7156" i="73"/>
  <c r="G7134" i="73"/>
  <c r="H7134" i="73" s="1"/>
  <c r="I7134" i="73"/>
  <c r="C7158" i="73" l="1"/>
  <c r="E7158" i="73" s="1"/>
  <c r="D8158" i="73"/>
  <c r="A7137" i="73"/>
  <c r="B7138" i="73"/>
  <c r="F7157" i="73"/>
  <c r="G7135" i="73"/>
  <c r="H7135" i="73" s="1"/>
  <c r="I7135" i="73"/>
  <c r="D8159" i="73" l="1"/>
  <c r="A7138" i="73"/>
  <c r="B7139" i="73"/>
  <c r="C7159" i="73"/>
  <c r="E7159" i="73" s="1"/>
  <c r="F7158" i="73"/>
  <c r="G7136" i="73"/>
  <c r="H7136" i="73" s="1"/>
  <c r="I7136" i="73"/>
  <c r="A7139" i="73" l="1"/>
  <c r="B7140" i="73"/>
  <c r="C7160" i="73"/>
  <c r="E7160" i="73" s="1"/>
  <c r="D8160" i="73"/>
  <c r="F7159" i="73"/>
  <c r="G7137" i="73"/>
  <c r="H7137" i="73" s="1"/>
  <c r="I7137" i="73"/>
  <c r="C7161" i="73" l="1"/>
  <c r="E7161" i="73" s="1"/>
  <c r="D8161" i="73"/>
  <c r="A7140" i="73"/>
  <c r="B7141" i="73"/>
  <c r="F7160" i="73"/>
  <c r="G7138" i="73"/>
  <c r="H7138" i="73" s="1"/>
  <c r="I7138" i="73"/>
  <c r="D8162" i="73" l="1"/>
  <c r="A7141" i="73"/>
  <c r="B7142" i="73"/>
  <c r="C7162" i="73"/>
  <c r="E7162" i="73" s="1"/>
  <c r="F7161" i="73"/>
  <c r="G7139" i="73"/>
  <c r="H7139" i="73" s="1"/>
  <c r="I7139" i="73"/>
  <c r="A7142" i="73" l="1"/>
  <c r="B7143" i="73"/>
  <c r="C7163" i="73"/>
  <c r="E7163" i="73" s="1"/>
  <c r="D8163" i="73"/>
  <c r="F7162" i="73"/>
  <c r="G7140" i="73"/>
  <c r="H7140" i="73" s="1"/>
  <c r="I7140" i="73"/>
  <c r="C7164" i="73" l="1"/>
  <c r="E7164" i="73" s="1"/>
  <c r="D8164" i="73"/>
  <c r="A7143" i="73"/>
  <c r="B7144" i="73"/>
  <c r="F7163" i="73"/>
  <c r="G7141" i="73"/>
  <c r="H7141" i="73" s="1"/>
  <c r="I7141" i="73"/>
  <c r="D8165" i="73" l="1"/>
  <c r="A7144" i="73"/>
  <c r="B7145" i="73"/>
  <c r="C7165" i="73"/>
  <c r="E7165" i="73" s="1"/>
  <c r="F7164" i="73"/>
  <c r="G7142" i="73"/>
  <c r="H7142" i="73" s="1"/>
  <c r="I7142" i="73"/>
  <c r="A7145" i="73" l="1"/>
  <c r="B7146" i="73"/>
  <c r="C7166" i="73"/>
  <c r="E7166" i="73" s="1"/>
  <c r="D8166" i="73"/>
  <c r="F7165" i="73"/>
  <c r="G7143" i="73"/>
  <c r="H7143" i="73" s="1"/>
  <c r="I7143" i="73"/>
  <c r="C7167" i="73" l="1"/>
  <c r="E7167" i="73" s="1"/>
  <c r="D8167" i="73"/>
  <c r="A7146" i="73"/>
  <c r="B7147" i="73"/>
  <c r="F7166" i="73"/>
  <c r="G7144" i="73"/>
  <c r="H7144" i="73" s="1"/>
  <c r="I7144" i="73"/>
  <c r="D8168" i="73" l="1"/>
  <c r="A7147" i="73"/>
  <c r="B7148" i="73"/>
  <c r="C7168" i="73"/>
  <c r="E7168" i="73" s="1"/>
  <c r="F7167" i="73"/>
  <c r="G7145" i="73"/>
  <c r="H7145" i="73" s="1"/>
  <c r="I7145" i="73"/>
  <c r="A7148" i="73" l="1"/>
  <c r="B7149" i="73"/>
  <c r="C7169" i="73"/>
  <c r="E7169" i="73" s="1"/>
  <c r="D8169" i="73"/>
  <c r="F7168" i="73"/>
  <c r="G7146" i="73"/>
  <c r="H7146" i="73" s="1"/>
  <c r="I7146" i="73"/>
  <c r="C7170" i="73" l="1"/>
  <c r="E7170" i="73" s="1"/>
  <c r="D8170" i="73"/>
  <c r="A7149" i="73"/>
  <c r="B7150" i="73"/>
  <c r="F7169" i="73"/>
  <c r="G7147" i="73"/>
  <c r="H7147" i="73" s="1"/>
  <c r="I7147" i="73"/>
  <c r="D8171" i="73" l="1"/>
  <c r="A7150" i="73"/>
  <c r="B7151" i="73"/>
  <c r="C7171" i="73"/>
  <c r="E7171" i="73" s="1"/>
  <c r="F7170" i="73"/>
  <c r="G7148" i="73"/>
  <c r="H7148" i="73" s="1"/>
  <c r="I7148" i="73"/>
  <c r="A7151" i="73" l="1"/>
  <c r="B7152" i="73"/>
  <c r="C7172" i="73"/>
  <c r="E7172" i="73" s="1"/>
  <c r="D8172" i="73"/>
  <c r="F7171" i="73"/>
  <c r="G7149" i="73"/>
  <c r="H7149" i="73" s="1"/>
  <c r="I7149" i="73"/>
  <c r="C7173" i="73" l="1"/>
  <c r="E7173" i="73" s="1"/>
  <c r="D8173" i="73"/>
  <c r="A7152" i="73"/>
  <c r="B7153" i="73"/>
  <c r="F7172" i="73"/>
  <c r="G7150" i="73"/>
  <c r="H7150" i="73" s="1"/>
  <c r="I7150" i="73"/>
  <c r="D8174" i="73" l="1"/>
  <c r="A7153" i="73"/>
  <c r="B7154" i="73"/>
  <c r="C7174" i="73"/>
  <c r="E7174" i="73" s="1"/>
  <c r="F7173" i="73"/>
  <c r="G7151" i="73"/>
  <c r="H7151" i="73" s="1"/>
  <c r="I7151" i="73"/>
  <c r="A7154" i="73" l="1"/>
  <c r="B7155" i="73"/>
  <c r="C7175" i="73"/>
  <c r="E7175" i="73" s="1"/>
  <c r="D8175" i="73"/>
  <c r="F7174" i="73"/>
  <c r="G7152" i="73"/>
  <c r="H7152" i="73" s="1"/>
  <c r="I7152" i="73"/>
  <c r="C7176" i="73" l="1"/>
  <c r="E7176" i="73" s="1"/>
  <c r="D8176" i="73"/>
  <c r="A7155" i="73"/>
  <c r="B7156" i="73"/>
  <c r="F7175" i="73"/>
  <c r="G7153" i="73"/>
  <c r="H7153" i="73" s="1"/>
  <c r="I7153" i="73"/>
  <c r="D8177" i="73" l="1"/>
  <c r="A7156" i="73"/>
  <c r="B7157" i="73"/>
  <c r="C7177" i="73"/>
  <c r="E7177" i="73" s="1"/>
  <c r="F7176" i="73"/>
  <c r="G7154" i="73"/>
  <c r="H7154" i="73" s="1"/>
  <c r="I7154" i="73"/>
  <c r="A7157" i="73" l="1"/>
  <c r="B7158" i="73"/>
  <c r="C7178" i="73"/>
  <c r="E7178" i="73" s="1"/>
  <c r="D8178" i="73"/>
  <c r="F7177" i="73"/>
  <c r="G7155" i="73"/>
  <c r="H7155" i="73" s="1"/>
  <c r="I7155" i="73"/>
  <c r="C7179" i="73" l="1"/>
  <c r="E7179" i="73" s="1"/>
  <c r="D8179" i="73"/>
  <c r="A7158" i="73"/>
  <c r="B7159" i="73"/>
  <c r="F7178" i="73"/>
  <c r="G7156" i="73"/>
  <c r="H7156" i="73" s="1"/>
  <c r="I7156" i="73"/>
  <c r="D8180" i="73" l="1"/>
  <c r="A7159" i="73"/>
  <c r="B7160" i="73"/>
  <c r="C7180" i="73"/>
  <c r="E7180" i="73" s="1"/>
  <c r="F7179" i="73"/>
  <c r="G7157" i="73"/>
  <c r="H7157" i="73" s="1"/>
  <c r="I7157" i="73"/>
  <c r="A7160" i="73" l="1"/>
  <c r="B7161" i="73"/>
  <c r="C7181" i="73"/>
  <c r="E7181" i="73" s="1"/>
  <c r="D8181" i="73"/>
  <c r="F7180" i="73"/>
  <c r="G7158" i="73"/>
  <c r="H7158" i="73" s="1"/>
  <c r="I7158" i="73"/>
  <c r="C7182" i="73" l="1"/>
  <c r="E7182" i="73" s="1"/>
  <c r="D8182" i="73"/>
  <c r="A7161" i="73"/>
  <c r="B7162" i="73"/>
  <c r="F7181" i="73"/>
  <c r="G7159" i="73"/>
  <c r="H7159" i="73" s="1"/>
  <c r="I7159" i="73"/>
  <c r="D8183" i="73" l="1"/>
  <c r="A7162" i="73"/>
  <c r="B7163" i="73"/>
  <c r="C7183" i="73"/>
  <c r="E7183" i="73" s="1"/>
  <c r="F7182" i="73"/>
  <c r="G7160" i="73"/>
  <c r="H7160" i="73" s="1"/>
  <c r="I7160" i="73"/>
  <c r="A7163" i="73" l="1"/>
  <c r="B7164" i="73"/>
  <c r="C7184" i="73"/>
  <c r="E7184" i="73" s="1"/>
  <c r="D8184" i="73"/>
  <c r="F7183" i="73"/>
  <c r="G7161" i="73"/>
  <c r="H7161" i="73" s="1"/>
  <c r="I7161" i="73"/>
  <c r="C7185" i="73" l="1"/>
  <c r="E7185" i="73" s="1"/>
  <c r="D8185" i="73"/>
  <c r="A7164" i="73"/>
  <c r="B7165" i="73"/>
  <c r="F7184" i="73"/>
  <c r="G7162" i="73"/>
  <c r="H7162" i="73" s="1"/>
  <c r="I7162" i="73"/>
  <c r="D8186" i="73" l="1"/>
  <c r="A7165" i="73"/>
  <c r="B7166" i="73"/>
  <c r="C7186" i="73"/>
  <c r="E7186" i="73" s="1"/>
  <c r="F7185" i="73"/>
  <c r="G7163" i="73"/>
  <c r="H7163" i="73" s="1"/>
  <c r="I7163" i="73"/>
  <c r="A7166" i="73" l="1"/>
  <c r="B7167" i="73"/>
  <c r="C7187" i="73"/>
  <c r="E7187" i="73" s="1"/>
  <c r="D8187" i="73"/>
  <c r="F7186" i="73"/>
  <c r="G7164" i="73"/>
  <c r="H7164" i="73" s="1"/>
  <c r="I7164" i="73"/>
  <c r="C7188" i="73" l="1"/>
  <c r="E7188" i="73" s="1"/>
  <c r="D8188" i="73"/>
  <c r="A7167" i="73"/>
  <c r="B7168" i="73"/>
  <c r="F7187" i="73"/>
  <c r="G7165" i="73"/>
  <c r="H7165" i="73" s="1"/>
  <c r="I7165" i="73"/>
  <c r="D8189" i="73" l="1"/>
  <c r="A7168" i="73"/>
  <c r="B7169" i="73"/>
  <c r="C7189" i="73"/>
  <c r="E7189" i="73" s="1"/>
  <c r="F7188" i="73"/>
  <c r="G7166" i="73"/>
  <c r="H7166" i="73" s="1"/>
  <c r="I7166" i="73"/>
  <c r="A7169" i="73" l="1"/>
  <c r="B7170" i="73"/>
  <c r="C7190" i="73"/>
  <c r="E7190" i="73" s="1"/>
  <c r="D8190" i="73"/>
  <c r="F7189" i="73"/>
  <c r="G7167" i="73"/>
  <c r="H7167" i="73" s="1"/>
  <c r="I7167" i="73"/>
  <c r="C7191" i="73" l="1"/>
  <c r="E7191" i="73" s="1"/>
  <c r="D8191" i="73"/>
  <c r="A7170" i="73"/>
  <c r="B7171" i="73"/>
  <c r="F7190" i="73"/>
  <c r="G7168" i="73"/>
  <c r="H7168" i="73" s="1"/>
  <c r="I7168" i="73"/>
  <c r="D8192" i="73" l="1"/>
  <c r="A7171" i="73"/>
  <c r="B7172" i="73"/>
  <c r="C7192" i="73"/>
  <c r="E7192" i="73" s="1"/>
  <c r="F7191" i="73"/>
  <c r="G7169" i="73"/>
  <c r="H7169" i="73" s="1"/>
  <c r="I7169" i="73"/>
  <c r="A7172" i="73" l="1"/>
  <c r="B7173" i="73"/>
  <c r="C7193" i="73"/>
  <c r="E7193" i="73" s="1"/>
  <c r="D8193" i="73"/>
  <c r="F7192" i="73"/>
  <c r="G7170" i="73"/>
  <c r="H7170" i="73" s="1"/>
  <c r="I7170" i="73"/>
  <c r="C7194" i="73" l="1"/>
  <c r="E7194" i="73" s="1"/>
  <c r="D8194" i="73"/>
  <c r="A7173" i="73"/>
  <c r="B7174" i="73"/>
  <c r="F7193" i="73"/>
  <c r="G7171" i="73"/>
  <c r="H7171" i="73" s="1"/>
  <c r="I7171" i="73"/>
  <c r="A7174" i="73" l="1"/>
  <c r="B7175" i="73"/>
  <c r="C7195" i="73"/>
  <c r="E7195" i="73" s="1"/>
  <c r="D8195" i="73"/>
  <c r="F7194" i="73"/>
  <c r="G7172" i="73"/>
  <c r="H7172" i="73" s="1"/>
  <c r="I7172" i="73"/>
  <c r="C7196" i="73" l="1"/>
  <c r="E7196" i="73" s="1"/>
  <c r="D8196" i="73"/>
  <c r="A7175" i="73"/>
  <c r="B7176" i="73"/>
  <c r="F7195" i="73"/>
  <c r="G7173" i="73"/>
  <c r="H7173" i="73" s="1"/>
  <c r="I7173" i="73"/>
  <c r="D8197" i="73" l="1"/>
  <c r="A7176" i="73"/>
  <c r="B7177" i="73"/>
  <c r="C7197" i="73"/>
  <c r="E7197" i="73" s="1"/>
  <c r="F7196" i="73"/>
  <c r="G7174" i="73"/>
  <c r="H7174" i="73" s="1"/>
  <c r="I7174" i="73"/>
  <c r="A7177" i="73" l="1"/>
  <c r="B7178" i="73"/>
  <c r="C7198" i="73"/>
  <c r="E7198" i="73" s="1"/>
  <c r="D8198" i="73"/>
  <c r="F7197" i="73"/>
  <c r="G7175" i="73"/>
  <c r="H7175" i="73" s="1"/>
  <c r="I7175" i="73"/>
  <c r="C7199" i="73" l="1"/>
  <c r="E7199" i="73" s="1"/>
  <c r="D8199" i="73"/>
  <c r="A7178" i="73"/>
  <c r="B7179" i="73"/>
  <c r="F7198" i="73"/>
  <c r="G7176" i="73"/>
  <c r="H7176" i="73" s="1"/>
  <c r="I7176" i="73"/>
  <c r="D8200" i="73" l="1"/>
  <c r="A7179" i="73"/>
  <c r="B7180" i="73"/>
  <c r="C7200" i="73"/>
  <c r="E7200" i="73" s="1"/>
  <c r="F7199" i="73"/>
  <c r="G7177" i="73"/>
  <c r="H7177" i="73" s="1"/>
  <c r="I7177" i="73"/>
  <c r="A7180" i="73" l="1"/>
  <c r="B7181" i="73"/>
  <c r="C7201" i="73"/>
  <c r="E7201" i="73" s="1"/>
  <c r="D8201" i="73"/>
  <c r="F7200" i="73"/>
  <c r="G7178" i="73"/>
  <c r="H7178" i="73" s="1"/>
  <c r="I7178" i="73"/>
  <c r="C7202" i="73" l="1"/>
  <c r="E7202" i="73" s="1"/>
  <c r="D8202" i="73"/>
  <c r="A7181" i="73"/>
  <c r="B7182" i="73"/>
  <c r="F7201" i="73"/>
  <c r="G7179" i="73"/>
  <c r="H7179" i="73" s="1"/>
  <c r="I7179" i="73"/>
  <c r="D8203" i="73" l="1"/>
  <c r="A7182" i="73"/>
  <c r="B7183" i="73"/>
  <c r="C7203" i="73"/>
  <c r="F7202" i="73"/>
  <c r="G7180" i="73"/>
  <c r="H7180" i="73" s="1"/>
  <c r="I7180" i="73"/>
  <c r="E7203" i="73"/>
  <c r="A7183" i="73" l="1"/>
  <c r="B7184" i="73"/>
  <c r="C7204" i="73"/>
  <c r="E7204" i="73" s="1"/>
  <c r="D8204" i="73"/>
  <c r="F7203" i="73"/>
  <c r="G7181" i="73"/>
  <c r="H7181" i="73" s="1"/>
  <c r="I7181" i="73"/>
  <c r="C7205" i="73" l="1"/>
  <c r="E7205" i="73" s="1"/>
  <c r="D8205" i="73"/>
  <c r="A7184" i="73"/>
  <c r="B7185" i="73"/>
  <c r="F7204" i="73"/>
  <c r="G7182" i="73"/>
  <c r="H7182" i="73" s="1"/>
  <c r="I7182" i="73"/>
  <c r="D8206" i="73" l="1"/>
  <c r="A7185" i="73"/>
  <c r="B7186" i="73"/>
  <c r="C7206" i="73"/>
  <c r="E7206" i="73" s="1"/>
  <c r="F7205" i="73"/>
  <c r="G7183" i="73"/>
  <c r="H7183" i="73" s="1"/>
  <c r="I7183" i="73"/>
  <c r="A7186" i="73" l="1"/>
  <c r="B7187" i="73"/>
  <c r="C7207" i="73"/>
  <c r="E7207" i="73" s="1"/>
  <c r="D8207" i="73"/>
  <c r="F7206" i="73"/>
  <c r="G7184" i="73"/>
  <c r="H7184" i="73" s="1"/>
  <c r="I7184" i="73"/>
  <c r="C7208" i="73" l="1"/>
  <c r="E7208" i="73" s="1"/>
  <c r="D8208" i="73"/>
  <c r="A7187" i="73"/>
  <c r="B7188" i="73"/>
  <c r="F7207" i="73"/>
  <c r="G7185" i="73"/>
  <c r="H7185" i="73" s="1"/>
  <c r="I7185" i="73"/>
  <c r="D8209" i="73" l="1"/>
  <c r="A7188" i="73"/>
  <c r="B7189" i="73"/>
  <c r="C7209" i="73"/>
  <c r="F7208" i="73"/>
  <c r="G7186" i="73"/>
  <c r="H7186" i="73" s="1"/>
  <c r="I7186" i="73"/>
  <c r="E7209" i="73"/>
  <c r="A7189" i="73" l="1"/>
  <c r="B7190" i="73"/>
  <c r="C7210" i="73"/>
  <c r="E7210" i="73" s="1"/>
  <c r="D8210" i="73"/>
  <c r="F7209" i="73"/>
  <c r="G7187" i="73"/>
  <c r="H7187" i="73" s="1"/>
  <c r="I7187" i="73"/>
  <c r="C7211" i="73" l="1"/>
  <c r="E7211" i="73" s="1"/>
  <c r="D8211" i="73"/>
  <c r="A7190" i="73"/>
  <c r="B7191" i="73"/>
  <c r="F7210" i="73"/>
  <c r="G7188" i="73"/>
  <c r="H7188" i="73" s="1"/>
  <c r="I7188" i="73"/>
  <c r="D8212" i="73" l="1"/>
  <c r="A7191" i="73"/>
  <c r="B7192" i="73"/>
  <c r="C7212" i="73"/>
  <c r="E7212" i="73" s="1"/>
  <c r="F7211" i="73"/>
  <c r="G7189" i="73"/>
  <c r="H7189" i="73" s="1"/>
  <c r="I7189" i="73"/>
  <c r="A7192" i="73" l="1"/>
  <c r="B7193" i="73"/>
  <c r="C7213" i="73"/>
  <c r="E7213" i="73" s="1"/>
  <c r="D8213" i="73"/>
  <c r="F7212" i="73"/>
  <c r="G7190" i="73"/>
  <c r="H7190" i="73" s="1"/>
  <c r="I7190" i="73"/>
  <c r="C7214" i="73" l="1"/>
  <c r="E7214" i="73" s="1"/>
  <c r="D8214" i="73"/>
  <c r="A7193" i="73"/>
  <c r="B7194" i="73"/>
  <c r="F7213" i="73"/>
  <c r="G7191" i="73"/>
  <c r="H7191" i="73" s="1"/>
  <c r="I7191" i="73"/>
  <c r="D8215" i="73" l="1"/>
  <c r="A7194" i="73"/>
  <c r="B7195" i="73"/>
  <c r="C7215" i="73"/>
  <c r="E7215" i="73" s="1"/>
  <c r="F7214" i="73"/>
  <c r="G7192" i="73"/>
  <c r="H7192" i="73" s="1"/>
  <c r="I7192" i="73"/>
  <c r="A7195" i="73" l="1"/>
  <c r="B7196" i="73"/>
  <c r="C7216" i="73"/>
  <c r="E7216" i="73" s="1"/>
  <c r="D8216" i="73"/>
  <c r="F7215" i="73"/>
  <c r="G7193" i="73"/>
  <c r="H7193" i="73" s="1"/>
  <c r="I7193" i="73"/>
  <c r="C7217" i="73" l="1"/>
  <c r="E7217" i="73" s="1"/>
  <c r="A7196" i="73"/>
  <c r="B7197" i="73"/>
  <c r="D8217" i="73"/>
  <c r="F7216" i="73"/>
  <c r="G7194" i="73"/>
  <c r="H7194" i="73" s="1"/>
  <c r="I7194" i="73"/>
  <c r="A7197" i="73" l="1"/>
  <c r="B7198" i="73"/>
  <c r="C7218" i="73"/>
  <c r="E7218" i="73" s="1"/>
  <c r="D8218" i="73"/>
  <c r="F7217" i="73"/>
  <c r="G7195" i="73"/>
  <c r="H7195" i="73" s="1"/>
  <c r="I7195" i="73"/>
  <c r="C7219" i="73" l="1"/>
  <c r="E7219" i="73" s="1"/>
  <c r="A7198" i="73"/>
  <c r="B7199" i="73"/>
  <c r="D8219" i="73"/>
  <c r="F7218" i="73"/>
  <c r="G7196" i="73"/>
  <c r="H7196" i="73" s="1"/>
  <c r="I7196" i="73"/>
  <c r="A7199" i="73" l="1"/>
  <c r="B7200" i="73"/>
  <c r="C7220" i="73"/>
  <c r="E7220" i="73" s="1"/>
  <c r="D8220" i="73"/>
  <c r="F7219" i="73"/>
  <c r="G7197" i="73"/>
  <c r="H7197" i="73" s="1"/>
  <c r="I7197" i="73"/>
  <c r="C7221" i="73" l="1"/>
  <c r="E7221" i="73" s="1"/>
  <c r="A7200" i="73"/>
  <c r="B7201" i="73"/>
  <c r="D8221" i="73"/>
  <c r="F7220" i="73"/>
  <c r="G7198" i="73"/>
  <c r="H7198" i="73" s="1"/>
  <c r="I7198" i="73"/>
  <c r="A7201" i="73" l="1"/>
  <c r="B7202" i="73"/>
  <c r="C7222" i="73"/>
  <c r="E7222" i="73" s="1"/>
  <c r="D8222" i="73"/>
  <c r="F7221" i="73"/>
  <c r="G7199" i="73"/>
  <c r="H7199" i="73" s="1"/>
  <c r="I7199" i="73"/>
  <c r="C7223" i="73" l="1"/>
  <c r="E7223" i="73" s="1"/>
  <c r="A7202" i="73"/>
  <c r="B7203" i="73"/>
  <c r="D8223" i="73"/>
  <c r="F7222" i="73"/>
  <c r="G7200" i="73"/>
  <c r="H7200" i="73" s="1"/>
  <c r="I7200" i="73"/>
  <c r="A7203" i="73" l="1"/>
  <c r="B7204" i="73"/>
  <c r="C7224" i="73"/>
  <c r="E7224" i="73" s="1"/>
  <c r="D8224" i="73"/>
  <c r="F7223" i="73"/>
  <c r="G7201" i="73"/>
  <c r="H7201" i="73" s="1"/>
  <c r="I7201" i="73"/>
  <c r="C7225" i="73" l="1"/>
  <c r="E7225" i="73" s="1"/>
  <c r="A7204" i="73"/>
  <c r="B7205" i="73"/>
  <c r="D8225" i="73"/>
  <c r="F7224" i="73"/>
  <c r="G7202" i="73"/>
  <c r="H7202" i="73" s="1"/>
  <c r="I7202" i="73"/>
  <c r="A7205" i="73" l="1"/>
  <c r="B7206" i="73"/>
  <c r="C7226" i="73"/>
  <c r="D8226" i="73"/>
  <c r="F7225" i="73"/>
  <c r="G7203" i="73"/>
  <c r="H7203" i="73" s="1"/>
  <c r="I7203" i="73"/>
  <c r="C7227" i="73" l="1"/>
  <c r="E7227" i="73" s="1"/>
  <c r="E7226" i="73"/>
  <c r="A7206" i="73"/>
  <c r="B7207" i="73"/>
  <c r="D8227" i="73"/>
  <c r="F7226" i="73"/>
  <c r="G7204" i="73"/>
  <c r="H7204" i="73" s="1"/>
  <c r="I7204" i="73"/>
  <c r="D8228" i="73" l="1"/>
  <c r="C7228" i="73"/>
  <c r="E7228" i="73" s="1"/>
  <c r="A7207" i="73"/>
  <c r="B7208" i="73"/>
  <c r="F7227" i="73"/>
  <c r="G7205" i="73"/>
  <c r="H7205" i="73" s="1"/>
  <c r="I7205" i="73"/>
  <c r="C7229" i="73" l="1"/>
  <c r="E7229" i="73" s="1"/>
  <c r="A7208" i="73"/>
  <c r="B7209" i="73"/>
  <c r="D8229" i="73"/>
  <c r="F7228" i="73"/>
  <c r="G7206" i="73"/>
  <c r="H7206" i="73" s="1"/>
  <c r="I7206" i="73"/>
  <c r="A7209" i="73" l="1"/>
  <c r="B7210" i="73"/>
  <c r="C7230" i="73"/>
  <c r="E7230" i="73" s="1"/>
  <c r="D8230" i="73"/>
  <c r="F7229" i="73"/>
  <c r="G7207" i="73"/>
  <c r="H7207" i="73" s="1"/>
  <c r="I7207" i="73"/>
  <c r="C7231" i="73" l="1"/>
  <c r="E7231" i="73" s="1"/>
  <c r="A7210" i="73"/>
  <c r="B7211" i="73"/>
  <c r="D8231" i="73"/>
  <c r="F7230" i="73"/>
  <c r="G7208" i="73"/>
  <c r="H7208" i="73" s="1"/>
  <c r="I7208" i="73"/>
  <c r="A7211" i="73" l="1"/>
  <c r="B7212" i="73"/>
  <c r="C7232" i="73"/>
  <c r="E7232" i="73" s="1"/>
  <c r="D8232" i="73"/>
  <c r="F7231" i="73"/>
  <c r="G7209" i="73"/>
  <c r="H7209" i="73" s="1"/>
  <c r="I7209" i="73"/>
  <c r="C7233" i="73" l="1"/>
  <c r="E7233" i="73" s="1"/>
  <c r="A7212" i="73"/>
  <c r="B7213" i="73"/>
  <c r="D8233" i="73"/>
  <c r="F7232" i="73"/>
  <c r="G7210" i="73"/>
  <c r="H7210" i="73" s="1"/>
  <c r="I7210" i="73"/>
  <c r="A7213" i="73" l="1"/>
  <c r="B7214" i="73"/>
  <c r="C7234" i="73"/>
  <c r="E7234" i="73" s="1"/>
  <c r="D8234" i="73"/>
  <c r="F7233" i="73"/>
  <c r="G7211" i="73"/>
  <c r="H7211" i="73" s="1"/>
  <c r="I7211" i="73"/>
  <c r="C7235" i="73" l="1"/>
  <c r="E7235" i="73" s="1"/>
  <c r="A7214" i="73"/>
  <c r="B7215" i="73"/>
  <c r="D8235" i="73"/>
  <c r="F7234" i="73"/>
  <c r="G7212" i="73"/>
  <c r="H7212" i="73" s="1"/>
  <c r="I7212" i="73"/>
  <c r="A7215" i="73" l="1"/>
  <c r="B7216" i="73"/>
  <c r="C7236" i="73"/>
  <c r="E7236" i="73" s="1"/>
  <c r="D8236" i="73"/>
  <c r="F7235" i="73"/>
  <c r="G7213" i="73"/>
  <c r="H7213" i="73" s="1"/>
  <c r="I7213" i="73"/>
  <c r="C7237" i="73" l="1"/>
  <c r="E7237" i="73" s="1"/>
  <c r="A7216" i="73"/>
  <c r="B7217" i="73"/>
  <c r="D8237" i="73"/>
  <c r="F7236" i="73"/>
  <c r="G7214" i="73"/>
  <c r="H7214" i="73" s="1"/>
  <c r="I7214" i="73"/>
  <c r="A7217" i="73" l="1"/>
  <c r="B7218" i="73"/>
  <c r="C7238" i="73"/>
  <c r="D8238" i="73"/>
  <c r="F7237" i="73"/>
  <c r="G7215" i="73"/>
  <c r="H7215" i="73" s="1"/>
  <c r="I7215" i="73"/>
  <c r="C7239" i="73" l="1"/>
  <c r="E7238" i="73"/>
  <c r="A7218" i="73"/>
  <c r="B7219" i="73"/>
  <c r="D8239" i="73"/>
  <c r="F7238" i="73"/>
  <c r="G7216" i="73"/>
  <c r="H7216" i="73" s="1"/>
  <c r="I7216" i="73"/>
  <c r="E7239" i="73"/>
  <c r="D8240" i="73" l="1"/>
  <c r="C7240" i="73"/>
  <c r="A7219" i="73"/>
  <c r="B7220" i="73"/>
  <c r="F7239" i="73"/>
  <c r="E7240" i="73"/>
  <c r="G7217" i="73"/>
  <c r="H7217" i="73" s="1"/>
  <c r="I7217" i="73"/>
  <c r="C7241" i="73" l="1"/>
  <c r="E7241" i="73" s="1"/>
  <c r="A7220" i="73"/>
  <c r="B7221" i="73"/>
  <c r="D8241" i="73"/>
  <c r="F7240" i="73"/>
  <c r="G7218" i="73"/>
  <c r="H7218" i="73" s="1"/>
  <c r="I7218" i="73"/>
  <c r="A7221" i="73" l="1"/>
  <c r="B7222" i="73"/>
  <c r="C7242" i="73"/>
  <c r="E7242" i="73" s="1"/>
  <c r="D8242" i="73"/>
  <c r="F7241" i="73"/>
  <c r="G7219" i="73"/>
  <c r="H7219" i="73" s="1"/>
  <c r="I7219" i="73"/>
  <c r="C7243" i="73" l="1"/>
  <c r="E7243" i="73" s="1"/>
  <c r="A7222" i="73"/>
  <c r="B7223" i="73"/>
  <c r="D8243" i="73"/>
  <c r="F7242" i="73"/>
  <c r="G7220" i="73"/>
  <c r="H7220" i="73" s="1"/>
  <c r="I7220" i="73"/>
  <c r="A7223" i="73" l="1"/>
  <c r="B7224" i="73"/>
  <c r="C7244" i="73"/>
  <c r="E7244" i="73" s="1"/>
  <c r="D8244" i="73"/>
  <c r="F7243" i="73"/>
  <c r="G7221" i="73"/>
  <c r="H7221" i="73" s="1"/>
  <c r="I7221" i="73"/>
  <c r="C7245" i="73" l="1"/>
  <c r="E7245" i="73" s="1"/>
  <c r="A7224" i="73"/>
  <c r="B7225" i="73"/>
  <c r="D8245" i="73"/>
  <c r="F7244" i="73"/>
  <c r="G7222" i="73"/>
  <c r="H7222" i="73" s="1"/>
  <c r="I7222" i="73"/>
  <c r="A7225" i="73" l="1"/>
  <c r="B7226" i="73"/>
  <c r="C7246" i="73"/>
  <c r="E7246" i="73" s="1"/>
  <c r="D8246" i="73"/>
  <c r="F7245" i="73"/>
  <c r="G7223" i="73"/>
  <c r="H7223" i="73" s="1"/>
  <c r="I7223" i="73"/>
  <c r="C7247" i="73" l="1"/>
  <c r="E7247" i="73" s="1"/>
  <c r="A7226" i="73"/>
  <c r="B7227" i="73"/>
  <c r="D8247" i="73"/>
  <c r="F7246" i="73"/>
  <c r="G7224" i="73"/>
  <c r="H7224" i="73" s="1"/>
  <c r="I7224" i="73"/>
  <c r="A7227" i="73" l="1"/>
  <c r="B7228" i="73"/>
  <c r="C7248" i="73"/>
  <c r="E7248" i="73" s="1"/>
  <c r="D8248" i="73"/>
  <c r="F7247" i="73"/>
  <c r="G7225" i="73"/>
  <c r="H7225" i="73" s="1"/>
  <c r="I7225" i="73"/>
  <c r="C7249" i="73" l="1"/>
  <c r="E7249" i="73" s="1"/>
  <c r="A7228" i="73"/>
  <c r="B7229" i="73"/>
  <c r="D8249" i="73"/>
  <c r="F7248" i="73"/>
  <c r="G7226" i="73"/>
  <c r="H7226" i="73" s="1"/>
  <c r="I7226" i="73"/>
  <c r="A7229" i="73" l="1"/>
  <c r="B7230" i="73"/>
  <c r="C7250" i="73"/>
  <c r="E7250" i="73" s="1"/>
  <c r="D8250" i="73"/>
  <c r="F7249" i="73"/>
  <c r="G7227" i="73"/>
  <c r="H7227" i="73" s="1"/>
  <c r="I7227" i="73"/>
  <c r="C7251" i="73" l="1"/>
  <c r="E7251" i="73" s="1"/>
  <c r="A7230" i="73"/>
  <c r="B7231" i="73"/>
  <c r="D8251" i="73"/>
  <c r="F7250" i="73"/>
  <c r="G7228" i="73"/>
  <c r="H7228" i="73" s="1"/>
  <c r="I7228" i="73"/>
  <c r="A7231" i="73" l="1"/>
  <c r="B7232" i="73"/>
  <c r="C7252" i="73"/>
  <c r="E7252" i="73" s="1"/>
  <c r="D8252" i="73"/>
  <c r="F7251" i="73"/>
  <c r="G7229" i="73"/>
  <c r="H7229" i="73" s="1"/>
  <c r="I7229" i="73"/>
  <c r="C7253" i="73" l="1"/>
  <c r="E7253" i="73" s="1"/>
  <c r="A7232" i="73"/>
  <c r="B7233" i="73"/>
  <c r="D8253" i="73"/>
  <c r="F7252" i="73"/>
  <c r="G7230" i="73"/>
  <c r="H7230" i="73" s="1"/>
  <c r="I7230" i="73"/>
  <c r="A7233" i="73" l="1"/>
  <c r="B7234" i="73"/>
  <c r="C7254" i="73"/>
  <c r="E7254" i="73" s="1"/>
  <c r="D8254" i="73"/>
  <c r="F7253" i="73"/>
  <c r="G7231" i="73"/>
  <c r="H7231" i="73" s="1"/>
  <c r="I7231" i="73"/>
  <c r="C7255" i="73" l="1"/>
  <c r="E7255" i="73" s="1"/>
  <c r="A7234" i="73"/>
  <c r="B7235" i="73"/>
  <c r="D8255" i="73"/>
  <c r="F7254" i="73"/>
  <c r="G7232" i="73"/>
  <c r="H7232" i="73" s="1"/>
  <c r="I7232" i="73"/>
  <c r="A7235" i="73" l="1"/>
  <c r="B7236" i="73"/>
  <c r="C7256" i="73"/>
  <c r="E7256" i="73" s="1"/>
  <c r="D8256" i="73"/>
  <c r="F7255" i="73"/>
  <c r="G7233" i="73"/>
  <c r="H7233" i="73" s="1"/>
  <c r="I7233" i="73"/>
  <c r="C7257" i="73" l="1"/>
  <c r="E7257" i="73" s="1"/>
  <c r="A7236" i="73"/>
  <c r="B7237" i="73"/>
  <c r="D8257" i="73"/>
  <c r="F7256" i="73"/>
  <c r="G7234" i="73"/>
  <c r="H7234" i="73" s="1"/>
  <c r="I7234" i="73"/>
  <c r="A7237" i="73" l="1"/>
  <c r="B7238" i="73"/>
  <c r="C7258" i="73"/>
  <c r="E7258" i="73" s="1"/>
  <c r="D8258" i="73"/>
  <c r="F7257" i="73"/>
  <c r="G7235" i="73"/>
  <c r="H7235" i="73" s="1"/>
  <c r="I7235" i="73"/>
  <c r="C7259" i="73" l="1"/>
  <c r="E7259" i="73" s="1"/>
  <c r="A7238" i="73"/>
  <c r="B7239" i="73"/>
  <c r="D8259" i="73"/>
  <c r="F7258" i="73"/>
  <c r="G7236" i="73"/>
  <c r="H7236" i="73" s="1"/>
  <c r="I7236" i="73"/>
  <c r="A7239" i="73" l="1"/>
  <c r="B7240" i="73"/>
  <c r="C7260" i="73"/>
  <c r="E7260" i="73" s="1"/>
  <c r="D8260" i="73"/>
  <c r="F7259" i="73"/>
  <c r="G7237" i="73"/>
  <c r="H7237" i="73" s="1"/>
  <c r="I7237" i="73"/>
  <c r="C7261" i="73" l="1"/>
  <c r="E7261" i="73" s="1"/>
  <c r="A7240" i="73"/>
  <c r="B7241" i="73"/>
  <c r="D8261" i="73"/>
  <c r="F7260" i="73"/>
  <c r="G7238" i="73"/>
  <c r="H7238" i="73" s="1"/>
  <c r="I7238" i="73"/>
  <c r="A7241" i="73" l="1"/>
  <c r="B7242" i="73"/>
  <c r="C7262" i="73"/>
  <c r="E7262" i="73" s="1"/>
  <c r="D8262" i="73"/>
  <c r="F7261" i="73"/>
  <c r="G7239" i="73"/>
  <c r="H7239" i="73" s="1"/>
  <c r="I7239" i="73"/>
  <c r="C7263" i="73" l="1"/>
  <c r="E7263" i="73" s="1"/>
  <c r="A7242" i="73"/>
  <c r="B7243" i="73"/>
  <c r="D8263" i="73"/>
  <c r="F7262" i="73"/>
  <c r="G7240" i="73"/>
  <c r="H7240" i="73" s="1"/>
  <c r="I7240" i="73"/>
  <c r="A7243" i="73" l="1"/>
  <c r="B7244" i="73"/>
  <c r="C7264" i="73"/>
  <c r="E7264" i="73" s="1"/>
  <c r="D8264" i="73"/>
  <c r="F7263" i="73"/>
  <c r="G7241" i="73"/>
  <c r="H7241" i="73" s="1"/>
  <c r="I7241" i="73"/>
  <c r="C7265" i="73" l="1"/>
  <c r="E7265" i="73" s="1"/>
  <c r="A7244" i="73"/>
  <c r="B7245" i="73"/>
  <c r="D8265" i="73"/>
  <c r="F7264" i="73"/>
  <c r="G7242" i="73"/>
  <c r="H7242" i="73" s="1"/>
  <c r="I7242" i="73"/>
  <c r="A7245" i="73" l="1"/>
  <c r="B7246" i="73"/>
  <c r="C7266" i="73"/>
  <c r="E7266" i="73" s="1"/>
  <c r="D8266" i="73"/>
  <c r="F7265" i="73"/>
  <c r="G7243" i="73"/>
  <c r="H7243" i="73" s="1"/>
  <c r="I7243" i="73"/>
  <c r="C7267" i="73" l="1"/>
  <c r="E7267" i="73" s="1"/>
  <c r="A7246" i="73"/>
  <c r="B7247" i="73"/>
  <c r="D8267" i="73"/>
  <c r="F7266" i="73"/>
  <c r="G7244" i="73"/>
  <c r="H7244" i="73" s="1"/>
  <c r="I7244" i="73"/>
  <c r="A7247" i="73" l="1"/>
  <c r="B7248" i="73"/>
  <c r="C7268" i="73"/>
  <c r="E7268" i="73" s="1"/>
  <c r="D8268" i="73"/>
  <c r="F7267" i="73"/>
  <c r="G7245" i="73"/>
  <c r="H7245" i="73" s="1"/>
  <c r="I7245" i="73"/>
  <c r="C7269" i="73" l="1"/>
  <c r="E7269" i="73" s="1"/>
  <c r="A7248" i="73"/>
  <c r="B7249" i="73"/>
  <c r="D8269" i="73"/>
  <c r="F7268" i="73"/>
  <c r="G7246" i="73"/>
  <c r="H7246" i="73" s="1"/>
  <c r="I7246" i="73"/>
  <c r="A7249" i="73" l="1"/>
  <c r="B7250" i="73"/>
  <c r="C7270" i="73"/>
  <c r="E7270" i="73" s="1"/>
  <c r="D8270" i="73"/>
  <c r="F7269" i="73"/>
  <c r="G7247" i="73"/>
  <c r="H7247" i="73" s="1"/>
  <c r="I7247" i="73"/>
  <c r="C7271" i="73" l="1"/>
  <c r="E7271" i="73" s="1"/>
  <c r="A7250" i="73"/>
  <c r="B7251" i="73"/>
  <c r="D8271" i="73"/>
  <c r="F7270" i="73"/>
  <c r="G7248" i="73"/>
  <c r="H7248" i="73" s="1"/>
  <c r="I7248" i="73"/>
  <c r="A7251" i="73" l="1"/>
  <c r="B7252" i="73"/>
  <c r="C7272" i="73"/>
  <c r="E7272" i="73" s="1"/>
  <c r="D8272" i="73"/>
  <c r="F7271" i="73"/>
  <c r="G7249" i="73"/>
  <c r="H7249" i="73" s="1"/>
  <c r="I7249" i="73"/>
  <c r="C7273" i="73" l="1"/>
  <c r="E7273" i="73" s="1"/>
  <c r="A7252" i="73"/>
  <c r="B7253" i="73"/>
  <c r="D8273" i="73"/>
  <c r="F7272" i="73"/>
  <c r="G7250" i="73"/>
  <c r="H7250" i="73" s="1"/>
  <c r="I7250" i="73"/>
  <c r="A7253" i="73" l="1"/>
  <c r="B7254" i="73"/>
  <c r="C7274" i="73"/>
  <c r="E7274" i="73" s="1"/>
  <c r="D8274" i="73"/>
  <c r="F7273" i="73"/>
  <c r="G7251" i="73"/>
  <c r="H7251" i="73" s="1"/>
  <c r="I7251" i="73"/>
  <c r="C7275" i="73" l="1"/>
  <c r="E7275" i="73" s="1"/>
  <c r="A7254" i="73"/>
  <c r="B7255" i="73"/>
  <c r="D8275" i="73"/>
  <c r="F7274" i="73"/>
  <c r="G7252" i="73"/>
  <c r="H7252" i="73" s="1"/>
  <c r="I7252" i="73"/>
  <c r="A7255" i="73" l="1"/>
  <c r="B7256" i="73"/>
  <c r="C7276" i="73"/>
  <c r="E7276" i="73" s="1"/>
  <c r="D8276" i="73"/>
  <c r="F7275" i="73"/>
  <c r="G7253" i="73"/>
  <c r="H7253" i="73" s="1"/>
  <c r="I7253" i="73"/>
  <c r="C7277" i="73" l="1"/>
  <c r="E7277" i="73" s="1"/>
  <c r="A7256" i="73"/>
  <c r="B7257" i="73"/>
  <c r="D8277" i="73"/>
  <c r="F7276" i="73"/>
  <c r="G7254" i="73"/>
  <c r="H7254" i="73" s="1"/>
  <c r="I7254" i="73"/>
  <c r="A7257" i="73" l="1"/>
  <c r="B7258" i="73"/>
  <c r="C7278" i="73"/>
  <c r="E7278" i="73" s="1"/>
  <c r="D8278" i="73"/>
  <c r="F7277" i="73"/>
  <c r="G7255" i="73"/>
  <c r="H7255" i="73" s="1"/>
  <c r="I7255" i="73"/>
  <c r="C7279" i="73" l="1"/>
  <c r="E7279" i="73" s="1"/>
  <c r="A7258" i="73"/>
  <c r="B7259" i="73"/>
  <c r="D8279" i="73"/>
  <c r="F7278" i="73"/>
  <c r="G7256" i="73"/>
  <c r="H7256" i="73" s="1"/>
  <c r="I7256" i="73"/>
  <c r="A7259" i="73" l="1"/>
  <c r="B7260" i="73"/>
  <c r="C7280" i="73"/>
  <c r="E7280" i="73" s="1"/>
  <c r="D8280" i="73"/>
  <c r="F7279" i="73"/>
  <c r="G7257" i="73"/>
  <c r="H7257" i="73" s="1"/>
  <c r="I7257" i="73"/>
  <c r="C7281" i="73" l="1"/>
  <c r="E7281" i="73" s="1"/>
  <c r="A7260" i="73"/>
  <c r="B7261" i="73"/>
  <c r="D8281" i="73"/>
  <c r="F7280" i="73"/>
  <c r="G7258" i="73"/>
  <c r="H7258" i="73" s="1"/>
  <c r="I7258" i="73"/>
  <c r="A7261" i="73" l="1"/>
  <c r="B7262" i="73"/>
  <c r="C7282" i="73"/>
  <c r="E7282" i="73" s="1"/>
  <c r="D8282" i="73"/>
  <c r="F7281" i="73"/>
  <c r="G7259" i="73"/>
  <c r="H7259" i="73" s="1"/>
  <c r="I7259" i="73"/>
  <c r="C7283" i="73" l="1"/>
  <c r="E7283" i="73" s="1"/>
  <c r="A7262" i="73"/>
  <c r="B7263" i="73"/>
  <c r="D8283" i="73"/>
  <c r="F7282" i="73"/>
  <c r="G7260" i="73"/>
  <c r="H7260" i="73" s="1"/>
  <c r="I7260" i="73"/>
  <c r="A7263" i="73" l="1"/>
  <c r="B7264" i="73"/>
  <c r="C7284" i="73"/>
  <c r="E7284" i="73" s="1"/>
  <c r="D8284" i="73"/>
  <c r="F7283" i="73"/>
  <c r="G7261" i="73"/>
  <c r="H7261" i="73" s="1"/>
  <c r="I7261" i="73"/>
  <c r="C7285" i="73" l="1"/>
  <c r="E7285" i="73" s="1"/>
  <c r="A7264" i="73"/>
  <c r="B7265" i="73"/>
  <c r="D8285" i="73"/>
  <c r="F7284" i="73"/>
  <c r="G7262" i="73"/>
  <c r="H7262" i="73" s="1"/>
  <c r="I7262" i="73"/>
  <c r="A7265" i="73" l="1"/>
  <c r="B7266" i="73"/>
  <c r="C7286" i="73"/>
  <c r="E7286" i="73" s="1"/>
  <c r="D8286" i="73"/>
  <c r="F7285" i="73"/>
  <c r="G7263" i="73"/>
  <c r="H7263" i="73" s="1"/>
  <c r="I7263" i="73"/>
  <c r="C7287" i="73" l="1"/>
  <c r="E7287" i="73" s="1"/>
  <c r="A7266" i="73"/>
  <c r="B7267" i="73"/>
  <c r="D8287" i="73"/>
  <c r="F7286" i="73"/>
  <c r="G7264" i="73"/>
  <c r="H7264" i="73" s="1"/>
  <c r="I7264" i="73"/>
  <c r="A7267" i="73" l="1"/>
  <c r="B7268" i="73"/>
  <c r="C7288" i="73"/>
  <c r="E7288" i="73" s="1"/>
  <c r="D8288" i="73"/>
  <c r="F7287" i="73"/>
  <c r="G7265" i="73"/>
  <c r="H7265" i="73" s="1"/>
  <c r="I7265" i="73"/>
  <c r="C7289" i="73" l="1"/>
  <c r="E7289" i="73" s="1"/>
  <c r="A7268" i="73"/>
  <c r="B7269" i="73"/>
  <c r="D8289" i="73"/>
  <c r="F7288" i="73"/>
  <c r="G7266" i="73"/>
  <c r="H7266" i="73" s="1"/>
  <c r="I7266" i="73"/>
  <c r="A7269" i="73" l="1"/>
  <c r="B7270" i="73"/>
  <c r="C7290" i="73"/>
  <c r="E7290" i="73" s="1"/>
  <c r="D8290" i="73"/>
  <c r="F7289" i="73"/>
  <c r="G7267" i="73"/>
  <c r="H7267" i="73" s="1"/>
  <c r="I7267" i="73"/>
  <c r="C7291" i="73" l="1"/>
  <c r="E7291" i="73" s="1"/>
  <c r="A7270" i="73"/>
  <c r="B7271" i="73"/>
  <c r="D8291" i="73"/>
  <c r="F7290" i="73"/>
  <c r="G7268" i="73"/>
  <c r="H7268" i="73" s="1"/>
  <c r="I7268" i="73"/>
  <c r="A7271" i="73" l="1"/>
  <c r="B7272" i="73"/>
  <c r="C7292" i="73"/>
  <c r="E7292" i="73" s="1"/>
  <c r="D8292" i="73"/>
  <c r="F7291" i="73"/>
  <c r="G7269" i="73"/>
  <c r="H7269" i="73" s="1"/>
  <c r="I7269" i="73"/>
  <c r="C7293" i="73" l="1"/>
  <c r="E7293" i="73" s="1"/>
  <c r="A7272" i="73"/>
  <c r="B7273" i="73"/>
  <c r="D8293" i="73"/>
  <c r="F7292" i="73"/>
  <c r="G7270" i="73"/>
  <c r="H7270" i="73" s="1"/>
  <c r="I7270" i="73"/>
  <c r="A7273" i="73" l="1"/>
  <c r="B7274" i="73"/>
  <c r="C7294" i="73"/>
  <c r="E7294" i="73" s="1"/>
  <c r="D8294" i="73"/>
  <c r="F7293" i="73"/>
  <c r="G7271" i="73"/>
  <c r="H7271" i="73" s="1"/>
  <c r="I7271" i="73"/>
  <c r="C7295" i="73" l="1"/>
  <c r="E7295" i="73" s="1"/>
  <c r="A7274" i="73"/>
  <c r="B7275" i="73"/>
  <c r="D8295" i="73"/>
  <c r="F7294" i="73"/>
  <c r="G7272" i="73"/>
  <c r="H7272" i="73" s="1"/>
  <c r="I7272" i="73"/>
  <c r="A7275" i="73" l="1"/>
  <c r="B7276" i="73"/>
  <c r="C7296" i="73"/>
  <c r="E7296" i="73" s="1"/>
  <c r="D8296" i="73"/>
  <c r="F7295" i="73"/>
  <c r="G7273" i="73"/>
  <c r="H7273" i="73" s="1"/>
  <c r="I7273" i="73"/>
  <c r="C7297" i="73" l="1"/>
  <c r="E7297" i="73" s="1"/>
  <c r="A7276" i="73"/>
  <c r="B7277" i="73"/>
  <c r="D8297" i="73"/>
  <c r="F7296" i="73"/>
  <c r="G7274" i="73"/>
  <c r="H7274" i="73" s="1"/>
  <c r="I7274" i="73"/>
  <c r="A7277" i="73" l="1"/>
  <c r="B7278" i="73"/>
  <c r="C7298" i="73"/>
  <c r="E7298" i="73" s="1"/>
  <c r="D8298" i="73"/>
  <c r="F7297" i="73"/>
  <c r="G7275" i="73"/>
  <c r="H7275" i="73" s="1"/>
  <c r="I7275" i="73"/>
  <c r="C7299" i="73" l="1"/>
  <c r="E7299" i="73" s="1"/>
  <c r="A7278" i="73"/>
  <c r="B7279" i="73"/>
  <c r="D8299" i="73"/>
  <c r="F7298" i="73"/>
  <c r="G7276" i="73"/>
  <c r="H7276" i="73" s="1"/>
  <c r="I7276" i="73"/>
  <c r="A7279" i="73" l="1"/>
  <c r="B7280" i="73"/>
  <c r="C7300" i="73"/>
  <c r="E7300" i="73" s="1"/>
  <c r="D8300" i="73"/>
  <c r="F7299" i="73"/>
  <c r="G7277" i="73"/>
  <c r="H7277" i="73" s="1"/>
  <c r="I7277" i="73"/>
  <c r="C7301" i="73" l="1"/>
  <c r="E7301" i="73" s="1"/>
  <c r="A7280" i="73"/>
  <c r="B7281" i="73"/>
  <c r="D8301" i="73"/>
  <c r="F7300" i="73"/>
  <c r="G7278" i="73"/>
  <c r="H7278" i="73" s="1"/>
  <c r="I7278" i="73"/>
  <c r="A7281" i="73" l="1"/>
  <c r="B7282" i="73"/>
  <c r="C7302" i="73"/>
  <c r="E7302" i="73" s="1"/>
  <c r="D8302" i="73"/>
  <c r="F7301" i="73"/>
  <c r="G7279" i="73"/>
  <c r="H7279" i="73" s="1"/>
  <c r="I7279" i="73"/>
  <c r="C7303" i="73" l="1"/>
  <c r="E7303" i="73" s="1"/>
  <c r="A7282" i="73"/>
  <c r="B7283" i="73"/>
  <c r="D8303" i="73"/>
  <c r="F7302" i="73"/>
  <c r="G7280" i="73"/>
  <c r="H7280" i="73" s="1"/>
  <c r="I7280" i="73"/>
  <c r="A7283" i="73" l="1"/>
  <c r="B7284" i="73"/>
  <c r="C7304" i="73"/>
  <c r="E7304" i="73" s="1"/>
  <c r="D8304" i="73"/>
  <c r="F7303" i="73"/>
  <c r="G7281" i="73"/>
  <c r="H7281" i="73" s="1"/>
  <c r="I7281" i="73"/>
  <c r="C7305" i="73" l="1"/>
  <c r="E7305" i="73" s="1"/>
  <c r="A7284" i="73"/>
  <c r="B7285" i="73"/>
  <c r="D8305" i="73"/>
  <c r="F7304" i="73"/>
  <c r="G7282" i="73"/>
  <c r="H7282" i="73" s="1"/>
  <c r="I7282" i="73"/>
  <c r="A7285" i="73" l="1"/>
  <c r="B7286" i="73"/>
  <c r="C7306" i="73"/>
  <c r="E7306" i="73" s="1"/>
  <c r="D8306" i="73"/>
  <c r="F7305" i="73"/>
  <c r="G7283" i="73"/>
  <c r="H7283" i="73" s="1"/>
  <c r="I7283" i="73"/>
  <c r="C7307" i="73" l="1"/>
  <c r="E7307" i="73" s="1"/>
  <c r="A7286" i="73"/>
  <c r="B7287" i="73"/>
  <c r="D8307" i="73"/>
  <c r="F7306" i="73"/>
  <c r="G7284" i="73"/>
  <c r="H7284" i="73" s="1"/>
  <c r="I7284" i="73"/>
  <c r="A7287" i="73" l="1"/>
  <c r="B7288" i="73"/>
  <c r="C7308" i="73"/>
  <c r="E7308" i="73" s="1"/>
  <c r="D8308" i="73"/>
  <c r="F7307" i="73"/>
  <c r="G7285" i="73"/>
  <c r="H7285" i="73" s="1"/>
  <c r="I7285" i="73"/>
  <c r="C7309" i="73" l="1"/>
  <c r="E7309" i="73" s="1"/>
  <c r="A7288" i="73"/>
  <c r="B7289" i="73"/>
  <c r="D8309" i="73"/>
  <c r="F7308" i="73"/>
  <c r="G7286" i="73"/>
  <c r="H7286" i="73" s="1"/>
  <c r="I7286" i="73"/>
  <c r="A7289" i="73" l="1"/>
  <c r="B7290" i="73"/>
  <c r="C7310" i="73"/>
  <c r="E7310" i="73" s="1"/>
  <c r="D8310" i="73"/>
  <c r="F7309" i="73"/>
  <c r="G7287" i="73"/>
  <c r="H7287" i="73" s="1"/>
  <c r="I7287" i="73"/>
  <c r="C7311" i="73" l="1"/>
  <c r="E7311" i="73" s="1"/>
  <c r="A7290" i="73"/>
  <c r="B7291" i="73"/>
  <c r="D8311" i="73"/>
  <c r="F7310" i="73"/>
  <c r="G7288" i="73"/>
  <c r="H7288" i="73" s="1"/>
  <c r="I7288" i="73"/>
  <c r="A7291" i="73" l="1"/>
  <c r="B7292" i="73"/>
  <c r="C7312" i="73"/>
  <c r="E7312" i="73" s="1"/>
  <c r="D8312" i="73"/>
  <c r="F7311" i="73"/>
  <c r="G7289" i="73"/>
  <c r="H7289" i="73" s="1"/>
  <c r="I7289" i="73"/>
  <c r="C7313" i="73" l="1"/>
  <c r="E7313" i="73" s="1"/>
  <c r="A7292" i="73"/>
  <c r="B7293" i="73"/>
  <c r="D8313" i="73"/>
  <c r="F7312" i="73"/>
  <c r="G7290" i="73"/>
  <c r="H7290" i="73" s="1"/>
  <c r="I7290" i="73"/>
  <c r="A7293" i="73" l="1"/>
  <c r="B7294" i="73"/>
  <c r="C7314" i="73"/>
  <c r="E7314" i="73" s="1"/>
  <c r="D8314" i="73"/>
  <c r="F7313" i="73"/>
  <c r="G7291" i="73"/>
  <c r="H7291" i="73" s="1"/>
  <c r="I7291" i="73"/>
  <c r="C7315" i="73" l="1"/>
  <c r="E7315" i="73" s="1"/>
  <c r="A7294" i="73"/>
  <c r="B7295" i="73"/>
  <c r="D8315" i="73"/>
  <c r="F7314" i="73"/>
  <c r="G7292" i="73"/>
  <c r="H7292" i="73" s="1"/>
  <c r="I7292" i="73"/>
  <c r="A7295" i="73" l="1"/>
  <c r="B7296" i="73"/>
  <c r="C7316" i="73"/>
  <c r="D8316" i="73"/>
  <c r="F7315" i="73"/>
  <c r="G7293" i="73"/>
  <c r="H7293" i="73" s="1"/>
  <c r="I7293" i="73"/>
  <c r="C7317" i="73" l="1"/>
  <c r="E7317" i="73" s="1"/>
  <c r="E7316" i="73"/>
  <c r="A7296" i="73"/>
  <c r="B7297" i="73"/>
  <c r="D8317" i="73"/>
  <c r="F7316" i="73"/>
  <c r="G7294" i="73"/>
  <c r="H7294" i="73" s="1"/>
  <c r="I7294" i="73"/>
  <c r="D8318" i="73" l="1"/>
  <c r="C7318" i="73"/>
  <c r="E7318" i="73" s="1"/>
  <c r="A7297" i="73"/>
  <c r="B7298" i="73"/>
  <c r="F7317" i="73"/>
  <c r="G7295" i="73"/>
  <c r="H7295" i="73" s="1"/>
  <c r="I7295" i="73"/>
  <c r="C7319" i="73" l="1"/>
  <c r="E7319" i="73" s="1"/>
  <c r="A7298" i="73"/>
  <c r="B7299" i="73"/>
  <c r="D8319" i="73"/>
  <c r="F7318" i="73"/>
  <c r="G7296" i="73"/>
  <c r="H7296" i="73" s="1"/>
  <c r="I7296" i="73"/>
  <c r="A7299" i="73" l="1"/>
  <c r="B7300" i="73"/>
  <c r="C7320" i="73"/>
  <c r="E7320" i="73" s="1"/>
  <c r="D8320" i="73"/>
  <c r="F7319" i="73"/>
  <c r="G7297" i="73"/>
  <c r="H7297" i="73" s="1"/>
  <c r="I7297" i="73"/>
  <c r="C7321" i="73" l="1"/>
  <c r="E7321" i="73" s="1"/>
  <c r="A7300" i="73"/>
  <c r="B7301" i="73"/>
  <c r="D8321" i="73"/>
  <c r="F7320" i="73"/>
  <c r="G7298" i="73"/>
  <c r="H7298" i="73" s="1"/>
  <c r="I7298" i="73"/>
  <c r="A7301" i="73" l="1"/>
  <c r="B7302" i="73"/>
  <c r="C7322" i="73"/>
  <c r="D8322" i="73"/>
  <c r="F7321" i="73"/>
  <c r="G7299" i="73"/>
  <c r="H7299" i="73" s="1"/>
  <c r="I7299" i="73"/>
  <c r="C7323" i="73" l="1"/>
  <c r="E7323" i="73" s="1"/>
  <c r="E7322" i="73"/>
  <c r="A7302" i="73"/>
  <c r="B7303" i="73"/>
  <c r="D8323" i="73"/>
  <c r="F7322" i="73"/>
  <c r="G7300" i="73"/>
  <c r="H7300" i="73" s="1"/>
  <c r="I7300" i="73"/>
  <c r="D8324" i="73" l="1"/>
  <c r="C7324" i="73"/>
  <c r="E7324" i="73" s="1"/>
  <c r="A7303" i="73"/>
  <c r="B7304" i="73"/>
  <c r="F7323" i="73"/>
  <c r="G7301" i="73"/>
  <c r="H7301" i="73" s="1"/>
  <c r="I7301" i="73"/>
  <c r="C7325" i="73" l="1"/>
  <c r="E7325" i="73" s="1"/>
  <c r="A7304" i="73"/>
  <c r="B7305" i="73"/>
  <c r="D8325" i="73"/>
  <c r="F7324" i="73"/>
  <c r="G7302" i="73"/>
  <c r="H7302" i="73" s="1"/>
  <c r="I7302" i="73"/>
  <c r="A7305" i="73" l="1"/>
  <c r="B7306" i="73"/>
  <c r="C7326" i="73"/>
  <c r="E7326" i="73" s="1"/>
  <c r="D8326" i="73"/>
  <c r="F7325" i="73"/>
  <c r="G7303" i="73"/>
  <c r="H7303" i="73" s="1"/>
  <c r="I7303" i="73"/>
  <c r="C7327" i="73" l="1"/>
  <c r="E7327" i="73" s="1"/>
  <c r="A7306" i="73"/>
  <c r="B7307" i="73"/>
  <c r="D8327" i="73"/>
  <c r="F7326" i="73"/>
  <c r="G7304" i="73"/>
  <c r="H7304" i="73" s="1"/>
  <c r="I7304" i="73"/>
  <c r="A7307" i="73" l="1"/>
  <c r="B7308" i="73"/>
  <c r="C7328" i="73"/>
  <c r="E7328" i="73" s="1"/>
  <c r="D8328" i="73"/>
  <c r="F7327" i="73"/>
  <c r="G7305" i="73"/>
  <c r="H7305" i="73" s="1"/>
  <c r="I7305" i="73"/>
  <c r="C7329" i="73" l="1"/>
  <c r="E7329" i="73" s="1"/>
  <c r="A7308" i="73"/>
  <c r="B7309" i="73"/>
  <c r="D8329" i="73"/>
  <c r="F7328" i="73"/>
  <c r="G7306" i="73"/>
  <c r="H7306" i="73" s="1"/>
  <c r="I7306" i="73"/>
  <c r="A7309" i="73" l="1"/>
  <c r="B7310" i="73"/>
  <c r="C7330" i="73"/>
  <c r="E7330" i="73" s="1"/>
  <c r="D8330" i="73"/>
  <c r="F7329" i="73"/>
  <c r="G7307" i="73"/>
  <c r="H7307" i="73" s="1"/>
  <c r="I7307" i="73"/>
  <c r="C7331" i="73" l="1"/>
  <c r="E7331" i="73" s="1"/>
  <c r="A7310" i="73"/>
  <c r="B7311" i="73"/>
  <c r="D8331" i="73"/>
  <c r="F7330" i="73"/>
  <c r="G7308" i="73"/>
  <c r="H7308" i="73" s="1"/>
  <c r="I7308" i="73"/>
  <c r="A7311" i="73" l="1"/>
  <c r="B7312" i="73"/>
  <c r="C7332" i="73"/>
  <c r="E7332" i="73" s="1"/>
  <c r="D8332" i="73"/>
  <c r="F7331" i="73"/>
  <c r="G7309" i="73"/>
  <c r="H7309" i="73" s="1"/>
  <c r="I7309" i="73"/>
  <c r="C7333" i="73" l="1"/>
  <c r="E7333" i="73" s="1"/>
  <c r="A7312" i="73"/>
  <c r="B7313" i="73"/>
  <c r="D8333" i="73"/>
  <c r="F7332" i="73"/>
  <c r="G7310" i="73"/>
  <c r="H7310" i="73" s="1"/>
  <c r="I7310" i="73"/>
  <c r="A7313" i="73" l="1"/>
  <c r="B7314" i="73"/>
  <c r="C7334" i="73"/>
  <c r="E7334" i="73" s="1"/>
  <c r="D8334" i="73"/>
  <c r="F7333" i="73"/>
  <c r="G7311" i="73"/>
  <c r="H7311" i="73" s="1"/>
  <c r="I7311" i="73"/>
  <c r="C7335" i="73" l="1"/>
  <c r="E7335" i="73" s="1"/>
  <c r="A7314" i="73"/>
  <c r="B7315" i="73"/>
  <c r="D8335" i="73"/>
  <c r="F7334" i="73"/>
  <c r="G7312" i="73"/>
  <c r="H7312" i="73" s="1"/>
  <c r="I7312" i="73"/>
  <c r="A7315" i="73" l="1"/>
  <c r="B7316" i="73"/>
  <c r="C7336" i="73"/>
  <c r="E7336" i="73" s="1"/>
  <c r="D8336" i="73"/>
  <c r="F7335" i="73"/>
  <c r="G7313" i="73"/>
  <c r="H7313" i="73" s="1"/>
  <c r="I7313" i="73"/>
  <c r="C7337" i="73" l="1"/>
  <c r="E7337" i="73" s="1"/>
  <c r="A7316" i="73"/>
  <c r="B7317" i="73"/>
  <c r="D8337" i="73"/>
  <c r="F7336" i="73"/>
  <c r="G7314" i="73"/>
  <c r="H7314" i="73" s="1"/>
  <c r="I7314" i="73"/>
  <c r="A7317" i="73" l="1"/>
  <c r="B7318" i="73"/>
  <c r="C7338" i="73"/>
  <c r="E7338" i="73" s="1"/>
  <c r="D8338" i="73"/>
  <c r="F7337" i="73"/>
  <c r="G7315" i="73"/>
  <c r="H7315" i="73" s="1"/>
  <c r="I7315" i="73"/>
  <c r="C7339" i="73" l="1"/>
  <c r="E7339" i="73" s="1"/>
  <c r="A7318" i="73"/>
  <c r="B7319" i="73"/>
  <c r="D8339" i="73"/>
  <c r="F7338" i="73"/>
  <c r="G7316" i="73"/>
  <c r="H7316" i="73" s="1"/>
  <c r="I7316" i="73"/>
  <c r="A7319" i="73" l="1"/>
  <c r="B7320" i="73"/>
  <c r="C7340" i="73"/>
  <c r="E7340" i="73" s="1"/>
  <c r="D8340" i="73"/>
  <c r="F7339" i="73"/>
  <c r="G7317" i="73"/>
  <c r="H7317" i="73" s="1"/>
  <c r="I7317" i="73"/>
  <c r="C7341" i="73" l="1"/>
  <c r="E7341" i="73" s="1"/>
  <c r="A7320" i="73"/>
  <c r="B7321" i="73"/>
  <c r="D8341" i="73"/>
  <c r="F7340" i="73"/>
  <c r="G7318" i="73"/>
  <c r="H7318" i="73" s="1"/>
  <c r="I7318" i="73"/>
  <c r="A7321" i="73" l="1"/>
  <c r="B7322" i="73"/>
  <c r="C7342" i="73"/>
  <c r="E7342" i="73" s="1"/>
  <c r="D8342" i="73"/>
  <c r="F7341" i="73"/>
  <c r="G7319" i="73"/>
  <c r="H7319" i="73" s="1"/>
  <c r="I7319" i="73"/>
  <c r="C7343" i="73" l="1"/>
  <c r="E7343" i="73" s="1"/>
  <c r="A7322" i="73"/>
  <c r="B7323" i="73"/>
  <c r="D8343" i="73"/>
  <c r="F7342" i="73"/>
  <c r="G7320" i="73"/>
  <c r="H7320" i="73" s="1"/>
  <c r="I7320" i="73"/>
  <c r="A7323" i="73" l="1"/>
  <c r="B7324" i="73"/>
  <c r="C7344" i="73"/>
  <c r="E7344" i="73" s="1"/>
  <c r="D8344" i="73"/>
  <c r="F7343" i="73"/>
  <c r="G7321" i="73"/>
  <c r="H7321" i="73" s="1"/>
  <c r="I7321" i="73"/>
  <c r="A7324" i="73" l="1"/>
  <c r="B7325" i="73"/>
  <c r="C7345" i="73"/>
  <c r="D8345" i="73"/>
  <c r="F7344" i="73"/>
  <c r="G7322" i="73"/>
  <c r="H7322" i="73" s="1"/>
  <c r="I7322" i="73"/>
  <c r="C7346" i="73" l="1"/>
  <c r="E7346" i="73" s="1"/>
  <c r="E7345" i="73"/>
  <c r="A7325" i="73"/>
  <c r="B7326" i="73"/>
  <c r="D8346" i="73"/>
  <c r="F7345" i="73"/>
  <c r="G7323" i="73"/>
  <c r="H7323" i="73" s="1"/>
  <c r="I7323" i="73"/>
  <c r="D8347" i="73" l="1"/>
  <c r="C7347" i="73"/>
  <c r="A7326" i="73"/>
  <c r="B7327" i="73"/>
  <c r="F7346" i="73"/>
  <c r="G7324" i="73"/>
  <c r="H7324" i="73" s="1"/>
  <c r="I7324" i="73"/>
  <c r="C7348" i="73" l="1"/>
  <c r="E7348" i="73" s="1"/>
  <c r="E7347" i="73"/>
  <c r="A7327" i="73"/>
  <c r="B7328" i="73"/>
  <c r="D8348" i="73"/>
  <c r="F7347" i="73"/>
  <c r="G7325" i="73"/>
  <c r="H7325" i="73" s="1"/>
  <c r="I7325" i="73"/>
  <c r="D8349" i="73" l="1"/>
  <c r="C7349" i="73"/>
  <c r="A7328" i="73"/>
  <c r="B7329" i="73"/>
  <c r="F7348" i="73"/>
  <c r="G7326" i="73"/>
  <c r="H7326" i="73" s="1"/>
  <c r="I7326" i="73"/>
  <c r="C7350" i="73" l="1"/>
  <c r="E7350" i="73" s="1"/>
  <c r="E7349" i="73"/>
  <c r="A7329" i="73"/>
  <c r="B7330" i="73"/>
  <c r="D8350" i="73"/>
  <c r="F7349" i="73"/>
  <c r="G7327" i="73"/>
  <c r="H7327" i="73" s="1"/>
  <c r="I7327" i="73"/>
  <c r="D8351" i="73" l="1"/>
  <c r="C7351" i="73"/>
  <c r="E7351" i="73" s="1"/>
  <c r="A7330" i="73"/>
  <c r="B7331" i="73"/>
  <c r="F7350" i="73"/>
  <c r="G7328" i="73"/>
  <c r="H7328" i="73" s="1"/>
  <c r="I7328" i="73"/>
  <c r="C7352" i="73" l="1"/>
  <c r="E7352" i="73" s="1"/>
  <c r="A7331" i="73"/>
  <c r="B7332" i="73"/>
  <c r="D8352" i="73"/>
  <c r="F7351" i="73"/>
  <c r="G7329" i="73"/>
  <c r="H7329" i="73" s="1"/>
  <c r="I7329" i="73"/>
  <c r="A7332" i="73" l="1"/>
  <c r="B7333" i="73"/>
  <c r="C7353" i="73"/>
  <c r="E7353" i="73" s="1"/>
  <c r="D8353" i="73"/>
  <c r="F7352" i="73"/>
  <c r="G7330" i="73"/>
  <c r="H7330" i="73" s="1"/>
  <c r="I7330" i="73"/>
  <c r="C7354" i="73" l="1"/>
  <c r="E7354" i="73" s="1"/>
  <c r="A7333" i="73"/>
  <c r="B7334" i="73"/>
  <c r="D8354" i="73"/>
  <c r="F7353" i="73"/>
  <c r="G7331" i="73"/>
  <c r="H7331" i="73" s="1"/>
  <c r="I7331" i="73"/>
  <c r="A7334" i="73" l="1"/>
  <c r="B7335" i="73"/>
  <c r="C7355" i="73"/>
  <c r="D8355" i="73"/>
  <c r="F7354" i="73"/>
  <c r="G7332" i="73"/>
  <c r="H7332" i="73" s="1"/>
  <c r="I7332" i="73"/>
  <c r="C7356" i="73" l="1"/>
  <c r="E7355" i="73"/>
  <c r="A7335" i="73"/>
  <c r="B7336" i="73"/>
  <c r="D8356" i="73"/>
  <c r="F7355" i="73"/>
  <c r="G7333" i="73"/>
  <c r="H7333" i="73" s="1"/>
  <c r="I7333" i="73"/>
  <c r="E7356" i="73"/>
  <c r="D8357" i="73" l="1"/>
  <c r="C7357" i="73"/>
  <c r="E7357" i="73" s="1"/>
  <c r="A7336" i="73"/>
  <c r="B7337" i="73"/>
  <c r="F7356" i="73"/>
  <c r="G7334" i="73"/>
  <c r="H7334" i="73" s="1"/>
  <c r="I7334" i="73"/>
  <c r="C7358" i="73" l="1"/>
  <c r="E7358" i="73" s="1"/>
  <c r="A7337" i="73"/>
  <c r="B7338" i="73"/>
  <c r="D8358" i="73"/>
  <c r="F7357" i="73"/>
  <c r="G7335" i="73"/>
  <c r="H7335" i="73" s="1"/>
  <c r="I7335" i="73"/>
  <c r="A7338" i="73" l="1"/>
  <c r="B7339" i="73"/>
  <c r="C7359" i="73"/>
  <c r="E7359" i="73" s="1"/>
  <c r="D8359" i="73"/>
  <c r="F7358" i="73"/>
  <c r="G7336" i="73"/>
  <c r="H7336" i="73" s="1"/>
  <c r="I7336" i="73"/>
  <c r="C7360" i="73" l="1"/>
  <c r="E7360" i="73" s="1"/>
  <c r="A7339" i="73"/>
  <c r="B7340" i="73"/>
  <c r="D8360" i="73"/>
  <c r="F7359" i="73"/>
  <c r="G7337" i="73"/>
  <c r="H7337" i="73" s="1"/>
  <c r="I7337" i="73"/>
  <c r="A7340" i="73" l="1"/>
  <c r="B7341" i="73"/>
  <c r="C7361" i="73"/>
  <c r="E7361" i="73" s="1"/>
  <c r="D8361" i="73"/>
  <c r="F7360" i="73"/>
  <c r="G7338" i="73"/>
  <c r="H7338" i="73" s="1"/>
  <c r="I7338" i="73"/>
  <c r="C7362" i="73" l="1"/>
  <c r="E7362" i="73" s="1"/>
  <c r="A7341" i="73"/>
  <c r="B7342" i="73"/>
  <c r="D8362" i="73"/>
  <c r="F7361" i="73"/>
  <c r="G7339" i="73"/>
  <c r="H7339" i="73" s="1"/>
  <c r="I7339" i="73"/>
  <c r="A7342" i="73" l="1"/>
  <c r="B7343" i="73"/>
  <c r="C7363" i="73"/>
  <c r="E7363" i="73" s="1"/>
  <c r="D8363" i="73"/>
  <c r="F7362" i="73"/>
  <c r="G7340" i="73"/>
  <c r="H7340" i="73" s="1"/>
  <c r="I7340" i="73"/>
  <c r="C7364" i="73" l="1"/>
  <c r="E7364" i="73" s="1"/>
  <c r="A7343" i="73"/>
  <c r="B7344" i="73"/>
  <c r="D8364" i="73"/>
  <c r="F7363" i="73"/>
  <c r="G7341" i="73"/>
  <c r="H7341" i="73" s="1"/>
  <c r="I7341" i="73"/>
  <c r="A7344" i="73" l="1"/>
  <c r="B7345" i="73"/>
  <c r="C7365" i="73"/>
  <c r="E7365" i="73" s="1"/>
  <c r="D8365" i="73"/>
  <c r="F7364" i="73"/>
  <c r="G7342" i="73"/>
  <c r="H7342" i="73" s="1"/>
  <c r="I7342" i="73"/>
  <c r="C7366" i="73" l="1"/>
  <c r="E7366" i="73" s="1"/>
  <c r="A7345" i="73"/>
  <c r="B7346" i="73"/>
  <c r="D8366" i="73"/>
  <c r="F7365" i="73"/>
  <c r="G7343" i="73"/>
  <c r="H7343" i="73" s="1"/>
  <c r="I7343" i="73"/>
  <c r="A7346" i="73" l="1"/>
  <c r="B7347" i="73"/>
  <c r="C7367" i="73"/>
  <c r="E7367" i="73" s="1"/>
  <c r="D8367" i="73"/>
  <c r="F7366" i="73"/>
  <c r="G7344" i="73"/>
  <c r="H7344" i="73" s="1"/>
  <c r="I7344" i="73"/>
  <c r="C7368" i="73" l="1"/>
  <c r="E7368" i="73" s="1"/>
  <c r="A7347" i="73"/>
  <c r="B7348" i="73"/>
  <c r="D8368" i="73"/>
  <c r="F7367" i="73"/>
  <c r="G7345" i="73"/>
  <c r="H7345" i="73" s="1"/>
  <c r="I7345" i="73"/>
  <c r="A7348" i="73" l="1"/>
  <c r="B7349" i="73"/>
  <c r="C7369" i="73"/>
  <c r="E7369" i="73" s="1"/>
  <c r="D8369" i="73"/>
  <c r="F7368" i="73"/>
  <c r="G7346" i="73"/>
  <c r="H7346" i="73" s="1"/>
  <c r="I7346" i="73"/>
  <c r="C7370" i="73" l="1"/>
  <c r="E7370" i="73" s="1"/>
  <c r="A7349" i="73"/>
  <c r="B7350" i="73"/>
  <c r="D8370" i="73"/>
  <c r="F7369" i="73"/>
  <c r="G7347" i="73"/>
  <c r="H7347" i="73" s="1"/>
  <c r="I7347" i="73"/>
  <c r="A7350" i="73" l="1"/>
  <c r="B7351" i="73"/>
  <c r="C7371" i="73"/>
  <c r="E7371" i="73" s="1"/>
  <c r="D8371" i="73"/>
  <c r="F7370" i="73"/>
  <c r="G7348" i="73"/>
  <c r="H7348" i="73" s="1"/>
  <c r="I7348" i="73"/>
  <c r="C7372" i="73" l="1"/>
  <c r="E7372" i="73" s="1"/>
  <c r="A7351" i="73"/>
  <c r="B7352" i="73"/>
  <c r="D8372" i="73"/>
  <c r="F7371" i="73"/>
  <c r="G7349" i="73"/>
  <c r="H7349" i="73" s="1"/>
  <c r="I7349" i="73"/>
  <c r="A7352" i="73" l="1"/>
  <c r="B7353" i="73"/>
  <c r="C7373" i="73"/>
  <c r="E7373" i="73" s="1"/>
  <c r="D8373" i="73"/>
  <c r="F7372" i="73"/>
  <c r="G7350" i="73"/>
  <c r="H7350" i="73" s="1"/>
  <c r="I7350" i="73"/>
  <c r="C7374" i="73" l="1"/>
  <c r="E7374" i="73" s="1"/>
  <c r="A7353" i="73"/>
  <c r="B7354" i="73"/>
  <c r="D8374" i="73"/>
  <c r="F7373" i="73"/>
  <c r="G7351" i="73"/>
  <c r="H7351" i="73" s="1"/>
  <c r="I7351" i="73"/>
  <c r="A7354" i="73" l="1"/>
  <c r="B7355" i="73"/>
  <c r="C7375" i="73"/>
  <c r="E7375" i="73" s="1"/>
  <c r="D8375" i="73"/>
  <c r="F7374" i="73"/>
  <c r="G7352" i="73"/>
  <c r="H7352" i="73" s="1"/>
  <c r="I7352" i="73"/>
  <c r="C7376" i="73" l="1"/>
  <c r="E7376" i="73" s="1"/>
  <c r="A7355" i="73"/>
  <c r="B7356" i="73"/>
  <c r="D8376" i="73"/>
  <c r="F7375" i="73"/>
  <c r="G7353" i="73"/>
  <c r="H7353" i="73" s="1"/>
  <c r="I7353" i="73"/>
  <c r="A7356" i="73" l="1"/>
  <c r="B7357" i="73"/>
  <c r="C7377" i="73"/>
  <c r="E7377" i="73" s="1"/>
  <c r="D8377" i="73"/>
  <c r="F7376" i="73"/>
  <c r="G7354" i="73"/>
  <c r="H7354" i="73" s="1"/>
  <c r="I7354" i="73"/>
  <c r="C7378" i="73" l="1"/>
  <c r="E7378" i="73" s="1"/>
  <c r="A7357" i="73"/>
  <c r="B7358" i="73"/>
  <c r="D8378" i="73"/>
  <c r="F7377" i="73"/>
  <c r="G7355" i="73"/>
  <c r="H7355" i="73" s="1"/>
  <c r="I7355" i="73"/>
  <c r="A7358" i="73" l="1"/>
  <c r="B7359" i="73"/>
  <c r="C7379" i="73"/>
  <c r="E7379" i="73" s="1"/>
  <c r="D8379" i="73"/>
  <c r="F7378" i="73"/>
  <c r="G7356" i="73"/>
  <c r="H7356" i="73" s="1"/>
  <c r="I7356" i="73"/>
  <c r="C7380" i="73" l="1"/>
  <c r="E7380" i="73" s="1"/>
  <c r="A7359" i="73"/>
  <c r="B7360" i="73"/>
  <c r="D8380" i="73"/>
  <c r="F7379" i="73"/>
  <c r="G7357" i="73"/>
  <c r="H7357" i="73" s="1"/>
  <c r="I7357" i="73"/>
  <c r="A7360" i="73" l="1"/>
  <c r="B7361" i="73"/>
  <c r="C7381" i="73"/>
  <c r="E7381" i="73" s="1"/>
  <c r="D8381" i="73"/>
  <c r="F7380" i="73"/>
  <c r="G7358" i="73"/>
  <c r="H7358" i="73" s="1"/>
  <c r="I7358" i="73"/>
  <c r="C7382" i="73" l="1"/>
  <c r="E7382" i="73" s="1"/>
  <c r="A7361" i="73"/>
  <c r="B7362" i="73"/>
  <c r="D8382" i="73"/>
  <c r="F7381" i="73"/>
  <c r="G7359" i="73"/>
  <c r="H7359" i="73" s="1"/>
  <c r="I7359" i="73"/>
  <c r="A7362" i="73" l="1"/>
  <c r="B7363" i="73"/>
  <c r="C7383" i="73"/>
  <c r="E7383" i="73" s="1"/>
  <c r="D8383" i="73"/>
  <c r="F7382" i="73"/>
  <c r="G7360" i="73"/>
  <c r="H7360" i="73" s="1"/>
  <c r="I7360" i="73"/>
  <c r="C7384" i="73" l="1"/>
  <c r="E7384" i="73" s="1"/>
  <c r="A7363" i="73"/>
  <c r="B7364" i="73"/>
  <c r="D8384" i="73"/>
  <c r="F7383" i="73"/>
  <c r="G7361" i="73"/>
  <c r="H7361" i="73" s="1"/>
  <c r="I7361" i="73"/>
  <c r="A7364" i="73" l="1"/>
  <c r="B7365" i="73"/>
  <c r="C7385" i="73"/>
  <c r="E7385" i="73" s="1"/>
  <c r="D8385" i="73"/>
  <c r="F7384" i="73"/>
  <c r="G7362" i="73"/>
  <c r="H7362" i="73" s="1"/>
  <c r="I7362" i="73"/>
  <c r="C7386" i="73" l="1"/>
  <c r="E7386" i="73" s="1"/>
  <c r="A7365" i="73"/>
  <c r="B7366" i="73"/>
  <c r="D8386" i="73"/>
  <c r="F7385" i="73"/>
  <c r="G7363" i="73"/>
  <c r="H7363" i="73" s="1"/>
  <c r="I7363" i="73"/>
  <c r="A7366" i="73" l="1"/>
  <c r="B7367" i="73"/>
  <c r="C7387" i="73"/>
  <c r="E7387" i="73" s="1"/>
  <c r="D8387" i="73"/>
  <c r="F7386" i="73"/>
  <c r="G7364" i="73"/>
  <c r="H7364" i="73" s="1"/>
  <c r="I7364" i="73"/>
  <c r="C7388" i="73" l="1"/>
  <c r="E7388" i="73" s="1"/>
  <c r="A7367" i="73"/>
  <c r="B7368" i="73"/>
  <c r="D8388" i="73"/>
  <c r="F7387" i="73"/>
  <c r="G7365" i="73"/>
  <c r="H7365" i="73" s="1"/>
  <c r="I7365" i="73"/>
  <c r="A7368" i="73" l="1"/>
  <c r="B7369" i="73"/>
  <c r="C7389" i="73"/>
  <c r="E7389" i="73" s="1"/>
  <c r="D8389" i="73"/>
  <c r="F7388" i="73"/>
  <c r="G7366" i="73"/>
  <c r="H7366" i="73" s="1"/>
  <c r="I7366" i="73"/>
  <c r="C7390" i="73" l="1"/>
  <c r="E7390" i="73" s="1"/>
  <c r="A7369" i="73"/>
  <c r="B7370" i="73"/>
  <c r="D8390" i="73"/>
  <c r="F7389" i="73"/>
  <c r="G7367" i="73"/>
  <c r="H7367" i="73" s="1"/>
  <c r="I7367" i="73"/>
  <c r="A7370" i="73" l="1"/>
  <c r="B7371" i="73"/>
  <c r="C7391" i="73"/>
  <c r="E7391" i="73" s="1"/>
  <c r="D8391" i="73"/>
  <c r="F7390" i="73"/>
  <c r="G7368" i="73"/>
  <c r="H7368" i="73" s="1"/>
  <c r="I7368" i="73"/>
  <c r="C7392" i="73" l="1"/>
  <c r="E7392" i="73" s="1"/>
  <c r="A7371" i="73"/>
  <c r="B7372" i="73"/>
  <c r="D8392" i="73"/>
  <c r="F7391" i="73"/>
  <c r="G7369" i="73"/>
  <c r="H7369" i="73" s="1"/>
  <c r="I7369" i="73"/>
  <c r="A7372" i="73" l="1"/>
  <c r="B7373" i="73"/>
  <c r="C7393" i="73"/>
  <c r="E7393" i="73" s="1"/>
  <c r="D8393" i="73"/>
  <c r="F7392" i="73"/>
  <c r="G7370" i="73"/>
  <c r="H7370" i="73" s="1"/>
  <c r="I7370" i="73"/>
  <c r="C7394" i="73" l="1"/>
  <c r="E7394" i="73" s="1"/>
  <c r="A7373" i="73"/>
  <c r="B7374" i="73"/>
  <c r="D8394" i="73"/>
  <c r="F7393" i="73"/>
  <c r="G7371" i="73"/>
  <c r="H7371" i="73" s="1"/>
  <c r="I7371" i="73"/>
  <c r="A7374" i="73" l="1"/>
  <c r="B7375" i="73"/>
  <c r="C7395" i="73"/>
  <c r="E7395" i="73" s="1"/>
  <c r="D8395" i="73"/>
  <c r="F7394" i="73"/>
  <c r="G7372" i="73"/>
  <c r="H7372" i="73" s="1"/>
  <c r="I7372" i="73"/>
  <c r="C7396" i="73" l="1"/>
  <c r="E7396" i="73" s="1"/>
  <c r="A7375" i="73"/>
  <c r="B7376" i="73"/>
  <c r="D8396" i="73"/>
  <c r="F7395" i="73"/>
  <c r="G7373" i="73"/>
  <c r="H7373" i="73" s="1"/>
  <c r="I7373" i="73"/>
  <c r="A7376" i="73" l="1"/>
  <c r="B7377" i="73"/>
  <c r="C7397" i="73"/>
  <c r="E7397" i="73" s="1"/>
  <c r="D8397" i="73"/>
  <c r="F7396" i="73"/>
  <c r="G7374" i="73"/>
  <c r="H7374" i="73" s="1"/>
  <c r="I7374" i="73"/>
  <c r="C7398" i="73" l="1"/>
  <c r="E7398" i="73" s="1"/>
  <c r="A7377" i="73"/>
  <c r="B7378" i="73"/>
  <c r="D8398" i="73"/>
  <c r="F7397" i="73"/>
  <c r="G7375" i="73"/>
  <c r="H7375" i="73" s="1"/>
  <c r="I7375" i="73"/>
  <c r="A7378" i="73" l="1"/>
  <c r="B7379" i="73"/>
  <c r="C7399" i="73"/>
  <c r="E7399" i="73" s="1"/>
  <c r="D8399" i="73"/>
  <c r="F7398" i="73"/>
  <c r="G7376" i="73"/>
  <c r="H7376" i="73" s="1"/>
  <c r="I7376" i="73"/>
  <c r="C7400" i="73" l="1"/>
  <c r="E7400" i="73" s="1"/>
  <c r="A7379" i="73"/>
  <c r="B7380" i="73"/>
  <c r="D8400" i="73"/>
  <c r="F7399" i="73"/>
  <c r="G7377" i="73"/>
  <c r="H7377" i="73" s="1"/>
  <c r="I7377" i="73"/>
  <c r="A7380" i="73" l="1"/>
  <c r="B7381" i="73"/>
  <c r="C7401" i="73"/>
  <c r="E7401" i="73" s="1"/>
  <c r="D8401" i="73"/>
  <c r="F7400" i="73"/>
  <c r="G7378" i="73"/>
  <c r="H7378" i="73" s="1"/>
  <c r="I7378" i="73"/>
  <c r="C7402" i="73" l="1"/>
  <c r="E7402" i="73" s="1"/>
  <c r="A7381" i="73"/>
  <c r="B7382" i="73"/>
  <c r="D8402" i="73"/>
  <c r="F7401" i="73"/>
  <c r="G7379" i="73"/>
  <c r="H7379" i="73" s="1"/>
  <c r="I7379" i="73"/>
  <c r="A7382" i="73" l="1"/>
  <c r="B7383" i="73"/>
  <c r="C7403" i="73"/>
  <c r="E7403" i="73" s="1"/>
  <c r="D8403" i="73"/>
  <c r="F7402" i="73"/>
  <c r="G7380" i="73"/>
  <c r="H7380" i="73" s="1"/>
  <c r="I7380" i="73"/>
  <c r="C7404" i="73" l="1"/>
  <c r="E7404" i="73" s="1"/>
  <c r="A7383" i="73"/>
  <c r="B7384" i="73"/>
  <c r="D8404" i="73"/>
  <c r="F7403" i="73"/>
  <c r="G7381" i="73"/>
  <c r="H7381" i="73" s="1"/>
  <c r="I7381" i="73"/>
  <c r="A7384" i="73" l="1"/>
  <c r="B7385" i="73"/>
  <c r="C7405" i="73"/>
  <c r="E7405" i="73" s="1"/>
  <c r="D8405" i="73"/>
  <c r="F7404" i="73"/>
  <c r="G7382" i="73"/>
  <c r="H7382" i="73" s="1"/>
  <c r="I7382" i="73"/>
  <c r="C7406" i="73" l="1"/>
  <c r="E7406" i="73" s="1"/>
  <c r="A7385" i="73"/>
  <c r="B7386" i="73"/>
  <c r="D8406" i="73"/>
  <c r="F7405" i="73"/>
  <c r="G7383" i="73"/>
  <c r="H7383" i="73" s="1"/>
  <c r="I7383" i="73"/>
  <c r="A7386" i="73" l="1"/>
  <c r="B7387" i="73"/>
  <c r="C7407" i="73"/>
  <c r="E7407" i="73" s="1"/>
  <c r="D8407" i="73"/>
  <c r="F7406" i="73"/>
  <c r="G7384" i="73"/>
  <c r="H7384" i="73" s="1"/>
  <c r="I7384" i="73"/>
  <c r="C7408" i="73" l="1"/>
  <c r="E7408" i="73" s="1"/>
  <c r="A7387" i="73"/>
  <c r="B7388" i="73"/>
  <c r="D8408" i="73"/>
  <c r="F7407" i="73"/>
  <c r="G7385" i="73"/>
  <c r="H7385" i="73" s="1"/>
  <c r="I7385" i="73"/>
  <c r="A7388" i="73" l="1"/>
  <c r="B7389" i="73"/>
  <c r="C7409" i="73"/>
  <c r="E7409" i="73" s="1"/>
  <c r="D8409" i="73"/>
  <c r="F7408" i="73"/>
  <c r="G7386" i="73"/>
  <c r="H7386" i="73" s="1"/>
  <c r="I7386" i="73"/>
  <c r="C7410" i="73" l="1"/>
  <c r="E7410" i="73" s="1"/>
  <c r="A7389" i="73"/>
  <c r="B7390" i="73"/>
  <c r="D8410" i="73"/>
  <c r="F7409" i="73"/>
  <c r="G7387" i="73"/>
  <c r="H7387" i="73" s="1"/>
  <c r="I7387" i="73"/>
  <c r="A7390" i="73" l="1"/>
  <c r="B7391" i="73"/>
  <c r="C7411" i="73"/>
  <c r="E7411" i="73" s="1"/>
  <c r="D8411" i="73"/>
  <c r="F7410" i="73"/>
  <c r="G7388" i="73"/>
  <c r="H7388" i="73" s="1"/>
  <c r="I7388" i="73"/>
  <c r="C7412" i="73" l="1"/>
  <c r="E7412" i="73" s="1"/>
  <c r="A7391" i="73"/>
  <c r="B7392" i="73"/>
  <c r="D8412" i="73"/>
  <c r="F7411" i="73"/>
  <c r="G7389" i="73"/>
  <c r="H7389" i="73" s="1"/>
  <c r="I7389" i="73"/>
  <c r="A7392" i="73" l="1"/>
  <c r="B7393" i="73"/>
  <c r="C7413" i="73"/>
  <c r="E7413" i="73" s="1"/>
  <c r="D8413" i="73"/>
  <c r="F7412" i="73"/>
  <c r="G7390" i="73"/>
  <c r="H7390" i="73" s="1"/>
  <c r="I7390" i="73"/>
  <c r="C7414" i="73" l="1"/>
  <c r="E7414" i="73" s="1"/>
  <c r="A7393" i="73"/>
  <c r="B7394" i="73"/>
  <c r="D8414" i="73"/>
  <c r="F7413" i="73"/>
  <c r="G7391" i="73"/>
  <c r="H7391" i="73" s="1"/>
  <c r="I7391" i="73"/>
  <c r="A7394" i="73" l="1"/>
  <c r="B7395" i="73"/>
  <c r="C7415" i="73"/>
  <c r="E7415" i="73" s="1"/>
  <c r="D8415" i="73"/>
  <c r="F7414" i="73"/>
  <c r="G7392" i="73"/>
  <c r="H7392" i="73" s="1"/>
  <c r="I7392" i="73"/>
  <c r="C7416" i="73" l="1"/>
  <c r="E7416" i="73" s="1"/>
  <c r="A7395" i="73"/>
  <c r="B7396" i="73"/>
  <c r="D8416" i="73"/>
  <c r="F7415" i="73"/>
  <c r="G7393" i="73"/>
  <c r="H7393" i="73" s="1"/>
  <c r="I7393" i="73"/>
  <c r="A7396" i="73" l="1"/>
  <c r="B7397" i="73"/>
  <c r="C7417" i="73"/>
  <c r="E7417" i="73" s="1"/>
  <c r="D8417" i="73"/>
  <c r="F7416" i="73"/>
  <c r="G7394" i="73"/>
  <c r="H7394" i="73" s="1"/>
  <c r="I7394" i="73"/>
  <c r="C7418" i="73" l="1"/>
  <c r="E7418" i="73" s="1"/>
  <c r="A7397" i="73"/>
  <c r="B7398" i="73"/>
  <c r="D8418" i="73"/>
  <c r="F7417" i="73"/>
  <c r="G7395" i="73"/>
  <c r="H7395" i="73" s="1"/>
  <c r="I7395" i="73"/>
  <c r="A7398" i="73" l="1"/>
  <c r="B7399" i="73"/>
  <c r="C7419" i="73"/>
  <c r="E7419" i="73" s="1"/>
  <c r="D8419" i="73"/>
  <c r="F7418" i="73"/>
  <c r="G7396" i="73"/>
  <c r="H7396" i="73" s="1"/>
  <c r="I7396" i="73"/>
  <c r="C7420" i="73" l="1"/>
  <c r="E7420" i="73" s="1"/>
  <c r="A7399" i="73"/>
  <c r="B7400" i="73"/>
  <c r="D8420" i="73"/>
  <c r="F7419" i="73"/>
  <c r="G7397" i="73"/>
  <c r="H7397" i="73" s="1"/>
  <c r="I7397" i="73"/>
  <c r="A7400" i="73" l="1"/>
  <c r="B7401" i="73"/>
  <c r="C7421" i="73"/>
  <c r="E7421" i="73" s="1"/>
  <c r="D8421" i="73"/>
  <c r="F7420" i="73"/>
  <c r="G7398" i="73"/>
  <c r="H7398" i="73" s="1"/>
  <c r="I7398" i="73"/>
  <c r="C7422" i="73" l="1"/>
  <c r="E7422" i="73" s="1"/>
  <c r="A7401" i="73"/>
  <c r="B7402" i="73"/>
  <c r="D8422" i="73"/>
  <c r="F7421" i="73"/>
  <c r="G7399" i="73"/>
  <c r="H7399" i="73" s="1"/>
  <c r="I7399" i="73"/>
  <c r="A7402" i="73" l="1"/>
  <c r="B7403" i="73"/>
  <c r="C7423" i="73"/>
  <c r="E7423" i="73" s="1"/>
  <c r="D8423" i="73"/>
  <c r="F7422" i="73"/>
  <c r="G7400" i="73"/>
  <c r="H7400" i="73" s="1"/>
  <c r="I7400" i="73"/>
  <c r="C7424" i="73" l="1"/>
  <c r="E7424" i="73" s="1"/>
  <c r="A7403" i="73"/>
  <c r="B7404" i="73"/>
  <c r="D8424" i="73"/>
  <c r="F7423" i="73"/>
  <c r="G7401" i="73"/>
  <c r="H7401" i="73" s="1"/>
  <c r="I7401" i="73"/>
  <c r="A7404" i="73" l="1"/>
  <c r="B7405" i="73"/>
  <c r="C7425" i="73"/>
  <c r="E7425" i="73" s="1"/>
  <c r="D8425" i="73"/>
  <c r="F7424" i="73"/>
  <c r="G7402" i="73"/>
  <c r="H7402" i="73" s="1"/>
  <c r="I7402" i="73"/>
  <c r="C7426" i="73" l="1"/>
  <c r="E7426" i="73" s="1"/>
  <c r="A7405" i="73"/>
  <c r="B7406" i="73"/>
  <c r="D8426" i="73"/>
  <c r="F7425" i="73"/>
  <c r="G7403" i="73"/>
  <c r="H7403" i="73" s="1"/>
  <c r="I7403" i="73"/>
  <c r="A7406" i="73" l="1"/>
  <c r="B7407" i="73"/>
  <c r="C7427" i="73"/>
  <c r="E7427" i="73" s="1"/>
  <c r="D8427" i="73"/>
  <c r="F7426" i="73"/>
  <c r="G7404" i="73"/>
  <c r="H7404" i="73" s="1"/>
  <c r="I7404" i="73"/>
  <c r="C7428" i="73" l="1"/>
  <c r="E7428" i="73" s="1"/>
  <c r="A7407" i="73"/>
  <c r="B7408" i="73"/>
  <c r="D8428" i="73"/>
  <c r="F7427" i="73"/>
  <c r="G7405" i="73"/>
  <c r="H7405" i="73" s="1"/>
  <c r="I7405" i="73"/>
  <c r="A7408" i="73" l="1"/>
  <c r="B7409" i="73"/>
  <c r="C7429" i="73"/>
  <c r="E7429" i="73" s="1"/>
  <c r="D8429" i="73"/>
  <c r="F7428" i="73"/>
  <c r="G7406" i="73"/>
  <c r="H7406" i="73" s="1"/>
  <c r="I7406" i="73"/>
  <c r="C7430" i="73" l="1"/>
  <c r="E7430" i="73" s="1"/>
  <c r="A7409" i="73"/>
  <c r="B7410" i="73"/>
  <c r="D8430" i="73"/>
  <c r="F7429" i="73"/>
  <c r="G7407" i="73"/>
  <c r="H7407" i="73" s="1"/>
  <c r="I7407" i="73"/>
  <c r="A7410" i="73" l="1"/>
  <c r="B7411" i="73"/>
  <c r="C7431" i="73"/>
  <c r="E7431" i="73" s="1"/>
  <c r="D8431" i="73"/>
  <c r="F7430" i="73"/>
  <c r="G7408" i="73"/>
  <c r="H7408" i="73" s="1"/>
  <c r="I7408" i="73"/>
  <c r="C7432" i="73" l="1"/>
  <c r="E7432" i="73" s="1"/>
  <c r="A7411" i="73"/>
  <c r="B7412" i="73"/>
  <c r="D8432" i="73"/>
  <c r="F7431" i="73"/>
  <c r="G7409" i="73"/>
  <c r="H7409" i="73" s="1"/>
  <c r="I7409" i="73"/>
  <c r="A7412" i="73" l="1"/>
  <c r="B7413" i="73"/>
  <c r="C7433" i="73"/>
  <c r="E7433" i="73" s="1"/>
  <c r="D8433" i="73"/>
  <c r="F7432" i="73"/>
  <c r="G7410" i="73"/>
  <c r="H7410" i="73" s="1"/>
  <c r="I7410" i="73"/>
  <c r="C7434" i="73" l="1"/>
  <c r="E7434" i="73" s="1"/>
  <c r="A7413" i="73"/>
  <c r="B7414" i="73"/>
  <c r="D8434" i="73"/>
  <c r="F7433" i="73"/>
  <c r="G7411" i="73"/>
  <c r="H7411" i="73" s="1"/>
  <c r="I7411" i="73"/>
  <c r="A7414" i="73" l="1"/>
  <c r="B7415" i="73"/>
  <c r="C7435" i="73"/>
  <c r="E7435" i="73" s="1"/>
  <c r="D8435" i="73"/>
  <c r="F7434" i="73"/>
  <c r="G7412" i="73"/>
  <c r="H7412" i="73" s="1"/>
  <c r="I7412" i="73"/>
  <c r="C7436" i="73" l="1"/>
  <c r="E7436" i="73" s="1"/>
  <c r="A7415" i="73"/>
  <c r="B7416" i="73"/>
  <c r="D8436" i="73"/>
  <c r="F7435" i="73"/>
  <c r="G7413" i="73"/>
  <c r="H7413" i="73" s="1"/>
  <c r="I7413" i="73"/>
  <c r="A7416" i="73" l="1"/>
  <c r="B7417" i="73"/>
  <c r="C7437" i="73"/>
  <c r="E7437" i="73" s="1"/>
  <c r="D8437" i="73"/>
  <c r="F7436" i="73"/>
  <c r="G7414" i="73"/>
  <c r="H7414" i="73" s="1"/>
  <c r="I7414" i="73"/>
  <c r="C7438" i="73" l="1"/>
  <c r="E7438" i="73" s="1"/>
  <c r="A7417" i="73"/>
  <c r="B7418" i="73"/>
  <c r="D8438" i="73"/>
  <c r="F7437" i="73"/>
  <c r="G7415" i="73"/>
  <c r="H7415" i="73" s="1"/>
  <c r="I7415" i="73"/>
  <c r="A7418" i="73" l="1"/>
  <c r="B7419" i="73"/>
  <c r="C7439" i="73"/>
  <c r="E7439" i="73" s="1"/>
  <c r="D8439" i="73"/>
  <c r="F7438" i="73"/>
  <c r="G7416" i="73"/>
  <c r="H7416" i="73" s="1"/>
  <c r="I7416" i="73"/>
  <c r="C7440" i="73" l="1"/>
  <c r="E7440" i="73" s="1"/>
  <c r="A7419" i="73"/>
  <c r="B7420" i="73"/>
  <c r="D8440" i="73"/>
  <c r="F7439" i="73"/>
  <c r="G7417" i="73"/>
  <c r="H7417" i="73" s="1"/>
  <c r="I7417" i="73"/>
  <c r="A7420" i="73" l="1"/>
  <c r="B7421" i="73"/>
  <c r="C7441" i="73"/>
  <c r="E7441" i="73" s="1"/>
  <c r="D8441" i="73"/>
  <c r="F7440" i="73"/>
  <c r="G7418" i="73"/>
  <c r="H7418" i="73" s="1"/>
  <c r="I7418" i="73"/>
  <c r="C7442" i="73" l="1"/>
  <c r="E7442" i="73" s="1"/>
  <c r="A7421" i="73"/>
  <c r="B7422" i="73"/>
  <c r="D8442" i="73"/>
  <c r="F7441" i="73"/>
  <c r="G7419" i="73"/>
  <c r="H7419" i="73" s="1"/>
  <c r="I7419" i="73"/>
  <c r="A7422" i="73" l="1"/>
  <c r="B7423" i="73"/>
  <c r="C7443" i="73"/>
  <c r="E7443" i="73" s="1"/>
  <c r="D8443" i="73"/>
  <c r="F7442" i="73"/>
  <c r="G7420" i="73"/>
  <c r="H7420" i="73" s="1"/>
  <c r="I7420" i="73"/>
  <c r="C7444" i="73" l="1"/>
  <c r="E7444" i="73" s="1"/>
  <c r="A7423" i="73"/>
  <c r="B7424" i="73"/>
  <c r="D8444" i="73"/>
  <c r="F7443" i="73"/>
  <c r="G7421" i="73"/>
  <c r="H7421" i="73" s="1"/>
  <c r="I7421" i="73"/>
  <c r="A7424" i="73" l="1"/>
  <c r="B7425" i="73"/>
  <c r="C7445" i="73"/>
  <c r="E7445" i="73" s="1"/>
  <c r="D8445" i="73"/>
  <c r="F7444" i="73"/>
  <c r="G7422" i="73"/>
  <c r="H7422" i="73" s="1"/>
  <c r="I7422" i="73"/>
  <c r="C7446" i="73" l="1"/>
  <c r="E7446" i="73" s="1"/>
  <c r="A7425" i="73"/>
  <c r="B7426" i="73"/>
  <c r="D8446" i="73"/>
  <c r="F7445" i="73"/>
  <c r="G7423" i="73"/>
  <c r="H7423" i="73" s="1"/>
  <c r="I7423" i="73"/>
  <c r="A7426" i="73" l="1"/>
  <c r="B7427" i="73"/>
  <c r="C7447" i="73"/>
  <c r="E7447" i="73" s="1"/>
  <c r="D8447" i="73"/>
  <c r="F7446" i="73"/>
  <c r="G7424" i="73"/>
  <c r="H7424" i="73" s="1"/>
  <c r="I7424" i="73"/>
  <c r="C7448" i="73" l="1"/>
  <c r="E7448" i="73" s="1"/>
  <c r="A7427" i="73"/>
  <c r="B7428" i="73"/>
  <c r="D8448" i="73"/>
  <c r="F7447" i="73"/>
  <c r="G7425" i="73"/>
  <c r="H7425" i="73" s="1"/>
  <c r="I7425" i="73"/>
  <c r="A7428" i="73" l="1"/>
  <c r="B7429" i="73"/>
  <c r="C7449" i="73"/>
  <c r="E7449" i="73" s="1"/>
  <c r="D8449" i="73"/>
  <c r="F7448" i="73"/>
  <c r="G7426" i="73"/>
  <c r="H7426" i="73" s="1"/>
  <c r="I7426" i="73"/>
  <c r="C7450" i="73" l="1"/>
  <c r="E7450" i="73" s="1"/>
  <c r="A7429" i="73"/>
  <c r="B7430" i="73"/>
  <c r="D8450" i="73"/>
  <c r="F7449" i="73"/>
  <c r="G7427" i="73"/>
  <c r="H7427" i="73" s="1"/>
  <c r="I7427" i="73"/>
  <c r="A7430" i="73" l="1"/>
  <c r="B7431" i="73"/>
  <c r="C7451" i="73"/>
  <c r="D8451" i="73"/>
  <c r="F7450" i="73"/>
  <c r="G7428" i="73"/>
  <c r="H7428" i="73" s="1"/>
  <c r="I7428" i="73"/>
  <c r="C7452" i="73" l="1"/>
  <c r="E7452" i="73" s="1"/>
  <c r="E7451" i="73"/>
  <c r="A7431" i="73"/>
  <c r="B7432" i="73"/>
  <c r="D8452" i="73"/>
  <c r="F7451" i="73"/>
  <c r="G7429" i="73"/>
  <c r="H7429" i="73" s="1"/>
  <c r="I7429" i="73"/>
  <c r="D8453" i="73" l="1"/>
  <c r="C7453" i="73"/>
  <c r="A7432" i="73"/>
  <c r="B7433" i="73"/>
  <c r="F7452" i="73"/>
  <c r="E7453" i="73"/>
  <c r="G7430" i="73"/>
  <c r="H7430" i="73" s="1"/>
  <c r="I7430" i="73"/>
  <c r="A7433" i="73" l="1"/>
  <c r="B7434" i="73"/>
  <c r="C7454" i="73"/>
  <c r="E7454" i="73" s="1"/>
  <c r="D8454" i="73"/>
  <c r="F7453" i="73"/>
  <c r="G7431" i="73"/>
  <c r="H7431" i="73" s="1"/>
  <c r="I7431" i="73"/>
  <c r="A7434" i="73" l="1"/>
  <c r="B7435" i="73"/>
  <c r="C7455" i="73"/>
  <c r="D8455" i="73"/>
  <c r="F7454" i="73"/>
  <c r="G7432" i="73"/>
  <c r="H7432" i="73" s="1"/>
  <c r="I7432" i="73"/>
  <c r="C7456" i="73" l="1"/>
  <c r="E7456" i="73" s="1"/>
  <c r="E7455" i="73"/>
  <c r="A7435" i="73"/>
  <c r="B7436" i="73"/>
  <c r="D8456" i="73"/>
  <c r="F7455" i="73"/>
  <c r="G7433" i="73"/>
  <c r="H7433" i="73" s="1"/>
  <c r="I7433" i="73"/>
  <c r="D8457" i="73" l="1"/>
  <c r="C7457" i="73"/>
  <c r="A7436" i="73"/>
  <c r="B7437" i="73"/>
  <c r="F7456" i="73"/>
  <c r="G7434" i="73"/>
  <c r="H7434" i="73" s="1"/>
  <c r="I7434" i="73"/>
  <c r="C7458" i="73" l="1"/>
  <c r="E7458" i="73" s="1"/>
  <c r="E7457" i="73"/>
  <c r="A7437" i="73"/>
  <c r="B7438" i="73"/>
  <c r="D8458" i="73"/>
  <c r="F7457" i="73"/>
  <c r="G7435" i="73"/>
  <c r="H7435" i="73" s="1"/>
  <c r="I7435" i="73"/>
  <c r="D8459" i="73" l="1"/>
  <c r="C7459" i="73"/>
  <c r="A7438" i="73"/>
  <c r="B7439" i="73"/>
  <c r="F7458" i="73"/>
  <c r="G7436" i="73"/>
  <c r="H7436" i="73" s="1"/>
  <c r="I7436" i="73"/>
  <c r="C7460" i="73" l="1"/>
  <c r="E7459" i="73"/>
  <c r="A7439" i="73"/>
  <c r="B7440" i="73"/>
  <c r="D8460" i="73"/>
  <c r="F7459" i="73"/>
  <c r="G7437" i="73"/>
  <c r="H7437" i="73" s="1"/>
  <c r="I7437" i="73"/>
  <c r="E7460" i="73"/>
  <c r="D8461" i="73" l="1"/>
  <c r="C7461" i="73"/>
  <c r="E7461" i="73" s="1"/>
  <c r="A7440" i="73"/>
  <c r="B7441" i="73"/>
  <c r="F7460" i="73"/>
  <c r="G7438" i="73"/>
  <c r="H7438" i="73" s="1"/>
  <c r="I7438" i="73"/>
  <c r="A7441" i="73" l="1"/>
  <c r="B7442" i="73"/>
  <c r="C7462" i="73"/>
  <c r="D8462" i="73"/>
  <c r="F7461" i="73"/>
  <c r="G7439" i="73"/>
  <c r="H7439" i="73" s="1"/>
  <c r="I7439" i="73"/>
  <c r="C7463" i="73" l="1"/>
  <c r="E7462" i="73"/>
  <c r="A7442" i="73"/>
  <c r="B7443" i="73"/>
  <c r="D8463" i="73"/>
  <c r="F7462" i="73"/>
  <c r="G7440" i="73"/>
  <c r="H7440" i="73" s="1"/>
  <c r="I7440" i="73"/>
  <c r="D8464" i="73" l="1"/>
  <c r="C7464" i="73"/>
  <c r="E7463" i="73"/>
  <c r="A7443" i="73"/>
  <c r="B7444" i="73"/>
  <c r="F7463" i="73"/>
  <c r="G7441" i="73"/>
  <c r="H7441" i="73" s="1"/>
  <c r="I7441" i="73"/>
  <c r="C7465" i="73" l="1"/>
  <c r="E7464" i="73"/>
  <c r="A7444" i="73"/>
  <c r="B7445" i="73"/>
  <c r="D8465" i="73"/>
  <c r="F7464" i="73"/>
  <c r="G7442" i="73"/>
  <c r="H7442" i="73" s="1"/>
  <c r="I7442" i="73"/>
  <c r="E7465" i="73"/>
  <c r="D8466" i="73" l="1"/>
  <c r="C7466" i="73"/>
  <c r="E7466" i="73" s="1"/>
  <c r="A7445" i="73"/>
  <c r="B7446" i="73"/>
  <c r="F7465" i="73"/>
  <c r="G7443" i="73"/>
  <c r="H7443" i="73" s="1"/>
  <c r="I7443" i="73"/>
  <c r="A7446" i="73" l="1"/>
  <c r="B7447" i="73"/>
  <c r="C7467" i="73"/>
  <c r="E7467" i="73" s="1"/>
  <c r="D8467" i="73"/>
  <c r="F7466" i="73"/>
  <c r="G7444" i="73"/>
  <c r="H7444" i="73" s="1"/>
  <c r="I7444" i="73"/>
  <c r="A7447" i="73" l="1"/>
  <c r="B7448" i="73"/>
  <c r="C7468" i="73"/>
  <c r="D8468" i="73"/>
  <c r="F7467" i="73"/>
  <c r="G7445" i="73"/>
  <c r="H7445" i="73" s="1"/>
  <c r="I7445" i="73"/>
  <c r="C7469" i="73" l="1"/>
  <c r="E7469" i="73" s="1"/>
  <c r="E7468" i="73"/>
  <c r="A7448" i="73"/>
  <c r="B7449" i="73"/>
  <c r="D8469" i="73"/>
  <c r="F7468" i="73"/>
  <c r="G7446" i="73"/>
  <c r="H7446" i="73" s="1"/>
  <c r="I7446" i="73"/>
  <c r="D8470" i="73" l="1"/>
  <c r="C7470" i="73"/>
  <c r="A7449" i="73"/>
  <c r="B7450" i="73"/>
  <c r="F7469" i="73"/>
  <c r="G7447" i="73"/>
  <c r="H7447" i="73" s="1"/>
  <c r="I7447" i="73"/>
  <c r="C7471" i="73" l="1"/>
  <c r="E7470" i="73"/>
  <c r="A7450" i="73"/>
  <c r="B7451" i="73"/>
  <c r="D8471" i="73"/>
  <c r="F7470" i="73"/>
  <c r="G7448" i="73"/>
  <c r="H7448" i="73" s="1"/>
  <c r="I7448" i="73"/>
  <c r="E7471" i="73"/>
  <c r="D8472" i="73" l="1"/>
  <c r="C7472" i="73"/>
  <c r="E7472" i="73" s="1"/>
  <c r="A7451" i="73"/>
  <c r="B7452" i="73"/>
  <c r="F7471" i="73"/>
  <c r="G7449" i="73"/>
  <c r="H7449" i="73" s="1"/>
  <c r="I7449" i="73"/>
  <c r="A7452" i="73" l="1"/>
  <c r="B7453" i="73"/>
  <c r="C7473" i="73"/>
  <c r="E7473" i="73" s="1"/>
  <c r="D8473" i="73"/>
  <c r="F7472" i="73"/>
  <c r="G7450" i="73"/>
  <c r="H7450" i="73" s="1"/>
  <c r="I7450" i="73"/>
  <c r="A7453" i="73" l="1"/>
  <c r="B7454" i="73"/>
  <c r="C7474" i="73"/>
  <c r="E7474" i="73" s="1"/>
  <c r="D8474" i="73"/>
  <c r="F7473" i="73"/>
  <c r="G7451" i="73"/>
  <c r="H7451" i="73" s="1"/>
  <c r="I7451" i="73"/>
  <c r="C7475" i="73" l="1"/>
  <c r="E7475" i="73" s="1"/>
  <c r="A7454" i="73"/>
  <c r="B7455" i="73"/>
  <c r="D8475" i="73"/>
  <c r="F7474" i="73"/>
  <c r="G7452" i="73"/>
  <c r="H7452" i="73" s="1"/>
  <c r="I7452" i="73"/>
  <c r="A7455" i="73" l="1"/>
  <c r="B7456" i="73"/>
  <c r="C7476" i="73"/>
  <c r="E7476" i="73" s="1"/>
  <c r="D8476" i="73"/>
  <c r="F7475" i="73"/>
  <c r="G7453" i="73"/>
  <c r="H7453" i="73" s="1"/>
  <c r="I7453" i="73"/>
  <c r="C7477" i="73" l="1"/>
  <c r="E7477" i="73" s="1"/>
  <c r="A7456" i="73"/>
  <c r="B7457" i="73"/>
  <c r="D8477" i="73"/>
  <c r="F7476" i="73"/>
  <c r="G7454" i="73"/>
  <c r="H7454" i="73" s="1"/>
  <c r="I7454" i="73"/>
  <c r="A7457" i="73" l="1"/>
  <c r="B7458" i="73"/>
  <c r="C7478" i="73"/>
  <c r="D8478" i="73"/>
  <c r="F7477" i="73"/>
  <c r="G7455" i="73"/>
  <c r="H7455" i="73" s="1"/>
  <c r="I7455" i="73"/>
  <c r="C7479" i="73" l="1"/>
  <c r="E7479" i="73" s="1"/>
  <c r="E7478" i="73"/>
  <c r="A7458" i="73"/>
  <c r="B7459" i="73"/>
  <c r="D8479" i="73"/>
  <c r="F7478" i="73"/>
  <c r="G7456" i="73"/>
  <c r="H7456" i="73" s="1"/>
  <c r="I7456" i="73"/>
  <c r="D8480" i="73" l="1"/>
  <c r="C7480" i="73"/>
  <c r="E7480" i="73" s="1"/>
  <c r="A7459" i="73"/>
  <c r="B7460" i="73"/>
  <c r="F7479" i="73"/>
  <c r="G7457" i="73"/>
  <c r="H7457" i="73" s="1"/>
  <c r="I7457" i="73"/>
  <c r="C7481" i="73" l="1"/>
  <c r="E7481" i="73" s="1"/>
  <c r="A7460" i="73"/>
  <c r="B7461" i="73"/>
  <c r="D8481" i="73"/>
  <c r="F7480" i="73"/>
  <c r="G7458" i="73"/>
  <c r="H7458" i="73" s="1"/>
  <c r="I7458" i="73"/>
  <c r="A7461" i="73" l="1"/>
  <c r="B7462" i="73"/>
  <c r="C7482" i="73"/>
  <c r="E7482" i="73" s="1"/>
  <c r="D8482" i="73"/>
  <c r="F7481" i="73"/>
  <c r="G7459" i="73"/>
  <c r="H7459" i="73" s="1"/>
  <c r="I7459" i="73"/>
  <c r="C7483" i="73" l="1"/>
  <c r="E7483" i="73" s="1"/>
  <c r="A7462" i="73"/>
  <c r="B7463" i="73"/>
  <c r="D8483" i="73"/>
  <c r="F7482" i="73"/>
  <c r="G7460" i="73"/>
  <c r="H7460" i="73" s="1"/>
  <c r="I7460" i="73"/>
  <c r="A7463" i="73" l="1"/>
  <c r="B7464" i="73"/>
  <c r="C7484" i="73"/>
  <c r="E7484" i="73" s="1"/>
  <c r="D8484" i="73"/>
  <c r="F7483" i="73"/>
  <c r="G7461" i="73"/>
  <c r="H7461" i="73" s="1"/>
  <c r="I7461" i="73"/>
  <c r="C7485" i="73" l="1"/>
  <c r="E7485" i="73" s="1"/>
  <c r="A7464" i="73"/>
  <c r="B7465" i="73"/>
  <c r="D8485" i="73"/>
  <c r="F7484" i="73"/>
  <c r="G7462" i="73"/>
  <c r="H7462" i="73" s="1"/>
  <c r="I7462" i="73"/>
  <c r="A7465" i="73" l="1"/>
  <c r="B7466" i="73"/>
  <c r="C7486" i="73"/>
  <c r="E7486" i="73" s="1"/>
  <c r="D8486" i="73"/>
  <c r="F7485" i="73"/>
  <c r="G7463" i="73"/>
  <c r="H7463" i="73" s="1"/>
  <c r="I7463" i="73"/>
  <c r="C7487" i="73" l="1"/>
  <c r="E7487" i="73" s="1"/>
  <c r="A7466" i="73"/>
  <c r="B7467" i="73"/>
  <c r="D8487" i="73"/>
  <c r="F7486" i="73"/>
  <c r="G7464" i="73"/>
  <c r="H7464" i="73" s="1"/>
  <c r="I7464" i="73"/>
  <c r="A7467" i="73" l="1"/>
  <c r="B7468" i="73"/>
  <c r="C7488" i="73"/>
  <c r="E7488" i="73" s="1"/>
  <c r="D8488" i="73"/>
  <c r="F7487" i="73"/>
  <c r="G7465" i="73"/>
  <c r="H7465" i="73" s="1"/>
  <c r="I7465" i="73"/>
  <c r="C7489" i="73" l="1"/>
  <c r="E7489" i="73" s="1"/>
  <c r="A7468" i="73"/>
  <c r="B7469" i="73"/>
  <c r="D8489" i="73"/>
  <c r="F7488" i="73"/>
  <c r="G7466" i="73"/>
  <c r="H7466" i="73" s="1"/>
  <c r="I7466" i="73"/>
  <c r="A7469" i="73" l="1"/>
  <c r="B7470" i="73"/>
  <c r="C7490" i="73"/>
  <c r="E7490" i="73" s="1"/>
  <c r="D8490" i="73"/>
  <c r="F7489" i="73"/>
  <c r="G7467" i="73"/>
  <c r="H7467" i="73" s="1"/>
  <c r="I7467" i="73"/>
  <c r="C7491" i="73" l="1"/>
  <c r="E7491" i="73" s="1"/>
  <c r="A7470" i="73"/>
  <c r="B7471" i="73"/>
  <c r="D8491" i="73"/>
  <c r="F7490" i="73"/>
  <c r="G7468" i="73"/>
  <c r="H7468" i="73" s="1"/>
  <c r="I7468" i="73"/>
  <c r="A7471" i="73" l="1"/>
  <c r="B7472" i="73"/>
  <c r="C7492" i="73"/>
  <c r="E7492" i="73" s="1"/>
  <c r="D8492" i="73"/>
  <c r="F7491" i="73"/>
  <c r="G7469" i="73"/>
  <c r="H7469" i="73" s="1"/>
  <c r="I7469" i="73"/>
  <c r="C7493" i="73" l="1"/>
  <c r="E7493" i="73" s="1"/>
  <c r="A7472" i="73"/>
  <c r="B7473" i="73"/>
  <c r="D8493" i="73"/>
  <c r="F7492" i="73"/>
  <c r="G7470" i="73"/>
  <c r="H7470" i="73" s="1"/>
  <c r="I7470" i="73"/>
  <c r="A7473" i="73" l="1"/>
  <c r="B7474" i="73"/>
  <c r="C7494" i="73"/>
  <c r="E7494" i="73" s="1"/>
  <c r="D8494" i="73"/>
  <c r="F7493" i="73"/>
  <c r="G7471" i="73"/>
  <c r="H7471" i="73" s="1"/>
  <c r="I7471" i="73"/>
  <c r="C7495" i="73" l="1"/>
  <c r="E7495" i="73" s="1"/>
  <c r="A7474" i="73"/>
  <c r="B7475" i="73"/>
  <c r="D8495" i="73"/>
  <c r="F7494" i="73"/>
  <c r="G7472" i="73"/>
  <c r="H7472" i="73" s="1"/>
  <c r="I7472" i="73"/>
  <c r="A7475" i="73" l="1"/>
  <c r="B7476" i="73"/>
  <c r="C7496" i="73"/>
  <c r="E7496" i="73" s="1"/>
  <c r="D8496" i="73"/>
  <c r="F7495" i="73"/>
  <c r="G7473" i="73"/>
  <c r="H7473" i="73" s="1"/>
  <c r="I7473" i="73"/>
  <c r="C7497" i="73" l="1"/>
  <c r="E7497" i="73" s="1"/>
  <c r="A7476" i="73"/>
  <c r="B7477" i="73"/>
  <c r="D8497" i="73"/>
  <c r="F7496" i="73"/>
  <c r="G7474" i="73"/>
  <c r="H7474" i="73" s="1"/>
  <c r="I7474" i="73"/>
  <c r="A7477" i="73" l="1"/>
  <c r="B7478" i="73"/>
  <c r="C7498" i="73"/>
  <c r="E7498" i="73" s="1"/>
  <c r="D8498" i="73"/>
  <c r="F7497" i="73"/>
  <c r="G7475" i="73"/>
  <c r="H7475" i="73" s="1"/>
  <c r="I7475" i="73"/>
  <c r="C7499" i="73" l="1"/>
  <c r="E7499" i="73" s="1"/>
  <c r="A7478" i="73"/>
  <c r="B7479" i="73"/>
  <c r="D8499" i="73"/>
  <c r="F7498" i="73"/>
  <c r="G7476" i="73"/>
  <c r="H7476" i="73" s="1"/>
  <c r="I7476" i="73"/>
  <c r="A7479" i="73" l="1"/>
  <c r="B7480" i="73"/>
  <c r="C7500" i="73"/>
  <c r="E7500" i="73" s="1"/>
  <c r="D8500" i="73"/>
  <c r="F7499" i="73"/>
  <c r="G7477" i="73"/>
  <c r="H7477" i="73" s="1"/>
  <c r="I7477" i="73"/>
  <c r="C7501" i="73" l="1"/>
  <c r="E7501" i="73" s="1"/>
  <c r="A7480" i="73"/>
  <c r="B7481" i="73"/>
  <c r="D8501" i="73"/>
  <c r="F7500" i="73"/>
  <c r="G7478" i="73"/>
  <c r="H7478" i="73" s="1"/>
  <c r="I7478" i="73"/>
  <c r="A7481" i="73" l="1"/>
  <c r="B7482" i="73"/>
  <c r="C7502" i="73"/>
  <c r="E7502" i="73" s="1"/>
  <c r="D8502" i="73"/>
  <c r="F7501" i="73"/>
  <c r="G7479" i="73"/>
  <c r="H7479" i="73" s="1"/>
  <c r="I7479" i="73"/>
  <c r="C7503" i="73" l="1"/>
  <c r="E7503" i="73" s="1"/>
  <c r="A7482" i="73"/>
  <c r="B7483" i="73"/>
  <c r="D8503" i="73"/>
  <c r="F7502" i="73"/>
  <c r="G7480" i="73"/>
  <c r="H7480" i="73" s="1"/>
  <c r="I7480" i="73"/>
  <c r="A7483" i="73" l="1"/>
  <c r="B7484" i="73"/>
  <c r="C7504" i="73"/>
  <c r="E7504" i="73" s="1"/>
  <c r="D8504" i="73"/>
  <c r="F7503" i="73"/>
  <c r="G7481" i="73"/>
  <c r="H7481" i="73" s="1"/>
  <c r="I7481" i="73"/>
  <c r="C7505" i="73" l="1"/>
  <c r="E7505" i="73" s="1"/>
  <c r="A7484" i="73"/>
  <c r="B7485" i="73"/>
  <c r="D8505" i="73"/>
  <c r="F7504" i="73"/>
  <c r="G7482" i="73"/>
  <c r="H7482" i="73" s="1"/>
  <c r="I7482" i="73"/>
  <c r="A7485" i="73" l="1"/>
  <c r="B7486" i="73"/>
  <c r="C7506" i="73"/>
  <c r="E7506" i="73" s="1"/>
  <c r="D8506" i="73"/>
  <c r="F7505" i="73"/>
  <c r="G7483" i="73"/>
  <c r="H7483" i="73" s="1"/>
  <c r="I7483" i="73"/>
  <c r="C7507" i="73" l="1"/>
  <c r="E7507" i="73" s="1"/>
  <c r="A7486" i="73"/>
  <c r="B7487" i="73"/>
  <c r="D8507" i="73"/>
  <c r="F7506" i="73"/>
  <c r="G7484" i="73"/>
  <c r="H7484" i="73" s="1"/>
  <c r="I7484" i="73"/>
  <c r="A7487" i="73" l="1"/>
  <c r="B7488" i="73"/>
  <c r="C7508" i="73"/>
  <c r="E7508" i="73" s="1"/>
  <c r="D8508" i="73"/>
  <c r="F7507" i="73"/>
  <c r="G7485" i="73"/>
  <c r="H7485" i="73" s="1"/>
  <c r="I7485" i="73"/>
  <c r="C7509" i="73" l="1"/>
  <c r="E7509" i="73" s="1"/>
  <c r="A7488" i="73"/>
  <c r="B7489" i="73"/>
  <c r="D8509" i="73"/>
  <c r="F7508" i="73"/>
  <c r="G7486" i="73"/>
  <c r="H7486" i="73" s="1"/>
  <c r="I7486" i="73"/>
  <c r="A7489" i="73" l="1"/>
  <c r="B7490" i="73"/>
  <c r="C7510" i="73"/>
  <c r="E7510" i="73" s="1"/>
  <c r="D8510" i="73"/>
  <c r="F7509" i="73"/>
  <c r="G7487" i="73"/>
  <c r="H7487" i="73" s="1"/>
  <c r="I7487" i="73"/>
  <c r="C7511" i="73" l="1"/>
  <c r="E7511" i="73" s="1"/>
  <c r="A7490" i="73"/>
  <c r="B7491" i="73"/>
  <c r="D8511" i="73"/>
  <c r="F7510" i="73"/>
  <c r="G7488" i="73"/>
  <c r="H7488" i="73" s="1"/>
  <c r="I7488" i="73"/>
  <c r="A7491" i="73" l="1"/>
  <c r="B7492" i="73"/>
  <c r="C7512" i="73"/>
  <c r="E7512" i="73" s="1"/>
  <c r="D8512" i="73"/>
  <c r="F7511" i="73"/>
  <c r="G7489" i="73"/>
  <c r="H7489" i="73" s="1"/>
  <c r="I7489" i="73"/>
  <c r="C7513" i="73" l="1"/>
  <c r="E7513" i="73" s="1"/>
  <c r="A7492" i="73"/>
  <c r="B7493" i="73"/>
  <c r="D8513" i="73"/>
  <c r="F7512" i="73"/>
  <c r="G7490" i="73"/>
  <c r="H7490" i="73" s="1"/>
  <c r="I7490" i="73"/>
  <c r="A7493" i="73" l="1"/>
  <c r="B7494" i="73"/>
  <c r="C7514" i="73"/>
  <c r="E7514" i="73" s="1"/>
  <c r="D8514" i="73"/>
  <c r="F7513" i="73"/>
  <c r="G7491" i="73"/>
  <c r="H7491" i="73" s="1"/>
  <c r="I7491" i="73"/>
  <c r="C7515" i="73" l="1"/>
  <c r="E7515" i="73" s="1"/>
  <c r="A7494" i="73"/>
  <c r="B7495" i="73"/>
  <c r="D8515" i="73"/>
  <c r="F7514" i="73"/>
  <c r="G7492" i="73"/>
  <c r="H7492" i="73" s="1"/>
  <c r="I7492" i="73"/>
  <c r="A7495" i="73" l="1"/>
  <c r="B7496" i="73"/>
  <c r="C7516" i="73"/>
  <c r="E7516" i="73" s="1"/>
  <c r="D8516" i="73"/>
  <c r="F7515" i="73"/>
  <c r="G7493" i="73"/>
  <c r="H7493" i="73" s="1"/>
  <c r="I7493" i="73"/>
  <c r="C7517" i="73" l="1"/>
  <c r="E7517" i="73" s="1"/>
  <c r="A7496" i="73"/>
  <c r="B7497" i="73"/>
  <c r="D8517" i="73"/>
  <c r="F7516" i="73"/>
  <c r="G7494" i="73"/>
  <c r="H7494" i="73" s="1"/>
  <c r="I7494" i="73"/>
  <c r="A7497" i="73" l="1"/>
  <c r="B7498" i="73"/>
  <c r="C7518" i="73"/>
  <c r="E7518" i="73" s="1"/>
  <c r="D8518" i="73"/>
  <c r="F7517" i="73"/>
  <c r="G7495" i="73"/>
  <c r="H7495" i="73" s="1"/>
  <c r="I7495" i="73"/>
  <c r="C7519" i="73" l="1"/>
  <c r="E7519" i="73" s="1"/>
  <c r="A7498" i="73"/>
  <c r="B7499" i="73"/>
  <c r="D8519" i="73"/>
  <c r="F7518" i="73"/>
  <c r="G7496" i="73"/>
  <c r="H7496" i="73" s="1"/>
  <c r="I7496" i="73"/>
  <c r="A7499" i="73" l="1"/>
  <c r="B7500" i="73"/>
  <c r="C7520" i="73"/>
  <c r="E7520" i="73" s="1"/>
  <c r="D8520" i="73"/>
  <c r="F7519" i="73"/>
  <c r="G7497" i="73"/>
  <c r="H7497" i="73" s="1"/>
  <c r="I7497" i="73"/>
  <c r="C7521" i="73" l="1"/>
  <c r="E7521" i="73" s="1"/>
  <c r="A7500" i="73"/>
  <c r="B7501" i="73"/>
  <c r="D8521" i="73"/>
  <c r="F7520" i="73"/>
  <c r="G7498" i="73"/>
  <c r="H7498" i="73" s="1"/>
  <c r="I7498" i="73"/>
  <c r="A7501" i="73" l="1"/>
  <c r="B7502" i="73"/>
  <c r="C7522" i="73"/>
  <c r="E7522" i="73" s="1"/>
  <c r="D8522" i="73"/>
  <c r="F7521" i="73"/>
  <c r="G7499" i="73"/>
  <c r="H7499" i="73" s="1"/>
  <c r="I7499" i="73"/>
  <c r="C7523" i="73" l="1"/>
  <c r="E7523" i="73" s="1"/>
  <c r="A7502" i="73"/>
  <c r="B7503" i="73"/>
  <c r="D8523" i="73"/>
  <c r="F7522" i="73"/>
  <c r="G7500" i="73"/>
  <c r="H7500" i="73" s="1"/>
  <c r="I7500" i="73"/>
  <c r="A7503" i="73" l="1"/>
  <c r="B7504" i="73"/>
  <c r="C7524" i="73"/>
  <c r="E7524" i="73" s="1"/>
  <c r="D8524" i="73"/>
  <c r="F7523" i="73"/>
  <c r="G7501" i="73"/>
  <c r="H7501" i="73" s="1"/>
  <c r="I7501" i="73"/>
  <c r="C7525" i="73" l="1"/>
  <c r="E7525" i="73" s="1"/>
  <c r="A7504" i="73"/>
  <c r="B7505" i="73"/>
  <c r="D8525" i="73"/>
  <c r="F7524" i="73"/>
  <c r="G7502" i="73"/>
  <c r="H7502" i="73" s="1"/>
  <c r="I7502" i="73"/>
  <c r="A7505" i="73" l="1"/>
  <c r="B7506" i="73"/>
  <c r="C7526" i="73"/>
  <c r="E7526" i="73" s="1"/>
  <c r="D8526" i="73"/>
  <c r="F7525" i="73"/>
  <c r="G7503" i="73"/>
  <c r="H7503" i="73" s="1"/>
  <c r="I7503" i="73"/>
  <c r="C7527" i="73" l="1"/>
  <c r="E7527" i="73" s="1"/>
  <c r="A7506" i="73"/>
  <c r="B7507" i="73"/>
  <c r="D8527" i="73"/>
  <c r="F7526" i="73"/>
  <c r="G7504" i="73"/>
  <c r="H7504" i="73" s="1"/>
  <c r="I7504" i="73"/>
  <c r="A7507" i="73" l="1"/>
  <c r="B7508" i="73"/>
  <c r="C7528" i="73"/>
  <c r="E7528" i="73" s="1"/>
  <c r="D8528" i="73"/>
  <c r="F7527" i="73"/>
  <c r="G7505" i="73"/>
  <c r="H7505" i="73" s="1"/>
  <c r="I7505" i="73"/>
  <c r="C7529" i="73" l="1"/>
  <c r="E7529" i="73" s="1"/>
  <c r="A7508" i="73"/>
  <c r="B7509" i="73"/>
  <c r="D8529" i="73"/>
  <c r="F7528" i="73"/>
  <c r="G7506" i="73"/>
  <c r="H7506" i="73" s="1"/>
  <c r="I7506" i="73"/>
  <c r="A7509" i="73" l="1"/>
  <c r="B7510" i="73"/>
  <c r="C7530" i="73"/>
  <c r="E7530" i="73" s="1"/>
  <c r="D8530" i="73"/>
  <c r="F7529" i="73"/>
  <c r="G7507" i="73"/>
  <c r="H7507" i="73" s="1"/>
  <c r="I7507" i="73"/>
  <c r="C7531" i="73" l="1"/>
  <c r="E7531" i="73" s="1"/>
  <c r="A7510" i="73"/>
  <c r="B7511" i="73"/>
  <c r="D8531" i="73"/>
  <c r="F7530" i="73"/>
  <c r="G7508" i="73"/>
  <c r="H7508" i="73" s="1"/>
  <c r="I7508" i="73"/>
  <c r="A7511" i="73" l="1"/>
  <c r="B7512" i="73"/>
  <c r="C7532" i="73"/>
  <c r="E7532" i="73" s="1"/>
  <c r="D8532" i="73"/>
  <c r="F7531" i="73"/>
  <c r="G7509" i="73"/>
  <c r="H7509" i="73" s="1"/>
  <c r="I7509" i="73"/>
  <c r="C7533" i="73" l="1"/>
  <c r="E7533" i="73" s="1"/>
  <c r="A7512" i="73"/>
  <c r="B7513" i="73"/>
  <c r="D8533" i="73"/>
  <c r="F7532" i="73"/>
  <c r="G7510" i="73"/>
  <c r="H7510" i="73" s="1"/>
  <c r="I7510" i="73"/>
  <c r="A7513" i="73" l="1"/>
  <c r="B7514" i="73"/>
  <c r="C7534" i="73"/>
  <c r="E7534" i="73" s="1"/>
  <c r="D8534" i="73"/>
  <c r="F7533" i="73"/>
  <c r="G7511" i="73"/>
  <c r="H7511" i="73" s="1"/>
  <c r="I7511" i="73"/>
  <c r="C7535" i="73" l="1"/>
  <c r="E7535" i="73" s="1"/>
  <c r="A7514" i="73"/>
  <c r="B7515" i="73"/>
  <c r="D8535" i="73"/>
  <c r="F7534" i="73"/>
  <c r="G7512" i="73"/>
  <c r="H7512" i="73" s="1"/>
  <c r="I7512" i="73"/>
  <c r="A7515" i="73" l="1"/>
  <c r="B7516" i="73"/>
  <c r="C7536" i="73"/>
  <c r="D8536" i="73"/>
  <c r="F7535" i="73"/>
  <c r="G7513" i="73"/>
  <c r="H7513" i="73" s="1"/>
  <c r="I7513" i="73"/>
  <c r="C7537" i="73" l="1"/>
  <c r="E7536" i="73"/>
  <c r="A7516" i="73"/>
  <c r="B7517" i="73"/>
  <c r="D8537" i="73"/>
  <c r="F7536" i="73"/>
  <c r="G7514" i="73"/>
  <c r="H7514" i="73" s="1"/>
  <c r="I7514" i="73"/>
  <c r="E7537" i="73"/>
  <c r="D8538" i="73" l="1"/>
  <c r="C7538" i="73"/>
  <c r="E7538" i="73" s="1"/>
  <c r="A7517" i="73"/>
  <c r="B7518" i="73"/>
  <c r="F7537" i="73"/>
  <c r="G7515" i="73"/>
  <c r="H7515" i="73" s="1"/>
  <c r="I7515" i="73"/>
  <c r="C7539" i="73" l="1"/>
  <c r="E7539" i="73" s="1"/>
  <c r="A7518" i="73"/>
  <c r="B7519" i="73"/>
  <c r="D8539" i="73"/>
  <c r="F7538" i="73"/>
  <c r="G7516" i="73"/>
  <c r="H7516" i="73" s="1"/>
  <c r="I7516" i="73"/>
  <c r="A7519" i="73" l="1"/>
  <c r="B7520" i="73"/>
  <c r="C7540" i="73"/>
  <c r="E7540" i="73" s="1"/>
  <c r="D8540" i="73"/>
  <c r="F7539" i="73"/>
  <c r="G7517" i="73"/>
  <c r="H7517" i="73" s="1"/>
  <c r="I7517" i="73"/>
  <c r="C7541" i="73" l="1"/>
  <c r="E7541" i="73" s="1"/>
  <c r="A7520" i="73"/>
  <c r="B7521" i="73"/>
  <c r="D8541" i="73"/>
  <c r="F7540" i="73"/>
  <c r="G7518" i="73"/>
  <c r="H7518" i="73" s="1"/>
  <c r="I7518" i="73"/>
  <c r="A7521" i="73" l="1"/>
  <c r="B7522" i="73"/>
  <c r="C7542" i="73"/>
  <c r="E7542" i="73" s="1"/>
  <c r="D8542" i="73"/>
  <c r="F7541" i="73"/>
  <c r="G7519" i="73"/>
  <c r="H7519" i="73" s="1"/>
  <c r="I7519" i="73"/>
  <c r="C7543" i="73" l="1"/>
  <c r="E7543" i="73" s="1"/>
  <c r="A7522" i="73"/>
  <c r="B7523" i="73"/>
  <c r="D8543" i="73"/>
  <c r="F7542" i="73"/>
  <c r="G7520" i="73"/>
  <c r="H7520" i="73" s="1"/>
  <c r="I7520" i="73"/>
  <c r="A7523" i="73" l="1"/>
  <c r="B7524" i="73"/>
  <c r="C7544" i="73"/>
  <c r="E7544" i="73" s="1"/>
  <c r="D8544" i="73"/>
  <c r="F7543" i="73"/>
  <c r="G7521" i="73"/>
  <c r="H7521" i="73" s="1"/>
  <c r="I7521" i="73"/>
  <c r="C7545" i="73" l="1"/>
  <c r="E7545" i="73" s="1"/>
  <c r="A7524" i="73"/>
  <c r="B7525" i="73"/>
  <c r="D8545" i="73"/>
  <c r="F7544" i="73"/>
  <c r="G7522" i="73"/>
  <c r="H7522" i="73" s="1"/>
  <c r="I7522" i="73"/>
  <c r="C7546" i="73" l="1"/>
  <c r="E7546" i="73" s="1"/>
  <c r="A7525" i="73"/>
  <c r="B7526" i="73"/>
  <c r="D8546" i="73"/>
  <c r="F7545" i="73"/>
  <c r="G7523" i="73"/>
  <c r="H7523" i="73" s="1"/>
  <c r="I7523" i="73"/>
  <c r="C7547" i="73" l="1"/>
  <c r="E7547" i="73" s="1"/>
  <c r="A7526" i="73"/>
  <c r="B7527" i="73"/>
  <c r="D8547" i="73"/>
  <c r="F7546" i="73"/>
  <c r="G7524" i="73"/>
  <c r="H7524" i="73" s="1"/>
  <c r="I7524" i="73"/>
  <c r="C7548" i="73" l="1"/>
  <c r="E7548" i="73" s="1"/>
  <c r="A7527" i="73"/>
  <c r="B7528" i="73"/>
  <c r="D8548" i="73"/>
  <c r="F7547" i="73"/>
  <c r="G7525" i="73"/>
  <c r="H7525" i="73" s="1"/>
  <c r="I7525" i="73"/>
  <c r="A7528" i="73" l="1"/>
  <c r="B7529" i="73"/>
  <c r="C7549" i="73"/>
  <c r="D8549" i="73"/>
  <c r="F7548" i="73"/>
  <c r="G7526" i="73"/>
  <c r="H7526" i="73" s="1"/>
  <c r="I7526" i="73"/>
  <c r="C7550" i="73" l="1"/>
  <c r="E7550" i="73" s="1"/>
  <c r="E7549" i="73"/>
  <c r="A7529" i="73"/>
  <c r="B7530" i="73"/>
  <c r="D8550" i="73"/>
  <c r="F7549" i="73"/>
  <c r="G7527" i="73"/>
  <c r="H7527" i="73" s="1"/>
  <c r="I7527" i="73"/>
  <c r="D8551" i="73" l="1"/>
  <c r="C7551" i="73"/>
  <c r="E7551" i="73" s="1"/>
  <c r="A7530" i="73"/>
  <c r="B7531" i="73"/>
  <c r="F7550" i="73"/>
  <c r="G7528" i="73"/>
  <c r="H7528" i="73" s="1"/>
  <c r="I7528" i="73"/>
  <c r="A7531" i="73" l="1"/>
  <c r="B7532" i="73"/>
  <c r="C7552" i="73"/>
  <c r="D8552" i="73"/>
  <c r="F7551" i="73"/>
  <c r="G7529" i="73"/>
  <c r="H7529" i="73" s="1"/>
  <c r="I7529" i="73"/>
  <c r="C7553" i="73" l="1"/>
  <c r="E7553" i="73" s="1"/>
  <c r="E7552" i="73"/>
  <c r="A7532" i="73"/>
  <c r="B7533" i="73"/>
  <c r="D8553" i="73"/>
  <c r="F7552" i="73"/>
  <c r="G7530" i="73"/>
  <c r="H7530" i="73" s="1"/>
  <c r="I7530" i="73"/>
  <c r="D8554" i="73" l="1"/>
  <c r="C7554" i="73"/>
  <c r="E7554" i="73" s="1"/>
  <c r="A7533" i="73"/>
  <c r="B7534" i="73"/>
  <c r="F7553" i="73"/>
  <c r="G7531" i="73"/>
  <c r="H7531" i="73" s="1"/>
  <c r="I7531" i="73"/>
  <c r="A7534" i="73" l="1"/>
  <c r="B7535" i="73"/>
  <c r="C7555" i="73"/>
  <c r="D8555" i="73"/>
  <c r="F7554" i="73"/>
  <c r="G7532" i="73"/>
  <c r="H7532" i="73" s="1"/>
  <c r="I7532" i="73"/>
  <c r="C7556" i="73" l="1"/>
  <c r="E7556" i="73" s="1"/>
  <c r="E7555" i="73"/>
  <c r="A7535" i="73"/>
  <c r="B7536" i="73"/>
  <c r="D8556" i="73"/>
  <c r="F7555" i="73"/>
  <c r="G7533" i="73"/>
  <c r="H7533" i="73" s="1"/>
  <c r="I7533" i="73"/>
  <c r="D8557" i="73" l="1"/>
  <c r="C7557" i="73"/>
  <c r="E7557" i="73" s="1"/>
  <c r="A7536" i="73"/>
  <c r="B7537" i="73"/>
  <c r="F7556" i="73"/>
  <c r="G7534" i="73"/>
  <c r="H7534" i="73" s="1"/>
  <c r="I7534" i="73"/>
  <c r="A7537" i="73" l="1"/>
  <c r="B7538" i="73"/>
  <c r="C7558" i="73"/>
  <c r="E7558" i="73" s="1"/>
  <c r="D8558" i="73"/>
  <c r="F7557" i="73"/>
  <c r="G7535" i="73"/>
  <c r="H7535" i="73" s="1"/>
  <c r="I7535" i="73"/>
  <c r="A7538" i="73" l="1"/>
  <c r="B7539" i="73"/>
  <c r="C7559" i="73"/>
  <c r="E7559" i="73" s="1"/>
  <c r="D8559" i="73"/>
  <c r="F7558" i="73"/>
  <c r="G7536" i="73"/>
  <c r="H7536" i="73" s="1"/>
  <c r="I7536" i="73"/>
  <c r="A7539" i="73" l="1"/>
  <c r="B7540" i="73"/>
  <c r="C7560" i="73"/>
  <c r="D8560" i="73"/>
  <c r="F7559" i="73"/>
  <c r="G7537" i="73"/>
  <c r="H7537" i="73" s="1"/>
  <c r="I7537" i="73"/>
  <c r="C7561" i="73" l="1"/>
  <c r="E7560" i="73"/>
  <c r="A7540" i="73"/>
  <c r="B7541" i="73"/>
  <c r="D8561" i="73"/>
  <c r="F7560" i="73"/>
  <c r="G7538" i="73"/>
  <c r="H7538" i="73" s="1"/>
  <c r="I7538" i="73"/>
  <c r="C7562" i="73" l="1"/>
  <c r="D8562" i="73"/>
  <c r="E7561" i="73"/>
  <c r="A7541" i="73"/>
  <c r="B7542" i="73"/>
  <c r="F7561" i="73"/>
  <c r="G7539" i="73"/>
  <c r="H7539" i="73" s="1"/>
  <c r="I7539" i="73"/>
  <c r="E7562" i="73"/>
  <c r="D8563" i="73" l="1"/>
  <c r="C7563" i="73"/>
  <c r="E7563" i="73" s="1"/>
  <c r="A7542" i="73"/>
  <c r="B7543" i="73"/>
  <c r="F7562" i="73"/>
  <c r="G7540" i="73"/>
  <c r="H7540" i="73" s="1"/>
  <c r="I7540" i="73"/>
  <c r="C7564" i="73" l="1"/>
  <c r="E7564" i="73" s="1"/>
  <c r="A7543" i="73"/>
  <c r="B7544" i="73"/>
  <c r="D8564" i="73"/>
  <c r="F7563" i="73"/>
  <c r="G7541" i="73"/>
  <c r="H7541" i="73" s="1"/>
  <c r="I7541" i="73"/>
  <c r="C7565" i="73" l="1"/>
  <c r="E7565" i="73" s="1"/>
  <c r="A7544" i="73"/>
  <c r="B7545" i="73"/>
  <c r="D8565" i="73"/>
  <c r="F7564" i="73"/>
  <c r="G7542" i="73"/>
  <c r="H7542" i="73" s="1"/>
  <c r="I7542" i="73"/>
  <c r="C7566" i="73" l="1"/>
  <c r="E7566" i="73" s="1"/>
  <c r="A7545" i="73"/>
  <c r="B7546" i="73"/>
  <c r="D8566" i="73"/>
  <c r="F7565" i="73"/>
  <c r="G7543" i="73"/>
  <c r="H7543" i="73" s="1"/>
  <c r="I7543" i="73"/>
  <c r="A7546" i="73" l="1"/>
  <c r="B7547" i="73"/>
  <c r="C7567" i="73"/>
  <c r="E7567" i="73" s="1"/>
  <c r="D8567" i="73"/>
  <c r="F7566" i="73"/>
  <c r="G7544" i="73"/>
  <c r="H7544" i="73" s="1"/>
  <c r="I7544" i="73"/>
  <c r="C7568" i="73" l="1"/>
  <c r="E7568" i="73" s="1"/>
  <c r="A7547" i="73"/>
  <c r="B7548" i="73"/>
  <c r="D8568" i="73"/>
  <c r="F7567" i="73"/>
  <c r="G7545" i="73"/>
  <c r="H7545" i="73" s="1"/>
  <c r="I7545" i="73"/>
  <c r="A7548" i="73" l="1"/>
  <c r="B7549" i="73"/>
  <c r="C7569" i="73"/>
  <c r="E7569" i="73" s="1"/>
  <c r="D8569" i="73"/>
  <c r="F7568" i="73"/>
  <c r="G7546" i="73"/>
  <c r="H7546" i="73" s="1"/>
  <c r="I7546" i="73"/>
  <c r="C7570" i="73" l="1"/>
  <c r="E7570" i="73" s="1"/>
  <c r="A7549" i="73"/>
  <c r="B7550" i="73"/>
  <c r="D8570" i="73"/>
  <c r="F7569" i="73"/>
  <c r="G7547" i="73"/>
  <c r="H7547" i="73" s="1"/>
  <c r="I7547" i="73"/>
  <c r="A7550" i="73" l="1"/>
  <c r="B7551" i="73"/>
  <c r="C7571" i="73"/>
  <c r="E7571" i="73" s="1"/>
  <c r="D8571" i="73"/>
  <c r="F7570" i="73"/>
  <c r="G7548" i="73"/>
  <c r="H7548" i="73" s="1"/>
  <c r="I7548" i="73"/>
  <c r="C7572" i="73" l="1"/>
  <c r="E7572" i="73" s="1"/>
  <c r="A7551" i="73"/>
  <c r="B7552" i="73"/>
  <c r="D8572" i="73"/>
  <c r="F7571" i="73"/>
  <c r="G7549" i="73"/>
  <c r="H7549" i="73" s="1"/>
  <c r="I7549" i="73"/>
  <c r="A7552" i="73" l="1"/>
  <c r="B7553" i="73"/>
  <c r="C7573" i="73"/>
  <c r="E7573" i="73" s="1"/>
  <c r="D8573" i="73"/>
  <c r="F7572" i="73"/>
  <c r="G7550" i="73"/>
  <c r="H7550" i="73" s="1"/>
  <c r="I7550" i="73"/>
  <c r="C7574" i="73" l="1"/>
  <c r="E7574" i="73" s="1"/>
  <c r="A7553" i="73"/>
  <c r="B7554" i="73"/>
  <c r="D8574" i="73"/>
  <c r="F7573" i="73"/>
  <c r="G7551" i="73"/>
  <c r="H7551" i="73" s="1"/>
  <c r="I7551" i="73"/>
  <c r="A7554" i="73" l="1"/>
  <c r="B7555" i="73"/>
  <c r="C7575" i="73"/>
  <c r="E7575" i="73" s="1"/>
  <c r="D8575" i="73"/>
  <c r="F7574" i="73"/>
  <c r="G7552" i="73"/>
  <c r="H7552" i="73" s="1"/>
  <c r="I7552" i="73"/>
  <c r="C7576" i="73" l="1"/>
  <c r="E7576" i="73" s="1"/>
  <c r="A7555" i="73"/>
  <c r="B7556" i="73"/>
  <c r="D8576" i="73"/>
  <c r="F7575" i="73"/>
  <c r="G7553" i="73"/>
  <c r="H7553" i="73" s="1"/>
  <c r="I7553" i="73"/>
  <c r="A7556" i="73" l="1"/>
  <c r="B7557" i="73"/>
  <c r="C7577" i="73"/>
  <c r="E7577" i="73" s="1"/>
  <c r="D8577" i="73"/>
  <c r="F7576" i="73"/>
  <c r="G7554" i="73"/>
  <c r="H7554" i="73" s="1"/>
  <c r="I7554" i="73"/>
  <c r="C7578" i="73" l="1"/>
  <c r="E7578" i="73" s="1"/>
  <c r="A7557" i="73"/>
  <c r="B7558" i="73"/>
  <c r="D8578" i="73"/>
  <c r="F7577" i="73"/>
  <c r="G7555" i="73"/>
  <c r="H7555" i="73" s="1"/>
  <c r="I7555" i="73"/>
  <c r="A7558" i="73" l="1"/>
  <c r="B7559" i="73"/>
  <c r="C7579" i="73"/>
  <c r="E7579" i="73" s="1"/>
  <c r="D8579" i="73"/>
  <c r="F7578" i="73"/>
  <c r="G7556" i="73"/>
  <c r="H7556" i="73" s="1"/>
  <c r="I7556" i="73"/>
  <c r="C7580" i="73" l="1"/>
  <c r="E7580" i="73" s="1"/>
  <c r="A7559" i="73"/>
  <c r="B7560" i="73"/>
  <c r="D8580" i="73"/>
  <c r="F7579" i="73"/>
  <c r="G7557" i="73"/>
  <c r="H7557" i="73" s="1"/>
  <c r="I7557" i="73"/>
  <c r="A7560" i="73" l="1"/>
  <c r="B7561" i="73"/>
  <c r="C7581" i="73"/>
  <c r="E7581" i="73" s="1"/>
  <c r="D8581" i="73"/>
  <c r="F7580" i="73"/>
  <c r="G7558" i="73"/>
  <c r="H7558" i="73" s="1"/>
  <c r="I7558" i="73"/>
  <c r="C7582" i="73" l="1"/>
  <c r="E7582" i="73" s="1"/>
  <c r="A7561" i="73"/>
  <c r="B7562" i="73"/>
  <c r="D8582" i="73"/>
  <c r="F7581" i="73"/>
  <c r="G7559" i="73"/>
  <c r="H7559" i="73" s="1"/>
  <c r="I7559" i="73"/>
  <c r="A7562" i="73" l="1"/>
  <c r="B7563" i="73"/>
  <c r="C7583" i="73"/>
  <c r="E7583" i="73" s="1"/>
  <c r="D8583" i="73"/>
  <c r="F7582" i="73"/>
  <c r="G7560" i="73"/>
  <c r="H7560" i="73" s="1"/>
  <c r="I7560" i="73"/>
  <c r="C7584" i="73" l="1"/>
  <c r="E7584" i="73" s="1"/>
  <c r="A7563" i="73"/>
  <c r="B7564" i="73"/>
  <c r="D8584" i="73"/>
  <c r="F7583" i="73"/>
  <c r="G7561" i="73"/>
  <c r="H7561" i="73" s="1"/>
  <c r="I7561" i="73"/>
  <c r="A7564" i="73" l="1"/>
  <c r="B7565" i="73"/>
  <c r="C7585" i="73"/>
  <c r="E7585" i="73" s="1"/>
  <c r="D8585" i="73"/>
  <c r="F7584" i="73"/>
  <c r="G7562" i="73"/>
  <c r="H7562" i="73" s="1"/>
  <c r="I7562" i="73"/>
  <c r="C7586" i="73" l="1"/>
  <c r="E7586" i="73" s="1"/>
  <c r="A7565" i="73"/>
  <c r="B7566" i="73"/>
  <c r="D8586" i="73"/>
  <c r="F7585" i="73"/>
  <c r="G7563" i="73"/>
  <c r="H7563" i="73" s="1"/>
  <c r="I7563" i="73"/>
  <c r="A7566" i="73" l="1"/>
  <c r="B7567" i="73"/>
  <c r="C7587" i="73"/>
  <c r="E7587" i="73" s="1"/>
  <c r="D8587" i="73"/>
  <c r="F7586" i="73"/>
  <c r="G7564" i="73"/>
  <c r="H7564" i="73" s="1"/>
  <c r="I7564" i="73"/>
  <c r="C7588" i="73" l="1"/>
  <c r="E7588" i="73" s="1"/>
  <c r="A7567" i="73"/>
  <c r="B7568" i="73"/>
  <c r="D8588" i="73"/>
  <c r="F7587" i="73"/>
  <c r="G7565" i="73"/>
  <c r="H7565" i="73" s="1"/>
  <c r="I7565" i="73"/>
  <c r="A7568" i="73" l="1"/>
  <c r="B7569" i="73"/>
  <c r="C7589" i="73"/>
  <c r="E7589" i="73" s="1"/>
  <c r="D8589" i="73"/>
  <c r="F7588" i="73"/>
  <c r="G7566" i="73"/>
  <c r="H7566" i="73" s="1"/>
  <c r="I7566" i="73"/>
  <c r="C7590" i="73" l="1"/>
  <c r="E7590" i="73" s="1"/>
  <c r="A7569" i="73"/>
  <c r="B7570" i="73"/>
  <c r="D8590" i="73"/>
  <c r="F7589" i="73"/>
  <c r="G7567" i="73"/>
  <c r="H7567" i="73" s="1"/>
  <c r="I7567" i="73"/>
  <c r="A7570" i="73" l="1"/>
  <c r="B7571" i="73"/>
  <c r="C7591" i="73"/>
  <c r="E7591" i="73" s="1"/>
  <c r="D8591" i="73"/>
  <c r="F7590" i="73"/>
  <c r="G7568" i="73"/>
  <c r="H7568" i="73" s="1"/>
  <c r="I7568" i="73"/>
  <c r="C7592" i="73" l="1"/>
  <c r="E7592" i="73" s="1"/>
  <c r="A7571" i="73"/>
  <c r="B7572" i="73"/>
  <c r="D8592" i="73"/>
  <c r="F7591" i="73"/>
  <c r="G7569" i="73"/>
  <c r="H7569" i="73" s="1"/>
  <c r="I7569" i="73"/>
  <c r="A7572" i="73" l="1"/>
  <c r="B7573" i="73"/>
  <c r="C7593" i="73"/>
  <c r="E7593" i="73" s="1"/>
  <c r="D8593" i="73"/>
  <c r="F7592" i="73"/>
  <c r="G7570" i="73"/>
  <c r="H7570" i="73" s="1"/>
  <c r="I7570" i="73"/>
  <c r="C7594" i="73" l="1"/>
  <c r="E7594" i="73" s="1"/>
  <c r="A7573" i="73"/>
  <c r="B7574" i="73"/>
  <c r="D8594" i="73"/>
  <c r="F7593" i="73"/>
  <c r="G7571" i="73"/>
  <c r="H7571" i="73" s="1"/>
  <c r="I7571" i="73"/>
  <c r="A7574" i="73" l="1"/>
  <c r="B7575" i="73"/>
  <c r="C7595" i="73"/>
  <c r="E7595" i="73" s="1"/>
  <c r="D8595" i="73"/>
  <c r="F7594" i="73"/>
  <c r="G7572" i="73"/>
  <c r="H7572" i="73" s="1"/>
  <c r="I7572" i="73"/>
  <c r="C7596" i="73" l="1"/>
  <c r="E7596" i="73" s="1"/>
  <c r="A7575" i="73"/>
  <c r="B7576" i="73"/>
  <c r="D8596" i="73"/>
  <c r="F7595" i="73"/>
  <c r="G7573" i="73"/>
  <c r="H7573" i="73" s="1"/>
  <c r="I7573" i="73"/>
  <c r="A7576" i="73" l="1"/>
  <c r="B7577" i="73"/>
  <c r="C7597" i="73"/>
  <c r="E7597" i="73" s="1"/>
  <c r="D8597" i="73"/>
  <c r="F7596" i="73"/>
  <c r="G7574" i="73"/>
  <c r="H7574" i="73" s="1"/>
  <c r="I7574" i="73"/>
  <c r="C7598" i="73" l="1"/>
  <c r="E7598" i="73" s="1"/>
  <c r="A7577" i="73"/>
  <c r="B7578" i="73"/>
  <c r="D8598" i="73"/>
  <c r="F7597" i="73"/>
  <c r="G7575" i="73"/>
  <c r="H7575" i="73" s="1"/>
  <c r="I7575" i="73"/>
  <c r="A7578" i="73" l="1"/>
  <c r="B7579" i="73"/>
  <c r="C7599" i="73"/>
  <c r="E7599" i="73" s="1"/>
  <c r="D8599" i="73"/>
  <c r="F7598" i="73"/>
  <c r="G7576" i="73"/>
  <c r="H7576" i="73" s="1"/>
  <c r="I7576" i="73"/>
  <c r="C7600" i="73" l="1"/>
  <c r="E7600" i="73" s="1"/>
  <c r="A7579" i="73"/>
  <c r="B7580" i="73"/>
  <c r="D8600" i="73"/>
  <c r="F7599" i="73"/>
  <c r="G7577" i="73"/>
  <c r="H7577" i="73" s="1"/>
  <c r="I7577" i="73"/>
  <c r="A7580" i="73" l="1"/>
  <c r="B7581" i="73"/>
  <c r="C7601" i="73"/>
  <c r="E7601" i="73" s="1"/>
  <c r="D8601" i="73"/>
  <c r="F7600" i="73"/>
  <c r="G7578" i="73"/>
  <c r="H7578" i="73" s="1"/>
  <c r="I7578" i="73"/>
  <c r="C7602" i="73" l="1"/>
  <c r="E7602" i="73" s="1"/>
  <c r="A7581" i="73"/>
  <c r="B7582" i="73"/>
  <c r="D8602" i="73"/>
  <c r="F7601" i="73"/>
  <c r="G7579" i="73"/>
  <c r="H7579" i="73" s="1"/>
  <c r="I7579" i="73"/>
  <c r="A7582" i="73" l="1"/>
  <c r="B7583" i="73"/>
  <c r="C7603" i="73"/>
  <c r="E7603" i="73" s="1"/>
  <c r="D8603" i="73"/>
  <c r="F7602" i="73"/>
  <c r="G7580" i="73"/>
  <c r="H7580" i="73" s="1"/>
  <c r="I7580" i="73"/>
  <c r="C7604" i="73" l="1"/>
  <c r="E7604" i="73" s="1"/>
  <c r="A7583" i="73"/>
  <c r="B7584" i="73"/>
  <c r="D8604" i="73"/>
  <c r="F7603" i="73"/>
  <c r="G7581" i="73"/>
  <c r="H7581" i="73" s="1"/>
  <c r="I7581" i="73"/>
  <c r="A7584" i="73" l="1"/>
  <c r="B7585" i="73"/>
  <c r="C7605" i="73"/>
  <c r="E7605" i="73" s="1"/>
  <c r="D8605" i="73"/>
  <c r="F7604" i="73"/>
  <c r="G7582" i="73"/>
  <c r="H7582" i="73" s="1"/>
  <c r="I7582" i="73"/>
  <c r="A7585" i="73" l="1"/>
  <c r="B7586" i="73"/>
  <c r="C7606" i="73"/>
  <c r="E7606" i="73" s="1"/>
  <c r="D8606" i="73"/>
  <c r="F7605" i="73"/>
  <c r="G7583" i="73"/>
  <c r="H7583" i="73" s="1"/>
  <c r="I7583" i="73"/>
  <c r="A7586" i="73" l="1"/>
  <c r="B7587" i="73"/>
  <c r="C7607" i="73"/>
  <c r="E7607" i="73" s="1"/>
  <c r="D8607" i="73"/>
  <c r="F7606" i="73"/>
  <c r="G7584" i="73"/>
  <c r="H7584" i="73" s="1"/>
  <c r="I7584" i="73"/>
  <c r="A7587" i="73" l="1"/>
  <c r="B7588" i="73"/>
  <c r="C7608" i="73"/>
  <c r="D8608" i="73"/>
  <c r="F7607" i="73"/>
  <c r="G7585" i="73"/>
  <c r="H7585" i="73" s="1"/>
  <c r="I7585" i="73"/>
  <c r="C7609" i="73" l="1"/>
  <c r="E7609" i="73" s="1"/>
  <c r="E7608" i="73"/>
  <c r="A7588" i="73"/>
  <c r="B7589" i="73"/>
  <c r="D8609" i="73"/>
  <c r="F7608" i="73"/>
  <c r="G7586" i="73"/>
  <c r="H7586" i="73" s="1"/>
  <c r="I7586" i="73"/>
  <c r="D8610" i="73" l="1"/>
  <c r="C7610" i="73"/>
  <c r="E7610" i="73" s="1"/>
  <c r="A7589" i="73"/>
  <c r="B7590" i="73"/>
  <c r="F7609" i="73"/>
  <c r="G7587" i="73"/>
  <c r="H7587" i="73" s="1"/>
  <c r="I7587" i="73"/>
  <c r="A7590" i="73" l="1"/>
  <c r="B7591" i="73"/>
  <c r="C7611" i="73"/>
  <c r="D8611" i="73"/>
  <c r="F7610" i="73"/>
  <c r="G7588" i="73"/>
  <c r="H7588" i="73" s="1"/>
  <c r="I7588" i="73"/>
  <c r="C7612" i="73" l="1"/>
  <c r="E7611" i="73"/>
  <c r="A7591" i="73"/>
  <c r="B7592" i="73"/>
  <c r="D8612" i="73"/>
  <c r="F7611" i="73"/>
  <c r="G7589" i="73"/>
  <c r="H7589" i="73" s="1"/>
  <c r="I7589" i="73"/>
  <c r="D8613" i="73" l="1"/>
  <c r="C7613" i="73"/>
  <c r="E7613" i="73" s="1"/>
  <c r="E7612" i="73"/>
  <c r="A7592" i="73"/>
  <c r="B7593" i="73"/>
  <c r="F7612" i="73"/>
  <c r="G7590" i="73"/>
  <c r="H7590" i="73" s="1"/>
  <c r="I7590" i="73"/>
  <c r="C7614" i="73" l="1"/>
  <c r="E7614" i="73" s="1"/>
  <c r="A7593" i="73"/>
  <c r="B7594" i="73"/>
  <c r="D8614" i="73"/>
  <c r="F7613" i="73"/>
  <c r="G7591" i="73"/>
  <c r="H7591" i="73" s="1"/>
  <c r="I7591" i="73"/>
  <c r="A7594" i="73" l="1"/>
  <c r="B7595" i="73"/>
  <c r="C7615" i="73"/>
  <c r="E7615" i="73" s="1"/>
  <c r="D8615" i="73"/>
  <c r="F7614" i="73"/>
  <c r="G7592" i="73"/>
  <c r="H7592" i="73" s="1"/>
  <c r="I7592" i="73"/>
  <c r="C7616" i="73" l="1"/>
  <c r="E7616" i="73" s="1"/>
  <c r="A7595" i="73"/>
  <c r="B7596" i="73"/>
  <c r="D8616" i="73"/>
  <c r="F7615" i="73"/>
  <c r="G7593" i="73"/>
  <c r="H7593" i="73" s="1"/>
  <c r="I7593" i="73"/>
  <c r="A7596" i="73" l="1"/>
  <c r="B7597" i="73"/>
  <c r="C7617" i="73"/>
  <c r="E7617" i="73" s="1"/>
  <c r="D8617" i="73"/>
  <c r="F7616" i="73"/>
  <c r="G7594" i="73"/>
  <c r="H7594" i="73" s="1"/>
  <c r="I7594" i="73"/>
  <c r="C7618" i="73" l="1"/>
  <c r="E7618" i="73" s="1"/>
  <c r="A7597" i="73"/>
  <c r="B7598" i="73"/>
  <c r="D8618" i="73"/>
  <c r="F7617" i="73"/>
  <c r="G7595" i="73"/>
  <c r="H7595" i="73" s="1"/>
  <c r="I7595" i="73"/>
  <c r="A7598" i="73" l="1"/>
  <c r="B7599" i="73"/>
  <c r="C7619" i="73"/>
  <c r="E7619" i="73" s="1"/>
  <c r="D8619" i="73"/>
  <c r="F7618" i="73"/>
  <c r="G7596" i="73"/>
  <c r="H7596" i="73" s="1"/>
  <c r="I7596" i="73"/>
  <c r="C7620" i="73" l="1"/>
  <c r="E7620" i="73" s="1"/>
  <c r="A7599" i="73"/>
  <c r="B7600" i="73"/>
  <c r="D8620" i="73"/>
  <c r="F7619" i="73"/>
  <c r="G7597" i="73"/>
  <c r="H7597" i="73" s="1"/>
  <c r="I7597" i="73"/>
  <c r="A7600" i="73" l="1"/>
  <c r="B7601" i="73"/>
  <c r="C7621" i="73"/>
  <c r="E7621" i="73" s="1"/>
  <c r="D8621" i="73"/>
  <c r="F7620" i="73"/>
  <c r="G7598" i="73"/>
  <c r="H7598" i="73" s="1"/>
  <c r="I7598" i="73"/>
  <c r="C7622" i="73" l="1"/>
  <c r="E7622" i="73" s="1"/>
  <c r="A7601" i="73"/>
  <c r="B7602" i="73"/>
  <c r="D8622" i="73"/>
  <c r="F7621" i="73"/>
  <c r="G7599" i="73"/>
  <c r="H7599" i="73" s="1"/>
  <c r="I7599" i="73"/>
  <c r="A7602" i="73" l="1"/>
  <c r="B7603" i="73"/>
  <c r="C7623" i="73"/>
  <c r="E7623" i="73" s="1"/>
  <c r="D8623" i="73"/>
  <c r="F7622" i="73"/>
  <c r="G7600" i="73"/>
  <c r="H7600" i="73" s="1"/>
  <c r="I7600" i="73"/>
  <c r="C7624" i="73" l="1"/>
  <c r="E7624" i="73" s="1"/>
  <c r="A7603" i="73"/>
  <c r="B7604" i="73"/>
  <c r="D8624" i="73"/>
  <c r="F7623" i="73"/>
  <c r="G7601" i="73"/>
  <c r="H7601" i="73" s="1"/>
  <c r="I7601" i="73"/>
  <c r="A7604" i="73" l="1"/>
  <c r="B7605" i="73"/>
  <c r="C7625" i="73"/>
  <c r="E7625" i="73" s="1"/>
  <c r="D8625" i="73"/>
  <c r="F7624" i="73"/>
  <c r="G7602" i="73"/>
  <c r="H7602" i="73" s="1"/>
  <c r="I7602" i="73"/>
  <c r="C7626" i="73" l="1"/>
  <c r="E7626" i="73" s="1"/>
  <c r="A7605" i="73"/>
  <c r="B7606" i="73"/>
  <c r="D8626" i="73"/>
  <c r="F7625" i="73"/>
  <c r="G7603" i="73"/>
  <c r="H7603" i="73" s="1"/>
  <c r="I7603" i="73"/>
  <c r="A7606" i="73" l="1"/>
  <c r="B7607" i="73"/>
  <c r="C7627" i="73"/>
  <c r="E7627" i="73" s="1"/>
  <c r="D8627" i="73"/>
  <c r="F7626" i="73"/>
  <c r="G7604" i="73"/>
  <c r="H7604" i="73" s="1"/>
  <c r="I7604" i="73"/>
  <c r="C7628" i="73" l="1"/>
  <c r="E7628" i="73" s="1"/>
  <c r="A7607" i="73"/>
  <c r="B7608" i="73"/>
  <c r="D8628" i="73"/>
  <c r="F7627" i="73"/>
  <c r="G7605" i="73"/>
  <c r="H7605" i="73" s="1"/>
  <c r="I7605" i="73"/>
  <c r="A7608" i="73" l="1"/>
  <c r="B7609" i="73"/>
  <c r="C7629" i="73"/>
  <c r="E7629" i="73" s="1"/>
  <c r="D8629" i="73"/>
  <c r="F7628" i="73"/>
  <c r="G7606" i="73"/>
  <c r="H7606" i="73" s="1"/>
  <c r="I7606" i="73"/>
  <c r="C7630" i="73" l="1"/>
  <c r="E7630" i="73" s="1"/>
  <c r="A7609" i="73"/>
  <c r="B7610" i="73"/>
  <c r="D8630" i="73"/>
  <c r="F7629" i="73"/>
  <c r="G7607" i="73"/>
  <c r="H7607" i="73" s="1"/>
  <c r="I7607" i="73"/>
  <c r="A7610" i="73" l="1"/>
  <c r="B7611" i="73"/>
  <c r="C7631" i="73"/>
  <c r="E7631" i="73" s="1"/>
  <c r="D8631" i="73"/>
  <c r="F7630" i="73"/>
  <c r="G7608" i="73"/>
  <c r="H7608" i="73" s="1"/>
  <c r="I7608" i="73"/>
  <c r="C7632" i="73" l="1"/>
  <c r="E7632" i="73" s="1"/>
  <c r="A7611" i="73"/>
  <c r="B7612" i="73"/>
  <c r="D8632" i="73"/>
  <c r="F7631" i="73"/>
  <c r="G7609" i="73"/>
  <c r="H7609" i="73" s="1"/>
  <c r="I7609" i="73"/>
  <c r="A7612" i="73" l="1"/>
  <c r="B7613" i="73"/>
  <c r="C7633" i="73"/>
  <c r="E7633" i="73" s="1"/>
  <c r="D8633" i="73"/>
  <c r="F7632" i="73"/>
  <c r="G7610" i="73"/>
  <c r="H7610" i="73" s="1"/>
  <c r="I7610" i="73"/>
  <c r="C7634" i="73" l="1"/>
  <c r="E7634" i="73" s="1"/>
  <c r="A7613" i="73"/>
  <c r="B7614" i="73"/>
  <c r="D8634" i="73"/>
  <c r="F7633" i="73"/>
  <c r="G7611" i="73"/>
  <c r="H7611" i="73" s="1"/>
  <c r="I7611" i="73"/>
  <c r="A7614" i="73" l="1"/>
  <c r="B7615" i="73"/>
  <c r="C7635" i="73"/>
  <c r="E7635" i="73" s="1"/>
  <c r="D8635" i="73"/>
  <c r="F7634" i="73"/>
  <c r="G7612" i="73"/>
  <c r="H7612" i="73" s="1"/>
  <c r="I7612" i="73"/>
  <c r="C7636" i="73" l="1"/>
  <c r="E7636" i="73" s="1"/>
  <c r="A7615" i="73"/>
  <c r="B7616" i="73"/>
  <c r="D8636" i="73"/>
  <c r="F7635" i="73"/>
  <c r="G7613" i="73"/>
  <c r="H7613" i="73" s="1"/>
  <c r="I7613" i="73"/>
  <c r="A7616" i="73" l="1"/>
  <c r="B7617" i="73"/>
  <c r="C7637" i="73"/>
  <c r="E7637" i="73" s="1"/>
  <c r="D8637" i="73"/>
  <c r="F7636" i="73"/>
  <c r="G7614" i="73"/>
  <c r="H7614" i="73" s="1"/>
  <c r="I7614" i="73"/>
  <c r="C7638" i="73" l="1"/>
  <c r="E7638" i="73" s="1"/>
  <c r="A7617" i="73"/>
  <c r="B7618" i="73"/>
  <c r="D8638" i="73"/>
  <c r="F7637" i="73"/>
  <c r="G7615" i="73"/>
  <c r="H7615" i="73" s="1"/>
  <c r="I7615" i="73"/>
  <c r="A7618" i="73" l="1"/>
  <c r="B7619" i="73"/>
  <c r="C7639" i="73"/>
  <c r="E7639" i="73" s="1"/>
  <c r="D8639" i="73"/>
  <c r="F7638" i="73"/>
  <c r="G7616" i="73"/>
  <c r="H7616" i="73" s="1"/>
  <c r="I7616" i="73"/>
  <c r="C7640" i="73" l="1"/>
  <c r="E7640" i="73" s="1"/>
  <c r="A7619" i="73"/>
  <c r="B7620" i="73"/>
  <c r="D8640" i="73"/>
  <c r="F7639" i="73"/>
  <c r="G7617" i="73"/>
  <c r="H7617" i="73" s="1"/>
  <c r="I7617" i="73"/>
  <c r="A7620" i="73" l="1"/>
  <c r="B7621" i="73"/>
  <c r="C7641" i="73"/>
  <c r="E7641" i="73" s="1"/>
  <c r="D8641" i="73"/>
  <c r="F7640" i="73"/>
  <c r="G7618" i="73"/>
  <c r="H7618" i="73" s="1"/>
  <c r="I7618" i="73"/>
  <c r="C7642" i="73" l="1"/>
  <c r="E7642" i="73" s="1"/>
  <c r="A7621" i="73"/>
  <c r="B7622" i="73"/>
  <c r="D8642" i="73"/>
  <c r="F7641" i="73"/>
  <c r="G7619" i="73"/>
  <c r="H7619" i="73" s="1"/>
  <c r="I7619" i="73"/>
  <c r="A7622" i="73" l="1"/>
  <c r="B7623" i="73"/>
  <c r="C7643" i="73"/>
  <c r="E7643" i="73" s="1"/>
  <c r="D8643" i="73"/>
  <c r="F7642" i="73"/>
  <c r="G7620" i="73"/>
  <c r="H7620" i="73" s="1"/>
  <c r="I7620" i="73"/>
  <c r="C7644" i="73" l="1"/>
  <c r="E7644" i="73" s="1"/>
  <c r="A7623" i="73"/>
  <c r="B7624" i="73"/>
  <c r="D8644" i="73"/>
  <c r="F7643" i="73"/>
  <c r="G7621" i="73"/>
  <c r="H7621" i="73" s="1"/>
  <c r="I7621" i="73"/>
  <c r="A7624" i="73" l="1"/>
  <c r="B7625" i="73"/>
  <c r="C7645" i="73"/>
  <c r="E7645" i="73" s="1"/>
  <c r="D8645" i="73"/>
  <c r="F7644" i="73"/>
  <c r="G7622" i="73"/>
  <c r="H7622" i="73" s="1"/>
  <c r="I7622" i="73"/>
  <c r="C7646" i="73" l="1"/>
  <c r="E7646" i="73" s="1"/>
  <c r="A7625" i="73"/>
  <c r="B7626" i="73"/>
  <c r="D8646" i="73"/>
  <c r="F7645" i="73"/>
  <c r="G7623" i="73"/>
  <c r="H7623" i="73" s="1"/>
  <c r="I7623" i="73"/>
  <c r="A7626" i="73" l="1"/>
  <c r="B7627" i="73"/>
  <c r="C7647" i="73"/>
  <c r="E7647" i="73" s="1"/>
  <c r="D8647" i="73"/>
  <c r="F7646" i="73"/>
  <c r="G7624" i="73"/>
  <c r="H7624" i="73" s="1"/>
  <c r="I7624" i="73"/>
  <c r="C7648" i="73" l="1"/>
  <c r="E7648" i="73" s="1"/>
  <c r="A7627" i="73"/>
  <c r="B7628" i="73"/>
  <c r="D8648" i="73"/>
  <c r="F7647" i="73"/>
  <c r="G7625" i="73"/>
  <c r="H7625" i="73" s="1"/>
  <c r="I7625" i="73"/>
  <c r="A7628" i="73" l="1"/>
  <c r="B7629" i="73"/>
  <c r="C7649" i="73"/>
  <c r="E7649" i="73" s="1"/>
  <c r="D8649" i="73"/>
  <c r="F7648" i="73"/>
  <c r="G7626" i="73"/>
  <c r="H7626" i="73" s="1"/>
  <c r="I7626" i="73"/>
  <c r="C7650" i="73" l="1"/>
  <c r="E7650" i="73" s="1"/>
  <c r="A7629" i="73"/>
  <c r="B7630" i="73"/>
  <c r="D8650" i="73"/>
  <c r="F7649" i="73"/>
  <c r="G7627" i="73"/>
  <c r="H7627" i="73" s="1"/>
  <c r="I7627" i="73"/>
  <c r="A7630" i="73" l="1"/>
  <c r="B7631" i="73"/>
  <c r="C7651" i="73"/>
  <c r="E7651" i="73" s="1"/>
  <c r="D8651" i="73"/>
  <c r="F7650" i="73"/>
  <c r="G7628" i="73"/>
  <c r="H7628" i="73" s="1"/>
  <c r="I7628" i="73"/>
  <c r="C7652" i="73" l="1"/>
  <c r="E7652" i="73" s="1"/>
  <c r="A7631" i="73"/>
  <c r="B7632" i="73"/>
  <c r="D8652" i="73"/>
  <c r="F7651" i="73"/>
  <c r="G7629" i="73"/>
  <c r="H7629" i="73" s="1"/>
  <c r="I7629" i="73"/>
  <c r="A7632" i="73" l="1"/>
  <c r="B7633" i="73"/>
  <c r="C7653" i="73"/>
  <c r="E7653" i="73" s="1"/>
  <c r="D8653" i="73"/>
  <c r="F7652" i="73"/>
  <c r="G7630" i="73"/>
  <c r="H7630" i="73" s="1"/>
  <c r="I7630" i="73"/>
  <c r="C7654" i="73" l="1"/>
  <c r="E7654" i="73" s="1"/>
  <c r="A7633" i="73"/>
  <c r="B7634" i="73"/>
  <c r="D8654" i="73"/>
  <c r="F7653" i="73"/>
  <c r="G7631" i="73"/>
  <c r="H7631" i="73" s="1"/>
  <c r="I7631" i="73"/>
  <c r="A7634" i="73" l="1"/>
  <c r="B7635" i="73"/>
  <c r="C7655" i="73"/>
  <c r="E7655" i="73" s="1"/>
  <c r="D8655" i="73"/>
  <c r="F7654" i="73"/>
  <c r="G7632" i="73"/>
  <c r="H7632" i="73" s="1"/>
  <c r="I7632" i="73"/>
  <c r="C7656" i="73" l="1"/>
  <c r="E7656" i="73" s="1"/>
  <c r="A7635" i="73"/>
  <c r="B7636" i="73"/>
  <c r="D8656" i="73"/>
  <c r="F7655" i="73"/>
  <c r="G7633" i="73"/>
  <c r="H7633" i="73" s="1"/>
  <c r="I7633" i="73"/>
  <c r="A7636" i="73" l="1"/>
  <c r="B7637" i="73"/>
  <c r="C7657" i="73"/>
  <c r="E7657" i="73" s="1"/>
  <c r="D8657" i="73"/>
  <c r="F7656" i="73"/>
  <c r="G7634" i="73"/>
  <c r="H7634" i="73" s="1"/>
  <c r="I7634" i="73"/>
  <c r="C7658" i="73" l="1"/>
  <c r="E7658" i="73" s="1"/>
  <c r="A7637" i="73"/>
  <c r="B7638" i="73"/>
  <c r="D8658" i="73"/>
  <c r="F7657" i="73"/>
  <c r="G7635" i="73"/>
  <c r="H7635" i="73" s="1"/>
  <c r="I7635" i="73"/>
  <c r="A7638" i="73" l="1"/>
  <c r="B7639" i="73"/>
  <c r="C7659" i="73"/>
  <c r="E7659" i="73" s="1"/>
  <c r="D8659" i="73"/>
  <c r="F7658" i="73"/>
  <c r="G7636" i="73"/>
  <c r="H7636" i="73" s="1"/>
  <c r="I7636" i="73"/>
  <c r="C7660" i="73" l="1"/>
  <c r="E7660" i="73" s="1"/>
  <c r="A7639" i="73"/>
  <c r="B7640" i="73"/>
  <c r="D8660" i="73"/>
  <c r="F7659" i="73"/>
  <c r="G7637" i="73"/>
  <c r="H7637" i="73" s="1"/>
  <c r="I7637" i="73"/>
  <c r="A7640" i="73" l="1"/>
  <c r="B7641" i="73"/>
  <c r="C7661" i="73"/>
  <c r="E7661" i="73" s="1"/>
  <c r="D8661" i="73"/>
  <c r="F7660" i="73"/>
  <c r="G7638" i="73"/>
  <c r="H7638" i="73" s="1"/>
  <c r="I7638" i="73"/>
  <c r="C7662" i="73" l="1"/>
  <c r="E7662" i="73" s="1"/>
  <c r="A7641" i="73"/>
  <c r="B7642" i="73"/>
  <c r="D8662" i="73"/>
  <c r="F7661" i="73"/>
  <c r="G7639" i="73"/>
  <c r="H7639" i="73" s="1"/>
  <c r="I7639" i="73"/>
  <c r="A7642" i="73" l="1"/>
  <c r="B7643" i="73"/>
  <c r="C7663" i="73"/>
  <c r="E7663" i="73" s="1"/>
  <c r="D8663" i="73"/>
  <c r="F7662" i="73"/>
  <c r="G7640" i="73"/>
  <c r="H7640" i="73" s="1"/>
  <c r="I7640" i="73"/>
  <c r="C7664" i="73" l="1"/>
  <c r="E7664" i="73" s="1"/>
  <c r="A7643" i="73"/>
  <c r="B7644" i="73"/>
  <c r="D8664" i="73"/>
  <c r="F7663" i="73"/>
  <c r="G7641" i="73"/>
  <c r="H7641" i="73" s="1"/>
  <c r="I7641" i="73"/>
  <c r="A7644" i="73" l="1"/>
  <c r="B7645" i="73"/>
  <c r="C7665" i="73"/>
  <c r="E7665" i="73" s="1"/>
  <c r="D8665" i="73"/>
  <c r="F7664" i="73"/>
  <c r="G7642" i="73"/>
  <c r="H7642" i="73" s="1"/>
  <c r="I7642" i="73"/>
  <c r="C7666" i="73" l="1"/>
  <c r="E7666" i="73" s="1"/>
  <c r="A7645" i="73"/>
  <c r="B7646" i="73"/>
  <c r="D8666" i="73"/>
  <c r="F7665" i="73"/>
  <c r="G7643" i="73"/>
  <c r="H7643" i="73" s="1"/>
  <c r="I7643" i="73"/>
  <c r="A7646" i="73" l="1"/>
  <c r="B7647" i="73"/>
  <c r="C7667" i="73"/>
  <c r="E7667" i="73" s="1"/>
  <c r="D8667" i="73"/>
  <c r="F7666" i="73"/>
  <c r="G7644" i="73"/>
  <c r="H7644" i="73" s="1"/>
  <c r="I7644" i="73"/>
  <c r="C7668" i="73" l="1"/>
  <c r="E7668" i="73" s="1"/>
  <c r="A7647" i="73"/>
  <c r="B7648" i="73"/>
  <c r="D8668" i="73"/>
  <c r="F7667" i="73"/>
  <c r="G7645" i="73"/>
  <c r="H7645" i="73" s="1"/>
  <c r="I7645" i="73"/>
  <c r="A7648" i="73" l="1"/>
  <c r="B7649" i="73"/>
  <c r="C7669" i="73"/>
  <c r="E7669" i="73" s="1"/>
  <c r="D8669" i="73"/>
  <c r="F7668" i="73"/>
  <c r="G7646" i="73"/>
  <c r="H7646" i="73" s="1"/>
  <c r="I7646" i="73"/>
  <c r="C7670" i="73" l="1"/>
  <c r="E7670" i="73" s="1"/>
  <c r="A7649" i="73"/>
  <c r="B7650" i="73"/>
  <c r="D8670" i="73"/>
  <c r="F7669" i="73"/>
  <c r="G7647" i="73"/>
  <c r="H7647" i="73" s="1"/>
  <c r="I7647" i="73"/>
  <c r="A7650" i="73" l="1"/>
  <c r="B7651" i="73"/>
  <c r="C7671" i="73"/>
  <c r="E7671" i="73" s="1"/>
  <c r="D8671" i="73"/>
  <c r="F7670" i="73"/>
  <c r="G7648" i="73"/>
  <c r="H7648" i="73" s="1"/>
  <c r="I7648" i="73"/>
  <c r="C7672" i="73" l="1"/>
  <c r="E7672" i="73" s="1"/>
  <c r="A7651" i="73"/>
  <c r="B7652" i="73"/>
  <c r="D8672" i="73"/>
  <c r="F7671" i="73"/>
  <c r="G7649" i="73"/>
  <c r="H7649" i="73" s="1"/>
  <c r="I7649" i="73"/>
  <c r="A7652" i="73" l="1"/>
  <c r="B7653" i="73"/>
  <c r="C7673" i="73"/>
  <c r="E7673" i="73" s="1"/>
  <c r="D8673" i="73"/>
  <c r="F7672" i="73"/>
  <c r="G7650" i="73"/>
  <c r="H7650" i="73" s="1"/>
  <c r="I7650" i="73"/>
  <c r="C7674" i="73" l="1"/>
  <c r="E7674" i="73" s="1"/>
  <c r="A7653" i="73"/>
  <c r="B7654" i="73"/>
  <c r="D8674" i="73"/>
  <c r="F7673" i="73"/>
  <c r="G7651" i="73"/>
  <c r="H7651" i="73" s="1"/>
  <c r="I7651" i="73"/>
  <c r="A7654" i="73" l="1"/>
  <c r="B7655" i="73"/>
  <c r="C7675" i="73"/>
  <c r="E7675" i="73" s="1"/>
  <c r="D8675" i="73"/>
  <c r="F7674" i="73"/>
  <c r="G7652" i="73"/>
  <c r="H7652" i="73" s="1"/>
  <c r="I7652" i="73"/>
  <c r="C7676" i="73" l="1"/>
  <c r="E7676" i="73" s="1"/>
  <c r="A7655" i="73"/>
  <c r="B7656" i="73"/>
  <c r="D8676" i="73"/>
  <c r="F7675" i="73"/>
  <c r="G7653" i="73"/>
  <c r="H7653" i="73" s="1"/>
  <c r="I7653" i="73"/>
  <c r="A7656" i="73" l="1"/>
  <c r="B7657" i="73"/>
  <c r="C7677" i="73"/>
  <c r="E7677" i="73" s="1"/>
  <c r="D8677" i="73"/>
  <c r="F7676" i="73"/>
  <c r="G7654" i="73"/>
  <c r="H7654" i="73" s="1"/>
  <c r="I7654" i="73"/>
  <c r="C7678" i="73" l="1"/>
  <c r="E7678" i="73" s="1"/>
  <c r="A7657" i="73"/>
  <c r="B7658" i="73"/>
  <c r="D8678" i="73"/>
  <c r="F7677" i="73"/>
  <c r="G7655" i="73"/>
  <c r="H7655" i="73" s="1"/>
  <c r="I7655" i="73"/>
  <c r="A7658" i="73" l="1"/>
  <c r="B7659" i="73"/>
  <c r="C7679" i="73"/>
  <c r="E7679" i="73" s="1"/>
  <c r="D8679" i="73"/>
  <c r="F7678" i="73"/>
  <c r="G7656" i="73"/>
  <c r="H7656" i="73" s="1"/>
  <c r="I7656" i="73"/>
  <c r="C7680" i="73" l="1"/>
  <c r="E7680" i="73" s="1"/>
  <c r="A7659" i="73"/>
  <c r="B7660" i="73"/>
  <c r="D8680" i="73"/>
  <c r="F7679" i="73"/>
  <c r="G7657" i="73"/>
  <c r="H7657" i="73" s="1"/>
  <c r="I7657" i="73"/>
  <c r="A7660" i="73" l="1"/>
  <c r="B7661" i="73"/>
  <c r="C7681" i="73"/>
  <c r="E7681" i="73" s="1"/>
  <c r="D8681" i="73"/>
  <c r="F7680" i="73"/>
  <c r="G7658" i="73"/>
  <c r="H7658" i="73" s="1"/>
  <c r="I7658" i="73"/>
  <c r="C7682" i="73" l="1"/>
  <c r="E7682" i="73" s="1"/>
  <c r="A7661" i="73"/>
  <c r="B7662" i="73"/>
  <c r="D8682" i="73"/>
  <c r="F7681" i="73"/>
  <c r="G7659" i="73"/>
  <c r="H7659" i="73" s="1"/>
  <c r="I7659" i="73"/>
  <c r="A7662" i="73" l="1"/>
  <c r="B7663" i="73"/>
  <c r="C7683" i="73"/>
  <c r="E7683" i="73" s="1"/>
  <c r="D8683" i="73"/>
  <c r="F7682" i="73"/>
  <c r="G7660" i="73"/>
  <c r="H7660" i="73" s="1"/>
  <c r="I7660" i="73"/>
  <c r="C7684" i="73" l="1"/>
  <c r="E7684" i="73" s="1"/>
  <c r="A7663" i="73"/>
  <c r="B7664" i="73"/>
  <c r="D8684" i="73"/>
  <c r="F7683" i="73"/>
  <c r="G7661" i="73"/>
  <c r="H7661" i="73" s="1"/>
  <c r="I7661" i="73"/>
  <c r="A7664" i="73" l="1"/>
  <c r="B7665" i="73"/>
  <c r="C7685" i="73"/>
  <c r="E7685" i="73" s="1"/>
  <c r="D8685" i="73"/>
  <c r="F7684" i="73"/>
  <c r="G7662" i="73"/>
  <c r="H7662" i="73" s="1"/>
  <c r="I7662" i="73"/>
  <c r="C7686" i="73" l="1"/>
  <c r="E7686" i="73" s="1"/>
  <c r="A7665" i="73"/>
  <c r="B7666" i="73"/>
  <c r="D8686" i="73"/>
  <c r="F7685" i="73"/>
  <c r="G7663" i="73"/>
  <c r="H7663" i="73" s="1"/>
  <c r="I7663" i="73"/>
  <c r="A7666" i="73" l="1"/>
  <c r="B7667" i="73"/>
  <c r="C7687" i="73"/>
  <c r="E7687" i="73" s="1"/>
  <c r="D8687" i="73"/>
  <c r="F7686" i="73"/>
  <c r="G7664" i="73"/>
  <c r="H7664" i="73" s="1"/>
  <c r="I7664" i="73"/>
  <c r="C7688" i="73" l="1"/>
  <c r="E7688" i="73" s="1"/>
  <c r="A7667" i="73"/>
  <c r="B7668" i="73"/>
  <c r="D8688" i="73"/>
  <c r="F7687" i="73"/>
  <c r="G7665" i="73"/>
  <c r="H7665" i="73" s="1"/>
  <c r="I7665" i="73"/>
  <c r="A7668" i="73" l="1"/>
  <c r="B7669" i="73"/>
  <c r="C7689" i="73"/>
  <c r="E7689" i="73" s="1"/>
  <c r="D8689" i="73"/>
  <c r="F7688" i="73"/>
  <c r="G7666" i="73"/>
  <c r="H7666" i="73" s="1"/>
  <c r="I7666" i="73"/>
  <c r="C7690" i="73" l="1"/>
  <c r="E7690" i="73" s="1"/>
  <c r="A7669" i="73"/>
  <c r="B7670" i="73"/>
  <c r="D8690" i="73"/>
  <c r="F7689" i="73"/>
  <c r="G7667" i="73"/>
  <c r="H7667" i="73" s="1"/>
  <c r="I7667" i="73"/>
  <c r="A7670" i="73" l="1"/>
  <c r="B7671" i="73"/>
  <c r="C7691" i="73"/>
  <c r="E7691" i="73" s="1"/>
  <c r="D8691" i="73"/>
  <c r="F7690" i="73"/>
  <c r="G7668" i="73"/>
  <c r="H7668" i="73" s="1"/>
  <c r="I7668" i="73"/>
  <c r="C7692" i="73" l="1"/>
  <c r="E7692" i="73" s="1"/>
  <c r="A7671" i="73"/>
  <c r="B7672" i="73"/>
  <c r="D8692" i="73"/>
  <c r="F7691" i="73"/>
  <c r="G7669" i="73"/>
  <c r="H7669" i="73" s="1"/>
  <c r="I7669" i="73"/>
  <c r="A7672" i="73" l="1"/>
  <c r="B7673" i="73"/>
  <c r="C7693" i="73"/>
  <c r="E7693" i="73" s="1"/>
  <c r="D8693" i="73"/>
  <c r="F7692" i="73"/>
  <c r="G7670" i="73"/>
  <c r="H7670" i="73" s="1"/>
  <c r="I7670" i="73"/>
  <c r="C7694" i="73" l="1"/>
  <c r="E7694" i="73" s="1"/>
  <c r="A7673" i="73"/>
  <c r="B7674" i="73"/>
  <c r="D8694" i="73"/>
  <c r="F7693" i="73"/>
  <c r="G7671" i="73"/>
  <c r="H7671" i="73" s="1"/>
  <c r="I7671" i="73"/>
  <c r="A7674" i="73" l="1"/>
  <c r="B7675" i="73"/>
  <c r="C7695" i="73"/>
  <c r="E7695" i="73" s="1"/>
  <c r="D8695" i="73"/>
  <c r="F7694" i="73"/>
  <c r="G7672" i="73"/>
  <c r="H7672" i="73" s="1"/>
  <c r="I7672" i="73"/>
  <c r="C7696" i="73" l="1"/>
  <c r="E7696" i="73" s="1"/>
  <c r="A7675" i="73"/>
  <c r="B7676" i="73"/>
  <c r="D8696" i="73"/>
  <c r="F7695" i="73"/>
  <c r="G7673" i="73"/>
  <c r="H7673" i="73" s="1"/>
  <c r="I7673" i="73"/>
  <c r="A7676" i="73" l="1"/>
  <c r="B7677" i="73"/>
  <c r="C7697" i="73"/>
  <c r="E7697" i="73" s="1"/>
  <c r="D8697" i="73"/>
  <c r="F7696" i="73"/>
  <c r="G7674" i="73"/>
  <c r="H7674" i="73" s="1"/>
  <c r="I7674" i="73"/>
  <c r="C7698" i="73" l="1"/>
  <c r="E7698" i="73" s="1"/>
  <c r="A7677" i="73"/>
  <c r="B7678" i="73"/>
  <c r="D8698" i="73"/>
  <c r="F7697" i="73"/>
  <c r="G7675" i="73"/>
  <c r="H7675" i="73" s="1"/>
  <c r="I7675" i="73"/>
  <c r="A7678" i="73" l="1"/>
  <c r="B7679" i="73"/>
  <c r="C7699" i="73"/>
  <c r="E7699" i="73" s="1"/>
  <c r="D8699" i="73"/>
  <c r="F7698" i="73"/>
  <c r="G7676" i="73"/>
  <c r="H7676" i="73" s="1"/>
  <c r="I7676" i="73"/>
  <c r="C7700" i="73" l="1"/>
  <c r="E7700" i="73" s="1"/>
  <c r="A7679" i="73"/>
  <c r="B7680" i="73"/>
  <c r="D8700" i="73"/>
  <c r="F7699" i="73"/>
  <c r="G7677" i="73"/>
  <c r="H7677" i="73" s="1"/>
  <c r="I7677" i="73"/>
  <c r="A7680" i="73" l="1"/>
  <c r="B7681" i="73"/>
  <c r="C7701" i="73"/>
  <c r="E7701" i="73" s="1"/>
  <c r="D8701" i="73"/>
  <c r="F7700" i="73"/>
  <c r="G7678" i="73"/>
  <c r="H7678" i="73" s="1"/>
  <c r="I7678" i="73"/>
  <c r="C7702" i="73" l="1"/>
  <c r="E7702" i="73" s="1"/>
  <c r="A7681" i="73"/>
  <c r="B7682" i="73"/>
  <c r="D8702" i="73"/>
  <c r="F7701" i="73"/>
  <c r="G7679" i="73"/>
  <c r="H7679" i="73" s="1"/>
  <c r="I7679" i="73"/>
  <c r="A7682" i="73" l="1"/>
  <c r="B7683" i="73"/>
  <c r="C7703" i="73"/>
  <c r="E7703" i="73" s="1"/>
  <c r="D8703" i="73"/>
  <c r="F7702" i="73"/>
  <c r="G7680" i="73"/>
  <c r="H7680" i="73" s="1"/>
  <c r="I7680" i="73"/>
  <c r="C7704" i="73" l="1"/>
  <c r="E7704" i="73" s="1"/>
  <c r="A7683" i="73"/>
  <c r="B7684" i="73"/>
  <c r="D8704" i="73"/>
  <c r="F7703" i="73"/>
  <c r="G7681" i="73"/>
  <c r="H7681" i="73" s="1"/>
  <c r="I7681" i="73"/>
  <c r="C7705" i="73" l="1"/>
  <c r="E7705" i="73" s="1"/>
  <c r="A7684" i="73"/>
  <c r="B7685" i="73"/>
  <c r="D8705" i="73"/>
  <c r="F7704" i="73"/>
  <c r="G7682" i="73"/>
  <c r="H7682" i="73" s="1"/>
  <c r="I7682" i="73"/>
  <c r="C7706" i="73" l="1"/>
  <c r="E7706" i="73" s="1"/>
  <c r="A7685" i="73"/>
  <c r="B7686" i="73"/>
  <c r="D8706" i="73"/>
  <c r="F7705" i="73"/>
  <c r="G7683" i="73"/>
  <c r="H7683" i="73" s="1"/>
  <c r="I7683" i="73"/>
  <c r="C7707" i="73" l="1"/>
  <c r="E7707" i="73" s="1"/>
  <c r="A7686" i="73"/>
  <c r="B7687" i="73"/>
  <c r="D8707" i="73"/>
  <c r="F7706" i="73"/>
  <c r="G7684" i="73"/>
  <c r="H7684" i="73" s="1"/>
  <c r="I7684" i="73"/>
  <c r="C7708" i="73" l="1"/>
  <c r="E7708" i="73" s="1"/>
  <c r="A7687" i="73"/>
  <c r="B7688" i="73"/>
  <c r="D8708" i="73"/>
  <c r="F7707" i="73"/>
  <c r="G7685" i="73"/>
  <c r="H7685" i="73" s="1"/>
  <c r="I7685" i="73"/>
  <c r="C7709" i="73" l="1"/>
  <c r="E7709" i="73" s="1"/>
  <c r="A7688" i="73"/>
  <c r="B7689" i="73"/>
  <c r="D8709" i="73"/>
  <c r="F7708" i="73"/>
  <c r="G7686" i="73"/>
  <c r="H7686" i="73" s="1"/>
  <c r="I7686" i="73"/>
  <c r="C7710" i="73" l="1"/>
  <c r="E7710" i="73" s="1"/>
  <c r="A7689" i="73"/>
  <c r="B7690" i="73"/>
  <c r="D8710" i="73"/>
  <c r="F7709" i="73"/>
  <c r="G7687" i="73"/>
  <c r="H7687" i="73" s="1"/>
  <c r="I7687" i="73"/>
  <c r="A7690" i="73" l="1"/>
  <c r="B7691" i="73"/>
  <c r="C7711" i="73"/>
  <c r="D8711" i="73"/>
  <c r="F7710" i="73"/>
  <c r="G7688" i="73"/>
  <c r="H7688" i="73" s="1"/>
  <c r="I7688" i="73"/>
  <c r="C7712" i="73" l="1"/>
  <c r="E7711" i="73"/>
  <c r="A7691" i="73"/>
  <c r="B7692" i="73"/>
  <c r="D8712" i="73"/>
  <c r="F7711" i="73"/>
  <c r="G7689" i="73"/>
  <c r="H7689" i="73" s="1"/>
  <c r="I7689" i="73"/>
  <c r="E7712" i="73"/>
  <c r="D8713" i="73" l="1"/>
  <c r="C7713" i="73"/>
  <c r="E7713" i="73" s="1"/>
  <c r="A7692" i="73"/>
  <c r="B7693" i="73"/>
  <c r="F7712" i="73"/>
  <c r="G7690" i="73"/>
  <c r="H7690" i="73" s="1"/>
  <c r="I7690" i="73"/>
  <c r="C7714" i="73" l="1"/>
  <c r="E7714" i="73" s="1"/>
  <c r="A7693" i="73"/>
  <c r="B7694" i="73"/>
  <c r="D8714" i="73"/>
  <c r="F7713" i="73"/>
  <c r="G7691" i="73"/>
  <c r="H7691" i="73" s="1"/>
  <c r="I7691" i="73"/>
  <c r="A7694" i="73" l="1"/>
  <c r="B7695" i="73"/>
  <c r="C7715" i="73"/>
  <c r="E7715" i="73" s="1"/>
  <c r="D8715" i="73"/>
  <c r="F7714" i="73"/>
  <c r="G7692" i="73"/>
  <c r="H7692" i="73" s="1"/>
  <c r="I7692" i="73"/>
  <c r="C7716" i="73" l="1"/>
  <c r="E7716" i="73" s="1"/>
  <c r="A7695" i="73"/>
  <c r="B7696" i="73"/>
  <c r="D8716" i="73"/>
  <c r="F7715" i="73"/>
  <c r="G7693" i="73"/>
  <c r="H7693" i="73" s="1"/>
  <c r="I7693" i="73"/>
  <c r="A7696" i="73" l="1"/>
  <c r="B7697" i="73"/>
  <c r="C7717" i="73"/>
  <c r="E7717" i="73" s="1"/>
  <c r="D8717" i="73"/>
  <c r="F7716" i="73"/>
  <c r="G7694" i="73"/>
  <c r="H7694" i="73" s="1"/>
  <c r="I7694" i="73"/>
  <c r="C7718" i="73" l="1"/>
  <c r="E7718" i="73" s="1"/>
  <c r="A7697" i="73"/>
  <c r="B7698" i="73"/>
  <c r="D8718" i="73"/>
  <c r="F7717" i="73"/>
  <c r="G7695" i="73"/>
  <c r="H7695" i="73" s="1"/>
  <c r="I7695" i="73"/>
  <c r="A7698" i="73" l="1"/>
  <c r="B7699" i="73"/>
  <c r="C7719" i="73"/>
  <c r="E7719" i="73" s="1"/>
  <c r="D8719" i="73"/>
  <c r="F7718" i="73"/>
  <c r="G7696" i="73"/>
  <c r="H7696" i="73" s="1"/>
  <c r="I7696" i="73"/>
  <c r="C7720" i="73" l="1"/>
  <c r="E7720" i="73" s="1"/>
  <c r="A7699" i="73"/>
  <c r="B7700" i="73"/>
  <c r="D8720" i="73"/>
  <c r="F7719" i="73"/>
  <c r="G7697" i="73"/>
  <c r="H7697" i="73" s="1"/>
  <c r="I7697" i="73"/>
  <c r="A7700" i="73" l="1"/>
  <c r="B7701" i="73"/>
  <c r="C7721" i="73"/>
  <c r="E7721" i="73" s="1"/>
  <c r="D8721" i="73"/>
  <c r="F7720" i="73"/>
  <c r="G7698" i="73"/>
  <c r="H7698" i="73" s="1"/>
  <c r="I7698" i="73"/>
  <c r="C7722" i="73" l="1"/>
  <c r="E7722" i="73" s="1"/>
  <c r="A7701" i="73"/>
  <c r="B7702" i="73"/>
  <c r="D8722" i="73"/>
  <c r="F7721" i="73"/>
  <c r="G7699" i="73"/>
  <c r="H7699" i="73" s="1"/>
  <c r="I7699" i="73"/>
  <c r="A7702" i="73" l="1"/>
  <c r="B7703" i="73"/>
  <c r="C7723" i="73"/>
  <c r="E7723" i="73" s="1"/>
  <c r="D8723" i="73"/>
  <c r="F7722" i="73"/>
  <c r="G7700" i="73"/>
  <c r="H7700" i="73" s="1"/>
  <c r="I7700" i="73"/>
  <c r="C7724" i="73" l="1"/>
  <c r="E7724" i="73" s="1"/>
  <c r="A7703" i="73"/>
  <c r="B7704" i="73"/>
  <c r="D8724" i="73"/>
  <c r="F7723" i="73"/>
  <c r="G7701" i="73"/>
  <c r="H7701" i="73" s="1"/>
  <c r="I7701" i="73"/>
  <c r="A7704" i="73" l="1"/>
  <c r="B7705" i="73"/>
  <c r="C7725" i="73"/>
  <c r="E7725" i="73" s="1"/>
  <c r="D8725" i="73"/>
  <c r="F7724" i="73"/>
  <c r="G7702" i="73"/>
  <c r="H7702" i="73" s="1"/>
  <c r="I7702" i="73"/>
  <c r="C7726" i="73" l="1"/>
  <c r="E7726" i="73" s="1"/>
  <c r="A7705" i="73"/>
  <c r="B7706" i="73"/>
  <c r="D8726" i="73"/>
  <c r="F7725" i="73"/>
  <c r="G7703" i="73"/>
  <c r="H7703" i="73" s="1"/>
  <c r="I7703" i="73"/>
  <c r="A7706" i="73" l="1"/>
  <c r="B7707" i="73"/>
  <c r="C7727" i="73"/>
  <c r="E7727" i="73" s="1"/>
  <c r="D8727" i="73"/>
  <c r="F7726" i="73"/>
  <c r="G7704" i="73"/>
  <c r="H7704" i="73" s="1"/>
  <c r="I7704" i="73"/>
  <c r="C7728" i="73" l="1"/>
  <c r="E7728" i="73" s="1"/>
  <c r="A7707" i="73"/>
  <c r="B7708" i="73"/>
  <c r="D8728" i="73"/>
  <c r="F7727" i="73"/>
  <c r="G7705" i="73"/>
  <c r="H7705" i="73" s="1"/>
  <c r="I7705" i="73"/>
  <c r="A7708" i="73" l="1"/>
  <c r="B7709" i="73"/>
  <c r="C7729" i="73"/>
  <c r="E7729" i="73" s="1"/>
  <c r="D8729" i="73"/>
  <c r="F7728" i="73"/>
  <c r="G7706" i="73"/>
  <c r="H7706" i="73" s="1"/>
  <c r="I7706" i="73"/>
  <c r="C7730" i="73" l="1"/>
  <c r="E7730" i="73" s="1"/>
  <c r="A7709" i="73"/>
  <c r="B7710" i="73"/>
  <c r="D8730" i="73"/>
  <c r="F7729" i="73"/>
  <c r="G7707" i="73"/>
  <c r="H7707" i="73" s="1"/>
  <c r="I7707" i="73"/>
  <c r="A7710" i="73" l="1"/>
  <c r="B7711" i="73"/>
  <c r="C7731" i="73"/>
  <c r="E7731" i="73" s="1"/>
  <c r="D8731" i="73"/>
  <c r="F7730" i="73"/>
  <c r="G7708" i="73"/>
  <c r="H7708" i="73" s="1"/>
  <c r="I7708" i="73"/>
  <c r="C7732" i="73" l="1"/>
  <c r="E7732" i="73" s="1"/>
  <c r="A7711" i="73"/>
  <c r="B7712" i="73"/>
  <c r="D8732" i="73"/>
  <c r="F7731" i="73"/>
  <c r="G7709" i="73"/>
  <c r="H7709" i="73" s="1"/>
  <c r="I7709" i="73"/>
  <c r="A7712" i="73" l="1"/>
  <c r="B7713" i="73"/>
  <c r="C7733" i="73"/>
  <c r="E7733" i="73" s="1"/>
  <c r="D8733" i="73"/>
  <c r="F7732" i="73"/>
  <c r="G7710" i="73"/>
  <c r="H7710" i="73" s="1"/>
  <c r="I7710" i="73"/>
  <c r="C7734" i="73" l="1"/>
  <c r="E7734" i="73" s="1"/>
  <c r="A7713" i="73"/>
  <c r="B7714" i="73"/>
  <c r="D8734" i="73"/>
  <c r="F7733" i="73"/>
  <c r="G7711" i="73"/>
  <c r="H7711" i="73" s="1"/>
  <c r="I7711" i="73"/>
  <c r="A7714" i="73" l="1"/>
  <c r="B7715" i="73"/>
  <c r="C7735" i="73"/>
  <c r="E7735" i="73" s="1"/>
  <c r="D8735" i="73"/>
  <c r="F7734" i="73"/>
  <c r="G7712" i="73"/>
  <c r="H7712" i="73" s="1"/>
  <c r="I7712" i="73"/>
  <c r="C7736" i="73" l="1"/>
  <c r="E7736" i="73" s="1"/>
  <c r="A7715" i="73"/>
  <c r="B7716" i="73"/>
  <c r="D8736" i="73"/>
  <c r="F7735" i="73"/>
  <c r="G7713" i="73"/>
  <c r="H7713" i="73" s="1"/>
  <c r="I7713" i="73"/>
  <c r="A7716" i="73" l="1"/>
  <c r="B7717" i="73"/>
  <c r="C7737" i="73"/>
  <c r="E7737" i="73" s="1"/>
  <c r="D8737" i="73"/>
  <c r="F7736" i="73"/>
  <c r="G7714" i="73"/>
  <c r="H7714" i="73" s="1"/>
  <c r="I7714" i="73"/>
  <c r="C7738" i="73" l="1"/>
  <c r="E7738" i="73" s="1"/>
  <c r="A7717" i="73"/>
  <c r="B7718" i="73"/>
  <c r="D8738" i="73"/>
  <c r="F7737" i="73"/>
  <c r="G7715" i="73"/>
  <c r="H7715" i="73" s="1"/>
  <c r="I7715" i="73"/>
  <c r="A7718" i="73" l="1"/>
  <c r="B7719" i="73"/>
  <c r="C7739" i="73"/>
  <c r="E7739" i="73" s="1"/>
  <c r="D8739" i="73"/>
  <c r="F7738" i="73"/>
  <c r="G7716" i="73"/>
  <c r="H7716" i="73" s="1"/>
  <c r="I7716" i="73"/>
  <c r="C7740" i="73" l="1"/>
  <c r="E7740" i="73" s="1"/>
  <c r="A7719" i="73"/>
  <c r="B7720" i="73"/>
  <c r="D8740" i="73"/>
  <c r="F7739" i="73"/>
  <c r="G7717" i="73"/>
  <c r="H7717" i="73" s="1"/>
  <c r="I7717" i="73"/>
  <c r="A7720" i="73" l="1"/>
  <c r="B7721" i="73"/>
  <c r="C7741" i="73"/>
  <c r="E7741" i="73" s="1"/>
  <c r="D8741" i="73"/>
  <c r="F7740" i="73"/>
  <c r="G7718" i="73"/>
  <c r="H7718" i="73" s="1"/>
  <c r="I7718" i="73"/>
  <c r="C7742" i="73" l="1"/>
  <c r="E7742" i="73" s="1"/>
  <c r="A7721" i="73"/>
  <c r="B7722" i="73"/>
  <c r="D8742" i="73"/>
  <c r="F7741" i="73"/>
  <c r="G7719" i="73"/>
  <c r="H7719" i="73" s="1"/>
  <c r="I7719" i="73"/>
  <c r="A7722" i="73" l="1"/>
  <c r="B7723" i="73"/>
  <c r="C7743" i="73"/>
  <c r="E7743" i="73" s="1"/>
  <c r="D8743" i="73"/>
  <c r="F7742" i="73"/>
  <c r="G7720" i="73"/>
  <c r="H7720" i="73" s="1"/>
  <c r="I7720" i="73"/>
  <c r="C7744" i="73" l="1"/>
  <c r="E7744" i="73" s="1"/>
  <c r="A7723" i="73"/>
  <c r="B7724" i="73"/>
  <c r="D8744" i="73"/>
  <c r="F7743" i="73"/>
  <c r="G7721" i="73"/>
  <c r="H7721" i="73" s="1"/>
  <c r="I7721" i="73"/>
  <c r="A7724" i="73" l="1"/>
  <c r="B7725" i="73"/>
  <c r="C7745" i="73"/>
  <c r="E7745" i="73" s="1"/>
  <c r="D8745" i="73"/>
  <c r="F7744" i="73"/>
  <c r="G7722" i="73"/>
  <c r="H7722" i="73" s="1"/>
  <c r="I7722" i="73"/>
  <c r="C7746" i="73" l="1"/>
  <c r="E7746" i="73" s="1"/>
  <c r="A7725" i="73"/>
  <c r="B7726" i="73"/>
  <c r="D8746" i="73"/>
  <c r="F7745" i="73"/>
  <c r="G7723" i="73"/>
  <c r="H7723" i="73" s="1"/>
  <c r="I7723" i="73"/>
  <c r="A7726" i="73" l="1"/>
  <c r="B7727" i="73"/>
  <c r="C7747" i="73"/>
  <c r="E7747" i="73" s="1"/>
  <c r="D8747" i="73"/>
  <c r="F7746" i="73"/>
  <c r="G7724" i="73"/>
  <c r="H7724" i="73" s="1"/>
  <c r="I7724" i="73"/>
  <c r="C7748" i="73" l="1"/>
  <c r="E7748" i="73" s="1"/>
  <c r="A7727" i="73"/>
  <c r="B7728" i="73"/>
  <c r="D8748" i="73"/>
  <c r="F7747" i="73"/>
  <c r="G7725" i="73"/>
  <c r="H7725" i="73" s="1"/>
  <c r="I7725" i="73"/>
  <c r="A7728" i="73" l="1"/>
  <c r="B7729" i="73"/>
  <c r="C7749" i="73"/>
  <c r="E7749" i="73" s="1"/>
  <c r="D8749" i="73"/>
  <c r="F7748" i="73"/>
  <c r="G7726" i="73"/>
  <c r="H7726" i="73" s="1"/>
  <c r="I7726" i="73"/>
  <c r="C7750" i="73" l="1"/>
  <c r="E7750" i="73" s="1"/>
  <c r="A7729" i="73"/>
  <c r="B7730" i="73"/>
  <c r="D8750" i="73"/>
  <c r="F7749" i="73"/>
  <c r="G7727" i="73"/>
  <c r="H7727" i="73" s="1"/>
  <c r="I7727" i="73"/>
  <c r="A7730" i="73" l="1"/>
  <c r="B7731" i="73"/>
  <c r="C7751" i="73"/>
  <c r="E7751" i="73" s="1"/>
  <c r="D8751" i="73"/>
  <c r="F7750" i="73"/>
  <c r="G7728" i="73"/>
  <c r="H7728" i="73" s="1"/>
  <c r="I7728" i="73"/>
  <c r="C7752" i="73" l="1"/>
  <c r="E7752" i="73" s="1"/>
  <c r="A7731" i="73"/>
  <c r="B7732" i="73"/>
  <c r="D8752" i="73"/>
  <c r="F7751" i="73"/>
  <c r="G7729" i="73"/>
  <c r="H7729" i="73" s="1"/>
  <c r="I7729" i="73"/>
  <c r="A7732" i="73" l="1"/>
  <c r="B7733" i="73"/>
  <c r="C7753" i="73"/>
  <c r="E7753" i="73" s="1"/>
  <c r="D8753" i="73"/>
  <c r="F7752" i="73"/>
  <c r="G7730" i="73"/>
  <c r="H7730" i="73" s="1"/>
  <c r="I7730" i="73"/>
  <c r="C7754" i="73" l="1"/>
  <c r="E7754" i="73" s="1"/>
  <c r="A7733" i="73"/>
  <c r="B7734" i="73"/>
  <c r="D8754" i="73"/>
  <c r="F7753" i="73"/>
  <c r="G7731" i="73"/>
  <c r="H7731" i="73" s="1"/>
  <c r="I7731" i="73"/>
  <c r="A7734" i="73" l="1"/>
  <c r="B7735" i="73"/>
  <c r="C7755" i="73"/>
  <c r="E7755" i="73" s="1"/>
  <c r="D8755" i="73"/>
  <c r="F7754" i="73"/>
  <c r="G7732" i="73"/>
  <c r="H7732" i="73" s="1"/>
  <c r="I7732" i="73"/>
  <c r="C7756" i="73" l="1"/>
  <c r="A7735" i="73"/>
  <c r="B7736" i="73"/>
  <c r="D8756" i="73"/>
  <c r="F7755" i="73"/>
  <c r="G7733" i="73"/>
  <c r="H7733" i="73" s="1"/>
  <c r="I7733" i="73"/>
  <c r="A7736" i="73" l="1"/>
  <c r="B7737" i="73"/>
  <c r="C7757" i="73"/>
  <c r="E7756" i="73"/>
  <c r="D8757" i="73"/>
  <c r="F7756" i="73"/>
  <c r="E7757" i="73"/>
  <c r="G7734" i="73"/>
  <c r="H7734" i="73" s="1"/>
  <c r="I7734" i="73"/>
  <c r="C7758" i="73" l="1"/>
  <c r="E7758" i="73" s="1"/>
  <c r="D8758" i="73"/>
  <c r="A7737" i="73"/>
  <c r="B7738" i="73"/>
  <c r="F7757" i="73"/>
  <c r="G7735" i="73"/>
  <c r="H7735" i="73" s="1"/>
  <c r="I7735" i="73"/>
  <c r="D8759" i="73" l="1"/>
  <c r="A7738" i="73"/>
  <c r="B7739" i="73"/>
  <c r="C7759" i="73"/>
  <c r="E7759" i="73" s="1"/>
  <c r="F7758" i="73"/>
  <c r="G7736" i="73"/>
  <c r="H7736" i="73" s="1"/>
  <c r="I7736" i="73"/>
  <c r="A7739" i="73" l="1"/>
  <c r="B7740" i="73"/>
  <c r="C7760" i="73"/>
  <c r="E7760" i="73" s="1"/>
  <c r="D8760" i="73"/>
  <c r="F7759" i="73"/>
  <c r="G7737" i="73"/>
  <c r="H7737" i="73" s="1"/>
  <c r="I7737" i="73"/>
  <c r="C7761" i="73" l="1"/>
  <c r="E7761" i="73" s="1"/>
  <c r="A7740" i="73"/>
  <c r="B7741" i="73"/>
  <c r="D8761" i="73"/>
  <c r="F7760" i="73"/>
  <c r="G7738" i="73"/>
  <c r="H7738" i="73" s="1"/>
  <c r="I7738" i="73"/>
  <c r="A7741" i="73" l="1"/>
  <c r="B7742" i="73"/>
  <c r="C7762" i="73"/>
  <c r="E7762" i="73" s="1"/>
  <c r="D8762" i="73"/>
  <c r="F7761" i="73"/>
  <c r="G7739" i="73"/>
  <c r="H7739" i="73" s="1"/>
  <c r="I7739" i="73"/>
  <c r="C7763" i="73" l="1"/>
  <c r="E7763" i="73" s="1"/>
  <c r="A7742" i="73"/>
  <c r="B7743" i="73"/>
  <c r="D8763" i="73"/>
  <c r="F7762" i="73"/>
  <c r="G7740" i="73"/>
  <c r="H7740" i="73" s="1"/>
  <c r="I7740" i="73"/>
  <c r="A7743" i="73" l="1"/>
  <c r="B7744" i="73"/>
  <c r="C7764" i="73"/>
  <c r="E7764" i="73" s="1"/>
  <c r="D8764" i="73"/>
  <c r="F7763" i="73"/>
  <c r="G7741" i="73"/>
  <c r="H7741" i="73" s="1"/>
  <c r="I7741" i="73"/>
  <c r="C7765" i="73" l="1"/>
  <c r="E7765" i="73" s="1"/>
  <c r="A7744" i="73"/>
  <c r="B7745" i="73"/>
  <c r="D8765" i="73"/>
  <c r="F7764" i="73"/>
  <c r="G7742" i="73"/>
  <c r="H7742" i="73" s="1"/>
  <c r="I7742" i="73"/>
  <c r="A7745" i="73" l="1"/>
  <c r="B7746" i="73"/>
  <c r="C7766" i="73"/>
  <c r="E7766" i="73" s="1"/>
  <c r="D8766" i="73"/>
  <c r="F7765" i="73"/>
  <c r="G7743" i="73"/>
  <c r="H7743" i="73" s="1"/>
  <c r="I7743" i="73"/>
  <c r="C7767" i="73" l="1"/>
  <c r="E7767" i="73" s="1"/>
  <c r="A7746" i="73"/>
  <c r="B7747" i="73"/>
  <c r="D8767" i="73"/>
  <c r="F7766" i="73"/>
  <c r="G7744" i="73"/>
  <c r="H7744" i="73" s="1"/>
  <c r="I7744" i="73"/>
  <c r="A7747" i="73" l="1"/>
  <c r="B7748" i="73"/>
  <c r="C7768" i="73"/>
  <c r="E7768" i="73" s="1"/>
  <c r="D8768" i="73"/>
  <c r="F7767" i="73"/>
  <c r="G7745" i="73"/>
  <c r="H7745" i="73" s="1"/>
  <c r="I7745" i="73"/>
  <c r="C7769" i="73" l="1"/>
  <c r="E7769" i="73" s="1"/>
  <c r="A7748" i="73"/>
  <c r="B7749" i="73"/>
  <c r="D8769" i="73"/>
  <c r="F7768" i="73"/>
  <c r="G7746" i="73"/>
  <c r="H7746" i="73" s="1"/>
  <c r="I7746" i="73"/>
  <c r="A7749" i="73" l="1"/>
  <c r="B7750" i="73"/>
  <c r="C7770" i="73"/>
  <c r="E7770" i="73" s="1"/>
  <c r="D8770" i="73"/>
  <c r="F7769" i="73"/>
  <c r="G7747" i="73"/>
  <c r="H7747" i="73" s="1"/>
  <c r="I7747" i="73"/>
  <c r="C7771" i="73" l="1"/>
  <c r="E7771" i="73" s="1"/>
  <c r="A7750" i="73"/>
  <c r="B7751" i="73"/>
  <c r="D8771" i="73"/>
  <c r="F7770" i="73"/>
  <c r="G7748" i="73"/>
  <c r="H7748" i="73" s="1"/>
  <c r="I7748" i="73"/>
  <c r="A7751" i="73" l="1"/>
  <c r="B7752" i="73"/>
  <c r="C7772" i="73"/>
  <c r="E7772" i="73" s="1"/>
  <c r="D8772" i="73"/>
  <c r="F7771" i="73"/>
  <c r="G7749" i="73"/>
  <c r="H7749" i="73" s="1"/>
  <c r="I7749" i="73"/>
  <c r="C7773" i="73" l="1"/>
  <c r="E7773" i="73" s="1"/>
  <c r="A7752" i="73"/>
  <c r="B7753" i="73"/>
  <c r="D8773" i="73"/>
  <c r="F7772" i="73"/>
  <c r="G7750" i="73"/>
  <c r="H7750" i="73" s="1"/>
  <c r="I7750" i="73"/>
  <c r="A7753" i="73" l="1"/>
  <c r="B7754" i="73"/>
  <c r="C7774" i="73"/>
  <c r="E7774" i="73" s="1"/>
  <c r="D8774" i="73"/>
  <c r="F7773" i="73"/>
  <c r="G7751" i="73"/>
  <c r="H7751" i="73" s="1"/>
  <c r="I7751" i="73"/>
  <c r="C7775" i="73" l="1"/>
  <c r="E7775" i="73" s="1"/>
  <c r="A7754" i="73"/>
  <c r="B7755" i="73"/>
  <c r="D8775" i="73"/>
  <c r="F7774" i="73"/>
  <c r="G7752" i="73"/>
  <c r="H7752" i="73" s="1"/>
  <c r="I7752" i="73"/>
  <c r="A7755" i="73" l="1"/>
  <c r="B7756" i="73"/>
  <c r="C7776" i="73"/>
  <c r="E7776" i="73" s="1"/>
  <c r="D8776" i="73"/>
  <c r="F7775" i="73"/>
  <c r="G7753" i="73"/>
  <c r="H7753" i="73" s="1"/>
  <c r="I7753" i="73"/>
  <c r="C7777" i="73" l="1"/>
  <c r="E7777" i="73" s="1"/>
  <c r="A7756" i="73"/>
  <c r="B7757" i="73"/>
  <c r="D8777" i="73"/>
  <c r="F7776" i="73"/>
  <c r="G7754" i="73"/>
  <c r="H7754" i="73" s="1"/>
  <c r="I7754" i="73"/>
  <c r="A7757" i="73" l="1"/>
  <c r="B7758" i="73"/>
  <c r="C7778" i="73"/>
  <c r="E7778" i="73" s="1"/>
  <c r="D8778" i="73"/>
  <c r="F7777" i="73"/>
  <c r="G7755" i="73"/>
  <c r="H7755" i="73" s="1"/>
  <c r="I7755" i="73"/>
  <c r="C7779" i="73" l="1"/>
  <c r="E7779" i="73" s="1"/>
  <c r="A7758" i="73"/>
  <c r="B7759" i="73"/>
  <c r="D8779" i="73"/>
  <c r="F7778" i="73"/>
  <c r="G7756" i="73"/>
  <c r="H7756" i="73" s="1"/>
  <c r="I7756" i="73"/>
  <c r="A7759" i="73" l="1"/>
  <c r="B7760" i="73"/>
  <c r="C7780" i="73"/>
  <c r="E7780" i="73" s="1"/>
  <c r="D8780" i="73"/>
  <c r="F7779" i="73"/>
  <c r="G7757" i="73"/>
  <c r="H7757" i="73" s="1"/>
  <c r="I7757" i="73"/>
  <c r="C7781" i="73" l="1"/>
  <c r="E7781" i="73" s="1"/>
  <c r="A7760" i="73"/>
  <c r="B7761" i="73"/>
  <c r="D8781" i="73"/>
  <c r="F7780" i="73"/>
  <c r="G7758" i="73"/>
  <c r="H7758" i="73" s="1"/>
  <c r="I7758" i="73"/>
  <c r="A7761" i="73" l="1"/>
  <c r="B7762" i="73"/>
  <c r="C7782" i="73"/>
  <c r="E7782" i="73" s="1"/>
  <c r="D8782" i="73"/>
  <c r="F7781" i="73"/>
  <c r="G7759" i="73"/>
  <c r="H7759" i="73" s="1"/>
  <c r="I7759" i="73"/>
  <c r="C7783" i="73" l="1"/>
  <c r="E7783" i="73" s="1"/>
  <c r="A7762" i="73"/>
  <c r="B7763" i="73"/>
  <c r="D8783" i="73"/>
  <c r="F7782" i="73"/>
  <c r="G7760" i="73"/>
  <c r="H7760" i="73" s="1"/>
  <c r="I7760" i="73"/>
  <c r="A7763" i="73" l="1"/>
  <c r="B7764" i="73"/>
  <c r="C7784" i="73"/>
  <c r="E7784" i="73" s="1"/>
  <c r="D8784" i="73"/>
  <c r="F7783" i="73"/>
  <c r="G7761" i="73"/>
  <c r="H7761" i="73" s="1"/>
  <c r="I7761" i="73"/>
  <c r="C7785" i="73" l="1"/>
  <c r="E7785" i="73" s="1"/>
  <c r="A7764" i="73"/>
  <c r="B7765" i="73"/>
  <c r="D8785" i="73"/>
  <c r="F7784" i="73"/>
  <c r="G7762" i="73"/>
  <c r="H7762" i="73" s="1"/>
  <c r="I7762" i="73"/>
  <c r="A7765" i="73" l="1"/>
  <c r="B7766" i="73"/>
  <c r="C7786" i="73"/>
  <c r="E7786" i="73" s="1"/>
  <c r="D8786" i="73"/>
  <c r="F7785" i="73"/>
  <c r="G7763" i="73"/>
  <c r="H7763" i="73" s="1"/>
  <c r="I7763" i="73"/>
  <c r="C7787" i="73" l="1"/>
  <c r="E7787" i="73" s="1"/>
  <c r="A7766" i="73"/>
  <c r="B7767" i="73"/>
  <c r="D8787" i="73"/>
  <c r="F7786" i="73"/>
  <c r="G7764" i="73"/>
  <c r="H7764" i="73" s="1"/>
  <c r="I7764" i="73"/>
  <c r="A7767" i="73" l="1"/>
  <c r="B7768" i="73"/>
  <c r="C7788" i="73"/>
  <c r="E7788" i="73" s="1"/>
  <c r="D8788" i="73"/>
  <c r="F7787" i="73"/>
  <c r="G7765" i="73"/>
  <c r="H7765" i="73" s="1"/>
  <c r="I7765" i="73"/>
  <c r="C7789" i="73" l="1"/>
  <c r="E7789" i="73" s="1"/>
  <c r="A7768" i="73"/>
  <c r="B7769" i="73"/>
  <c r="D8789" i="73"/>
  <c r="F7788" i="73"/>
  <c r="G7766" i="73"/>
  <c r="H7766" i="73" s="1"/>
  <c r="I7766" i="73"/>
  <c r="A7769" i="73" l="1"/>
  <c r="B7770" i="73"/>
  <c r="C7790" i="73"/>
  <c r="E7790" i="73" s="1"/>
  <c r="D8790" i="73"/>
  <c r="F7789" i="73"/>
  <c r="G7767" i="73"/>
  <c r="H7767" i="73" s="1"/>
  <c r="I7767" i="73"/>
  <c r="C7791" i="73" l="1"/>
  <c r="E7791" i="73" s="1"/>
  <c r="A7770" i="73"/>
  <c r="B7771" i="73"/>
  <c r="D8791" i="73"/>
  <c r="F7790" i="73"/>
  <c r="G7768" i="73"/>
  <c r="H7768" i="73" s="1"/>
  <c r="I7768" i="73"/>
  <c r="A7771" i="73" l="1"/>
  <c r="B7772" i="73"/>
  <c r="C7792" i="73"/>
  <c r="E7792" i="73" s="1"/>
  <c r="D8792" i="73"/>
  <c r="F7791" i="73"/>
  <c r="G7769" i="73"/>
  <c r="H7769" i="73" s="1"/>
  <c r="I7769" i="73"/>
  <c r="C7793" i="73" l="1"/>
  <c r="E7793" i="73" s="1"/>
  <c r="A7772" i="73"/>
  <c r="B7773" i="73"/>
  <c r="D8793" i="73"/>
  <c r="F7792" i="73"/>
  <c r="G7770" i="73"/>
  <c r="H7770" i="73" s="1"/>
  <c r="I7770" i="73"/>
  <c r="A7773" i="73" l="1"/>
  <c r="B7774" i="73"/>
  <c r="C7794" i="73"/>
  <c r="E7794" i="73" s="1"/>
  <c r="D8794" i="73"/>
  <c r="F7793" i="73"/>
  <c r="G7771" i="73"/>
  <c r="H7771" i="73" s="1"/>
  <c r="I7771" i="73"/>
  <c r="C7795" i="73" l="1"/>
  <c r="E7795" i="73" s="1"/>
  <c r="A7774" i="73"/>
  <c r="B7775" i="73"/>
  <c r="D8795" i="73"/>
  <c r="F7794" i="73"/>
  <c r="G7772" i="73"/>
  <c r="H7772" i="73" s="1"/>
  <c r="I7772" i="73"/>
  <c r="A7775" i="73" l="1"/>
  <c r="B7776" i="73"/>
  <c r="C7796" i="73"/>
  <c r="E7796" i="73" s="1"/>
  <c r="D8796" i="73"/>
  <c r="F7795" i="73"/>
  <c r="G7773" i="73"/>
  <c r="H7773" i="73" s="1"/>
  <c r="I7773" i="73"/>
  <c r="C7797" i="73" l="1"/>
  <c r="E7797" i="73" s="1"/>
  <c r="A7776" i="73"/>
  <c r="B7777" i="73"/>
  <c r="D8797" i="73"/>
  <c r="F7796" i="73"/>
  <c r="G7774" i="73"/>
  <c r="H7774" i="73" s="1"/>
  <c r="I7774" i="73"/>
  <c r="A7777" i="73" l="1"/>
  <c r="B7778" i="73"/>
  <c r="C7798" i="73"/>
  <c r="E7798" i="73" s="1"/>
  <c r="D8798" i="73"/>
  <c r="F7797" i="73"/>
  <c r="G7775" i="73"/>
  <c r="H7775" i="73" s="1"/>
  <c r="I7775" i="73"/>
  <c r="C7799" i="73" l="1"/>
  <c r="E7799" i="73" s="1"/>
  <c r="A7778" i="73"/>
  <c r="B7779" i="73"/>
  <c r="D8799" i="73"/>
  <c r="F7798" i="73"/>
  <c r="G7776" i="73"/>
  <c r="H7776" i="73" s="1"/>
  <c r="I7776" i="73"/>
  <c r="A7779" i="73" l="1"/>
  <c r="B7780" i="73"/>
  <c r="C7800" i="73"/>
  <c r="E7800" i="73" s="1"/>
  <c r="D8800" i="73"/>
  <c r="F7799" i="73"/>
  <c r="G7777" i="73"/>
  <c r="H7777" i="73" s="1"/>
  <c r="I7777" i="73"/>
  <c r="C7801" i="73" l="1"/>
  <c r="E7801" i="73" s="1"/>
  <c r="A7780" i="73"/>
  <c r="B7781" i="73"/>
  <c r="D8801" i="73"/>
  <c r="F7800" i="73"/>
  <c r="G7778" i="73"/>
  <c r="H7778" i="73" s="1"/>
  <c r="I7778" i="73"/>
  <c r="A7781" i="73" l="1"/>
  <c r="B7782" i="73"/>
  <c r="C7802" i="73"/>
  <c r="E7802" i="73" s="1"/>
  <c r="D8802" i="73"/>
  <c r="F7801" i="73"/>
  <c r="G7779" i="73"/>
  <c r="H7779" i="73" s="1"/>
  <c r="I7779" i="73"/>
  <c r="C7803" i="73" l="1"/>
  <c r="E7803" i="73" s="1"/>
  <c r="A7782" i="73"/>
  <c r="B7783" i="73"/>
  <c r="D8803" i="73"/>
  <c r="F7802" i="73"/>
  <c r="G7780" i="73"/>
  <c r="H7780" i="73" s="1"/>
  <c r="I7780" i="73"/>
  <c r="A7783" i="73" l="1"/>
  <c r="B7784" i="73"/>
  <c r="C7804" i="73"/>
  <c r="E7804" i="73" s="1"/>
  <c r="D8804" i="73"/>
  <c r="F7803" i="73"/>
  <c r="G7781" i="73"/>
  <c r="H7781" i="73" s="1"/>
  <c r="I7781" i="73"/>
  <c r="C7805" i="73" l="1"/>
  <c r="E7805" i="73" s="1"/>
  <c r="A7784" i="73"/>
  <c r="B7785" i="73"/>
  <c r="D8805" i="73"/>
  <c r="F7804" i="73"/>
  <c r="G7782" i="73"/>
  <c r="H7782" i="73" s="1"/>
  <c r="I7782" i="73"/>
  <c r="A7785" i="73" l="1"/>
  <c r="B7786" i="73"/>
  <c r="C7806" i="73"/>
  <c r="E7806" i="73" s="1"/>
  <c r="D8806" i="73"/>
  <c r="F7805" i="73"/>
  <c r="G7783" i="73"/>
  <c r="H7783" i="73" s="1"/>
  <c r="I7783" i="73"/>
  <c r="C7807" i="73" l="1"/>
  <c r="E7807" i="73" s="1"/>
  <c r="A7786" i="73"/>
  <c r="B7787" i="73"/>
  <c r="D8807" i="73"/>
  <c r="F7806" i="73"/>
  <c r="G7784" i="73"/>
  <c r="H7784" i="73" s="1"/>
  <c r="I7784" i="73"/>
  <c r="A7787" i="73" l="1"/>
  <c r="B7788" i="73"/>
  <c r="C7808" i="73"/>
  <c r="D8808" i="73"/>
  <c r="F7807" i="73"/>
  <c r="G7785" i="73"/>
  <c r="H7785" i="73" s="1"/>
  <c r="I7785" i="73"/>
  <c r="C7809" i="73" l="1"/>
  <c r="E7809" i="73" s="1"/>
  <c r="E7808" i="73"/>
  <c r="A7788" i="73"/>
  <c r="B7789" i="73"/>
  <c r="D8809" i="73"/>
  <c r="F7808" i="73"/>
  <c r="G7786" i="73"/>
  <c r="H7786" i="73" s="1"/>
  <c r="I7786" i="73"/>
  <c r="D8810" i="73" l="1"/>
  <c r="C7810" i="73"/>
  <c r="E7810" i="73" s="1"/>
  <c r="A7789" i="73"/>
  <c r="B7790" i="73"/>
  <c r="F7809" i="73"/>
  <c r="G7787" i="73"/>
  <c r="H7787" i="73" s="1"/>
  <c r="I7787" i="73"/>
  <c r="C7811" i="73" l="1"/>
  <c r="E7811" i="73" s="1"/>
  <c r="A7790" i="73"/>
  <c r="B7791" i="73"/>
  <c r="D8811" i="73"/>
  <c r="F7810" i="73"/>
  <c r="G7788" i="73"/>
  <c r="H7788" i="73" s="1"/>
  <c r="I7788" i="73"/>
  <c r="A7791" i="73" l="1"/>
  <c r="B7792" i="73"/>
  <c r="C7812" i="73"/>
  <c r="E7812" i="73" s="1"/>
  <c r="D8812" i="73"/>
  <c r="F7811" i="73"/>
  <c r="G7789" i="73"/>
  <c r="H7789" i="73" s="1"/>
  <c r="I7789" i="73"/>
  <c r="C7813" i="73" l="1"/>
  <c r="E7813" i="73" s="1"/>
  <c r="A7792" i="73"/>
  <c r="B7793" i="73"/>
  <c r="D8813" i="73"/>
  <c r="F7812" i="73"/>
  <c r="G7790" i="73"/>
  <c r="H7790" i="73" s="1"/>
  <c r="I7790" i="73"/>
  <c r="A7793" i="73" l="1"/>
  <c r="B7794" i="73"/>
  <c r="C7814" i="73"/>
  <c r="E7814" i="73" s="1"/>
  <c r="D8814" i="73"/>
  <c r="F7813" i="73"/>
  <c r="G7791" i="73"/>
  <c r="H7791" i="73" s="1"/>
  <c r="I7791" i="73"/>
  <c r="C7815" i="73" l="1"/>
  <c r="E7815" i="73" s="1"/>
  <c r="A7794" i="73"/>
  <c r="B7795" i="73"/>
  <c r="D8815" i="73"/>
  <c r="F7814" i="73"/>
  <c r="G7792" i="73"/>
  <c r="H7792" i="73" s="1"/>
  <c r="I7792" i="73"/>
  <c r="A7795" i="73" l="1"/>
  <c r="B7796" i="73"/>
  <c r="C7816" i="73"/>
  <c r="E7816" i="73" s="1"/>
  <c r="D8816" i="73"/>
  <c r="F7815" i="73"/>
  <c r="G7793" i="73"/>
  <c r="H7793" i="73" s="1"/>
  <c r="I7793" i="73"/>
  <c r="C7817" i="73" l="1"/>
  <c r="E7817" i="73" s="1"/>
  <c r="A7796" i="73"/>
  <c r="B7797" i="73"/>
  <c r="D8817" i="73"/>
  <c r="F7816" i="73"/>
  <c r="G7794" i="73"/>
  <c r="H7794" i="73" s="1"/>
  <c r="I7794" i="73"/>
  <c r="A7797" i="73" l="1"/>
  <c r="B7798" i="73"/>
  <c r="C7818" i="73"/>
  <c r="E7818" i="73" s="1"/>
  <c r="D8818" i="73"/>
  <c r="F7817" i="73"/>
  <c r="G7795" i="73"/>
  <c r="H7795" i="73" s="1"/>
  <c r="I7795" i="73"/>
  <c r="C7819" i="73" l="1"/>
  <c r="E7819" i="73" s="1"/>
  <c r="A7798" i="73"/>
  <c r="B7799" i="73"/>
  <c r="D8819" i="73"/>
  <c r="F7818" i="73"/>
  <c r="G7796" i="73"/>
  <c r="H7796" i="73" s="1"/>
  <c r="I7796" i="73"/>
  <c r="A7799" i="73" l="1"/>
  <c r="B7800" i="73"/>
  <c r="C7820" i="73"/>
  <c r="E7820" i="73" s="1"/>
  <c r="D8820" i="73"/>
  <c r="F7819" i="73"/>
  <c r="G7797" i="73"/>
  <c r="H7797" i="73" s="1"/>
  <c r="I7797" i="73"/>
  <c r="C7821" i="73" l="1"/>
  <c r="E7821" i="73" s="1"/>
  <c r="A7800" i="73"/>
  <c r="B7801" i="73"/>
  <c r="D8821" i="73"/>
  <c r="F7820" i="73"/>
  <c r="G7798" i="73"/>
  <c r="H7798" i="73" s="1"/>
  <c r="I7798" i="73"/>
  <c r="A7801" i="73" l="1"/>
  <c r="B7802" i="73"/>
  <c r="C7822" i="73"/>
  <c r="E7822" i="73" s="1"/>
  <c r="D8822" i="73"/>
  <c r="F7821" i="73"/>
  <c r="G7799" i="73"/>
  <c r="H7799" i="73" s="1"/>
  <c r="I7799" i="73"/>
  <c r="C7823" i="73" l="1"/>
  <c r="E7823" i="73" s="1"/>
  <c r="A7802" i="73"/>
  <c r="B7803" i="73"/>
  <c r="D8823" i="73"/>
  <c r="F7822" i="73"/>
  <c r="G7800" i="73"/>
  <c r="H7800" i="73" s="1"/>
  <c r="I7800" i="73"/>
  <c r="A7803" i="73" l="1"/>
  <c r="B7804" i="73"/>
  <c r="C7824" i="73"/>
  <c r="E7824" i="73" s="1"/>
  <c r="D8824" i="73"/>
  <c r="F7823" i="73"/>
  <c r="G7801" i="73"/>
  <c r="H7801" i="73" s="1"/>
  <c r="I7801" i="73"/>
  <c r="C7825" i="73" l="1"/>
  <c r="E7825" i="73" s="1"/>
  <c r="A7804" i="73"/>
  <c r="B7805" i="73"/>
  <c r="D8825" i="73"/>
  <c r="F7824" i="73"/>
  <c r="G7802" i="73"/>
  <c r="H7802" i="73" s="1"/>
  <c r="I7802" i="73"/>
  <c r="A7805" i="73" l="1"/>
  <c r="B7806" i="73"/>
  <c r="C7826" i="73"/>
  <c r="E7826" i="73" s="1"/>
  <c r="D8826" i="73"/>
  <c r="F7825" i="73"/>
  <c r="G7803" i="73"/>
  <c r="H7803" i="73" s="1"/>
  <c r="I7803" i="73"/>
  <c r="C7827" i="73" l="1"/>
  <c r="E7827" i="73" s="1"/>
  <c r="A7806" i="73"/>
  <c r="B7807" i="73"/>
  <c r="D8827" i="73"/>
  <c r="F7826" i="73"/>
  <c r="G7804" i="73"/>
  <c r="H7804" i="73" s="1"/>
  <c r="I7804" i="73"/>
  <c r="A7807" i="73" l="1"/>
  <c r="B7808" i="73"/>
  <c r="C7828" i="73"/>
  <c r="E7828" i="73" s="1"/>
  <c r="D8828" i="73"/>
  <c r="F7827" i="73"/>
  <c r="G7805" i="73"/>
  <c r="H7805" i="73" s="1"/>
  <c r="I7805" i="73"/>
  <c r="C7829" i="73" l="1"/>
  <c r="E7829" i="73" s="1"/>
  <c r="A7808" i="73"/>
  <c r="B7809" i="73"/>
  <c r="D8829" i="73"/>
  <c r="F7828" i="73"/>
  <c r="G7806" i="73"/>
  <c r="H7806" i="73" s="1"/>
  <c r="I7806" i="73"/>
  <c r="A7809" i="73" l="1"/>
  <c r="B7810" i="73"/>
  <c r="C7830" i="73"/>
  <c r="E7830" i="73" s="1"/>
  <c r="D8830" i="73"/>
  <c r="F7829" i="73"/>
  <c r="G7807" i="73"/>
  <c r="H7807" i="73" s="1"/>
  <c r="I7807" i="73"/>
  <c r="C7831" i="73" l="1"/>
  <c r="E7831" i="73" s="1"/>
  <c r="A7810" i="73"/>
  <c r="B7811" i="73"/>
  <c r="D8831" i="73"/>
  <c r="F7830" i="73"/>
  <c r="G7808" i="73"/>
  <c r="H7808" i="73" s="1"/>
  <c r="I7808" i="73"/>
  <c r="A7811" i="73" l="1"/>
  <c r="B7812" i="73"/>
  <c r="C7832" i="73"/>
  <c r="E7832" i="73" s="1"/>
  <c r="D8832" i="73"/>
  <c r="F7831" i="73"/>
  <c r="G7809" i="73"/>
  <c r="H7809" i="73" s="1"/>
  <c r="I7809" i="73"/>
  <c r="C7833" i="73" l="1"/>
  <c r="E7833" i="73" s="1"/>
  <c r="A7812" i="73"/>
  <c r="B7813" i="73"/>
  <c r="D8833" i="73"/>
  <c r="F7832" i="73"/>
  <c r="G7810" i="73"/>
  <c r="H7810" i="73" s="1"/>
  <c r="I7810" i="73"/>
  <c r="A7813" i="73" l="1"/>
  <c r="B7814" i="73"/>
  <c r="C7834" i="73"/>
  <c r="E7834" i="73" s="1"/>
  <c r="D8834" i="73"/>
  <c r="F7833" i="73"/>
  <c r="G7811" i="73"/>
  <c r="H7811" i="73" s="1"/>
  <c r="I7811" i="73"/>
  <c r="C7835" i="73" l="1"/>
  <c r="E7835" i="73" s="1"/>
  <c r="A7814" i="73"/>
  <c r="B7815" i="73"/>
  <c r="D8835" i="73"/>
  <c r="F7834" i="73"/>
  <c r="G7812" i="73"/>
  <c r="H7812" i="73" s="1"/>
  <c r="I7812" i="73"/>
  <c r="A7815" i="73" l="1"/>
  <c r="B7816" i="73"/>
  <c r="C7836" i="73"/>
  <c r="E7836" i="73" s="1"/>
  <c r="D8836" i="73"/>
  <c r="F7835" i="73"/>
  <c r="G7813" i="73"/>
  <c r="H7813" i="73" s="1"/>
  <c r="I7813" i="73"/>
  <c r="C7837" i="73" l="1"/>
  <c r="E7837" i="73" s="1"/>
  <c r="A7816" i="73"/>
  <c r="B7817" i="73"/>
  <c r="D8837" i="73"/>
  <c r="F7836" i="73"/>
  <c r="G7814" i="73"/>
  <c r="H7814" i="73" s="1"/>
  <c r="I7814" i="73"/>
  <c r="A7817" i="73" l="1"/>
  <c r="B7818" i="73"/>
  <c r="C7838" i="73"/>
  <c r="E7838" i="73" s="1"/>
  <c r="D8838" i="73"/>
  <c r="F7837" i="73"/>
  <c r="G7815" i="73"/>
  <c r="H7815" i="73" s="1"/>
  <c r="I7815" i="73"/>
  <c r="C7839" i="73" l="1"/>
  <c r="E7839" i="73" s="1"/>
  <c r="A7818" i="73"/>
  <c r="B7819" i="73"/>
  <c r="D8839" i="73"/>
  <c r="F7838" i="73"/>
  <c r="G7816" i="73"/>
  <c r="H7816" i="73" s="1"/>
  <c r="I7816" i="73"/>
  <c r="A7819" i="73" l="1"/>
  <c r="B7820" i="73"/>
  <c r="C7840" i="73"/>
  <c r="E7840" i="73" s="1"/>
  <c r="D8840" i="73"/>
  <c r="F7839" i="73"/>
  <c r="G7817" i="73"/>
  <c r="H7817" i="73" s="1"/>
  <c r="I7817" i="73"/>
  <c r="C7841" i="73" l="1"/>
  <c r="E7841" i="73" s="1"/>
  <c r="A7820" i="73"/>
  <c r="B7821" i="73"/>
  <c r="D8841" i="73"/>
  <c r="F7840" i="73"/>
  <c r="G7818" i="73"/>
  <c r="H7818" i="73" s="1"/>
  <c r="I7818" i="73"/>
  <c r="A7821" i="73" l="1"/>
  <c r="B7822" i="73"/>
  <c r="C7842" i="73"/>
  <c r="E7842" i="73" s="1"/>
  <c r="D8842" i="73"/>
  <c r="F7841" i="73"/>
  <c r="G7819" i="73"/>
  <c r="H7819" i="73" s="1"/>
  <c r="I7819" i="73"/>
  <c r="C7843" i="73" l="1"/>
  <c r="E7843" i="73" s="1"/>
  <c r="A7822" i="73"/>
  <c r="B7823" i="73"/>
  <c r="D8843" i="73"/>
  <c r="F7842" i="73"/>
  <c r="G7820" i="73"/>
  <c r="H7820" i="73" s="1"/>
  <c r="I7820" i="73"/>
  <c r="A7823" i="73" l="1"/>
  <c r="B7824" i="73"/>
  <c r="C7844" i="73"/>
  <c r="D8844" i="73"/>
  <c r="F7843" i="73"/>
  <c r="G7821" i="73"/>
  <c r="H7821" i="73" s="1"/>
  <c r="I7821" i="73"/>
  <c r="C7845" i="73" l="1"/>
  <c r="E7845" i="73" s="1"/>
  <c r="E7844" i="73"/>
  <c r="A7824" i="73"/>
  <c r="B7825" i="73"/>
  <c r="D8845" i="73"/>
  <c r="F7844" i="73"/>
  <c r="G7822" i="73"/>
  <c r="H7822" i="73" s="1"/>
  <c r="I7822" i="73"/>
  <c r="D8846" i="73" l="1"/>
  <c r="C7846" i="73"/>
  <c r="E7846" i="73" s="1"/>
  <c r="A7825" i="73"/>
  <c r="B7826" i="73"/>
  <c r="F7845" i="73"/>
  <c r="G7823" i="73"/>
  <c r="H7823" i="73" s="1"/>
  <c r="I7823" i="73"/>
  <c r="C7847" i="73" l="1"/>
  <c r="E7847" i="73" s="1"/>
  <c r="A7826" i="73"/>
  <c r="B7827" i="73"/>
  <c r="D8847" i="73"/>
  <c r="F7846" i="73"/>
  <c r="G7824" i="73"/>
  <c r="H7824" i="73" s="1"/>
  <c r="I7824" i="73"/>
  <c r="A7827" i="73" l="1"/>
  <c r="B7828" i="73"/>
  <c r="C7848" i="73"/>
  <c r="E7848" i="73" s="1"/>
  <c r="D8848" i="73"/>
  <c r="F7847" i="73"/>
  <c r="G7825" i="73"/>
  <c r="H7825" i="73" s="1"/>
  <c r="I7825" i="73"/>
  <c r="C7849" i="73" l="1"/>
  <c r="E7849" i="73" s="1"/>
  <c r="A7828" i="73"/>
  <c r="B7829" i="73"/>
  <c r="D8849" i="73"/>
  <c r="F7848" i="73"/>
  <c r="G7826" i="73"/>
  <c r="H7826" i="73" s="1"/>
  <c r="I7826" i="73"/>
  <c r="A7829" i="73" l="1"/>
  <c r="B7830" i="73"/>
  <c r="C7850" i="73"/>
  <c r="E7850" i="73" s="1"/>
  <c r="D8850" i="73"/>
  <c r="F7849" i="73"/>
  <c r="G7827" i="73"/>
  <c r="H7827" i="73" s="1"/>
  <c r="I7827" i="73"/>
  <c r="C7851" i="73" l="1"/>
  <c r="E7851" i="73" s="1"/>
  <c r="A7830" i="73"/>
  <c r="B7831" i="73"/>
  <c r="D8851" i="73"/>
  <c r="F7850" i="73"/>
  <c r="G7828" i="73"/>
  <c r="H7828" i="73" s="1"/>
  <c r="I7828" i="73"/>
  <c r="A7831" i="73" l="1"/>
  <c r="B7832" i="73"/>
  <c r="C7852" i="73"/>
  <c r="E7852" i="73" s="1"/>
  <c r="D8852" i="73"/>
  <c r="F7851" i="73"/>
  <c r="G7829" i="73"/>
  <c r="H7829" i="73" s="1"/>
  <c r="I7829" i="73"/>
  <c r="C7853" i="73" l="1"/>
  <c r="E7853" i="73" s="1"/>
  <c r="A7832" i="73"/>
  <c r="B7833" i="73"/>
  <c r="D8853" i="73"/>
  <c r="F7852" i="73"/>
  <c r="G7830" i="73"/>
  <c r="H7830" i="73" s="1"/>
  <c r="I7830" i="73"/>
  <c r="A7833" i="73" l="1"/>
  <c r="B7834" i="73"/>
  <c r="C7854" i="73"/>
  <c r="E7854" i="73" s="1"/>
  <c r="D8854" i="73"/>
  <c r="F7853" i="73"/>
  <c r="G7831" i="73"/>
  <c r="H7831" i="73" s="1"/>
  <c r="I7831" i="73"/>
  <c r="C7855" i="73" l="1"/>
  <c r="E7855" i="73" s="1"/>
  <c r="A7834" i="73"/>
  <c r="B7835" i="73"/>
  <c r="D8855" i="73"/>
  <c r="F7854" i="73"/>
  <c r="G7832" i="73"/>
  <c r="H7832" i="73" s="1"/>
  <c r="I7832" i="73"/>
  <c r="A7835" i="73" l="1"/>
  <c r="B7836" i="73"/>
  <c r="C7856" i="73"/>
  <c r="E7856" i="73" s="1"/>
  <c r="D8856" i="73"/>
  <c r="F7855" i="73"/>
  <c r="G7833" i="73"/>
  <c r="H7833" i="73" s="1"/>
  <c r="I7833" i="73"/>
  <c r="C7857" i="73" l="1"/>
  <c r="E7857" i="73" s="1"/>
  <c r="A7836" i="73"/>
  <c r="B7837" i="73"/>
  <c r="D8857" i="73"/>
  <c r="F7856" i="73"/>
  <c r="G7834" i="73"/>
  <c r="H7834" i="73" s="1"/>
  <c r="I7834" i="73"/>
  <c r="A7837" i="73" l="1"/>
  <c r="B7838" i="73"/>
  <c r="C7858" i="73"/>
  <c r="E7858" i="73" s="1"/>
  <c r="D8858" i="73"/>
  <c r="F7857" i="73"/>
  <c r="G7835" i="73"/>
  <c r="H7835" i="73" s="1"/>
  <c r="I7835" i="73"/>
  <c r="C7859" i="73" l="1"/>
  <c r="E7859" i="73" s="1"/>
  <c r="A7838" i="73"/>
  <c r="B7839" i="73"/>
  <c r="D8859" i="73"/>
  <c r="F7858" i="73"/>
  <c r="G7836" i="73"/>
  <c r="H7836" i="73" s="1"/>
  <c r="I7836" i="73"/>
  <c r="A7839" i="73" l="1"/>
  <c r="B7840" i="73"/>
  <c r="C7860" i="73"/>
  <c r="E7860" i="73" s="1"/>
  <c r="D8860" i="73"/>
  <c r="F7859" i="73"/>
  <c r="G7837" i="73"/>
  <c r="H7837" i="73" s="1"/>
  <c r="I7837" i="73"/>
  <c r="C7861" i="73" l="1"/>
  <c r="E7861" i="73" s="1"/>
  <c r="A7840" i="73"/>
  <c r="B7841" i="73"/>
  <c r="D8861" i="73"/>
  <c r="F7860" i="73"/>
  <c r="G7838" i="73"/>
  <c r="H7838" i="73" s="1"/>
  <c r="I7838" i="73"/>
  <c r="A7841" i="73" l="1"/>
  <c r="B7842" i="73"/>
  <c r="C7862" i="73"/>
  <c r="E7862" i="73" s="1"/>
  <c r="D8862" i="73"/>
  <c r="F7861" i="73"/>
  <c r="G7839" i="73"/>
  <c r="H7839" i="73" s="1"/>
  <c r="I7839" i="73"/>
  <c r="C7863" i="73" l="1"/>
  <c r="E7863" i="73" s="1"/>
  <c r="A7842" i="73"/>
  <c r="B7843" i="73"/>
  <c r="D8863" i="73"/>
  <c r="F7862" i="73"/>
  <c r="G7840" i="73"/>
  <c r="H7840" i="73" s="1"/>
  <c r="I7840" i="73"/>
  <c r="A7843" i="73" l="1"/>
  <c r="B7844" i="73"/>
  <c r="C7864" i="73"/>
  <c r="E7864" i="73" s="1"/>
  <c r="D8864" i="73"/>
  <c r="F7863" i="73"/>
  <c r="G7841" i="73"/>
  <c r="H7841" i="73" s="1"/>
  <c r="I7841" i="73"/>
  <c r="C7865" i="73" l="1"/>
  <c r="E7865" i="73" s="1"/>
  <c r="A7844" i="73"/>
  <c r="B7845" i="73"/>
  <c r="D8865" i="73"/>
  <c r="F7864" i="73"/>
  <c r="G7842" i="73"/>
  <c r="H7842" i="73" s="1"/>
  <c r="I7842" i="73"/>
  <c r="A7845" i="73" l="1"/>
  <c r="B7846" i="73"/>
  <c r="C7866" i="73"/>
  <c r="E7866" i="73" s="1"/>
  <c r="D8866" i="73"/>
  <c r="F7865" i="73"/>
  <c r="G7843" i="73"/>
  <c r="H7843" i="73" s="1"/>
  <c r="I7843" i="73"/>
  <c r="C7867" i="73" l="1"/>
  <c r="E7867" i="73" s="1"/>
  <c r="A7846" i="73"/>
  <c r="B7847" i="73"/>
  <c r="D8867" i="73"/>
  <c r="F7866" i="73"/>
  <c r="G7844" i="73"/>
  <c r="H7844" i="73" s="1"/>
  <c r="I7844" i="73"/>
  <c r="A7847" i="73" l="1"/>
  <c r="B7848" i="73"/>
  <c r="C7868" i="73"/>
  <c r="E7868" i="73" s="1"/>
  <c r="D8868" i="73"/>
  <c r="F7867" i="73"/>
  <c r="G7845" i="73"/>
  <c r="H7845" i="73" s="1"/>
  <c r="I7845" i="73"/>
  <c r="C7869" i="73" l="1"/>
  <c r="E7869" i="73" s="1"/>
  <c r="A7848" i="73"/>
  <c r="B7849" i="73"/>
  <c r="D8869" i="73"/>
  <c r="F7868" i="73"/>
  <c r="G7846" i="73"/>
  <c r="H7846" i="73" s="1"/>
  <c r="I7846" i="73"/>
  <c r="A7849" i="73" l="1"/>
  <c r="B7850" i="73"/>
  <c r="C7870" i="73"/>
  <c r="E7870" i="73" s="1"/>
  <c r="D8870" i="73"/>
  <c r="F7869" i="73"/>
  <c r="G7847" i="73"/>
  <c r="H7847" i="73" s="1"/>
  <c r="I7847" i="73"/>
  <c r="C7871" i="73" l="1"/>
  <c r="E7871" i="73" s="1"/>
  <c r="A7850" i="73"/>
  <c r="B7851" i="73"/>
  <c r="D8871" i="73"/>
  <c r="F7870" i="73"/>
  <c r="G7848" i="73"/>
  <c r="H7848" i="73" s="1"/>
  <c r="I7848" i="73"/>
  <c r="A7851" i="73" l="1"/>
  <c r="B7852" i="73"/>
  <c r="C7872" i="73"/>
  <c r="E7872" i="73" s="1"/>
  <c r="D8872" i="73"/>
  <c r="F7871" i="73"/>
  <c r="G7849" i="73"/>
  <c r="H7849" i="73" s="1"/>
  <c r="I7849" i="73"/>
  <c r="C7873" i="73" l="1"/>
  <c r="E7873" i="73" s="1"/>
  <c r="A7852" i="73"/>
  <c r="B7853" i="73"/>
  <c r="D8873" i="73"/>
  <c r="F7872" i="73"/>
  <c r="G7850" i="73"/>
  <c r="H7850" i="73" s="1"/>
  <c r="I7850" i="73"/>
  <c r="A7853" i="73" l="1"/>
  <c r="B7854" i="73"/>
  <c r="C7874" i="73"/>
  <c r="E7874" i="73" s="1"/>
  <c r="D8874" i="73"/>
  <c r="F7873" i="73"/>
  <c r="G7851" i="73"/>
  <c r="H7851" i="73" s="1"/>
  <c r="I7851" i="73"/>
  <c r="C7875" i="73" l="1"/>
  <c r="E7875" i="73" s="1"/>
  <c r="A7854" i="73"/>
  <c r="B7855" i="73"/>
  <c r="D8875" i="73"/>
  <c r="F7874" i="73"/>
  <c r="G7852" i="73"/>
  <c r="H7852" i="73" s="1"/>
  <c r="I7852" i="73"/>
  <c r="A7855" i="73" l="1"/>
  <c r="B7856" i="73"/>
  <c r="C7876" i="73"/>
  <c r="E7876" i="73" s="1"/>
  <c r="D8876" i="73"/>
  <c r="F7875" i="73"/>
  <c r="G7853" i="73"/>
  <c r="H7853" i="73" s="1"/>
  <c r="I7853" i="73"/>
  <c r="C7877" i="73" l="1"/>
  <c r="E7877" i="73" s="1"/>
  <c r="A7856" i="73"/>
  <c r="B7857" i="73"/>
  <c r="D8877" i="73"/>
  <c r="F7876" i="73"/>
  <c r="G7854" i="73"/>
  <c r="H7854" i="73" s="1"/>
  <c r="I7854" i="73"/>
  <c r="A7857" i="73" l="1"/>
  <c r="B7858" i="73"/>
  <c r="C7878" i="73"/>
  <c r="E7878" i="73" s="1"/>
  <c r="D8878" i="73"/>
  <c r="F7877" i="73"/>
  <c r="G7855" i="73"/>
  <c r="H7855" i="73" s="1"/>
  <c r="I7855" i="73"/>
  <c r="C7879" i="73" l="1"/>
  <c r="E7879" i="73" s="1"/>
  <c r="A7858" i="73"/>
  <c r="B7859" i="73"/>
  <c r="D8879" i="73"/>
  <c r="F7878" i="73"/>
  <c r="G7856" i="73"/>
  <c r="H7856" i="73" s="1"/>
  <c r="I7856" i="73"/>
  <c r="A7859" i="73" l="1"/>
  <c r="B7860" i="73"/>
  <c r="C7880" i="73"/>
  <c r="E7880" i="73" s="1"/>
  <c r="D8880" i="73"/>
  <c r="F7879" i="73"/>
  <c r="G7857" i="73"/>
  <c r="H7857" i="73" s="1"/>
  <c r="I7857" i="73"/>
  <c r="C7881" i="73" l="1"/>
  <c r="E7881" i="73" s="1"/>
  <c r="A7860" i="73"/>
  <c r="B7861" i="73"/>
  <c r="D8881" i="73"/>
  <c r="F7880" i="73"/>
  <c r="G7858" i="73"/>
  <c r="H7858" i="73" s="1"/>
  <c r="I7858" i="73"/>
  <c r="A7861" i="73" l="1"/>
  <c r="B7862" i="73"/>
  <c r="C7882" i="73"/>
  <c r="D8882" i="73"/>
  <c r="F7881" i="73"/>
  <c r="G7859" i="73"/>
  <c r="H7859" i="73" s="1"/>
  <c r="I7859" i="73"/>
  <c r="C7883" i="73" l="1"/>
  <c r="E7883" i="73" s="1"/>
  <c r="E7882" i="73"/>
  <c r="A7862" i="73"/>
  <c r="B7863" i="73"/>
  <c r="D8883" i="73"/>
  <c r="F7882" i="73"/>
  <c r="G7860" i="73"/>
  <c r="H7860" i="73" s="1"/>
  <c r="I7860" i="73"/>
  <c r="D8884" i="73" l="1"/>
  <c r="C7884" i="73"/>
  <c r="E7884" i="73" s="1"/>
  <c r="A7863" i="73"/>
  <c r="B7864" i="73"/>
  <c r="F7883" i="73"/>
  <c r="G7861" i="73"/>
  <c r="H7861" i="73" s="1"/>
  <c r="I7861" i="73"/>
  <c r="C7885" i="73" l="1"/>
  <c r="E7885" i="73" s="1"/>
  <c r="A7864" i="73"/>
  <c r="B7865" i="73"/>
  <c r="D8885" i="73"/>
  <c r="F7884" i="73"/>
  <c r="G7862" i="73"/>
  <c r="H7862" i="73" s="1"/>
  <c r="I7862" i="73"/>
  <c r="A7865" i="73" l="1"/>
  <c r="B7866" i="73"/>
  <c r="C7886" i="73"/>
  <c r="E7886" i="73" s="1"/>
  <c r="D8886" i="73"/>
  <c r="F7885" i="73"/>
  <c r="G7863" i="73"/>
  <c r="H7863" i="73" s="1"/>
  <c r="I7863" i="73"/>
  <c r="C7887" i="73" l="1"/>
  <c r="E7887" i="73" s="1"/>
  <c r="A7866" i="73"/>
  <c r="B7867" i="73"/>
  <c r="D8887" i="73"/>
  <c r="F7886" i="73"/>
  <c r="G7864" i="73"/>
  <c r="H7864" i="73" s="1"/>
  <c r="I7864" i="73"/>
  <c r="A7867" i="73" l="1"/>
  <c r="B7868" i="73"/>
  <c r="C7888" i="73"/>
  <c r="E7888" i="73" s="1"/>
  <c r="D8888" i="73"/>
  <c r="F7887" i="73"/>
  <c r="G7865" i="73"/>
  <c r="H7865" i="73" s="1"/>
  <c r="I7865" i="73"/>
  <c r="C7889" i="73" l="1"/>
  <c r="E7889" i="73" s="1"/>
  <c r="A7868" i="73"/>
  <c r="B7869" i="73"/>
  <c r="D8889" i="73"/>
  <c r="F7888" i="73"/>
  <c r="G7866" i="73"/>
  <c r="H7866" i="73" s="1"/>
  <c r="I7866" i="73"/>
  <c r="A7869" i="73" l="1"/>
  <c r="B7870" i="73"/>
  <c r="C7890" i="73"/>
  <c r="E7890" i="73" s="1"/>
  <c r="D8890" i="73"/>
  <c r="F7889" i="73"/>
  <c r="G7867" i="73"/>
  <c r="H7867" i="73" s="1"/>
  <c r="I7867" i="73"/>
  <c r="C7891" i="73" l="1"/>
  <c r="E7891" i="73" s="1"/>
  <c r="A7870" i="73"/>
  <c r="B7871" i="73"/>
  <c r="D8891" i="73"/>
  <c r="F7890" i="73"/>
  <c r="G7868" i="73"/>
  <c r="H7868" i="73" s="1"/>
  <c r="I7868" i="73"/>
  <c r="A7871" i="73" l="1"/>
  <c r="B7872" i="73"/>
  <c r="C7892" i="73"/>
  <c r="E7892" i="73" s="1"/>
  <c r="D8892" i="73"/>
  <c r="F7891" i="73"/>
  <c r="G7869" i="73"/>
  <c r="H7869" i="73" s="1"/>
  <c r="I7869" i="73"/>
  <c r="C7893" i="73" l="1"/>
  <c r="E7893" i="73" s="1"/>
  <c r="A7872" i="73"/>
  <c r="B7873" i="73"/>
  <c r="D8893" i="73"/>
  <c r="F7892" i="73"/>
  <c r="G7870" i="73"/>
  <c r="H7870" i="73" s="1"/>
  <c r="I7870" i="73"/>
  <c r="A7873" i="73" l="1"/>
  <c r="B7874" i="73"/>
  <c r="C7894" i="73"/>
  <c r="E7894" i="73" s="1"/>
  <c r="D8894" i="73"/>
  <c r="F7893" i="73"/>
  <c r="G7871" i="73"/>
  <c r="H7871" i="73" s="1"/>
  <c r="I7871" i="73"/>
  <c r="C7895" i="73" l="1"/>
  <c r="E7895" i="73" s="1"/>
  <c r="A7874" i="73"/>
  <c r="B7875" i="73"/>
  <c r="D8895" i="73"/>
  <c r="F7894" i="73"/>
  <c r="G7872" i="73"/>
  <c r="H7872" i="73" s="1"/>
  <c r="I7872" i="73"/>
  <c r="A7875" i="73" l="1"/>
  <c r="B7876" i="73"/>
  <c r="C7896" i="73"/>
  <c r="E7896" i="73" s="1"/>
  <c r="D8896" i="73"/>
  <c r="F7895" i="73"/>
  <c r="G7873" i="73"/>
  <c r="H7873" i="73" s="1"/>
  <c r="I7873" i="73"/>
  <c r="C7897" i="73" l="1"/>
  <c r="E7897" i="73" s="1"/>
  <c r="A7876" i="73"/>
  <c r="B7877" i="73"/>
  <c r="D8897" i="73"/>
  <c r="F7896" i="73"/>
  <c r="G7874" i="73"/>
  <c r="H7874" i="73" s="1"/>
  <c r="I7874" i="73"/>
  <c r="A7877" i="73" l="1"/>
  <c r="B7878" i="73"/>
  <c r="C7898" i="73"/>
  <c r="E7898" i="73" s="1"/>
  <c r="D8898" i="73"/>
  <c r="F7897" i="73"/>
  <c r="G7875" i="73"/>
  <c r="H7875" i="73" s="1"/>
  <c r="I7875" i="73"/>
  <c r="C7899" i="73" l="1"/>
  <c r="E7899" i="73" s="1"/>
  <c r="A7878" i="73"/>
  <c r="B7879" i="73"/>
  <c r="D8899" i="73"/>
  <c r="F7898" i="73"/>
  <c r="G7876" i="73"/>
  <c r="H7876" i="73" s="1"/>
  <c r="I7876" i="73"/>
  <c r="A7879" i="73" l="1"/>
  <c r="B7880" i="73"/>
  <c r="C7900" i="73"/>
  <c r="E7900" i="73" s="1"/>
  <c r="D8900" i="73"/>
  <c r="F7899" i="73"/>
  <c r="G7877" i="73"/>
  <c r="H7877" i="73" s="1"/>
  <c r="I7877" i="73"/>
  <c r="C7901" i="73" l="1"/>
  <c r="E7901" i="73" s="1"/>
  <c r="A7880" i="73"/>
  <c r="B7881" i="73"/>
  <c r="D8901" i="73"/>
  <c r="F7900" i="73"/>
  <c r="G7878" i="73"/>
  <c r="H7878" i="73" s="1"/>
  <c r="I7878" i="73"/>
  <c r="A7881" i="73" l="1"/>
  <c r="B7882" i="73"/>
  <c r="C7902" i="73"/>
  <c r="E7902" i="73" s="1"/>
  <c r="D8902" i="73"/>
  <c r="F7901" i="73"/>
  <c r="G7879" i="73"/>
  <c r="H7879" i="73" s="1"/>
  <c r="I7879" i="73"/>
  <c r="C7903" i="73" l="1"/>
  <c r="E7903" i="73" s="1"/>
  <c r="A7882" i="73"/>
  <c r="B7883" i="73"/>
  <c r="D8903" i="73"/>
  <c r="F7902" i="73"/>
  <c r="G7880" i="73"/>
  <c r="H7880" i="73" s="1"/>
  <c r="I7880" i="73"/>
  <c r="A7883" i="73" l="1"/>
  <c r="B7884" i="73"/>
  <c r="C7904" i="73"/>
  <c r="D8904" i="73"/>
  <c r="F7903" i="73"/>
  <c r="G7881" i="73"/>
  <c r="H7881" i="73" s="1"/>
  <c r="I7881" i="73"/>
  <c r="C7905" i="73" l="1"/>
  <c r="E7905" i="73" s="1"/>
  <c r="E7904" i="73"/>
  <c r="A7884" i="73"/>
  <c r="B7885" i="73"/>
  <c r="D8905" i="73"/>
  <c r="F7904" i="73"/>
  <c r="G7882" i="73"/>
  <c r="H7882" i="73" s="1"/>
  <c r="I7882" i="73"/>
  <c r="D8906" i="73" l="1"/>
  <c r="C7906" i="73"/>
  <c r="E7906" i="73" s="1"/>
  <c r="A7885" i="73"/>
  <c r="B7886" i="73"/>
  <c r="F7905" i="73"/>
  <c r="G7883" i="73"/>
  <c r="H7883" i="73" s="1"/>
  <c r="I7883" i="73"/>
  <c r="C7907" i="73" l="1"/>
  <c r="E7907" i="73" s="1"/>
  <c r="A7886" i="73"/>
  <c r="B7887" i="73"/>
  <c r="D8907" i="73"/>
  <c r="F7906" i="73"/>
  <c r="G7884" i="73"/>
  <c r="H7884" i="73" s="1"/>
  <c r="I7884" i="73"/>
  <c r="A7887" i="73" l="1"/>
  <c r="B7888" i="73"/>
  <c r="C7908" i="73"/>
  <c r="E7908" i="73" s="1"/>
  <c r="D8908" i="73"/>
  <c r="F7907" i="73"/>
  <c r="G7885" i="73"/>
  <c r="H7885" i="73" s="1"/>
  <c r="I7885" i="73"/>
  <c r="C7909" i="73" l="1"/>
  <c r="E7909" i="73" s="1"/>
  <c r="A7888" i="73"/>
  <c r="B7889" i="73"/>
  <c r="D8909" i="73"/>
  <c r="F7908" i="73"/>
  <c r="G7886" i="73"/>
  <c r="H7886" i="73" s="1"/>
  <c r="I7886" i="73"/>
  <c r="A7889" i="73" l="1"/>
  <c r="B7890" i="73"/>
  <c r="C7910" i="73"/>
  <c r="D8910" i="73"/>
  <c r="F7909" i="73"/>
  <c r="G7887" i="73"/>
  <c r="H7887" i="73" s="1"/>
  <c r="I7887" i="73"/>
  <c r="C7911" i="73" l="1"/>
  <c r="E7911" i="73" s="1"/>
  <c r="E7910" i="73"/>
  <c r="A7890" i="73"/>
  <c r="B7891" i="73"/>
  <c r="D8911" i="73"/>
  <c r="F7910" i="73"/>
  <c r="G7888" i="73"/>
  <c r="H7888" i="73" s="1"/>
  <c r="I7888" i="73"/>
  <c r="D8912" i="73" l="1"/>
  <c r="C7912" i="73"/>
  <c r="E7912" i="73" s="1"/>
  <c r="A7891" i="73"/>
  <c r="B7892" i="73"/>
  <c r="F7911" i="73"/>
  <c r="G7889" i="73"/>
  <c r="H7889" i="73" s="1"/>
  <c r="I7889" i="73"/>
  <c r="C7913" i="73" l="1"/>
  <c r="E7913" i="73" s="1"/>
  <c r="A7892" i="73"/>
  <c r="B7893" i="73"/>
  <c r="D8913" i="73"/>
  <c r="F7912" i="73"/>
  <c r="G7890" i="73"/>
  <c r="H7890" i="73" s="1"/>
  <c r="I7890" i="73"/>
  <c r="A7893" i="73" l="1"/>
  <c r="B7894" i="73"/>
  <c r="C7914" i="73"/>
  <c r="E7914" i="73" s="1"/>
  <c r="D8914" i="73"/>
  <c r="F7913" i="73"/>
  <c r="G7891" i="73"/>
  <c r="H7891" i="73" s="1"/>
  <c r="I7891" i="73"/>
  <c r="C7915" i="73" l="1"/>
  <c r="E7915" i="73" s="1"/>
  <c r="A7894" i="73"/>
  <c r="B7895" i="73"/>
  <c r="D8915" i="73"/>
  <c r="F7914" i="73"/>
  <c r="G7892" i="73"/>
  <c r="H7892" i="73" s="1"/>
  <c r="I7892" i="73"/>
  <c r="A7895" i="73" l="1"/>
  <c r="B7896" i="73"/>
  <c r="C7916" i="73"/>
  <c r="D8916" i="73"/>
  <c r="F7915" i="73"/>
  <c r="G7893" i="73"/>
  <c r="H7893" i="73" s="1"/>
  <c r="I7893" i="73"/>
  <c r="C7917" i="73" l="1"/>
  <c r="E7916" i="73"/>
  <c r="A7896" i="73"/>
  <c r="B7897" i="73"/>
  <c r="D8917" i="73"/>
  <c r="F7916" i="73"/>
  <c r="G7894" i="73"/>
  <c r="H7894" i="73" s="1"/>
  <c r="I7894" i="73"/>
  <c r="C7918" i="73" l="1"/>
  <c r="D8918" i="73"/>
  <c r="E7917" i="73"/>
  <c r="A7897" i="73"/>
  <c r="B7898" i="73"/>
  <c r="F7917" i="73"/>
  <c r="G7895" i="73"/>
  <c r="H7895" i="73" s="1"/>
  <c r="I7895" i="73"/>
  <c r="E7918" i="73"/>
  <c r="A7898" i="73" l="1"/>
  <c r="B7899" i="73"/>
  <c r="D8919" i="73"/>
  <c r="C7919" i="73"/>
  <c r="E7919" i="73" s="1"/>
  <c r="F7918" i="73"/>
  <c r="G7896" i="73"/>
  <c r="H7896" i="73" s="1"/>
  <c r="I7896" i="73"/>
  <c r="D8920" i="73" l="1"/>
  <c r="C7920" i="73"/>
  <c r="E7920" i="73" s="1"/>
  <c r="A7899" i="73"/>
  <c r="B7900" i="73"/>
  <c r="F7919" i="73"/>
  <c r="G7897" i="73"/>
  <c r="H7897" i="73" s="1"/>
  <c r="I7897" i="73"/>
  <c r="C7921" i="73" l="1"/>
  <c r="E7921" i="73" s="1"/>
  <c r="A7900" i="73"/>
  <c r="B7901" i="73"/>
  <c r="D8921" i="73"/>
  <c r="F7920" i="73"/>
  <c r="G7898" i="73"/>
  <c r="H7898" i="73" s="1"/>
  <c r="I7898" i="73"/>
  <c r="A7901" i="73" l="1"/>
  <c r="B7902" i="73"/>
  <c r="C7922" i="73"/>
  <c r="E7922" i="73" s="1"/>
  <c r="D8922" i="73"/>
  <c r="F7921" i="73"/>
  <c r="G7899" i="73"/>
  <c r="H7899" i="73" s="1"/>
  <c r="I7899" i="73"/>
  <c r="C7923" i="73" l="1"/>
  <c r="E7923" i="73" s="1"/>
  <c r="A7902" i="73"/>
  <c r="B7903" i="73"/>
  <c r="D8923" i="73"/>
  <c r="F7922" i="73"/>
  <c r="G7900" i="73"/>
  <c r="H7900" i="73" s="1"/>
  <c r="I7900" i="73"/>
  <c r="A7903" i="73" l="1"/>
  <c r="B7904" i="73"/>
  <c r="C7924" i="73"/>
  <c r="E7924" i="73" s="1"/>
  <c r="D8924" i="73"/>
  <c r="F7923" i="73"/>
  <c r="G7901" i="73"/>
  <c r="H7901" i="73" s="1"/>
  <c r="I7901" i="73"/>
  <c r="C7925" i="73" l="1"/>
  <c r="E7925" i="73" s="1"/>
  <c r="A7904" i="73"/>
  <c r="B7905" i="73"/>
  <c r="D8925" i="73"/>
  <c r="F7924" i="73"/>
  <c r="G7902" i="73"/>
  <c r="H7902" i="73" s="1"/>
  <c r="I7902" i="73"/>
  <c r="A7905" i="73" l="1"/>
  <c r="B7906" i="73"/>
  <c r="C7926" i="73"/>
  <c r="E7926" i="73" s="1"/>
  <c r="D8926" i="73"/>
  <c r="F7925" i="73"/>
  <c r="G7903" i="73"/>
  <c r="H7903" i="73" s="1"/>
  <c r="I7903" i="73"/>
  <c r="C7927" i="73" l="1"/>
  <c r="E7927" i="73" s="1"/>
  <c r="A7906" i="73"/>
  <c r="B7907" i="73"/>
  <c r="D8927" i="73"/>
  <c r="F7926" i="73"/>
  <c r="G7904" i="73"/>
  <c r="H7904" i="73" s="1"/>
  <c r="I7904" i="73"/>
  <c r="A7907" i="73" l="1"/>
  <c r="B7908" i="73"/>
  <c r="C7928" i="73"/>
  <c r="D8928" i="73"/>
  <c r="F7927" i="73"/>
  <c r="G7905" i="73"/>
  <c r="H7905" i="73" s="1"/>
  <c r="I7905" i="73"/>
  <c r="C7929" i="73" l="1"/>
  <c r="E7929" i="73" s="1"/>
  <c r="E7928" i="73"/>
  <c r="A7908" i="73"/>
  <c r="B7909" i="73"/>
  <c r="D8929" i="73"/>
  <c r="F7928" i="73"/>
  <c r="G7906" i="73"/>
  <c r="H7906" i="73" s="1"/>
  <c r="I7906" i="73"/>
  <c r="D8930" i="73" l="1"/>
  <c r="C7930" i="73"/>
  <c r="E7930" i="73" s="1"/>
  <c r="A7909" i="73"/>
  <c r="B7910" i="73"/>
  <c r="F7929" i="73"/>
  <c r="G7907" i="73"/>
  <c r="H7907" i="73" s="1"/>
  <c r="I7907" i="73"/>
  <c r="C7931" i="73" l="1"/>
  <c r="E7931" i="73" s="1"/>
  <c r="A7910" i="73"/>
  <c r="B7911" i="73"/>
  <c r="D8931" i="73"/>
  <c r="F7930" i="73"/>
  <c r="G7908" i="73"/>
  <c r="H7908" i="73" s="1"/>
  <c r="I7908" i="73"/>
  <c r="A7911" i="73" l="1"/>
  <c r="B7912" i="73"/>
  <c r="C7932" i="73"/>
  <c r="E7932" i="73" s="1"/>
  <c r="D8932" i="73"/>
  <c r="F7931" i="73"/>
  <c r="G7909" i="73"/>
  <c r="H7909" i="73" s="1"/>
  <c r="I7909" i="73"/>
  <c r="C7933" i="73" l="1"/>
  <c r="E7933" i="73" s="1"/>
  <c r="A7912" i="73"/>
  <c r="B7913" i="73"/>
  <c r="D8933" i="73"/>
  <c r="F7932" i="73"/>
  <c r="G7910" i="73"/>
  <c r="H7910" i="73" s="1"/>
  <c r="I7910" i="73"/>
  <c r="A7913" i="73" l="1"/>
  <c r="B7914" i="73"/>
  <c r="C7934" i="73"/>
  <c r="E7934" i="73" s="1"/>
  <c r="D8934" i="73"/>
  <c r="F7933" i="73"/>
  <c r="G7911" i="73"/>
  <c r="H7911" i="73" s="1"/>
  <c r="I7911" i="73"/>
  <c r="C7935" i="73" l="1"/>
  <c r="E7935" i="73" s="1"/>
  <c r="A7914" i="73"/>
  <c r="B7915" i="73"/>
  <c r="D8935" i="73"/>
  <c r="F7934" i="73"/>
  <c r="G7912" i="73"/>
  <c r="H7912" i="73" s="1"/>
  <c r="I7912" i="73"/>
  <c r="A7915" i="73" l="1"/>
  <c r="B7916" i="73"/>
  <c r="C7936" i="73"/>
  <c r="E7936" i="73" s="1"/>
  <c r="D8936" i="73"/>
  <c r="F7935" i="73"/>
  <c r="G7913" i="73"/>
  <c r="H7913" i="73" s="1"/>
  <c r="I7913" i="73"/>
  <c r="C7937" i="73" l="1"/>
  <c r="E7937" i="73" s="1"/>
  <c r="A7916" i="73"/>
  <c r="B7917" i="73"/>
  <c r="D8937" i="73"/>
  <c r="F7936" i="73"/>
  <c r="G7914" i="73"/>
  <c r="H7914" i="73" s="1"/>
  <c r="I7914" i="73"/>
  <c r="A7917" i="73" l="1"/>
  <c r="B7918" i="73"/>
  <c r="C7938" i="73"/>
  <c r="E7938" i="73" s="1"/>
  <c r="D8938" i="73"/>
  <c r="F7937" i="73"/>
  <c r="G7915" i="73"/>
  <c r="H7915" i="73" s="1"/>
  <c r="I7915" i="73"/>
  <c r="C7939" i="73" l="1"/>
  <c r="E7939" i="73" s="1"/>
  <c r="A7918" i="73"/>
  <c r="B7919" i="73"/>
  <c r="D8939" i="73"/>
  <c r="F7938" i="73"/>
  <c r="G7916" i="73"/>
  <c r="H7916" i="73" s="1"/>
  <c r="I7916" i="73"/>
  <c r="A7919" i="73" l="1"/>
  <c r="B7920" i="73"/>
  <c r="C7940" i="73"/>
  <c r="D8940" i="73"/>
  <c r="F7939" i="73"/>
  <c r="G7917" i="73"/>
  <c r="H7917" i="73" s="1"/>
  <c r="I7917" i="73"/>
  <c r="C7941" i="73" l="1"/>
  <c r="E7940" i="73"/>
  <c r="A7920" i="73"/>
  <c r="B7921" i="73"/>
  <c r="D8941" i="73"/>
  <c r="F7940" i="73"/>
  <c r="G7918" i="73"/>
  <c r="H7918" i="73" s="1"/>
  <c r="I7918" i="73"/>
  <c r="E7941" i="73"/>
  <c r="D8942" i="73" l="1"/>
  <c r="C7942" i="73"/>
  <c r="A7921" i="73"/>
  <c r="B7922" i="73"/>
  <c r="F7941" i="73"/>
  <c r="E7942" i="73"/>
  <c r="G7919" i="73"/>
  <c r="H7919" i="73" s="1"/>
  <c r="I7919" i="73"/>
  <c r="C7943" i="73" l="1"/>
  <c r="E7943" i="73" s="1"/>
  <c r="A7922" i="73"/>
  <c r="B7923" i="73"/>
  <c r="D8943" i="73"/>
  <c r="F7942" i="73"/>
  <c r="G7920" i="73"/>
  <c r="H7920" i="73" s="1"/>
  <c r="I7920" i="73"/>
  <c r="A7923" i="73" l="1"/>
  <c r="B7924" i="73"/>
  <c r="C7944" i="73"/>
  <c r="E7944" i="73" s="1"/>
  <c r="D8944" i="73"/>
  <c r="F7943" i="73"/>
  <c r="G7921" i="73"/>
  <c r="H7921" i="73" s="1"/>
  <c r="I7921" i="73"/>
  <c r="C7945" i="73" l="1"/>
  <c r="E7945" i="73" s="1"/>
  <c r="A7924" i="73"/>
  <c r="B7925" i="73"/>
  <c r="D8945" i="73"/>
  <c r="F7944" i="73"/>
  <c r="G7922" i="73"/>
  <c r="H7922" i="73" s="1"/>
  <c r="I7922" i="73"/>
  <c r="A7925" i="73" l="1"/>
  <c r="B7926" i="73"/>
  <c r="C7946" i="73"/>
  <c r="E7946" i="73" s="1"/>
  <c r="D8946" i="73"/>
  <c r="F7945" i="73"/>
  <c r="G7923" i="73"/>
  <c r="H7923" i="73" s="1"/>
  <c r="I7923" i="73"/>
  <c r="C7947" i="73" l="1"/>
  <c r="E7947" i="73" s="1"/>
  <c r="A7926" i="73"/>
  <c r="B7927" i="73"/>
  <c r="D8947" i="73"/>
  <c r="F7946" i="73"/>
  <c r="G7924" i="73"/>
  <c r="H7924" i="73" s="1"/>
  <c r="I7924" i="73"/>
  <c r="A7927" i="73" l="1"/>
  <c r="B7928" i="73"/>
  <c r="C7948" i="73"/>
  <c r="E7948" i="73" s="1"/>
  <c r="D8948" i="73"/>
  <c r="F7947" i="73"/>
  <c r="G7925" i="73"/>
  <c r="H7925" i="73" s="1"/>
  <c r="I7925" i="73"/>
  <c r="C7949" i="73" l="1"/>
  <c r="E7949" i="73" s="1"/>
  <c r="A7928" i="73"/>
  <c r="B7929" i="73"/>
  <c r="D8949" i="73"/>
  <c r="F7948" i="73"/>
  <c r="G7926" i="73"/>
  <c r="H7926" i="73" s="1"/>
  <c r="I7926" i="73"/>
  <c r="A7929" i="73" l="1"/>
  <c r="B7930" i="73"/>
  <c r="C7950" i="73"/>
  <c r="E7950" i="73" s="1"/>
  <c r="D8950" i="73"/>
  <c r="F7949" i="73"/>
  <c r="G7927" i="73"/>
  <c r="H7927" i="73" s="1"/>
  <c r="I7927" i="73"/>
  <c r="C7951" i="73" l="1"/>
  <c r="E7951" i="73" s="1"/>
  <c r="A7930" i="73"/>
  <c r="B7931" i="73"/>
  <c r="D8951" i="73"/>
  <c r="F7950" i="73"/>
  <c r="G7928" i="73"/>
  <c r="H7928" i="73" s="1"/>
  <c r="I7928" i="73"/>
  <c r="A7931" i="73" l="1"/>
  <c r="B7932" i="73"/>
  <c r="C7952" i="73"/>
  <c r="E7952" i="73" s="1"/>
  <c r="D8952" i="73"/>
  <c r="F7951" i="73"/>
  <c r="G7929" i="73"/>
  <c r="H7929" i="73" s="1"/>
  <c r="I7929" i="73"/>
  <c r="C7953" i="73" l="1"/>
  <c r="E7953" i="73" s="1"/>
  <c r="A7932" i="73"/>
  <c r="B7933" i="73"/>
  <c r="D8953" i="73"/>
  <c r="F7952" i="73"/>
  <c r="G7930" i="73"/>
  <c r="H7930" i="73" s="1"/>
  <c r="I7930" i="73"/>
  <c r="A7933" i="73" l="1"/>
  <c r="B7934" i="73"/>
  <c r="C7954" i="73"/>
  <c r="E7954" i="73" s="1"/>
  <c r="D8954" i="73"/>
  <c r="F7953" i="73"/>
  <c r="G7931" i="73"/>
  <c r="H7931" i="73" s="1"/>
  <c r="I7931" i="73"/>
  <c r="C7955" i="73" l="1"/>
  <c r="E7955" i="73" s="1"/>
  <c r="A7934" i="73"/>
  <c r="B7935" i="73"/>
  <c r="D8955" i="73"/>
  <c r="F7954" i="73"/>
  <c r="G7932" i="73"/>
  <c r="H7932" i="73" s="1"/>
  <c r="I7932" i="73"/>
  <c r="A7935" i="73" l="1"/>
  <c r="B7936" i="73"/>
  <c r="C7956" i="73"/>
  <c r="E7956" i="73" s="1"/>
  <c r="D8956" i="73"/>
  <c r="F7955" i="73"/>
  <c r="G7933" i="73"/>
  <c r="H7933" i="73" s="1"/>
  <c r="I7933" i="73"/>
  <c r="C7957" i="73" l="1"/>
  <c r="E7957" i="73" s="1"/>
  <c r="A7936" i="73"/>
  <c r="B7937" i="73"/>
  <c r="D8957" i="73"/>
  <c r="F7956" i="73"/>
  <c r="G7934" i="73"/>
  <c r="H7934" i="73" s="1"/>
  <c r="I7934" i="73"/>
  <c r="A7937" i="73" l="1"/>
  <c r="B7938" i="73"/>
  <c r="C7958" i="73"/>
  <c r="E7958" i="73" s="1"/>
  <c r="D8958" i="73"/>
  <c r="F7957" i="73"/>
  <c r="G7935" i="73"/>
  <c r="H7935" i="73" s="1"/>
  <c r="I7935" i="73"/>
  <c r="C7959" i="73" l="1"/>
  <c r="E7959" i="73" s="1"/>
  <c r="A7938" i="73"/>
  <c r="B7939" i="73"/>
  <c r="D8959" i="73"/>
  <c r="F7958" i="73"/>
  <c r="G7936" i="73"/>
  <c r="H7936" i="73" s="1"/>
  <c r="I7936" i="73"/>
  <c r="A7939" i="73" l="1"/>
  <c r="B7940" i="73"/>
  <c r="C7960" i="73"/>
  <c r="E7960" i="73" s="1"/>
  <c r="D8960" i="73"/>
  <c r="F7959" i="73"/>
  <c r="G7937" i="73"/>
  <c r="H7937" i="73" s="1"/>
  <c r="I7937" i="73"/>
  <c r="C7961" i="73" l="1"/>
  <c r="E7961" i="73" s="1"/>
  <c r="A7940" i="73"/>
  <c r="B7941" i="73"/>
  <c r="D8961" i="73"/>
  <c r="F7960" i="73"/>
  <c r="G7938" i="73"/>
  <c r="H7938" i="73" s="1"/>
  <c r="I7938" i="73"/>
  <c r="A7941" i="73" l="1"/>
  <c r="B7942" i="73"/>
  <c r="C7962" i="73"/>
  <c r="E7962" i="73" s="1"/>
  <c r="D8962" i="73"/>
  <c r="F7961" i="73"/>
  <c r="G7939" i="73"/>
  <c r="H7939" i="73" s="1"/>
  <c r="I7939" i="73"/>
  <c r="C7963" i="73" l="1"/>
  <c r="E7963" i="73" s="1"/>
  <c r="A7942" i="73"/>
  <c r="B7943" i="73"/>
  <c r="D8963" i="73"/>
  <c r="F7962" i="73"/>
  <c r="G7940" i="73"/>
  <c r="H7940" i="73" s="1"/>
  <c r="I7940" i="73"/>
  <c r="A7943" i="73" l="1"/>
  <c r="B7944" i="73"/>
  <c r="C7964" i="73"/>
  <c r="E7964" i="73" s="1"/>
  <c r="D8964" i="73"/>
  <c r="F7963" i="73"/>
  <c r="G7941" i="73"/>
  <c r="H7941" i="73" s="1"/>
  <c r="I7941" i="73"/>
  <c r="C7965" i="73" l="1"/>
  <c r="E7965" i="73" s="1"/>
  <c r="A7944" i="73"/>
  <c r="B7945" i="73"/>
  <c r="D8965" i="73"/>
  <c r="F7964" i="73"/>
  <c r="G7942" i="73"/>
  <c r="H7942" i="73" s="1"/>
  <c r="I7942" i="73"/>
  <c r="A7945" i="73" l="1"/>
  <c r="B7946" i="73"/>
  <c r="C7966" i="73"/>
  <c r="E7966" i="73" s="1"/>
  <c r="D8966" i="73"/>
  <c r="F7965" i="73"/>
  <c r="G7943" i="73"/>
  <c r="H7943" i="73" s="1"/>
  <c r="I7943" i="73"/>
  <c r="C7967" i="73" l="1"/>
  <c r="E7967" i="73" s="1"/>
  <c r="A7946" i="73"/>
  <c r="B7947" i="73"/>
  <c r="D8967" i="73"/>
  <c r="F7966" i="73"/>
  <c r="G7944" i="73"/>
  <c r="H7944" i="73" s="1"/>
  <c r="I7944" i="73"/>
  <c r="A7947" i="73" l="1"/>
  <c r="B7948" i="73"/>
  <c r="C7968" i="73"/>
  <c r="E7968" i="73" s="1"/>
  <c r="D8968" i="73"/>
  <c r="F7967" i="73"/>
  <c r="G7945" i="73"/>
  <c r="H7945" i="73" s="1"/>
  <c r="I7945" i="73"/>
  <c r="C7969" i="73" l="1"/>
  <c r="E7969" i="73" s="1"/>
  <c r="A7948" i="73"/>
  <c r="B7949" i="73"/>
  <c r="D8969" i="73"/>
  <c r="F7968" i="73"/>
  <c r="G7946" i="73"/>
  <c r="H7946" i="73" s="1"/>
  <c r="I7946" i="73"/>
  <c r="A7949" i="73" l="1"/>
  <c r="B7950" i="73"/>
  <c r="C7970" i="73"/>
  <c r="E7970" i="73" s="1"/>
  <c r="D8970" i="73"/>
  <c r="F7969" i="73"/>
  <c r="G7947" i="73"/>
  <c r="H7947" i="73" s="1"/>
  <c r="I7947" i="73"/>
  <c r="C7971" i="73" l="1"/>
  <c r="E7971" i="73" s="1"/>
  <c r="A7950" i="73"/>
  <c r="B7951" i="73"/>
  <c r="D8971" i="73"/>
  <c r="F7970" i="73"/>
  <c r="G7948" i="73"/>
  <c r="H7948" i="73" s="1"/>
  <c r="I7948" i="73"/>
  <c r="A7951" i="73" l="1"/>
  <c r="B7952" i="73"/>
  <c r="C7972" i="73"/>
  <c r="E7972" i="73" s="1"/>
  <c r="D8972" i="73"/>
  <c r="F7971" i="73"/>
  <c r="G7949" i="73"/>
  <c r="H7949" i="73" s="1"/>
  <c r="I7949" i="73"/>
  <c r="C7973" i="73" l="1"/>
  <c r="E7973" i="73" s="1"/>
  <c r="A7952" i="73"/>
  <c r="B7953" i="73"/>
  <c r="D8973" i="73"/>
  <c r="F7972" i="73"/>
  <c r="G7950" i="73"/>
  <c r="H7950" i="73" s="1"/>
  <c r="I7950" i="73"/>
  <c r="A7953" i="73" l="1"/>
  <c r="B7954" i="73"/>
  <c r="C7974" i="73"/>
  <c r="E7974" i="73" s="1"/>
  <c r="D8974" i="73"/>
  <c r="F7973" i="73"/>
  <c r="G7951" i="73"/>
  <c r="H7951" i="73" s="1"/>
  <c r="I7951" i="73"/>
  <c r="C7975" i="73" l="1"/>
  <c r="E7975" i="73" s="1"/>
  <c r="A7954" i="73"/>
  <c r="B7955" i="73"/>
  <c r="D8975" i="73"/>
  <c r="F7974" i="73"/>
  <c r="G7952" i="73"/>
  <c r="H7952" i="73" s="1"/>
  <c r="I7952" i="73"/>
  <c r="A7955" i="73" l="1"/>
  <c r="B7956" i="73"/>
  <c r="C7976" i="73"/>
  <c r="E7976" i="73" s="1"/>
  <c r="D8976" i="73"/>
  <c r="F7975" i="73"/>
  <c r="G7953" i="73"/>
  <c r="H7953" i="73" s="1"/>
  <c r="I7953" i="73"/>
  <c r="C7977" i="73" l="1"/>
  <c r="E7977" i="73" s="1"/>
  <c r="A7956" i="73"/>
  <c r="B7957" i="73"/>
  <c r="D8977" i="73"/>
  <c r="F7976" i="73"/>
  <c r="G7954" i="73"/>
  <c r="H7954" i="73" s="1"/>
  <c r="I7954" i="73"/>
  <c r="A7957" i="73" l="1"/>
  <c r="B7958" i="73"/>
  <c r="C7978" i="73"/>
  <c r="E7978" i="73" s="1"/>
  <c r="D8978" i="73"/>
  <c r="F7977" i="73"/>
  <c r="G7955" i="73"/>
  <c r="H7955" i="73" s="1"/>
  <c r="I7955" i="73"/>
  <c r="C7979" i="73" l="1"/>
  <c r="E7979" i="73" s="1"/>
  <c r="A7958" i="73"/>
  <c r="B7959" i="73"/>
  <c r="D8979" i="73"/>
  <c r="F7978" i="73"/>
  <c r="G7956" i="73"/>
  <c r="H7956" i="73" s="1"/>
  <c r="I7956" i="73"/>
  <c r="A7959" i="73" l="1"/>
  <c r="B7960" i="73"/>
  <c r="C7980" i="73"/>
  <c r="E7980" i="73" s="1"/>
  <c r="D8980" i="73"/>
  <c r="F7979" i="73"/>
  <c r="G7957" i="73"/>
  <c r="H7957" i="73" s="1"/>
  <c r="I7957" i="73"/>
  <c r="C7981" i="73" l="1"/>
  <c r="E7981" i="73" s="1"/>
  <c r="A7960" i="73"/>
  <c r="B7961" i="73"/>
  <c r="D8981" i="73"/>
  <c r="F7980" i="73"/>
  <c r="G7958" i="73"/>
  <c r="H7958" i="73" s="1"/>
  <c r="I7958" i="73"/>
  <c r="A7961" i="73" l="1"/>
  <c r="B7962" i="73"/>
  <c r="C7982" i="73"/>
  <c r="E7982" i="73" s="1"/>
  <c r="D8982" i="73"/>
  <c r="F7981" i="73"/>
  <c r="G7959" i="73"/>
  <c r="H7959" i="73" s="1"/>
  <c r="I7959" i="73"/>
  <c r="C7983" i="73" l="1"/>
  <c r="E7983" i="73" s="1"/>
  <c r="A7962" i="73"/>
  <c r="B7963" i="73"/>
  <c r="D8983" i="73"/>
  <c r="F7982" i="73"/>
  <c r="G7960" i="73"/>
  <c r="H7960" i="73" s="1"/>
  <c r="I7960" i="73"/>
  <c r="A7963" i="73" l="1"/>
  <c r="B7964" i="73"/>
  <c r="C7984" i="73"/>
  <c r="E7984" i="73" s="1"/>
  <c r="D8984" i="73"/>
  <c r="F7983" i="73"/>
  <c r="G7961" i="73"/>
  <c r="H7961" i="73" s="1"/>
  <c r="I7961" i="73"/>
  <c r="C7985" i="73" l="1"/>
  <c r="E7985" i="73" s="1"/>
  <c r="A7964" i="73"/>
  <c r="B7965" i="73"/>
  <c r="D8985" i="73"/>
  <c r="F7984" i="73"/>
  <c r="G7962" i="73"/>
  <c r="H7962" i="73" s="1"/>
  <c r="I7962" i="73"/>
  <c r="A7965" i="73" l="1"/>
  <c r="B7966" i="73"/>
  <c r="C7986" i="73"/>
  <c r="E7986" i="73" s="1"/>
  <c r="D8986" i="73"/>
  <c r="F7985" i="73"/>
  <c r="G7963" i="73"/>
  <c r="H7963" i="73" s="1"/>
  <c r="I7963" i="73"/>
  <c r="C7987" i="73" l="1"/>
  <c r="E7987" i="73" s="1"/>
  <c r="A7966" i="73"/>
  <c r="B7967" i="73"/>
  <c r="D8987" i="73"/>
  <c r="F7986" i="73"/>
  <c r="G7964" i="73"/>
  <c r="H7964" i="73" s="1"/>
  <c r="I7964" i="73"/>
  <c r="A7967" i="73" l="1"/>
  <c r="B7968" i="73"/>
  <c r="C7988" i="73"/>
  <c r="D8988" i="73"/>
  <c r="F7987" i="73"/>
  <c r="G7965" i="73"/>
  <c r="H7965" i="73" s="1"/>
  <c r="I7965" i="73"/>
  <c r="C7989" i="73" l="1"/>
  <c r="E7989" i="73" s="1"/>
  <c r="E7988" i="73"/>
  <c r="A7968" i="73"/>
  <c r="B7969" i="73"/>
  <c r="D8989" i="73"/>
  <c r="F7988" i="73"/>
  <c r="G7966" i="73"/>
  <c r="H7966" i="73" s="1"/>
  <c r="I7966" i="73"/>
  <c r="D8990" i="73" l="1"/>
  <c r="C7990" i="73"/>
  <c r="E7990" i="73" s="1"/>
  <c r="A7969" i="73"/>
  <c r="B7970" i="73"/>
  <c r="F7989" i="73"/>
  <c r="G7967" i="73"/>
  <c r="H7967" i="73" s="1"/>
  <c r="I7967" i="73"/>
  <c r="C7991" i="73" l="1"/>
  <c r="E7991" i="73" s="1"/>
  <c r="A7970" i="73"/>
  <c r="B7971" i="73"/>
  <c r="D8991" i="73"/>
  <c r="F7990" i="73"/>
  <c r="G7968" i="73"/>
  <c r="H7968" i="73" s="1"/>
  <c r="I7968" i="73"/>
  <c r="A7971" i="73" l="1"/>
  <c r="B7972" i="73"/>
  <c r="C7992" i="73"/>
  <c r="E7992" i="73" s="1"/>
  <c r="D8992" i="73"/>
  <c r="F7991" i="73"/>
  <c r="G7969" i="73"/>
  <c r="H7969" i="73" s="1"/>
  <c r="I7969" i="73"/>
  <c r="C7993" i="73" l="1"/>
  <c r="E7993" i="73" s="1"/>
  <c r="A7972" i="73"/>
  <c r="B7973" i="73"/>
  <c r="D8993" i="73"/>
  <c r="F7992" i="73"/>
  <c r="G7970" i="73"/>
  <c r="H7970" i="73" s="1"/>
  <c r="I7970" i="73"/>
  <c r="A7973" i="73" l="1"/>
  <c r="B7974" i="73"/>
  <c r="C7994" i="73"/>
  <c r="E7994" i="73" s="1"/>
  <c r="D8994" i="73"/>
  <c r="F7993" i="73"/>
  <c r="G7971" i="73"/>
  <c r="H7971" i="73" s="1"/>
  <c r="I7971" i="73"/>
  <c r="C7995" i="73" l="1"/>
  <c r="E7995" i="73" s="1"/>
  <c r="A7974" i="73"/>
  <c r="B7975" i="73"/>
  <c r="D8995" i="73"/>
  <c r="F7994" i="73"/>
  <c r="G7972" i="73"/>
  <c r="H7972" i="73" s="1"/>
  <c r="I7972" i="73"/>
  <c r="A7975" i="73" l="1"/>
  <c r="B7976" i="73"/>
  <c r="C7996" i="73"/>
  <c r="E7996" i="73" s="1"/>
  <c r="D8996" i="73"/>
  <c r="F7995" i="73"/>
  <c r="G7973" i="73"/>
  <c r="H7973" i="73" s="1"/>
  <c r="I7973" i="73"/>
  <c r="C7997" i="73" l="1"/>
  <c r="E7997" i="73" s="1"/>
  <c r="A7976" i="73"/>
  <c r="B7977" i="73"/>
  <c r="D8997" i="73"/>
  <c r="F7996" i="73"/>
  <c r="G7974" i="73"/>
  <c r="H7974" i="73" s="1"/>
  <c r="I7974" i="73"/>
  <c r="A7977" i="73" l="1"/>
  <c r="B7978" i="73"/>
  <c r="C7998" i="73"/>
  <c r="E7998" i="73" s="1"/>
  <c r="D8998" i="73"/>
  <c r="F7997" i="73"/>
  <c r="G7975" i="73"/>
  <c r="H7975" i="73" s="1"/>
  <c r="I7975" i="73"/>
  <c r="C7999" i="73" l="1"/>
  <c r="E7999" i="73" s="1"/>
  <c r="A7978" i="73"/>
  <c r="B7979" i="73"/>
  <c r="D8999" i="73"/>
  <c r="F7998" i="73"/>
  <c r="G7976" i="73"/>
  <c r="H7976" i="73" s="1"/>
  <c r="I7976" i="73"/>
  <c r="A7979" i="73" l="1"/>
  <c r="B7980" i="73"/>
  <c r="C8000" i="73"/>
  <c r="E8000" i="73" s="1"/>
  <c r="D9000" i="73"/>
  <c r="F7999" i="73"/>
  <c r="G7977" i="73"/>
  <c r="H7977" i="73" s="1"/>
  <c r="I7977" i="73"/>
  <c r="C8001" i="73" l="1"/>
  <c r="E8001" i="73" s="1"/>
  <c r="A7980" i="73"/>
  <c r="B7981" i="73"/>
  <c r="D9001" i="73"/>
  <c r="F8000" i="73"/>
  <c r="G7978" i="73"/>
  <c r="H7978" i="73" s="1"/>
  <c r="I7978" i="73"/>
  <c r="A7981" i="73" l="1"/>
  <c r="B7982" i="73"/>
  <c r="C8002" i="73"/>
  <c r="E8002" i="73" s="1"/>
  <c r="D9002" i="73"/>
  <c r="F8001" i="73"/>
  <c r="G7979" i="73"/>
  <c r="H7979" i="73" s="1"/>
  <c r="I7979" i="73"/>
  <c r="C8003" i="73" l="1"/>
  <c r="E8003" i="73" s="1"/>
  <c r="A7982" i="73"/>
  <c r="B7983" i="73"/>
  <c r="D9003" i="73"/>
  <c r="F8002" i="73"/>
  <c r="G7980" i="73"/>
  <c r="H7980" i="73" s="1"/>
  <c r="I7980" i="73"/>
  <c r="A7983" i="73" l="1"/>
  <c r="B7984" i="73"/>
  <c r="C8004" i="73"/>
  <c r="E8004" i="73" s="1"/>
  <c r="D9004" i="73"/>
  <c r="F8003" i="73"/>
  <c r="G7981" i="73"/>
  <c r="H7981" i="73" s="1"/>
  <c r="I7981" i="73"/>
  <c r="C8005" i="73" l="1"/>
  <c r="E8005" i="73" s="1"/>
  <c r="A7984" i="73"/>
  <c r="B7985" i="73"/>
  <c r="D9005" i="73"/>
  <c r="F8004" i="73"/>
  <c r="G7982" i="73"/>
  <c r="H7982" i="73" s="1"/>
  <c r="I7982" i="73"/>
  <c r="A7985" i="73" l="1"/>
  <c r="B7986" i="73"/>
  <c r="C8006" i="73"/>
  <c r="D9006" i="73"/>
  <c r="F8005" i="73"/>
  <c r="G7983" i="73"/>
  <c r="H7983" i="73" s="1"/>
  <c r="I7983" i="73"/>
  <c r="C8007" i="73" l="1"/>
  <c r="E8007" i="73" s="1"/>
  <c r="E8006" i="73"/>
  <c r="A7986" i="73"/>
  <c r="B7987" i="73"/>
  <c r="D9007" i="73"/>
  <c r="F8006" i="73"/>
  <c r="G7984" i="73"/>
  <c r="H7984" i="73" s="1"/>
  <c r="I7984" i="73"/>
  <c r="D9008" i="73" l="1"/>
  <c r="C8008" i="73"/>
  <c r="E8008" i="73" s="1"/>
  <c r="A7987" i="73"/>
  <c r="B7988" i="73"/>
  <c r="F8007" i="73"/>
  <c r="G7985" i="73"/>
  <c r="H7985" i="73" s="1"/>
  <c r="I7985" i="73"/>
  <c r="C8009" i="73" l="1"/>
  <c r="E8009" i="73" s="1"/>
  <c r="A7988" i="73"/>
  <c r="B7989" i="73"/>
  <c r="D9009" i="73"/>
  <c r="F8008" i="73"/>
  <c r="G7986" i="73"/>
  <c r="H7986" i="73" s="1"/>
  <c r="I7986" i="73"/>
  <c r="A7989" i="73" l="1"/>
  <c r="B7990" i="73"/>
  <c r="C8010" i="73"/>
  <c r="E8010" i="73" s="1"/>
  <c r="D9010" i="73"/>
  <c r="F8009" i="73"/>
  <c r="G7987" i="73"/>
  <c r="H7987" i="73" s="1"/>
  <c r="I7987" i="73"/>
  <c r="C8011" i="73" l="1"/>
  <c r="E8011" i="73" s="1"/>
  <c r="A7990" i="73"/>
  <c r="B7991" i="73"/>
  <c r="D9011" i="73"/>
  <c r="F8010" i="73"/>
  <c r="G7988" i="73"/>
  <c r="H7988" i="73" s="1"/>
  <c r="I7988" i="73"/>
  <c r="A7991" i="73" l="1"/>
  <c r="B7992" i="73"/>
  <c r="C8012" i="73"/>
  <c r="E8012" i="73" s="1"/>
  <c r="D9012" i="73"/>
  <c r="F8011" i="73"/>
  <c r="G7989" i="73"/>
  <c r="H7989" i="73" s="1"/>
  <c r="I7989" i="73"/>
  <c r="C8013" i="73" l="1"/>
  <c r="E8013" i="73" s="1"/>
  <c r="A7992" i="73"/>
  <c r="B7993" i="73"/>
  <c r="D9013" i="73"/>
  <c r="F8012" i="73"/>
  <c r="G7990" i="73"/>
  <c r="H7990" i="73" s="1"/>
  <c r="I7990" i="73"/>
  <c r="A7993" i="73" l="1"/>
  <c r="B7994" i="73"/>
  <c r="C8014" i="73"/>
  <c r="E8014" i="73" s="1"/>
  <c r="D9014" i="73"/>
  <c r="F8013" i="73"/>
  <c r="G7991" i="73"/>
  <c r="H7991" i="73" s="1"/>
  <c r="I7991" i="73"/>
  <c r="C8015" i="73" l="1"/>
  <c r="E8015" i="73" s="1"/>
  <c r="A7994" i="73"/>
  <c r="B7995" i="73"/>
  <c r="D9015" i="73"/>
  <c r="F8014" i="73"/>
  <c r="G7992" i="73"/>
  <c r="H7992" i="73" s="1"/>
  <c r="I7992" i="73"/>
  <c r="A7995" i="73" l="1"/>
  <c r="B7996" i="73"/>
  <c r="C8016" i="73"/>
  <c r="E8016" i="73" s="1"/>
  <c r="D9016" i="73"/>
  <c r="F8015" i="73"/>
  <c r="G7993" i="73"/>
  <c r="H7993" i="73" s="1"/>
  <c r="I7993" i="73"/>
  <c r="C8017" i="73" l="1"/>
  <c r="E8017" i="73" s="1"/>
  <c r="A7996" i="73"/>
  <c r="B7997" i="73"/>
  <c r="D9017" i="73"/>
  <c r="F8016" i="73"/>
  <c r="G7994" i="73"/>
  <c r="H7994" i="73" s="1"/>
  <c r="I7994" i="73"/>
  <c r="A7997" i="73" l="1"/>
  <c r="B7998" i="73"/>
  <c r="C8018" i="73"/>
  <c r="E8018" i="73" s="1"/>
  <c r="D9018" i="73"/>
  <c r="F8017" i="73"/>
  <c r="G7995" i="73"/>
  <c r="H7995" i="73" s="1"/>
  <c r="I7995" i="73"/>
  <c r="C8019" i="73" l="1"/>
  <c r="E8019" i="73" s="1"/>
  <c r="A7998" i="73"/>
  <c r="B7999" i="73"/>
  <c r="D9019" i="73"/>
  <c r="F8018" i="73"/>
  <c r="G7996" i="73"/>
  <c r="H7996" i="73" s="1"/>
  <c r="I7996" i="73"/>
  <c r="A7999" i="73" l="1"/>
  <c r="B8000" i="73"/>
  <c r="C8020" i="73"/>
  <c r="E8020" i="73" s="1"/>
  <c r="D9020" i="73"/>
  <c r="F8019" i="73"/>
  <c r="G7997" i="73"/>
  <c r="H7997" i="73" s="1"/>
  <c r="I7997" i="73"/>
  <c r="C8021" i="73" l="1"/>
  <c r="E8021" i="73" s="1"/>
  <c r="A8000" i="73"/>
  <c r="B8001" i="73"/>
  <c r="D9021" i="73"/>
  <c r="F8020" i="73"/>
  <c r="G7998" i="73"/>
  <c r="H7998" i="73" s="1"/>
  <c r="I7998" i="73"/>
  <c r="A8001" i="73" l="1"/>
  <c r="B8002" i="73"/>
  <c r="C8022" i="73"/>
  <c r="E8022" i="73" s="1"/>
  <c r="D9022" i="73"/>
  <c r="F8021" i="73"/>
  <c r="G7999" i="73"/>
  <c r="H7999" i="73" s="1"/>
  <c r="I7999" i="73"/>
  <c r="C8023" i="73" l="1"/>
  <c r="E8023" i="73" s="1"/>
  <c r="A8002" i="73"/>
  <c r="B8003" i="73"/>
  <c r="D9023" i="73"/>
  <c r="F8022" i="73"/>
  <c r="G8000" i="73"/>
  <c r="H8000" i="73" s="1"/>
  <c r="I8000" i="73"/>
  <c r="A8003" i="73" l="1"/>
  <c r="B8004" i="73"/>
  <c r="C8024" i="73"/>
  <c r="D9024" i="73"/>
  <c r="F8023" i="73"/>
  <c r="G8001" i="73"/>
  <c r="H8001" i="73" s="1"/>
  <c r="I8001" i="73"/>
  <c r="C8025" i="73" l="1"/>
  <c r="E8025" i="73" s="1"/>
  <c r="E8024" i="73"/>
  <c r="A8004" i="73"/>
  <c r="B8005" i="73"/>
  <c r="D9025" i="73"/>
  <c r="F8024" i="73"/>
  <c r="G8002" i="73"/>
  <c r="H8002" i="73" s="1"/>
  <c r="I8002" i="73"/>
  <c r="D9026" i="73" l="1"/>
  <c r="C8026" i="73"/>
  <c r="E8026" i="73" s="1"/>
  <c r="A8005" i="73"/>
  <c r="B8006" i="73"/>
  <c r="F8025" i="73"/>
  <c r="G8003" i="73"/>
  <c r="H8003" i="73" s="1"/>
  <c r="I8003" i="73"/>
  <c r="C8027" i="73" l="1"/>
  <c r="E8027" i="73" s="1"/>
  <c r="A8006" i="73"/>
  <c r="B8007" i="73"/>
  <c r="D9027" i="73"/>
  <c r="F8026" i="73"/>
  <c r="G8004" i="73"/>
  <c r="H8004" i="73" s="1"/>
  <c r="I8004" i="73"/>
  <c r="A8007" i="73" l="1"/>
  <c r="B8008" i="73"/>
  <c r="C8028" i="73"/>
  <c r="E8028" i="73" s="1"/>
  <c r="D9028" i="73"/>
  <c r="F8027" i="73"/>
  <c r="G8005" i="73"/>
  <c r="H8005" i="73" s="1"/>
  <c r="I8005" i="73"/>
  <c r="C8029" i="73" l="1"/>
  <c r="E8029" i="73" s="1"/>
  <c r="A8008" i="73"/>
  <c r="B8009" i="73"/>
  <c r="D9029" i="73"/>
  <c r="F8028" i="73"/>
  <c r="G8006" i="73"/>
  <c r="H8006" i="73" s="1"/>
  <c r="I8006" i="73"/>
  <c r="A8009" i="73" l="1"/>
  <c r="B8010" i="73"/>
  <c r="C8030" i="73"/>
  <c r="E8030" i="73" s="1"/>
  <c r="D9030" i="73"/>
  <c r="F8029" i="73"/>
  <c r="G8007" i="73"/>
  <c r="H8007" i="73" s="1"/>
  <c r="I8007" i="73"/>
  <c r="C8031" i="73" l="1"/>
  <c r="E8031" i="73" s="1"/>
  <c r="A8010" i="73"/>
  <c r="B8011" i="73"/>
  <c r="D9031" i="73"/>
  <c r="F8030" i="73"/>
  <c r="G8008" i="73"/>
  <c r="H8008" i="73" s="1"/>
  <c r="I8008" i="73"/>
  <c r="A8011" i="73" l="1"/>
  <c r="B8012" i="73"/>
  <c r="C8032" i="73"/>
  <c r="E8032" i="73" s="1"/>
  <c r="D9032" i="73"/>
  <c r="F8031" i="73"/>
  <c r="G8009" i="73"/>
  <c r="H8009" i="73" s="1"/>
  <c r="I8009" i="73"/>
  <c r="C8033" i="73" l="1"/>
  <c r="E8033" i="73" s="1"/>
  <c r="A8012" i="73"/>
  <c r="B8013" i="73"/>
  <c r="D9033" i="73"/>
  <c r="F8032" i="73"/>
  <c r="G8010" i="73"/>
  <c r="H8010" i="73" s="1"/>
  <c r="I8010" i="73"/>
  <c r="A8013" i="73" l="1"/>
  <c r="B8014" i="73"/>
  <c r="C8034" i="73"/>
  <c r="E8034" i="73" s="1"/>
  <c r="D9034" i="73"/>
  <c r="F8033" i="73"/>
  <c r="G8011" i="73"/>
  <c r="H8011" i="73" s="1"/>
  <c r="I8011" i="73"/>
  <c r="C8035" i="73" l="1"/>
  <c r="E8035" i="73" s="1"/>
  <c r="A8014" i="73"/>
  <c r="B8015" i="73"/>
  <c r="D9035" i="73"/>
  <c r="F8034" i="73"/>
  <c r="G8012" i="73"/>
  <c r="H8012" i="73" s="1"/>
  <c r="I8012" i="73"/>
  <c r="A8015" i="73" l="1"/>
  <c r="B8016" i="73"/>
  <c r="C8036" i="73"/>
  <c r="D9036" i="73"/>
  <c r="F8035" i="73"/>
  <c r="G8013" i="73"/>
  <c r="H8013" i="73" s="1"/>
  <c r="I8013" i="73"/>
  <c r="C8037" i="73" l="1"/>
  <c r="E8037" i="73" s="1"/>
  <c r="E8036" i="73"/>
  <c r="A8016" i="73"/>
  <c r="B8017" i="73"/>
  <c r="D9037" i="73"/>
  <c r="F8036" i="73"/>
  <c r="G8014" i="73"/>
  <c r="H8014" i="73" s="1"/>
  <c r="I8014" i="73"/>
  <c r="D9038" i="73" l="1"/>
  <c r="C8038" i="73"/>
  <c r="A8017" i="73"/>
  <c r="B8018" i="73"/>
  <c r="F8037" i="73"/>
  <c r="E8038" i="73"/>
  <c r="G8015" i="73"/>
  <c r="H8015" i="73" s="1"/>
  <c r="I8015" i="73"/>
  <c r="C8039" i="73" l="1"/>
  <c r="E8039" i="73" s="1"/>
  <c r="A8018" i="73"/>
  <c r="B8019" i="73"/>
  <c r="D9039" i="73"/>
  <c r="F8038" i="73"/>
  <c r="G8016" i="73"/>
  <c r="H8016" i="73" s="1"/>
  <c r="I8016" i="73"/>
  <c r="A8019" i="73" l="1"/>
  <c r="B8020" i="73"/>
  <c r="C8040" i="73"/>
  <c r="E8040" i="73" s="1"/>
  <c r="D9040" i="73"/>
  <c r="F8039" i="73"/>
  <c r="G8017" i="73"/>
  <c r="H8017" i="73" s="1"/>
  <c r="I8017" i="73"/>
  <c r="C8041" i="73" l="1"/>
  <c r="E8041" i="73" s="1"/>
  <c r="A8020" i="73"/>
  <c r="B8021" i="73"/>
  <c r="D9041" i="73"/>
  <c r="F8040" i="73"/>
  <c r="G8018" i="73"/>
  <c r="H8018" i="73" s="1"/>
  <c r="I8018" i="73"/>
  <c r="A8021" i="73" l="1"/>
  <c r="B8022" i="73"/>
  <c r="C8042" i="73"/>
  <c r="E8042" i="73" s="1"/>
  <c r="D9042" i="73"/>
  <c r="F8041" i="73"/>
  <c r="G8019" i="73"/>
  <c r="H8019" i="73" s="1"/>
  <c r="I8019" i="73"/>
  <c r="C8043" i="73" l="1"/>
  <c r="E8043" i="73" s="1"/>
  <c r="A8022" i="73"/>
  <c r="B8023" i="73"/>
  <c r="D9043" i="73"/>
  <c r="F8042" i="73"/>
  <c r="G8020" i="73"/>
  <c r="H8020" i="73" s="1"/>
  <c r="I8020" i="73"/>
  <c r="A8023" i="73" l="1"/>
  <c r="B8024" i="73"/>
  <c r="C8044" i="73"/>
  <c r="D9044" i="73"/>
  <c r="F8043" i="73"/>
  <c r="G8021" i="73"/>
  <c r="H8021" i="73" s="1"/>
  <c r="I8021" i="73"/>
  <c r="C8045" i="73" l="1"/>
  <c r="E8044" i="73"/>
  <c r="A8024" i="73"/>
  <c r="B8025" i="73"/>
  <c r="D9045" i="73"/>
  <c r="F8044" i="73"/>
  <c r="G8022" i="73"/>
  <c r="H8022" i="73" s="1"/>
  <c r="I8022" i="73"/>
  <c r="E8045" i="73"/>
  <c r="D9046" i="73" l="1"/>
  <c r="C8046" i="73"/>
  <c r="E8046" i="73" s="1"/>
  <c r="A8025" i="73"/>
  <c r="B8026" i="73"/>
  <c r="F8045" i="73"/>
  <c r="G8023" i="73"/>
  <c r="H8023" i="73" s="1"/>
  <c r="I8023" i="73"/>
  <c r="C8047" i="73" l="1"/>
  <c r="E8047" i="73" s="1"/>
  <c r="A8026" i="73"/>
  <c r="B8027" i="73"/>
  <c r="D9047" i="73"/>
  <c r="F8046" i="73"/>
  <c r="G8024" i="73"/>
  <c r="H8024" i="73" s="1"/>
  <c r="I8024" i="73"/>
  <c r="A8027" i="73" l="1"/>
  <c r="B8028" i="73"/>
  <c r="C8048" i="73"/>
  <c r="E8048" i="73" s="1"/>
  <c r="D9048" i="73"/>
  <c r="F8047" i="73"/>
  <c r="G8025" i="73"/>
  <c r="H8025" i="73" s="1"/>
  <c r="I8025" i="73"/>
  <c r="C8049" i="73" l="1"/>
  <c r="E8049" i="73" s="1"/>
  <c r="A8028" i="73"/>
  <c r="B8029" i="73"/>
  <c r="D9049" i="73"/>
  <c r="F8048" i="73"/>
  <c r="G8026" i="73"/>
  <c r="H8026" i="73" s="1"/>
  <c r="I8026" i="73"/>
  <c r="A8029" i="73" l="1"/>
  <c r="B8030" i="73"/>
  <c r="C8050" i="73"/>
  <c r="E8050" i="73" s="1"/>
  <c r="D9050" i="73"/>
  <c r="F8049" i="73"/>
  <c r="G8027" i="73"/>
  <c r="H8027" i="73" s="1"/>
  <c r="I8027" i="73"/>
  <c r="C8051" i="73" l="1"/>
  <c r="E8051" i="73" s="1"/>
  <c r="A8030" i="73"/>
  <c r="B8031" i="73"/>
  <c r="D9051" i="73"/>
  <c r="F8050" i="73"/>
  <c r="G8028" i="73"/>
  <c r="H8028" i="73" s="1"/>
  <c r="I8028" i="73"/>
  <c r="A8031" i="73" l="1"/>
  <c r="B8032" i="73"/>
  <c r="C8052" i="73"/>
  <c r="E8052" i="73" s="1"/>
  <c r="D9052" i="73"/>
  <c r="F8051" i="73"/>
  <c r="G8029" i="73"/>
  <c r="H8029" i="73" s="1"/>
  <c r="I8029" i="73"/>
  <c r="C8053" i="73" l="1"/>
  <c r="E8053" i="73" s="1"/>
  <c r="A8032" i="73"/>
  <c r="B8033" i="73"/>
  <c r="D9053" i="73"/>
  <c r="F8052" i="73"/>
  <c r="G8030" i="73"/>
  <c r="H8030" i="73" s="1"/>
  <c r="I8030" i="73"/>
  <c r="A8033" i="73" l="1"/>
  <c r="B8034" i="73"/>
  <c r="C8054" i="73"/>
  <c r="E8054" i="73" s="1"/>
  <c r="D9054" i="73"/>
  <c r="F8053" i="73"/>
  <c r="G8031" i="73"/>
  <c r="H8031" i="73" s="1"/>
  <c r="I8031" i="73"/>
  <c r="C8055" i="73" l="1"/>
  <c r="E8055" i="73" s="1"/>
  <c r="A8034" i="73"/>
  <c r="B8035" i="73"/>
  <c r="D9055" i="73"/>
  <c r="F8054" i="73"/>
  <c r="G8032" i="73"/>
  <c r="H8032" i="73" s="1"/>
  <c r="I8032" i="73"/>
  <c r="A8035" i="73" l="1"/>
  <c r="B8036" i="73"/>
  <c r="C8056" i="73"/>
  <c r="E8056" i="73" s="1"/>
  <c r="D9056" i="73"/>
  <c r="F8055" i="73"/>
  <c r="G8033" i="73"/>
  <c r="H8033" i="73" s="1"/>
  <c r="I8033" i="73"/>
  <c r="C8057" i="73" l="1"/>
  <c r="E8057" i="73" s="1"/>
  <c r="A8036" i="73"/>
  <c r="B8037" i="73"/>
  <c r="D9057" i="73"/>
  <c r="F8056" i="73"/>
  <c r="G8034" i="73"/>
  <c r="H8034" i="73" s="1"/>
  <c r="I8034" i="73"/>
  <c r="A8037" i="73" l="1"/>
  <c r="B8038" i="73"/>
  <c r="C8058" i="73"/>
  <c r="E8058" i="73" s="1"/>
  <c r="D9058" i="73"/>
  <c r="F8057" i="73"/>
  <c r="G8035" i="73"/>
  <c r="H8035" i="73" s="1"/>
  <c r="I8035" i="73"/>
  <c r="C8059" i="73" l="1"/>
  <c r="E8059" i="73" s="1"/>
  <c r="A8038" i="73"/>
  <c r="B8039" i="73"/>
  <c r="D9059" i="73"/>
  <c r="F8058" i="73"/>
  <c r="G8036" i="73"/>
  <c r="H8036" i="73" s="1"/>
  <c r="I8036" i="73"/>
  <c r="A8039" i="73" l="1"/>
  <c r="B8040" i="73"/>
  <c r="C8060" i="73"/>
  <c r="E8060" i="73" s="1"/>
  <c r="D9060" i="73"/>
  <c r="F8059" i="73"/>
  <c r="G8037" i="73"/>
  <c r="H8037" i="73" s="1"/>
  <c r="I8037" i="73"/>
  <c r="C8061" i="73" l="1"/>
  <c r="E8061" i="73" s="1"/>
  <c r="A8040" i="73"/>
  <c r="B8041" i="73"/>
  <c r="D9061" i="73"/>
  <c r="F8060" i="73"/>
  <c r="G8038" i="73"/>
  <c r="H8038" i="73" s="1"/>
  <c r="I8038" i="73"/>
  <c r="A8041" i="73" l="1"/>
  <c r="B8042" i="73"/>
  <c r="C8062" i="73"/>
  <c r="E8062" i="73" s="1"/>
  <c r="D9062" i="73"/>
  <c r="F8061" i="73"/>
  <c r="G8039" i="73"/>
  <c r="H8039" i="73" s="1"/>
  <c r="I8039" i="73"/>
  <c r="C8063" i="73" l="1"/>
  <c r="E8063" i="73" s="1"/>
  <c r="A8042" i="73"/>
  <c r="B8043" i="73"/>
  <c r="D9063" i="73"/>
  <c r="F8062" i="73"/>
  <c r="G8040" i="73"/>
  <c r="H8040" i="73" s="1"/>
  <c r="I8040" i="73"/>
  <c r="A8043" i="73" l="1"/>
  <c r="B8044" i="73"/>
  <c r="C8064" i="73"/>
  <c r="E8064" i="73" s="1"/>
  <c r="D9064" i="73"/>
  <c r="F8063" i="73"/>
  <c r="G8041" i="73"/>
  <c r="H8041" i="73" s="1"/>
  <c r="I8041" i="73"/>
  <c r="C8065" i="73" l="1"/>
  <c r="E8065" i="73" s="1"/>
  <c r="A8044" i="73"/>
  <c r="B8045" i="73"/>
  <c r="D9065" i="73"/>
  <c r="F8064" i="73"/>
  <c r="G8042" i="73"/>
  <c r="H8042" i="73" s="1"/>
  <c r="I8042" i="73"/>
  <c r="A8045" i="73" l="1"/>
  <c r="B8046" i="73"/>
  <c r="C8066" i="73"/>
  <c r="E8066" i="73" s="1"/>
  <c r="D9066" i="73"/>
  <c r="F8065" i="73"/>
  <c r="G8043" i="73"/>
  <c r="H8043" i="73" s="1"/>
  <c r="I8043" i="73"/>
  <c r="C8067" i="73" l="1"/>
  <c r="E8067" i="73" s="1"/>
  <c r="A8046" i="73"/>
  <c r="B8047" i="73"/>
  <c r="D9067" i="73"/>
  <c r="F8066" i="73"/>
  <c r="G8044" i="73"/>
  <c r="H8044" i="73" s="1"/>
  <c r="I8044" i="73"/>
  <c r="A8047" i="73" l="1"/>
  <c r="B8048" i="73"/>
  <c r="C8068" i="73"/>
  <c r="E8068" i="73" s="1"/>
  <c r="D9068" i="73"/>
  <c r="F8067" i="73"/>
  <c r="G8045" i="73"/>
  <c r="H8045" i="73" s="1"/>
  <c r="I8045" i="73"/>
  <c r="C8069" i="73" l="1"/>
  <c r="E8069" i="73" s="1"/>
  <c r="A8048" i="73"/>
  <c r="B8049" i="73"/>
  <c r="D9069" i="73"/>
  <c r="F8068" i="73"/>
  <c r="G8046" i="73"/>
  <c r="H8046" i="73" s="1"/>
  <c r="I8046" i="73"/>
  <c r="A8049" i="73" l="1"/>
  <c r="B8050" i="73"/>
  <c r="C8070" i="73"/>
  <c r="E8070" i="73" s="1"/>
  <c r="D9070" i="73"/>
  <c r="F8069" i="73"/>
  <c r="G8047" i="73"/>
  <c r="H8047" i="73" s="1"/>
  <c r="I8047" i="73"/>
  <c r="C8071" i="73" l="1"/>
  <c r="E8071" i="73" s="1"/>
  <c r="A8050" i="73"/>
  <c r="B8051" i="73"/>
  <c r="D9071" i="73"/>
  <c r="F8070" i="73"/>
  <c r="G8048" i="73"/>
  <c r="H8048" i="73" s="1"/>
  <c r="I8048" i="73"/>
  <c r="A8051" i="73" l="1"/>
  <c r="B8052" i="73"/>
  <c r="C8072" i="73"/>
  <c r="E8072" i="73" s="1"/>
  <c r="D9072" i="73"/>
  <c r="F8071" i="73"/>
  <c r="G8049" i="73"/>
  <c r="H8049" i="73" s="1"/>
  <c r="I8049" i="73"/>
  <c r="C8073" i="73" l="1"/>
  <c r="E8073" i="73" s="1"/>
  <c r="A8052" i="73"/>
  <c r="B8053" i="73"/>
  <c r="D9073" i="73"/>
  <c r="F8072" i="73"/>
  <c r="G8050" i="73"/>
  <c r="H8050" i="73" s="1"/>
  <c r="I8050" i="73"/>
  <c r="A8053" i="73" l="1"/>
  <c r="B8054" i="73"/>
  <c r="C8074" i="73"/>
  <c r="E8074" i="73" s="1"/>
  <c r="D9074" i="73"/>
  <c r="F8073" i="73"/>
  <c r="G8051" i="73"/>
  <c r="H8051" i="73" s="1"/>
  <c r="I8051" i="73"/>
  <c r="C8075" i="73" l="1"/>
  <c r="E8075" i="73" s="1"/>
  <c r="A8054" i="73"/>
  <c r="B8055" i="73"/>
  <c r="D9075" i="73"/>
  <c r="F8074" i="73"/>
  <c r="G8052" i="73"/>
  <c r="H8052" i="73" s="1"/>
  <c r="I8052" i="73"/>
  <c r="A8055" i="73" l="1"/>
  <c r="B8056" i="73"/>
  <c r="C8076" i="73"/>
  <c r="E8076" i="73" s="1"/>
  <c r="D9076" i="73"/>
  <c r="F8075" i="73"/>
  <c r="G8053" i="73"/>
  <c r="H8053" i="73" s="1"/>
  <c r="I8053" i="73"/>
  <c r="C8077" i="73" l="1"/>
  <c r="E8077" i="73" s="1"/>
  <c r="A8056" i="73"/>
  <c r="B8057" i="73"/>
  <c r="D9077" i="73"/>
  <c r="F8076" i="73"/>
  <c r="G8054" i="73"/>
  <c r="H8054" i="73" s="1"/>
  <c r="I8054" i="73"/>
  <c r="A8057" i="73" l="1"/>
  <c r="B8058" i="73"/>
  <c r="C8078" i="73"/>
  <c r="E8078" i="73" s="1"/>
  <c r="D9078" i="73"/>
  <c r="F8077" i="73"/>
  <c r="G8055" i="73"/>
  <c r="H8055" i="73" s="1"/>
  <c r="I8055" i="73"/>
  <c r="C8079" i="73" l="1"/>
  <c r="E8079" i="73" s="1"/>
  <c r="A8058" i="73"/>
  <c r="B8059" i="73"/>
  <c r="D9079" i="73"/>
  <c r="F8078" i="73"/>
  <c r="G8056" i="73"/>
  <c r="H8056" i="73" s="1"/>
  <c r="I8056" i="73"/>
  <c r="A8059" i="73" l="1"/>
  <c r="B8060" i="73"/>
  <c r="C8080" i="73"/>
  <c r="E8080" i="73" s="1"/>
  <c r="D9080" i="73"/>
  <c r="F8079" i="73"/>
  <c r="G8057" i="73"/>
  <c r="H8057" i="73" s="1"/>
  <c r="I8057" i="73"/>
  <c r="C8081" i="73" l="1"/>
  <c r="E8081" i="73" s="1"/>
  <c r="A8060" i="73"/>
  <c r="B8061" i="73"/>
  <c r="D9081" i="73"/>
  <c r="F8080" i="73"/>
  <c r="G8058" i="73"/>
  <c r="H8058" i="73" s="1"/>
  <c r="I8058" i="73"/>
  <c r="A8061" i="73" l="1"/>
  <c r="B8062" i="73"/>
  <c r="C8082" i="73"/>
  <c r="D9082" i="73"/>
  <c r="F8081" i="73"/>
  <c r="G8059" i="73"/>
  <c r="H8059" i="73" s="1"/>
  <c r="I8059" i="73"/>
  <c r="C8083" i="73" l="1"/>
  <c r="E8082" i="73"/>
  <c r="A8062" i="73"/>
  <c r="B8063" i="73"/>
  <c r="D9083" i="73"/>
  <c r="F8082" i="73"/>
  <c r="G8060" i="73"/>
  <c r="H8060" i="73" s="1"/>
  <c r="I8060" i="73"/>
  <c r="E8083" i="73"/>
  <c r="D9084" i="73" l="1"/>
  <c r="C8084" i="73"/>
  <c r="E8084" i="73" s="1"/>
  <c r="A8063" i="73"/>
  <c r="B8064" i="73"/>
  <c r="F8083" i="73"/>
  <c r="G8061" i="73"/>
  <c r="H8061" i="73" s="1"/>
  <c r="I8061" i="73"/>
  <c r="A8064" i="73" l="1"/>
  <c r="B8065" i="73"/>
  <c r="C8085" i="73"/>
  <c r="E8085" i="73" s="1"/>
  <c r="D9085" i="73"/>
  <c r="F8084" i="73"/>
  <c r="G8062" i="73"/>
  <c r="H8062" i="73" s="1"/>
  <c r="I8062" i="73"/>
  <c r="C8086" i="73" l="1"/>
  <c r="E8086" i="73" s="1"/>
  <c r="A8065" i="73"/>
  <c r="B8066" i="73"/>
  <c r="D9086" i="73"/>
  <c r="F8085" i="73"/>
  <c r="G8063" i="73"/>
  <c r="H8063" i="73" s="1"/>
  <c r="I8063" i="73"/>
  <c r="A8066" i="73" l="1"/>
  <c r="B8067" i="73"/>
  <c r="C8087" i="73"/>
  <c r="E8087" i="73" s="1"/>
  <c r="D9087" i="73"/>
  <c r="F8086" i="73"/>
  <c r="G8064" i="73"/>
  <c r="H8064" i="73" s="1"/>
  <c r="I8064" i="73"/>
  <c r="C8088" i="73" l="1"/>
  <c r="E8088" i="73" s="1"/>
  <c r="A8067" i="73"/>
  <c r="B8068" i="73"/>
  <c r="D9088" i="73"/>
  <c r="F8087" i="73"/>
  <c r="G8065" i="73"/>
  <c r="H8065" i="73" s="1"/>
  <c r="I8065" i="73"/>
  <c r="C8089" i="73" l="1"/>
  <c r="E8089" i="73" s="1"/>
  <c r="A8068" i="73"/>
  <c r="B8069" i="73"/>
  <c r="D9089" i="73"/>
  <c r="F8088" i="73"/>
  <c r="G8066" i="73"/>
  <c r="H8066" i="73" s="1"/>
  <c r="I8066" i="73"/>
  <c r="C8090" i="73" l="1"/>
  <c r="E8090" i="73" s="1"/>
  <c r="A8069" i="73"/>
  <c r="B8070" i="73"/>
  <c r="D9090" i="73"/>
  <c r="F8089" i="73"/>
  <c r="G8067" i="73"/>
  <c r="H8067" i="73" s="1"/>
  <c r="I8067" i="73"/>
  <c r="C8091" i="73" l="1"/>
  <c r="E8091" i="73" s="1"/>
  <c r="A8070" i="73"/>
  <c r="B8071" i="73"/>
  <c r="D9091" i="73"/>
  <c r="F8090" i="73"/>
  <c r="G8068" i="73"/>
  <c r="H8068" i="73" s="1"/>
  <c r="I8068" i="73"/>
  <c r="A8071" i="73" l="1"/>
  <c r="B8072" i="73"/>
  <c r="C8092" i="73"/>
  <c r="E8092" i="73" s="1"/>
  <c r="D9092" i="73"/>
  <c r="F8091" i="73"/>
  <c r="G8069" i="73"/>
  <c r="H8069" i="73" s="1"/>
  <c r="I8069" i="73"/>
  <c r="C8093" i="73" l="1"/>
  <c r="E8093" i="73" s="1"/>
  <c r="A8072" i="73"/>
  <c r="B8073" i="73"/>
  <c r="D9093" i="73"/>
  <c r="F8092" i="73"/>
  <c r="G8070" i="73"/>
  <c r="H8070" i="73" s="1"/>
  <c r="I8070" i="73"/>
  <c r="A8073" i="73" l="1"/>
  <c r="B8074" i="73"/>
  <c r="C8094" i="73"/>
  <c r="E8094" i="73" s="1"/>
  <c r="D9094" i="73"/>
  <c r="F8093" i="73"/>
  <c r="G8071" i="73"/>
  <c r="H8071" i="73" s="1"/>
  <c r="I8071" i="73"/>
  <c r="C8095" i="73" l="1"/>
  <c r="E8095" i="73" s="1"/>
  <c r="A8074" i="73"/>
  <c r="B8075" i="73"/>
  <c r="D9095" i="73"/>
  <c r="F8094" i="73"/>
  <c r="G8072" i="73"/>
  <c r="H8072" i="73" s="1"/>
  <c r="I8072" i="73"/>
  <c r="A8075" i="73" l="1"/>
  <c r="B8076" i="73"/>
  <c r="C8096" i="73"/>
  <c r="E8096" i="73" s="1"/>
  <c r="D9096" i="73"/>
  <c r="F8095" i="73"/>
  <c r="G8073" i="73"/>
  <c r="H8073" i="73" s="1"/>
  <c r="I8073" i="73"/>
  <c r="C8097" i="73" l="1"/>
  <c r="E8097" i="73" s="1"/>
  <c r="A8076" i="73"/>
  <c r="B8077" i="73"/>
  <c r="D9097" i="73"/>
  <c r="F8096" i="73"/>
  <c r="G8074" i="73"/>
  <c r="H8074" i="73" s="1"/>
  <c r="I8074" i="73"/>
  <c r="A8077" i="73" l="1"/>
  <c r="B8078" i="73"/>
  <c r="C8098" i="73"/>
  <c r="E8098" i="73" s="1"/>
  <c r="D9098" i="73"/>
  <c r="F8097" i="73"/>
  <c r="G8075" i="73"/>
  <c r="H8075" i="73" s="1"/>
  <c r="I8075" i="73"/>
  <c r="C8099" i="73" l="1"/>
  <c r="E8099" i="73" s="1"/>
  <c r="A8078" i="73"/>
  <c r="B8079" i="73"/>
  <c r="D9099" i="73"/>
  <c r="F8098" i="73"/>
  <c r="G8076" i="73"/>
  <c r="H8076" i="73" s="1"/>
  <c r="I8076" i="73"/>
  <c r="A8079" i="73" l="1"/>
  <c r="B8080" i="73"/>
  <c r="C8100" i="73"/>
  <c r="E8100" i="73" s="1"/>
  <c r="D9100" i="73"/>
  <c r="F8099" i="73"/>
  <c r="G8077" i="73"/>
  <c r="H8077" i="73" s="1"/>
  <c r="I8077" i="73"/>
  <c r="C8101" i="73" l="1"/>
  <c r="E8101" i="73" s="1"/>
  <c r="A8080" i="73"/>
  <c r="B8081" i="73"/>
  <c r="D9101" i="73"/>
  <c r="F8100" i="73"/>
  <c r="G8078" i="73"/>
  <c r="H8078" i="73" s="1"/>
  <c r="I8078" i="73"/>
  <c r="A8081" i="73" l="1"/>
  <c r="B8082" i="73"/>
  <c r="C8102" i="73"/>
  <c r="E8102" i="73" s="1"/>
  <c r="D9102" i="73"/>
  <c r="F8101" i="73"/>
  <c r="G8079" i="73"/>
  <c r="H8079" i="73" s="1"/>
  <c r="I8079" i="73"/>
  <c r="C8103" i="73" l="1"/>
  <c r="E8103" i="73" s="1"/>
  <c r="A8082" i="73"/>
  <c r="B8083" i="73"/>
  <c r="D9103" i="73"/>
  <c r="F8102" i="73"/>
  <c r="G8080" i="73"/>
  <c r="H8080" i="73" s="1"/>
  <c r="I8080" i="73"/>
  <c r="A8083" i="73" l="1"/>
  <c r="B8084" i="73"/>
  <c r="C8104" i="73"/>
  <c r="E8104" i="73" s="1"/>
  <c r="D9104" i="73"/>
  <c r="F8103" i="73"/>
  <c r="G8081" i="73"/>
  <c r="H8081" i="73" s="1"/>
  <c r="I8081" i="73"/>
  <c r="C8105" i="73" l="1"/>
  <c r="E8105" i="73" s="1"/>
  <c r="A8084" i="73"/>
  <c r="B8085" i="73"/>
  <c r="D9105" i="73"/>
  <c r="F8104" i="73"/>
  <c r="G8082" i="73"/>
  <c r="H8082" i="73" s="1"/>
  <c r="I8082" i="73"/>
  <c r="A8085" i="73" l="1"/>
  <c r="B8086" i="73"/>
  <c r="C8106" i="73"/>
  <c r="E8106" i="73" s="1"/>
  <c r="D9106" i="73"/>
  <c r="F8105" i="73"/>
  <c r="G8083" i="73"/>
  <c r="H8083" i="73" s="1"/>
  <c r="I8083" i="73"/>
  <c r="C8107" i="73" l="1"/>
  <c r="E8107" i="73" s="1"/>
  <c r="A8086" i="73"/>
  <c r="B8087" i="73"/>
  <c r="D9107" i="73"/>
  <c r="F8106" i="73"/>
  <c r="G8084" i="73"/>
  <c r="H8084" i="73" s="1"/>
  <c r="I8084" i="73"/>
  <c r="A8087" i="73" l="1"/>
  <c r="B8088" i="73"/>
  <c r="C8108" i="73"/>
  <c r="E8108" i="73" s="1"/>
  <c r="D9108" i="73"/>
  <c r="F8107" i="73"/>
  <c r="G8085" i="73"/>
  <c r="H8085" i="73" s="1"/>
  <c r="I8085" i="73"/>
  <c r="C8109" i="73" l="1"/>
  <c r="E8109" i="73" s="1"/>
  <c r="A8088" i="73"/>
  <c r="B8089" i="73"/>
  <c r="D9109" i="73"/>
  <c r="F8108" i="73"/>
  <c r="G8086" i="73"/>
  <c r="H8086" i="73" s="1"/>
  <c r="I8086" i="73"/>
  <c r="A8089" i="73" l="1"/>
  <c r="B8090" i="73"/>
  <c r="C8110" i="73"/>
  <c r="E8110" i="73" s="1"/>
  <c r="D9110" i="73"/>
  <c r="F8109" i="73"/>
  <c r="G8087" i="73"/>
  <c r="H8087" i="73" s="1"/>
  <c r="I8087" i="73"/>
  <c r="C8111" i="73" l="1"/>
  <c r="E8111" i="73" s="1"/>
  <c r="A8090" i="73"/>
  <c r="B8091" i="73"/>
  <c r="D9111" i="73"/>
  <c r="F8110" i="73"/>
  <c r="G8088" i="73"/>
  <c r="H8088" i="73" s="1"/>
  <c r="I8088" i="73"/>
  <c r="A8091" i="73" l="1"/>
  <c r="B8092" i="73"/>
  <c r="C8112" i="73"/>
  <c r="E8112" i="73" s="1"/>
  <c r="D9112" i="73"/>
  <c r="F8111" i="73"/>
  <c r="G8089" i="73"/>
  <c r="H8089" i="73" s="1"/>
  <c r="I8089" i="73"/>
  <c r="C8113" i="73" l="1"/>
  <c r="E8113" i="73" s="1"/>
  <c r="A8092" i="73"/>
  <c r="B8093" i="73"/>
  <c r="D9113" i="73"/>
  <c r="F8112" i="73"/>
  <c r="G8090" i="73"/>
  <c r="H8090" i="73" s="1"/>
  <c r="I8090" i="73"/>
  <c r="A8093" i="73" l="1"/>
  <c r="B8094" i="73"/>
  <c r="C8114" i="73"/>
  <c r="D9114" i="73"/>
  <c r="F8113" i="73"/>
  <c r="G8091" i="73"/>
  <c r="H8091" i="73" s="1"/>
  <c r="I8091" i="73"/>
  <c r="C8115" i="73" l="1"/>
  <c r="E8115" i="73" s="1"/>
  <c r="E8114" i="73"/>
  <c r="A8094" i="73"/>
  <c r="B8095" i="73"/>
  <c r="D9115" i="73"/>
  <c r="F8114" i="73"/>
  <c r="G8092" i="73"/>
  <c r="H8092" i="73" s="1"/>
  <c r="I8092" i="73"/>
  <c r="D9116" i="73" l="1"/>
  <c r="C8116" i="73"/>
  <c r="A8095" i="73"/>
  <c r="B8096" i="73"/>
  <c r="F8115" i="73"/>
  <c r="E8116" i="73"/>
  <c r="G8093" i="73"/>
  <c r="H8093" i="73" s="1"/>
  <c r="I8093" i="73"/>
  <c r="C8117" i="73" l="1"/>
  <c r="E8117" i="73" s="1"/>
  <c r="A8096" i="73"/>
  <c r="B8097" i="73"/>
  <c r="D9117" i="73"/>
  <c r="F8116" i="73"/>
  <c r="G8094" i="73"/>
  <c r="H8094" i="73" s="1"/>
  <c r="I8094" i="73"/>
  <c r="A8097" i="73" l="1"/>
  <c r="B8098" i="73"/>
  <c r="C8118" i="73"/>
  <c r="E8118" i="73" s="1"/>
  <c r="D9118" i="73"/>
  <c r="F8117" i="73"/>
  <c r="G8095" i="73"/>
  <c r="H8095" i="73" s="1"/>
  <c r="I8095" i="73"/>
  <c r="C8119" i="73" l="1"/>
  <c r="E8119" i="73" s="1"/>
  <c r="A8098" i="73"/>
  <c r="B8099" i="73"/>
  <c r="D9119" i="73"/>
  <c r="F8118" i="73"/>
  <c r="G8096" i="73"/>
  <c r="H8096" i="73" s="1"/>
  <c r="I8096" i="73"/>
  <c r="A8099" i="73" l="1"/>
  <c r="B8100" i="73"/>
  <c r="C8120" i="73"/>
  <c r="E8120" i="73" s="1"/>
  <c r="D9120" i="73"/>
  <c r="F8119" i="73"/>
  <c r="G8097" i="73"/>
  <c r="H8097" i="73" s="1"/>
  <c r="I8097" i="73"/>
  <c r="C8121" i="73" l="1"/>
  <c r="E8121" i="73" s="1"/>
  <c r="A8100" i="73"/>
  <c r="B8101" i="73"/>
  <c r="D9121" i="73"/>
  <c r="F8120" i="73"/>
  <c r="G8098" i="73"/>
  <c r="H8098" i="73" s="1"/>
  <c r="I8098" i="73"/>
  <c r="A8101" i="73" l="1"/>
  <c r="B8102" i="73"/>
  <c r="C8122" i="73"/>
  <c r="E8122" i="73" s="1"/>
  <c r="D9122" i="73"/>
  <c r="F8121" i="73"/>
  <c r="G8099" i="73"/>
  <c r="H8099" i="73" s="1"/>
  <c r="I8099" i="73"/>
  <c r="C8123" i="73" l="1"/>
  <c r="E8123" i="73" s="1"/>
  <c r="A8102" i="73"/>
  <c r="B8103" i="73"/>
  <c r="D9123" i="73"/>
  <c r="F8122" i="73"/>
  <c r="G8100" i="73"/>
  <c r="H8100" i="73" s="1"/>
  <c r="I8100" i="73"/>
  <c r="A8103" i="73" l="1"/>
  <c r="B8104" i="73"/>
  <c r="C8124" i="73"/>
  <c r="E8124" i="73" s="1"/>
  <c r="D9124" i="73"/>
  <c r="F8123" i="73"/>
  <c r="G8101" i="73"/>
  <c r="H8101" i="73" s="1"/>
  <c r="I8101" i="73"/>
  <c r="C8125" i="73" l="1"/>
  <c r="E8125" i="73" s="1"/>
  <c r="A8104" i="73"/>
  <c r="B8105" i="73"/>
  <c r="D9125" i="73"/>
  <c r="F8124" i="73"/>
  <c r="G8102" i="73"/>
  <c r="H8102" i="73" s="1"/>
  <c r="I8102" i="73"/>
  <c r="A8105" i="73" l="1"/>
  <c r="B8106" i="73"/>
  <c r="C8126" i="73"/>
  <c r="E8126" i="73" s="1"/>
  <c r="D9126" i="73"/>
  <c r="F8125" i="73"/>
  <c r="G8103" i="73"/>
  <c r="H8103" i="73" s="1"/>
  <c r="I8103" i="73"/>
  <c r="C8127" i="73" l="1"/>
  <c r="E8127" i="73" s="1"/>
  <c r="A8106" i="73"/>
  <c r="B8107" i="73"/>
  <c r="D9127" i="73"/>
  <c r="F8126" i="73"/>
  <c r="G8104" i="73"/>
  <c r="H8104" i="73" s="1"/>
  <c r="I8104" i="73"/>
  <c r="A8107" i="73" l="1"/>
  <c r="B8108" i="73"/>
  <c r="C8128" i="73"/>
  <c r="E8128" i="73" s="1"/>
  <c r="D9128" i="73"/>
  <c r="F8127" i="73"/>
  <c r="G8105" i="73"/>
  <c r="H8105" i="73" s="1"/>
  <c r="I8105" i="73"/>
  <c r="C8129" i="73" l="1"/>
  <c r="E8129" i="73" s="1"/>
  <c r="A8108" i="73"/>
  <c r="B8109" i="73"/>
  <c r="D9129" i="73"/>
  <c r="F8128" i="73"/>
  <c r="G8106" i="73"/>
  <c r="H8106" i="73" s="1"/>
  <c r="I8106" i="73"/>
  <c r="A8109" i="73" l="1"/>
  <c r="B8110" i="73"/>
  <c r="C8130" i="73"/>
  <c r="E8130" i="73" s="1"/>
  <c r="D9130" i="73"/>
  <c r="F8129" i="73"/>
  <c r="G8107" i="73"/>
  <c r="H8107" i="73" s="1"/>
  <c r="I8107" i="73"/>
  <c r="C8131" i="73" l="1"/>
  <c r="E8131" i="73" s="1"/>
  <c r="A8110" i="73"/>
  <c r="B8111" i="73"/>
  <c r="D9131" i="73"/>
  <c r="F8130" i="73"/>
  <c r="G8108" i="73"/>
  <c r="H8108" i="73" s="1"/>
  <c r="I8108" i="73"/>
  <c r="A8111" i="73" l="1"/>
  <c r="B8112" i="73"/>
  <c r="D9132" i="73"/>
  <c r="C8132" i="73"/>
  <c r="E8132" i="73" s="1"/>
  <c r="F8131" i="73"/>
  <c r="G8109" i="73"/>
  <c r="H8109" i="73" s="1"/>
  <c r="I8109" i="73"/>
  <c r="D9133" i="73" l="1"/>
  <c r="C8133" i="73"/>
  <c r="E8133" i="73" s="1"/>
  <c r="A8112" i="73"/>
  <c r="B8113" i="73"/>
  <c r="F8132" i="73"/>
  <c r="G8110" i="73"/>
  <c r="H8110" i="73" s="1"/>
  <c r="I8110" i="73"/>
  <c r="C8134" i="73" l="1"/>
  <c r="E8134" i="73" s="1"/>
  <c r="A8113" i="73"/>
  <c r="B8114" i="73"/>
  <c r="D9134" i="73"/>
  <c r="F8133" i="73"/>
  <c r="G8111" i="73"/>
  <c r="H8111" i="73" s="1"/>
  <c r="I8111" i="73"/>
  <c r="A8114" i="73" l="1"/>
  <c r="B8115" i="73"/>
  <c r="D9135" i="73"/>
  <c r="C8135" i="73"/>
  <c r="E8135" i="73" s="1"/>
  <c r="F8134" i="73"/>
  <c r="G8112" i="73"/>
  <c r="H8112" i="73" s="1"/>
  <c r="I8112" i="73"/>
  <c r="D9136" i="73" l="1"/>
  <c r="C8136" i="73"/>
  <c r="E8136" i="73" s="1"/>
  <c r="A8115" i="73"/>
  <c r="B8116" i="73"/>
  <c r="F8135" i="73"/>
  <c r="G8113" i="73"/>
  <c r="H8113" i="73" s="1"/>
  <c r="I8113" i="73"/>
  <c r="C8137" i="73" l="1"/>
  <c r="E8137" i="73" s="1"/>
  <c r="A8116" i="73"/>
  <c r="B8117" i="73"/>
  <c r="D9137" i="73"/>
  <c r="F8136" i="73"/>
  <c r="G8114" i="73"/>
  <c r="H8114" i="73" s="1"/>
  <c r="I8114" i="73"/>
  <c r="A8117" i="73" l="1"/>
  <c r="B8118" i="73"/>
  <c r="C8138" i="73"/>
  <c r="D9138" i="73"/>
  <c r="F8137" i="73"/>
  <c r="G8115" i="73"/>
  <c r="H8115" i="73" s="1"/>
  <c r="I8115" i="73"/>
  <c r="C8139" i="73" l="1"/>
  <c r="E8139" i="73" s="1"/>
  <c r="E8138" i="73"/>
  <c r="A8118" i="73"/>
  <c r="B8119" i="73"/>
  <c r="D9139" i="73"/>
  <c r="F8138" i="73"/>
  <c r="G8116" i="73"/>
  <c r="H8116" i="73" s="1"/>
  <c r="I8116" i="73"/>
  <c r="D9140" i="73" l="1"/>
  <c r="C8140" i="73"/>
  <c r="E8140" i="73" s="1"/>
  <c r="A8119" i="73"/>
  <c r="B8120" i="73"/>
  <c r="F8139" i="73"/>
  <c r="G8117" i="73"/>
  <c r="H8117" i="73" s="1"/>
  <c r="I8117" i="73"/>
  <c r="C8141" i="73" l="1"/>
  <c r="E8141" i="73" s="1"/>
  <c r="A8120" i="73"/>
  <c r="B8121" i="73"/>
  <c r="D9141" i="73"/>
  <c r="F8140" i="73"/>
  <c r="G8118" i="73"/>
  <c r="H8118" i="73" s="1"/>
  <c r="I8118" i="73"/>
  <c r="A8121" i="73" l="1"/>
  <c r="B8122" i="73"/>
  <c r="C8142" i="73"/>
  <c r="E8142" i="73" s="1"/>
  <c r="D9142" i="73"/>
  <c r="F8141" i="73"/>
  <c r="G8119" i="73"/>
  <c r="H8119" i="73" s="1"/>
  <c r="I8119" i="73"/>
  <c r="C8143" i="73" l="1"/>
  <c r="E8143" i="73" s="1"/>
  <c r="D9143" i="73"/>
  <c r="A8122" i="73"/>
  <c r="B8123" i="73"/>
  <c r="F8142" i="73"/>
  <c r="G8120" i="73"/>
  <c r="H8120" i="73" s="1"/>
  <c r="I8120" i="73"/>
  <c r="D9144" i="73" l="1"/>
  <c r="A8123" i="73"/>
  <c r="B8124" i="73"/>
  <c r="C8144" i="73"/>
  <c r="E8144" i="73" s="1"/>
  <c r="F8143" i="73"/>
  <c r="G8121" i="73"/>
  <c r="H8121" i="73" s="1"/>
  <c r="I8121" i="73"/>
  <c r="A8124" i="73" l="1"/>
  <c r="B8125" i="73"/>
  <c r="C8145" i="73"/>
  <c r="E8145" i="73" s="1"/>
  <c r="D9145" i="73"/>
  <c r="F8144" i="73"/>
  <c r="G8122" i="73"/>
  <c r="H8122" i="73" s="1"/>
  <c r="I8122" i="73"/>
  <c r="C8146" i="73" l="1"/>
  <c r="E8146" i="73" s="1"/>
  <c r="A8125" i="73"/>
  <c r="B8126" i="73"/>
  <c r="D9146" i="73"/>
  <c r="F8145" i="73"/>
  <c r="G8123" i="73"/>
  <c r="H8123" i="73" s="1"/>
  <c r="I8123" i="73"/>
  <c r="A8126" i="73" l="1"/>
  <c r="B8127" i="73"/>
  <c r="C8147" i="73"/>
  <c r="E8147" i="73" s="1"/>
  <c r="D9147" i="73"/>
  <c r="F8146" i="73"/>
  <c r="G8124" i="73"/>
  <c r="H8124" i="73" s="1"/>
  <c r="I8124" i="73"/>
  <c r="C8148" i="73" l="1"/>
  <c r="E8148" i="73" s="1"/>
  <c r="D9148" i="73"/>
  <c r="A8127" i="73"/>
  <c r="B8128" i="73"/>
  <c r="F8147" i="73"/>
  <c r="G8125" i="73"/>
  <c r="H8125" i="73" s="1"/>
  <c r="I8125" i="73"/>
  <c r="D9149" i="73" l="1"/>
  <c r="A8128" i="73"/>
  <c r="B8129" i="73"/>
  <c r="C8149" i="73"/>
  <c r="E8149" i="73" s="1"/>
  <c r="F8148" i="73"/>
  <c r="G8126" i="73"/>
  <c r="H8126" i="73" s="1"/>
  <c r="I8126" i="73"/>
  <c r="A8129" i="73" l="1"/>
  <c r="B8130" i="73"/>
  <c r="C8150" i="73"/>
  <c r="E8150" i="73" s="1"/>
  <c r="D9150" i="73"/>
  <c r="F8149" i="73"/>
  <c r="G8127" i="73"/>
  <c r="H8127" i="73" s="1"/>
  <c r="I8127" i="73"/>
  <c r="C8151" i="73" l="1"/>
  <c r="E8151" i="73" s="1"/>
  <c r="D9151" i="73"/>
  <c r="A8130" i="73"/>
  <c r="B8131" i="73"/>
  <c r="F8150" i="73"/>
  <c r="G8128" i="73"/>
  <c r="H8128" i="73" s="1"/>
  <c r="I8128" i="73"/>
  <c r="D9152" i="73" l="1"/>
  <c r="A8131" i="73"/>
  <c r="B8132" i="73"/>
  <c r="C8152" i="73"/>
  <c r="E8152" i="73" s="1"/>
  <c r="F8151" i="73"/>
  <c r="G8129" i="73"/>
  <c r="H8129" i="73" s="1"/>
  <c r="I8129" i="73"/>
  <c r="A8132" i="73" l="1"/>
  <c r="B8133" i="73"/>
  <c r="C8153" i="73"/>
  <c r="E8153" i="73" s="1"/>
  <c r="D9153" i="73"/>
  <c r="F8152" i="73"/>
  <c r="G8130" i="73"/>
  <c r="H8130" i="73" s="1"/>
  <c r="I8130" i="73"/>
  <c r="C8154" i="73" l="1"/>
  <c r="E8154" i="73" s="1"/>
  <c r="A8133" i="73"/>
  <c r="B8134" i="73"/>
  <c r="D9154" i="73"/>
  <c r="F8153" i="73"/>
  <c r="G8131" i="73"/>
  <c r="H8131" i="73" s="1"/>
  <c r="I8131" i="73"/>
  <c r="A8134" i="73" l="1"/>
  <c r="B8135" i="73"/>
  <c r="C8155" i="73"/>
  <c r="E8155" i="73" s="1"/>
  <c r="D9155" i="73"/>
  <c r="F8154" i="73"/>
  <c r="G8132" i="73"/>
  <c r="H8132" i="73" s="1"/>
  <c r="I8132" i="73"/>
  <c r="C8156" i="73" l="1"/>
  <c r="E8156" i="73" s="1"/>
  <c r="D9156" i="73"/>
  <c r="A8135" i="73"/>
  <c r="B8136" i="73"/>
  <c r="F8155" i="73"/>
  <c r="G8133" i="73"/>
  <c r="H8133" i="73" s="1"/>
  <c r="I8133" i="73"/>
  <c r="D9157" i="73" l="1"/>
  <c r="A8136" i="73"/>
  <c r="B8137" i="73"/>
  <c r="C8157" i="73"/>
  <c r="E8157" i="73" s="1"/>
  <c r="F8156" i="73"/>
  <c r="G8134" i="73"/>
  <c r="H8134" i="73" s="1"/>
  <c r="I8134" i="73"/>
  <c r="A8137" i="73" l="1"/>
  <c r="B8138" i="73"/>
  <c r="C8158" i="73"/>
  <c r="E8158" i="73" s="1"/>
  <c r="D9158" i="73"/>
  <c r="F8157" i="73"/>
  <c r="G8135" i="73"/>
  <c r="H8135" i="73" s="1"/>
  <c r="I8135" i="73"/>
  <c r="C8159" i="73" l="1"/>
  <c r="E8159" i="73" s="1"/>
  <c r="D9159" i="73"/>
  <c r="A8138" i="73"/>
  <c r="B8139" i="73"/>
  <c r="F8158" i="73"/>
  <c r="G8136" i="73"/>
  <c r="H8136" i="73" s="1"/>
  <c r="I8136" i="73"/>
  <c r="D9160" i="73" l="1"/>
  <c r="A8139" i="73"/>
  <c r="B8140" i="73"/>
  <c r="C8160" i="73"/>
  <c r="E8160" i="73" s="1"/>
  <c r="F8159" i="73"/>
  <c r="G8137" i="73"/>
  <c r="H8137" i="73" s="1"/>
  <c r="I8137" i="73"/>
  <c r="A8140" i="73" l="1"/>
  <c r="B8141" i="73"/>
  <c r="C8161" i="73"/>
  <c r="E8161" i="73" s="1"/>
  <c r="D9161" i="73"/>
  <c r="F8160" i="73"/>
  <c r="G8138" i="73"/>
  <c r="H8138" i="73" s="1"/>
  <c r="I8138" i="73"/>
  <c r="C8162" i="73" l="1"/>
  <c r="E8162" i="73" s="1"/>
  <c r="A8141" i="73"/>
  <c r="B8142" i="73"/>
  <c r="D9162" i="73"/>
  <c r="F8161" i="73"/>
  <c r="G8139" i="73"/>
  <c r="H8139" i="73" s="1"/>
  <c r="I8139" i="73"/>
  <c r="A8142" i="73" l="1"/>
  <c r="B8143" i="73"/>
  <c r="C8163" i="73"/>
  <c r="E8163" i="73" s="1"/>
  <c r="D9163" i="73"/>
  <c r="F8162" i="73"/>
  <c r="G8140" i="73"/>
  <c r="H8140" i="73" s="1"/>
  <c r="I8140" i="73"/>
  <c r="C8164" i="73" l="1"/>
  <c r="E8164" i="73" s="1"/>
  <c r="D9164" i="73"/>
  <c r="A8143" i="73"/>
  <c r="B8144" i="73"/>
  <c r="F8163" i="73"/>
  <c r="G8141" i="73"/>
  <c r="H8141" i="73" s="1"/>
  <c r="I8141" i="73"/>
  <c r="D9165" i="73" l="1"/>
  <c r="A8144" i="73"/>
  <c r="B8145" i="73"/>
  <c r="C8165" i="73"/>
  <c r="E8165" i="73" s="1"/>
  <c r="F8164" i="73"/>
  <c r="G8142" i="73"/>
  <c r="H8142" i="73" s="1"/>
  <c r="I8142" i="73"/>
  <c r="A8145" i="73" l="1"/>
  <c r="B8146" i="73"/>
  <c r="C8166" i="73"/>
  <c r="E8166" i="73" s="1"/>
  <c r="D9166" i="73"/>
  <c r="F8165" i="73"/>
  <c r="G8143" i="73"/>
  <c r="H8143" i="73" s="1"/>
  <c r="I8143" i="73"/>
  <c r="C8167" i="73" l="1"/>
  <c r="E8167" i="73" s="1"/>
  <c r="D9167" i="73"/>
  <c r="A8146" i="73"/>
  <c r="B8147" i="73"/>
  <c r="F8166" i="73"/>
  <c r="G8144" i="73"/>
  <c r="H8144" i="73" s="1"/>
  <c r="I8144" i="73"/>
  <c r="D9168" i="73" l="1"/>
  <c r="A8147" i="73"/>
  <c r="B8148" i="73"/>
  <c r="C8168" i="73"/>
  <c r="E8168" i="73" s="1"/>
  <c r="F8167" i="73"/>
  <c r="G8145" i="73"/>
  <c r="H8145" i="73" s="1"/>
  <c r="I8145" i="73"/>
  <c r="A8148" i="73" l="1"/>
  <c r="B8149" i="73"/>
  <c r="C8169" i="73"/>
  <c r="E8169" i="73" s="1"/>
  <c r="D9169" i="73"/>
  <c r="F8168" i="73"/>
  <c r="G8146" i="73"/>
  <c r="H8146" i="73" s="1"/>
  <c r="I8146" i="73"/>
  <c r="C8170" i="73" l="1"/>
  <c r="E8170" i="73" s="1"/>
  <c r="A8149" i="73"/>
  <c r="B8150" i="73"/>
  <c r="D9170" i="73"/>
  <c r="F8169" i="73"/>
  <c r="G8147" i="73"/>
  <c r="H8147" i="73" s="1"/>
  <c r="I8147" i="73"/>
  <c r="A8150" i="73" l="1"/>
  <c r="B8151" i="73"/>
  <c r="C8171" i="73"/>
  <c r="E8171" i="73" s="1"/>
  <c r="D9171" i="73"/>
  <c r="F8170" i="73"/>
  <c r="G8148" i="73"/>
  <c r="H8148" i="73" s="1"/>
  <c r="I8148" i="73"/>
  <c r="C8172" i="73" l="1"/>
  <c r="E8172" i="73" s="1"/>
  <c r="D9172" i="73"/>
  <c r="A8151" i="73"/>
  <c r="B8152" i="73"/>
  <c r="F8171" i="73"/>
  <c r="G8149" i="73"/>
  <c r="H8149" i="73" s="1"/>
  <c r="I8149" i="73"/>
  <c r="D9173" i="73" l="1"/>
  <c r="A8152" i="73"/>
  <c r="B8153" i="73"/>
  <c r="C8173" i="73"/>
  <c r="E8173" i="73" s="1"/>
  <c r="F8172" i="73"/>
  <c r="G8150" i="73"/>
  <c r="H8150" i="73" s="1"/>
  <c r="I8150" i="73"/>
  <c r="A8153" i="73" l="1"/>
  <c r="B8154" i="73"/>
  <c r="C8174" i="73"/>
  <c r="E8174" i="73" s="1"/>
  <c r="D9174" i="73"/>
  <c r="F8173" i="73"/>
  <c r="G8151" i="73"/>
  <c r="H8151" i="73" s="1"/>
  <c r="I8151" i="73"/>
  <c r="C8175" i="73" l="1"/>
  <c r="E8175" i="73" s="1"/>
  <c r="D9175" i="73"/>
  <c r="A8154" i="73"/>
  <c r="B8155" i="73"/>
  <c r="F8174" i="73"/>
  <c r="G8152" i="73"/>
  <c r="H8152" i="73" s="1"/>
  <c r="I8152" i="73"/>
  <c r="D9176" i="73" l="1"/>
  <c r="A8155" i="73"/>
  <c r="B8156" i="73"/>
  <c r="C8176" i="73"/>
  <c r="E8176" i="73" s="1"/>
  <c r="F8175" i="73"/>
  <c r="G8153" i="73"/>
  <c r="H8153" i="73" s="1"/>
  <c r="I8153" i="73"/>
  <c r="A8156" i="73" l="1"/>
  <c r="B8157" i="73"/>
  <c r="C8177" i="73"/>
  <c r="E8177" i="73" s="1"/>
  <c r="D9177" i="73"/>
  <c r="F8176" i="73"/>
  <c r="G8154" i="73"/>
  <c r="H8154" i="73" s="1"/>
  <c r="I8154" i="73"/>
  <c r="C8178" i="73" l="1"/>
  <c r="E8178" i="73" s="1"/>
  <c r="A8157" i="73"/>
  <c r="B8158" i="73"/>
  <c r="D9178" i="73"/>
  <c r="F8177" i="73"/>
  <c r="G8155" i="73"/>
  <c r="H8155" i="73" s="1"/>
  <c r="I8155" i="73"/>
  <c r="A8158" i="73" l="1"/>
  <c r="B8159" i="73"/>
  <c r="C8179" i="73"/>
  <c r="E8179" i="73" s="1"/>
  <c r="D9179" i="73"/>
  <c r="F8178" i="73"/>
  <c r="G8156" i="73"/>
  <c r="H8156" i="73" s="1"/>
  <c r="I8156" i="73"/>
  <c r="C8180" i="73" l="1"/>
  <c r="E8180" i="73" s="1"/>
  <c r="D9180" i="73"/>
  <c r="A8159" i="73"/>
  <c r="B8160" i="73"/>
  <c r="F8179" i="73"/>
  <c r="G8157" i="73"/>
  <c r="H8157" i="73" s="1"/>
  <c r="I8157" i="73"/>
  <c r="D9181" i="73" l="1"/>
  <c r="A8160" i="73"/>
  <c r="B8161" i="73"/>
  <c r="C8181" i="73"/>
  <c r="E8181" i="73" s="1"/>
  <c r="F8180" i="73"/>
  <c r="G8158" i="73"/>
  <c r="H8158" i="73" s="1"/>
  <c r="I8158" i="73"/>
  <c r="A8161" i="73" l="1"/>
  <c r="B8162" i="73"/>
  <c r="C8182" i="73"/>
  <c r="E8182" i="73" s="1"/>
  <c r="D9182" i="73"/>
  <c r="F8181" i="73"/>
  <c r="G8159" i="73"/>
  <c r="H8159" i="73" s="1"/>
  <c r="I8159" i="73"/>
  <c r="C8183" i="73" l="1"/>
  <c r="E8183" i="73" s="1"/>
  <c r="D9183" i="73"/>
  <c r="A8162" i="73"/>
  <c r="B8163" i="73"/>
  <c r="F8182" i="73"/>
  <c r="G8160" i="73"/>
  <c r="H8160" i="73" s="1"/>
  <c r="I8160" i="73"/>
  <c r="D9184" i="73" l="1"/>
  <c r="A8163" i="73"/>
  <c r="B8164" i="73"/>
  <c r="C8184" i="73"/>
  <c r="E8184" i="73" s="1"/>
  <c r="F8183" i="73"/>
  <c r="G8161" i="73"/>
  <c r="H8161" i="73" s="1"/>
  <c r="I8161" i="73"/>
  <c r="A8164" i="73" l="1"/>
  <c r="B8165" i="73"/>
  <c r="C8185" i="73"/>
  <c r="E8185" i="73" s="1"/>
  <c r="D9185" i="73"/>
  <c r="F8184" i="73"/>
  <c r="G8162" i="73"/>
  <c r="H8162" i="73" s="1"/>
  <c r="I8162" i="73"/>
  <c r="C8186" i="73" l="1"/>
  <c r="E8186" i="73" s="1"/>
  <c r="A8165" i="73"/>
  <c r="B8166" i="73"/>
  <c r="D9186" i="73"/>
  <c r="F8185" i="73"/>
  <c r="G8163" i="73"/>
  <c r="H8163" i="73" s="1"/>
  <c r="I8163" i="73"/>
  <c r="A8166" i="73" l="1"/>
  <c r="B8167" i="73"/>
  <c r="C8187" i="73"/>
  <c r="E8187" i="73" s="1"/>
  <c r="D9187" i="73"/>
  <c r="F8186" i="73"/>
  <c r="G8164" i="73"/>
  <c r="H8164" i="73" s="1"/>
  <c r="I8164" i="73"/>
  <c r="C8188" i="73" l="1"/>
  <c r="E8188" i="73" s="1"/>
  <c r="D9188" i="73"/>
  <c r="A8167" i="73"/>
  <c r="B8168" i="73"/>
  <c r="F8187" i="73"/>
  <c r="G8165" i="73"/>
  <c r="H8165" i="73" s="1"/>
  <c r="I8165" i="73"/>
  <c r="D9189" i="73" l="1"/>
  <c r="A8168" i="73"/>
  <c r="B8169" i="73"/>
  <c r="C8189" i="73"/>
  <c r="E8189" i="73" s="1"/>
  <c r="F8188" i="73"/>
  <c r="G8166" i="73"/>
  <c r="H8166" i="73" s="1"/>
  <c r="I8166" i="73"/>
  <c r="A8169" i="73" l="1"/>
  <c r="B8170" i="73"/>
  <c r="C8190" i="73"/>
  <c r="E8190" i="73" s="1"/>
  <c r="D9190" i="73"/>
  <c r="F8189" i="73"/>
  <c r="G8167" i="73"/>
  <c r="H8167" i="73" s="1"/>
  <c r="I8167" i="73"/>
  <c r="C8191" i="73" l="1"/>
  <c r="E8191" i="73" s="1"/>
  <c r="D9191" i="73"/>
  <c r="A8170" i="73"/>
  <c r="B8171" i="73"/>
  <c r="F8190" i="73"/>
  <c r="G8168" i="73"/>
  <c r="H8168" i="73" s="1"/>
  <c r="I8168" i="73"/>
  <c r="D9192" i="73" l="1"/>
  <c r="A8171" i="73"/>
  <c r="B8172" i="73"/>
  <c r="C8192" i="73"/>
  <c r="E8192" i="73" s="1"/>
  <c r="F8191" i="73"/>
  <c r="G8169" i="73"/>
  <c r="H8169" i="73" s="1"/>
  <c r="I8169" i="73"/>
  <c r="A8172" i="73" l="1"/>
  <c r="B8173" i="73"/>
  <c r="C8193" i="73"/>
  <c r="E8193" i="73" s="1"/>
  <c r="D9193" i="73"/>
  <c r="F8192" i="73"/>
  <c r="G8170" i="73"/>
  <c r="H8170" i="73" s="1"/>
  <c r="I8170" i="73"/>
  <c r="C8194" i="73" l="1"/>
  <c r="E8194" i="73" s="1"/>
  <c r="A8173" i="73"/>
  <c r="B8174" i="73"/>
  <c r="D9194" i="73"/>
  <c r="F8193" i="73"/>
  <c r="G8171" i="73"/>
  <c r="H8171" i="73" s="1"/>
  <c r="I8171" i="73"/>
  <c r="A8174" i="73" l="1"/>
  <c r="B8175" i="73"/>
  <c r="C8195" i="73"/>
  <c r="E8195" i="73" s="1"/>
  <c r="D9195" i="73"/>
  <c r="F8194" i="73"/>
  <c r="G8172" i="73"/>
  <c r="H8172" i="73" s="1"/>
  <c r="I8172" i="73"/>
  <c r="C8196" i="73" l="1"/>
  <c r="E8196" i="73" s="1"/>
  <c r="D9196" i="73"/>
  <c r="A8175" i="73"/>
  <c r="B8176" i="73"/>
  <c r="F8195" i="73"/>
  <c r="G8173" i="73"/>
  <c r="H8173" i="73" s="1"/>
  <c r="I8173" i="73"/>
  <c r="D9197" i="73" l="1"/>
  <c r="A8176" i="73"/>
  <c r="B8177" i="73"/>
  <c r="C8197" i="73"/>
  <c r="F8196" i="73"/>
  <c r="G8174" i="73"/>
  <c r="H8174" i="73" s="1"/>
  <c r="I8174" i="73"/>
  <c r="E8197" i="73"/>
  <c r="A8177" i="73" l="1"/>
  <c r="B8178" i="73"/>
  <c r="C8198" i="73"/>
  <c r="E8198" i="73" s="1"/>
  <c r="D9198" i="73"/>
  <c r="F8197" i="73"/>
  <c r="G8175" i="73"/>
  <c r="H8175" i="73" s="1"/>
  <c r="I8175" i="73"/>
  <c r="C8199" i="73" l="1"/>
  <c r="E8199" i="73" s="1"/>
  <c r="D9199" i="73"/>
  <c r="A8178" i="73"/>
  <c r="B8179" i="73"/>
  <c r="F8198" i="73"/>
  <c r="G8176" i="73"/>
  <c r="H8176" i="73" s="1"/>
  <c r="I8176" i="73"/>
  <c r="D9200" i="73" l="1"/>
  <c r="A8179" i="73"/>
  <c r="B8180" i="73"/>
  <c r="C8200" i="73"/>
  <c r="E8200" i="73" s="1"/>
  <c r="F8199" i="73"/>
  <c r="G8177" i="73"/>
  <c r="H8177" i="73" s="1"/>
  <c r="I8177" i="73"/>
  <c r="A8180" i="73" l="1"/>
  <c r="B8181" i="73"/>
  <c r="C8201" i="73"/>
  <c r="E8201" i="73" s="1"/>
  <c r="D9201" i="73"/>
  <c r="F8200" i="73"/>
  <c r="G8178" i="73"/>
  <c r="H8178" i="73" s="1"/>
  <c r="I8178" i="73"/>
  <c r="C8202" i="73" l="1"/>
  <c r="E8202" i="73" s="1"/>
  <c r="A8181" i="73"/>
  <c r="B8182" i="73"/>
  <c r="D9202" i="73"/>
  <c r="F8201" i="73"/>
  <c r="G8179" i="73"/>
  <c r="H8179" i="73" s="1"/>
  <c r="I8179" i="73"/>
  <c r="A8182" i="73" l="1"/>
  <c r="B8183" i="73"/>
  <c r="C8203" i="73"/>
  <c r="E8203" i="73" s="1"/>
  <c r="D9203" i="73"/>
  <c r="F8202" i="73"/>
  <c r="G8180" i="73"/>
  <c r="H8180" i="73" s="1"/>
  <c r="I8180" i="73"/>
  <c r="C8204" i="73" l="1"/>
  <c r="E8204" i="73" s="1"/>
  <c r="D9204" i="73"/>
  <c r="A8183" i="73"/>
  <c r="B8184" i="73"/>
  <c r="F8203" i="73"/>
  <c r="G8181" i="73"/>
  <c r="H8181" i="73" s="1"/>
  <c r="I8181" i="73"/>
  <c r="D9205" i="73" l="1"/>
  <c r="A8184" i="73"/>
  <c r="B8185" i="73"/>
  <c r="C8205" i="73"/>
  <c r="E8205" i="73" s="1"/>
  <c r="F8204" i="73"/>
  <c r="G8182" i="73"/>
  <c r="H8182" i="73" s="1"/>
  <c r="I8182" i="73"/>
  <c r="A8185" i="73" l="1"/>
  <c r="B8186" i="73"/>
  <c r="C8206" i="73"/>
  <c r="E8206" i="73" s="1"/>
  <c r="D9206" i="73"/>
  <c r="F8205" i="73"/>
  <c r="G8183" i="73"/>
  <c r="H8183" i="73" s="1"/>
  <c r="I8183" i="73"/>
  <c r="C8207" i="73" l="1"/>
  <c r="E8207" i="73" s="1"/>
  <c r="D9207" i="73"/>
  <c r="A8186" i="73"/>
  <c r="B8187" i="73"/>
  <c r="F8206" i="73"/>
  <c r="G8184" i="73"/>
  <c r="H8184" i="73" s="1"/>
  <c r="I8184" i="73"/>
  <c r="D9208" i="73" l="1"/>
  <c r="A8187" i="73"/>
  <c r="B8188" i="73"/>
  <c r="C8208" i="73"/>
  <c r="E8208" i="73" s="1"/>
  <c r="F8207" i="73"/>
  <c r="G8185" i="73"/>
  <c r="H8185" i="73" s="1"/>
  <c r="I8185" i="73"/>
  <c r="A8188" i="73" l="1"/>
  <c r="B8189" i="73"/>
  <c r="C8209" i="73"/>
  <c r="E8209" i="73" s="1"/>
  <c r="D9209" i="73"/>
  <c r="F8208" i="73"/>
  <c r="G8186" i="73"/>
  <c r="H8186" i="73" s="1"/>
  <c r="I8186" i="73"/>
  <c r="C8210" i="73" l="1"/>
  <c r="E8210" i="73" s="1"/>
  <c r="A8189" i="73"/>
  <c r="B8190" i="73"/>
  <c r="D9210" i="73"/>
  <c r="F8209" i="73"/>
  <c r="G8187" i="73"/>
  <c r="H8187" i="73" s="1"/>
  <c r="I8187" i="73"/>
  <c r="A8190" i="73" l="1"/>
  <c r="B8191" i="73"/>
  <c r="C8211" i="73"/>
  <c r="E8211" i="73" s="1"/>
  <c r="D9211" i="73"/>
  <c r="F8210" i="73"/>
  <c r="G8188" i="73"/>
  <c r="H8188" i="73" s="1"/>
  <c r="I8188" i="73"/>
  <c r="C8212" i="73" l="1"/>
  <c r="E8212" i="73" s="1"/>
  <c r="D9212" i="73"/>
  <c r="A8191" i="73"/>
  <c r="B8192" i="73"/>
  <c r="F8211" i="73"/>
  <c r="G8189" i="73"/>
  <c r="H8189" i="73" s="1"/>
  <c r="I8189" i="73"/>
  <c r="D9213" i="73" l="1"/>
  <c r="A8192" i="73"/>
  <c r="B8193" i="73"/>
  <c r="C8213" i="73"/>
  <c r="E8213" i="73" s="1"/>
  <c r="F8212" i="73"/>
  <c r="G8190" i="73"/>
  <c r="H8190" i="73" s="1"/>
  <c r="I8190" i="73"/>
  <c r="A8193" i="73" l="1"/>
  <c r="B8194" i="73"/>
  <c r="C8214" i="73"/>
  <c r="E8214" i="73" s="1"/>
  <c r="D9214" i="73"/>
  <c r="F8213" i="73"/>
  <c r="G8191" i="73"/>
  <c r="H8191" i="73" s="1"/>
  <c r="I8191" i="73"/>
  <c r="C8215" i="73" l="1"/>
  <c r="E8215" i="73" s="1"/>
  <c r="D9215" i="73"/>
  <c r="A8194" i="73"/>
  <c r="B8195" i="73"/>
  <c r="F8214" i="73"/>
  <c r="G8192" i="73"/>
  <c r="H8192" i="73" s="1"/>
  <c r="I8192" i="73"/>
  <c r="D9216" i="73" l="1"/>
  <c r="A8195" i="73"/>
  <c r="B8196" i="73"/>
  <c r="C8216" i="73"/>
  <c r="E8216" i="73" s="1"/>
  <c r="F8215" i="73"/>
  <c r="G8193" i="73"/>
  <c r="H8193" i="73" s="1"/>
  <c r="I8193" i="73"/>
  <c r="A8196" i="73" l="1"/>
  <c r="B8197" i="73"/>
  <c r="C8217" i="73"/>
  <c r="E8217" i="73" s="1"/>
  <c r="D9217" i="73"/>
  <c r="F8216" i="73"/>
  <c r="G8194" i="73"/>
  <c r="H8194" i="73" s="1"/>
  <c r="I8194" i="73"/>
  <c r="C8218" i="73" l="1"/>
  <c r="E8218" i="73" s="1"/>
  <c r="A8197" i="73"/>
  <c r="B8198" i="73"/>
  <c r="D9218" i="73"/>
  <c r="F8217" i="73"/>
  <c r="G8195" i="73"/>
  <c r="H8195" i="73" s="1"/>
  <c r="I8195" i="73"/>
  <c r="A8198" i="73" l="1"/>
  <c r="B8199" i="73"/>
  <c r="C8219" i="73"/>
  <c r="E8219" i="73" s="1"/>
  <c r="D9219" i="73"/>
  <c r="F8218" i="73"/>
  <c r="G8196" i="73"/>
  <c r="H8196" i="73" s="1"/>
  <c r="I8196" i="73"/>
  <c r="C8220" i="73" l="1"/>
  <c r="E8220" i="73" s="1"/>
  <c r="D9220" i="73"/>
  <c r="A8199" i="73"/>
  <c r="B8200" i="73"/>
  <c r="F8219" i="73"/>
  <c r="G8197" i="73"/>
  <c r="H8197" i="73" s="1"/>
  <c r="I8197" i="73"/>
  <c r="D9221" i="73" l="1"/>
  <c r="A8200" i="73"/>
  <c r="B8201" i="73"/>
  <c r="C8221" i="73"/>
  <c r="E8221" i="73" s="1"/>
  <c r="F8220" i="73"/>
  <c r="G8198" i="73"/>
  <c r="H8198" i="73" s="1"/>
  <c r="I8198" i="73"/>
  <c r="A8201" i="73" l="1"/>
  <c r="B8202" i="73"/>
  <c r="C8222" i="73"/>
  <c r="E8222" i="73" s="1"/>
  <c r="D9222" i="73"/>
  <c r="F8221" i="73"/>
  <c r="G8199" i="73"/>
  <c r="H8199" i="73" s="1"/>
  <c r="I8199" i="73"/>
  <c r="C8223" i="73" l="1"/>
  <c r="E8223" i="73" s="1"/>
  <c r="D9223" i="73"/>
  <c r="A8202" i="73"/>
  <c r="B8203" i="73"/>
  <c r="F8222" i="73"/>
  <c r="G8200" i="73"/>
  <c r="H8200" i="73" s="1"/>
  <c r="I8200" i="73"/>
  <c r="D9224" i="73" l="1"/>
  <c r="A8203" i="73"/>
  <c r="B8204" i="73"/>
  <c r="C8224" i="73"/>
  <c r="F8223" i="73"/>
  <c r="G8201" i="73"/>
  <c r="H8201" i="73" s="1"/>
  <c r="I8201" i="73"/>
  <c r="E8224" i="73"/>
  <c r="A8204" i="73" l="1"/>
  <c r="B8205" i="73"/>
  <c r="C8225" i="73"/>
  <c r="E8225" i="73" s="1"/>
  <c r="D9225" i="73"/>
  <c r="F8224" i="73"/>
  <c r="G8202" i="73"/>
  <c r="H8202" i="73" s="1"/>
  <c r="I8202" i="73"/>
  <c r="C8226" i="73" l="1"/>
  <c r="E8226" i="73" s="1"/>
  <c r="A8205" i="73"/>
  <c r="B8206" i="73"/>
  <c r="D9226" i="73"/>
  <c r="F8225" i="73"/>
  <c r="G8203" i="73"/>
  <c r="H8203" i="73" s="1"/>
  <c r="I8203" i="73"/>
  <c r="A8206" i="73" l="1"/>
  <c r="B8207" i="73"/>
  <c r="C8227" i="73"/>
  <c r="E8227" i="73" s="1"/>
  <c r="D9227" i="73"/>
  <c r="F8226" i="73"/>
  <c r="G8204" i="73"/>
  <c r="H8204" i="73" s="1"/>
  <c r="I8204" i="73"/>
  <c r="C8228" i="73" l="1"/>
  <c r="E8228" i="73" s="1"/>
  <c r="D9228" i="73"/>
  <c r="A8207" i="73"/>
  <c r="B8208" i="73"/>
  <c r="F8227" i="73"/>
  <c r="G8205" i="73"/>
  <c r="H8205" i="73" s="1"/>
  <c r="I8205" i="73"/>
  <c r="D9229" i="73" l="1"/>
  <c r="A8208" i="73"/>
  <c r="B8209" i="73"/>
  <c r="C8229" i="73"/>
  <c r="E8229" i="73" s="1"/>
  <c r="F8228" i="73"/>
  <c r="G8206" i="73"/>
  <c r="H8206" i="73" s="1"/>
  <c r="I8206" i="73"/>
  <c r="A8209" i="73" l="1"/>
  <c r="B8210" i="73"/>
  <c r="C8230" i="73"/>
  <c r="E8230" i="73" s="1"/>
  <c r="D9230" i="73"/>
  <c r="F8229" i="73"/>
  <c r="G8207" i="73"/>
  <c r="H8207" i="73" s="1"/>
  <c r="I8207" i="73"/>
  <c r="C8231" i="73" l="1"/>
  <c r="E8231" i="73" s="1"/>
  <c r="D9231" i="73"/>
  <c r="A8210" i="73"/>
  <c r="B8211" i="73"/>
  <c r="F8230" i="73"/>
  <c r="G8208" i="73"/>
  <c r="H8208" i="73" s="1"/>
  <c r="I8208" i="73"/>
  <c r="D9232" i="73" l="1"/>
  <c r="A8211" i="73"/>
  <c r="B8212" i="73"/>
  <c r="C8232" i="73"/>
  <c r="E8232" i="73" s="1"/>
  <c r="F8231" i="73"/>
  <c r="G8209" i="73"/>
  <c r="H8209" i="73" s="1"/>
  <c r="I8209" i="73"/>
  <c r="A8212" i="73" l="1"/>
  <c r="B8213" i="73"/>
  <c r="C8233" i="73"/>
  <c r="E8233" i="73" s="1"/>
  <c r="D9233" i="73"/>
  <c r="F8232" i="73"/>
  <c r="G8210" i="73"/>
  <c r="H8210" i="73" s="1"/>
  <c r="I8210" i="73"/>
  <c r="C8234" i="73" l="1"/>
  <c r="E8234" i="73" s="1"/>
  <c r="A8213" i="73"/>
  <c r="B8214" i="73"/>
  <c r="D9234" i="73"/>
  <c r="F8233" i="73"/>
  <c r="G8211" i="73"/>
  <c r="H8211" i="73" s="1"/>
  <c r="I8211" i="73"/>
  <c r="A8214" i="73" l="1"/>
  <c r="B8215" i="73"/>
  <c r="C8235" i="73"/>
  <c r="E8235" i="73" s="1"/>
  <c r="D9235" i="73"/>
  <c r="F8234" i="73"/>
  <c r="G8212" i="73"/>
  <c r="H8212" i="73" s="1"/>
  <c r="I8212" i="73"/>
  <c r="C8236" i="73" l="1"/>
  <c r="E8236" i="73" s="1"/>
  <c r="D9236" i="73"/>
  <c r="A8215" i="73"/>
  <c r="B8216" i="73"/>
  <c r="F8235" i="73"/>
  <c r="G8213" i="73"/>
  <c r="H8213" i="73" s="1"/>
  <c r="I8213" i="73"/>
  <c r="D9237" i="73" l="1"/>
  <c r="A8216" i="73"/>
  <c r="B8217" i="73"/>
  <c r="C8237" i="73"/>
  <c r="E8237" i="73" s="1"/>
  <c r="F8236" i="73"/>
  <c r="G8214" i="73"/>
  <c r="H8214" i="73" s="1"/>
  <c r="I8214" i="73"/>
  <c r="A8217" i="73" l="1"/>
  <c r="B8218" i="73"/>
  <c r="C8238" i="73"/>
  <c r="E8238" i="73" s="1"/>
  <c r="D9238" i="73"/>
  <c r="F8237" i="73"/>
  <c r="G8215" i="73"/>
  <c r="H8215" i="73" s="1"/>
  <c r="I8215" i="73"/>
  <c r="C8239" i="73" l="1"/>
  <c r="E8239" i="73" s="1"/>
  <c r="D9239" i="73"/>
  <c r="A8218" i="73"/>
  <c r="B8219" i="73"/>
  <c r="F8238" i="73"/>
  <c r="G8216" i="73"/>
  <c r="H8216" i="73" s="1"/>
  <c r="I8216" i="73"/>
  <c r="D9240" i="73" l="1"/>
  <c r="A8219" i="73"/>
  <c r="B8220" i="73"/>
  <c r="C8240" i="73"/>
  <c r="E8240" i="73" s="1"/>
  <c r="F8239" i="73"/>
  <c r="G8217" i="73"/>
  <c r="H8217" i="73" s="1"/>
  <c r="I8217" i="73"/>
  <c r="A8220" i="73" l="1"/>
  <c r="B8221" i="73"/>
  <c r="C8241" i="73"/>
  <c r="E8241" i="73" s="1"/>
  <c r="D9241" i="73"/>
  <c r="F8240" i="73"/>
  <c r="G8218" i="73"/>
  <c r="H8218" i="73" s="1"/>
  <c r="I8218" i="73"/>
  <c r="C8242" i="73" l="1"/>
  <c r="E8242" i="73" s="1"/>
  <c r="A8221" i="73"/>
  <c r="B8222" i="73"/>
  <c r="D9242" i="73"/>
  <c r="F8241" i="73"/>
  <c r="G8219" i="73"/>
  <c r="H8219" i="73" s="1"/>
  <c r="I8219" i="73"/>
  <c r="A8222" i="73" l="1"/>
  <c r="B8223" i="73"/>
  <c r="C8243" i="73"/>
  <c r="E8243" i="73" s="1"/>
  <c r="D9243" i="73"/>
  <c r="F8242" i="73"/>
  <c r="G8220" i="73"/>
  <c r="H8220" i="73" s="1"/>
  <c r="I8220" i="73"/>
  <c r="C8244" i="73" l="1"/>
  <c r="E8244" i="73" s="1"/>
  <c r="D9244" i="73"/>
  <c r="A8223" i="73"/>
  <c r="B8224" i="73"/>
  <c r="F8243" i="73"/>
  <c r="G8221" i="73"/>
  <c r="H8221" i="73" s="1"/>
  <c r="I8221" i="73"/>
  <c r="D9245" i="73" l="1"/>
  <c r="A8224" i="73"/>
  <c r="B8225" i="73"/>
  <c r="C8245" i="73"/>
  <c r="E8245" i="73" s="1"/>
  <c r="F8244" i="73"/>
  <c r="G8222" i="73"/>
  <c r="H8222" i="73" s="1"/>
  <c r="I8222" i="73"/>
  <c r="A8225" i="73" l="1"/>
  <c r="B8226" i="73"/>
  <c r="C8246" i="73"/>
  <c r="E8246" i="73" s="1"/>
  <c r="D9246" i="73"/>
  <c r="F8245" i="73"/>
  <c r="G8223" i="73"/>
  <c r="H8223" i="73" s="1"/>
  <c r="I8223" i="73"/>
  <c r="C8247" i="73" l="1"/>
  <c r="E8247" i="73" s="1"/>
  <c r="D9247" i="73"/>
  <c r="A8226" i="73"/>
  <c r="B8227" i="73"/>
  <c r="F8246" i="73"/>
  <c r="G8224" i="73"/>
  <c r="H8224" i="73" s="1"/>
  <c r="I8224" i="73"/>
  <c r="D9248" i="73" l="1"/>
  <c r="A8227" i="73"/>
  <c r="B8228" i="73"/>
  <c r="C8248" i="73"/>
  <c r="E8248" i="73" s="1"/>
  <c r="F8247" i="73"/>
  <c r="G8225" i="73"/>
  <c r="H8225" i="73" s="1"/>
  <c r="I8225" i="73"/>
  <c r="A8228" i="73" l="1"/>
  <c r="B8229" i="73"/>
  <c r="C8249" i="73"/>
  <c r="E8249" i="73" s="1"/>
  <c r="D9249" i="73"/>
  <c r="F8248" i="73"/>
  <c r="G8226" i="73"/>
  <c r="H8226" i="73" s="1"/>
  <c r="I8226" i="73"/>
  <c r="C8250" i="73" l="1"/>
  <c r="E8250" i="73" s="1"/>
  <c r="D9250" i="73"/>
  <c r="A8229" i="73"/>
  <c r="B8230" i="73"/>
  <c r="F8249" i="73"/>
  <c r="G8227" i="73"/>
  <c r="H8227" i="73" s="1"/>
  <c r="I8227" i="73"/>
  <c r="D9251" i="73" l="1"/>
  <c r="A8230" i="73"/>
  <c r="B8231" i="73"/>
  <c r="C8251" i="73"/>
  <c r="E8251" i="73" s="1"/>
  <c r="F8250" i="73"/>
  <c r="G8228" i="73"/>
  <c r="H8228" i="73" s="1"/>
  <c r="I8228" i="73"/>
  <c r="A8231" i="73" l="1"/>
  <c r="B8232" i="73"/>
  <c r="C8252" i="73"/>
  <c r="E8252" i="73" s="1"/>
  <c r="D9252" i="73"/>
  <c r="F8251" i="73"/>
  <c r="G8229" i="73"/>
  <c r="H8229" i="73" s="1"/>
  <c r="I8229" i="73"/>
  <c r="C8253" i="73" l="1"/>
  <c r="E8253" i="73" s="1"/>
  <c r="A8232" i="73"/>
  <c r="B8233" i="73"/>
  <c r="D9253" i="73"/>
  <c r="F8252" i="73"/>
  <c r="G8230" i="73"/>
  <c r="H8230" i="73" s="1"/>
  <c r="I8230" i="73"/>
  <c r="A8233" i="73" l="1"/>
  <c r="B8234" i="73"/>
  <c r="D9254" i="73"/>
  <c r="C8254" i="73"/>
  <c r="E8254" i="73" s="1"/>
  <c r="F8253" i="73"/>
  <c r="G8231" i="73"/>
  <c r="H8231" i="73" s="1"/>
  <c r="I8231" i="73"/>
  <c r="D9255" i="73" l="1"/>
  <c r="C8255" i="73"/>
  <c r="E8255" i="73" s="1"/>
  <c r="A8234" i="73"/>
  <c r="B8235" i="73"/>
  <c r="F8254" i="73"/>
  <c r="G8232" i="73"/>
  <c r="H8232" i="73" s="1"/>
  <c r="I8232" i="73"/>
  <c r="C8256" i="73" l="1"/>
  <c r="E8256" i="73" s="1"/>
  <c r="A8235" i="73"/>
  <c r="B8236" i="73"/>
  <c r="D9256" i="73"/>
  <c r="F8255" i="73"/>
  <c r="G8233" i="73"/>
  <c r="H8233" i="73" s="1"/>
  <c r="I8233" i="73"/>
  <c r="A8236" i="73" l="1"/>
  <c r="B8237" i="73"/>
  <c r="C8257" i="73"/>
  <c r="E8257" i="73" s="1"/>
  <c r="D9257" i="73"/>
  <c r="F8256" i="73"/>
  <c r="G8234" i="73"/>
  <c r="H8234" i="73" s="1"/>
  <c r="I8234" i="73"/>
  <c r="C8258" i="73" l="1"/>
  <c r="E8258" i="73" s="1"/>
  <c r="D9258" i="73"/>
  <c r="A8237" i="73"/>
  <c r="B8238" i="73"/>
  <c r="F8257" i="73"/>
  <c r="G8235" i="73"/>
  <c r="H8235" i="73" s="1"/>
  <c r="I8235" i="73"/>
  <c r="D9259" i="73" l="1"/>
  <c r="A8238" i="73"/>
  <c r="B8239" i="73"/>
  <c r="C8259" i="73"/>
  <c r="E8259" i="73" s="1"/>
  <c r="F8258" i="73"/>
  <c r="G8236" i="73"/>
  <c r="H8236" i="73" s="1"/>
  <c r="I8236" i="73"/>
  <c r="A8239" i="73" l="1"/>
  <c r="B8240" i="73"/>
  <c r="C8260" i="73"/>
  <c r="E8260" i="73" s="1"/>
  <c r="D9260" i="73"/>
  <c r="F8259" i="73"/>
  <c r="G8237" i="73"/>
  <c r="H8237" i="73" s="1"/>
  <c r="I8237" i="73"/>
  <c r="C8261" i="73" l="1"/>
  <c r="E8261" i="73" s="1"/>
  <c r="A8240" i="73"/>
  <c r="B8241" i="73"/>
  <c r="D9261" i="73"/>
  <c r="F8260" i="73"/>
  <c r="G8238" i="73"/>
  <c r="H8238" i="73" s="1"/>
  <c r="I8238" i="73"/>
  <c r="A8241" i="73" l="1"/>
  <c r="B8242" i="73"/>
  <c r="D9262" i="73"/>
  <c r="C8262" i="73"/>
  <c r="E8262" i="73" s="1"/>
  <c r="F8261" i="73"/>
  <c r="G8239" i="73"/>
  <c r="H8239" i="73" s="1"/>
  <c r="I8239" i="73"/>
  <c r="D9263" i="73" l="1"/>
  <c r="C8263" i="73"/>
  <c r="E8263" i="73" s="1"/>
  <c r="A8242" i="73"/>
  <c r="B8243" i="73"/>
  <c r="F8262" i="73"/>
  <c r="G8240" i="73"/>
  <c r="H8240" i="73" s="1"/>
  <c r="I8240" i="73"/>
  <c r="C8264" i="73" l="1"/>
  <c r="E8264" i="73" s="1"/>
  <c r="A8243" i="73"/>
  <c r="B8244" i="73"/>
  <c r="D9264" i="73"/>
  <c r="F8263" i="73"/>
  <c r="G8241" i="73"/>
  <c r="H8241" i="73" s="1"/>
  <c r="I8241" i="73"/>
  <c r="A8244" i="73" l="1"/>
  <c r="B8245" i="73"/>
  <c r="C8265" i="73"/>
  <c r="E8265" i="73" s="1"/>
  <c r="D9265" i="73"/>
  <c r="F8264" i="73"/>
  <c r="G8242" i="73"/>
  <c r="H8242" i="73" s="1"/>
  <c r="I8242" i="73"/>
  <c r="C8266" i="73" l="1"/>
  <c r="E8266" i="73" s="1"/>
  <c r="D9266" i="73"/>
  <c r="A8245" i="73"/>
  <c r="B8246" i="73"/>
  <c r="F8265" i="73"/>
  <c r="G8243" i="73"/>
  <c r="H8243" i="73" s="1"/>
  <c r="I8243" i="73"/>
  <c r="D9267" i="73" l="1"/>
  <c r="A8246" i="73"/>
  <c r="B8247" i="73"/>
  <c r="C8267" i="73"/>
  <c r="E8267" i="73" s="1"/>
  <c r="F8266" i="73"/>
  <c r="G8244" i="73"/>
  <c r="H8244" i="73" s="1"/>
  <c r="I8244" i="73"/>
  <c r="A8247" i="73" l="1"/>
  <c r="B8248" i="73"/>
  <c r="C8268" i="73"/>
  <c r="E8268" i="73" s="1"/>
  <c r="D9268" i="73"/>
  <c r="F8267" i="73"/>
  <c r="G8245" i="73"/>
  <c r="H8245" i="73" s="1"/>
  <c r="I8245" i="73"/>
  <c r="C8269" i="73" l="1"/>
  <c r="E8269" i="73" s="1"/>
  <c r="A8248" i="73"/>
  <c r="B8249" i="73"/>
  <c r="D9269" i="73"/>
  <c r="F8268" i="73"/>
  <c r="G8246" i="73"/>
  <c r="H8246" i="73" s="1"/>
  <c r="I8246" i="73"/>
  <c r="A8249" i="73" l="1"/>
  <c r="B8250" i="73"/>
  <c r="D9270" i="73"/>
  <c r="C8270" i="73"/>
  <c r="E8270" i="73" s="1"/>
  <c r="F8269" i="73"/>
  <c r="G8247" i="73"/>
  <c r="H8247" i="73" s="1"/>
  <c r="I8247" i="73"/>
  <c r="D9271" i="73" l="1"/>
  <c r="C8271" i="73"/>
  <c r="A8250" i="73"/>
  <c r="B8251" i="73"/>
  <c r="F8270" i="73"/>
  <c r="E8271" i="73"/>
  <c r="G8248" i="73"/>
  <c r="H8248" i="73" s="1"/>
  <c r="I8248" i="73"/>
  <c r="C8272" i="73" l="1"/>
  <c r="E8272" i="73" s="1"/>
  <c r="A8251" i="73"/>
  <c r="B8252" i="73"/>
  <c r="D9272" i="73"/>
  <c r="F8271" i="73"/>
  <c r="G8249" i="73"/>
  <c r="H8249" i="73" s="1"/>
  <c r="I8249" i="73"/>
  <c r="A8252" i="73" l="1"/>
  <c r="B8253" i="73"/>
  <c r="C8273" i="73"/>
  <c r="E8273" i="73" s="1"/>
  <c r="D9273" i="73"/>
  <c r="F8272" i="73"/>
  <c r="G8250" i="73"/>
  <c r="H8250" i="73" s="1"/>
  <c r="I8250" i="73"/>
  <c r="C8274" i="73" l="1"/>
  <c r="E8274" i="73" s="1"/>
  <c r="D9274" i="73"/>
  <c r="A8253" i="73"/>
  <c r="B8254" i="73"/>
  <c r="F8273" i="73"/>
  <c r="G8251" i="73"/>
  <c r="H8251" i="73" s="1"/>
  <c r="I8251" i="73"/>
  <c r="D9275" i="73" l="1"/>
  <c r="A8254" i="73"/>
  <c r="B8255" i="73"/>
  <c r="C8275" i="73"/>
  <c r="E8275" i="73" s="1"/>
  <c r="F8274" i="73"/>
  <c r="G8252" i="73"/>
  <c r="H8252" i="73" s="1"/>
  <c r="I8252" i="73"/>
  <c r="A8255" i="73" l="1"/>
  <c r="B8256" i="73"/>
  <c r="C8276" i="73"/>
  <c r="E8276" i="73" s="1"/>
  <c r="D9276" i="73"/>
  <c r="F8275" i="73"/>
  <c r="G8253" i="73"/>
  <c r="H8253" i="73" s="1"/>
  <c r="I8253" i="73"/>
  <c r="C8277" i="73" l="1"/>
  <c r="E8277" i="73" s="1"/>
  <c r="A8256" i="73"/>
  <c r="B8257" i="73"/>
  <c r="D9277" i="73"/>
  <c r="F8276" i="73"/>
  <c r="G8254" i="73"/>
  <c r="H8254" i="73" s="1"/>
  <c r="I8254" i="73"/>
  <c r="A8257" i="73" l="1"/>
  <c r="B8258" i="73"/>
  <c r="D9278" i="73"/>
  <c r="C8278" i="73"/>
  <c r="E8278" i="73" s="1"/>
  <c r="F8277" i="73"/>
  <c r="G8255" i="73"/>
  <c r="H8255" i="73" s="1"/>
  <c r="I8255" i="73"/>
  <c r="D9279" i="73" l="1"/>
  <c r="C8279" i="73"/>
  <c r="E8279" i="73" s="1"/>
  <c r="A8258" i="73"/>
  <c r="B8259" i="73"/>
  <c r="F8278" i="73"/>
  <c r="G8256" i="73"/>
  <c r="H8256" i="73" s="1"/>
  <c r="I8256" i="73"/>
  <c r="C8280" i="73" l="1"/>
  <c r="E8280" i="73" s="1"/>
  <c r="A8259" i="73"/>
  <c r="B8260" i="73"/>
  <c r="D9280" i="73"/>
  <c r="F8279" i="73"/>
  <c r="G8257" i="73"/>
  <c r="H8257" i="73" s="1"/>
  <c r="I8257" i="73"/>
  <c r="A8260" i="73" l="1"/>
  <c r="B8261" i="73"/>
  <c r="C8281" i="73"/>
  <c r="E8281" i="73" s="1"/>
  <c r="D9281" i="73"/>
  <c r="F8280" i="73"/>
  <c r="G8258" i="73"/>
  <c r="H8258" i="73" s="1"/>
  <c r="I8258" i="73"/>
  <c r="C8282" i="73" l="1"/>
  <c r="E8282" i="73" s="1"/>
  <c r="D9282" i="73"/>
  <c r="A8261" i="73"/>
  <c r="B8262" i="73"/>
  <c r="F8281" i="73"/>
  <c r="G8259" i="73"/>
  <c r="H8259" i="73" s="1"/>
  <c r="I8259" i="73"/>
  <c r="D9283" i="73" l="1"/>
  <c r="A8262" i="73"/>
  <c r="B8263" i="73"/>
  <c r="C8283" i="73"/>
  <c r="E8283" i="73" s="1"/>
  <c r="F8282" i="73"/>
  <c r="G8260" i="73"/>
  <c r="H8260" i="73" s="1"/>
  <c r="I8260" i="73"/>
  <c r="A8263" i="73" l="1"/>
  <c r="B8264" i="73"/>
  <c r="C8284" i="73"/>
  <c r="E8284" i="73" s="1"/>
  <c r="D9284" i="73"/>
  <c r="F8283" i="73"/>
  <c r="G8261" i="73"/>
  <c r="H8261" i="73" s="1"/>
  <c r="I8261" i="73"/>
  <c r="C8285" i="73" l="1"/>
  <c r="E8285" i="73" s="1"/>
  <c r="A8264" i="73"/>
  <c r="B8265" i="73"/>
  <c r="D9285" i="73"/>
  <c r="F8284" i="73"/>
  <c r="G8262" i="73"/>
  <c r="H8262" i="73" s="1"/>
  <c r="I8262" i="73"/>
  <c r="A8265" i="73" l="1"/>
  <c r="B8266" i="73"/>
  <c r="D9286" i="73"/>
  <c r="C8286" i="73"/>
  <c r="E8286" i="73" s="1"/>
  <c r="F8285" i="73"/>
  <c r="G8263" i="73"/>
  <c r="H8263" i="73" s="1"/>
  <c r="I8263" i="73"/>
  <c r="D9287" i="73" l="1"/>
  <c r="C8287" i="73"/>
  <c r="E8287" i="73" s="1"/>
  <c r="A8266" i="73"/>
  <c r="B8267" i="73"/>
  <c r="F8286" i="73"/>
  <c r="G8264" i="73"/>
  <c r="H8264" i="73" s="1"/>
  <c r="I8264" i="73"/>
  <c r="C8288" i="73" l="1"/>
  <c r="E8288" i="73" s="1"/>
  <c r="A8267" i="73"/>
  <c r="B8268" i="73"/>
  <c r="D9288" i="73"/>
  <c r="F8287" i="73"/>
  <c r="G8265" i="73"/>
  <c r="H8265" i="73" s="1"/>
  <c r="I8265" i="73"/>
  <c r="A8268" i="73" l="1"/>
  <c r="B8269" i="73"/>
  <c r="C8289" i="73"/>
  <c r="E8289" i="73" s="1"/>
  <c r="D9289" i="73"/>
  <c r="F8288" i="73"/>
  <c r="G8266" i="73"/>
  <c r="H8266" i="73" s="1"/>
  <c r="I8266" i="73"/>
  <c r="C8290" i="73" l="1"/>
  <c r="E8290" i="73" s="1"/>
  <c r="D9290" i="73"/>
  <c r="A8269" i="73"/>
  <c r="B8270" i="73"/>
  <c r="F8289" i="73"/>
  <c r="G8267" i="73"/>
  <c r="H8267" i="73" s="1"/>
  <c r="I8267" i="73"/>
  <c r="D9291" i="73" l="1"/>
  <c r="A8270" i="73"/>
  <c r="B8271" i="73"/>
  <c r="C8291" i="73"/>
  <c r="E8291" i="73" s="1"/>
  <c r="F8290" i="73"/>
  <c r="G8268" i="73"/>
  <c r="H8268" i="73" s="1"/>
  <c r="I8268" i="73"/>
  <c r="A8271" i="73" l="1"/>
  <c r="B8272" i="73"/>
  <c r="C8292" i="73"/>
  <c r="E8292" i="73" s="1"/>
  <c r="D9292" i="73"/>
  <c r="F8291" i="73"/>
  <c r="G8269" i="73"/>
  <c r="H8269" i="73" s="1"/>
  <c r="I8269" i="73"/>
  <c r="C8293" i="73" l="1"/>
  <c r="E8293" i="73" s="1"/>
  <c r="A8272" i="73"/>
  <c r="B8273" i="73"/>
  <c r="D9293" i="73"/>
  <c r="F8292" i="73"/>
  <c r="G8270" i="73"/>
  <c r="H8270" i="73" s="1"/>
  <c r="I8270" i="73"/>
  <c r="A8273" i="73" l="1"/>
  <c r="B8274" i="73"/>
  <c r="D9294" i="73"/>
  <c r="C8294" i="73"/>
  <c r="F8293" i="73"/>
  <c r="G8271" i="73"/>
  <c r="H8271" i="73" s="1"/>
  <c r="I8271" i="73"/>
  <c r="D9295" i="73" l="1"/>
  <c r="C8295" i="73"/>
  <c r="E8295" i="73" s="1"/>
  <c r="A8274" i="73"/>
  <c r="B8275" i="73"/>
  <c r="E8294" i="73"/>
  <c r="F8294" i="73"/>
  <c r="G8272" i="73"/>
  <c r="H8272" i="73" s="1"/>
  <c r="I8272" i="73"/>
  <c r="C8296" i="73" l="1"/>
  <c r="E8296" i="73" s="1"/>
  <c r="A8275" i="73"/>
  <c r="B8276" i="73"/>
  <c r="D9296" i="73"/>
  <c r="F8295" i="73"/>
  <c r="G8273" i="73"/>
  <c r="H8273" i="73" s="1"/>
  <c r="I8273" i="73"/>
  <c r="A8276" i="73" l="1"/>
  <c r="B8277" i="73"/>
  <c r="C8297" i="73"/>
  <c r="E8297" i="73" s="1"/>
  <c r="D9297" i="73"/>
  <c r="F8296" i="73"/>
  <c r="G8274" i="73"/>
  <c r="H8274" i="73" s="1"/>
  <c r="I8274" i="73"/>
  <c r="C8298" i="73" l="1"/>
  <c r="E8298" i="73" s="1"/>
  <c r="D9298" i="73"/>
  <c r="A8277" i="73"/>
  <c r="B8278" i="73"/>
  <c r="F8297" i="73"/>
  <c r="G8275" i="73"/>
  <c r="H8275" i="73" s="1"/>
  <c r="I8275" i="73"/>
  <c r="D9299" i="73" l="1"/>
  <c r="A8278" i="73"/>
  <c r="B8279" i="73"/>
  <c r="C8299" i="73"/>
  <c r="E8299" i="73" s="1"/>
  <c r="F8298" i="73"/>
  <c r="G8276" i="73"/>
  <c r="H8276" i="73" s="1"/>
  <c r="I8276" i="73"/>
  <c r="A8279" i="73" l="1"/>
  <c r="B8280" i="73"/>
  <c r="C8300" i="73"/>
  <c r="E8300" i="73" s="1"/>
  <c r="D9300" i="73"/>
  <c r="F8299" i="73"/>
  <c r="G8277" i="73"/>
  <c r="H8277" i="73" s="1"/>
  <c r="I8277" i="73"/>
  <c r="C8301" i="73" l="1"/>
  <c r="E8301" i="73" s="1"/>
  <c r="A8280" i="73"/>
  <c r="B8281" i="73"/>
  <c r="D9301" i="73"/>
  <c r="F8300" i="73"/>
  <c r="G8278" i="73"/>
  <c r="H8278" i="73" s="1"/>
  <c r="I8278" i="73"/>
  <c r="A8281" i="73" l="1"/>
  <c r="B8282" i="73"/>
  <c r="D9302" i="73"/>
  <c r="C8302" i="73"/>
  <c r="E8302" i="73" s="1"/>
  <c r="F8301" i="73"/>
  <c r="G8279" i="73"/>
  <c r="H8279" i="73" s="1"/>
  <c r="I8279" i="73"/>
  <c r="D9303" i="73" l="1"/>
  <c r="C8303" i="73"/>
  <c r="E8303" i="73" s="1"/>
  <c r="A8282" i="73"/>
  <c r="B8283" i="73"/>
  <c r="F8302" i="73"/>
  <c r="G8280" i="73"/>
  <c r="H8280" i="73" s="1"/>
  <c r="I8280" i="73"/>
  <c r="C8304" i="73" l="1"/>
  <c r="E8304" i="73" s="1"/>
  <c r="A8283" i="73"/>
  <c r="B8284" i="73"/>
  <c r="D9304" i="73"/>
  <c r="F8303" i="73"/>
  <c r="G8281" i="73"/>
  <c r="H8281" i="73" s="1"/>
  <c r="I8281" i="73"/>
  <c r="A8284" i="73" l="1"/>
  <c r="B8285" i="73"/>
  <c r="C8305" i="73"/>
  <c r="E8305" i="73" s="1"/>
  <c r="D9305" i="73"/>
  <c r="F8304" i="73"/>
  <c r="G8282" i="73"/>
  <c r="H8282" i="73" s="1"/>
  <c r="I8282" i="73"/>
  <c r="C8306" i="73" l="1"/>
  <c r="E8306" i="73" s="1"/>
  <c r="D9306" i="73"/>
  <c r="A8285" i="73"/>
  <c r="B8286" i="73"/>
  <c r="F8305" i="73"/>
  <c r="G8283" i="73"/>
  <c r="H8283" i="73" s="1"/>
  <c r="I8283" i="73"/>
  <c r="D9307" i="73" l="1"/>
  <c r="A8286" i="73"/>
  <c r="B8287" i="73"/>
  <c r="C8307" i="73"/>
  <c r="E8307" i="73" s="1"/>
  <c r="F8306" i="73"/>
  <c r="G8284" i="73"/>
  <c r="H8284" i="73" s="1"/>
  <c r="I8284" i="73"/>
  <c r="A8287" i="73" l="1"/>
  <c r="B8288" i="73"/>
  <c r="D9308" i="73"/>
  <c r="C8308" i="73"/>
  <c r="E8308" i="73" s="1"/>
  <c r="F8307" i="73"/>
  <c r="G8285" i="73"/>
  <c r="H8285" i="73" s="1"/>
  <c r="I8285" i="73"/>
  <c r="D9309" i="73" l="1"/>
  <c r="C8309" i="73"/>
  <c r="E8309" i="73" s="1"/>
  <c r="A8288" i="73"/>
  <c r="B8289" i="73"/>
  <c r="F8308" i="73"/>
  <c r="G8286" i="73"/>
  <c r="H8286" i="73" s="1"/>
  <c r="I8286" i="73"/>
  <c r="C8310" i="73" l="1"/>
  <c r="E8310" i="73" s="1"/>
  <c r="A8289" i="73"/>
  <c r="B8290" i="73"/>
  <c r="D9310" i="73"/>
  <c r="F8309" i="73"/>
  <c r="G8287" i="73"/>
  <c r="H8287" i="73" s="1"/>
  <c r="I8287" i="73"/>
  <c r="A8290" i="73" l="1"/>
  <c r="B8291" i="73"/>
  <c r="C8311" i="73"/>
  <c r="E8311" i="73" s="1"/>
  <c r="D9311" i="73"/>
  <c r="F8310" i="73"/>
  <c r="G8288" i="73"/>
  <c r="H8288" i="73" s="1"/>
  <c r="I8288" i="73"/>
  <c r="C8312" i="73" l="1"/>
  <c r="E8312" i="73" s="1"/>
  <c r="D9312" i="73"/>
  <c r="A8291" i="73"/>
  <c r="B8292" i="73"/>
  <c r="F8311" i="73"/>
  <c r="G8289" i="73"/>
  <c r="H8289" i="73" s="1"/>
  <c r="I8289" i="73"/>
  <c r="D9313" i="73" l="1"/>
  <c r="A8292" i="73"/>
  <c r="B8293" i="73"/>
  <c r="C8313" i="73"/>
  <c r="E8313" i="73" s="1"/>
  <c r="F8312" i="73"/>
  <c r="G8290" i="73"/>
  <c r="H8290" i="73" s="1"/>
  <c r="I8290" i="73"/>
  <c r="A8293" i="73" l="1"/>
  <c r="B8294" i="73"/>
  <c r="C8314" i="73"/>
  <c r="E8314" i="73" s="1"/>
  <c r="D9314" i="73"/>
  <c r="F8313" i="73"/>
  <c r="G8291" i="73"/>
  <c r="H8291" i="73" s="1"/>
  <c r="I8291" i="73"/>
  <c r="C8315" i="73" l="1"/>
  <c r="E8315" i="73" s="1"/>
  <c r="A8294" i="73"/>
  <c r="B8295" i="73"/>
  <c r="D9315" i="73"/>
  <c r="F8314" i="73"/>
  <c r="G8292" i="73"/>
  <c r="H8292" i="73" s="1"/>
  <c r="I8292" i="73"/>
  <c r="A8295" i="73" l="1"/>
  <c r="B8296" i="73"/>
  <c r="D9316" i="73"/>
  <c r="C8316" i="73"/>
  <c r="F8315" i="73"/>
  <c r="G8293" i="73"/>
  <c r="H8293" i="73" s="1"/>
  <c r="I8293" i="73"/>
  <c r="E8316" i="73"/>
  <c r="D9317" i="73" l="1"/>
  <c r="C8317" i="73"/>
  <c r="E8317" i="73" s="1"/>
  <c r="A8296" i="73"/>
  <c r="B8297" i="73"/>
  <c r="F8316" i="73"/>
  <c r="G8294" i="73"/>
  <c r="H8294" i="73" s="1"/>
  <c r="I8294" i="73"/>
  <c r="C8318" i="73" l="1"/>
  <c r="E8318" i="73" s="1"/>
  <c r="A8297" i="73"/>
  <c r="B8298" i="73"/>
  <c r="D9318" i="73"/>
  <c r="F8317" i="73"/>
  <c r="G8295" i="73"/>
  <c r="H8295" i="73" s="1"/>
  <c r="I8295" i="73"/>
  <c r="A8298" i="73" l="1"/>
  <c r="B8299" i="73"/>
  <c r="C8319" i="73"/>
  <c r="E8319" i="73" s="1"/>
  <c r="D9319" i="73"/>
  <c r="F8318" i="73"/>
  <c r="G8296" i="73"/>
  <c r="H8296" i="73" s="1"/>
  <c r="I8296" i="73"/>
  <c r="C8320" i="73" l="1"/>
  <c r="E8320" i="73" s="1"/>
  <c r="D9320" i="73"/>
  <c r="A8299" i="73"/>
  <c r="B8300" i="73"/>
  <c r="F8319" i="73"/>
  <c r="G8297" i="73"/>
  <c r="H8297" i="73" s="1"/>
  <c r="I8297" i="73"/>
  <c r="D9321" i="73" l="1"/>
  <c r="A8300" i="73"/>
  <c r="B8301" i="73"/>
  <c r="C8321" i="73"/>
  <c r="E8321" i="73" s="1"/>
  <c r="F8320" i="73"/>
  <c r="G8298" i="73"/>
  <c r="H8298" i="73" s="1"/>
  <c r="I8298" i="73"/>
  <c r="A8301" i="73" l="1"/>
  <c r="B8302" i="73"/>
  <c r="C8322" i="73"/>
  <c r="E8322" i="73" s="1"/>
  <c r="D9322" i="73"/>
  <c r="F8321" i="73"/>
  <c r="G8299" i="73"/>
  <c r="H8299" i="73" s="1"/>
  <c r="I8299" i="73"/>
  <c r="C8323" i="73" l="1"/>
  <c r="E8323" i="73" s="1"/>
  <c r="A8302" i="73"/>
  <c r="B8303" i="73"/>
  <c r="D9323" i="73"/>
  <c r="F8322" i="73"/>
  <c r="G8300" i="73"/>
  <c r="H8300" i="73" s="1"/>
  <c r="I8300" i="73"/>
  <c r="A8303" i="73" l="1"/>
  <c r="B8304" i="73"/>
  <c r="D9324" i="73"/>
  <c r="C8324" i="73"/>
  <c r="E8324" i="73" s="1"/>
  <c r="F8323" i="73"/>
  <c r="G8301" i="73"/>
  <c r="H8301" i="73" s="1"/>
  <c r="I8301" i="73"/>
  <c r="D9325" i="73" l="1"/>
  <c r="C8325" i="73"/>
  <c r="E8325" i="73" s="1"/>
  <c r="A8304" i="73"/>
  <c r="B8305" i="73"/>
  <c r="F8324" i="73"/>
  <c r="G8302" i="73"/>
  <c r="H8302" i="73" s="1"/>
  <c r="I8302" i="73"/>
  <c r="C8326" i="73" l="1"/>
  <c r="E8326" i="73" s="1"/>
  <c r="A8305" i="73"/>
  <c r="B8306" i="73"/>
  <c r="D9326" i="73"/>
  <c r="F8325" i="73"/>
  <c r="G8303" i="73"/>
  <c r="H8303" i="73" s="1"/>
  <c r="I8303" i="73"/>
  <c r="A8306" i="73" l="1"/>
  <c r="B8307" i="73"/>
  <c r="C8327" i="73"/>
  <c r="E8327" i="73" s="1"/>
  <c r="D9327" i="73"/>
  <c r="F8326" i="73"/>
  <c r="G8304" i="73"/>
  <c r="H8304" i="73" s="1"/>
  <c r="I8304" i="73"/>
  <c r="C8328" i="73" l="1"/>
  <c r="E8328" i="73" s="1"/>
  <c r="D9328" i="73"/>
  <c r="A8307" i="73"/>
  <c r="B8308" i="73"/>
  <c r="F8327" i="73"/>
  <c r="G8305" i="73"/>
  <c r="H8305" i="73" s="1"/>
  <c r="I8305" i="73"/>
  <c r="D9329" i="73" l="1"/>
  <c r="A8308" i="73"/>
  <c r="B8309" i="73"/>
  <c r="C8329" i="73"/>
  <c r="E8329" i="73" s="1"/>
  <c r="F8328" i="73"/>
  <c r="G8306" i="73"/>
  <c r="H8306" i="73" s="1"/>
  <c r="I8306" i="73"/>
  <c r="A8309" i="73" l="1"/>
  <c r="B8310" i="73"/>
  <c r="C8330" i="73"/>
  <c r="E8330" i="73" s="1"/>
  <c r="D9330" i="73"/>
  <c r="F8329" i="73"/>
  <c r="G8307" i="73"/>
  <c r="H8307" i="73" s="1"/>
  <c r="I8307" i="73"/>
  <c r="C8331" i="73" l="1"/>
  <c r="E8331" i="73" s="1"/>
  <c r="A8310" i="73"/>
  <c r="B8311" i="73"/>
  <c r="D9331" i="73"/>
  <c r="F8330" i="73"/>
  <c r="G8308" i="73"/>
  <c r="H8308" i="73" s="1"/>
  <c r="I8308" i="73"/>
  <c r="A8311" i="73" l="1"/>
  <c r="B8312" i="73"/>
  <c r="D9332" i="73"/>
  <c r="C8332" i="73"/>
  <c r="E8332" i="73" s="1"/>
  <c r="F8331" i="73"/>
  <c r="G8309" i="73"/>
  <c r="H8309" i="73" s="1"/>
  <c r="I8309" i="73"/>
  <c r="D9333" i="73" l="1"/>
  <c r="C8333" i="73"/>
  <c r="A8312" i="73"/>
  <c r="B8313" i="73"/>
  <c r="F8332" i="73"/>
  <c r="E8333" i="73"/>
  <c r="G8310" i="73"/>
  <c r="H8310" i="73" s="1"/>
  <c r="I8310" i="73"/>
  <c r="C8334" i="73" l="1"/>
  <c r="E8334" i="73" s="1"/>
  <c r="A8313" i="73"/>
  <c r="B8314" i="73"/>
  <c r="D9334" i="73"/>
  <c r="F8333" i="73"/>
  <c r="G8311" i="73"/>
  <c r="H8311" i="73" s="1"/>
  <c r="I8311" i="73"/>
  <c r="A8314" i="73" l="1"/>
  <c r="B8315" i="73"/>
  <c r="C8335" i="73"/>
  <c r="E8335" i="73" s="1"/>
  <c r="D9335" i="73"/>
  <c r="F8334" i="73"/>
  <c r="G8312" i="73"/>
  <c r="H8312" i="73" s="1"/>
  <c r="I8312" i="73"/>
  <c r="C8336" i="73" l="1"/>
  <c r="E8336" i="73" s="1"/>
  <c r="D9336" i="73"/>
  <c r="A8315" i="73"/>
  <c r="B8316" i="73"/>
  <c r="F8335" i="73"/>
  <c r="G8313" i="73"/>
  <c r="H8313" i="73" s="1"/>
  <c r="I8313" i="73"/>
  <c r="D9337" i="73" l="1"/>
  <c r="A8316" i="73"/>
  <c r="B8317" i="73"/>
  <c r="C8337" i="73"/>
  <c r="F8336" i="73"/>
  <c r="G8314" i="73"/>
  <c r="H8314" i="73" s="1"/>
  <c r="I8314" i="73"/>
  <c r="E8337" i="73"/>
  <c r="A8317" i="73" l="1"/>
  <c r="B8318" i="73"/>
  <c r="C8338" i="73"/>
  <c r="E8338" i="73" s="1"/>
  <c r="D9338" i="73"/>
  <c r="F8337" i="73"/>
  <c r="G8315" i="73"/>
  <c r="H8315" i="73" s="1"/>
  <c r="I8315" i="73"/>
  <c r="C8339" i="73" l="1"/>
  <c r="E8339" i="73" s="1"/>
  <c r="A8318" i="73"/>
  <c r="B8319" i="73"/>
  <c r="D9339" i="73"/>
  <c r="F8338" i="73"/>
  <c r="G8316" i="73"/>
  <c r="H8316" i="73" s="1"/>
  <c r="I8316" i="73"/>
  <c r="A8319" i="73" l="1"/>
  <c r="B8320" i="73"/>
  <c r="D9340" i="73"/>
  <c r="C8340" i="73"/>
  <c r="E8340" i="73" s="1"/>
  <c r="F8339" i="73"/>
  <c r="G8317" i="73"/>
  <c r="H8317" i="73" s="1"/>
  <c r="I8317" i="73"/>
  <c r="D9341" i="73" l="1"/>
  <c r="C8341" i="73"/>
  <c r="E8341" i="73" s="1"/>
  <c r="A8320" i="73"/>
  <c r="B8321" i="73"/>
  <c r="F8340" i="73"/>
  <c r="G8318" i="73"/>
  <c r="H8318" i="73" s="1"/>
  <c r="I8318" i="73"/>
  <c r="C8342" i="73" l="1"/>
  <c r="E8342" i="73" s="1"/>
  <c r="A8321" i="73"/>
  <c r="B8322" i="73"/>
  <c r="D9342" i="73"/>
  <c r="F8341" i="73"/>
  <c r="G8319" i="73"/>
  <c r="H8319" i="73" s="1"/>
  <c r="I8319" i="73"/>
  <c r="A8322" i="73" l="1"/>
  <c r="B8323" i="73"/>
  <c r="C8343" i="73"/>
  <c r="E8343" i="73" s="1"/>
  <c r="D9343" i="73"/>
  <c r="F8342" i="73"/>
  <c r="G8320" i="73"/>
  <c r="H8320" i="73" s="1"/>
  <c r="I8320" i="73"/>
  <c r="C8344" i="73" l="1"/>
  <c r="E8344" i="73" s="1"/>
  <c r="D9344" i="73"/>
  <c r="A8323" i="73"/>
  <c r="B8324" i="73"/>
  <c r="F8343" i="73"/>
  <c r="G8321" i="73"/>
  <c r="H8321" i="73" s="1"/>
  <c r="I8321" i="73"/>
  <c r="D9345" i="73" l="1"/>
  <c r="A8324" i="73"/>
  <c r="B8325" i="73"/>
  <c r="C8345" i="73"/>
  <c r="E8345" i="73" s="1"/>
  <c r="F8344" i="73"/>
  <c r="G8322" i="73"/>
  <c r="H8322" i="73" s="1"/>
  <c r="I8322" i="73"/>
  <c r="A8325" i="73" l="1"/>
  <c r="B8326" i="73"/>
  <c r="C8346" i="73"/>
  <c r="E8346" i="73" s="1"/>
  <c r="D9346" i="73"/>
  <c r="F8345" i="73"/>
  <c r="G8323" i="73"/>
  <c r="H8323" i="73" s="1"/>
  <c r="I8323" i="73"/>
  <c r="C8347" i="73" l="1"/>
  <c r="E8347" i="73" s="1"/>
  <c r="A8326" i="73"/>
  <c r="B8327" i="73"/>
  <c r="D9347" i="73"/>
  <c r="F8346" i="73"/>
  <c r="G8324" i="73"/>
  <c r="H8324" i="73" s="1"/>
  <c r="I8324" i="73"/>
  <c r="A8327" i="73" l="1"/>
  <c r="B8328" i="73"/>
  <c r="D9348" i="73"/>
  <c r="C8348" i="73"/>
  <c r="E8348" i="73" s="1"/>
  <c r="F8347" i="73"/>
  <c r="G8325" i="73"/>
  <c r="H8325" i="73" s="1"/>
  <c r="I8325" i="73"/>
  <c r="D9349" i="73" l="1"/>
  <c r="C8349" i="73"/>
  <c r="A8328" i="73"/>
  <c r="B8329" i="73"/>
  <c r="F8348" i="73"/>
  <c r="E8349" i="73"/>
  <c r="G8326" i="73"/>
  <c r="H8326" i="73" s="1"/>
  <c r="I8326" i="73"/>
  <c r="C8350" i="73" l="1"/>
  <c r="E8350" i="73" s="1"/>
  <c r="A8329" i="73"/>
  <c r="B8330" i="73"/>
  <c r="D9350" i="73"/>
  <c r="F8349" i="73"/>
  <c r="G8327" i="73"/>
  <c r="H8327" i="73" s="1"/>
  <c r="I8327" i="73"/>
  <c r="A8330" i="73" l="1"/>
  <c r="B8331" i="73"/>
  <c r="C8351" i="73"/>
  <c r="E8351" i="73" s="1"/>
  <c r="D9351" i="73"/>
  <c r="F8350" i="73"/>
  <c r="G8328" i="73"/>
  <c r="H8328" i="73" s="1"/>
  <c r="I8328" i="73"/>
  <c r="C8352" i="73" l="1"/>
  <c r="E8352" i="73" s="1"/>
  <c r="D9352" i="73"/>
  <c r="A8331" i="73"/>
  <c r="B8332" i="73"/>
  <c r="F8351" i="73"/>
  <c r="G8329" i="73"/>
  <c r="H8329" i="73" s="1"/>
  <c r="I8329" i="73"/>
  <c r="D9353" i="73" l="1"/>
  <c r="A8332" i="73"/>
  <c r="B8333" i="73"/>
  <c r="C8353" i="73"/>
  <c r="E8353" i="73" s="1"/>
  <c r="F8352" i="73"/>
  <c r="G8330" i="73"/>
  <c r="H8330" i="73" s="1"/>
  <c r="I8330" i="73"/>
  <c r="A8333" i="73" l="1"/>
  <c r="B8334" i="73"/>
  <c r="D9354" i="73"/>
  <c r="C8354" i="73"/>
  <c r="E8354" i="73" s="1"/>
  <c r="F8353" i="73"/>
  <c r="G8331" i="73"/>
  <c r="H8331" i="73" s="1"/>
  <c r="I8331" i="73"/>
  <c r="D9355" i="73" l="1"/>
  <c r="C8355" i="73"/>
  <c r="E8355" i="73" s="1"/>
  <c r="A8334" i="73"/>
  <c r="B8335" i="73"/>
  <c r="F8354" i="73"/>
  <c r="G8332" i="73"/>
  <c r="H8332" i="73" s="1"/>
  <c r="I8332" i="73"/>
  <c r="C8356" i="73" l="1"/>
  <c r="E8356" i="73" s="1"/>
  <c r="A8335" i="73"/>
  <c r="B8336" i="73"/>
  <c r="D9356" i="73"/>
  <c r="F8355" i="73"/>
  <c r="G8333" i="73"/>
  <c r="H8333" i="73" s="1"/>
  <c r="I8333" i="73"/>
  <c r="A8336" i="73" l="1"/>
  <c r="B8337" i="73"/>
  <c r="C8357" i="73"/>
  <c r="E8357" i="73" s="1"/>
  <c r="D9357" i="73"/>
  <c r="F8356" i="73"/>
  <c r="G8334" i="73"/>
  <c r="H8334" i="73" s="1"/>
  <c r="I8334" i="73"/>
  <c r="C8358" i="73" l="1"/>
  <c r="E8358" i="73" s="1"/>
  <c r="D9358" i="73"/>
  <c r="A8337" i="73"/>
  <c r="B8338" i="73"/>
  <c r="F8357" i="73"/>
  <c r="G8335" i="73"/>
  <c r="H8335" i="73" s="1"/>
  <c r="I8335" i="73"/>
  <c r="D9359" i="73" l="1"/>
  <c r="A8338" i="73"/>
  <c r="B8339" i="73"/>
  <c r="C8359" i="73"/>
  <c r="E8359" i="73" s="1"/>
  <c r="F8358" i="73"/>
  <c r="G8336" i="73"/>
  <c r="H8336" i="73" s="1"/>
  <c r="I8336" i="73"/>
  <c r="A8339" i="73" l="1"/>
  <c r="B8340" i="73"/>
  <c r="C8360" i="73"/>
  <c r="E8360" i="73" s="1"/>
  <c r="D9360" i="73"/>
  <c r="F8359" i="73"/>
  <c r="G8337" i="73"/>
  <c r="H8337" i="73" s="1"/>
  <c r="I8337" i="73"/>
  <c r="C8361" i="73" l="1"/>
  <c r="E8361" i="73" s="1"/>
  <c r="A8340" i="73"/>
  <c r="B8341" i="73"/>
  <c r="D9361" i="73"/>
  <c r="F8360" i="73"/>
  <c r="G8338" i="73"/>
  <c r="H8338" i="73" s="1"/>
  <c r="I8338" i="73"/>
  <c r="A8341" i="73" l="1"/>
  <c r="B8342" i="73"/>
  <c r="D9362" i="73"/>
  <c r="C8362" i="73"/>
  <c r="E8362" i="73" s="1"/>
  <c r="F8361" i="73"/>
  <c r="G8339" i="73"/>
  <c r="H8339" i="73" s="1"/>
  <c r="I8339" i="73"/>
  <c r="D9363" i="73" l="1"/>
  <c r="C8363" i="73"/>
  <c r="E8363" i="73" s="1"/>
  <c r="A8342" i="73"/>
  <c r="B8343" i="73"/>
  <c r="F8362" i="73"/>
  <c r="G8340" i="73"/>
  <c r="H8340" i="73" s="1"/>
  <c r="I8340" i="73"/>
  <c r="C8364" i="73" l="1"/>
  <c r="E8364" i="73" s="1"/>
  <c r="A8343" i="73"/>
  <c r="B8344" i="73"/>
  <c r="D9364" i="73"/>
  <c r="F8363" i="73"/>
  <c r="G8341" i="73"/>
  <c r="H8341" i="73" s="1"/>
  <c r="I8341" i="73"/>
  <c r="A8344" i="73" l="1"/>
  <c r="B8345" i="73"/>
  <c r="C8365" i="73"/>
  <c r="E8365" i="73" s="1"/>
  <c r="D9365" i="73"/>
  <c r="F8364" i="73"/>
  <c r="G8342" i="73"/>
  <c r="H8342" i="73" s="1"/>
  <c r="I8342" i="73"/>
  <c r="A8345" i="73" l="1"/>
  <c r="B8346" i="73"/>
  <c r="C8366" i="73"/>
  <c r="E8366" i="73" s="1"/>
  <c r="D9366" i="73"/>
  <c r="F8365" i="73"/>
  <c r="G8343" i="73"/>
  <c r="H8343" i="73" s="1"/>
  <c r="I8343" i="73"/>
  <c r="C8367" i="73" l="1"/>
  <c r="E8367" i="73" s="1"/>
  <c r="A8346" i="73"/>
  <c r="B8347" i="73"/>
  <c r="D9367" i="73"/>
  <c r="F8366" i="73"/>
  <c r="G8344" i="73"/>
  <c r="H8344" i="73" s="1"/>
  <c r="I8344" i="73"/>
  <c r="A8347" i="73" l="1"/>
  <c r="B8348" i="73"/>
  <c r="D9368" i="73"/>
  <c r="C8368" i="73"/>
  <c r="E8368" i="73" s="1"/>
  <c r="F8367" i="73"/>
  <c r="G8345" i="73"/>
  <c r="H8345" i="73" s="1"/>
  <c r="I8345" i="73"/>
  <c r="D9369" i="73" l="1"/>
  <c r="C8369" i="73"/>
  <c r="E8369" i="73" s="1"/>
  <c r="A8348" i="73"/>
  <c r="B8349" i="73"/>
  <c r="F8368" i="73"/>
  <c r="G8346" i="73"/>
  <c r="H8346" i="73" s="1"/>
  <c r="I8346" i="73"/>
  <c r="C8370" i="73" l="1"/>
  <c r="E8370" i="73" s="1"/>
  <c r="A8349" i="73"/>
  <c r="B8350" i="73"/>
  <c r="D9370" i="73"/>
  <c r="F8369" i="73"/>
  <c r="G8347" i="73"/>
  <c r="H8347" i="73" s="1"/>
  <c r="I8347" i="73"/>
  <c r="A8350" i="73" l="1"/>
  <c r="B8351" i="73"/>
  <c r="C8371" i="73"/>
  <c r="E8371" i="73" s="1"/>
  <c r="D9371" i="73"/>
  <c r="F8370" i="73"/>
  <c r="G8348" i="73"/>
  <c r="H8348" i="73" s="1"/>
  <c r="I8348" i="73"/>
  <c r="C8372" i="73" l="1"/>
  <c r="E8372" i="73" s="1"/>
  <c r="D9372" i="73"/>
  <c r="A8351" i="73"/>
  <c r="B8352" i="73"/>
  <c r="F8371" i="73"/>
  <c r="G8349" i="73"/>
  <c r="H8349" i="73" s="1"/>
  <c r="I8349" i="73"/>
  <c r="D9373" i="73" l="1"/>
  <c r="A8352" i="73"/>
  <c r="B8353" i="73"/>
  <c r="C8373" i="73"/>
  <c r="E8373" i="73" s="1"/>
  <c r="F8372" i="73"/>
  <c r="G8350" i="73"/>
  <c r="H8350" i="73" s="1"/>
  <c r="I8350" i="73"/>
  <c r="A8353" i="73" l="1"/>
  <c r="B8354" i="73"/>
  <c r="C8374" i="73"/>
  <c r="E8374" i="73" s="1"/>
  <c r="D9374" i="73"/>
  <c r="F8373" i="73"/>
  <c r="G8351" i="73"/>
  <c r="H8351" i="73" s="1"/>
  <c r="I8351" i="73"/>
  <c r="C8375" i="73" l="1"/>
  <c r="E8375" i="73" s="1"/>
  <c r="A8354" i="73"/>
  <c r="B8355" i="73"/>
  <c r="D9375" i="73"/>
  <c r="F8374" i="73"/>
  <c r="G8352" i="73"/>
  <c r="H8352" i="73" s="1"/>
  <c r="I8352" i="73"/>
  <c r="A8355" i="73" l="1"/>
  <c r="B8356" i="73"/>
  <c r="D9376" i="73"/>
  <c r="C8376" i="73"/>
  <c r="E8376" i="73" s="1"/>
  <c r="F8375" i="73"/>
  <c r="G8353" i="73"/>
  <c r="H8353" i="73" s="1"/>
  <c r="I8353" i="73"/>
  <c r="D9377" i="73" l="1"/>
  <c r="C8377" i="73"/>
  <c r="E8377" i="73" s="1"/>
  <c r="A8356" i="73"/>
  <c r="B8357" i="73"/>
  <c r="F8376" i="73"/>
  <c r="G8354" i="73"/>
  <c r="H8354" i="73" s="1"/>
  <c r="I8354" i="73"/>
  <c r="C8378" i="73" l="1"/>
  <c r="E8378" i="73" s="1"/>
  <c r="A8357" i="73"/>
  <c r="B8358" i="73"/>
  <c r="D9378" i="73"/>
  <c r="F8377" i="73"/>
  <c r="G8355" i="73"/>
  <c r="H8355" i="73" s="1"/>
  <c r="I8355" i="73"/>
  <c r="A8358" i="73" l="1"/>
  <c r="B8359" i="73"/>
  <c r="C8379" i="73"/>
  <c r="E8379" i="73" s="1"/>
  <c r="D9379" i="73"/>
  <c r="F8378" i="73"/>
  <c r="G8356" i="73"/>
  <c r="H8356" i="73" s="1"/>
  <c r="I8356" i="73"/>
  <c r="C8380" i="73" l="1"/>
  <c r="E8380" i="73" s="1"/>
  <c r="D9380" i="73"/>
  <c r="A8359" i="73"/>
  <c r="B8360" i="73"/>
  <c r="F8379" i="73"/>
  <c r="G8357" i="73"/>
  <c r="H8357" i="73" s="1"/>
  <c r="I8357" i="73"/>
  <c r="D9381" i="73" l="1"/>
  <c r="A8360" i="73"/>
  <c r="B8361" i="73"/>
  <c r="C8381" i="73"/>
  <c r="E8381" i="73" s="1"/>
  <c r="F8380" i="73"/>
  <c r="G8358" i="73"/>
  <c r="H8358" i="73" s="1"/>
  <c r="I8358" i="73"/>
  <c r="A8361" i="73" l="1"/>
  <c r="B8362" i="73"/>
  <c r="C8382" i="73"/>
  <c r="E8382" i="73" s="1"/>
  <c r="D9382" i="73"/>
  <c r="F8381" i="73"/>
  <c r="G8359" i="73"/>
  <c r="H8359" i="73" s="1"/>
  <c r="I8359" i="73"/>
  <c r="C8383" i="73" l="1"/>
  <c r="E8383" i="73" s="1"/>
  <c r="A8362" i="73"/>
  <c r="B8363" i="73"/>
  <c r="D9383" i="73"/>
  <c r="F8382" i="73"/>
  <c r="G8360" i="73"/>
  <c r="H8360" i="73" s="1"/>
  <c r="I8360" i="73"/>
  <c r="A8363" i="73" l="1"/>
  <c r="B8364" i="73"/>
  <c r="D9384" i="73"/>
  <c r="C8384" i="73"/>
  <c r="E8384" i="73" s="1"/>
  <c r="F8383" i="73"/>
  <c r="G8361" i="73"/>
  <c r="H8361" i="73" s="1"/>
  <c r="I8361" i="73"/>
  <c r="D9385" i="73" l="1"/>
  <c r="C8385" i="73"/>
  <c r="A8364" i="73"/>
  <c r="B8365" i="73"/>
  <c r="F8384" i="73"/>
  <c r="G8362" i="73"/>
  <c r="H8362" i="73" s="1"/>
  <c r="I8362" i="73"/>
  <c r="C8386" i="73" l="1"/>
  <c r="E8385" i="73"/>
  <c r="A8365" i="73"/>
  <c r="B8366" i="73"/>
  <c r="D9386" i="73"/>
  <c r="F8385" i="73"/>
  <c r="G8363" i="73"/>
  <c r="H8363" i="73" s="1"/>
  <c r="I8363" i="73"/>
  <c r="E8386" i="73"/>
  <c r="D9387" i="73" l="1"/>
  <c r="C8387" i="73"/>
  <c r="E8387" i="73" s="1"/>
  <c r="A8366" i="73"/>
  <c r="B8367" i="73"/>
  <c r="F8386" i="73"/>
  <c r="G8364" i="73"/>
  <c r="H8364" i="73" s="1"/>
  <c r="I8364" i="73"/>
  <c r="C8388" i="73" l="1"/>
  <c r="E8388" i="73" s="1"/>
  <c r="A8367" i="73"/>
  <c r="B8368" i="73"/>
  <c r="D9388" i="73"/>
  <c r="F8387" i="73"/>
  <c r="G8365" i="73"/>
  <c r="H8365" i="73" s="1"/>
  <c r="I8365" i="73"/>
  <c r="A8368" i="73" l="1"/>
  <c r="B8369" i="73"/>
  <c r="C8389" i="73"/>
  <c r="E8389" i="73" s="1"/>
  <c r="D9389" i="73"/>
  <c r="F8388" i="73"/>
  <c r="G8366" i="73"/>
  <c r="H8366" i="73" s="1"/>
  <c r="I8366" i="73"/>
  <c r="C8390" i="73" l="1"/>
  <c r="E8390" i="73" s="1"/>
  <c r="D9390" i="73"/>
  <c r="A8369" i="73"/>
  <c r="B8370" i="73"/>
  <c r="F8389" i="73"/>
  <c r="G8367" i="73"/>
  <c r="H8367" i="73" s="1"/>
  <c r="I8367" i="73"/>
  <c r="D9391" i="73" l="1"/>
  <c r="A8370" i="73"/>
  <c r="B8371" i="73"/>
  <c r="C8391" i="73"/>
  <c r="E8391" i="73" s="1"/>
  <c r="F8390" i="73"/>
  <c r="G8368" i="73"/>
  <c r="H8368" i="73" s="1"/>
  <c r="I8368" i="73"/>
  <c r="A8371" i="73" l="1"/>
  <c r="B8372" i="73"/>
  <c r="C8392" i="73"/>
  <c r="E8392" i="73" s="1"/>
  <c r="D9392" i="73"/>
  <c r="F8391" i="73"/>
  <c r="G8369" i="73"/>
  <c r="H8369" i="73" s="1"/>
  <c r="I8369" i="73"/>
  <c r="C8393" i="73" l="1"/>
  <c r="E8393" i="73" s="1"/>
  <c r="A8372" i="73"/>
  <c r="B8373" i="73"/>
  <c r="D9393" i="73"/>
  <c r="F8392" i="73"/>
  <c r="G8370" i="73"/>
  <c r="H8370" i="73" s="1"/>
  <c r="I8370" i="73"/>
  <c r="A8373" i="73" l="1"/>
  <c r="B8374" i="73"/>
  <c r="D9394" i="73"/>
  <c r="C8394" i="73"/>
  <c r="E8394" i="73" s="1"/>
  <c r="F8393" i="73"/>
  <c r="G8371" i="73"/>
  <c r="H8371" i="73" s="1"/>
  <c r="I8371" i="73"/>
  <c r="D9395" i="73" l="1"/>
  <c r="C8395" i="73"/>
  <c r="E8395" i="73" s="1"/>
  <c r="A8374" i="73"/>
  <c r="B8375" i="73"/>
  <c r="F8394" i="73"/>
  <c r="G8372" i="73"/>
  <c r="H8372" i="73" s="1"/>
  <c r="I8372" i="73"/>
  <c r="C8396" i="73" l="1"/>
  <c r="E8396" i="73" s="1"/>
  <c r="A8375" i="73"/>
  <c r="B8376" i="73"/>
  <c r="D9396" i="73"/>
  <c r="F8395" i="73"/>
  <c r="G8373" i="73"/>
  <c r="H8373" i="73" s="1"/>
  <c r="I8373" i="73"/>
  <c r="A8376" i="73" l="1"/>
  <c r="B8377" i="73"/>
  <c r="C8397" i="73"/>
  <c r="E8397" i="73" s="1"/>
  <c r="D9397" i="73"/>
  <c r="F8396" i="73"/>
  <c r="G8374" i="73"/>
  <c r="H8374" i="73" s="1"/>
  <c r="I8374" i="73"/>
  <c r="C8398" i="73" l="1"/>
  <c r="E8398" i="73" s="1"/>
  <c r="D9398" i="73"/>
  <c r="A8377" i="73"/>
  <c r="B8378" i="73"/>
  <c r="F8397" i="73"/>
  <c r="G8375" i="73"/>
  <c r="H8375" i="73" s="1"/>
  <c r="I8375" i="73"/>
  <c r="D9399" i="73" l="1"/>
  <c r="A8378" i="73"/>
  <c r="B8379" i="73"/>
  <c r="C8399" i="73"/>
  <c r="E8399" i="73" s="1"/>
  <c r="F8398" i="73"/>
  <c r="G8376" i="73"/>
  <c r="H8376" i="73" s="1"/>
  <c r="I8376" i="73"/>
  <c r="A8379" i="73" l="1"/>
  <c r="B8380" i="73"/>
  <c r="C8400" i="73"/>
  <c r="E8400" i="73" s="1"/>
  <c r="D9400" i="73"/>
  <c r="F8399" i="73"/>
  <c r="G8377" i="73"/>
  <c r="H8377" i="73" s="1"/>
  <c r="I8377" i="73"/>
  <c r="C8401" i="73" l="1"/>
  <c r="E8401" i="73" s="1"/>
  <c r="A8380" i="73"/>
  <c r="B8381" i="73"/>
  <c r="D9401" i="73"/>
  <c r="F8400" i="73"/>
  <c r="G8378" i="73"/>
  <c r="H8378" i="73" s="1"/>
  <c r="I8378" i="73"/>
  <c r="A8381" i="73" l="1"/>
  <c r="B8382" i="73"/>
  <c r="D9402" i="73"/>
  <c r="C8402" i="73"/>
  <c r="E8402" i="73" s="1"/>
  <c r="F8401" i="73"/>
  <c r="G8379" i="73"/>
  <c r="H8379" i="73" s="1"/>
  <c r="I8379" i="73"/>
  <c r="D9403" i="73" l="1"/>
  <c r="C8403" i="73"/>
  <c r="A8382" i="73"/>
  <c r="B8383" i="73"/>
  <c r="F8402" i="73"/>
  <c r="E8403" i="73"/>
  <c r="G8380" i="73"/>
  <c r="H8380" i="73" s="1"/>
  <c r="I8380" i="73"/>
  <c r="C8404" i="73" l="1"/>
  <c r="E8404" i="73" s="1"/>
  <c r="A8383" i="73"/>
  <c r="B8384" i="73"/>
  <c r="D9404" i="73"/>
  <c r="F8403" i="73"/>
  <c r="G8381" i="73"/>
  <c r="H8381" i="73" s="1"/>
  <c r="I8381" i="73"/>
  <c r="A8384" i="73" l="1"/>
  <c r="B8385" i="73"/>
  <c r="C8405" i="73"/>
  <c r="E8405" i="73" s="1"/>
  <c r="D9405" i="73"/>
  <c r="F8404" i="73"/>
  <c r="G8382" i="73"/>
  <c r="H8382" i="73" s="1"/>
  <c r="I8382" i="73"/>
  <c r="C8406" i="73" l="1"/>
  <c r="E8406" i="73" s="1"/>
  <c r="A8385" i="73"/>
  <c r="B8386" i="73"/>
  <c r="D9406" i="73"/>
  <c r="F8405" i="73"/>
  <c r="G8383" i="73"/>
  <c r="H8383" i="73" s="1"/>
  <c r="I8383" i="73"/>
  <c r="A8386" i="73" l="1"/>
  <c r="B8387" i="73"/>
  <c r="C8407" i="73"/>
  <c r="E8407" i="73" s="1"/>
  <c r="D9407" i="73"/>
  <c r="F8406" i="73"/>
  <c r="G8384" i="73"/>
  <c r="H8384" i="73" s="1"/>
  <c r="I8384" i="73"/>
  <c r="C8408" i="73" l="1"/>
  <c r="E8408" i="73" s="1"/>
  <c r="A8387" i="73"/>
  <c r="B8388" i="73"/>
  <c r="D9408" i="73"/>
  <c r="F8407" i="73"/>
  <c r="G8385" i="73"/>
  <c r="H8385" i="73" s="1"/>
  <c r="I8385" i="73"/>
  <c r="A8388" i="73" l="1"/>
  <c r="B8389" i="73"/>
  <c r="D9409" i="73"/>
  <c r="C8409" i="73"/>
  <c r="E8409" i="73" s="1"/>
  <c r="F8408" i="73"/>
  <c r="G8386" i="73"/>
  <c r="H8386" i="73" s="1"/>
  <c r="I8386" i="73"/>
  <c r="D9410" i="73" l="1"/>
  <c r="C8410" i="73"/>
  <c r="A8389" i="73"/>
  <c r="B8390" i="73"/>
  <c r="F8409" i="73"/>
  <c r="E8410" i="73"/>
  <c r="G8387" i="73"/>
  <c r="H8387" i="73" s="1"/>
  <c r="I8387" i="73"/>
  <c r="C8411" i="73" l="1"/>
  <c r="E8411" i="73" s="1"/>
  <c r="A8390" i="73"/>
  <c r="B8391" i="73"/>
  <c r="D9411" i="73"/>
  <c r="F8410" i="73"/>
  <c r="G8388" i="73"/>
  <c r="H8388" i="73" s="1"/>
  <c r="I8388" i="73"/>
  <c r="A8391" i="73" l="1"/>
  <c r="B8392" i="73"/>
  <c r="D9412" i="73"/>
  <c r="C8412" i="73"/>
  <c r="E8412" i="73" s="1"/>
  <c r="F8411" i="73"/>
  <c r="G8389" i="73"/>
  <c r="H8389" i="73" s="1"/>
  <c r="I8389" i="73"/>
  <c r="D9413" i="73" l="1"/>
  <c r="C8413" i="73"/>
  <c r="E8413" i="73" s="1"/>
  <c r="A8392" i="73"/>
  <c r="B8393" i="73"/>
  <c r="F8412" i="73"/>
  <c r="G8390" i="73"/>
  <c r="H8390" i="73" s="1"/>
  <c r="I8390" i="73"/>
  <c r="C8414" i="73" l="1"/>
  <c r="E8414" i="73" s="1"/>
  <c r="A8393" i="73"/>
  <c r="B8394" i="73"/>
  <c r="D9414" i="73"/>
  <c r="F8413" i="73"/>
  <c r="G8391" i="73"/>
  <c r="H8391" i="73" s="1"/>
  <c r="I8391" i="73"/>
  <c r="A8394" i="73" l="1"/>
  <c r="B8395" i="73"/>
  <c r="C8415" i="73"/>
  <c r="E8415" i="73" s="1"/>
  <c r="D9415" i="73"/>
  <c r="F8414" i="73"/>
  <c r="G8392" i="73"/>
  <c r="H8392" i="73" s="1"/>
  <c r="I8392" i="73"/>
  <c r="C8416" i="73" l="1"/>
  <c r="E8416" i="73" s="1"/>
  <c r="A8395" i="73"/>
  <c r="B8396" i="73"/>
  <c r="D9416" i="73"/>
  <c r="F8415" i="73"/>
  <c r="G8393" i="73"/>
  <c r="H8393" i="73" s="1"/>
  <c r="I8393" i="73"/>
  <c r="A8396" i="73" l="1"/>
  <c r="B8397" i="73"/>
  <c r="D9417" i="73"/>
  <c r="C8417" i="73"/>
  <c r="E8417" i="73" s="1"/>
  <c r="F8416" i="73"/>
  <c r="G8394" i="73"/>
  <c r="H8394" i="73" s="1"/>
  <c r="I8394" i="73"/>
  <c r="D9418" i="73" l="1"/>
  <c r="C8418" i="73"/>
  <c r="E8418" i="73" s="1"/>
  <c r="A8397" i="73"/>
  <c r="B8398" i="73"/>
  <c r="F8417" i="73"/>
  <c r="G8395" i="73"/>
  <c r="H8395" i="73" s="1"/>
  <c r="I8395" i="73"/>
  <c r="C8419" i="73" l="1"/>
  <c r="E8419" i="73" s="1"/>
  <c r="A8398" i="73"/>
  <c r="B8399" i="73"/>
  <c r="D9419" i="73"/>
  <c r="F8418" i="73"/>
  <c r="G8396" i="73"/>
  <c r="H8396" i="73" s="1"/>
  <c r="I8396" i="73"/>
  <c r="A8399" i="73" l="1"/>
  <c r="B8400" i="73"/>
  <c r="D9420" i="73"/>
  <c r="C8420" i="73"/>
  <c r="E8420" i="73" s="1"/>
  <c r="F8419" i="73"/>
  <c r="G8397" i="73"/>
  <c r="H8397" i="73" s="1"/>
  <c r="I8397" i="73"/>
  <c r="D9421" i="73" l="1"/>
  <c r="C8421" i="73"/>
  <c r="A8400" i="73"/>
  <c r="B8401" i="73"/>
  <c r="F8420" i="73"/>
  <c r="E8421" i="73"/>
  <c r="G8398" i="73"/>
  <c r="H8398" i="73" s="1"/>
  <c r="I8398" i="73"/>
  <c r="C8422" i="73" l="1"/>
  <c r="E8422" i="73" s="1"/>
  <c r="A8401" i="73"/>
  <c r="B8402" i="73"/>
  <c r="D9422" i="73"/>
  <c r="F8421" i="73"/>
  <c r="G8399" i="73"/>
  <c r="H8399" i="73" s="1"/>
  <c r="I8399" i="73"/>
  <c r="A8402" i="73" l="1"/>
  <c r="B8403" i="73"/>
  <c r="C8423" i="73"/>
  <c r="E8423" i="73" s="1"/>
  <c r="D9423" i="73"/>
  <c r="F8422" i="73"/>
  <c r="G8400" i="73"/>
  <c r="H8400" i="73" s="1"/>
  <c r="I8400" i="73"/>
  <c r="C8424" i="73" l="1"/>
  <c r="E8424" i="73" s="1"/>
  <c r="A8403" i="73"/>
  <c r="B8404" i="73"/>
  <c r="D9424" i="73"/>
  <c r="F8423" i="73"/>
  <c r="G8401" i="73"/>
  <c r="H8401" i="73" s="1"/>
  <c r="I8401" i="73"/>
  <c r="A8404" i="73" l="1"/>
  <c r="B8405" i="73"/>
  <c r="D9425" i="73"/>
  <c r="C8425" i="73"/>
  <c r="E8425" i="73" s="1"/>
  <c r="F8424" i="73"/>
  <c r="G8402" i="73"/>
  <c r="H8402" i="73" s="1"/>
  <c r="I8402" i="73"/>
  <c r="D9426" i="73" l="1"/>
  <c r="C8426" i="73"/>
  <c r="E8426" i="73" s="1"/>
  <c r="A8405" i="73"/>
  <c r="B8406" i="73"/>
  <c r="F8425" i="73"/>
  <c r="G8403" i="73"/>
  <c r="H8403" i="73" s="1"/>
  <c r="I8403" i="73"/>
  <c r="C8427" i="73" l="1"/>
  <c r="E8427" i="73" s="1"/>
  <c r="A8406" i="73"/>
  <c r="B8407" i="73"/>
  <c r="D9427" i="73"/>
  <c r="F8426" i="73"/>
  <c r="G8404" i="73"/>
  <c r="H8404" i="73" s="1"/>
  <c r="I8404" i="73"/>
  <c r="A8407" i="73" l="1"/>
  <c r="B8408" i="73"/>
  <c r="D9428" i="73"/>
  <c r="C8428" i="73"/>
  <c r="E8428" i="73" s="1"/>
  <c r="F8427" i="73"/>
  <c r="G8405" i="73"/>
  <c r="H8405" i="73" s="1"/>
  <c r="I8405" i="73"/>
  <c r="D9429" i="73" l="1"/>
  <c r="C8429" i="73"/>
  <c r="E8429" i="73" s="1"/>
  <c r="A8408" i="73"/>
  <c r="B8409" i="73"/>
  <c r="F8428" i="73"/>
  <c r="G8406" i="73"/>
  <c r="H8406" i="73" s="1"/>
  <c r="I8406" i="73"/>
  <c r="C8430" i="73" l="1"/>
  <c r="E8430" i="73" s="1"/>
  <c r="A8409" i="73"/>
  <c r="B8410" i="73"/>
  <c r="D9430" i="73"/>
  <c r="F8429" i="73"/>
  <c r="G8407" i="73"/>
  <c r="H8407" i="73" s="1"/>
  <c r="I8407" i="73"/>
  <c r="A8410" i="73" l="1"/>
  <c r="B8411" i="73"/>
  <c r="C8431" i="73"/>
  <c r="E8431" i="73" s="1"/>
  <c r="D9431" i="73"/>
  <c r="F8430" i="73"/>
  <c r="G8408" i="73"/>
  <c r="H8408" i="73" s="1"/>
  <c r="I8408" i="73"/>
  <c r="C8432" i="73" l="1"/>
  <c r="E8432" i="73" s="1"/>
  <c r="A8411" i="73"/>
  <c r="B8412" i="73"/>
  <c r="D9432" i="73"/>
  <c r="F8431" i="73"/>
  <c r="G8409" i="73"/>
  <c r="H8409" i="73" s="1"/>
  <c r="I8409" i="73"/>
  <c r="A8412" i="73" l="1"/>
  <c r="B8413" i="73"/>
  <c r="D9433" i="73"/>
  <c r="C8433" i="73"/>
  <c r="E8433" i="73" s="1"/>
  <c r="F8432" i="73"/>
  <c r="G8410" i="73"/>
  <c r="H8410" i="73" s="1"/>
  <c r="I8410" i="73"/>
  <c r="D9434" i="73" l="1"/>
  <c r="C8434" i="73"/>
  <c r="A8413" i="73"/>
  <c r="B8414" i="73"/>
  <c r="F8433" i="73"/>
  <c r="E8434" i="73"/>
  <c r="G8411" i="73"/>
  <c r="H8411" i="73" s="1"/>
  <c r="I8411" i="73"/>
  <c r="C8435" i="73" l="1"/>
  <c r="E8435" i="73" s="1"/>
  <c r="A8414" i="73"/>
  <c r="B8415" i="73"/>
  <c r="D9435" i="73"/>
  <c r="F8434" i="73"/>
  <c r="G8412" i="73"/>
  <c r="H8412" i="73" s="1"/>
  <c r="I8412" i="73"/>
  <c r="A8415" i="73" l="1"/>
  <c r="B8416" i="73"/>
  <c r="D9436" i="73"/>
  <c r="C8436" i="73"/>
  <c r="E8436" i="73" s="1"/>
  <c r="F8435" i="73"/>
  <c r="G8413" i="73"/>
  <c r="H8413" i="73" s="1"/>
  <c r="I8413" i="73"/>
  <c r="D9437" i="73" l="1"/>
  <c r="C8437" i="73"/>
  <c r="E8437" i="73" s="1"/>
  <c r="A8416" i="73"/>
  <c r="B8417" i="73"/>
  <c r="F8436" i="73"/>
  <c r="G8414" i="73"/>
  <c r="H8414" i="73" s="1"/>
  <c r="I8414" i="73"/>
  <c r="C8438" i="73" l="1"/>
  <c r="E8438" i="73" s="1"/>
  <c r="A8417" i="73"/>
  <c r="B8418" i="73"/>
  <c r="D9438" i="73"/>
  <c r="F8437" i="73"/>
  <c r="G8415" i="73"/>
  <c r="H8415" i="73" s="1"/>
  <c r="I8415" i="73"/>
  <c r="A8418" i="73" l="1"/>
  <c r="B8419" i="73"/>
  <c r="C8439" i="73"/>
  <c r="E8439" i="73" s="1"/>
  <c r="D9439" i="73"/>
  <c r="F8438" i="73"/>
  <c r="G8416" i="73"/>
  <c r="H8416" i="73" s="1"/>
  <c r="I8416" i="73"/>
  <c r="C8440" i="73" l="1"/>
  <c r="E8440" i="73" s="1"/>
  <c r="A8419" i="73"/>
  <c r="B8420" i="73"/>
  <c r="D9440" i="73"/>
  <c r="F8439" i="73"/>
  <c r="G8417" i="73"/>
  <c r="H8417" i="73" s="1"/>
  <c r="I8417" i="73"/>
  <c r="A8420" i="73" l="1"/>
  <c r="B8421" i="73"/>
  <c r="D9441" i="73"/>
  <c r="C8441" i="73"/>
  <c r="E8441" i="73" s="1"/>
  <c r="F8440" i="73"/>
  <c r="G8418" i="73"/>
  <c r="H8418" i="73" s="1"/>
  <c r="I8418" i="73"/>
  <c r="D9442" i="73" l="1"/>
  <c r="C8442" i="73"/>
  <c r="A8421" i="73"/>
  <c r="B8422" i="73"/>
  <c r="F8441" i="73"/>
  <c r="E8442" i="73"/>
  <c r="G8419" i="73"/>
  <c r="H8419" i="73" s="1"/>
  <c r="I8419" i="73"/>
  <c r="C8443" i="73" l="1"/>
  <c r="E8443" i="73" s="1"/>
  <c r="A8422" i="73"/>
  <c r="B8423" i="73"/>
  <c r="D9443" i="73"/>
  <c r="F8442" i="73"/>
  <c r="G8420" i="73"/>
  <c r="H8420" i="73" s="1"/>
  <c r="I8420" i="73"/>
  <c r="A8423" i="73" l="1"/>
  <c r="B8424" i="73"/>
  <c r="D9444" i="73"/>
  <c r="C8444" i="73"/>
  <c r="E8444" i="73" s="1"/>
  <c r="F8443" i="73"/>
  <c r="G8421" i="73"/>
  <c r="H8421" i="73" s="1"/>
  <c r="I8421" i="73"/>
  <c r="D9445" i="73" l="1"/>
  <c r="C8445" i="73"/>
  <c r="E8445" i="73" s="1"/>
  <c r="A8424" i="73"/>
  <c r="B8425" i="73"/>
  <c r="F8444" i="73"/>
  <c r="G8422" i="73"/>
  <c r="H8422" i="73" s="1"/>
  <c r="I8422" i="73"/>
  <c r="C8446" i="73" l="1"/>
  <c r="E8446" i="73" s="1"/>
  <c r="A8425" i="73"/>
  <c r="B8426" i="73"/>
  <c r="D9446" i="73"/>
  <c r="F8445" i="73"/>
  <c r="G8423" i="73"/>
  <c r="H8423" i="73" s="1"/>
  <c r="I8423" i="73"/>
  <c r="A8426" i="73" l="1"/>
  <c r="B8427" i="73"/>
  <c r="C8447" i="73"/>
  <c r="E8447" i="73" s="1"/>
  <c r="D9447" i="73"/>
  <c r="F8446" i="73"/>
  <c r="G8424" i="73"/>
  <c r="H8424" i="73" s="1"/>
  <c r="I8424" i="73"/>
  <c r="C8448" i="73" l="1"/>
  <c r="E8448" i="73" s="1"/>
  <c r="A8427" i="73"/>
  <c r="B8428" i="73"/>
  <c r="D9448" i="73"/>
  <c r="F8447" i="73"/>
  <c r="G8425" i="73"/>
  <c r="H8425" i="73" s="1"/>
  <c r="I8425" i="73"/>
  <c r="A8428" i="73" l="1"/>
  <c r="B8429" i="73"/>
  <c r="D9449" i="73"/>
  <c r="C8449" i="73"/>
  <c r="E8449" i="73" s="1"/>
  <c r="F8448" i="73"/>
  <c r="G8426" i="73"/>
  <c r="H8426" i="73" s="1"/>
  <c r="I8426" i="73"/>
  <c r="D9450" i="73" l="1"/>
  <c r="C8450" i="73"/>
  <c r="E8450" i="73" s="1"/>
  <c r="A8429" i="73"/>
  <c r="B8430" i="73"/>
  <c r="F8449" i="73"/>
  <c r="G8427" i="73"/>
  <c r="H8427" i="73" s="1"/>
  <c r="I8427" i="73"/>
  <c r="C8451" i="73" l="1"/>
  <c r="E8451" i="73" s="1"/>
  <c r="A8430" i="73"/>
  <c r="B8431" i="73"/>
  <c r="D9451" i="73"/>
  <c r="F8450" i="73"/>
  <c r="G8428" i="73"/>
  <c r="H8428" i="73" s="1"/>
  <c r="I8428" i="73"/>
  <c r="A8431" i="73" l="1"/>
  <c r="B8432" i="73"/>
  <c r="D9452" i="73"/>
  <c r="C8452" i="73"/>
  <c r="E8452" i="73" s="1"/>
  <c r="F8451" i="73"/>
  <c r="G8429" i="73"/>
  <c r="H8429" i="73" s="1"/>
  <c r="I8429" i="73"/>
  <c r="D9453" i="73" l="1"/>
  <c r="C8453" i="73"/>
  <c r="E8453" i="73" s="1"/>
  <c r="A8432" i="73"/>
  <c r="B8433" i="73"/>
  <c r="F8452" i="73"/>
  <c r="G8430" i="73"/>
  <c r="H8430" i="73" s="1"/>
  <c r="I8430" i="73"/>
  <c r="C8454" i="73" l="1"/>
  <c r="E8454" i="73" s="1"/>
  <c r="D9454" i="73"/>
  <c r="A8433" i="73"/>
  <c r="B8434" i="73"/>
  <c r="F8453" i="73"/>
  <c r="G8431" i="73"/>
  <c r="H8431" i="73" s="1"/>
  <c r="I8431" i="73"/>
  <c r="D9455" i="73" l="1"/>
  <c r="A8434" i="73"/>
  <c r="B8435" i="73"/>
  <c r="C8455" i="73"/>
  <c r="E8455" i="73" s="1"/>
  <c r="F8454" i="73"/>
  <c r="G8432" i="73"/>
  <c r="H8432" i="73" s="1"/>
  <c r="I8432" i="73"/>
  <c r="C8456" i="73" l="1"/>
  <c r="E8456" i="73" s="1"/>
  <c r="A8435" i="73"/>
  <c r="B8436" i="73"/>
  <c r="D9456" i="73"/>
  <c r="F8455" i="73"/>
  <c r="G8433" i="73"/>
  <c r="H8433" i="73" s="1"/>
  <c r="I8433" i="73"/>
  <c r="A8436" i="73" l="1"/>
  <c r="B8437" i="73"/>
  <c r="D9457" i="73"/>
  <c r="C8457" i="73"/>
  <c r="E8457" i="73" s="1"/>
  <c r="F8456" i="73"/>
  <c r="G8434" i="73"/>
  <c r="H8434" i="73" s="1"/>
  <c r="I8434" i="73"/>
  <c r="D9458" i="73" l="1"/>
  <c r="C8458" i="73"/>
  <c r="A8437" i="73"/>
  <c r="B8438" i="73"/>
  <c r="F8457" i="73"/>
  <c r="G8435" i="73"/>
  <c r="H8435" i="73" s="1"/>
  <c r="I8435" i="73"/>
  <c r="C8459" i="73" l="1"/>
  <c r="A8438" i="73"/>
  <c r="B8439" i="73"/>
  <c r="E8458" i="73"/>
  <c r="D9459" i="73"/>
  <c r="F8458" i="73"/>
  <c r="G8436" i="73"/>
  <c r="H8436" i="73" s="1"/>
  <c r="I8436" i="73"/>
  <c r="E8459" i="73"/>
  <c r="D9460" i="73" l="1"/>
  <c r="A8439" i="73"/>
  <c r="B8440" i="73"/>
  <c r="C8460" i="73"/>
  <c r="E8460" i="73" s="1"/>
  <c r="F8459" i="73"/>
  <c r="G8437" i="73"/>
  <c r="H8437" i="73" s="1"/>
  <c r="I8437" i="73"/>
  <c r="A8440" i="73" l="1"/>
  <c r="B8441" i="73"/>
  <c r="C8461" i="73"/>
  <c r="E8461" i="73" s="1"/>
  <c r="D9461" i="73"/>
  <c r="F8460" i="73"/>
  <c r="G8438" i="73"/>
  <c r="H8438" i="73" s="1"/>
  <c r="I8438" i="73"/>
  <c r="C8462" i="73" l="1"/>
  <c r="E8462" i="73" s="1"/>
  <c r="A8441" i="73"/>
  <c r="B8442" i="73"/>
  <c r="D9462" i="73"/>
  <c r="F8461" i="73"/>
  <c r="G8439" i="73"/>
  <c r="H8439" i="73" s="1"/>
  <c r="I8439" i="73"/>
  <c r="A8442" i="73" l="1"/>
  <c r="B8443" i="73"/>
  <c r="C8463" i="73"/>
  <c r="E8463" i="73" s="1"/>
  <c r="D9463" i="73"/>
  <c r="F8462" i="73"/>
  <c r="G8440" i="73"/>
  <c r="H8440" i="73" s="1"/>
  <c r="I8440" i="73"/>
  <c r="C8464" i="73" l="1"/>
  <c r="E8464" i="73" s="1"/>
  <c r="A8443" i="73"/>
  <c r="B8444" i="73"/>
  <c r="D9464" i="73"/>
  <c r="F8463" i="73"/>
  <c r="G8441" i="73"/>
  <c r="H8441" i="73" s="1"/>
  <c r="I8441" i="73"/>
  <c r="A8444" i="73" l="1"/>
  <c r="B8445" i="73"/>
  <c r="D9465" i="73"/>
  <c r="C8465" i="73"/>
  <c r="E8465" i="73" s="1"/>
  <c r="F8464" i="73"/>
  <c r="G8442" i="73"/>
  <c r="H8442" i="73" s="1"/>
  <c r="I8442" i="73"/>
  <c r="D9466" i="73" l="1"/>
  <c r="C8466" i="73"/>
  <c r="A8445" i="73"/>
  <c r="B8446" i="73"/>
  <c r="F8465" i="73"/>
  <c r="E8466" i="73"/>
  <c r="G8443" i="73"/>
  <c r="H8443" i="73" s="1"/>
  <c r="I8443" i="73"/>
  <c r="C8467" i="73" l="1"/>
  <c r="E8467" i="73" s="1"/>
  <c r="A8446" i="73"/>
  <c r="B8447" i="73"/>
  <c r="D9467" i="73"/>
  <c r="F8466" i="73"/>
  <c r="G8444" i="73"/>
  <c r="H8444" i="73" s="1"/>
  <c r="I8444" i="73"/>
  <c r="A8447" i="73" l="1"/>
  <c r="B8448" i="73"/>
  <c r="D9468" i="73"/>
  <c r="C8468" i="73"/>
  <c r="E8468" i="73" s="1"/>
  <c r="F8467" i="73"/>
  <c r="G8445" i="73"/>
  <c r="H8445" i="73" s="1"/>
  <c r="I8445" i="73"/>
  <c r="D9469" i="73" l="1"/>
  <c r="C8469" i="73"/>
  <c r="E8469" i="73" s="1"/>
  <c r="A8448" i="73"/>
  <c r="B8449" i="73"/>
  <c r="F8468" i="73"/>
  <c r="G8446" i="73"/>
  <c r="H8446" i="73" s="1"/>
  <c r="I8446" i="73"/>
  <c r="C8470" i="73" l="1"/>
  <c r="E8470" i="73" s="1"/>
  <c r="A8449" i="73"/>
  <c r="B8450" i="73"/>
  <c r="D9470" i="73"/>
  <c r="F8469" i="73"/>
  <c r="G8447" i="73"/>
  <c r="H8447" i="73" s="1"/>
  <c r="I8447" i="73"/>
  <c r="A8450" i="73" l="1"/>
  <c r="B8451" i="73"/>
  <c r="D9471" i="73"/>
  <c r="C8471" i="73"/>
  <c r="E8471" i="73" s="1"/>
  <c r="F8470" i="73"/>
  <c r="G8448" i="73"/>
  <c r="H8448" i="73" s="1"/>
  <c r="I8448" i="73"/>
  <c r="D9472" i="73" l="1"/>
  <c r="C8472" i="73"/>
  <c r="E8472" i="73" s="1"/>
  <c r="A8451" i="73"/>
  <c r="B8452" i="73"/>
  <c r="F8471" i="73"/>
  <c r="G8449" i="73"/>
  <c r="H8449" i="73" s="1"/>
  <c r="I8449" i="73"/>
  <c r="C8473" i="73" l="1"/>
  <c r="E8473" i="73" s="1"/>
  <c r="A8452" i="73"/>
  <c r="B8453" i="73"/>
  <c r="D9473" i="73"/>
  <c r="F8472" i="73"/>
  <c r="G8450" i="73"/>
  <c r="H8450" i="73" s="1"/>
  <c r="I8450" i="73"/>
  <c r="A8453" i="73" l="1"/>
  <c r="B8454" i="73"/>
  <c r="D9474" i="73"/>
  <c r="C8474" i="73"/>
  <c r="E8474" i="73" s="1"/>
  <c r="F8473" i="73"/>
  <c r="G8451" i="73"/>
  <c r="H8451" i="73" s="1"/>
  <c r="I8451" i="73"/>
  <c r="D9475" i="73" l="1"/>
  <c r="C8475" i="73"/>
  <c r="E8475" i="73" s="1"/>
  <c r="A8454" i="73"/>
  <c r="B8455" i="73"/>
  <c r="F8474" i="73"/>
  <c r="G8452" i="73"/>
  <c r="H8452" i="73" s="1"/>
  <c r="I8452" i="73"/>
  <c r="C8476" i="73" l="1"/>
  <c r="E8476" i="73" s="1"/>
  <c r="A8455" i="73"/>
  <c r="B8456" i="73"/>
  <c r="D9476" i="73"/>
  <c r="F8475" i="73"/>
  <c r="G8453" i="73"/>
  <c r="H8453" i="73" s="1"/>
  <c r="I8453" i="73"/>
  <c r="A8456" i="73" l="1"/>
  <c r="B8457" i="73"/>
  <c r="D9477" i="73"/>
  <c r="C8477" i="73"/>
  <c r="E8477" i="73" s="1"/>
  <c r="F8476" i="73"/>
  <c r="G8454" i="73"/>
  <c r="H8454" i="73" s="1"/>
  <c r="I8454" i="73"/>
  <c r="D9478" i="73" l="1"/>
  <c r="C8478" i="73"/>
  <c r="E8478" i="73" s="1"/>
  <c r="A8457" i="73"/>
  <c r="B8458" i="73"/>
  <c r="F8477" i="73"/>
  <c r="G8455" i="73"/>
  <c r="H8455" i="73" s="1"/>
  <c r="I8455" i="73"/>
  <c r="C8479" i="73" l="1"/>
  <c r="E8479" i="73" s="1"/>
  <c r="A8458" i="73"/>
  <c r="B8459" i="73"/>
  <c r="D9479" i="73"/>
  <c r="F8478" i="73"/>
  <c r="G8456" i="73"/>
  <c r="H8456" i="73" s="1"/>
  <c r="I8456" i="73"/>
  <c r="A8459" i="73" l="1"/>
  <c r="B8460" i="73"/>
  <c r="D9480" i="73"/>
  <c r="C8480" i="73"/>
  <c r="E8480" i="73" s="1"/>
  <c r="F8479" i="73"/>
  <c r="G8457" i="73"/>
  <c r="H8457" i="73" s="1"/>
  <c r="I8457" i="73"/>
  <c r="C8481" i="73" l="1"/>
  <c r="E8481" i="73" s="1"/>
  <c r="A8460" i="73"/>
  <c r="B8461" i="73"/>
  <c r="D9481" i="73"/>
  <c r="F8480" i="73"/>
  <c r="G8458" i="73"/>
  <c r="H8458" i="73" s="1"/>
  <c r="I8458" i="73"/>
  <c r="A8461" i="73" l="1"/>
  <c r="B8462" i="73"/>
  <c r="D9482" i="73"/>
  <c r="C8482" i="73"/>
  <c r="F8481" i="73"/>
  <c r="G8459" i="73"/>
  <c r="H8459" i="73" s="1"/>
  <c r="I8459" i="73"/>
  <c r="E8482" i="73"/>
  <c r="D9483" i="73" l="1"/>
  <c r="C8483" i="73"/>
  <c r="A8462" i="73"/>
  <c r="B8463" i="73"/>
  <c r="F8482" i="73"/>
  <c r="E8483" i="73"/>
  <c r="G8460" i="73"/>
  <c r="H8460" i="73" s="1"/>
  <c r="I8460" i="73"/>
  <c r="C8484" i="73" l="1"/>
  <c r="E8484" i="73" s="1"/>
  <c r="A8463" i="73"/>
  <c r="B8464" i="73"/>
  <c r="D9484" i="73"/>
  <c r="F8483" i="73"/>
  <c r="G8461" i="73"/>
  <c r="H8461" i="73" s="1"/>
  <c r="I8461" i="73"/>
  <c r="A8464" i="73" l="1"/>
  <c r="B8465" i="73"/>
  <c r="D9485" i="73"/>
  <c r="C8485" i="73"/>
  <c r="E8485" i="73" s="1"/>
  <c r="F8484" i="73"/>
  <c r="G8462" i="73"/>
  <c r="H8462" i="73" s="1"/>
  <c r="I8462" i="73"/>
  <c r="D9486" i="73" l="1"/>
  <c r="C8486" i="73"/>
  <c r="E8486" i="73" s="1"/>
  <c r="A8465" i="73"/>
  <c r="B8466" i="73"/>
  <c r="F8485" i="73"/>
  <c r="G8463" i="73"/>
  <c r="H8463" i="73" s="1"/>
  <c r="I8463" i="73"/>
  <c r="C8487" i="73" l="1"/>
  <c r="E8487" i="73" s="1"/>
  <c r="A8466" i="73"/>
  <c r="B8467" i="73"/>
  <c r="D9487" i="73"/>
  <c r="F8486" i="73"/>
  <c r="G8464" i="73"/>
  <c r="H8464" i="73" s="1"/>
  <c r="I8464" i="73"/>
  <c r="A8467" i="73" l="1"/>
  <c r="B8468" i="73"/>
  <c r="D9488" i="73"/>
  <c r="C8488" i="73"/>
  <c r="F8487" i="73"/>
  <c r="G8465" i="73"/>
  <c r="H8465" i="73" s="1"/>
  <c r="I8465" i="73"/>
  <c r="E8488" i="73"/>
  <c r="D9489" i="73" l="1"/>
  <c r="C8489" i="73"/>
  <c r="A8468" i="73"/>
  <c r="B8469" i="73"/>
  <c r="F8488" i="73"/>
  <c r="E8489" i="73"/>
  <c r="G8466" i="73"/>
  <c r="H8466" i="73" s="1"/>
  <c r="I8466" i="73"/>
  <c r="C8490" i="73" l="1"/>
  <c r="E8490" i="73" s="1"/>
  <c r="A8469" i="73"/>
  <c r="B8470" i="73"/>
  <c r="D9490" i="73"/>
  <c r="F8489" i="73"/>
  <c r="G8467" i="73"/>
  <c r="H8467" i="73" s="1"/>
  <c r="I8467" i="73"/>
  <c r="A8470" i="73" l="1"/>
  <c r="B8471" i="73"/>
  <c r="D9491" i="73"/>
  <c r="C8491" i="73"/>
  <c r="E8491" i="73" s="1"/>
  <c r="F8490" i="73"/>
  <c r="G8468" i="73"/>
  <c r="H8468" i="73" s="1"/>
  <c r="I8468" i="73"/>
  <c r="D9492" i="73" l="1"/>
  <c r="C8492" i="73"/>
  <c r="E8492" i="73" s="1"/>
  <c r="A8471" i="73"/>
  <c r="B8472" i="73"/>
  <c r="F8491" i="73"/>
  <c r="G8469" i="73"/>
  <c r="H8469" i="73" s="1"/>
  <c r="I8469" i="73"/>
  <c r="C8493" i="73" l="1"/>
  <c r="E8493" i="73" s="1"/>
  <c r="A8472" i="73"/>
  <c r="B8473" i="73"/>
  <c r="D9493" i="73"/>
  <c r="F8492" i="73"/>
  <c r="G8470" i="73"/>
  <c r="H8470" i="73" s="1"/>
  <c r="I8470" i="73"/>
  <c r="A8473" i="73" l="1"/>
  <c r="B8474" i="73"/>
  <c r="D9494" i="73"/>
  <c r="C8494" i="73"/>
  <c r="E8494" i="73" s="1"/>
  <c r="F8493" i="73"/>
  <c r="G8471" i="73"/>
  <c r="H8471" i="73" s="1"/>
  <c r="I8471" i="73"/>
  <c r="D9495" i="73" l="1"/>
  <c r="C8495" i="73"/>
  <c r="E8495" i="73" s="1"/>
  <c r="A8474" i="73"/>
  <c r="B8475" i="73"/>
  <c r="F8494" i="73"/>
  <c r="G8472" i="73"/>
  <c r="H8472" i="73" s="1"/>
  <c r="I8472" i="73"/>
  <c r="C8496" i="73" l="1"/>
  <c r="E8496" i="73" s="1"/>
  <c r="A8475" i="73"/>
  <c r="B8476" i="73"/>
  <c r="D9496" i="73"/>
  <c r="F8495" i="73"/>
  <c r="G8473" i="73"/>
  <c r="H8473" i="73" s="1"/>
  <c r="I8473" i="73"/>
  <c r="A8476" i="73" l="1"/>
  <c r="B8477" i="73"/>
  <c r="D9497" i="73"/>
  <c r="C8497" i="73"/>
  <c r="E8497" i="73" s="1"/>
  <c r="F8496" i="73"/>
  <c r="G8474" i="73"/>
  <c r="H8474" i="73" s="1"/>
  <c r="I8474" i="73"/>
  <c r="D9498" i="73" l="1"/>
  <c r="C8498" i="73"/>
  <c r="E8498" i="73" s="1"/>
  <c r="A8477" i="73"/>
  <c r="B8478" i="73"/>
  <c r="F8497" i="73"/>
  <c r="G8475" i="73"/>
  <c r="H8475" i="73" s="1"/>
  <c r="I8475" i="73"/>
  <c r="C8499" i="73" l="1"/>
  <c r="E8499" i="73" s="1"/>
  <c r="A8478" i="73"/>
  <c r="B8479" i="73"/>
  <c r="D9499" i="73"/>
  <c r="F8498" i="73"/>
  <c r="G8476" i="73"/>
  <c r="H8476" i="73" s="1"/>
  <c r="I8476" i="73"/>
  <c r="A8479" i="73" l="1"/>
  <c r="B8480" i="73"/>
  <c r="D9500" i="73"/>
  <c r="C8500" i="73"/>
  <c r="E8500" i="73" s="1"/>
  <c r="F8499" i="73"/>
  <c r="G8477" i="73"/>
  <c r="H8477" i="73" s="1"/>
  <c r="I8477" i="73"/>
  <c r="D9501" i="73" l="1"/>
  <c r="C8501" i="73"/>
  <c r="E8501" i="73" s="1"/>
  <c r="A8480" i="73"/>
  <c r="B8481" i="73"/>
  <c r="F8500" i="73"/>
  <c r="G8478" i="73"/>
  <c r="H8478" i="73" s="1"/>
  <c r="I8478" i="73"/>
  <c r="C8502" i="73" l="1"/>
  <c r="E8502" i="73" s="1"/>
  <c r="A8481" i="73"/>
  <c r="B8482" i="73"/>
  <c r="D9502" i="73"/>
  <c r="F8501" i="73"/>
  <c r="G8479" i="73"/>
  <c r="H8479" i="73" s="1"/>
  <c r="I8479" i="73"/>
  <c r="A8482" i="73" l="1"/>
  <c r="B8483" i="73"/>
  <c r="D9503" i="73"/>
  <c r="C8503" i="73"/>
  <c r="E8503" i="73" s="1"/>
  <c r="F8502" i="73"/>
  <c r="G8480" i="73"/>
  <c r="H8480" i="73" s="1"/>
  <c r="I8480" i="73"/>
  <c r="D9504" i="73" l="1"/>
  <c r="C8504" i="73"/>
  <c r="E8504" i="73" s="1"/>
  <c r="A8483" i="73"/>
  <c r="B8484" i="73"/>
  <c r="F8503" i="73"/>
  <c r="G8481" i="73"/>
  <c r="H8481" i="73" s="1"/>
  <c r="I8481" i="73"/>
  <c r="C8505" i="73" l="1"/>
  <c r="E8505" i="73" s="1"/>
  <c r="A8484" i="73"/>
  <c r="B8485" i="73"/>
  <c r="D9505" i="73"/>
  <c r="F8504" i="73"/>
  <c r="G8482" i="73"/>
  <c r="H8482" i="73" s="1"/>
  <c r="I8482" i="73"/>
  <c r="A8485" i="73" l="1"/>
  <c r="B8486" i="73"/>
  <c r="D9506" i="73"/>
  <c r="C8506" i="73"/>
  <c r="E8506" i="73" s="1"/>
  <c r="F8505" i="73"/>
  <c r="G8483" i="73"/>
  <c r="H8483" i="73" s="1"/>
  <c r="I8483" i="73"/>
  <c r="D9507" i="73" l="1"/>
  <c r="C8507" i="73"/>
  <c r="E8507" i="73" s="1"/>
  <c r="A8486" i="73"/>
  <c r="B8487" i="73"/>
  <c r="F8506" i="73"/>
  <c r="G8484" i="73"/>
  <c r="H8484" i="73" s="1"/>
  <c r="I8484" i="73"/>
  <c r="C8508" i="73" l="1"/>
  <c r="E8508" i="73" s="1"/>
  <c r="A8487" i="73"/>
  <c r="B8488" i="73"/>
  <c r="D9508" i="73"/>
  <c r="F8507" i="73"/>
  <c r="G8485" i="73"/>
  <c r="H8485" i="73" s="1"/>
  <c r="I8485" i="73"/>
  <c r="A8488" i="73" l="1"/>
  <c r="B8489" i="73"/>
  <c r="D9509" i="73"/>
  <c r="C8509" i="73"/>
  <c r="E8509" i="73" s="1"/>
  <c r="F8508" i="73"/>
  <c r="G8486" i="73"/>
  <c r="H8486" i="73" s="1"/>
  <c r="I8486" i="73"/>
  <c r="D9510" i="73" l="1"/>
  <c r="C8510" i="73"/>
  <c r="E8510" i="73" s="1"/>
  <c r="A8489" i="73"/>
  <c r="B8490" i="73"/>
  <c r="F8509" i="73"/>
  <c r="G8487" i="73"/>
  <c r="H8487" i="73" s="1"/>
  <c r="I8487" i="73"/>
  <c r="C8511" i="73" l="1"/>
  <c r="E8511" i="73" s="1"/>
  <c r="A8490" i="73"/>
  <c r="B8491" i="73"/>
  <c r="D9511" i="73"/>
  <c r="F8510" i="73"/>
  <c r="G8488" i="73"/>
  <c r="H8488" i="73" s="1"/>
  <c r="I8488" i="73"/>
  <c r="A8491" i="73" l="1"/>
  <c r="B8492" i="73"/>
  <c r="D9512" i="73"/>
  <c r="C8512" i="73"/>
  <c r="E8512" i="73" s="1"/>
  <c r="F8511" i="73"/>
  <c r="G8489" i="73"/>
  <c r="H8489" i="73" s="1"/>
  <c r="I8489" i="73"/>
  <c r="D9513" i="73" l="1"/>
  <c r="C8513" i="73"/>
  <c r="E8513" i="73" s="1"/>
  <c r="A8492" i="73"/>
  <c r="B8493" i="73"/>
  <c r="F8512" i="73"/>
  <c r="G8490" i="73"/>
  <c r="H8490" i="73" s="1"/>
  <c r="I8490" i="73"/>
  <c r="C8514" i="73" l="1"/>
  <c r="E8514" i="73" s="1"/>
  <c r="A8493" i="73"/>
  <c r="B8494" i="73"/>
  <c r="D9514" i="73"/>
  <c r="F8513" i="73"/>
  <c r="G8491" i="73"/>
  <c r="H8491" i="73" s="1"/>
  <c r="I8491" i="73"/>
  <c r="A8494" i="73" l="1"/>
  <c r="B8495" i="73"/>
  <c r="D9515" i="73"/>
  <c r="C8515" i="73"/>
  <c r="E8515" i="73" s="1"/>
  <c r="F8514" i="73"/>
  <c r="G8492" i="73"/>
  <c r="H8492" i="73" s="1"/>
  <c r="I8492" i="73"/>
  <c r="D9516" i="73" l="1"/>
  <c r="C8516" i="73"/>
  <c r="A8495" i="73"/>
  <c r="B8496" i="73"/>
  <c r="F8515" i="73"/>
  <c r="E8516" i="73"/>
  <c r="G8493" i="73"/>
  <c r="H8493" i="73" s="1"/>
  <c r="I8493" i="73"/>
  <c r="C8517" i="73" l="1"/>
  <c r="E8517" i="73" s="1"/>
  <c r="A8496" i="73"/>
  <c r="B8497" i="73"/>
  <c r="D9517" i="73"/>
  <c r="F8516" i="73"/>
  <c r="G8494" i="73"/>
  <c r="H8494" i="73" s="1"/>
  <c r="I8494" i="73"/>
  <c r="A8497" i="73" l="1"/>
  <c r="B8498" i="73"/>
  <c r="D9518" i="73"/>
  <c r="C8518" i="73"/>
  <c r="E8518" i="73" s="1"/>
  <c r="F8517" i="73"/>
  <c r="G8495" i="73"/>
  <c r="H8495" i="73" s="1"/>
  <c r="I8495" i="73"/>
  <c r="D9519" i="73" l="1"/>
  <c r="C8519" i="73"/>
  <c r="E8519" i="73" s="1"/>
  <c r="A8498" i="73"/>
  <c r="B8499" i="73"/>
  <c r="F8518" i="73"/>
  <c r="G8496" i="73"/>
  <c r="H8496" i="73" s="1"/>
  <c r="I8496" i="73"/>
  <c r="C8520" i="73" l="1"/>
  <c r="E8520" i="73" s="1"/>
  <c r="A8499" i="73"/>
  <c r="B8500" i="73"/>
  <c r="D9520" i="73"/>
  <c r="F8519" i="73"/>
  <c r="G8497" i="73"/>
  <c r="H8497" i="73" s="1"/>
  <c r="I8497" i="73"/>
  <c r="A8500" i="73" l="1"/>
  <c r="B8501" i="73"/>
  <c r="D9521" i="73"/>
  <c r="C8521" i="73"/>
  <c r="E8521" i="73" s="1"/>
  <c r="F8520" i="73"/>
  <c r="G8498" i="73"/>
  <c r="H8498" i="73" s="1"/>
  <c r="I8498" i="73"/>
  <c r="D9522" i="73" l="1"/>
  <c r="C8522" i="73"/>
  <c r="E8522" i="73" s="1"/>
  <c r="A8501" i="73"/>
  <c r="B8502" i="73"/>
  <c r="F8521" i="73"/>
  <c r="G8499" i="73"/>
  <c r="H8499" i="73" s="1"/>
  <c r="I8499" i="73"/>
  <c r="C8523" i="73" l="1"/>
  <c r="E8523" i="73" s="1"/>
  <c r="A8502" i="73"/>
  <c r="B8503" i="73"/>
  <c r="D9523" i="73"/>
  <c r="F8522" i="73"/>
  <c r="G8500" i="73"/>
  <c r="H8500" i="73" s="1"/>
  <c r="I8500" i="73"/>
  <c r="A8503" i="73" l="1"/>
  <c r="B8504" i="73"/>
  <c r="D9524" i="73"/>
  <c r="C8524" i="73"/>
  <c r="E8524" i="73" s="1"/>
  <c r="F8523" i="73"/>
  <c r="G8501" i="73"/>
  <c r="H8501" i="73" s="1"/>
  <c r="I8501" i="73"/>
  <c r="D9525" i="73" l="1"/>
  <c r="C8525" i="73"/>
  <c r="A8504" i="73"/>
  <c r="B8505" i="73"/>
  <c r="F8524" i="73"/>
  <c r="E8525" i="73"/>
  <c r="G8502" i="73"/>
  <c r="H8502" i="73" s="1"/>
  <c r="I8502" i="73"/>
  <c r="C8526" i="73" l="1"/>
  <c r="E8526" i="73" s="1"/>
  <c r="A8505" i="73"/>
  <c r="B8506" i="73"/>
  <c r="D9526" i="73"/>
  <c r="F8525" i="73"/>
  <c r="G8503" i="73"/>
  <c r="H8503" i="73" s="1"/>
  <c r="I8503" i="73"/>
  <c r="A8506" i="73" l="1"/>
  <c r="B8507" i="73"/>
  <c r="D9527" i="73"/>
  <c r="C8527" i="73"/>
  <c r="E8527" i="73" s="1"/>
  <c r="F8526" i="73"/>
  <c r="G8504" i="73"/>
  <c r="H8504" i="73" s="1"/>
  <c r="I8504" i="73"/>
  <c r="D9528" i="73" l="1"/>
  <c r="C8528" i="73"/>
  <c r="E8528" i="73" s="1"/>
  <c r="A8507" i="73"/>
  <c r="B8508" i="73"/>
  <c r="F8527" i="73"/>
  <c r="G8505" i="73"/>
  <c r="H8505" i="73" s="1"/>
  <c r="I8505" i="73"/>
  <c r="C8529" i="73" l="1"/>
  <c r="E8529" i="73" s="1"/>
  <c r="A8508" i="73"/>
  <c r="B8509" i="73"/>
  <c r="D9529" i="73"/>
  <c r="F8528" i="73"/>
  <c r="G8506" i="73"/>
  <c r="H8506" i="73" s="1"/>
  <c r="I8506" i="73"/>
  <c r="A8509" i="73" l="1"/>
  <c r="B8510" i="73"/>
  <c r="D9530" i="73"/>
  <c r="C8530" i="73"/>
  <c r="E8530" i="73" s="1"/>
  <c r="F8529" i="73"/>
  <c r="G8507" i="73"/>
  <c r="H8507" i="73" s="1"/>
  <c r="I8507" i="73"/>
  <c r="D9531" i="73" l="1"/>
  <c r="C8531" i="73"/>
  <c r="E8531" i="73" s="1"/>
  <c r="A8510" i="73"/>
  <c r="B8511" i="73"/>
  <c r="F8530" i="73"/>
  <c r="G8508" i="73"/>
  <c r="H8508" i="73" s="1"/>
  <c r="I8508" i="73"/>
  <c r="C8532" i="73" l="1"/>
  <c r="E8532" i="73" s="1"/>
  <c r="A8511" i="73"/>
  <c r="B8512" i="73"/>
  <c r="D9532" i="73"/>
  <c r="F8531" i="73"/>
  <c r="G8509" i="73"/>
  <c r="H8509" i="73" s="1"/>
  <c r="I8509" i="73"/>
  <c r="A8512" i="73" l="1"/>
  <c r="B8513" i="73"/>
  <c r="D9533" i="73"/>
  <c r="C8533" i="73"/>
  <c r="E8533" i="73" s="1"/>
  <c r="F8532" i="73"/>
  <c r="G8510" i="73"/>
  <c r="H8510" i="73" s="1"/>
  <c r="I8510" i="73"/>
  <c r="D9534" i="73" l="1"/>
  <c r="C8534" i="73"/>
  <c r="E8534" i="73" s="1"/>
  <c r="A8513" i="73"/>
  <c r="B8514" i="73"/>
  <c r="F8533" i="73"/>
  <c r="G8511" i="73"/>
  <c r="H8511" i="73" s="1"/>
  <c r="I8511" i="73"/>
  <c r="C8535" i="73" l="1"/>
  <c r="E8535" i="73" s="1"/>
  <c r="A8514" i="73"/>
  <c r="B8515" i="73"/>
  <c r="D9535" i="73"/>
  <c r="F8534" i="73"/>
  <c r="G8512" i="73"/>
  <c r="H8512" i="73" s="1"/>
  <c r="I8512" i="73"/>
  <c r="A8515" i="73" l="1"/>
  <c r="B8516" i="73"/>
  <c r="D9536" i="73"/>
  <c r="C8536" i="73"/>
  <c r="E8536" i="73" s="1"/>
  <c r="F8535" i="73"/>
  <c r="G8513" i="73"/>
  <c r="H8513" i="73" s="1"/>
  <c r="I8513" i="73"/>
  <c r="D9537" i="73" l="1"/>
  <c r="C8537" i="73"/>
  <c r="E8537" i="73" s="1"/>
  <c r="A8516" i="73"/>
  <c r="B8517" i="73"/>
  <c r="F8536" i="73"/>
  <c r="G8514" i="73"/>
  <c r="H8514" i="73" s="1"/>
  <c r="I8514" i="73"/>
  <c r="C8538" i="73" l="1"/>
  <c r="E8538" i="73" s="1"/>
  <c r="A8517" i="73"/>
  <c r="B8518" i="73"/>
  <c r="D9538" i="73"/>
  <c r="F8537" i="73"/>
  <c r="G8515" i="73"/>
  <c r="H8515" i="73" s="1"/>
  <c r="I8515" i="73"/>
  <c r="A8518" i="73" l="1"/>
  <c r="B8519" i="73"/>
  <c r="D9539" i="73"/>
  <c r="C8539" i="73"/>
  <c r="E8539" i="73" s="1"/>
  <c r="F8538" i="73"/>
  <c r="G8516" i="73"/>
  <c r="H8516" i="73" s="1"/>
  <c r="I8516" i="73"/>
  <c r="D9540" i="73" l="1"/>
  <c r="C8540" i="73"/>
  <c r="E8540" i="73" s="1"/>
  <c r="A8519" i="73"/>
  <c r="B8520" i="73"/>
  <c r="F8539" i="73"/>
  <c r="G8517" i="73"/>
  <c r="H8517" i="73" s="1"/>
  <c r="I8517" i="73"/>
  <c r="C8541" i="73" l="1"/>
  <c r="E8541" i="73" s="1"/>
  <c r="A8520" i="73"/>
  <c r="B8521" i="73"/>
  <c r="D9541" i="73"/>
  <c r="F8540" i="73"/>
  <c r="G8518" i="73"/>
  <c r="H8518" i="73" s="1"/>
  <c r="I8518" i="73"/>
  <c r="A8521" i="73" l="1"/>
  <c r="B8522" i="73"/>
  <c r="D9542" i="73"/>
  <c r="C8542" i="73"/>
  <c r="E8542" i="73" s="1"/>
  <c r="F8541" i="73"/>
  <c r="G8519" i="73"/>
  <c r="H8519" i="73" s="1"/>
  <c r="I8519" i="73"/>
  <c r="D9543" i="73" l="1"/>
  <c r="C8543" i="73"/>
  <c r="E8543" i="73" s="1"/>
  <c r="A8522" i="73"/>
  <c r="B8523" i="73"/>
  <c r="F8542" i="73"/>
  <c r="G8520" i="73"/>
  <c r="H8520" i="73" s="1"/>
  <c r="I8520" i="73"/>
  <c r="C8544" i="73" l="1"/>
  <c r="E8544" i="73" s="1"/>
  <c r="A8523" i="73"/>
  <c r="B8524" i="73"/>
  <c r="D9544" i="73"/>
  <c r="F8543" i="73"/>
  <c r="G8521" i="73"/>
  <c r="H8521" i="73" s="1"/>
  <c r="I8521" i="73"/>
  <c r="A8524" i="73" l="1"/>
  <c r="B8525" i="73"/>
  <c r="D9545" i="73"/>
  <c r="C8545" i="73"/>
  <c r="E8545" i="73" s="1"/>
  <c r="F8544" i="73"/>
  <c r="G8522" i="73"/>
  <c r="H8522" i="73" s="1"/>
  <c r="I8522" i="73"/>
  <c r="D9546" i="73" l="1"/>
  <c r="C8546" i="73"/>
  <c r="E8546" i="73" s="1"/>
  <c r="A8525" i="73"/>
  <c r="B8526" i="73"/>
  <c r="F8545" i="73"/>
  <c r="G8523" i="73"/>
  <c r="H8523" i="73" s="1"/>
  <c r="I8523" i="73"/>
  <c r="C8547" i="73" l="1"/>
  <c r="E8547" i="73" s="1"/>
  <c r="A8526" i="73"/>
  <c r="B8527" i="73"/>
  <c r="D9547" i="73"/>
  <c r="F8546" i="73"/>
  <c r="G8524" i="73"/>
  <c r="H8524" i="73" s="1"/>
  <c r="I8524" i="73"/>
  <c r="A8527" i="73" l="1"/>
  <c r="B8528" i="73"/>
  <c r="D9548" i="73"/>
  <c r="C8548" i="73"/>
  <c r="E8548" i="73" s="1"/>
  <c r="F8547" i="73"/>
  <c r="G8525" i="73"/>
  <c r="H8525" i="73" s="1"/>
  <c r="I8525" i="73"/>
  <c r="D9549" i="73" l="1"/>
  <c r="C8549" i="73"/>
  <c r="A8528" i="73"/>
  <c r="B8529" i="73"/>
  <c r="F8548" i="73"/>
  <c r="E8549" i="73"/>
  <c r="G8526" i="73"/>
  <c r="H8526" i="73" s="1"/>
  <c r="I8526" i="73"/>
  <c r="C8550" i="73" l="1"/>
  <c r="E8550" i="73" s="1"/>
  <c r="A8529" i="73"/>
  <c r="B8530" i="73"/>
  <c r="D9550" i="73"/>
  <c r="F8549" i="73"/>
  <c r="G8527" i="73"/>
  <c r="H8527" i="73" s="1"/>
  <c r="I8527" i="73"/>
  <c r="A8530" i="73" l="1"/>
  <c r="B8531" i="73"/>
  <c r="D9551" i="73"/>
  <c r="C8551" i="73"/>
  <c r="E8551" i="73" s="1"/>
  <c r="F8550" i="73"/>
  <c r="G8528" i="73"/>
  <c r="H8528" i="73" s="1"/>
  <c r="I8528" i="73"/>
  <c r="D9552" i="73" l="1"/>
  <c r="C8552" i="73"/>
  <c r="E8552" i="73" s="1"/>
  <c r="A8531" i="73"/>
  <c r="B8532" i="73"/>
  <c r="F8551" i="73"/>
  <c r="G8529" i="73"/>
  <c r="H8529" i="73" s="1"/>
  <c r="I8529" i="73"/>
  <c r="C8553" i="73" l="1"/>
  <c r="E8553" i="73" s="1"/>
  <c r="A8532" i="73"/>
  <c r="B8533" i="73"/>
  <c r="D9553" i="73"/>
  <c r="F8552" i="73"/>
  <c r="G8530" i="73"/>
  <c r="H8530" i="73" s="1"/>
  <c r="I8530" i="73"/>
  <c r="A8533" i="73" l="1"/>
  <c r="B8534" i="73"/>
  <c r="D9554" i="73"/>
  <c r="C8554" i="73"/>
  <c r="E8554" i="73" s="1"/>
  <c r="F8553" i="73"/>
  <c r="G8531" i="73"/>
  <c r="H8531" i="73" s="1"/>
  <c r="I8531" i="73"/>
  <c r="D9555" i="73" l="1"/>
  <c r="C8555" i="73"/>
  <c r="E8555" i="73" s="1"/>
  <c r="A8534" i="73"/>
  <c r="B8535" i="73"/>
  <c r="F8554" i="73"/>
  <c r="G8532" i="73"/>
  <c r="H8532" i="73" s="1"/>
  <c r="I8532" i="73"/>
  <c r="C8556" i="73" l="1"/>
  <c r="E8556" i="73" s="1"/>
  <c r="A8535" i="73"/>
  <c r="B8536" i="73"/>
  <c r="D9556" i="73"/>
  <c r="F8555" i="73"/>
  <c r="G8533" i="73"/>
  <c r="H8533" i="73" s="1"/>
  <c r="I8533" i="73"/>
  <c r="A8536" i="73" l="1"/>
  <c r="B8537" i="73"/>
  <c r="D9557" i="73"/>
  <c r="C8557" i="73"/>
  <c r="E8557" i="73" s="1"/>
  <c r="F8556" i="73"/>
  <c r="G8534" i="73"/>
  <c r="H8534" i="73" s="1"/>
  <c r="I8534" i="73"/>
  <c r="D9558" i="73" l="1"/>
  <c r="C8558" i="73"/>
  <c r="E8558" i="73" s="1"/>
  <c r="A8537" i="73"/>
  <c r="B8538" i="73"/>
  <c r="F8557" i="73"/>
  <c r="G8535" i="73"/>
  <c r="H8535" i="73" s="1"/>
  <c r="I8535" i="73"/>
  <c r="C8559" i="73" l="1"/>
  <c r="E8559" i="73" s="1"/>
  <c r="A8538" i="73"/>
  <c r="B8539" i="73"/>
  <c r="D9559" i="73"/>
  <c r="F8558" i="73"/>
  <c r="G8536" i="73"/>
  <c r="H8536" i="73" s="1"/>
  <c r="I8536" i="73"/>
  <c r="A8539" i="73" l="1"/>
  <c r="B8540" i="73"/>
  <c r="D9560" i="73"/>
  <c r="C8560" i="73"/>
  <c r="E8560" i="73" s="1"/>
  <c r="F8559" i="73"/>
  <c r="G8537" i="73"/>
  <c r="H8537" i="73" s="1"/>
  <c r="I8537" i="73"/>
  <c r="D9561" i="73" l="1"/>
  <c r="C8561" i="73"/>
  <c r="E8561" i="73" s="1"/>
  <c r="A8540" i="73"/>
  <c r="B8541" i="73"/>
  <c r="F8560" i="73"/>
  <c r="G8538" i="73"/>
  <c r="H8538" i="73" s="1"/>
  <c r="I8538" i="73"/>
  <c r="C8562" i="73" l="1"/>
  <c r="E8562" i="73" s="1"/>
  <c r="A8541" i="73"/>
  <c r="B8542" i="73"/>
  <c r="D9562" i="73"/>
  <c r="F8561" i="73"/>
  <c r="G8539" i="73"/>
  <c r="H8539" i="73" s="1"/>
  <c r="I8539" i="73"/>
  <c r="A8542" i="73" l="1"/>
  <c r="B8543" i="73"/>
  <c r="D9563" i="73"/>
  <c r="C8563" i="73"/>
  <c r="E8563" i="73" s="1"/>
  <c r="F8562" i="73"/>
  <c r="G8540" i="73"/>
  <c r="H8540" i="73" s="1"/>
  <c r="I8540" i="73"/>
  <c r="D9564" i="73" l="1"/>
  <c r="C8564" i="73"/>
  <c r="E8564" i="73" s="1"/>
  <c r="A8543" i="73"/>
  <c r="B8544" i="73"/>
  <c r="F8563" i="73"/>
  <c r="G8541" i="73"/>
  <c r="H8541" i="73" s="1"/>
  <c r="I8541" i="73"/>
  <c r="C8565" i="73" l="1"/>
  <c r="E8565" i="73" s="1"/>
  <c r="A8544" i="73"/>
  <c r="B8545" i="73"/>
  <c r="D9565" i="73"/>
  <c r="F8564" i="73"/>
  <c r="G8542" i="73"/>
  <c r="H8542" i="73" s="1"/>
  <c r="I8542" i="73"/>
  <c r="A8545" i="73" l="1"/>
  <c r="B8546" i="73"/>
  <c r="D9566" i="73"/>
  <c r="C8566" i="73"/>
  <c r="E8566" i="73" s="1"/>
  <c r="F8565" i="73"/>
  <c r="G8543" i="73"/>
  <c r="H8543" i="73" s="1"/>
  <c r="I8543" i="73"/>
  <c r="D9567" i="73" l="1"/>
  <c r="C8567" i="73"/>
  <c r="E8567" i="73" s="1"/>
  <c r="A8546" i="73"/>
  <c r="B8547" i="73"/>
  <c r="F8566" i="73"/>
  <c r="G8544" i="73"/>
  <c r="H8544" i="73" s="1"/>
  <c r="I8544" i="73"/>
  <c r="C8568" i="73" l="1"/>
  <c r="E8568" i="73" s="1"/>
  <c r="A8547" i="73"/>
  <c r="B8548" i="73"/>
  <c r="D9568" i="73"/>
  <c r="F8567" i="73"/>
  <c r="G8545" i="73"/>
  <c r="H8545" i="73" s="1"/>
  <c r="I8545" i="73"/>
  <c r="A8548" i="73" l="1"/>
  <c r="B8549" i="73"/>
  <c r="D9569" i="73"/>
  <c r="C8569" i="73"/>
  <c r="E8569" i="73" s="1"/>
  <c r="F8568" i="73"/>
  <c r="G8546" i="73"/>
  <c r="H8546" i="73" s="1"/>
  <c r="I8546" i="73"/>
  <c r="D9570" i="73" l="1"/>
  <c r="C8570" i="73"/>
  <c r="E8570" i="73" s="1"/>
  <c r="A8549" i="73"/>
  <c r="B8550" i="73"/>
  <c r="F8569" i="73"/>
  <c r="G8547" i="73"/>
  <c r="H8547" i="73" s="1"/>
  <c r="I8547" i="73"/>
  <c r="C8571" i="73" l="1"/>
  <c r="E8571" i="73" s="1"/>
  <c r="A8550" i="73"/>
  <c r="B8551" i="73"/>
  <c r="D9571" i="73"/>
  <c r="F8570" i="73"/>
  <c r="G8548" i="73"/>
  <c r="H8548" i="73" s="1"/>
  <c r="I8548" i="73"/>
  <c r="A8551" i="73" l="1"/>
  <c r="B8552" i="73"/>
  <c r="D9572" i="73"/>
  <c r="C8572" i="73"/>
  <c r="E8572" i="73" s="1"/>
  <c r="F8571" i="73"/>
  <c r="G8549" i="73"/>
  <c r="H8549" i="73" s="1"/>
  <c r="I8549" i="73"/>
  <c r="D9573" i="73" l="1"/>
  <c r="C8573" i="73"/>
  <c r="E8573" i="73" s="1"/>
  <c r="A8552" i="73"/>
  <c r="B8553" i="73"/>
  <c r="F8572" i="73"/>
  <c r="G8550" i="73"/>
  <c r="H8550" i="73" s="1"/>
  <c r="I8550" i="73"/>
  <c r="C8574" i="73" l="1"/>
  <c r="E8574" i="73" s="1"/>
  <c r="A8553" i="73"/>
  <c r="B8554" i="73"/>
  <c r="D9574" i="73"/>
  <c r="F8573" i="73"/>
  <c r="G8551" i="73"/>
  <c r="H8551" i="73" s="1"/>
  <c r="I8551" i="73"/>
  <c r="A8554" i="73" l="1"/>
  <c r="B8555" i="73"/>
  <c r="D9575" i="73"/>
  <c r="C8575" i="73"/>
  <c r="E8575" i="73" s="1"/>
  <c r="F8574" i="73"/>
  <c r="G8552" i="73"/>
  <c r="H8552" i="73" s="1"/>
  <c r="I8552" i="73"/>
  <c r="D9576" i="73" l="1"/>
  <c r="C8576" i="73"/>
  <c r="E8576" i="73" s="1"/>
  <c r="A8555" i="73"/>
  <c r="B8556" i="73"/>
  <c r="F8575" i="73"/>
  <c r="G8553" i="73"/>
  <c r="H8553" i="73" s="1"/>
  <c r="I8553" i="73"/>
  <c r="C8577" i="73" l="1"/>
  <c r="E8577" i="73" s="1"/>
  <c r="A8556" i="73"/>
  <c r="B8557" i="73"/>
  <c r="D9577" i="73"/>
  <c r="F8576" i="73"/>
  <c r="G8554" i="73"/>
  <c r="H8554" i="73" s="1"/>
  <c r="I8554" i="73"/>
  <c r="A8557" i="73" l="1"/>
  <c r="B8558" i="73"/>
  <c r="D9578" i="73"/>
  <c r="C8578" i="73"/>
  <c r="E8578" i="73" s="1"/>
  <c r="F8577" i="73"/>
  <c r="G8555" i="73"/>
  <c r="H8555" i="73" s="1"/>
  <c r="I8555" i="73"/>
  <c r="D9579" i="73" l="1"/>
  <c r="C8579" i="73"/>
  <c r="E8579" i="73" s="1"/>
  <c r="A8558" i="73"/>
  <c r="B8559" i="73"/>
  <c r="F8578" i="73"/>
  <c r="G8556" i="73"/>
  <c r="H8556" i="73" s="1"/>
  <c r="I8556" i="73"/>
  <c r="C8580" i="73" l="1"/>
  <c r="E8580" i="73" s="1"/>
  <c r="A8559" i="73"/>
  <c r="B8560" i="73"/>
  <c r="D9580" i="73"/>
  <c r="F8579" i="73"/>
  <c r="G8557" i="73"/>
  <c r="H8557" i="73" s="1"/>
  <c r="I8557" i="73"/>
  <c r="A8560" i="73" l="1"/>
  <c r="B8561" i="73"/>
  <c r="D9581" i="73"/>
  <c r="C8581" i="73"/>
  <c r="E8581" i="73" s="1"/>
  <c r="F8580" i="73"/>
  <c r="G8558" i="73"/>
  <c r="H8558" i="73" s="1"/>
  <c r="I8558" i="73"/>
  <c r="D9582" i="73" l="1"/>
  <c r="C8582" i="73"/>
  <c r="E8582" i="73" s="1"/>
  <c r="A8561" i="73"/>
  <c r="B8562" i="73"/>
  <c r="F8581" i="73"/>
  <c r="G8559" i="73"/>
  <c r="H8559" i="73" s="1"/>
  <c r="I8559" i="73"/>
  <c r="C8583" i="73" l="1"/>
  <c r="E8583" i="73" s="1"/>
  <c r="A8562" i="73"/>
  <c r="B8563" i="73"/>
  <c r="D9583" i="73"/>
  <c r="F8582" i="73"/>
  <c r="G8560" i="73"/>
  <c r="H8560" i="73" s="1"/>
  <c r="I8560" i="73"/>
  <c r="A8563" i="73" l="1"/>
  <c r="B8564" i="73"/>
  <c r="D9584" i="73"/>
  <c r="C8584" i="73"/>
  <c r="E8584" i="73" s="1"/>
  <c r="F8583" i="73"/>
  <c r="G8561" i="73"/>
  <c r="H8561" i="73" s="1"/>
  <c r="I8561" i="73"/>
  <c r="D9585" i="73" l="1"/>
  <c r="C8585" i="73"/>
  <c r="E8585" i="73" s="1"/>
  <c r="A8564" i="73"/>
  <c r="B8565" i="73"/>
  <c r="F8584" i="73"/>
  <c r="G8562" i="73"/>
  <c r="H8562" i="73" s="1"/>
  <c r="I8562" i="73"/>
  <c r="C8586" i="73" l="1"/>
  <c r="E8586" i="73" s="1"/>
  <c r="A8565" i="73"/>
  <c r="B8566" i="73"/>
  <c r="D9586" i="73"/>
  <c r="F8585" i="73"/>
  <c r="G8563" i="73"/>
  <c r="H8563" i="73" s="1"/>
  <c r="I8563" i="73"/>
  <c r="A8566" i="73" l="1"/>
  <c r="B8567" i="73"/>
  <c r="D9587" i="73"/>
  <c r="C8587" i="73"/>
  <c r="E8587" i="73" s="1"/>
  <c r="F8586" i="73"/>
  <c r="G8564" i="73"/>
  <c r="H8564" i="73" s="1"/>
  <c r="I8564" i="73"/>
  <c r="D9588" i="73" l="1"/>
  <c r="C8588" i="73"/>
  <c r="E8588" i="73" s="1"/>
  <c r="A8567" i="73"/>
  <c r="B8568" i="73"/>
  <c r="F8587" i="73"/>
  <c r="G8565" i="73"/>
  <c r="H8565" i="73" s="1"/>
  <c r="I8565" i="73"/>
  <c r="C8589" i="73" l="1"/>
  <c r="E8589" i="73" s="1"/>
  <c r="A8568" i="73"/>
  <c r="B8569" i="73"/>
  <c r="D9589" i="73"/>
  <c r="F8588" i="73"/>
  <c r="G8566" i="73"/>
  <c r="H8566" i="73" s="1"/>
  <c r="I8566" i="73"/>
  <c r="A8569" i="73" l="1"/>
  <c r="B8570" i="73"/>
  <c r="D9590" i="73"/>
  <c r="C8590" i="73"/>
  <c r="E8590" i="73" s="1"/>
  <c r="F8589" i="73"/>
  <c r="G8567" i="73"/>
  <c r="H8567" i="73" s="1"/>
  <c r="I8567" i="73"/>
  <c r="D9591" i="73" l="1"/>
  <c r="C8591" i="73"/>
  <c r="E8591" i="73" s="1"/>
  <c r="A8570" i="73"/>
  <c r="B8571" i="73"/>
  <c r="F8590" i="73"/>
  <c r="G8568" i="73"/>
  <c r="H8568" i="73" s="1"/>
  <c r="I8568" i="73"/>
  <c r="C8592" i="73" l="1"/>
  <c r="E8592" i="73" s="1"/>
  <c r="A8571" i="73"/>
  <c r="B8572" i="73"/>
  <c r="D9592" i="73"/>
  <c r="F8591" i="73"/>
  <c r="G8569" i="73"/>
  <c r="H8569" i="73" s="1"/>
  <c r="I8569" i="73"/>
  <c r="A8572" i="73" l="1"/>
  <c r="B8573" i="73"/>
  <c r="D9593" i="73"/>
  <c r="C8593" i="73"/>
  <c r="E8593" i="73" s="1"/>
  <c r="F8592" i="73"/>
  <c r="G8570" i="73"/>
  <c r="H8570" i="73" s="1"/>
  <c r="I8570" i="73"/>
  <c r="D9594" i="73" l="1"/>
  <c r="C8594" i="73"/>
  <c r="E8594" i="73" s="1"/>
  <c r="A8573" i="73"/>
  <c r="B8574" i="73"/>
  <c r="F8593" i="73"/>
  <c r="G8571" i="73"/>
  <c r="H8571" i="73" s="1"/>
  <c r="I8571" i="73"/>
  <c r="C8595" i="73" l="1"/>
  <c r="E8595" i="73" s="1"/>
  <c r="A8574" i="73"/>
  <c r="B8575" i="73"/>
  <c r="D9595" i="73"/>
  <c r="F8594" i="73"/>
  <c r="G8572" i="73"/>
  <c r="H8572" i="73" s="1"/>
  <c r="I8572" i="73"/>
  <c r="A8575" i="73" l="1"/>
  <c r="B8576" i="73"/>
  <c r="D9596" i="73"/>
  <c r="C8596" i="73"/>
  <c r="E8596" i="73" s="1"/>
  <c r="F8595" i="73"/>
  <c r="G8573" i="73"/>
  <c r="H8573" i="73" s="1"/>
  <c r="I8573" i="73"/>
  <c r="D9597" i="73" l="1"/>
  <c r="C8597" i="73"/>
  <c r="E8597" i="73" s="1"/>
  <c r="A8576" i="73"/>
  <c r="B8577" i="73"/>
  <c r="F8596" i="73"/>
  <c r="G8574" i="73"/>
  <c r="H8574" i="73" s="1"/>
  <c r="I8574" i="73"/>
  <c r="C8598" i="73" l="1"/>
  <c r="E8598" i="73" s="1"/>
  <c r="A8577" i="73"/>
  <c r="B8578" i="73"/>
  <c r="D9598" i="73"/>
  <c r="F8597" i="73"/>
  <c r="G8575" i="73"/>
  <c r="H8575" i="73" s="1"/>
  <c r="I8575" i="73"/>
  <c r="A8578" i="73" l="1"/>
  <c r="B8579" i="73"/>
  <c r="D9599" i="73"/>
  <c r="C8599" i="73"/>
  <c r="E8599" i="73" s="1"/>
  <c r="F8598" i="73"/>
  <c r="G8576" i="73"/>
  <c r="H8576" i="73" s="1"/>
  <c r="I8576" i="73"/>
  <c r="D9600" i="73" l="1"/>
  <c r="C8600" i="73"/>
  <c r="E8600" i="73" s="1"/>
  <c r="A8579" i="73"/>
  <c r="B8580" i="73"/>
  <c r="F8599" i="73"/>
  <c r="G8577" i="73"/>
  <c r="H8577" i="73" s="1"/>
  <c r="I8577" i="73"/>
  <c r="C8601" i="73" l="1"/>
  <c r="E8601" i="73" s="1"/>
  <c r="A8580" i="73"/>
  <c r="B8581" i="73"/>
  <c r="D9601" i="73"/>
  <c r="F8600" i="73"/>
  <c r="G8578" i="73"/>
  <c r="H8578" i="73" s="1"/>
  <c r="I8578" i="73"/>
  <c r="A8581" i="73" l="1"/>
  <c r="B8582" i="73"/>
  <c r="D9602" i="73"/>
  <c r="C8602" i="73"/>
  <c r="E8602" i="73" s="1"/>
  <c r="F8601" i="73"/>
  <c r="G8579" i="73"/>
  <c r="H8579" i="73" s="1"/>
  <c r="I8579" i="73"/>
  <c r="D9603" i="73" l="1"/>
  <c r="C8603" i="73"/>
  <c r="E8603" i="73" s="1"/>
  <c r="A8582" i="73"/>
  <c r="B8583" i="73"/>
  <c r="F8602" i="73"/>
  <c r="G8580" i="73"/>
  <c r="H8580" i="73" s="1"/>
  <c r="I8580" i="73"/>
  <c r="A8583" i="73" l="1"/>
  <c r="B8584" i="73"/>
  <c r="C8604" i="73"/>
  <c r="E8604" i="73" s="1"/>
  <c r="D9604" i="73"/>
  <c r="F8603" i="73"/>
  <c r="G8581" i="73"/>
  <c r="H8581" i="73" s="1"/>
  <c r="I8581" i="73"/>
  <c r="C8605" i="73" l="1"/>
  <c r="E8605" i="73" s="1"/>
  <c r="D9605" i="73"/>
  <c r="A8584" i="73"/>
  <c r="B8585" i="73"/>
  <c r="F8604" i="73"/>
  <c r="G8582" i="73"/>
  <c r="H8582" i="73" s="1"/>
  <c r="I8582" i="73"/>
  <c r="D9606" i="73" l="1"/>
  <c r="A8585" i="73"/>
  <c r="B8586" i="73"/>
  <c r="C8606" i="73"/>
  <c r="E8606" i="73" s="1"/>
  <c r="F8605" i="73"/>
  <c r="G8583" i="73"/>
  <c r="H8583" i="73" s="1"/>
  <c r="I8583" i="73"/>
  <c r="A8586" i="73" l="1"/>
  <c r="B8587" i="73"/>
  <c r="C8607" i="73"/>
  <c r="E8607" i="73" s="1"/>
  <c r="D9607" i="73"/>
  <c r="F8606" i="73"/>
  <c r="G8584" i="73"/>
  <c r="H8584" i="73" s="1"/>
  <c r="I8584" i="73"/>
  <c r="C8608" i="73" l="1"/>
  <c r="E8608" i="73" s="1"/>
  <c r="D9608" i="73"/>
  <c r="A8587" i="73"/>
  <c r="B8588" i="73"/>
  <c r="F8607" i="73"/>
  <c r="G8585" i="73"/>
  <c r="H8585" i="73" s="1"/>
  <c r="I8585" i="73"/>
  <c r="D9609" i="73" l="1"/>
  <c r="A8588" i="73"/>
  <c r="B8589" i="73"/>
  <c r="C8609" i="73"/>
  <c r="E8609" i="73" s="1"/>
  <c r="F8608" i="73"/>
  <c r="G8586" i="73"/>
  <c r="H8586" i="73" s="1"/>
  <c r="I8586" i="73"/>
  <c r="A8589" i="73" l="1"/>
  <c r="B8590" i="73"/>
  <c r="C8610" i="73"/>
  <c r="E8610" i="73" s="1"/>
  <c r="D9610" i="73"/>
  <c r="F8609" i="73"/>
  <c r="G8587" i="73"/>
  <c r="H8587" i="73" s="1"/>
  <c r="I8587" i="73"/>
  <c r="C8611" i="73" l="1"/>
  <c r="E8611" i="73" s="1"/>
  <c r="D9611" i="73"/>
  <c r="A8590" i="73"/>
  <c r="B8591" i="73"/>
  <c r="F8610" i="73"/>
  <c r="G8588" i="73"/>
  <c r="H8588" i="73" s="1"/>
  <c r="I8588" i="73"/>
  <c r="D9612" i="73" l="1"/>
  <c r="A8591" i="73"/>
  <c r="B8592" i="73"/>
  <c r="C8612" i="73"/>
  <c r="E8612" i="73" s="1"/>
  <c r="F8611" i="73"/>
  <c r="G8589" i="73"/>
  <c r="H8589" i="73" s="1"/>
  <c r="I8589" i="73"/>
  <c r="A8592" i="73" l="1"/>
  <c r="B8593" i="73"/>
  <c r="C8613" i="73"/>
  <c r="E8613" i="73" s="1"/>
  <c r="D9613" i="73"/>
  <c r="F8612" i="73"/>
  <c r="G8590" i="73"/>
  <c r="H8590" i="73" s="1"/>
  <c r="I8590" i="73"/>
  <c r="C8614" i="73" l="1"/>
  <c r="E8614" i="73" s="1"/>
  <c r="D9614" i="73"/>
  <c r="A8593" i="73"/>
  <c r="B8594" i="73"/>
  <c r="F8613" i="73"/>
  <c r="G8591" i="73"/>
  <c r="H8591" i="73" s="1"/>
  <c r="I8591" i="73"/>
  <c r="D9615" i="73" l="1"/>
  <c r="A8594" i="73"/>
  <c r="B8595" i="73"/>
  <c r="C8615" i="73"/>
  <c r="E8615" i="73" s="1"/>
  <c r="F8614" i="73"/>
  <c r="G8592" i="73"/>
  <c r="H8592" i="73" s="1"/>
  <c r="I8592" i="73"/>
  <c r="A8595" i="73" l="1"/>
  <c r="B8596" i="73"/>
  <c r="C8616" i="73"/>
  <c r="E8616" i="73" s="1"/>
  <c r="D9616" i="73"/>
  <c r="F8615" i="73"/>
  <c r="G8593" i="73"/>
  <c r="H8593" i="73" s="1"/>
  <c r="I8593" i="73"/>
  <c r="C8617" i="73" l="1"/>
  <c r="E8617" i="73" s="1"/>
  <c r="D9617" i="73"/>
  <c r="A8596" i="73"/>
  <c r="B8597" i="73"/>
  <c r="F8616" i="73"/>
  <c r="G8594" i="73"/>
  <c r="H8594" i="73" s="1"/>
  <c r="I8594" i="73"/>
  <c r="D9618" i="73" l="1"/>
  <c r="A8597" i="73"/>
  <c r="B8598" i="73"/>
  <c r="C8618" i="73"/>
  <c r="E8618" i="73" s="1"/>
  <c r="F8617" i="73"/>
  <c r="G8595" i="73"/>
  <c r="H8595" i="73" s="1"/>
  <c r="I8595" i="73"/>
  <c r="A8598" i="73" l="1"/>
  <c r="B8599" i="73"/>
  <c r="C8619" i="73"/>
  <c r="E8619" i="73" s="1"/>
  <c r="D9619" i="73"/>
  <c r="F8618" i="73"/>
  <c r="G8596" i="73"/>
  <c r="H8596" i="73" s="1"/>
  <c r="I8596" i="73"/>
  <c r="C8620" i="73" l="1"/>
  <c r="E8620" i="73" s="1"/>
  <c r="D9620" i="73"/>
  <c r="A8599" i="73"/>
  <c r="B8600" i="73"/>
  <c r="F8619" i="73"/>
  <c r="G8597" i="73"/>
  <c r="H8597" i="73" s="1"/>
  <c r="I8597" i="73"/>
  <c r="D9621" i="73" l="1"/>
  <c r="A8600" i="73"/>
  <c r="B8601" i="73"/>
  <c r="C8621" i="73"/>
  <c r="E8621" i="73" s="1"/>
  <c r="F8620" i="73"/>
  <c r="G8598" i="73"/>
  <c r="H8598" i="73" s="1"/>
  <c r="I8598" i="73"/>
  <c r="A8601" i="73" l="1"/>
  <c r="B8602" i="73"/>
  <c r="C8622" i="73"/>
  <c r="E8622" i="73" s="1"/>
  <c r="D9622" i="73"/>
  <c r="F8621" i="73"/>
  <c r="G8599" i="73"/>
  <c r="H8599" i="73" s="1"/>
  <c r="I8599" i="73"/>
  <c r="C8623" i="73" l="1"/>
  <c r="E8623" i="73" s="1"/>
  <c r="D9623" i="73"/>
  <c r="A8602" i="73"/>
  <c r="B8603" i="73"/>
  <c r="F8622" i="73"/>
  <c r="G8600" i="73"/>
  <c r="H8600" i="73" s="1"/>
  <c r="I8600" i="73"/>
  <c r="D9624" i="73" l="1"/>
  <c r="A8603" i="73"/>
  <c r="B8604" i="73"/>
  <c r="C8624" i="73"/>
  <c r="E8624" i="73" s="1"/>
  <c r="F8623" i="73"/>
  <c r="G8601" i="73"/>
  <c r="H8601" i="73" s="1"/>
  <c r="I8601" i="73"/>
  <c r="A8604" i="73" l="1"/>
  <c r="B8605" i="73"/>
  <c r="C8625" i="73"/>
  <c r="E8625" i="73" s="1"/>
  <c r="D9625" i="73"/>
  <c r="F8624" i="73"/>
  <c r="G8602" i="73"/>
  <c r="H8602" i="73" s="1"/>
  <c r="I8602" i="73"/>
  <c r="C8626" i="73" l="1"/>
  <c r="E8626" i="73" s="1"/>
  <c r="D9626" i="73"/>
  <c r="A8605" i="73"/>
  <c r="B8606" i="73"/>
  <c r="F8625" i="73"/>
  <c r="G8603" i="73"/>
  <c r="H8603" i="73" s="1"/>
  <c r="I8603" i="73"/>
  <c r="D9627" i="73" l="1"/>
  <c r="A8606" i="73"/>
  <c r="B8607" i="73"/>
  <c r="C8627" i="73"/>
  <c r="E8627" i="73" s="1"/>
  <c r="F8626" i="73"/>
  <c r="G8604" i="73"/>
  <c r="H8604" i="73" s="1"/>
  <c r="I8604" i="73"/>
  <c r="A8607" i="73" l="1"/>
  <c r="B8608" i="73"/>
  <c r="C8628" i="73"/>
  <c r="E8628" i="73" s="1"/>
  <c r="D9628" i="73"/>
  <c r="F8627" i="73"/>
  <c r="G8605" i="73"/>
  <c r="H8605" i="73" s="1"/>
  <c r="I8605" i="73"/>
  <c r="C8629" i="73" l="1"/>
  <c r="D9629" i="73"/>
  <c r="A8608" i="73"/>
  <c r="B8609" i="73"/>
  <c r="F8628" i="73"/>
  <c r="G8606" i="73"/>
  <c r="H8606" i="73" s="1"/>
  <c r="I8606" i="73"/>
  <c r="C8630" i="73" l="1"/>
  <c r="E8629" i="73"/>
  <c r="D9630" i="73"/>
  <c r="A8609" i="73"/>
  <c r="B8610" i="73"/>
  <c r="F8629" i="73"/>
  <c r="G8607" i="73"/>
  <c r="H8607" i="73" s="1"/>
  <c r="I8607" i="73"/>
  <c r="E8630" i="73"/>
  <c r="C8631" i="73" l="1"/>
  <c r="E8631" i="73" s="1"/>
  <c r="A8610" i="73"/>
  <c r="B8611" i="73"/>
  <c r="D9631" i="73"/>
  <c r="F8630" i="73"/>
  <c r="G8608" i="73"/>
  <c r="H8608" i="73" s="1"/>
  <c r="I8608" i="73"/>
  <c r="A8611" i="73" l="1"/>
  <c r="B8612" i="73"/>
  <c r="D9632" i="73"/>
  <c r="C8632" i="73"/>
  <c r="E8632" i="73" s="1"/>
  <c r="F8631" i="73"/>
  <c r="G8609" i="73"/>
  <c r="H8609" i="73" s="1"/>
  <c r="I8609" i="73"/>
  <c r="D9633" i="73" l="1"/>
  <c r="C8633" i="73"/>
  <c r="E8633" i="73" s="1"/>
  <c r="A8612" i="73"/>
  <c r="B8613" i="73"/>
  <c r="F8632" i="73"/>
  <c r="G8610" i="73"/>
  <c r="H8610" i="73" s="1"/>
  <c r="I8610" i="73"/>
  <c r="C8634" i="73" l="1"/>
  <c r="E8634" i="73" s="1"/>
  <c r="A8613" i="73"/>
  <c r="B8614" i="73"/>
  <c r="D9634" i="73"/>
  <c r="F8633" i="73"/>
  <c r="G8611" i="73"/>
  <c r="H8611" i="73" s="1"/>
  <c r="I8611" i="73"/>
  <c r="A8614" i="73" l="1"/>
  <c r="B8615" i="73"/>
  <c r="D9635" i="73"/>
  <c r="C8635" i="73"/>
  <c r="E8635" i="73" s="1"/>
  <c r="F8634" i="73"/>
  <c r="G8612" i="73"/>
  <c r="H8612" i="73" s="1"/>
  <c r="I8612" i="73"/>
  <c r="D9636" i="73" l="1"/>
  <c r="C8636" i="73"/>
  <c r="E8636" i="73" s="1"/>
  <c r="A8615" i="73"/>
  <c r="B8616" i="73"/>
  <c r="F8635" i="73"/>
  <c r="G8613" i="73"/>
  <c r="H8613" i="73" s="1"/>
  <c r="I8613" i="73"/>
  <c r="C8637" i="73" l="1"/>
  <c r="E8637" i="73" s="1"/>
  <c r="A8616" i="73"/>
  <c r="B8617" i="73"/>
  <c r="D9637" i="73"/>
  <c r="F8636" i="73"/>
  <c r="G8614" i="73"/>
  <c r="H8614" i="73" s="1"/>
  <c r="I8614" i="73"/>
  <c r="A8617" i="73" l="1"/>
  <c r="B8618" i="73"/>
  <c r="D9638" i="73"/>
  <c r="C8638" i="73"/>
  <c r="E8638" i="73" s="1"/>
  <c r="F8637" i="73"/>
  <c r="G8615" i="73"/>
  <c r="H8615" i="73" s="1"/>
  <c r="I8615" i="73"/>
  <c r="D9639" i="73" l="1"/>
  <c r="C8639" i="73"/>
  <c r="E8639" i="73" s="1"/>
  <c r="A8618" i="73"/>
  <c r="B8619" i="73"/>
  <c r="F8638" i="73"/>
  <c r="G8616" i="73"/>
  <c r="H8616" i="73" s="1"/>
  <c r="I8616" i="73"/>
  <c r="C8640" i="73" l="1"/>
  <c r="E8640" i="73" s="1"/>
  <c r="A8619" i="73"/>
  <c r="B8620" i="73"/>
  <c r="D9640" i="73"/>
  <c r="F8639" i="73"/>
  <c r="G8617" i="73"/>
  <c r="H8617" i="73" s="1"/>
  <c r="I8617" i="73"/>
  <c r="A8620" i="73" l="1"/>
  <c r="B8621" i="73"/>
  <c r="D9641" i="73"/>
  <c r="C8641" i="73"/>
  <c r="E8641" i="73" s="1"/>
  <c r="F8640" i="73"/>
  <c r="G8618" i="73"/>
  <c r="H8618" i="73" s="1"/>
  <c r="I8618" i="73"/>
  <c r="D9642" i="73" l="1"/>
  <c r="C8642" i="73"/>
  <c r="E8642" i="73" s="1"/>
  <c r="A8621" i="73"/>
  <c r="B8622" i="73"/>
  <c r="F8641" i="73"/>
  <c r="G8619" i="73"/>
  <c r="H8619" i="73" s="1"/>
  <c r="I8619" i="73"/>
  <c r="C8643" i="73" l="1"/>
  <c r="E8643" i="73" s="1"/>
  <c r="A8622" i="73"/>
  <c r="B8623" i="73"/>
  <c r="D9643" i="73"/>
  <c r="F8642" i="73"/>
  <c r="G8620" i="73"/>
  <c r="H8620" i="73" s="1"/>
  <c r="I8620" i="73"/>
  <c r="A8623" i="73" l="1"/>
  <c r="B8624" i="73"/>
  <c r="D9644" i="73"/>
  <c r="C8644" i="73"/>
  <c r="E8644" i="73" s="1"/>
  <c r="F8643" i="73"/>
  <c r="G8621" i="73"/>
  <c r="H8621" i="73" s="1"/>
  <c r="I8621" i="73"/>
  <c r="D9645" i="73" l="1"/>
  <c r="C8645" i="73"/>
  <c r="E8645" i="73" s="1"/>
  <c r="A8624" i="73"/>
  <c r="B8625" i="73"/>
  <c r="F8644" i="73"/>
  <c r="G8622" i="73"/>
  <c r="H8622" i="73" s="1"/>
  <c r="I8622" i="73"/>
  <c r="C8646" i="73" l="1"/>
  <c r="E8646" i="73" s="1"/>
  <c r="A8625" i="73"/>
  <c r="B8626" i="73"/>
  <c r="D9646" i="73"/>
  <c r="F8645" i="73"/>
  <c r="G8623" i="73"/>
  <c r="H8623" i="73" s="1"/>
  <c r="I8623" i="73"/>
  <c r="A8626" i="73" l="1"/>
  <c r="B8627" i="73"/>
  <c r="D9647" i="73"/>
  <c r="C8647" i="73"/>
  <c r="E8647" i="73" s="1"/>
  <c r="F8646" i="73"/>
  <c r="G8624" i="73"/>
  <c r="H8624" i="73" s="1"/>
  <c r="I8624" i="73"/>
  <c r="D9648" i="73" l="1"/>
  <c r="C8648" i="73"/>
  <c r="A8627" i="73"/>
  <c r="B8628" i="73"/>
  <c r="F8647" i="73"/>
  <c r="G8625" i="73"/>
  <c r="H8625" i="73" s="1"/>
  <c r="I8625" i="73"/>
  <c r="C8649" i="73" l="1"/>
  <c r="E8649" i="73" s="1"/>
  <c r="E8648" i="73"/>
  <c r="A8628" i="73"/>
  <c r="B8629" i="73"/>
  <c r="D9649" i="73"/>
  <c r="F8648" i="73"/>
  <c r="G8626" i="73"/>
  <c r="H8626" i="73" s="1"/>
  <c r="I8626" i="73"/>
  <c r="D9650" i="73" l="1"/>
  <c r="C8650" i="73"/>
  <c r="E8650" i="73" s="1"/>
  <c r="A8629" i="73"/>
  <c r="B8630" i="73"/>
  <c r="F8649" i="73"/>
  <c r="G8627" i="73"/>
  <c r="H8627" i="73" s="1"/>
  <c r="I8627" i="73"/>
  <c r="A8630" i="73" l="1"/>
  <c r="B8631" i="73"/>
  <c r="C8651" i="73"/>
  <c r="E8651" i="73" s="1"/>
  <c r="D9651" i="73"/>
  <c r="F8650" i="73"/>
  <c r="G8628" i="73"/>
  <c r="H8628" i="73" s="1"/>
  <c r="I8628" i="73"/>
  <c r="D9652" i="73" l="1"/>
  <c r="A8631" i="73"/>
  <c r="B8632" i="73"/>
  <c r="C8652" i="73"/>
  <c r="E8652" i="73" s="1"/>
  <c r="F8651" i="73"/>
  <c r="G8629" i="73"/>
  <c r="H8629" i="73" s="1"/>
  <c r="I8629" i="73"/>
  <c r="C8653" i="73" l="1"/>
  <c r="E8653" i="73" s="1"/>
  <c r="A8632" i="73"/>
  <c r="B8633" i="73"/>
  <c r="D9653" i="73"/>
  <c r="F8652" i="73"/>
  <c r="G8630" i="73"/>
  <c r="H8630" i="73" s="1"/>
  <c r="I8630" i="73"/>
  <c r="C8654" i="73" l="1"/>
  <c r="E8654" i="73" s="1"/>
  <c r="A8633" i="73"/>
  <c r="B8634" i="73"/>
  <c r="D9654" i="73"/>
  <c r="F8653" i="73"/>
  <c r="G8631" i="73"/>
  <c r="H8631" i="73" s="1"/>
  <c r="I8631" i="73"/>
  <c r="C8655" i="73" l="1"/>
  <c r="E8655" i="73" s="1"/>
  <c r="A8634" i="73"/>
  <c r="B8635" i="73"/>
  <c r="D9655" i="73"/>
  <c r="F8654" i="73"/>
  <c r="G8632" i="73"/>
  <c r="H8632" i="73" s="1"/>
  <c r="I8632" i="73"/>
  <c r="A8635" i="73" l="1"/>
  <c r="B8636" i="73"/>
  <c r="C8656" i="73"/>
  <c r="E8656" i="73" s="1"/>
  <c r="D9656" i="73"/>
  <c r="F8655" i="73"/>
  <c r="G8633" i="73"/>
  <c r="H8633" i="73" s="1"/>
  <c r="I8633" i="73"/>
  <c r="D9657" i="73" l="1"/>
  <c r="A8636" i="73"/>
  <c r="B8637" i="73"/>
  <c r="C8657" i="73"/>
  <c r="E8657" i="73" s="1"/>
  <c r="F8656" i="73"/>
  <c r="G8634" i="73"/>
  <c r="H8634" i="73" s="1"/>
  <c r="I8634" i="73"/>
  <c r="C8658" i="73" l="1"/>
  <c r="E8658" i="73" s="1"/>
  <c r="A8637" i="73"/>
  <c r="B8638" i="73"/>
  <c r="D9658" i="73"/>
  <c r="F8657" i="73"/>
  <c r="G8635" i="73"/>
  <c r="H8635" i="73" s="1"/>
  <c r="I8635" i="73"/>
  <c r="C8659" i="73" l="1"/>
  <c r="E8659" i="73" s="1"/>
  <c r="A8638" i="73"/>
  <c r="B8639" i="73"/>
  <c r="D9659" i="73"/>
  <c r="F8658" i="73"/>
  <c r="G8636" i="73"/>
  <c r="H8636" i="73" s="1"/>
  <c r="I8636" i="73"/>
  <c r="D9660" i="73" l="1"/>
  <c r="C8660" i="73"/>
  <c r="A8639" i="73"/>
  <c r="B8640" i="73"/>
  <c r="F8659" i="73"/>
  <c r="G8637" i="73"/>
  <c r="H8637" i="73" s="1"/>
  <c r="I8637" i="73"/>
  <c r="C8661" i="73" l="1"/>
  <c r="E8660" i="73"/>
  <c r="A8640" i="73"/>
  <c r="B8641" i="73"/>
  <c r="D9661" i="73"/>
  <c r="F8660" i="73"/>
  <c r="G8638" i="73"/>
  <c r="H8638" i="73" s="1"/>
  <c r="I8638" i="73"/>
  <c r="C8662" i="73" l="1"/>
  <c r="D9662" i="73"/>
  <c r="E8661" i="73"/>
  <c r="A8641" i="73"/>
  <c r="B8642" i="73"/>
  <c r="F8661" i="73"/>
  <c r="G8639" i="73"/>
  <c r="H8639" i="73" s="1"/>
  <c r="I8639" i="73"/>
  <c r="E8662" i="73"/>
  <c r="A8642" i="73" l="1"/>
  <c r="B8643" i="73"/>
  <c r="D9663" i="73"/>
  <c r="C8663" i="73"/>
  <c r="E8663" i="73" s="1"/>
  <c r="F8662" i="73"/>
  <c r="G8640" i="73"/>
  <c r="H8640" i="73" s="1"/>
  <c r="I8640" i="73"/>
  <c r="D9664" i="73" l="1"/>
  <c r="C8664" i="73"/>
  <c r="A8643" i="73"/>
  <c r="B8644" i="73"/>
  <c r="F8663" i="73"/>
  <c r="E8664" i="73"/>
  <c r="G8641" i="73"/>
  <c r="H8641" i="73" s="1"/>
  <c r="I8641" i="73"/>
  <c r="C8665" i="73" l="1"/>
  <c r="A8644" i="73"/>
  <c r="B8645" i="73"/>
  <c r="D9665" i="73"/>
  <c r="F8664" i="73"/>
  <c r="G8642" i="73"/>
  <c r="H8642" i="73" s="1"/>
  <c r="I8642" i="73"/>
  <c r="C8666" i="73" l="1"/>
  <c r="E8666" i="73" s="1"/>
  <c r="A8645" i="73"/>
  <c r="B8646" i="73"/>
  <c r="E8665" i="73"/>
  <c r="D9666" i="73"/>
  <c r="F8665" i="73"/>
  <c r="G8643" i="73"/>
  <c r="H8643" i="73" s="1"/>
  <c r="I8643" i="73"/>
  <c r="D9667" i="73" l="1"/>
  <c r="C8667" i="73"/>
  <c r="E8667" i="73" s="1"/>
  <c r="A8646" i="73"/>
  <c r="B8647" i="73"/>
  <c r="F8666" i="73"/>
  <c r="G8644" i="73"/>
  <c r="H8644" i="73" s="1"/>
  <c r="I8644" i="73"/>
  <c r="A8647" i="73" l="1"/>
  <c r="B8648" i="73"/>
  <c r="D9668" i="73"/>
  <c r="C8668" i="73"/>
  <c r="E8668" i="73" s="1"/>
  <c r="F8667" i="73"/>
  <c r="G8645" i="73"/>
  <c r="H8645" i="73" s="1"/>
  <c r="I8645" i="73"/>
  <c r="D9669" i="73" l="1"/>
  <c r="C8669" i="73"/>
  <c r="A8648" i="73"/>
  <c r="B8649" i="73"/>
  <c r="F8668" i="73"/>
  <c r="G8646" i="73"/>
  <c r="H8646" i="73" s="1"/>
  <c r="I8646" i="73"/>
  <c r="C8670" i="73" l="1"/>
  <c r="E8670" i="73" s="1"/>
  <c r="E8669" i="73"/>
  <c r="A8649" i="73"/>
  <c r="B8650" i="73"/>
  <c r="D9670" i="73"/>
  <c r="F8669" i="73"/>
  <c r="G8647" i="73"/>
  <c r="H8647" i="73" s="1"/>
  <c r="I8647" i="73"/>
  <c r="D9671" i="73" l="1"/>
  <c r="C8671" i="73"/>
  <c r="E8671" i="73" s="1"/>
  <c r="A8650" i="73"/>
  <c r="B8651" i="73"/>
  <c r="F8670" i="73"/>
  <c r="G8648" i="73"/>
  <c r="H8648" i="73" s="1"/>
  <c r="I8648" i="73"/>
  <c r="C8672" i="73" l="1"/>
  <c r="E8672" i="73" s="1"/>
  <c r="A8651" i="73"/>
  <c r="B8652" i="73"/>
  <c r="D9672" i="73"/>
  <c r="F8671" i="73"/>
  <c r="G8649" i="73"/>
  <c r="H8649" i="73" s="1"/>
  <c r="I8649" i="73"/>
  <c r="A8652" i="73" l="1"/>
  <c r="B8653" i="73"/>
  <c r="D9673" i="73"/>
  <c r="C8673" i="73"/>
  <c r="E8673" i="73" s="1"/>
  <c r="F8672" i="73"/>
  <c r="G8650" i="73"/>
  <c r="H8650" i="73" s="1"/>
  <c r="I8650" i="73"/>
  <c r="D9674" i="73" l="1"/>
  <c r="C8674" i="73"/>
  <c r="E8674" i="73" s="1"/>
  <c r="A8653" i="73"/>
  <c r="B8654" i="73"/>
  <c r="F8673" i="73"/>
  <c r="G8651" i="73"/>
  <c r="H8651" i="73" s="1"/>
  <c r="I8651" i="73"/>
  <c r="C8675" i="73" l="1"/>
  <c r="E8675" i="73" s="1"/>
  <c r="A8654" i="73"/>
  <c r="B8655" i="73"/>
  <c r="D9675" i="73"/>
  <c r="F8674" i="73"/>
  <c r="G8652" i="73"/>
  <c r="H8652" i="73" s="1"/>
  <c r="I8652" i="73"/>
  <c r="A8655" i="73" l="1"/>
  <c r="B8656" i="73"/>
  <c r="D9676" i="73"/>
  <c r="C8676" i="73"/>
  <c r="E8676" i="73" s="1"/>
  <c r="F8675" i="73"/>
  <c r="G8653" i="73"/>
  <c r="H8653" i="73" s="1"/>
  <c r="I8653" i="73"/>
  <c r="D9677" i="73" l="1"/>
  <c r="C8677" i="73"/>
  <c r="E8677" i="73" s="1"/>
  <c r="A8656" i="73"/>
  <c r="B8657" i="73"/>
  <c r="F8676" i="73"/>
  <c r="G8654" i="73"/>
  <c r="H8654" i="73" s="1"/>
  <c r="I8654" i="73"/>
  <c r="C8678" i="73" l="1"/>
  <c r="E8678" i="73" s="1"/>
  <c r="A8657" i="73"/>
  <c r="B8658" i="73"/>
  <c r="D9678" i="73"/>
  <c r="F8677" i="73"/>
  <c r="G8655" i="73"/>
  <c r="H8655" i="73" s="1"/>
  <c r="I8655" i="73"/>
  <c r="A8658" i="73" l="1"/>
  <c r="B8659" i="73"/>
  <c r="C8679" i="73"/>
  <c r="E8679" i="73" s="1"/>
  <c r="D9679" i="73"/>
  <c r="F8678" i="73"/>
  <c r="G8656" i="73"/>
  <c r="H8656" i="73" s="1"/>
  <c r="I8656" i="73"/>
  <c r="C8680" i="73" l="1"/>
  <c r="E8680" i="73" s="1"/>
  <c r="A8659" i="73"/>
  <c r="B8660" i="73"/>
  <c r="D9680" i="73"/>
  <c r="F8679" i="73"/>
  <c r="G8657" i="73"/>
  <c r="H8657" i="73" s="1"/>
  <c r="I8657" i="73"/>
  <c r="A8660" i="73" l="1"/>
  <c r="B8661" i="73"/>
  <c r="D9681" i="73"/>
  <c r="C8681" i="73"/>
  <c r="E8681" i="73" s="1"/>
  <c r="F8680" i="73"/>
  <c r="G8658" i="73"/>
  <c r="H8658" i="73" s="1"/>
  <c r="I8658" i="73"/>
  <c r="D9682" i="73" l="1"/>
  <c r="C8682" i="73"/>
  <c r="E8682" i="73" s="1"/>
  <c r="A8661" i="73"/>
  <c r="B8662" i="73"/>
  <c r="F8681" i="73"/>
  <c r="G8659" i="73"/>
  <c r="H8659" i="73" s="1"/>
  <c r="I8659" i="73"/>
  <c r="C8683" i="73" l="1"/>
  <c r="E8683" i="73" s="1"/>
  <c r="A8662" i="73"/>
  <c r="B8663" i="73"/>
  <c r="D9683" i="73"/>
  <c r="F8682" i="73"/>
  <c r="G8660" i="73"/>
  <c r="H8660" i="73" s="1"/>
  <c r="I8660" i="73"/>
  <c r="A8663" i="73" l="1"/>
  <c r="B8664" i="73"/>
  <c r="D9684" i="73"/>
  <c r="C8684" i="73"/>
  <c r="F8683" i="73"/>
  <c r="G8661" i="73"/>
  <c r="H8661" i="73" s="1"/>
  <c r="I8661" i="73"/>
  <c r="D9685" i="73" l="1"/>
  <c r="C8685" i="73"/>
  <c r="E8685" i="73" s="1"/>
  <c r="A8664" i="73"/>
  <c r="B8665" i="73"/>
  <c r="E8684" i="73"/>
  <c r="F8684" i="73"/>
  <c r="G8662" i="73"/>
  <c r="H8662" i="73" s="1"/>
  <c r="I8662" i="73"/>
  <c r="C8686" i="73" l="1"/>
  <c r="E8686" i="73" s="1"/>
  <c r="A8665" i="73"/>
  <c r="B8666" i="73"/>
  <c r="D9686" i="73"/>
  <c r="F8685" i="73"/>
  <c r="G8663" i="73"/>
  <c r="H8663" i="73" s="1"/>
  <c r="I8663" i="73"/>
  <c r="A8666" i="73" l="1"/>
  <c r="B8667" i="73"/>
  <c r="C8687" i="73"/>
  <c r="E8687" i="73" s="1"/>
  <c r="D9687" i="73"/>
  <c r="F8686" i="73"/>
  <c r="G8664" i="73"/>
  <c r="H8664" i="73" s="1"/>
  <c r="I8664" i="73"/>
  <c r="C8688" i="73" l="1"/>
  <c r="E8688" i="73" s="1"/>
  <c r="A8667" i="73"/>
  <c r="B8668" i="73"/>
  <c r="D9688" i="73"/>
  <c r="F8687" i="73"/>
  <c r="G8665" i="73"/>
  <c r="H8665" i="73" s="1"/>
  <c r="I8665" i="73"/>
  <c r="A8668" i="73" l="1"/>
  <c r="B8669" i="73"/>
  <c r="D9689" i="73"/>
  <c r="C8689" i="73"/>
  <c r="E8689" i="73" s="1"/>
  <c r="F8688" i="73"/>
  <c r="G8666" i="73"/>
  <c r="H8666" i="73" s="1"/>
  <c r="I8666" i="73"/>
  <c r="D9690" i="73" l="1"/>
  <c r="C8690" i="73"/>
  <c r="E8690" i="73" s="1"/>
  <c r="A8669" i="73"/>
  <c r="B8670" i="73"/>
  <c r="F8689" i="73"/>
  <c r="G8667" i="73"/>
  <c r="H8667" i="73" s="1"/>
  <c r="I8667" i="73"/>
  <c r="C8691" i="73" l="1"/>
  <c r="E8691" i="73" s="1"/>
  <c r="A8670" i="73"/>
  <c r="B8671" i="73"/>
  <c r="D9691" i="73"/>
  <c r="F8690" i="73"/>
  <c r="G8668" i="73"/>
  <c r="H8668" i="73" s="1"/>
  <c r="I8668" i="73"/>
  <c r="A8671" i="73" l="1"/>
  <c r="B8672" i="73"/>
  <c r="D9692" i="73"/>
  <c r="C8692" i="73"/>
  <c r="E8692" i="73" s="1"/>
  <c r="F8691" i="73"/>
  <c r="G8669" i="73"/>
  <c r="H8669" i="73" s="1"/>
  <c r="I8669" i="73"/>
  <c r="D9693" i="73" l="1"/>
  <c r="C8693" i="73"/>
  <c r="A8672" i="73"/>
  <c r="B8673" i="73"/>
  <c r="F8692" i="73"/>
  <c r="E8693" i="73"/>
  <c r="G8670" i="73"/>
  <c r="H8670" i="73" s="1"/>
  <c r="I8670" i="73"/>
  <c r="C8694" i="73" l="1"/>
  <c r="E8694" i="73" s="1"/>
  <c r="A8673" i="73"/>
  <c r="B8674" i="73"/>
  <c r="D9694" i="73"/>
  <c r="F8693" i="73"/>
  <c r="G8671" i="73"/>
  <c r="H8671" i="73" s="1"/>
  <c r="I8671" i="73"/>
  <c r="A8674" i="73" l="1"/>
  <c r="B8675" i="73"/>
  <c r="D9695" i="73"/>
  <c r="C8695" i="73"/>
  <c r="E8695" i="73" s="1"/>
  <c r="F8694" i="73"/>
  <c r="G8672" i="73"/>
  <c r="H8672" i="73" s="1"/>
  <c r="I8672" i="73"/>
  <c r="D9696" i="73" l="1"/>
  <c r="C8696" i="73"/>
  <c r="E8696" i="73" s="1"/>
  <c r="A8675" i="73"/>
  <c r="B8676" i="73"/>
  <c r="F8695" i="73"/>
  <c r="G8673" i="73"/>
  <c r="H8673" i="73" s="1"/>
  <c r="I8673" i="73"/>
  <c r="C8697" i="73" l="1"/>
  <c r="E8697" i="73" s="1"/>
  <c r="A8676" i="73"/>
  <c r="B8677" i="73"/>
  <c r="D9697" i="73"/>
  <c r="F8696" i="73"/>
  <c r="G8674" i="73"/>
  <c r="H8674" i="73" s="1"/>
  <c r="I8674" i="73"/>
  <c r="A8677" i="73" l="1"/>
  <c r="B8678" i="73"/>
  <c r="D9698" i="73"/>
  <c r="C8698" i="73"/>
  <c r="E8698" i="73" s="1"/>
  <c r="F8697" i="73"/>
  <c r="G8675" i="73"/>
  <c r="H8675" i="73" s="1"/>
  <c r="I8675" i="73"/>
  <c r="D9699" i="73" l="1"/>
  <c r="C8699" i="73"/>
  <c r="E8699" i="73" s="1"/>
  <c r="A8678" i="73"/>
  <c r="B8679" i="73"/>
  <c r="F8698" i="73"/>
  <c r="G8676" i="73"/>
  <c r="H8676" i="73" s="1"/>
  <c r="I8676" i="73"/>
  <c r="C8700" i="73" l="1"/>
  <c r="E8700" i="73" s="1"/>
  <c r="A8679" i="73"/>
  <c r="B8680" i="73"/>
  <c r="D9700" i="73"/>
  <c r="F8699" i="73"/>
  <c r="G8677" i="73"/>
  <c r="H8677" i="73" s="1"/>
  <c r="I8677" i="73"/>
  <c r="A8680" i="73" l="1"/>
  <c r="B8681" i="73"/>
  <c r="D9701" i="73"/>
  <c r="C8701" i="73"/>
  <c r="E8701" i="73" s="1"/>
  <c r="F8700" i="73"/>
  <c r="G8678" i="73"/>
  <c r="H8678" i="73" s="1"/>
  <c r="I8678" i="73"/>
  <c r="D9702" i="73" l="1"/>
  <c r="C8702" i="73"/>
  <c r="E8702" i="73" s="1"/>
  <c r="A8681" i="73"/>
  <c r="B8682" i="73"/>
  <c r="F8701" i="73"/>
  <c r="G8679" i="73"/>
  <c r="H8679" i="73" s="1"/>
  <c r="I8679" i="73"/>
  <c r="C8703" i="73" l="1"/>
  <c r="E8703" i="73" s="1"/>
  <c r="A8682" i="73"/>
  <c r="B8683" i="73"/>
  <c r="D9703" i="73"/>
  <c r="F8702" i="73"/>
  <c r="G8680" i="73"/>
  <c r="H8680" i="73" s="1"/>
  <c r="I8680" i="73"/>
  <c r="A8683" i="73" l="1"/>
  <c r="B8684" i="73"/>
  <c r="D9704" i="73"/>
  <c r="C8704" i="73"/>
  <c r="E8704" i="73" s="1"/>
  <c r="F8703" i="73"/>
  <c r="G8681" i="73"/>
  <c r="H8681" i="73" s="1"/>
  <c r="I8681" i="73"/>
  <c r="D9705" i="73" l="1"/>
  <c r="C8705" i="73"/>
  <c r="E8705" i="73" s="1"/>
  <c r="A8684" i="73"/>
  <c r="B8685" i="73"/>
  <c r="F8704" i="73"/>
  <c r="G8682" i="73"/>
  <c r="H8682" i="73" s="1"/>
  <c r="I8682" i="73"/>
  <c r="C8706" i="73" l="1"/>
  <c r="E8706" i="73" s="1"/>
  <c r="A8685" i="73"/>
  <c r="B8686" i="73"/>
  <c r="D9706" i="73"/>
  <c r="F8705" i="73"/>
  <c r="G8683" i="73"/>
  <c r="H8683" i="73" s="1"/>
  <c r="I8683" i="73"/>
  <c r="A8686" i="73" l="1"/>
  <c r="B8687" i="73"/>
  <c r="D9707" i="73"/>
  <c r="C8707" i="73"/>
  <c r="F8706" i="73"/>
  <c r="G8684" i="73"/>
  <c r="H8684" i="73" s="1"/>
  <c r="I8684" i="73"/>
  <c r="E8707" i="73"/>
  <c r="D9708" i="73" l="1"/>
  <c r="C8708" i="73"/>
  <c r="E8708" i="73" s="1"/>
  <c r="A8687" i="73"/>
  <c r="B8688" i="73"/>
  <c r="F8707" i="73"/>
  <c r="G8685" i="73"/>
  <c r="H8685" i="73" s="1"/>
  <c r="I8685" i="73"/>
  <c r="C8709" i="73" l="1"/>
  <c r="E8709" i="73" s="1"/>
  <c r="A8688" i="73"/>
  <c r="B8689" i="73"/>
  <c r="D9709" i="73"/>
  <c r="F8708" i="73"/>
  <c r="G8686" i="73"/>
  <c r="H8686" i="73" s="1"/>
  <c r="I8686" i="73"/>
  <c r="A8689" i="73" l="1"/>
  <c r="B8690" i="73"/>
  <c r="D9710" i="73"/>
  <c r="C8710" i="73"/>
  <c r="E8710" i="73" s="1"/>
  <c r="F8709" i="73"/>
  <c r="G8687" i="73"/>
  <c r="H8687" i="73" s="1"/>
  <c r="I8687" i="73"/>
  <c r="C8711" i="73" l="1"/>
  <c r="E8711" i="73" s="1"/>
  <c r="A8690" i="73"/>
  <c r="B8691" i="73"/>
  <c r="D9711" i="73"/>
  <c r="F8710" i="73"/>
  <c r="G8688" i="73"/>
  <c r="H8688" i="73" s="1"/>
  <c r="I8688" i="73"/>
  <c r="A8691" i="73" l="1"/>
  <c r="B8692" i="73"/>
  <c r="D9712" i="73"/>
  <c r="C8712" i="73"/>
  <c r="E8712" i="73" s="1"/>
  <c r="F8711" i="73"/>
  <c r="G8689" i="73"/>
  <c r="H8689" i="73" s="1"/>
  <c r="I8689" i="73"/>
  <c r="D9713" i="73" l="1"/>
  <c r="C8713" i="73"/>
  <c r="E8713" i="73" s="1"/>
  <c r="A8692" i="73"/>
  <c r="B8693" i="73"/>
  <c r="F8712" i="73"/>
  <c r="G8690" i="73"/>
  <c r="H8690" i="73" s="1"/>
  <c r="I8690" i="73"/>
  <c r="A8693" i="73" l="1"/>
  <c r="B8694" i="73"/>
  <c r="D9714" i="73"/>
  <c r="C8714" i="73"/>
  <c r="E8714" i="73" s="1"/>
  <c r="F8713" i="73"/>
  <c r="G8691" i="73"/>
  <c r="H8691" i="73" s="1"/>
  <c r="I8691" i="73"/>
  <c r="C8715" i="73" l="1"/>
  <c r="E8715" i="73" s="1"/>
  <c r="A8694" i="73"/>
  <c r="B8695" i="73"/>
  <c r="D9715" i="73"/>
  <c r="F8714" i="73"/>
  <c r="G8692" i="73"/>
  <c r="H8692" i="73" s="1"/>
  <c r="I8692" i="73"/>
  <c r="A8695" i="73" l="1"/>
  <c r="B8696" i="73"/>
  <c r="D9716" i="73"/>
  <c r="C8716" i="73"/>
  <c r="E8716" i="73" s="1"/>
  <c r="F8715" i="73"/>
  <c r="G8693" i="73"/>
  <c r="H8693" i="73" s="1"/>
  <c r="I8693" i="73"/>
  <c r="D9717" i="73" l="1"/>
  <c r="C8717" i="73"/>
  <c r="E8717" i="73" s="1"/>
  <c r="A8696" i="73"/>
  <c r="B8697" i="73"/>
  <c r="F8716" i="73"/>
  <c r="G8694" i="73"/>
  <c r="H8694" i="73" s="1"/>
  <c r="I8694" i="73"/>
  <c r="C8718" i="73" l="1"/>
  <c r="E8718" i="73" s="1"/>
  <c r="A8697" i="73"/>
  <c r="B8698" i="73"/>
  <c r="D9718" i="73"/>
  <c r="F8717" i="73"/>
  <c r="G8695" i="73"/>
  <c r="H8695" i="73" s="1"/>
  <c r="I8695" i="73"/>
  <c r="A8698" i="73" l="1"/>
  <c r="B8699" i="73"/>
  <c r="D9719" i="73"/>
  <c r="C8719" i="73"/>
  <c r="E8719" i="73" s="1"/>
  <c r="F8718" i="73"/>
  <c r="G8696" i="73"/>
  <c r="H8696" i="73" s="1"/>
  <c r="I8696" i="73"/>
  <c r="D9720" i="73" l="1"/>
  <c r="C8720" i="73"/>
  <c r="E8720" i="73" s="1"/>
  <c r="A8699" i="73"/>
  <c r="B8700" i="73"/>
  <c r="F8719" i="73"/>
  <c r="G8697" i="73"/>
  <c r="H8697" i="73" s="1"/>
  <c r="I8697" i="73"/>
  <c r="C8721" i="73" l="1"/>
  <c r="E8721" i="73" s="1"/>
  <c r="A8700" i="73"/>
  <c r="B8701" i="73"/>
  <c r="D9721" i="73"/>
  <c r="F8720" i="73"/>
  <c r="G8698" i="73"/>
  <c r="H8698" i="73" s="1"/>
  <c r="I8698" i="73"/>
  <c r="A8701" i="73" l="1"/>
  <c r="B8702" i="73"/>
  <c r="D9722" i="73"/>
  <c r="C8722" i="73"/>
  <c r="E8722" i="73" s="1"/>
  <c r="F8721" i="73"/>
  <c r="G8699" i="73"/>
  <c r="H8699" i="73" s="1"/>
  <c r="I8699" i="73"/>
  <c r="D9723" i="73" l="1"/>
  <c r="C8723" i="73"/>
  <c r="E8723" i="73" s="1"/>
  <c r="A8702" i="73"/>
  <c r="B8703" i="73"/>
  <c r="F8722" i="73"/>
  <c r="G8700" i="73"/>
  <c r="H8700" i="73" s="1"/>
  <c r="I8700" i="73"/>
  <c r="C8724" i="73" l="1"/>
  <c r="E8724" i="73" s="1"/>
  <c r="A8703" i="73"/>
  <c r="B8704" i="73"/>
  <c r="D9724" i="73"/>
  <c r="F8723" i="73"/>
  <c r="G8701" i="73"/>
  <c r="H8701" i="73" s="1"/>
  <c r="I8701" i="73"/>
  <c r="A8704" i="73" l="1"/>
  <c r="B8705" i="73"/>
  <c r="C8725" i="73"/>
  <c r="E8725" i="73" s="1"/>
  <c r="D9725" i="73"/>
  <c r="F8724" i="73"/>
  <c r="G8702" i="73"/>
  <c r="H8702" i="73" s="1"/>
  <c r="I8702" i="73"/>
  <c r="C8726" i="73" l="1"/>
  <c r="E8726" i="73" s="1"/>
  <c r="A8705" i="73"/>
  <c r="B8706" i="73"/>
  <c r="D9726" i="73"/>
  <c r="F8725" i="73"/>
  <c r="G8703" i="73"/>
  <c r="H8703" i="73" s="1"/>
  <c r="I8703" i="73"/>
  <c r="A8706" i="73" l="1"/>
  <c r="B8707" i="73"/>
  <c r="C8727" i="73"/>
  <c r="E8727" i="73" s="1"/>
  <c r="D9727" i="73"/>
  <c r="F8726" i="73"/>
  <c r="G8704" i="73"/>
  <c r="H8704" i="73" s="1"/>
  <c r="I8704" i="73"/>
  <c r="C8728" i="73" l="1"/>
  <c r="E8728" i="73" s="1"/>
  <c r="D9728" i="73"/>
  <c r="A8707" i="73"/>
  <c r="B8708" i="73"/>
  <c r="F8727" i="73"/>
  <c r="G8705" i="73"/>
  <c r="H8705" i="73" s="1"/>
  <c r="I8705" i="73"/>
  <c r="D9729" i="73" l="1"/>
  <c r="A8708" i="73"/>
  <c r="B8709" i="73"/>
  <c r="C8729" i="73"/>
  <c r="E8729" i="73" s="1"/>
  <c r="F8728" i="73"/>
  <c r="G8706" i="73"/>
  <c r="H8706" i="73" s="1"/>
  <c r="I8706" i="73"/>
  <c r="A8709" i="73" l="1"/>
  <c r="B8710" i="73"/>
  <c r="C8730" i="73"/>
  <c r="E8730" i="73" s="1"/>
  <c r="D9730" i="73"/>
  <c r="F8729" i="73"/>
  <c r="G8707" i="73"/>
  <c r="H8707" i="73" s="1"/>
  <c r="I8707" i="73"/>
  <c r="C8731" i="73" l="1"/>
  <c r="E8731" i="73" s="1"/>
  <c r="D9731" i="73"/>
  <c r="A8710" i="73"/>
  <c r="B8711" i="73"/>
  <c r="F8730" i="73"/>
  <c r="G8708" i="73"/>
  <c r="H8708" i="73" s="1"/>
  <c r="I8708" i="73"/>
  <c r="D9732" i="73" l="1"/>
  <c r="A8711" i="73"/>
  <c r="B8712" i="73"/>
  <c r="C8732" i="73"/>
  <c r="E8732" i="73" s="1"/>
  <c r="F8731" i="73"/>
  <c r="G8709" i="73"/>
  <c r="H8709" i="73" s="1"/>
  <c r="I8709" i="73"/>
  <c r="D9733" i="73" l="1"/>
  <c r="A8712" i="73"/>
  <c r="B8713" i="73"/>
  <c r="C8733" i="73"/>
  <c r="E8733" i="73" s="1"/>
  <c r="F8732" i="73"/>
  <c r="G8710" i="73"/>
  <c r="H8710" i="73" s="1"/>
  <c r="I8710" i="73"/>
  <c r="A8713" i="73" l="1"/>
  <c r="B8714" i="73"/>
  <c r="C8734" i="73"/>
  <c r="E8734" i="73" s="1"/>
  <c r="D9734" i="73"/>
  <c r="F8733" i="73"/>
  <c r="G8711" i="73"/>
  <c r="H8711" i="73" s="1"/>
  <c r="I8711" i="73"/>
  <c r="C8735" i="73" l="1"/>
  <c r="E8735" i="73" s="1"/>
  <c r="A8714" i="73"/>
  <c r="B8715" i="73"/>
  <c r="D9735" i="73"/>
  <c r="F8734" i="73"/>
  <c r="G8712" i="73"/>
  <c r="H8712" i="73" s="1"/>
  <c r="I8712" i="73"/>
  <c r="A8715" i="73" l="1"/>
  <c r="B8716" i="73"/>
  <c r="D9736" i="73"/>
  <c r="C8736" i="73"/>
  <c r="E8736" i="73" s="1"/>
  <c r="F8735" i="73"/>
  <c r="G8713" i="73"/>
  <c r="H8713" i="73" s="1"/>
  <c r="I8713" i="73"/>
  <c r="D9737" i="73" l="1"/>
  <c r="C8737" i="73"/>
  <c r="E8737" i="73" s="1"/>
  <c r="A8716" i="73"/>
  <c r="B8717" i="73"/>
  <c r="F8736" i="73"/>
  <c r="G8714" i="73"/>
  <c r="H8714" i="73" s="1"/>
  <c r="I8714" i="73"/>
  <c r="C8738" i="73" l="1"/>
  <c r="E8738" i="73" s="1"/>
  <c r="A8717" i="73"/>
  <c r="B8718" i="73"/>
  <c r="D9738" i="73"/>
  <c r="F8737" i="73"/>
  <c r="G8715" i="73"/>
  <c r="H8715" i="73" s="1"/>
  <c r="I8715" i="73"/>
  <c r="A8718" i="73" l="1"/>
  <c r="B8719" i="73"/>
  <c r="D9739" i="73"/>
  <c r="C8739" i="73"/>
  <c r="E8739" i="73" s="1"/>
  <c r="F8738" i="73"/>
  <c r="G8716" i="73"/>
  <c r="H8716" i="73" s="1"/>
  <c r="I8716" i="73"/>
  <c r="D9740" i="73" l="1"/>
  <c r="C8740" i="73"/>
  <c r="E8740" i="73" s="1"/>
  <c r="A8719" i="73"/>
  <c r="B8720" i="73"/>
  <c r="F8739" i="73"/>
  <c r="G8717" i="73"/>
  <c r="H8717" i="73" s="1"/>
  <c r="I8717" i="73"/>
  <c r="C8741" i="73" l="1"/>
  <c r="E8741" i="73" s="1"/>
  <c r="A8720" i="73"/>
  <c r="B8721" i="73"/>
  <c r="D9741" i="73"/>
  <c r="F8740" i="73"/>
  <c r="G8718" i="73"/>
  <c r="H8718" i="73" s="1"/>
  <c r="I8718" i="73"/>
  <c r="A8721" i="73" l="1"/>
  <c r="B8722" i="73"/>
  <c r="C8742" i="73"/>
  <c r="E8742" i="73" s="1"/>
  <c r="D9742" i="73"/>
  <c r="F8741" i="73"/>
  <c r="G8719" i="73"/>
  <c r="H8719" i="73" s="1"/>
  <c r="I8719" i="73"/>
  <c r="C8743" i="73" l="1"/>
  <c r="E8743" i="73" s="1"/>
  <c r="A8722" i="73"/>
  <c r="B8723" i="73"/>
  <c r="D9743" i="73"/>
  <c r="F8742" i="73"/>
  <c r="G8720" i="73"/>
  <c r="H8720" i="73" s="1"/>
  <c r="I8720" i="73"/>
  <c r="A8723" i="73" l="1"/>
  <c r="B8724" i="73"/>
  <c r="D9744" i="73"/>
  <c r="C8744" i="73"/>
  <c r="E8744" i="73" s="1"/>
  <c r="F8743" i="73"/>
  <c r="G8721" i="73"/>
  <c r="H8721" i="73" s="1"/>
  <c r="I8721" i="73"/>
  <c r="D9745" i="73" l="1"/>
  <c r="C8745" i="73"/>
  <c r="A8724" i="73"/>
  <c r="B8725" i="73"/>
  <c r="F8744" i="73"/>
  <c r="E8745" i="73"/>
  <c r="G8722" i="73"/>
  <c r="H8722" i="73" s="1"/>
  <c r="I8722" i="73"/>
  <c r="C8746" i="73" l="1"/>
  <c r="E8746" i="73" s="1"/>
  <c r="A8725" i="73"/>
  <c r="B8726" i="73"/>
  <c r="D9746" i="73"/>
  <c r="F8745" i="73"/>
  <c r="G8723" i="73"/>
  <c r="H8723" i="73" s="1"/>
  <c r="I8723" i="73"/>
  <c r="A8726" i="73" l="1"/>
  <c r="B8727" i="73"/>
  <c r="D9747" i="73"/>
  <c r="C8747" i="73"/>
  <c r="E8747" i="73" s="1"/>
  <c r="F8746" i="73"/>
  <c r="G8724" i="73"/>
  <c r="H8724" i="73" s="1"/>
  <c r="I8724" i="73"/>
  <c r="D9748" i="73" l="1"/>
  <c r="C8748" i="73"/>
  <c r="E8748" i="73" s="1"/>
  <c r="A8727" i="73"/>
  <c r="B8728" i="73"/>
  <c r="F8747" i="73"/>
  <c r="G8725" i="73"/>
  <c r="H8725" i="73" s="1"/>
  <c r="I8725" i="73"/>
  <c r="C8749" i="73" l="1"/>
  <c r="E8749" i="73" s="1"/>
  <c r="A8728" i="73"/>
  <c r="B8729" i="73"/>
  <c r="D9749" i="73"/>
  <c r="F8748" i="73"/>
  <c r="G8726" i="73"/>
  <c r="H8726" i="73" s="1"/>
  <c r="I8726" i="73"/>
  <c r="A8729" i="73" l="1"/>
  <c r="B8730" i="73"/>
  <c r="C8750" i="73"/>
  <c r="E8750" i="73" s="1"/>
  <c r="D9750" i="73"/>
  <c r="F8749" i="73"/>
  <c r="G8727" i="73"/>
  <c r="H8727" i="73" s="1"/>
  <c r="I8727" i="73"/>
  <c r="C8751" i="73" l="1"/>
  <c r="E8751" i="73" s="1"/>
  <c r="A8730" i="73"/>
  <c r="B8731" i="73"/>
  <c r="D9751" i="73"/>
  <c r="F8750" i="73"/>
  <c r="G8728" i="73"/>
  <c r="H8728" i="73" s="1"/>
  <c r="I8728" i="73"/>
  <c r="A8731" i="73" l="1"/>
  <c r="B8732" i="73"/>
  <c r="D9752" i="73"/>
  <c r="C8752" i="73"/>
  <c r="E8752" i="73" s="1"/>
  <c r="F8751" i="73"/>
  <c r="G8729" i="73"/>
  <c r="H8729" i="73" s="1"/>
  <c r="I8729" i="73"/>
  <c r="D9753" i="73" l="1"/>
  <c r="C8753" i="73"/>
  <c r="E8753" i="73" s="1"/>
  <c r="A8732" i="73"/>
  <c r="B8733" i="73"/>
  <c r="F8752" i="73"/>
  <c r="G8730" i="73"/>
  <c r="H8730" i="73" s="1"/>
  <c r="I8730" i="73"/>
  <c r="C8754" i="73" l="1"/>
  <c r="E8754" i="73" s="1"/>
  <c r="A8733" i="73"/>
  <c r="B8734" i="73"/>
  <c r="D9754" i="73"/>
  <c r="F8753" i="73"/>
  <c r="G8731" i="73"/>
  <c r="H8731" i="73" s="1"/>
  <c r="I8731" i="73"/>
  <c r="A8734" i="73" l="1"/>
  <c r="B8735" i="73"/>
  <c r="D9755" i="73"/>
  <c r="C8755" i="73"/>
  <c r="E8755" i="73" s="1"/>
  <c r="F8754" i="73"/>
  <c r="G8732" i="73"/>
  <c r="H8732" i="73" s="1"/>
  <c r="I8732" i="73"/>
  <c r="D9756" i="73" l="1"/>
  <c r="C8756" i="73"/>
  <c r="E8756" i="73" s="1"/>
  <c r="A8735" i="73"/>
  <c r="B8736" i="73"/>
  <c r="F8755" i="73"/>
  <c r="G8733" i="73"/>
  <c r="H8733" i="73" s="1"/>
  <c r="I8733" i="73"/>
  <c r="C8757" i="73" l="1"/>
  <c r="E8757" i="73" s="1"/>
  <c r="A8736" i="73"/>
  <c r="B8737" i="73"/>
  <c r="D9757" i="73"/>
  <c r="F8756" i="73"/>
  <c r="G8734" i="73"/>
  <c r="H8734" i="73" s="1"/>
  <c r="I8734" i="73"/>
  <c r="A8737" i="73" l="1"/>
  <c r="B8738" i="73"/>
  <c r="C8758" i="73"/>
  <c r="E8758" i="73" s="1"/>
  <c r="D9758" i="73"/>
  <c r="F8757" i="73"/>
  <c r="G8735" i="73"/>
  <c r="H8735" i="73" s="1"/>
  <c r="I8735" i="73"/>
  <c r="C8759" i="73" l="1"/>
  <c r="E8759" i="73" s="1"/>
  <c r="A8738" i="73"/>
  <c r="B8739" i="73"/>
  <c r="D9759" i="73"/>
  <c r="F8758" i="73"/>
  <c r="G8736" i="73"/>
  <c r="H8736" i="73" s="1"/>
  <c r="I8736" i="73"/>
  <c r="A8739" i="73" l="1"/>
  <c r="B8740" i="73"/>
  <c r="D9760" i="73"/>
  <c r="C8760" i="73"/>
  <c r="E8760" i="73" s="1"/>
  <c r="F8759" i="73"/>
  <c r="G8737" i="73"/>
  <c r="H8737" i="73" s="1"/>
  <c r="I8737" i="73"/>
  <c r="D9761" i="73" l="1"/>
  <c r="C8761" i="73"/>
  <c r="E8761" i="73" s="1"/>
  <c r="A8740" i="73"/>
  <c r="B8741" i="73"/>
  <c r="F8760" i="73"/>
  <c r="G8738" i="73"/>
  <c r="H8738" i="73" s="1"/>
  <c r="I8738" i="73"/>
  <c r="C8762" i="73" l="1"/>
  <c r="E8762" i="73" s="1"/>
  <c r="A8741" i="73"/>
  <c r="B8742" i="73"/>
  <c r="D9762" i="73"/>
  <c r="F8761" i="73"/>
  <c r="G8739" i="73"/>
  <c r="H8739" i="73" s="1"/>
  <c r="I8739" i="73"/>
  <c r="A8742" i="73" l="1"/>
  <c r="B8743" i="73"/>
  <c r="D9763" i="73"/>
  <c r="C8763" i="73"/>
  <c r="E8763" i="73" s="1"/>
  <c r="F8762" i="73"/>
  <c r="G8740" i="73"/>
  <c r="H8740" i="73" s="1"/>
  <c r="I8740" i="73"/>
  <c r="D9764" i="73" l="1"/>
  <c r="C8764" i="73"/>
  <c r="E8764" i="73" s="1"/>
  <c r="A8743" i="73"/>
  <c r="B8744" i="73"/>
  <c r="F8763" i="73"/>
  <c r="G8741" i="73"/>
  <c r="H8741" i="73" s="1"/>
  <c r="I8741" i="73"/>
  <c r="C8765" i="73" l="1"/>
  <c r="E8765" i="73" s="1"/>
  <c r="A8744" i="73"/>
  <c r="B8745" i="73"/>
  <c r="D9765" i="73"/>
  <c r="F8764" i="73"/>
  <c r="G8742" i="73"/>
  <c r="H8742" i="73" s="1"/>
  <c r="I8742" i="73"/>
  <c r="A8745" i="73" l="1"/>
  <c r="B8746" i="73"/>
  <c r="D9766" i="73"/>
  <c r="C8766" i="73"/>
  <c r="E8766" i="73" s="1"/>
  <c r="F8765" i="73"/>
  <c r="G8743" i="73"/>
  <c r="H8743" i="73" s="1"/>
  <c r="I8743" i="73"/>
  <c r="D9767" i="73" l="1"/>
  <c r="C8767" i="73"/>
  <c r="E8767" i="73" s="1"/>
  <c r="A8746" i="73"/>
  <c r="B8747" i="73"/>
  <c r="F8766" i="73"/>
  <c r="G8744" i="73"/>
  <c r="H8744" i="73" s="1"/>
  <c r="I8744" i="73"/>
  <c r="C8768" i="73" l="1"/>
  <c r="E8768" i="73" s="1"/>
  <c r="A8747" i="73"/>
  <c r="B8748" i="73"/>
  <c r="D9768" i="73"/>
  <c r="F8767" i="73"/>
  <c r="G8745" i="73"/>
  <c r="H8745" i="73" s="1"/>
  <c r="I8745" i="73"/>
  <c r="A8748" i="73" l="1"/>
  <c r="B8749" i="73"/>
  <c r="C8769" i="73"/>
  <c r="E8769" i="73" s="1"/>
  <c r="D9769" i="73"/>
  <c r="F8768" i="73"/>
  <c r="G8746" i="73"/>
  <c r="H8746" i="73" s="1"/>
  <c r="I8746" i="73"/>
  <c r="C8770" i="73" l="1"/>
  <c r="E8770" i="73" s="1"/>
  <c r="D9770" i="73"/>
  <c r="A8749" i="73"/>
  <c r="B8750" i="73"/>
  <c r="F8769" i="73"/>
  <c r="G8747" i="73"/>
  <c r="H8747" i="73" s="1"/>
  <c r="I8747" i="73"/>
  <c r="D9771" i="73" l="1"/>
  <c r="A8750" i="73"/>
  <c r="B8751" i="73"/>
  <c r="C8771" i="73"/>
  <c r="E8771" i="73" s="1"/>
  <c r="F8770" i="73"/>
  <c r="G8748" i="73"/>
  <c r="H8748" i="73" s="1"/>
  <c r="I8748" i="73"/>
  <c r="A8751" i="73" l="1"/>
  <c r="B8752" i="73"/>
  <c r="C8772" i="73"/>
  <c r="E8772" i="73" s="1"/>
  <c r="D9772" i="73"/>
  <c r="F8771" i="73"/>
  <c r="G8749" i="73"/>
  <c r="H8749" i="73" s="1"/>
  <c r="I8749" i="73"/>
  <c r="C8773" i="73" l="1"/>
  <c r="E8773" i="73" s="1"/>
  <c r="A8752" i="73"/>
  <c r="B8753" i="73"/>
  <c r="D9773" i="73"/>
  <c r="F8772" i="73"/>
  <c r="G8750" i="73"/>
  <c r="H8750" i="73" s="1"/>
  <c r="I8750" i="73"/>
  <c r="A8753" i="73" l="1"/>
  <c r="B8754" i="73"/>
  <c r="D9774" i="73"/>
  <c r="C8774" i="73"/>
  <c r="E8774" i="73" s="1"/>
  <c r="F8773" i="73"/>
  <c r="G8751" i="73"/>
  <c r="H8751" i="73" s="1"/>
  <c r="I8751" i="73"/>
  <c r="D9775" i="73" l="1"/>
  <c r="C8775" i="73"/>
  <c r="E8775" i="73" s="1"/>
  <c r="A8754" i="73"/>
  <c r="B8755" i="73"/>
  <c r="F8774" i="73"/>
  <c r="G8752" i="73"/>
  <c r="H8752" i="73" s="1"/>
  <c r="I8752" i="73"/>
  <c r="C8776" i="73" l="1"/>
  <c r="E8776" i="73" s="1"/>
  <c r="A8755" i="73"/>
  <c r="B8756" i="73"/>
  <c r="D9776" i="73"/>
  <c r="F8775" i="73"/>
  <c r="G8753" i="73"/>
  <c r="H8753" i="73" s="1"/>
  <c r="I8753" i="73"/>
  <c r="A8756" i="73" l="1"/>
  <c r="B8757" i="73"/>
  <c r="C8777" i="73"/>
  <c r="E8777" i="73" s="1"/>
  <c r="D9777" i="73"/>
  <c r="F8776" i="73"/>
  <c r="G8754" i="73"/>
  <c r="H8754" i="73" s="1"/>
  <c r="I8754" i="73"/>
  <c r="C8778" i="73" l="1"/>
  <c r="E8778" i="73" s="1"/>
  <c r="D9778" i="73"/>
  <c r="A8757" i="73"/>
  <c r="B8758" i="73"/>
  <c r="F8777" i="73"/>
  <c r="G8755" i="73"/>
  <c r="H8755" i="73" s="1"/>
  <c r="I8755" i="73"/>
  <c r="D9779" i="73" l="1"/>
  <c r="A8758" i="73"/>
  <c r="B8759" i="73"/>
  <c r="C8779" i="73"/>
  <c r="E8779" i="73" s="1"/>
  <c r="F8778" i="73"/>
  <c r="G8756" i="73"/>
  <c r="H8756" i="73" s="1"/>
  <c r="I8756" i="73"/>
  <c r="A8759" i="73" l="1"/>
  <c r="B8760" i="73"/>
  <c r="C8780" i="73"/>
  <c r="D9780" i="73"/>
  <c r="F8779" i="73"/>
  <c r="G8757" i="73"/>
  <c r="H8757" i="73" s="1"/>
  <c r="I8757" i="73"/>
  <c r="C8781" i="73" l="1"/>
  <c r="E8781" i="73" s="1"/>
  <c r="E8780" i="73"/>
  <c r="A8760" i="73"/>
  <c r="B8761" i="73"/>
  <c r="D9781" i="73"/>
  <c r="F8780" i="73"/>
  <c r="G8758" i="73"/>
  <c r="H8758" i="73" s="1"/>
  <c r="I8758" i="73"/>
  <c r="D9782" i="73" l="1"/>
  <c r="C8782" i="73"/>
  <c r="E8782" i="73" s="1"/>
  <c r="A8761" i="73"/>
  <c r="B8762" i="73"/>
  <c r="F8781" i="73"/>
  <c r="G8759" i="73"/>
  <c r="H8759" i="73" s="1"/>
  <c r="I8759" i="73"/>
  <c r="C8783" i="73" l="1"/>
  <c r="E8783" i="73" s="1"/>
  <c r="A8762" i="73"/>
  <c r="B8763" i="73"/>
  <c r="D9783" i="73"/>
  <c r="F8782" i="73"/>
  <c r="G8760" i="73"/>
  <c r="H8760" i="73" s="1"/>
  <c r="I8760" i="73"/>
  <c r="A8763" i="73" l="1"/>
  <c r="B8764" i="73"/>
  <c r="D9784" i="73"/>
  <c r="C8784" i="73"/>
  <c r="E8784" i="73" s="1"/>
  <c r="F8783" i="73"/>
  <c r="G8761" i="73"/>
  <c r="H8761" i="73" s="1"/>
  <c r="I8761" i="73"/>
  <c r="D9785" i="73" l="1"/>
  <c r="C8785" i="73"/>
  <c r="E8785" i="73" s="1"/>
  <c r="A8764" i="73"/>
  <c r="B8765" i="73"/>
  <c r="F8784" i="73"/>
  <c r="G8762" i="73"/>
  <c r="H8762" i="73" s="1"/>
  <c r="I8762" i="73"/>
  <c r="C8786" i="73" l="1"/>
  <c r="E8786" i="73" s="1"/>
  <c r="A8765" i="73"/>
  <c r="B8766" i="73"/>
  <c r="D9786" i="73"/>
  <c r="F8785" i="73"/>
  <c r="G8763" i="73"/>
  <c r="H8763" i="73" s="1"/>
  <c r="I8763" i="73"/>
  <c r="A8766" i="73" l="1"/>
  <c r="B8767" i="73"/>
  <c r="C8787" i="73"/>
  <c r="E8787" i="73" s="1"/>
  <c r="D9787" i="73"/>
  <c r="F8786" i="73"/>
  <c r="G8764" i="73"/>
  <c r="H8764" i="73" s="1"/>
  <c r="I8764" i="73"/>
  <c r="C8788" i="73" l="1"/>
  <c r="E8788" i="73" s="1"/>
  <c r="D9788" i="73"/>
  <c r="A8767" i="73"/>
  <c r="B8768" i="73"/>
  <c r="F8787" i="73"/>
  <c r="G8765" i="73"/>
  <c r="H8765" i="73" s="1"/>
  <c r="I8765" i="73"/>
  <c r="D9789" i="73" l="1"/>
  <c r="A8768" i="73"/>
  <c r="B8769" i="73"/>
  <c r="C8789" i="73"/>
  <c r="E8789" i="73" s="1"/>
  <c r="F8788" i="73"/>
  <c r="G8766" i="73"/>
  <c r="H8766" i="73" s="1"/>
  <c r="I8766" i="73"/>
  <c r="A8769" i="73" l="1"/>
  <c r="B8770" i="73"/>
  <c r="C8790" i="73"/>
  <c r="E8790" i="73" s="1"/>
  <c r="D9790" i="73"/>
  <c r="F8789" i="73"/>
  <c r="G8767" i="73"/>
  <c r="H8767" i="73" s="1"/>
  <c r="I8767" i="73"/>
  <c r="C8791" i="73" l="1"/>
  <c r="E8791" i="73" s="1"/>
  <c r="A8770" i="73"/>
  <c r="B8771" i="73"/>
  <c r="D9791" i="73"/>
  <c r="F8790" i="73"/>
  <c r="G8768" i="73"/>
  <c r="H8768" i="73" s="1"/>
  <c r="I8768" i="73"/>
  <c r="A8771" i="73" l="1"/>
  <c r="B8772" i="73"/>
  <c r="D9792" i="73"/>
  <c r="C8792" i="73"/>
  <c r="E8792" i="73" s="1"/>
  <c r="F8791" i="73"/>
  <c r="G8769" i="73"/>
  <c r="H8769" i="73" s="1"/>
  <c r="I8769" i="73"/>
  <c r="D9793" i="73" l="1"/>
  <c r="C8793" i="73"/>
  <c r="A8772" i="73"/>
  <c r="B8773" i="73"/>
  <c r="F8792" i="73"/>
  <c r="E8793" i="73"/>
  <c r="G8770" i="73"/>
  <c r="H8770" i="73" s="1"/>
  <c r="I8770" i="73"/>
  <c r="C8794" i="73" l="1"/>
  <c r="E8794" i="73" s="1"/>
  <c r="A8773" i="73"/>
  <c r="B8774" i="73"/>
  <c r="D9794" i="73"/>
  <c r="F8793" i="73"/>
  <c r="G8771" i="73"/>
  <c r="H8771" i="73" s="1"/>
  <c r="I8771" i="73"/>
  <c r="A8774" i="73" l="1"/>
  <c r="B8775" i="73"/>
  <c r="C8795" i="73"/>
  <c r="D9795" i="73"/>
  <c r="F8794" i="73"/>
  <c r="G8772" i="73"/>
  <c r="H8772" i="73" s="1"/>
  <c r="I8772" i="73"/>
  <c r="C8796" i="73" l="1"/>
  <c r="E8796" i="73" s="1"/>
  <c r="E8795" i="73"/>
  <c r="D9796" i="73"/>
  <c r="A8775" i="73"/>
  <c r="B8776" i="73"/>
  <c r="F8795" i="73"/>
  <c r="G8773" i="73"/>
  <c r="H8773" i="73" s="1"/>
  <c r="I8773" i="73"/>
  <c r="A8776" i="73" l="1"/>
  <c r="B8777" i="73"/>
  <c r="C8797" i="73"/>
  <c r="E8797" i="73" s="1"/>
  <c r="D9797" i="73"/>
  <c r="F8796" i="73"/>
  <c r="G8774" i="73"/>
  <c r="H8774" i="73" s="1"/>
  <c r="I8774" i="73"/>
  <c r="D9798" i="73" l="1"/>
  <c r="A8777" i="73"/>
  <c r="B8778" i="73"/>
  <c r="C8798" i="73"/>
  <c r="E8798" i="73" s="1"/>
  <c r="F8797" i="73"/>
  <c r="G8775" i="73"/>
  <c r="H8775" i="73" s="1"/>
  <c r="I8775" i="73"/>
  <c r="C8799" i="73" l="1"/>
  <c r="E8799" i="73" s="1"/>
  <c r="A8778" i="73"/>
  <c r="B8779" i="73"/>
  <c r="D9799" i="73"/>
  <c r="F8798" i="73"/>
  <c r="G8776" i="73"/>
  <c r="H8776" i="73" s="1"/>
  <c r="I8776" i="73"/>
  <c r="D9800" i="73" l="1"/>
  <c r="C8800" i="73"/>
  <c r="A8779" i="73"/>
  <c r="B8780" i="73"/>
  <c r="F8799" i="73"/>
  <c r="G8777" i="73"/>
  <c r="H8777" i="73" s="1"/>
  <c r="I8777" i="73"/>
  <c r="C8801" i="73" l="1"/>
  <c r="E8801" i="73" s="1"/>
  <c r="E8800" i="73"/>
  <c r="A8780" i="73"/>
  <c r="B8781" i="73"/>
  <c r="D9801" i="73"/>
  <c r="F8800" i="73"/>
  <c r="G8778" i="73"/>
  <c r="H8778" i="73" s="1"/>
  <c r="I8778" i="73"/>
  <c r="D9802" i="73" l="1"/>
  <c r="C8802" i="73"/>
  <c r="E8802" i="73" s="1"/>
  <c r="A8781" i="73"/>
  <c r="B8782" i="73"/>
  <c r="F8801" i="73"/>
  <c r="G8779" i="73"/>
  <c r="H8779" i="73" s="1"/>
  <c r="I8779" i="73"/>
  <c r="C8803" i="73" l="1"/>
  <c r="E8803" i="73" s="1"/>
  <c r="A8782" i="73"/>
  <c r="B8783" i="73"/>
  <c r="D9803" i="73"/>
  <c r="F8802" i="73"/>
  <c r="G8780" i="73"/>
  <c r="H8780" i="73" s="1"/>
  <c r="I8780" i="73"/>
  <c r="A8783" i="73" l="1"/>
  <c r="B8784" i="73"/>
  <c r="D9804" i="73"/>
  <c r="C8804" i="73"/>
  <c r="E8804" i="73" s="1"/>
  <c r="F8803" i="73"/>
  <c r="G8781" i="73"/>
  <c r="H8781" i="73" s="1"/>
  <c r="I8781" i="73"/>
  <c r="D9805" i="73" l="1"/>
  <c r="C8805" i="73"/>
  <c r="E8805" i="73" s="1"/>
  <c r="A8784" i="73"/>
  <c r="B8785" i="73"/>
  <c r="F8804" i="73"/>
  <c r="G8782" i="73"/>
  <c r="H8782" i="73" s="1"/>
  <c r="I8782" i="73"/>
  <c r="C8806" i="73" l="1"/>
  <c r="E8806" i="73" s="1"/>
  <c r="A8785" i="73"/>
  <c r="B8786" i="73"/>
  <c r="D9806" i="73"/>
  <c r="F8805" i="73"/>
  <c r="G8783" i="73"/>
  <c r="H8783" i="73" s="1"/>
  <c r="I8783" i="73"/>
  <c r="A8786" i="73" l="1"/>
  <c r="B8787" i="73"/>
  <c r="C8807" i="73"/>
  <c r="E8807" i="73" s="1"/>
  <c r="D9807" i="73"/>
  <c r="F8806" i="73"/>
  <c r="G8784" i="73"/>
  <c r="H8784" i="73" s="1"/>
  <c r="I8784" i="73"/>
  <c r="C8808" i="73" l="1"/>
  <c r="E8808" i="73" s="1"/>
  <c r="D9808" i="73"/>
  <c r="A8787" i="73"/>
  <c r="B8788" i="73"/>
  <c r="F8807" i="73"/>
  <c r="G8785" i="73"/>
  <c r="H8785" i="73" s="1"/>
  <c r="I8785" i="73"/>
  <c r="D9809" i="73" l="1"/>
  <c r="A8788" i="73"/>
  <c r="B8789" i="73"/>
  <c r="C8809" i="73"/>
  <c r="E8809" i="73" s="1"/>
  <c r="F8808" i="73"/>
  <c r="G8786" i="73"/>
  <c r="H8786" i="73" s="1"/>
  <c r="I8786" i="73"/>
  <c r="A8789" i="73" l="1"/>
  <c r="B8790" i="73"/>
  <c r="C8810" i="73"/>
  <c r="E8810" i="73" s="1"/>
  <c r="D9810" i="73"/>
  <c r="F8809" i="73"/>
  <c r="G8787" i="73"/>
  <c r="H8787" i="73" s="1"/>
  <c r="I8787" i="73"/>
  <c r="C8811" i="73" l="1"/>
  <c r="E8811" i="73" s="1"/>
  <c r="A8790" i="73"/>
  <c r="B8791" i="73"/>
  <c r="D9811" i="73"/>
  <c r="F8810" i="73"/>
  <c r="G8788" i="73"/>
  <c r="H8788" i="73" s="1"/>
  <c r="I8788" i="73"/>
  <c r="A8791" i="73" l="1"/>
  <c r="B8792" i="73"/>
  <c r="D9812" i="73"/>
  <c r="C8812" i="73"/>
  <c r="E8812" i="73" s="1"/>
  <c r="F8811" i="73"/>
  <c r="G8789" i="73"/>
  <c r="H8789" i="73" s="1"/>
  <c r="I8789" i="73"/>
  <c r="D9813" i="73" l="1"/>
  <c r="C8813" i="73"/>
  <c r="E8813" i="73" s="1"/>
  <c r="A8792" i="73"/>
  <c r="B8793" i="73"/>
  <c r="F8812" i="73"/>
  <c r="G8790" i="73"/>
  <c r="H8790" i="73" s="1"/>
  <c r="I8790" i="73"/>
  <c r="C8814" i="73" l="1"/>
  <c r="E8814" i="73" s="1"/>
  <c r="A8793" i="73"/>
  <c r="B8794" i="73"/>
  <c r="D9814" i="73"/>
  <c r="F8813" i="73"/>
  <c r="G8791" i="73"/>
  <c r="H8791" i="73" s="1"/>
  <c r="I8791" i="73"/>
  <c r="A8794" i="73" l="1"/>
  <c r="B8795" i="73"/>
  <c r="C8815" i="73"/>
  <c r="E8815" i="73" s="1"/>
  <c r="D9815" i="73"/>
  <c r="F8814" i="73"/>
  <c r="G8792" i="73"/>
  <c r="H8792" i="73" s="1"/>
  <c r="I8792" i="73"/>
  <c r="C8816" i="73" l="1"/>
  <c r="E8816" i="73" s="1"/>
  <c r="D9816" i="73"/>
  <c r="A8795" i="73"/>
  <c r="B8796" i="73"/>
  <c r="F8815" i="73"/>
  <c r="G8793" i="73"/>
  <c r="H8793" i="73" s="1"/>
  <c r="I8793" i="73"/>
  <c r="D9817" i="73" l="1"/>
  <c r="A8796" i="73"/>
  <c r="B8797" i="73"/>
  <c r="C8817" i="73"/>
  <c r="E8817" i="73" s="1"/>
  <c r="F8816" i="73"/>
  <c r="G8794" i="73"/>
  <c r="H8794" i="73" s="1"/>
  <c r="I8794" i="73"/>
  <c r="A8797" i="73" l="1"/>
  <c r="B8798" i="73"/>
  <c r="C8818" i="73"/>
  <c r="E8818" i="73" s="1"/>
  <c r="D9818" i="73"/>
  <c r="F8817" i="73"/>
  <c r="G8795" i="73"/>
  <c r="H8795" i="73" s="1"/>
  <c r="I8795" i="73"/>
  <c r="C8819" i="73" l="1"/>
  <c r="E8819" i="73" s="1"/>
  <c r="A8798" i="73"/>
  <c r="B8799" i="73"/>
  <c r="D9819" i="73"/>
  <c r="F8818" i="73"/>
  <c r="G8796" i="73"/>
  <c r="H8796" i="73" s="1"/>
  <c r="I8796" i="73"/>
  <c r="A8799" i="73" l="1"/>
  <c r="B8800" i="73"/>
  <c r="D9820" i="73"/>
  <c r="C8820" i="73"/>
  <c r="E8820" i="73" s="1"/>
  <c r="F8819" i="73"/>
  <c r="G8797" i="73"/>
  <c r="H8797" i="73" s="1"/>
  <c r="I8797" i="73"/>
  <c r="D9821" i="73" l="1"/>
  <c r="C8821" i="73"/>
  <c r="E8821" i="73" s="1"/>
  <c r="A8800" i="73"/>
  <c r="B8801" i="73"/>
  <c r="F8820" i="73"/>
  <c r="G8798" i="73"/>
  <c r="H8798" i="73" s="1"/>
  <c r="I8798" i="73"/>
  <c r="C8822" i="73" l="1"/>
  <c r="E8822" i="73" s="1"/>
  <c r="A8801" i="73"/>
  <c r="B8802" i="73"/>
  <c r="D9822" i="73"/>
  <c r="F8821" i="73"/>
  <c r="G8799" i="73"/>
  <c r="H8799" i="73" s="1"/>
  <c r="I8799" i="73"/>
  <c r="A8802" i="73" l="1"/>
  <c r="B8803" i="73"/>
  <c r="C8823" i="73"/>
  <c r="E8823" i="73" s="1"/>
  <c r="D9823" i="73"/>
  <c r="F8822" i="73"/>
  <c r="G8800" i="73"/>
  <c r="H8800" i="73" s="1"/>
  <c r="I8800" i="73"/>
  <c r="C8824" i="73" l="1"/>
  <c r="E8824" i="73" s="1"/>
  <c r="D9824" i="73"/>
  <c r="A8803" i="73"/>
  <c r="B8804" i="73"/>
  <c r="F8823" i="73"/>
  <c r="G8801" i="73"/>
  <c r="H8801" i="73" s="1"/>
  <c r="I8801" i="73"/>
  <c r="D9825" i="73" l="1"/>
  <c r="A8804" i="73"/>
  <c r="B8805" i="73"/>
  <c r="C8825" i="73"/>
  <c r="E8825" i="73" s="1"/>
  <c r="F8824" i="73"/>
  <c r="G8802" i="73"/>
  <c r="H8802" i="73" s="1"/>
  <c r="I8802" i="73"/>
  <c r="A8805" i="73" l="1"/>
  <c r="B8806" i="73"/>
  <c r="C8826" i="73"/>
  <c r="E8826" i="73" s="1"/>
  <c r="D9826" i="73"/>
  <c r="F8825" i="73"/>
  <c r="G8803" i="73"/>
  <c r="H8803" i="73" s="1"/>
  <c r="I8803" i="73"/>
  <c r="C8827" i="73" l="1"/>
  <c r="E8827" i="73" s="1"/>
  <c r="A8806" i="73"/>
  <c r="B8807" i="73"/>
  <c r="D9827" i="73"/>
  <c r="F8826" i="73"/>
  <c r="G8804" i="73"/>
  <c r="H8804" i="73" s="1"/>
  <c r="I8804" i="73"/>
  <c r="A8807" i="73" l="1"/>
  <c r="B8808" i="73"/>
  <c r="D9828" i="73"/>
  <c r="C8828" i="73"/>
  <c r="E8828" i="73" s="1"/>
  <c r="F8827" i="73"/>
  <c r="G8805" i="73"/>
  <c r="H8805" i="73" s="1"/>
  <c r="I8805" i="73"/>
  <c r="D9829" i="73" l="1"/>
  <c r="C8829" i="73"/>
  <c r="E8829" i="73" s="1"/>
  <c r="A8808" i="73"/>
  <c r="B8809" i="73"/>
  <c r="F8828" i="73"/>
  <c r="G8806" i="73"/>
  <c r="H8806" i="73" s="1"/>
  <c r="I8806" i="73"/>
  <c r="C8830" i="73" l="1"/>
  <c r="E8830" i="73" s="1"/>
  <c r="A8809" i="73"/>
  <c r="B8810" i="73"/>
  <c r="D9830" i="73"/>
  <c r="F8829" i="73"/>
  <c r="G8807" i="73"/>
  <c r="H8807" i="73" s="1"/>
  <c r="I8807" i="73"/>
  <c r="A8810" i="73" l="1"/>
  <c r="B8811" i="73"/>
  <c r="C8831" i="73"/>
  <c r="E8831" i="73" s="1"/>
  <c r="D9831" i="73"/>
  <c r="F8830" i="73"/>
  <c r="G8808" i="73"/>
  <c r="H8808" i="73" s="1"/>
  <c r="I8808" i="73"/>
  <c r="C8832" i="73" l="1"/>
  <c r="E8832" i="73" s="1"/>
  <c r="D9832" i="73"/>
  <c r="A8811" i="73"/>
  <c r="B8812" i="73"/>
  <c r="F8831" i="73"/>
  <c r="G8809" i="73"/>
  <c r="H8809" i="73" s="1"/>
  <c r="I8809" i="73"/>
  <c r="D9833" i="73" l="1"/>
  <c r="A8812" i="73"/>
  <c r="B8813" i="73"/>
  <c r="C8833" i="73"/>
  <c r="E8833" i="73" s="1"/>
  <c r="F8832" i="73"/>
  <c r="G8810" i="73"/>
  <c r="H8810" i="73" s="1"/>
  <c r="I8810" i="73"/>
  <c r="A8813" i="73" l="1"/>
  <c r="B8814" i="73"/>
  <c r="C8834" i="73"/>
  <c r="E8834" i="73" s="1"/>
  <c r="D9834" i="73"/>
  <c r="F8833" i="73"/>
  <c r="G8811" i="73"/>
  <c r="H8811" i="73" s="1"/>
  <c r="I8811" i="73"/>
  <c r="C8835" i="73" l="1"/>
  <c r="E8835" i="73" s="1"/>
  <c r="A8814" i="73"/>
  <c r="B8815" i="73"/>
  <c r="D9835" i="73"/>
  <c r="F8834" i="73"/>
  <c r="G8812" i="73"/>
  <c r="H8812" i="73" s="1"/>
  <c r="I8812" i="73"/>
  <c r="A8815" i="73" l="1"/>
  <c r="B8816" i="73"/>
  <c r="D9836" i="73"/>
  <c r="C8836" i="73"/>
  <c r="E8836" i="73" s="1"/>
  <c r="F8835" i="73"/>
  <c r="G8813" i="73"/>
  <c r="H8813" i="73" s="1"/>
  <c r="I8813" i="73"/>
  <c r="D9837" i="73" l="1"/>
  <c r="C8837" i="73"/>
  <c r="A8816" i="73"/>
  <c r="B8817" i="73"/>
  <c r="F8836" i="73"/>
  <c r="E8837" i="73"/>
  <c r="G8814" i="73"/>
  <c r="H8814" i="73" s="1"/>
  <c r="I8814" i="73"/>
  <c r="C8838" i="73" l="1"/>
  <c r="E8838" i="73" s="1"/>
  <c r="A8817" i="73"/>
  <c r="B8818" i="73"/>
  <c r="D9838" i="73"/>
  <c r="F8837" i="73"/>
  <c r="G8815" i="73"/>
  <c r="H8815" i="73" s="1"/>
  <c r="I8815" i="73"/>
  <c r="A8818" i="73" l="1"/>
  <c r="B8819" i="73"/>
  <c r="C8839" i="73"/>
  <c r="E8839" i="73" s="1"/>
  <c r="D9839" i="73"/>
  <c r="F8838" i="73"/>
  <c r="G8816" i="73"/>
  <c r="H8816" i="73" s="1"/>
  <c r="I8816" i="73"/>
  <c r="C8840" i="73" l="1"/>
  <c r="E8840" i="73" s="1"/>
  <c r="D9840" i="73"/>
  <c r="A8819" i="73"/>
  <c r="B8820" i="73"/>
  <c r="F8839" i="73"/>
  <c r="G8817" i="73"/>
  <c r="H8817" i="73" s="1"/>
  <c r="I8817" i="73"/>
  <c r="D9841" i="73" l="1"/>
  <c r="A8820" i="73"/>
  <c r="B8821" i="73"/>
  <c r="C8841" i="73"/>
  <c r="E8841" i="73" s="1"/>
  <c r="F8840" i="73"/>
  <c r="G8818" i="73"/>
  <c r="H8818" i="73" s="1"/>
  <c r="I8818" i="73"/>
  <c r="A8821" i="73" l="1"/>
  <c r="B8822" i="73"/>
  <c r="C8842" i="73"/>
  <c r="E8842" i="73" s="1"/>
  <c r="D9842" i="73"/>
  <c r="F8841" i="73"/>
  <c r="G8819" i="73"/>
  <c r="H8819" i="73" s="1"/>
  <c r="I8819" i="73"/>
  <c r="C8843" i="73" l="1"/>
  <c r="E8843" i="73" s="1"/>
  <c r="A8822" i="73"/>
  <c r="B8823" i="73"/>
  <c r="D9843" i="73"/>
  <c r="F8842" i="73"/>
  <c r="G8820" i="73"/>
  <c r="H8820" i="73" s="1"/>
  <c r="I8820" i="73"/>
  <c r="A8823" i="73" l="1"/>
  <c r="B8824" i="73"/>
  <c r="D9844" i="73"/>
  <c r="C8844" i="73"/>
  <c r="E8844" i="73" s="1"/>
  <c r="F8843" i="73"/>
  <c r="G8821" i="73"/>
  <c r="H8821" i="73" s="1"/>
  <c r="I8821" i="73"/>
  <c r="D9845" i="73" l="1"/>
  <c r="C8845" i="73"/>
  <c r="E8845" i="73" s="1"/>
  <c r="A8824" i="73"/>
  <c r="B8825" i="73"/>
  <c r="F8844" i="73"/>
  <c r="G8822" i="73"/>
  <c r="H8822" i="73" s="1"/>
  <c r="I8822" i="73"/>
  <c r="C8846" i="73" l="1"/>
  <c r="E8846" i="73" s="1"/>
  <c r="A8825" i="73"/>
  <c r="B8826" i="73"/>
  <c r="D9846" i="73"/>
  <c r="F8845" i="73"/>
  <c r="G8823" i="73"/>
  <c r="H8823" i="73" s="1"/>
  <c r="I8823" i="73"/>
  <c r="D9847" i="73" l="1"/>
  <c r="A8826" i="73"/>
  <c r="B8827" i="73"/>
  <c r="C8847" i="73"/>
  <c r="E8847" i="73" s="1"/>
  <c r="F8846" i="73"/>
  <c r="G8824" i="73"/>
  <c r="H8824" i="73" s="1"/>
  <c r="I8824" i="73"/>
  <c r="A8827" i="73" l="1"/>
  <c r="B8828" i="73"/>
  <c r="C8848" i="73"/>
  <c r="E8848" i="73" s="1"/>
  <c r="D9848" i="73"/>
  <c r="F8847" i="73"/>
  <c r="G8825" i="73"/>
  <c r="H8825" i="73" s="1"/>
  <c r="I8825" i="73"/>
  <c r="C8849" i="73" l="1"/>
  <c r="E8849" i="73" s="1"/>
  <c r="A8828" i="73"/>
  <c r="B8829" i="73"/>
  <c r="D9849" i="73"/>
  <c r="F8848" i="73"/>
  <c r="G8826" i="73"/>
  <c r="H8826" i="73" s="1"/>
  <c r="I8826" i="73"/>
  <c r="A8829" i="73" l="1"/>
  <c r="B8830" i="73"/>
  <c r="C8850" i="73"/>
  <c r="E8850" i="73" s="1"/>
  <c r="D9850" i="73"/>
  <c r="F8849" i="73"/>
  <c r="G8827" i="73"/>
  <c r="H8827" i="73" s="1"/>
  <c r="I8827" i="73"/>
  <c r="C8851" i="73" l="1"/>
  <c r="E8851" i="73" s="1"/>
  <c r="A8830" i="73"/>
  <c r="B8831" i="73"/>
  <c r="D9851" i="73"/>
  <c r="F8850" i="73"/>
  <c r="G8828" i="73"/>
  <c r="H8828" i="73" s="1"/>
  <c r="I8828" i="73"/>
  <c r="A8831" i="73" l="1"/>
  <c r="B8832" i="73"/>
  <c r="D9852" i="73"/>
  <c r="C8852" i="73"/>
  <c r="F8851" i="73"/>
  <c r="G8829" i="73"/>
  <c r="H8829" i="73" s="1"/>
  <c r="I8829" i="73"/>
  <c r="D9853" i="73" l="1"/>
  <c r="C8853" i="73"/>
  <c r="E8853" i="73" s="1"/>
  <c r="A8832" i="73"/>
  <c r="B8833" i="73"/>
  <c r="E8852" i="73"/>
  <c r="F8852" i="73"/>
  <c r="G8830" i="73"/>
  <c r="H8830" i="73" s="1"/>
  <c r="I8830" i="73"/>
  <c r="C8854" i="73" l="1"/>
  <c r="E8854" i="73" s="1"/>
  <c r="A8833" i="73"/>
  <c r="B8834" i="73"/>
  <c r="D9854" i="73"/>
  <c r="F8853" i="73"/>
  <c r="G8831" i="73"/>
  <c r="H8831" i="73" s="1"/>
  <c r="I8831" i="73"/>
  <c r="A8834" i="73" l="1"/>
  <c r="B8835" i="73"/>
  <c r="D9855" i="73"/>
  <c r="C8855" i="73"/>
  <c r="E8855" i="73" s="1"/>
  <c r="F8854" i="73"/>
  <c r="G8832" i="73"/>
  <c r="H8832" i="73" s="1"/>
  <c r="I8832" i="73"/>
  <c r="D9856" i="73" l="1"/>
  <c r="C8856" i="73"/>
  <c r="E8856" i="73" s="1"/>
  <c r="A8835" i="73"/>
  <c r="B8836" i="73"/>
  <c r="F8855" i="73"/>
  <c r="G8833" i="73"/>
  <c r="H8833" i="73" s="1"/>
  <c r="I8833" i="73"/>
  <c r="C8857" i="73" l="1"/>
  <c r="E8857" i="73" s="1"/>
  <c r="A8836" i="73"/>
  <c r="B8837" i="73"/>
  <c r="D9857" i="73"/>
  <c r="F8856" i="73"/>
  <c r="G8834" i="73"/>
  <c r="H8834" i="73" s="1"/>
  <c r="I8834" i="73"/>
  <c r="A8837" i="73" l="1"/>
  <c r="B8838" i="73"/>
  <c r="C8858" i="73"/>
  <c r="E8858" i="73" s="1"/>
  <c r="D9858" i="73"/>
  <c r="F8857" i="73"/>
  <c r="G8835" i="73"/>
  <c r="H8835" i="73" s="1"/>
  <c r="I8835" i="73"/>
  <c r="C8859" i="73" l="1"/>
  <c r="E8859" i="73" s="1"/>
  <c r="A8838" i="73"/>
  <c r="B8839" i="73"/>
  <c r="D9859" i="73"/>
  <c r="F8858" i="73"/>
  <c r="G8836" i="73"/>
  <c r="H8836" i="73" s="1"/>
  <c r="I8836" i="73"/>
  <c r="A8839" i="73" l="1"/>
  <c r="B8840" i="73"/>
  <c r="D9860" i="73"/>
  <c r="C8860" i="73"/>
  <c r="E8860" i="73" s="1"/>
  <c r="F8859" i="73"/>
  <c r="G8837" i="73"/>
  <c r="H8837" i="73" s="1"/>
  <c r="I8837" i="73"/>
  <c r="D9861" i="73" l="1"/>
  <c r="C8861" i="73"/>
  <c r="A8840" i="73"/>
  <c r="B8841" i="73"/>
  <c r="F8860" i="73"/>
  <c r="E8861" i="73"/>
  <c r="G8838" i="73"/>
  <c r="H8838" i="73" s="1"/>
  <c r="I8838" i="73"/>
  <c r="C8862" i="73" l="1"/>
  <c r="E8862" i="73" s="1"/>
  <c r="A8841" i="73"/>
  <c r="B8842" i="73"/>
  <c r="D9862" i="73"/>
  <c r="F8861" i="73"/>
  <c r="G8839" i="73"/>
  <c r="H8839" i="73" s="1"/>
  <c r="I8839" i="73"/>
  <c r="A8842" i="73" l="1"/>
  <c r="B8843" i="73"/>
  <c r="D9863" i="73"/>
  <c r="C8863" i="73"/>
  <c r="E8863" i="73" s="1"/>
  <c r="F8862" i="73"/>
  <c r="G8840" i="73"/>
  <c r="H8840" i="73" s="1"/>
  <c r="I8840" i="73"/>
  <c r="D9864" i="73" l="1"/>
  <c r="C8864" i="73"/>
  <c r="A8843" i="73"/>
  <c r="B8844" i="73"/>
  <c r="F8863" i="73"/>
  <c r="G8841" i="73"/>
  <c r="H8841" i="73" s="1"/>
  <c r="I8841" i="73"/>
  <c r="C8865" i="73" l="1"/>
  <c r="E8864" i="73"/>
  <c r="A8844" i="73"/>
  <c r="B8845" i="73"/>
  <c r="D9865" i="73"/>
  <c r="F8864" i="73"/>
  <c r="G8842" i="73"/>
  <c r="H8842" i="73" s="1"/>
  <c r="I8842" i="73"/>
  <c r="E8865" i="73"/>
  <c r="D9866" i="73" l="1"/>
  <c r="C8866" i="73"/>
  <c r="E8866" i="73" s="1"/>
  <c r="A8845" i="73"/>
  <c r="B8846" i="73"/>
  <c r="F8865" i="73"/>
  <c r="G8843" i="73"/>
  <c r="H8843" i="73" s="1"/>
  <c r="I8843" i="73"/>
  <c r="C8867" i="73" l="1"/>
  <c r="E8867" i="73" s="1"/>
  <c r="A8846" i="73"/>
  <c r="B8847" i="73"/>
  <c r="D9867" i="73"/>
  <c r="F8866" i="73"/>
  <c r="G8844" i="73"/>
  <c r="H8844" i="73" s="1"/>
  <c r="I8844" i="73"/>
  <c r="A8847" i="73" l="1"/>
  <c r="B8848" i="73"/>
  <c r="D9868" i="73"/>
  <c r="C8868" i="73"/>
  <c r="E8868" i="73" s="1"/>
  <c r="F8867" i="73"/>
  <c r="G8845" i="73"/>
  <c r="H8845" i="73" s="1"/>
  <c r="I8845" i="73"/>
  <c r="D9869" i="73" l="1"/>
  <c r="C8869" i="73"/>
  <c r="E8869" i="73" s="1"/>
  <c r="A8848" i="73"/>
  <c r="B8849" i="73"/>
  <c r="F8868" i="73"/>
  <c r="G8846" i="73"/>
  <c r="H8846" i="73" s="1"/>
  <c r="I8846" i="73"/>
  <c r="A8849" i="73" l="1"/>
  <c r="B8850" i="73"/>
  <c r="C8870" i="73"/>
  <c r="E8870" i="73" s="1"/>
  <c r="D9870" i="73"/>
  <c r="F8869" i="73"/>
  <c r="G8847" i="73"/>
  <c r="H8847" i="73" s="1"/>
  <c r="I8847" i="73"/>
  <c r="C8871" i="73" l="1"/>
  <c r="E8871" i="73" s="1"/>
  <c r="A8850" i="73"/>
  <c r="B8851" i="73"/>
  <c r="D9871" i="73"/>
  <c r="F8870" i="73"/>
  <c r="G8848" i="73"/>
  <c r="H8848" i="73" s="1"/>
  <c r="I8848" i="73"/>
  <c r="A8851" i="73" l="1"/>
  <c r="B8852" i="73"/>
  <c r="D9872" i="73"/>
  <c r="C8872" i="73"/>
  <c r="E8872" i="73" s="1"/>
  <c r="F8871" i="73"/>
  <c r="G8849" i="73"/>
  <c r="H8849" i="73" s="1"/>
  <c r="I8849" i="73"/>
  <c r="D9873" i="73" l="1"/>
  <c r="C8873" i="73"/>
  <c r="E8873" i="73" s="1"/>
  <c r="A8852" i="73"/>
  <c r="B8853" i="73"/>
  <c r="F8872" i="73"/>
  <c r="G8850" i="73"/>
  <c r="H8850" i="73" s="1"/>
  <c r="I8850" i="73"/>
  <c r="C8874" i="73" l="1"/>
  <c r="E8874" i="73" s="1"/>
  <c r="A8853" i="73"/>
  <c r="B8854" i="73"/>
  <c r="D9874" i="73"/>
  <c r="F8873" i="73"/>
  <c r="G8851" i="73"/>
  <c r="H8851" i="73" s="1"/>
  <c r="I8851" i="73"/>
  <c r="A8854" i="73" l="1"/>
  <c r="B8855" i="73"/>
  <c r="D9875" i="73"/>
  <c r="C8875" i="73"/>
  <c r="E8875" i="73" s="1"/>
  <c r="F8874" i="73"/>
  <c r="G8852" i="73"/>
  <c r="H8852" i="73" s="1"/>
  <c r="I8852" i="73"/>
  <c r="D9876" i="73" l="1"/>
  <c r="C8876" i="73"/>
  <c r="E8876" i="73" s="1"/>
  <c r="A8855" i="73"/>
  <c r="B8856" i="73"/>
  <c r="F8875" i="73"/>
  <c r="G8853" i="73"/>
  <c r="H8853" i="73" s="1"/>
  <c r="I8853" i="73"/>
  <c r="C8877" i="73" l="1"/>
  <c r="E8877" i="73" s="1"/>
  <c r="A8856" i="73"/>
  <c r="B8857" i="73"/>
  <c r="D9877" i="73"/>
  <c r="F8876" i="73"/>
  <c r="G8854" i="73"/>
  <c r="H8854" i="73" s="1"/>
  <c r="I8854" i="73"/>
  <c r="A8857" i="73" l="1"/>
  <c r="B8858" i="73"/>
  <c r="C8878" i="73"/>
  <c r="E8878" i="73" s="1"/>
  <c r="D9878" i="73"/>
  <c r="F8877" i="73"/>
  <c r="G8855" i="73"/>
  <c r="H8855" i="73" s="1"/>
  <c r="I8855" i="73"/>
  <c r="C8879" i="73" l="1"/>
  <c r="E8879" i="73" s="1"/>
  <c r="D9879" i="73"/>
  <c r="A8858" i="73"/>
  <c r="B8859" i="73"/>
  <c r="F8878" i="73"/>
  <c r="G8856" i="73"/>
  <c r="H8856" i="73" s="1"/>
  <c r="I8856" i="73"/>
  <c r="D9880" i="73" l="1"/>
  <c r="A8859" i="73"/>
  <c r="B8860" i="73"/>
  <c r="C8880" i="73"/>
  <c r="E8880" i="73" s="1"/>
  <c r="F8879" i="73"/>
  <c r="G8857" i="73"/>
  <c r="H8857" i="73" s="1"/>
  <c r="I8857" i="73"/>
  <c r="A8860" i="73" l="1"/>
  <c r="B8861" i="73"/>
  <c r="C8881" i="73"/>
  <c r="E8881" i="73" s="1"/>
  <c r="D9881" i="73"/>
  <c r="F8880" i="73"/>
  <c r="G8858" i="73"/>
  <c r="H8858" i="73" s="1"/>
  <c r="I8858" i="73"/>
  <c r="C8882" i="73" l="1"/>
  <c r="E8882" i="73" s="1"/>
  <c r="A8861" i="73"/>
  <c r="B8862" i="73"/>
  <c r="D9882" i="73"/>
  <c r="F8881" i="73"/>
  <c r="G8859" i="73"/>
  <c r="H8859" i="73" s="1"/>
  <c r="I8859" i="73"/>
  <c r="A8862" i="73" l="1"/>
  <c r="B8863" i="73"/>
  <c r="C8883" i="73"/>
  <c r="E8883" i="73" s="1"/>
  <c r="D9883" i="73"/>
  <c r="F8882" i="73"/>
  <c r="G8860" i="73"/>
  <c r="H8860" i="73" s="1"/>
  <c r="I8860" i="73"/>
  <c r="C8884" i="73" l="1"/>
  <c r="E8884" i="73" s="1"/>
  <c r="D9884" i="73"/>
  <c r="A8863" i="73"/>
  <c r="B8864" i="73"/>
  <c r="F8883" i="73"/>
  <c r="G8861" i="73"/>
  <c r="H8861" i="73" s="1"/>
  <c r="I8861" i="73"/>
  <c r="D9885" i="73" l="1"/>
  <c r="A8864" i="73"/>
  <c r="B8865" i="73"/>
  <c r="C8885" i="73"/>
  <c r="E8885" i="73" s="1"/>
  <c r="F8884" i="73"/>
  <c r="G8862" i="73"/>
  <c r="H8862" i="73" s="1"/>
  <c r="I8862" i="73"/>
  <c r="A8865" i="73" l="1"/>
  <c r="B8866" i="73"/>
  <c r="C8886" i="73"/>
  <c r="E8886" i="73" s="1"/>
  <c r="D9886" i="73"/>
  <c r="F8885" i="73"/>
  <c r="G8863" i="73"/>
  <c r="H8863" i="73" s="1"/>
  <c r="I8863" i="73"/>
  <c r="C8887" i="73" l="1"/>
  <c r="E8887" i="73" s="1"/>
  <c r="D9887" i="73"/>
  <c r="A8866" i="73"/>
  <c r="B8867" i="73"/>
  <c r="F8886" i="73"/>
  <c r="G8864" i="73"/>
  <c r="H8864" i="73" s="1"/>
  <c r="I8864" i="73"/>
  <c r="D9888" i="73" l="1"/>
  <c r="A8867" i="73"/>
  <c r="B8868" i="73"/>
  <c r="C8888" i="73"/>
  <c r="E8888" i="73" s="1"/>
  <c r="F8887" i="73"/>
  <c r="G8865" i="73"/>
  <c r="H8865" i="73" s="1"/>
  <c r="I8865" i="73"/>
  <c r="A8868" i="73" l="1"/>
  <c r="B8869" i="73"/>
  <c r="C8889" i="73"/>
  <c r="E8889" i="73" s="1"/>
  <c r="D9889" i="73"/>
  <c r="F8888" i="73"/>
  <c r="G8866" i="73"/>
  <c r="H8866" i="73" s="1"/>
  <c r="I8866" i="73"/>
  <c r="C8890" i="73" l="1"/>
  <c r="E8890" i="73" s="1"/>
  <c r="A8869" i="73"/>
  <c r="B8870" i="73"/>
  <c r="D9890" i="73"/>
  <c r="F8889" i="73"/>
  <c r="G8867" i="73"/>
  <c r="H8867" i="73" s="1"/>
  <c r="I8867" i="73"/>
  <c r="A8870" i="73" l="1"/>
  <c r="B8871" i="73"/>
  <c r="C8891" i="73"/>
  <c r="E8891" i="73" s="1"/>
  <c r="D9891" i="73"/>
  <c r="F8890" i="73"/>
  <c r="G8868" i="73"/>
  <c r="H8868" i="73" s="1"/>
  <c r="I8868" i="73"/>
  <c r="C8892" i="73" l="1"/>
  <c r="E8892" i="73" s="1"/>
  <c r="D9892" i="73"/>
  <c r="A8871" i="73"/>
  <c r="B8872" i="73"/>
  <c r="F8891" i="73"/>
  <c r="G8869" i="73"/>
  <c r="H8869" i="73" s="1"/>
  <c r="I8869" i="73"/>
  <c r="D9893" i="73" l="1"/>
  <c r="A8872" i="73"/>
  <c r="B8873" i="73"/>
  <c r="C8893" i="73"/>
  <c r="E8893" i="73" s="1"/>
  <c r="F8892" i="73"/>
  <c r="G8870" i="73"/>
  <c r="H8870" i="73" s="1"/>
  <c r="I8870" i="73"/>
  <c r="A8873" i="73" l="1"/>
  <c r="B8874" i="73"/>
  <c r="C8894" i="73"/>
  <c r="E8894" i="73" s="1"/>
  <c r="D9894" i="73"/>
  <c r="F8893" i="73"/>
  <c r="G8871" i="73"/>
  <c r="H8871" i="73" s="1"/>
  <c r="I8871" i="73"/>
  <c r="C8895" i="73" l="1"/>
  <c r="E8895" i="73" s="1"/>
  <c r="D9895" i="73"/>
  <c r="A8874" i="73"/>
  <c r="B8875" i="73"/>
  <c r="F8894" i="73"/>
  <c r="G8872" i="73"/>
  <c r="H8872" i="73" s="1"/>
  <c r="I8872" i="73"/>
  <c r="D9896" i="73" l="1"/>
  <c r="A8875" i="73"/>
  <c r="B8876" i="73"/>
  <c r="C8896" i="73"/>
  <c r="E8896" i="73" s="1"/>
  <c r="F8895" i="73"/>
  <c r="G8873" i="73"/>
  <c r="H8873" i="73" s="1"/>
  <c r="I8873" i="73"/>
  <c r="A8876" i="73" l="1"/>
  <c r="B8877" i="73"/>
  <c r="C8897" i="73"/>
  <c r="E8897" i="73" s="1"/>
  <c r="D9897" i="73"/>
  <c r="F8896" i="73"/>
  <c r="G8874" i="73"/>
  <c r="H8874" i="73" s="1"/>
  <c r="I8874" i="73"/>
  <c r="C8898" i="73" l="1"/>
  <c r="E8898" i="73" s="1"/>
  <c r="A8877" i="73"/>
  <c r="B8878" i="73"/>
  <c r="D9898" i="73"/>
  <c r="F8897" i="73"/>
  <c r="G8875" i="73"/>
  <c r="H8875" i="73" s="1"/>
  <c r="I8875" i="73"/>
  <c r="A8878" i="73" l="1"/>
  <c r="B8879" i="73"/>
  <c r="C8899" i="73"/>
  <c r="E8899" i="73" s="1"/>
  <c r="D9899" i="73"/>
  <c r="F8898" i="73"/>
  <c r="G8876" i="73"/>
  <c r="H8876" i="73" s="1"/>
  <c r="I8876" i="73"/>
  <c r="C8900" i="73" l="1"/>
  <c r="E8900" i="73" s="1"/>
  <c r="D9900" i="73"/>
  <c r="A8879" i="73"/>
  <c r="B8880" i="73"/>
  <c r="F8899" i="73"/>
  <c r="G8877" i="73"/>
  <c r="H8877" i="73" s="1"/>
  <c r="I8877" i="73"/>
  <c r="D9901" i="73" l="1"/>
  <c r="A8880" i="73"/>
  <c r="B8881" i="73"/>
  <c r="C8901" i="73"/>
  <c r="E8901" i="73" s="1"/>
  <c r="F8900" i="73"/>
  <c r="G8878" i="73"/>
  <c r="H8878" i="73" s="1"/>
  <c r="I8878" i="73"/>
  <c r="A8881" i="73" l="1"/>
  <c r="B8882" i="73"/>
  <c r="C8902" i="73"/>
  <c r="E8902" i="73" s="1"/>
  <c r="D9902" i="73"/>
  <c r="F8901" i="73"/>
  <c r="G8879" i="73"/>
  <c r="H8879" i="73" s="1"/>
  <c r="I8879" i="73"/>
  <c r="C8903" i="73" l="1"/>
  <c r="E8903" i="73" s="1"/>
  <c r="D9903" i="73"/>
  <c r="A8882" i="73"/>
  <c r="B8883" i="73"/>
  <c r="F8902" i="73"/>
  <c r="G8880" i="73"/>
  <c r="H8880" i="73" s="1"/>
  <c r="I8880" i="73"/>
  <c r="D9904" i="73" l="1"/>
  <c r="A8883" i="73"/>
  <c r="B8884" i="73"/>
  <c r="C8904" i="73"/>
  <c r="E8904" i="73" s="1"/>
  <c r="F8903" i="73"/>
  <c r="G8881" i="73"/>
  <c r="H8881" i="73" s="1"/>
  <c r="I8881" i="73"/>
  <c r="A8884" i="73" l="1"/>
  <c r="B8885" i="73"/>
  <c r="C8905" i="73"/>
  <c r="E8905" i="73" s="1"/>
  <c r="D9905" i="73"/>
  <c r="F8904" i="73"/>
  <c r="G8882" i="73"/>
  <c r="H8882" i="73" s="1"/>
  <c r="I8882" i="73"/>
  <c r="C8906" i="73" l="1"/>
  <c r="E8906" i="73" s="1"/>
  <c r="A8885" i="73"/>
  <c r="B8886" i="73"/>
  <c r="D9906" i="73"/>
  <c r="F8905" i="73"/>
  <c r="G8883" i="73"/>
  <c r="H8883" i="73" s="1"/>
  <c r="I8883" i="73"/>
  <c r="A8886" i="73" l="1"/>
  <c r="B8887" i="73"/>
  <c r="C8907" i="73"/>
  <c r="E8907" i="73" s="1"/>
  <c r="D9907" i="73"/>
  <c r="F8906" i="73"/>
  <c r="G8884" i="73"/>
  <c r="H8884" i="73" s="1"/>
  <c r="I8884" i="73"/>
  <c r="C8908" i="73" l="1"/>
  <c r="E8908" i="73" s="1"/>
  <c r="D9908" i="73"/>
  <c r="A8887" i="73"/>
  <c r="B8888" i="73"/>
  <c r="F8907" i="73"/>
  <c r="G8885" i="73"/>
  <c r="H8885" i="73" s="1"/>
  <c r="I8885" i="73"/>
  <c r="D9909" i="73" l="1"/>
  <c r="A8888" i="73"/>
  <c r="B8889" i="73"/>
  <c r="C8909" i="73"/>
  <c r="E8909" i="73" s="1"/>
  <c r="F8908" i="73"/>
  <c r="G8886" i="73"/>
  <c r="H8886" i="73" s="1"/>
  <c r="I8886" i="73"/>
  <c r="A8889" i="73" l="1"/>
  <c r="B8890" i="73"/>
  <c r="C8910" i="73"/>
  <c r="E8910" i="73" s="1"/>
  <c r="D9910" i="73"/>
  <c r="F8909" i="73"/>
  <c r="G8887" i="73"/>
  <c r="H8887" i="73" s="1"/>
  <c r="I8887" i="73"/>
  <c r="C8911" i="73" l="1"/>
  <c r="E8911" i="73" s="1"/>
  <c r="D9911" i="73"/>
  <c r="A8890" i="73"/>
  <c r="B8891" i="73"/>
  <c r="F8910" i="73"/>
  <c r="G8888" i="73"/>
  <c r="H8888" i="73" s="1"/>
  <c r="I8888" i="73"/>
  <c r="D9912" i="73" l="1"/>
  <c r="A8891" i="73"/>
  <c r="B8892" i="73"/>
  <c r="C8912" i="73"/>
  <c r="E8912" i="73" s="1"/>
  <c r="F8911" i="73"/>
  <c r="G8889" i="73"/>
  <c r="H8889" i="73" s="1"/>
  <c r="I8889" i="73"/>
  <c r="A8892" i="73" l="1"/>
  <c r="B8893" i="73"/>
  <c r="C8913" i="73"/>
  <c r="E8913" i="73" s="1"/>
  <c r="D9913" i="73"/>
  <c r="F8912" i="73"/>
  <c r="G8890" i="73"/>
  <c r="H8890" i="73" s="1"/>
  <c r="I8890" i="73"/>
  <c r="C8914" i="73" l="1"/>
  <c r="E8914" i="73" s="1"/>
  <c r="A8893" i="73"/>
  <c r="B8894" i="73"/>
  <c r="D9914" i="73"/>
  <c r="F8913" i="73"/>
  <c r="G8891" i="73"/>
  <c r="H8891" i="73" s="1"/>
  <c r="I8891" i="73"/>
  <c r="A8894" i="73" l="1"/>
  <c r="B8895" i="73"/>
  <c r="C8915" i="73"/>
  <c r="E8915" i="73" s="1"/>
  <c r="D9915" i="73"/>
  <c r="F8914" i="73"/>
  <c r="G8892" i="73"/>
  <c r="H8892" i="73" s="1"/>
  <c r="I8892" i="73"/>
  <c r="C8916" i="73" l="1"/>
  <c r="E8916" i="73" s="1"/>
  <c r="D9916" i="73"/>
  <c r="A8895" i="73"/>
  <c r="B8896" i="73"/>
  <c r="F8915" i="73"/>
  <c r="G8893" i="73"/>
  <c r="H8893" i="73" s="1"/>
  <c r="I8893" i="73"/>
  <c r="D9917" i="73" l="1"/>
  <c r="A8896" i="73"/>
  <c r="B8897" i="73"/>
  <c r="C8917" i="73"/>
  <c r="E8917" i="73" s="1"/>
  <c r="F8916" i="73"/>
  <c r="G8894" i="73"/>
  <c r="H8894" i="73" s="1"/>
  <c r="I8894" i="73"/>
  <c r="A8897" i="73" l="1"/>
  <c r="B8898" i="73"/>
  <c r="C8918" i="73"/>
  <c r="E8918" i="73" s="1"/>
  <c r="D9918" i="73"/>
  <c r="F8917" i="73"/>
  <c r="G8895" i="73"/>
  <c r="H8895" i="73" s="1"/>
  <c r="I8895" i="73"/>
  <c r="C8919" i="73" l="1"/>
  <c r="E8919" i="73" s="1"/>
  <c r="A8898" i="73"/>
  <c r="B8899" i="73"/>
  <c r="D9919" i="73"/>
  <c r="F8918" i="73"/>
  <c r="G8896" i="73"/>
  <c r="H8896" i="73" s="1"/>
  <c r="I8896" i="73"/>
  <c r="A8899" i="73" l="1"/>
  <c r="B8900" i="73"/>
  <c r="C8920" i="73"/>
  <c r="E8920" i="73" s="1"/>
  <c r="D9920" i="73"/>
  <c r="F8919" i="73"/>
  <c r="G8897" i="73"/>
  <c r="H8897" i="73" s="1"/>
  <c r="I8897" i="73"/>
  <c r="C8921" i="73" l="1"/>
  <c r="E8921" i="73" s="1"/>
  <c r="A8900" i="73"/>
  <c r="B8901" i="73"/>
  <c r="D9921" i="73"/>
  <c r="F8920" i="73"/>
  <c r="G8898" i="73"/>
  <c r="H8898" i="73" s="1"/>
  <c r="I8898" i="73"/>
  <c r="A8901" i="73" l="1"/>
  <c r="B8902" i="73"/>
  <c r="C8922" i="73"/>
  <c r="E8922" i="73" s="1"/>
  <c r="D9922" i="73"/>
  <c r="F8921" i="73"/>
  <c r="G8899" i="73"/>
  <c r="H8899" i="73" s="1"/>
  <c r="I8899" i="73"/>
  <c r="C8923" i="73" l="1"/>
  <c r="E8923" i="73" s="1"/>
  <c r="A8902" i="73"/>
  <c r="B8903" i="73"/>
  <c r="D9923" i="73"/>
  <c r="F8922" i="73"/>
  <c r="G8900" i="73"/>
  <c r="H8900" i="73" s="1"/>
  <c r="I8900" i="73"/>
  <c r="A8903" i="73" l="1"/>
  <c r="B8904" i="73"/>
  <c r="C8924" i="73"/>
  <c r="E8924" i="73" s="1"/>
  <c r="D9924" i="73"/>
  <c r="F8923" i="73"/>
  <c r="G8901" i="73"/>
  <c r="H8901" i="73" s="1"/>
  <c r="I8901" i="73"/>
  <c r="C8925" i="73" l="1"/>
  <c r="E8925" i="73" s="1"/>
  <c r="A8904" i="73"/>
  <c r="B8905" i="73"/>
  <c r="D9925" i="73"/>
  <c r="F8924" i="73"/>
  <c r="G8902" i="73"/>
  <c r="H8902" i="73" s="1"/>
  <c r="I8902" i="73"/>
  <c r="A8905" i="73" l="1"/>
  <c r="B8906" i="73"/>
  <c r="C8926" i="73"/>
  <c r="E8926" i="73" s="1"/>
  <c r="D9926" i="73"/>
  <c r="F8925" i="73"/>
  <c r="G8903" i="73"/>
  <c r="H8903" i="73" s="1"/>
  <c r="I8903" i="73"/>
  <c r="C8927" i="73" l="1"/>
  <c r="E8927" i="73" s="1"/>
  <c r="A8906" i="73"/>
  <c r="B8907" i="73"/>
  <c r="D9927" i="73"/>
  <c r="F8926" i="73"/>
  <c r="G8904" i="73"/>
  <c r="H8904" i="73" s="1"/>
  <c r="I8904" i="73"/>
  <c r="A8907" i="73" l="1"/>
  <c r="B8908" i="73"/>
  <c r="C8928" i="73"/>
  <c r="E8928" i="73" s="1"/>
  <c r="D9928" i="73"/>
  <c r="F8927" i="73"/>
  <c r="G8905" i="73"/>
  <c r="H8905" i="73" s="1"/>
  <c r="I8905" i="73"/>
  <c r="C8929" i="73" l="1"/>
  <c r="E8929" i="73" s="1"/>
  <c r="A8908" i="73"/>
  <c r="B8909" i="73"/>
  <c r="D9929" i="73"/>
  <c r="F8928" i="73"/>
  <c r="G8906" i="73"/>
  <c r="H8906" i="73" s="1"/>
  <c r="I8906" i="73"/>
  <c r="A8909" i="73" l="1"/>
  <c r="B8910" i="73"/>
  <c r="C8930" i="73"/>
  <c r="E8930" i="73" s="1"/>
  <c r="D9930" i="73"/>
  <c r="F8929" i="73"/>
  <c r="G8907" i="73"/>
  <c r="H8907" i="73" s="1"/>
  <c r="I8907" i="73"/>
  <c r="C8931" i="73" l="1"/>
  <c r="E8931" i="73" s="1"/>
  <c r="A8910" i="73"/>
  <c r="B8911" i="73"/>
  <c r="D9931" i="73"/>
  <c r="F8930" i="73"/>
  <c r="G8908" i="73"/>
  <c r="H8908" i="73" s="1"/>
  <c r="I8908" i="73"/>
  <c r="A8911" i="73" l="1"/>
  <c r="B8912" i="73"/>
  <c r="C8932" i="73"/>
  <c r="E8932" i="73" s="1"/>
  <c r="D9932" i="73"/>
  <c r="F8931" i="73"/>
  <c r="G8909" i="73"/>
  <c r="H8909" i="73" s="1"/>
  <c r="I8909" i="73"/>
  <c r="C8933" i="73" l="1"/>
  <c r="E8933" i="73" s="1"/>
  <c r="A8912" i="73"/>
  <c r="B8913" i="73"/>
  <c r="D9933" i="73"/>
  <c r="F8932" i="73"/>
  <c r="G8910" i="73"/>
  <c r="H8910" i="73" s="1"/>
  <c r="I8910" i="73"/>
  <c r="A8913" i="73" l="1"/>
  <c r="B8914" i="73"/>
  <c r="C8934" i="73"/>
  <c r="E8934" i="73" s="1"/>
  <c r="D9934" i="73"/>
  <c r="F8933" i="73"/>
  <c r="G8911" i="73"/>
  <c r="H8911" i="73" s="1"/>
  <c r="I8911" i="73"/>
  <c r="C8935" i="73" l="1"/>
  <c r="E8935" i="73" s="1"/>
  <c r="A8914" i="73"/>
  <c r="B8915" i="73"/>
  <c r="D9935" i="73"/>
  <c r="F8934" i="73"/>
  <c r="G8912" i="73"/>
  <c r="H8912" i="73" s="1"/>
  <c r="I8912" i="73"/>
  <c r="A8915" i="73" l="1"/>
  <c r="B8916" i="73"/>
  <c r="C8936" i="73"/>
  <c r="E8936" i="73" s="1"/>
  <c r="D9936" i="73"/>
  <c r="F8935" i="73"/>
  <c r="G8913" i="73"/>
  <c r="H8913" i="73" s="1"/>
  <c r="I8913" i="73"/>
  <c r="C8937" i="73" l="1"/>
  <c r="E8937" i="73" s="1"/>
  <c r="A8916" i="73"/>
  <c r="B8917" i="73"/>
  <c r="D9937" i="73"/>
  <c r="F8936" i="73"/>
  <c r="G8914" i="73"/>
  <c r="H8914" i="73" s="1"/>
  <c r="I8914" i="73"/>
  <c r="A8917" i="73" l="1"/>
  <c r="B8918" i="73"/>
  <c r="C8938" i="73"/>
  <c r="E8938" i="73" s="1"/>
  <c r="D9938" i="73"/>
  <c r="F8937" i="73"/>
  <c r="G8915" i="73"/>
  <c r="H8915" i="73" s="1"/>
  <c r="I8915" i="73"/>
  <c r="C8939" i="73" l="1"/>
  <c r="E8939" i="73" s="1"/>
  <c r="A8918" i="73"/>
  <c r="B8919" i="73"/>
  <c r="D9939" i="73"/>
  <c r="F8938" i="73"/>
  <c r="G8916" i="73"/>
  <c r="H8916" i="73" s="1"/>
  <c r="I8916" i="73"/>
  <c r="A8919" i="73" l="1"/>
  <c r="B8920" i="73"/>
  <c r="C8940" i="73"/>
  <c r="E8940" i="73" s="1"/>
  <c r="D9940" i="73"/>
  <c r="F8939" i="73"/>
  <c r="G8917" i="73"/>
  <c r="H8917" i="73" s="1"/>
  <c r="I8917" i="73"/>
  <c r="C8941" i="73" l="1"/>
  <c r="E8941" i="73" s="1"/>
  <c r="A8920" i="73"/>
  <c r="B8921" i="73"/>
  <c r="D9941" i="73"/>
  <c r="F8940" i="73"/>
  <c r="G8918" i="73"/>
  <c r="H8918" i="73" s="1"/>
  <c r="I8918" i="73"/>
  <c r="A8921" i="73" l="1"/>
  <c r="B8922" i="73"/>
  <c r="C8942" i="73"/>
  <c r="E8942" i="73" s="1"/>
  <c r="D9942" i="73"/>
  <c r="F8941" i="73"/>
  <c r="G8919" i="73"/>
  <c r="H8919" i="73" s="1"/>
  <c r="I8919" i="73"/>
  <c r="C8943" i="73" l="1"/>
  <c r="E8943" i="73" s="1"/>
  <c r="A8922" i="73"/>
  <c r="B8923" i="73"/>
  <c r="D9943" i="73"/>
  <c r="F8942" i="73"/>
  <c r="G8920" i="73"/>
  <c r="H8920" i="73" s="1"/>
  <c r="I8920" i="73"/>
  <c r="A8923" i="73" l="1"/>
  <c r="B8924" i="73"/>
  <c r="C8944" i="73"/>
  <c r="E8944" i="73" s="1"/>
  <c r="D9944" i="73"/>
  <c r="F8943" i="73"/>
  <c r="G8921" i="73"/>
  <c r="H8921" i="73" s="1"/>
  <c r="I8921" i="73"/>
  <c r="C8945" i="73" l="1"/>
  <c r="E8945" i="73" s="1"/>
  <c r="A8924" i="73"/>
  <c r="B8925" i="73"/>
  <c r="D9945" i="73"/>
  <c r="F8944" i="73"/>
  <c r="G8922" i="73"/>
  <c r="H8922" i="73" s="1"/>
  <c r="I8922" i="73"/>
  <c r="A8925" i="73" l="1"/>
  <c r="B8926" i="73"/>
  <c r="C8946" i="73"/>
  <c r="E8946" i="73" s="1"/>
  <c r="D9946" i="73"/>
  <c r="F8945" i="73"/>
  <c r="G8923" i="73"/>
  <c r="H8923" i="73" s="1"/>
  <c r="I8923" i="73"/>
  <c r="C8947" i="73" l="1"/>
  <c r="E8947" i="73" s="1"/>
  <c r="A8926" i="73"/>
  <c r="B8927" i="73"/>
  <c r="D9947" i="73"/>
  <c r="F8946" i="73"/>
  <c r="G8924" i="73"/>
  <c r="H8924" i="73" s="1"/>
  <c r="I8924" i="73"/>
  <c r="A8927" i="73" l="1"/>
  <c r="B8928" i="73"/>
  <c r="C8948" i="73"/>
  <c r="E8948" i="73" s="1"/>
  <c r="D9948" i="73"/>
  <c r="F8947" i="73"/>
  <c r="G8925" i="73"/>
  <c r="H8925" i="73" s="1"/>
  <c r="I8925" i="73"/>
  <c r="C8949" i="73" l="1"/>
  <c r="E8949" i="73" s="1"/>
  <c r="A8928" i="73"/>
  <c r="B8929" i="73"/>
  <c r="D9949" i="73"/>
  <c r="F8948" i="73"/>
  <c r="G8926" i="73"/>
  <c r="H8926" i="73" s="1"/>
  <c r="I8926" i="73"/>
  <c r="A8929" i="73" l="1"/>
  <c r="B8930" i="73"/>
  <c r="C8950" i="73"/>
  <c r="E8950" i="73" s="1"/>
  <c r="D9950" i="73"/>
  <c r="F8949" i="73"/>
  <c r="G8927" i="73"/>
  <c r="H8927" i="73" s="1"/>
  <c r="I8927" i="73"/>
  <c r="C8951" i="73" l="1"/>
  <c r="E8951" i="73" s="1"/>
  <c r="A8930" i="73"/>
  <c r="B8931" i="73"/>
  <c r="D9951" i="73"/>
  <c r="F8950" i="73"/>
  <c r="G8928" i="73"/>
  <c r="H8928" i="73" s="1"/>
  <c r="I8928" i="73"/>
  <c r="A8931" i="73" l="1"/>
  <c r="B8932" i="73"/>
  <c r="C8952" i="73"/>
  <c r="E8952" i="73" s="1"/>
  <c r="D9952" i="73"/>
  <c r="F8951" i="73"/>
  <c r="G8929" i="73"/>
  <c r="H8929" i="73" s="1"/>
  <c r="I8929" i="73"/>
  <c r="C8953" i="73" l="1"/>
  <c r="E8953" i="73" s="1"/>
  <c r="A8932" i="73"/>
  <c r="B8933" i="73"/>
  <c r="D9953" i="73"/>
  <c r="F8952" i="73"/>
  <c r="G8930" i="73"/>
  <c r="H8930" i="73" s="1"/>
  <c r="I8930" i="73"/>
  <c r="A8933" i="73" l="1"/>
  <c r="B8934" i="73"/>
  <c r="C8954" i="73"/>
  <c r="E8954" i="73" s="1"/>
  <c r="D9954" i="73"/>
  <c r="F8953" i="73"/>
  <c r="G8931" i="73"/>
  <c r="H8931" i="73" s="1"/>
  <c r="I8931" i="73"/>
  <c r="C8955" i="73" l="1"/>
  <c r="E8955" i="73" s="1"/>
  <c r="A8934" i="73"/>
  <c r="B8935" i="73"/>
  <c r="D9955" i="73"/>
  <c r="F8954" i="73"/>
  <c r="G8932" i="73"/>
  <c r="H8932" i="73" s="1"/>
  <c r="I8932" i="73"/>
  <c r="A8935" i="73" l="1"/>
  <c r="B8936" i="73"/>
  <c r="C8956" i="73"/>
  <c r="E8956" i="73" s="1"/>
  <c r="D9956" i="73"/>
  <c r="F8955" i="73"/>
  <c r="G8933" i="73"/>
  <c r="H8933" i="73" s="1"/>
  <c r="I8933" i="73"/>
  <c r="C8957" i="73" l="1"/>
  <c r="E8957" i="73" s="1"/>
  <c r="A8936" i="73"/>
  <c r="B8937" i="73"/>
  <c r="D9957" i="73"/>
  <c r="F8956" i="73"/>
  <c r="G8934" i="73"/>
  <c r="H8934" i="73" s="1"/>
  <c r="I8934" i="73"/>
  <c r="A8937" i="73" l="1"/>
  <c r="B8938" i="73"/>
  <c r="C8958" i="73"/>
  <c r="E8958" i="73" s="1"/>
  <c r="D9958" i="73"/>
  <c r="F8957" i="73"/>
  <c r="G8935" i="73"/>
  <c r="H8935" i="73" s="1"/>
  <c r="I8935" i="73"/>
  <c r="C8959" i="73" l="1"/>
  <c r="E8959" i="73" s="1"/>
  <c r="A8938" i="73"/>
  <c r="B8939" i="73"/>
  <c r="D9959" i="73"/>
  <c r="F8958" i="73"/>
  <c r="G8936" i="73"/>
  <c r="H8936" i="73" s="1"/>
  <c r="I8936" i="73"/>
  <c r="A8939" i="73" l="1"/>
  <c r="B8940" i="73"/>
  <c r="C8960" i="73"/>
  <c r="E8960" i="73" s="1"/>
  <c r="D9960" i="73"/>
  <c r="F8959" i="73"/>
  <c r="G8937" i="73"/>
  <c r="H8937" i="73" s="1"/>
  <c r="I8937" i="73"/>
  <c r="C8961" i="73" l="1"/>
  <c r="E8961" i="73" s="1"/>
  <c r="A8940" i="73"/>
  <c r="B8941" i="73"/>
  <c r="D9961" i="73"/>
  <c r="F8960" i="73"/>
  <c r="G8938" i="73"/>
  <c r="H8938" i="73" s="1"/>
  <c r="I8938" i="73"/>
  <c r="A8941" i="73" l="1"/>
  <c r="B8942" i="73"/>
  <c r="C8962" i="73"/>
  <c r="E8962" i="73" s="1"/>
  <c r="D9962" i="73"/>
  <c r="F8961" i="73"/>
  <c r="G8939" i="73"/>
  <c r="H8939" i="73" s="1"/>
  <c r="I8939" i="73"/>
  <c r="C8963" i="73" l="1"/>
  <c r="E8963" i="73" s="1"/>
  <c r="A8942" i="73"/>
  <c r="B8943" i="73"/>
  <c r="D9963" i="73"/>
  <c r="F8962" i="73"/>
  <c r="G8940" i="73"/>
  <c r="H8940" i="73" s="1"/>
  <c r="I8940" i="73"/>
  <c r="A8943" i="73" l="1"/>
  <c r="B8944" i="73"/>
  <c r="C8964" i="73"/>
  <c r="E8964" i="73" s="1"/>
  <c r="D9964" i="73"/>
  <c r="F8963" i="73"/>
  <c r="G8941" i="73"/>
  <c r="H8941" i="73" s="1"/>
  <c r="I8941" i="73"/>
  <c r="C8965" i="73" l="1"/>
  <c r="E8965" i="73" s="1"/>
  <c r="A8944" i="73"/>
  <c r="B8945" i="73"/>
  <c r="D9965" i="73"/>
  <c r="F8964" i="73"/>
  <c r="G8942" i="73"/>
  <c r="H8942" i="73" s="1"/>
  <c r="I8942" i="73"/>
  <c r="A8945" i="73" l="1"/>
  <c r="B8946" i="73"/>
  <c r="C8966" i="73"/>
  <c r="D9966" i="73"/>
  <c r="F8965" i="73"/>
  <c r="G8943" i="73"/>
  <c r="H8943" i="73" s="1"/>
  <c r="I8943" i="73"/>
  <c r="C8967" i="73" l="1"/>
  <c r="E8966" i="73"/>
  <c r="A8946" i="73"/>
  <c r="B8947" i="73"/>
  <c r="D9967" i="73"/>
  <c r="F8966" i="73"/>
  <c r="G8944" i="73"/>
  <c r="H8944" i="73" s="1"/>
  <c r="I8944" i="73"/>
  <c r="D9968" i="73" l="1"/>
  <c r="C8968" i="73"/>
  <c r="E8968" i="73" s="1"/>
  <c r="E8967" i="73"/>
  <c r="A8947" i="73"/>
  <c r="B8948" i="73"/>
  <c r="F8967" i="73"/>
  <c r="G8945" i="73"/>
  <c r="H8945" i="73" s="1"/>
  <c r="I8945" i="73"/>
  <c r="C8969" i="73" l="1"/>
  <c r="E8969" i="73" s="1"/>
  <c r="A8948" i="73"/>
  <c r="B8949" i="73"/>
  <c r="D9969" i="73"/>
  <c r="F8968" i="73"/>
  <c r="G8946" i="73"/>
  <c r="H8946" i="73" s="1"/>
  <c r="I8946" i="73"/>
  <c r="A8949" i="73" l="1"/>
  <c r="B8950" i="73"/>
  <c r="C8970" i="73"/>
  <c r="E8970" i="73" s="1"/>
  <c r="D9970" i="73"/>
  <c r="F8969" i="73"/>
  <c r="G8947" i="73"/>
  <c r="H8947" i="73" s="1"/>
  <c r="I8947" i="73"/>
  <c r="C8971" i="73" l="1"/>
  <c r="E8971" i="73" s="1"/>
  <c r="A8950" i="73"/>
  <c r="B8951" i="73"/>
  <c r="D9971" i="73"/>
  <c r="F8970" i="73"/>
  <c r="G8948" i="73"/>
  <c r="H8948" i="73" s="1"/>
  <c r="I8948" i="73"/>
  <c r="A8951" i="73" l="1"/>
  <c r="B8952" i="73"/>
  <c r="C8972" i="73"/>
  <c r="D9972" i="73"/>
  <c r="F8971" i="73"/>
  <c r="G8949" i="73"/>
  <c r="H8949" i="73" s="1"/>
  <c r="I8949" i="73"/>
  <c r="C8973" i="73" l="1"/>
  <c r="E8973" i="73" s="1"/>
  <c r="E8972" i="73"/>
  <c r="A8952" i="73"/>
  <c r="B8953" i="73"/>
  <c r="D9973" i="73"/>
  <c r="F8972" i="73"/>
  <c r="G8950" i="73"/>
  <c r="H8950" i="73" s="1"/>
  <c r="I8950" i="73"/>
  <c r="D9974" i="73" l="1"/>
  <c r="C8974" i="73"/>
  <c r="A8953" i="73"/>
  <c r="B8954" i="73"/>
  <c r="F8973" i="73"/>
  <c r="E8974" i="73"/>
  <c r="G8951" i="73"/>
  <c r="H8951" i="73" s="1"/>
  <c r="I8951" i="73"/>
  <c r="C8975" i="73" l="1"/>
  <c r="E8975" i="73" s="1"/>
  <c r="A8954" i="73"/>
  <c r="B8955" i="73"/>
  <c r="D9975" i="73"/>
  <c r="F8974" i="73"/>
  <c r="G8952" i="73"/>
  <c r="H8952" i="73" s="1"/>
  <c r="I8952" i="73"/>
  <c r="A8955" i="73" l="1"/>
  <c r="B8956" i="73"/>
  <c r="C8976" i="73"/>
  <c r="E8976" i="73" s="1"/>
  <c r="D9976" i="73"/>
  <c r="F8975" i="73"/>
  <c r="G8953" i="73"/>
  <c r="H8953" i="73" s="1"/>
  <c r="I8953" i="73"/>
  <c r="C8977" i="73" l="1"/>
  <c r="E8977" i="73" s="1"/>
  <c r="A8956" i="73"/>
  <c r="B8957" i="73"/>
  <c r="D9977" i="73"/>
  <c r="F8976" i="73"/>
  <c r="G8954" i="73"/>
  <c r="H8954" i="73" s="1"/>
  <c r="I8954" i="73"/>
  <c r="A8957" i="73" l="1"/>
  <c r="B8958" i="73"/>
  <c r="C8978" i="73"/>
  <c r="E8978" i="73" s="1"/>
  <c r="D9978" i="73"/>
  <c r="F8977" i="73"/>
  <c r="G8955" i="73"/>
  <c r="H8955" i="73" s="1"/>
  <c r="I8955" i="73"/>
  <c r="C8979" i="73" l="1"/>
  <c r="E8979" i="73" s="1"/>
  <c r="A8958" i="73"/>
  <c r="B8959" i="73"/>
  <c r="D9979" i="73"/>
  <c r="F8978" i="73"/>
  <c r="G8956" i="73"/>
  <c r="H8956" i="73" s="1"/>
  <c r="I8956" i="73"/>
  <c r="A8959" i="73" l="1"/>
  <c r="B8960" i="73"/>
  <c r="C8980" i="73"/>
  <c r="E8980" i="73" s="1"/>
  <c r="D9980" i="73"/>
  <c r="F8979" i="73"/>
  <c r="G8957" i="73"/>
  <c r="H8957" i="73" s="1"/>
  <c r="I8957" i="73"/>
  <c r="C8981" i="73" l="1"/>
  <c r="E8981" i="73" s="1"/>
  <c r="A8960" i="73"/>
  <c r="B8961" i="73"/>
  <c r="D9981" i="73"/>
  <c r="F8980" i="73"/>
  <c r="G8958" i="73"/>
  <c r="H8958" i="73" s="1"/>
  <c r="I8958" i="73"/>
  <c r="A8961" i="73" l="1"/>
  <c r="B8962" i="73"/>
  <c r="C8982" i="73"/>
  <c r="E8982" i="73" s="1"/>
  <c r="D9982" i="73"/>
  <c r="F8981" i="73"/>
  <c r="G8959" i="73"/>
  <c r="H8959" i="73" s="1"/>
  <c r="I8959" i="73"/>
  <c r="C8983" i="73" l="1"/>
  <c r="E8983" i="73" s="1"/>
  <c r="A8962" i="73"/>
  <c r="B8963" i="73"/>
  <c r="D9983" i="73"/>
  <c r="F8982" i="73"/>
  <c r="G8960" i="73"/>
  <c r="H8960" i="73" s="1"/>
  <c r="I8960" i="73"/>
  <c r="A8963" i="73" l="1"/>
  <c r="B8964" i="73"/>
  <c r="C8984" i="73"/>
  <c r="E8984" i="73" s="1"/>
  <c r="D9984" i="73"/>
  <c r="F8983" i="73"/>
  <c r="G8961" i="73"/>
  <c r="H8961" i="73" s="1"/>
  <c r="I8961" i="73"/>
  <c r="C8985" i="73" l="1"/>
  <c r="E8985" i="73" s="1"/>
  <c r="A8964" i="73"/>
  <c r="B8965" i="73"/>
  <c r="D9985" i="73"/>
  <c r="F8984" i="73"/>
  <c r="G8962" i="73"/>
  <c r="H8962" i="73" s="1"/>
  <c r="I8962" i="73"/>
  <c r="A8965" i="73" l="1"/>
  <c r="B8966" i="73"/>
  <c r="C8986" i="73"/>
  <c r="E8986" i="73" s="1"/>
  <c r="D9986" i="73"/>
  <c r="F8985" i="73"/>
  <c r="G8963" i="73"/>
  <c r="H8963" i="73" s="1"/>
  <c r="I8963" i="73"/>
  <c r="C8987" i="73" l="1"/>
  <c r="E8987" i="73" s="1"/>
  <c r="A8966" i="73"/>
  <c r="B8967" i="73"/>
  <c r="D9987" i="73"/>
  <c r="F8986" i="73"/>
  <c r="G8964" i="73"/>
  <c r="H8964" i="73" s="1"/>
  <c r="I8964" i="73"/>
  <c r="A8967" i="73" l="1"/>
  <c r="B8968" i="73"/>
  <c r="C8988" i="73"/>
  <c r="E8988" i="73" s="1"/>
  <c r="D9988" i="73"/>
  <c r="F8987" i="73"/>
  <c r="G8965" i="73"/>
  <c r="H8965" i="73" s="1"/>
  <c r="I8965" i="73"/>
  <c r="C8989" i="73" l="1"/>
  <c r="E8989" i="73" s="1"/>
  <c r="A8968" i="73"/>
  <c r="B8969" i="73"/>
  <c r="D9989" i="73"/>
  <c r="F8988" i="73"/>
  <c r="G8966" i="73"/>
  <c r="H8966" i="73" s="1"/>
  <c r="I8966" i="73"/>
  <c r="A8969" i="73" l="1"/>
  <c r="B8970" i="73"/>
  <c r="C8990" i="73"/>
  <c r="E8990" i="73" s="1"/>
  <c r="D9990" i="73"/>
  <c r="F8989" i="73"/>
  <c r="G8967" i="73"/>
  <c r="H8967" i="73" s="1"/>
  <c r="I8967" i="73"/>
  <c r="C8991" i="73" l="1"/>
  <c r="E8991" i="73" s="1"/>
  <c r="A8970" i="73"/>
  <c r="B8971" i="73"/>
  <c r="D9991" i="73"/>
  <c r="F8990" i="73"/>
  <c r="G8968" i="73"/>
  <c r="H8968" i="73" s="1"/>
  <c r="I8968" i="73"/>
  <c r="A8971" i="73" l="1"/>
  <c r="B8972" i="73"/>
  <c r="C8992" i="73"/>
  <c r="E8992" i="73" s="1"/>
  <c r="D9992" i="73"/>
  <c r="F8991" i="73"/>
  <c r="G8969" i="73"/>
  <c r="H8969" i="73" s="1"/>
  <c r="I8969" i="73"/>
  <c r="C8993" i="73" l="1"/>
  <c r="E8993" i="73" s="1"/>
  <c r="A8972" i="73"/>
  <c r="B8973" i="73"/>
  <c r="D9993" i="73"/>
  <c r="F8992" i="73"/>
  <c r="G8970" i="73"/>
  <c r="H8970" i="73" s="1"/>
  <c r="I8970" i="73"/>
  <c r="A8973" i="73" l="1"/>
  <c r="B8974" i="73"/>
  <c r="C8994" i="73"/>
  <c r="E8994" i="73" s="1"/>
  <c r="D9994" i="73"/>
  <c r="F8993" i="73"/>
  <c r="G8971" i="73"/>
  <c r="H8971" i="73" s="1"/>
  <c r="I8971" i="73"/>
  <c r="C8995" i="73" l="1"/>
  <c r="E8995" i="73" s="1"/>
  <c r="A8974" i="73"/>
  <c r="B8975" i="73"/>
  <c r="D9995" i="73"/>
  <c r="F8994" i="73"/>
  <c r="G8972" i="73"/>
  <c r="H8972" i="73" s="1"/>
  <c r="I8972" i="73"/>
  <c r="A8975" i="73" l="1"/>
  <c r="B8976" i="73"/>
  <c r="C8996" i="73"/>
  <c r="E8996" i="73" s="1"/>
  <c r="D9996" i="73"/>
  <c r="F8995" i="73"/>
  <c r="G8973" i="73"/>
  <c r="H8973" i="73" s="1"/>
  <c r="I8973" i="73"/>
  <c r="C8997" i="73" l="1"/>
  <c r="E8997" i="73" s="1"/>
  <c r="A8976" i="73"/>
  <c r="B8977" i="73"/>
  <c r="D9997" i="73"/>
  <c r="F8996" i="73"/>
  <c r="G8974" i="73"/>
  <c r="H8974" i="73" s="1"/>
  <c r="I8974" i="73"/>
  <c r="A8977" i="73" l="1"/>
  <c r="B8978" i="73"/>
  <c r="C8998" i="73"/>
  <c r="E8998" i="73" s="1"/>
  <c r="D9998" i="73"/>
  <c r="F8997" i="73"/>
  <c r="G8975" i="73"/>
  <c r="H8975" i="73" s="1"/>
  <c r="I8975" i="73"/>
  <c r="C8999" i="73" l="1"/>
  <c r="E8999" i="73" s="1"/>
  <c r="A8978" i="73"/>
  <c r="B8979" i="73"/>
  <c r="D9999" i="73"/>
  <c r="F8998" i="73"/>
  <c r="G8976" i="73"/>
  <c r="H8976" i="73" s="1"/>
  <c r="I8976" i="73"/>
  <c r="A8979" i="73" l="1"/>
  <c r="B8980" i="73"/>
  <c r="C9000" i="73"/>
  <c r="E9000" i="73" s="1"/>
  <c r="D10000" i="73"/>
  <c r="F8999" i="73"/>
  <c r="G8977" i="73"/>
  <c r="H8977" i="73" s="1"/>
  <c r="I8977" i="73"/>
  <c r="C9001" i="73" l="1"/>
  <c r="E9001" i="73" s="1"/>
  <c r="A8980" i="73"/>
  <c r="B8981" i="73"/>
  <c r="F9000" i="73"/>
  <c r="G8978" i="73"/>
  <c r="H8978" i="73" s="1"/>
  <c r="I8978" i="73"/>
  <c r="A8981" i="73" l="1"/>
  <c r="B8982" i="73"/>
  <c r="C9002" i="73"/>
  <c r="F9001" i="73"/>
  <c r="G8979" i="73"/>
  <c r="H8979" i="73" s="1"/>
  <c r="I8979" i="73"/>
  <c r="C9003" i="73" l="1"/>
  <c r="E9003" i="73" s="1"/>
  <c r="E9002" i="73"/>
  <c r="A8982" i="73"/>
  <c r="B8983" i="73"/>
  <c r="F9002" i="73"/>
  <c r="G8980" i="73"/>
  <c r="H8980" i="73" s="1"/>
  <c r="I8980" i="73"/>
  <c r="C9004" i="73" l="1"/>
  <c r="E9004" i="73" s="1"/>
  <c r="A8983" i="73"/>
  <c r="B8984" i="73"/>
  <c r="F9003" i="73"/>
  <c r="G8981" i="73"/>
  <c r="H8981" i="73" s="1"/>
  <c r="I8981" i="73"/>
  <c r="A8984" i="73" l="1"/>
  <c r="B8985" i="73"/>
  <c r="C9005" i="73"/>
  <c r="E9005" i="73" s="1"/>
  <c r="F9004" i="73"/>
  <c r="G8982" i="73"/>
  <c r="H8982" i="73" s="1"/>
  <c r="I8982" i="73"/>
  <c r="C9006" i="73" l="1"/>
  <c r="E9006" i="73" s="1"/>
  <c r="A8985" i="73"/>
  <c r="B8986" i="73"/>
  <c r="F9005" i="73"/>
  <c r="G8983" i="73"/>
  <c r="H8983" i="73" s="1"/>
  <c r="I8983" i="73"/>
  <c r="A8986" i="73" l="1"/>
  <c r="B8987" i="73"/>
  <c r="C9007" i="73"/>
  <c r="E9007" i="73" s="1"/>
  <c r="F9006" i="73"/>
  <c r="G8984" i="73"/>
  <c r="H8984" i="73" s="1"/>
  <c r="I8984" i="73"/>
  <c r="C9008" i="73" l="1"/>
  <c r="E9008" i="73" s="1"/>
  <c r="A8987" i="73"/>
  <c r="B8988" i="73"/>
  <c r="F9007" i="73"/>
  <c r="G8985" i="73"/>
  <c r="H8985" i="73" s="1"/>
  <c r="I8985" i="73"/>
  <c r="A8988" i="73" l="1"/>
  <c r="B8989" i="73"/>
  <c r="C9009" i="73"/>
  <c r="E9009" i="73" s="1"/>
  <c r="F9008" i="73"/>
  <c r="G8986" i="73"/>
  <c r="H8986" i="73" s="1"/>
  <c r="I8986" i="73"/>
  <c r="C9010" i="73" l="1"/>
  <c r="E9010" i="73" s="1"/>
  <c r="A8989" i="73"/>
  <c r="B8990" i="73"/>
  <c r="F9009" i="73"/>
  <c r="G8987" i="73"/>
  <c r="H8987" i="73" s="1"/>
  <c r="I8987" i="73"/>
  <c r="A8990" i="73" l="1"/>
  <c r="B8991" i="73"/>
  <c r="C9011" i="73"/>
  <c r="E9011" i="73" s="1"/>
  <c r="F9010" i="73"/>
  <c r="G8988" i="73"/>
  <c r="H8988" i="73" s="1"/>
  <c r="I8988" i="73"/>
  <c r="C9012" i="73" l="1"/>
  <c r="E9012" i="73" s="1"/>
  <c r="A8991" i="73"/>
  <c r="B8992" i="73"/>
  <c r="F9011" i="73"/>
  <c r="G8989" i="73"/>
  <c r="H8989" i="73" s="1"/>
  <c r="I8989" i="73"/>
  <c r="A8992" i="73" l="1"/>
  <c r="B8993" i="73"/>
  <c r="C9013" i="73"/>
  <c r="F9012" i="73"/>
  <c r="G8990" i="73"/>
  <c r="H8990" i="73" s="1"/>
  <c r="I8990" i="73"/>
  <c r="C9014" i="73" l="1"/>
  <c r="E9013" i="73"/>
  <c r="A8993" i="73"/>
  <c r="B8994" i="73"/>
  <c r="F9013" i="73"/>
  <c r="G8991" i="73"/>
  <c r="H8991" i="73" s="1"/>
  <c r="I8991" i="73"/>
  <c r="C9015" i="73" l="1"/>
  <c r="E9015" i="73" s="1"/>
  <c r="E9014" i="73"/>
  <c r="A8994" i="73"/>
  <c r="B8995" i="73"/>
  <c r="F9014" i="73"/>
  <c r="G8992" i="73"/>
  <c r="H8992" i="73" s="1"/>
  <c r="I8992" i="73"/>
  <c r="C9016" i="73" l="1"/>
  <c r="E9016" i="73" s="1"/>
  <c r="A8995" i="73"/>
  <c r="B8996" i="73"/>
  <c r="F9015" i="73"/>
  <c r="G8993" i="73"/>
  <c r="H8993" i="73" s="1"/>
  <c r="I8993" i="73"/>
  <c r="A8996" i="73" l="1"/>
  <c r="B8997" i="73"/>
  <c r="C9017" i="73"/>
  <c r="E9017" i="73" s="1"/>
  <c r="F9016" i="73"/>
  <c r="G8994" i="73"/>
  <c r="H8994" i="73" s="1"/>
  <c r="I8994" i="73"/>
  <c r="C9018" i="73" l="1"/>
  <c r="E9018" i="73" s="1"/>
  <c r="A8997" i="73"/>
  <c r="B8998" i="73"/>
  <c r="F9017" i="73"/>
  <c r="G8995" i="73"/>
  <c r="H8995" i="73" s="1"/>
  <c r="I8995" i="73"/>
  <c r="A8998" i="73" l="1"/>
  <c r="B8999" i="73"/>
  <c r="C9019" i="73"/>
  <c r="E9019" i="73" s="1"/>
  <c r="F9018" i="73"/>
  <c r="G8996" i="73"/>
  <c r="H8996" i="73" s="1"/>
  <c r="I8996" i="73"/>
  <c r="C9020" i="73" l="1"/>
  <c r="E9020" i="73" s="1"/>
  <c r="A8999" i="73"/>
  <c r="B9000" i="73"/>
  <c r="F9019" i="73"/>
  <c r="G8997" i="73"/>
  <c r="H8997" i="73" s="1"/>
  <c r="I8997" i="73"/>
  <c r="A9000" i="73" l="1"/>
  <c r="B9001" i="73"/>
  <c r="C9021" i="73"/>
  <c r="E9021" i="73" s="1"/>
  <c r="F9020" i="73"/>
  <c r="G8998" i="73"/>
  <c r="H8998" i="73" s="1"/>
  <c r="I8998" i="73"/>
  <c r="C9022" i="73" l="1"/>
  <c r="A9001" i="73"/>
  <c r="B9002" i="73"/>
  <c r="F9021" i="73"/>
  <c r="E9022" i="73"/>
  <c r="G8999" i="73"/>
  <c r="H8999" i="73" s="1"/>
  <c r="I8999" i="73"/>
  <c r="A9002" i="73" l="1"/>
  <c r="B9003" i="73"/>
  <c r="C9023" i="73"/>
  <c r="E9023" i="73" s="1"/>
  <c r="F9022" i="73"/>
  <c r="G9000" i="73"/>
  <c r="H9000" i="73" s="1"/>
  <c r="I9000" i="73"/>
  <c r="C9024" i="73" l="1"/>
  <c r="E9024" i="73" s="1"/>
  <c r="A9003" i="73"/>
  <c r="B9004" i="73"/>
  <c r="F9023" i="73"/>
  <c r="G9001" i="73"/>
  <c r="H9001" i="73" s="1"/>
  <c r="I9001" i="73"/>
  <c r="A9004" i="73" l="1"/>
  <c r="B9005" i="73"/>
  <c r="C9025" i="73"/>
  <c r="E9025" i="73" s="1"/>
  <c r="F9024" i="73"/>
  <c r="G9002" i="73"/>
  <c r="H9002" i="73" s="1"/>
  <c r="I9002" i="73"/>
  <c r="C9026" i="73" l="1"/>
  <c r="E9026" i="73" s="1"/>
  <c r="A9005" i="73"/>
  <c r="B9006" i="73"/>
  <c r="F9025" i="73"/>
  <c r="G9003" i="73"/>
  <c r="H9003" i="73" s="1"/>
  <c r="I9003" i="73"/>
  <c r="A9006" i="73" l="1"/>
  <c r="B9007" i="73"/>
  <c r="C9027" i="73"/>
  <c r="F9026" i="73"/>
  <c r="G9004" i="73"/>
  <c r="H9004" i="73" s="1"/>
  <c r="I9004" i="73"/>
  <c r="C9028" i="73" l="1"/>
  <c r="E9028" i="73" s="1"/>
  <c r="E9027" i="73"/>
  <c r="A9007" i="73"/>
  <c r="B9008" i="73"/>
  <c r="F9027" i="73"/>
  <c r="G9005" i="73"/>
  <c r="H9005" i="73" s="1"/>
  <c r="I9005" i="73"/>
  <c r="C9029" i="73" l="1"/>
  <c r="E9029" i="73" s="1"/>
  <c r="A9008" i="73"/>
  <c r="B9009" i="73"/>
  <c r="F9028" i="73"/>
  <c r="G9006" i="73"/>
  <c r="H9006" i="73" s="1"/>
  <c r="I9006" i="73"/>
  <c r="A9009" i="73" l="1"/>
  <c r="B9010" i="73"/>
  <c r="C9030" i="73"/>
  <c r="E9030" i="73" s="1"/>
  <c r="F9029" i="73"/>
  <c r="G9007" i="73"/>
  <c r="H9007" i="73" s="1"/>
  <c r="I9007" i="73"/>
  <c r="C9031" i="73" l="1"/>
  <c r="E9031" i="73" s="1"/>
  <c r="A9010" i="73"/>
  <c r="B9011" i="73"/>
  <c r="F9030" i="73"/>
  <c r="G9008" i="73"/>
  <c r="H9008" i="73" s="1"/>
  <c r="I9008" i="73"/>
  <c r="A9011" i="73" l="1"/>
  <c r="B9012" i="73"/>
  <c r="C9032" i="73"/>
  <c r="E9032" i="73" s="1"/>
  <c r="F9031" i="73"/>
  <c r="G9009" i="73"/>
  <c r="H9009" i="73" s="1"/>
  <c r="I9009" i="73"/>
  <c r="C9033" i="73" l="1"/>
  <c r="E9033" i="73" s="1"/>
  <c r="A9012" i="73"/>
  <c r="B9013" i="73"/>
  <c r="F9032" i="73"/>
  <c r="G9010" i="73"/>
  <c r="H9010" i="73" s="1"/>
  <c r="I9010" i="73"/>
  <c r="A9013" i="73" l="1"/>
  <c r="B9014" i="73"/>
  <c r="C9034" i="73"/>
  <c r="F9033" i="73"/>
  <c r="G9011" i="73"/>
  <c r="H9011" i="73" s="1"/>
  <c r="I9011" i="73"/>
  <c r="C9035" i="73" l="1"/>
  <c r="E9035" i="73" s="1"/>
  <c r="E9034" i="73"/>
  <c r="A9014" i="73"/>
  <c r="B9015" i="73"/>
  <c r="F9034" i="73"/>
  <c r="G9012" i="73"/>
  <c r="H9012" i="73" s="1"/>
  <c r="I9012" i="73"/>
  <c r="C9036" i="73" l="1"/>
  <c r="E9036" i="73" s="1"/>
  <c r="A9015" i="73"/>
  <c r="B9016" i="73"/>
  <c r="F9035" i="73"/>
  <c r="G9013" i="73"/>
  <c r="H9013" i="73" s="1"/>
  <c r="I9013" i="73"/>
  <c r="A9016" i="73" l="1"/>
  <c r="B9017" i="73"/>
  <c r="C9037" i="73"/>
  <c r="E9037" i="73" s="1"/>
  <c r="F9036" i="73"/>
  <c r="G9014" i="73"/>
  <c r="H9014" i="73" s="1"/>
  <c r="I9014" i="73"/>
  <c r="C9038" i="73" l="1"/>
  <c r="E9038" i="73" s="1"/>
  <c r="A9017" i="73"/>
  <c r="B9018" i="73"/>
  <c r="F9037" i="73"/>
  <c r="G9015" i="73"/>
  <c r="H9015" i="73" s="1"/>
  <c r="I9015" i="73"/>
  <c r="A9018" i="73" l="1"/>
  <c r="B9019" i="73"/>
  <c r="C9039" i="73"/>
  <c r="E9039" i="73" s="1"/>
  <c r="F9038" i="73"/>
  <c r="G9016" i="73"/>
  <c r="H9016" i="73" s="1"/>
  <c r="I9016" i="73"/>
  <c r="C9040" i="73" l="1"/>
  <c r="E9040" i="73" s="1"/>
  <c r="A9019" i="73"/>
  <c r="B9020" i="73"/>
  <c r="F9039" i="73"/>
  <c r="G9017" i="73"/>
  <c r="H9017" i="73" s="1"/>
  <c r="I9017" i="73"/>
  <c r="A9020" i="73" l="1"/>
  <c r="B9021" i="73"/>
  <c r="C9041" i="73"/>
  <c r="F9040" i="73"/>
  <c r="G9018" i="73"/>
  <c r="H9018" i="73" s="1"/>
  <c r="I9018" i="73"/>
  <c r="C9042" i="73" l="1"/>
  <c r="E9042" i="73" s="1"/>
  <c r="E9041" i="73"/>
  <c r="A9021" i="73"/>
  <c r="B9022" i="73"/>
  <c r="F9041" i="73"/>
  <c r="G9019" i="73"/>
  <c r="H9019" i="73" s="1"/>
  <c r="I9019" i="73"/>
  <c r="C9043" i="73" l="1"/>
  <c r="E9043" i="73" s="1"/>
  <c r="A9022" i="73"/>
  <c r="B9023" i="73"/>
  <c r="F9042" i="73"/>
  <c r="G9020" i="73"/>
  <c r="H9020" i="73" s="1"/>
  <c r="I9020" i="73"/>
  <c r="A9023" i="73" l="1"/>
  <c r="B9024" i="73"/>
  <c r="C9044" i="73"/>
  <c r="F9043" i="73"/>
  <c r="G9021" i="73"/>
  <c r="H9021" i="73" s="1"/>
  <c r="I9021" i="73"/>
  <c r="C9045" i="73" l="1"/>
  <c r="E9045" i="73" s="1"/>
  <c r="E9044" i="73"/>
  <c r="A9024" i="73"/>
  <c r="B9025" i="73"/>
  <c r="F9044" i="73"/>
  <c r="G9022" i="73"/>
  <c r="H9022" i="73" s="1"/>
  <c r="I9022" i="73"/>
  <c r="C9046" i="73" l="1"/>
  <c r="E9046" i="73" s="1"/>
  <c r="A9025" i="73"/>
  <c r="B9026" i="73"/>
  <c r="F9045" i="73"/>
  <c r="G9023" i="73"/>
  <c r="H9023" i="73" s="1"/>
  <c r="I9023" i="73"/>
  <c r="A9026" i="73" l="1"/>
  <c r="B9027" i="73"/>
  <c r="C9047" i="73"/>
  <c r="E9047" i="73" s="1"/>
  <c r="F9046" i="73"/>
  <c r="G9024" i="73"/>
  <c r="H9024" i="73" s="1"/>
  <c r="I9024" i="73"/>
  <c r="C9048" i="73" l="1"/>
  <c r="E9048" i="73" s="1"/>
  <c r="A9027" i="73"/>
  <c r="B9028" i="73"/>
  <c r="F9047" i="73"/>
  <c r="G9025" i="73"/>
  <c r="H9025" i="73" s="1"/>
  <c r="I9025" i="73"/>
  <c r="A9028" i="73" l="1"/>
  <c r="B9029" i="73"/>
  <c r="C9049" i="73"/>
  <c r="F9048" i="73"/>
  <c r="G9026" i="73"/>
  <c r="H9026" i="73" s="1"/>
  <c r="I9026" i="73"/>
  <c r="C9050" i="73" l="1"/>
  <c r="E9050" i="73" s="1"/>
  <c r="E9049" i="73"/>
  <c r="A9029" i="73"/>
  <c r="B9030" i="73"/>
  <c r="F9049" i="73"/>
  <c r="G9027" i="73"/>
  <c r="H9027" i="73" s="1"/>
  <c r="I9027" i="73"/>
  <c r="C9051" i="73" l="1"/>
  <c r="E9051" i="73" s="1"/>
  <c r="A9030" i="73"/>
  <c r="B9031" i="73"/>
  <c r="F9050" i="73"/>
  <c r="G9028" i="73"/>
  <c r="H9028" i="73" s="1"/>
  <c r="I9028" i="73"/>
  <c r="A9031" i="73" l="1"/>
  <c r="B9032" i="73"/>
  <c r="C9052" i="73"/>
  <c r="E9052" i="73" s="1"/>
  <c r="F9051" i="73"/>
  <c r="G9029" i="73"/>
  <c r="H9029" i="73" s="1"/>
  <c r="I9029" i="73"/>
  <c r="C9053" i="73" l="1"/>
  <c r="E9053" i="73" s="1"/>
  <c r="A9032" i="73"/>
  <c r="B9033" i="73"/>
  <c r="F9052" i="73"/>
  <c r="G9030" i="73"/>
  <c r="H9030" i="73" s="1"/>
  <c r="I9030" i="73"/>
  <c r="A9033" i="73" l="1"/>
  <c r="B9034" i="73"/>
  <c r="C9054" i="73"/>
  <c r="E9054" i="73" s="1"/>
  <c r="F9053" i="73"/>
  <c r="G9031" i="73"/>
  <c r="H9031" i="73" s="1"/>
  <c r="I9031" i="73"/>
  <c r="C9055" i="73" l="1"/>
  <c r="A9034" i="73"/>
  <c r="B9035" i="73"/>
  <c r="F9054" i="73"/>
  <c r="E9055" i="73"/>
  <c r="G9032" i="73"/>
  <c r="H9032" i="73" s="1"/>
  <c r="I9032" i="73"/>
  <c r="A9035" i="73" l="1"/>
  <c r="B9036" i="73"/>
  <c r="C9056" i="73"/>
  <c r="E9056" i="73" s="1"/>
  <c r="F9055" i="73"/>
  <c r="G9033" i="73"/>
  <c r="H9033" i="73" s="1"/>
  <c r="I9033" i="73"/>
  <c r="C9057" i="73" l="1"/>
  <c r="E9057" i="73" s="1"/>
  <c r="A9036" i="73"/>
  <c r="B9037" i="73"/>
  <c r="F9056" i="73"/>
  <c r="G9034" i="73"/>
  <c r="H9034" i="73" s="1"/>
  <c r="I9034" i="73"/>
  <c r="A9037" i="73" l="1"/>
  <c r="B9038" i="73"/>
  <c r="C9058" i="73"/>
  <c r="E9058" i="73" s="1"/>
  <c r="F9057" i="73"/>
  <c r="G9035" i="73"/>
  <c r="H9035" i="73" s="1"/>
  <c r="I9035" i="73"/>
  <c r="C9059" i="73" l="1"/>
  <c r="E9059" i="73" s="1"/>
  <c r="A9038" i="73"/>
  <c r="B9039" i="73"/>
  <c r="F9058" i="73"/>
  <c r="G9036" i="73"/>
  <c r="H9036" i="73" s="1"/>
  <c r="I9036" i="73"/>
  <c r="A9039" i="73" l="1"/>
  <c r="B9040" i="73"/>
  <c r="C9060" i="73"/>
  <c r="E9060" i="73" s="1"/>
  <c r="F9059" i="73"/>
  <c r="G9037" i="73"/>
  <c r="H9037" i="73" s="1"/>
  <c r="I9037" i="73"/>
  <c r="C9061" i="73" l="1"/>
  <c r="E9061" i="73" s="1"/>
  <c r="A9040" i="73"/>
  <c r="B9041" i="73"/>
  <c r="F9060" i="73"/>
  <c r="G9038" i="73"/>
  <c r="H9038" i="73" s="1"/>
  <c r="I9038" i="73"/>
  <c r="A9041" i="73" l="1"/>
  <c r="B9042" i="73"/>
  <c r="C9062" i="73"/>
  <c r="F9061" i="73"/>
  <c r="G9039" i="73"/>
  <c r="H9039" i="73" s="1"/>
  <c r="I9039" i="73"/>
  <c r="C9063" i="73" l="1"/>
  <c r="E9063" i="73" s="1"/>
  <c r="E9062" i="73"/>
  <c r="A9042" i="73"/>
  <c r="B9043" i="73"/>
  <c r="F9062" i="73"/>
  <c r="G9040" i="73"/>
  <c r="H9040" i="73" s="1"/>
  <c r="I9040" i="73"/>
  <c r="C9064" i="73" l="1"/>
  <c r="A9043" i="73"/>
  <c r="B9044" i="73"/>
  <c r="F9063" i="73"/>
  <c r="E9064" i="73"/>
  <c r="G9041" i="73"/>
  <c r="H9041" i="73" s="1"/>
  <c r="I9041" i="73"/>
  <c r="A9044" i="73" l="1"/>
  <c r="B9045" i="73"/>
  <c r="C9065" i="73"/>
  <c r="E9065" i="73" s="1"/>
  <c r="F9064" i="73"/>
  <c r="G9042" i="73"/>
  <c r="H9042" i="73" s="1"/>
  <c r="I9042" i="73"/>
  <c r="C9066" i="73" l="1"/>
  <c r="E9066" i="73" s="1"/>
  <c r="A9045" i="73"/>
  <c r="B9046" i="73"/>
  <c r="F9065" i="73"/>
  <c r="G9043" i="73"/>
  <c r="H9043" i="73" s="1"/>
  <c r="I9043" i="73"/>
  <c r="A9046" i="73" l="1"/>
  <c r="B9047" i="73"/>
  <c r="C9067" i="73"/>
  <c r="F9066" i="73"/>
  <c r="G9044" i="73"/>
  <c r="H9044" i="73" s="1"/>
  <c r="I9044" i="73"/>
  <c r="C9068" i="73" l="1"/>
  <c r="E9068" i="73" s="1"/>
  <c r="E9067" i="73"/>
  <c r="A9047" i="73"/>
  <c r="B9048" i="73"/>
  <c r="F9067" i="73"/>
  <c r="G9045" i="73"/>
  <c r="H9045" i="73" s="1"/>
  <c r="I9045" i="73"/>
  <c r="C9069" i="73" l="1"/>
  <c r="E9069" i="73" s="1"/>
  <c r="A9048" i="73"/>
  <c r="B9049" i="73"/>
  <c r="F9068" i="73"/>
  <c r="G9046" i="73"/>
  <c r="H9046" i="73" s="1"/>
  <c r="I9046" i="73"/>
  <c r="A9049" i="73" l="1"/>
  <c r="B9050" i="73"/>
  <c r="C9070" i="73"/>
  <c r="E9070" i="73" s="1"/>
  <c r="F9069" i="73"/>
  <c r="G9047" i="73"/>
  <c r="H9047" i="73" s="1"/>
  <c r="I9047" i="73"/>
  <c r="C9071" i="73" l="1"/>
  <c r="E9071" i="73" s="1"/>
  <c r="A9050" i="73"/>
  <c r="B9051" i="73"/>
  <c r="F9070" i="73"/>
  <c r="G9048" i="73"/>
  <c r="H9048" i="73" s="1"/>
  <c r="I9048" i="73"/>
  <c r="A9051" i="73" l="1"/>
  <c r="B9052" i="73"/>
  <c r="C9072" i="73"/>
  <c r="E9072" i="73" s="1"/>
  <c r="F9071" i="73"/>
  <c r="G9049" i="73"/>
  <c r="H9049" i="73" s="1"/>
  <c r="I9049" i="73"/>
  <c r="C9073" i="73" l="1"/>
  <c r="E9073" i="73" s="1"/>
  <c r="A9052" i="73"/>
  <c r="B9053" i="73"/>
  <c r="F9072" i="73"/>
  <c r="G9050" i="73"/>
  <c r="H9050" i="73" s="1"/>
  <c r="I9050" i="73"/>
  <c r="A9053" i="73" l="1"/>
  <c r="B9054" i="73"/>
  <c r="C9074" i="73"/>
  <c r="E9074" i="73" s="1"/>
  <c r="F9073" i="73"/>
  <c r="G9051" i="73"/>
  <c r="H9051" i="73" s="1"/>
  <c r="I9051" i="73"/>
  <c r="C9075" i="73" l="1"/>
  <c r="E9075" i="73" s="1"/>
  <c r="A9054" i="73"/>
  <c r="B9055" i="73"/>
  <c r="F9074" i="73"/>
  <c r="G9052" i="73"/>
  <c r="H9052" i="73" s="1"/>
  <c r="I9052" i="73"/>
  <c r="A9055" i="73" l="1"/>
  <c r="B9056" i="73"/>
  <c r="C9076" i="73"/>
  <c r="E9076" i="73" s="1"/>
  <c r="F9075" i="73"/>
  <c r="G9053" i="73"/>
  <c r="H9053" i="73" s="1"/>
  <c r="I9053" i="73"/>
  <c r="C9077" i="73" l="1"/>
  <c r="E9077" i="73" s="1"/>
  <c r="A9056" i="73"/>
  <c r="B9057" i="73"/>
  <c r="F9076" i="73"/>
  <c r="G9054" i="73"/>
  <c r="H9054" i="73" s="1"/>
  <c r="I9054" i="73"/>
  <c r="A9057" i="73" l="1"/>
  <c r="B9058" i="73"/>
  <c r="C9078" i="73"/>
  <c r="E9078" i="73" s="1"/>
  <c r="F9077" i="73"/>
  <c r="G9055" i="73"/>
  <c r="H9055" i="73" s="1"/>
  <c r="I9055" i="73"/>
  <c r="C9079" i="73" l="1"/>
  <c r="E9079" i="73" s="1"/>
  <c r="A9058" i="73"/>
  <c r="B9059" i="73"/>
  <c r="F9078" i="73"/>
  <c r="G9056" i="73"/>
  <c r="H9056" i="73" s="1"/>
  <c r="I9056" i="73"/>
  <c r="A9059" i="73" l="1"/>
  <c r="B9060" i="73"/>
  <c r="C9080" i="73"/>
  <c r="E9080" i="73" s="1"/>
  <c r="F9079" i="73"/>
  <c r="G9057" i="73"/>
  <c r="H9057" i="73" s="1"/>
  <c r="I9057" i="73"/>
  <c r="C9081" i="73" l="1"/>
  <c r="A9060" i="73"/>
  <c r="B9061" i="73"/>
  <c r="F9080" i="73"/>
  <c r="E9081" i="73"/>
  <c r="G9058" i="73"/>
  <c r="H9058" i="73" s="1"/>
  <c r="I9058" i="73"/>
  <c r="A9061" i="73" l="1"/>
  <c r="B9062" i="73"/>
  <c r="C9082" i="73"/>
  <c r="E9082" i="73" s="1"/>
  <c r="F9081" i="73"/>
  <c r="G9059" i="73"/>
  <c r="H9059" i="73" s="1"/>
  <c r="I9059" i="73"/>
  <c r="C9083" i="73" l="1"/>
  <c r="E9083" i="73" s="1"/>
  <c r="A9062" i="73"/>
  <c r="B9063" i="73"/>
  <c r="F9082" i="73"/>
  <c r="G9060" i="73"/>
  <c r="H9060" i="73" s="1"/>
  <c r="I9060" i="73"/>
  <c r="A9063" i="73" l="1"/>
  <c r="B9064" i="73"/>
  <c r="C9084" i="73"/>
  <c r="E9084" i="73" s="1"/>
  <c r="F9083" i="73"/>
  <c r="G9061" i="73"/>
  <c r="H9061" i="73" s="1"/>
  <c r="I9061" i="73"/>
  <c r="C9085" i="73" l="1"/>
  <c r="E9085" i="73" s="1"/>
  <c r="A9064" i="73"/>
  <c r="B9065" i="73"/>
  <c r="F9084" i="73"/>
  <c r="G9062" i="73"/>
  <c r="H9062" i="73" s="1"/>
  <c r="I9062" i="73"/>
  <c r="A9065" i="73" l="1"/>
  <c r="B9066" i="73"/>
  <c r="C9086" i="73"/>
  <c r="E9086" i="73" s="1"/>
  <c r="F9085" i="73"/>
  <c r="G9063" i="73"/>
  <c r="H9063" i="73" s="1"/>
  <c r="I9063" i="73"/>
  <c r="C9087" i="73" l="1"/>
  <c r="E9087" i="73" s="1"/>
  <c r="A9066" i="73"/>
  <c r="B9067" i="73"/>
  <c r="F9086" i="73"/>
  <c r="G9064" i="73"/>
  <c r="H9064" i="73" s="1"/>
  <c r="I9064" i="73"/>
  <c r="A9067" i="73" l="1"/>
  <c r="B9068" i="73"/>
  <c r="C9088" i="73"/>
  <c r="F9087" i="73"/>
  <c r="G9065" i="73"/>
  <c r="H9065" i="73" s="1"/>
  <c r="I9065" i="73"/>
  <c r="C9089" i="73" l="1"/>
  <c r="E9089" i="73" s="1"/>
  <c r="E9088" i="73"/>
  <c r="A9068" i="73"/>
  <c r="B9069" i="73"/>
  <c r="F9088" i="73"/>
  <c r="G9066" i="73"/>
  <c r="H9066" i="73" s="1"/>
  <c r="I9066" i="73"/>
  <c r="C9090" i="73" l="1"/>
  <c r="E9090" i="73" s="1"/>
  <c r="A9069" i="73"/>
  <c r="B9070" i="73"/>
  <c r="F9089" i="73"/>
  <c r="G9067" i="73"/>
  <c r="H9067" i="73" s="1"/>
  <c r="I9067" i="73"/>
  <c r="A9070" i="73" l="1"/>
  <c r="B9071" i="73"/>
  <c r="C9091" i="73"/>
  <c r="E9091" i="73" s="1"/>
  <c r="F9090" i="73"/>
  <c r="G9068" i="73"/>
  <c r="H9068" i="73" s="1"/>
  <c r="I9068" i="73"/>
  <c r="C9092" i="73" l="1"/>
  <c r="A9071" i="73"/>
  <c r="B9072" i="73"/>
  <c r="F9091" i="73"/>
  <c r="E9092" i="73"/>
  <c r="G9069" i="73"/>
  <c r="H9069" i="73" s="1"/>
  <c r="I9069" i="73"/>
  <c r="A9072" i="73" l="1"/>
  <c r="B9073" i="73"/>
  <c r="C9093" i="73"/>
  <c r="E9093" i="73" s="1"/>
  <c r="F9092" i="73"/>
  <c r="G9070" i="73"/>
  <c r="H9070" i="73" s="1"/>
  <c r="I9070" i="73"/>
  <c r="C9094" i="73" l="1"/>
  <c r="A9073" i="73"/>
  <c r="B9074" i="73"/>
  <c r="F9093" i="73"/>
  <c r="E9094" i="73"/>
  <c r="G9071" i="73"/>
  <c r="H9071" i="73" s="1"/>
  <c r="I9071" i="73"/>
  <c r="A9074" i="73" l="1"/>
  <c r="B9075" i="73"/>
  <c r="C9095" i="73"/>
  <c r="E9095" i="73" s="1"/>
  <c r="F9094" i="73"/>
  <c r="G9072" i="73"/>
  <c r="H9072" i="73" s="1"/>
  <c r="I9072" i="73"/>
  <c r="C9096" i="73" l="1"/>
  <c r="A9075" i="73"/>
  <c r="B9076" i="73"/>
  <c r="F9095" i="73"/>
  <c r="E9096" i="73"/>
  <c r="G9073" i="73"/>
  <c r="H9073" i="73" s="1"/>
  <c r="I9073" i="73"/>
  <c r="A9076" i="73" l="1"/>
  <c r="B9077" i="73"/>
  <c r="C9097" i="73"/>
  <c r="E9097" i="73" s="1"/>
  <c r="F9096" i="73"/>
  <c r="G9074" i="73"/>
  <c r="H9074" i="73" s="1"/>
  <c r="I9074" i="73"/>
  <c r="C9098" i="73" l="1"/>
  <c r="E9098" i="73" s="1"/>
  <c r="A9077" i="73"/>
  <c r="B9078" i="73"/>
  <c r="F9097" i="73"/>
  <c r="G9075" i="73"/>
  <c r="H9075" i="73" s="1"/>
  <c r="I9075" i="73"/>
  <c r="A9078" i="73" l="1"/>
  <c r="B9079" i="73"/>
  <c r="C9099" i="73"/>
  <c r="E9099" i="73" s="1"/>
  <c r="F9098" i="73"/>
  <c r="G9076" i="73"/>
  <c r="H9076" i="73" s="1"/>
  <c r="I9076" i="73"/>
  <c r="C9100" i="73" l="1"/>
  <c r="E9100" i="73" s="1"/>
  <c r="A9079" i="73"/>
  <c r="B9080" i="73"/>
  <c r="F9099" i="73"/>
  <c r="G9077" i="73"/>
  <c r="H9077" i="73" s="1"/>
  <c r="I9077" i="73"/>
  <c r="A9080" i="73" l="1"/>
  <c r="B9081" i="73"/>
  <c r="C9101" i="73"/>
  <c r="F9100" i="73"/>
  <c r="G9078" i="73"/>
  <c r="H9078" i="73" s="1"/>
  <c r="I9078" i="73"/>
  <c r="C9102" i="73" l="1"/>
  <c r="E9102" i="73" s="1"/>
  <c r="E9101" i="73"/>
  <c r="A9081" i="73"/>
  <c r="B9082" i="73"/>
  <c r="F9101" i="73"/>
  <c r="G9079" i="73"/>
  <c r="H9079" i="73" s="1"/>
  <c r="I9079" i="73"/>
  <c r="C9103" i="73" l="1"/>
  <c r="E9103" i="73" s="1"/>
  <c r="A9082" i="73"/>
  <c r="B9083" i="73"/>
  <c r="F9102" i="73"/>
  <c r="G9080" i="73"/>
  <c r="H9080" i="73" s="1"/>
  <c r="I9080" i="73"/>
  <c r="A9083" i="73" l="1"/>
  <c r="B9084" i="73"/>
  <c r="C9104" i="73"/>
  <c r="E9104" i="73" s="1"/>
  <c r="F9103" i="73"/>
  <c r="G9081" i="73"/>
  <c r="H9081" i="73" s="1"/>
  <c r="I9081" i="73"/>
  <c r="C9105" i="73" l="1"/>
  <c r="A9084" i="73"/>
  <c r="B9085" i="73"/>
  <c r="F9104" i="73"/>
  <c r="E9105" i="73"/>
  <c r="G9082" i="73"/>
  <c r="H9082" i="73" s="1"/>
  <c r="I9082" i="73"/>
  <c r="A9085" i="73" l="1"/>
  <c r="B9086" i="73"/>
  <c r="C9106" i="73"/>
  <c r="E9106" i="73" s="1"/>
  <c r="F9105" i="73"/>
  <c r="G9083" i="73"/>
  <c r="H9083" i="73" s="1"/>
  <c r="I9083" i="73"/>
  <c r="C9107" i="73" l="1"/>
  <c r="E9107" i="73" s="1"/>
  <c r="A9086" i="73"/>
  <c r="B9087" i="73"/>
  <c r="F9106" i="73"/>
  <c r="G9084" i="73"/>
  <c r="H9084" i="73" s="1"/>
  <c r="I9084" i="73"/>
  <c r="A9087" i="73" l="1"/>
  <c r="B9088" i="73"/>
  <c r="C9108" i="73"/>
  <c r="E9108" i="73" s="1"/>
  <c r="F9107" i="73"/>
  <c r="G9085" i="73"/>
  <c r="H9085" i="73" s="1"/>
  <c r="I9085" i="73"/>
  <c r="C9109" i="73" l="1"/>
  <c r="E9109" i="73" s="1"/>
  <c r="A9088" i="73"/>
  <c r="B9089" i="73"/>
  <c r="F9108" i="73"/>
  <c r="G9086" i="73"/>
  <c r="H9086" i="73" s="1"/>
  <c r="I9086" i="73"/>
  <c r="A9089" i="73" l="1"/>
  <c r="B9090" i="73"/>
  <c r="C9110" i="73"/>
  <c r="F9109" i="73"/>
  <c r="G9087" i="73"/>
  <c r="H9087" i="73" s="1"/>
  <c r="I9087" i="73"/>
  <c r="C9111" i="73" l="1"/>
  <c r="E9111" i="73" s="1"/>
  <c r="E9110" i="73"/>
  <c r="A9090" i="73"/>
  <c r="B9091" i="73"/>
  <c r="F9110" i="73"/>
  <c r="G9088" i="73"/>
  <c r="H9088" i="73" s="1"/>
  <c r="I9088" i="73"/>
  <c r="C9112" i="73" l="1"/>
  <c r="A9091" i="73"/>
  <c r="B9092" i="73"/>
  <c r="F9111" i="73"/>
  <c r="E9112" i="73"/>
  <c r="G9089" i="73"/>
  <c r="H9089" i="73" s="1"/>
  <c r="I9089" i="73"/>
  <c r="A9092" i="73" l="1"/>
  <c r="B9093" i="73"/>
  <c r="C9113" i="73"/>
  <c r="E9113" i="73" s="1"/>
  <c r="F9112" i="73"/>
  <c r="G9090" i="73"/>
  <c r="H9090" i="73" s="1"/>
  <c r="I9090" i="73"/>
  <c r="C9114" i="73" l="1"/>
  <c r="E9114" i="73" s="1"/>
  <c r="A9093" i="73"/>
  <c r="B9094" i="73"/>
  <c r="F9113" i="73"/>
  <c r="G9091" i="73"/>
  <c r="H9091" i="73" s="1"/>
  <c r="I9091" i="73"/>
  <c r="A9094" i="73" l="1"/>
  <c r="B9095" i="73"/>
  <c r="C9115" i="73"/>
  <c r="E9115" i="73" s="1"/>
  <c r="F9114" i="73"/>
  <c r="G9092" i="73"/>
  <c r="H9092" i="73" s="1"/>
  <c r="I9092" i="73"/>
  <c r="C9116" i="73" l="1"/>
  <c r="E9116" i="73" s="1"/>
  <c r="A9095" i="73"/>
  <c r="B9096" i="73"/>
  <c r="F9115" i="73"/>
  <c r="G9093" i="73"/>
  <c r="H9093" i="73" s="1"/>
  <c r="I9093" i="73"/>
  <c r="A9096" i="73" l="1"/>
  <c r="B9097" i="73"/>
  <c r="C9117" i="73"/>
  <c r="E9117" i="73" s="1"/>
  <c r="F9116" i="73"/>
  <c r="G9094" i="73"/>
  <c r="H9094" i="73" s="1"/>
  <c r="I9094" i="73"/>
  <c r="C9118" i="73" l="1"/>
  <c r="E9118" i="73" s="1"/>
  <c r="A9097" i="73"/>
  <c r="B9098" i="73"/>
  <c r="F9117" i="73"/>
  <c r="G9095" i="73"/>
  <c r="H9095" i="73" s="1"/>
  <c r="I9095" i="73"/>
  <c r="A9098" i="73" l="1"/>
  <c r="B9099" i="73"/>
  <c r="C9119" i="73"/>
  <c r="F9118" i="73"/>
  <c r="G9096" i="73"/>
  <c r="H9096" i="73" s="1"/>
  <c r="I9096" i="73"/>
  <c r="C9120" i="73" l="1"/>
  <c r="E9120" i="73" s="1"/>
  <c r="E9119" i="73"/>
  <c r="A9099" i="73"/>
  <c r="B9100" i="73"/>
  <c r="F9119" i="73"/>
  <c r="G9097" i="73"/>
  <c r="H9097" i="73" s="1"/>
  <c r="I9097" i="73"/>
  <c r="C9121" i="73" l="1"/>
  <c r="E9121" i="73" s="1"/>
  <c r="A9100" i="73"/>
  <c r="B9101" i="73"/>
  <c r="F9120" i="73"/>
  <c r="G9098" i="73"/>
  <c r="H9098" i="73" s="1"/>
  <c r="I9098" i="73"/>
  <c r="A9101" i="73" l="1"/>
  <c r="B9102" i="73"/>
  <c r="C9122" i="73"/>
  <c r="E9122" i="73" s="1"/>
  <c r="F9121" i="73"/>
  <c r="G9099" i="73"/>
  <c r="H9099" i="73" s="1"/>
  <c r="I9099" i="73"/>
  <c r="C9123" i="73" l="1"/>
  <c r="A9102" i="73"/>
  <c r="B9103" i="73"/>
  <c r="F9122" i="73"/>
  <c r="E9123" i="73"/>
  <c r="G9100" i="73"/>
  <c r="H9100" i="73" s="1"/>
  <c r="I9100" i="73"/>
  <c r="A9103" i="73" l="1"/>
  <c r="B9104" i="73"/>
  <c r="C9124" i="73"/>
  <c r="E9124" i="73" s="1"/>
  <c r="F9123" i="73"/>
  <c r="G9101" i="73"/>
  <c r="H9101" i="73" s="1"/>
  <c r="I9101" i="73"/>
  <c r="C9125" i="73" l="1"/>
  <c r="A9104" i="73"/>
  <c r="B9105" i="73"/>
  <c r="F9124" i="73"/>
  <c r="E9125" i="73"/>
  <c r="G9102" i="73"/>
  <c r="H9102" i="73" s="1"/>
  <c r="I9102" i="73"/>
  <c r="A9105" i="73" l="1"/>
  <c r="B9106" i="73"/>
  <c r="C9126" i="73"/>
  <c r="E9126" i="73" s="1"/>
  <c r="F9125" i="73"/>
  <c r="G9103" i="73"/>
  <c r="H9103" i="73" s="1"/>
  <c r="I9103" i="73"/>
  <c r="C9127" i="73" l="1"/>
  <c r="E9127" i="73" s="1"/>
  <c r="A9106" i="73"/>
  <c r="B9107" i="73"/>
  <c r="F9126" i="73"/>
  <c r="G9104" i="73"/>
  <c r="H9104" i="73" s="1"/>
  <c r="I9104" i="73"/>
  <c r="A9107" i="73" l="1"/>
  <c r="B9108" i="73"/>
  <c r="C9128" i="73"/>
  <c r="E9128" i="73" s="1"/>
  <c r="F9127" i="73"/>
  <c r="G9105" i="73"/>
  <c r="H9105" i="73" s="1"/>
  <c r="I9105" i="73"/>
  <c r="C9129" i="73" l="1"/>
  <c r="E9129" i="73" s="1"/>
  <c r="A9108" i="73"/>
  <c r="B9109" i="73"/>
  <c r="F9128" i="73"/>
  <c r="G9106" i="73"/>
  <c r="H9106" i="73" s="1"/>
  <c r="I9106" i="73"/>
  <c r="A9109" i="73" l="1"/>
  <c r="B9110" i="73"/>
  <c r="C9130" i="73"/>
  <c r="E9130" i="73" s="1"/>
  <c r="F9129" i="73"/>
  <c r="G9107" i="73"/>
  <c r="H9107" i="73" s="1"/>
  <c r="I9107" i="73"/>
  <c r="C9131" i="73" l="1"/>
  <c r="E9131" i="73" s="1"/>
  <c r="A9110" i="73"/>
  <c r="B9111" i="73"/>
  <c r="F9130" i="73"/>
  <c r="G9108" i="73"/>
  <c r="H9108" i="73" s="1"/>
  <c r="I9108" i="73"/>
  <c r="A9111" i="73" l="1"/>
  <c r="B9112" i="73"/>
  <c r="C9132" i="73"/>
  <c r="E9132" i="73" s="1"/>
  <c r="F9131" i="73"/>
  <c r="G9109" i="73"/>
  <c r="H9109" i="73" s="1"/>
  <c r="I9109" i="73"/>
  <c r="C9133" i="73" l="1"/>
  <c r="E9133" i="73" s="1"/>
  <c r="A9112" i="73"/>
  <c r="B9113" i="73"/>
  <c r="F9132" i="73"/>
  <c r="G9110" i="73"/>
  <c r="H9110" i="73" s="1"/>
  <c r="I9110" i="73"/>
  <c r="A9113" i="73" l="1"/>
  <c r="B9114" i="73"/>
  <c r="C9134" i="73"/>
  <c r="F9133" i="73"/>
  <c r="G9111" i="73"/>
  <c r="H9111" i="73" s="1"/>
  <c r="I9111" i="73"/>
  <c r="C9135" i="73" l="1"/>
  <c r="E9135" i="73" s="1"/>
  <c r="E9134" i="73"/>
  <c r="A9114" i="73"/>
  <c r="B9115" i="73"/>
  <c r="F9134" i="73"/>
  <c r="G9112" i="73"/>
  <c r="H9112" i="73" s="1"/>
  <c r="I9112" i="73"/>
  <c r="C9136" i="73" l="1"/>
  <c r="E9136" i="73" s="1"/>
  <c r="A9115" i="73"/>
  <c r="B9116" i="73"/>
  <c r="F9135" i="73"/>
  <c r="G9113" i="73"/>
  <c r="H9113" i="73" s="1"/>
  <c r="I9113" i="73"/>
  <c r="A9116" i="73" l="1"/>
  <c r="B9117" i="73"/>
  <c r="C9137" i="73"/>
  <c r="E9137" i="73" s="1"/>
  <c r="F9136" i="73"/>
  <c r="G9114" i="73"/>
  <c r="H9114" i="73" s="1"/>
  <c r="I9114" i="73"/>
  <c r="C9138" i="73" l="1"/>
  <c r="A9117" i="73"/>
  <c r="B9118" i="73"/>
  <c r="F9137" i="73"/>
  <c r="E9138" i="73"/>
  <c r="G9115" i="73"/>
  <c r="H9115" i="73" s="1"/>
  <c r="I9115" i="73"/>
  <c r="A9118" i="73" l="1"/>
  <c r="B9119" i="73"/>
  <c r="C9139" i="73"/>
  <c r="E9139" i="73" s="1"/>
  <c r="F9138" i="73"/>
  <c r="G9116" i="73"/>
  <c r="H9116" i="73" s="1"/>
  <c r="I9116" i="73"/>
  <c r="C9140" i="73" l="1"/>
  <c r="E9140" i="73" s="1"/>
  <c r="A9119" i="73"/>
  <c r="B9120" i="73"/>
  <c r="F9139" i="73"/>
  <c r="G9117" i="73"/>
  <c r="H9117" i="73" s="1"/>
  <c r="I9117" i="73"/>
  <c r="A9120" i="73" l="1"/>
  <c r="B9121" i="73"/>
  <c r="C9141" i="73"/>
  <c r="E9141" i="73" s="1"/>
  <c r="F9140" i="73"/>
  <c r="G9118" i="73"/>
  <c r="H9118" i="73" s="1"/>
  <c r="I9118" i="73"/>
  <c r="C9142" i="73" l="1"/>
  <c r="E9142" i="73" s="1"/>
  <c r="A9121" i="73"/>
  <c r="B9122" i="73"/>
  <c r="F9141" i="73"/>
  <c r="G9119" i="73"/>
  <c r="H9119" i="73" s="1"/>
  <c r="I9119" i="73"/>
  <c r="A9122" i="73" l="1"/>
  <c r="B9123" i="73"/>
  <c r="C9143" i="73"/>
  <c r="E9143" i="73" s="1"/>
  <c r="F9142" i="73"/>
  <c r="G9120" i="73"/>
  <c r="H9120" i="73" s="1"/>
  <c r="I9120" i="73"/>
  <c r="C9144" i="73" l="1"/>
  <c r="A9123" i="73"/>
  <c r="B9124" i="73"/>
  <c r="F9143" i="73"/>
  <c r="E9144" i="73"/>
  <c r="G9121" i="73"/>
  <c r="H9121" i="73" s="1"/>
  <c r="I9121" i="73"/>
  <c r="A9124" i="73" l="1"/>
  <c r="B9125" i="73"/>
  <c r="C9145" i="73"/>
  <c r="E9145" i="73" s="1"/>
  <c r="F9144" i="73"/>
  <c r="G9122" i="73"/>
  <c r="H9122" i="73" s="1"/>
  <c r="I9122" i="73"/>
  <c r="C9146" i="73" l="1"/>
  <c r="A9125" i="73"/>
  <c r="B9126" i="73"/>
  <c r="F9145" i="73"/>
  <c r="E9146" i="73"/>
  <c r="G9123" i="73"/>
  <c r="H9123" i="73" s="1"/>
  <c r="I9123" i="73"/>
  <c r="A9126" i="73" l="1"/>
  <c r="B9127" i="73"/>
  <c r="C9147" i="73"/>
  <c r="E9147" i="73" s="1"/>
  <c r="F9146" i="73"/>
  <c r="G9124" i="73"/>
  <c r="H9124" i="73" s="1"/>
  <c r="I9124" i="73"/>
  <c r="C9148" i="73" l="1"/>
  <c r="E9148" i="73" s="1"/>
  <c r="A9127" i="73"/>
  <c r="B9128" i="73"/>
  <c r="F9147" i="73"/>
  <c r="G9125" i="73"/>
  <c r="H9125" i="73" s="1"/>
  <c r="I9125" i="73"/>
  <c r="A9128" i="73" l="1"/>
  <c r="B9129" i="73"/>
  <c r="C9149" i="73"/>
  <c r="F9148" i="73"/>
  <c r="G9126" i="73"/>
  <c r="H9126" i="73" s="1"/>
  <c r="I9126" i="73"/>
  <c r="C9150" i="73" l="1"/>
  <c r="E9150" i="73" s="1"/>
  <c r="E9149" i="73"/>
  <c r="A9129" i="73"/>
  <c r="B9130" i="73"/>
  <c r="F9149" i="73"/>
  <c r="G9127" i="73"/>
  <c r="H9127" i="73" s="1"/>
  <c r="I9127" i="73"/>
  <c r="C9151" i="73" l="1"/>
  <c r="E9151" i="73" s="1"/>
  <c r="A9130" i="73"/>
  <c r="B9131" i="73"/>
  <c r="F9150" i="73"/>
  <c r="G9128" i="73"/>
  <c r="H9128" i="73" s="1"/>
  <c r="I9128" i="73"/>
  <c r="A9131" i="73" l="1"/>
  <c r="B9132" i="73"/>
  <c r="C9152" i="73"/>
  <c r="F9151" i="73"/>
  <c r="G9129" i="73"/>
  <c r="H9129" i="73" s="1"/>
  <c r="I9129" i="73"/>
  <c r="C9153" i="73" l="1"/>
  <c r="E9153" i="73" s="1"/>
  <c r="E9152" i="73"/>
  <c r="A9132" i="73"/>
  <c r="B9133" i="73"/>
  <c r="F9152" i="73"/>
  <c r="G9130" i="73"/>
  <c r="H9130" i="73" s="1"/>
  <c r="I9130" i="73"/>
  <c r="C9154" i="73" l="1"/>
  <c r="A9133" i="73"/>
  <c r="B9134" i="73"/>
  <c r="F9153" i="73"/>
  <c r="E9154" i="73"/>
  <c r="G9131" i="73"/>
  <c r="H9131" i="73" s="1"/>
  <c r="I9131" i="73"/>
  <c r="A9134" i="73" l="1"/>
  <c r="B9135" i="73"/>
  <c r="C9155" i="73"/>
  <c r="E9155" i="73" s="1"/>
  <c r="F9154" i="73"/>
  <c r="G9132" i="73"/>
  <c r="H9132" i="73" s="1"/>
  <c r="I9132" i="73"/>
  <c r="C9156" i="73" l="1"/>
  <c r="A9135" i="73"/>
  <c r="B9136" i="73"/>
  <c r="F9155" i="73"/>
  <c r="E9156" i="73"/>
  <c r="G9133" i="73"/>
  <c r="H9133" i="73" s="1"/>
  <c r="I9133" i="73"/>
  <c r="A9136" i="73" l="1"/>
  <c r="B9137" i="73"/>
  <c r="C9157" i="73"/>
  <c r="E9157" i="73" s="1"/>
  <c r="F9156" i="73"/>
  <c r="G9134" i="73"/>
  <c r="H9134" i="73" s="1"/>
  <c r="I9134" i="73"/>
  <c r="C9158" i="73" l="1"/>
  <c r="E9158" i="73" s="1"/>
  <c r="A9137" i="73"/>
  <c r="B9138" i="73"/>
  <c r="F9157" i="73"/>
  <c r="G9135" i="73"/>
  <c r="H9135" i="73" s="1"/>
  <c r="I9135" i="73"/>
  <c r="A9138" i="73" l="1"/>
  <c r="B9139" i="73"/>
  <c r="C9159" i="73"/>
  <c r="E9159" i="73" s="1"/>
  <c r="F9158" i="73"/>
  <c r="G9136" i="73"/>
  <c r="H9136" i="73" s="1"/>
  <c r="I9136" i="73"/>
  <c r="C9160" i="73" l="1"/>
  <c r="A9139" i="73"/>
  <c r="B9140" i="73"/>
  <c r="F9159" i="73"/>
  <c r="E9160" i="73"/>
  <c r="G9137" i="73"/>
  <c r="H9137" i="73" s="1"/>
  <c r="I9137" i="73"/>
  <c r="A9140" i="73" l="1"/>
  <c r="B9141" i="73"/>
  <c r="C9161" i="73"/>
  <c r="E9161" i="73" s="1"/>
  <c r="F9160" i="73"/>
  <c r="G9138" i="73"/>
  <c r="H9138" i="73" s="1"/>
  <c r="I9138" i="73"/>
  <c r="C9162" i="73" l="1"/>
  <c r="E9162" i="73" s="1"/>
  <c r="A9141" i="73"/>
  <c r="B9142" i="73"/>
  <c r="F9161" i="73"/>
  <c r="G9139" i="73"/>
  <c r="H9139" i="73" s="1"/>
  <c r="I9139" i="73"/>
  <c r="A9142" i="73" l="1"/>
  <c r="B9143" i="73"/>
  <c r="C9163" i="73"/>
  <c r="E9163" i="73" s="1"/>
  <c r="F9162" i="73"/>
  <c r="G9140" i="73"/>
  <c r="H9140" i="73" s="1"/>
  <c r="I9140" i="73"/>
  <c r="C9164" i="73" l="1"/>
  <c r="A9143" i="73"/>
  <c r="B9144" i="73"/>
  <c r="F9163" i="73"/>
  <c r="E9164" i="73"/>
  <c r="G9141" i="73"/>
  <c r="H9141" i="73" s="1"/>
  <c r="I9141" i="73"/>
  <c r="A9144" i="73" l="1"/>
  <c r="B9145" i="73"/>
  <c r="C9165" i="73"/>
  <c r="E9165" i="73" s="1"/>
  <c r="F9164" i="73"/>
  <c r="G9142" i="73"/>
  <c r="H9142" i="73" s="1"/>
  <c r="I9142" i="73"/>
  <c r="C9166" i="73" l="1"/>
  <c r="E9166" i="73" s="1"/>
  <c r="A9145" i="73"/>
  <c r="B9146" i="73"/>
  <c r="F9165" i="73"/>
  <c r="G9143" i="73"/>
  <c r="H9143" i="73" s="1"/>
  <c r="I9143" i="73"/>
  <c r="A9146" i="73" l="1"/>
  <c r="B9147" i="73"/>
  <c r="C9167" i="73"/>
  <c r="E9167" i="73" s="1"/>
  <c r="F9166" i="73"/>
  <c r="G9144" i="73"/>
  <c r="H9144" i="73" s="1"/>
  <c r="I9144" i="73"/>
  <c r="C9168" i="73" l="1"/>
  <c r="E9168" i="73" s="1"/>
  <c r="A9147" i="73"/>
  <c r="B9148" i="73"/>
  <c r="F9167" i="73"/>
  <c r="G9145" i="73"/>
  <c r="H9145" i="73" s="1"/>
  <c r="I9145" i="73"/>
  <c r="A9148" i="73" l="1"/>
  <c r="B9149" i="73"/>
  <c r="C9169" i="73"/>
  <c r="F9168" i="73"/>
  <c r="G9146" i="73"/>
  <c r="H9146" i="73" s="1"/>
  <c r="I9146" i="73"/>
  <c r="C9170" i="73" l="1"/>
  <c r="E9169" i="73"/>
  <c r="A9149" i="73"/>
  <c r="B9150" i="73"/>
  <c r="F9169" i="73"/>
  <c r="G9147" i="73"/>
  <c r="H9147" i="73" s="1"/>
  <c r="I9147" i="73"/>
  <c r="C9171" i="73" l="1"/>
  <c r="E9171" i="73" s="1"/>
  <c r="E9170" i="73"/>
  <c r="A9150" i="73"/>
  <c r="B9151" i="73"/>
  <c r="F9170" i="73"/>
  <c r="G9148" i="73"/>
  <c r="H9148" i="73" s="1"/>
  <c r="I9148" i="73"/>
  <c r="C9172" i="73" l="1"/>
  <c r="E9172" i="73" s="1"/>
  <c r="A9151" i="73"/>
  <c r="B9152" i="73"/>
  <c r="F9171" i="73"/>
  <c r="G9149" i="73"/>
  <c r="H9149" i="73" s="1"/>
  <c r="I9149" i="73"/>
  <c r="A9152" i="73" l="1"/>
  <c r="B9153" i="73"/>
  <c r="C9173" i="73"/>
  <c r="F9172" i="73"/>
  <c r="G9150" i="73"/>
  <c r="H9150" i="73" s="1"/>
  <c r="I9150" i="73"/>
  <c r="C9174" i="73" l="1"/>
  <c r="E9174" i="73" s="1"/>
  <c r="E9173" i="73"/>
  <c r="A9153" i="73"/>
  <c r="B9154" i="73"/>
  <c r="F9173" i="73"/>
  <c r="G9151" i="73"/>
  <c r="H9151" i="73" s="1"/>
  <c r="I9151" i="73"/>
  <c r="C9175" i="73" l="1"/>
  <c r="E9175" i="73" s="1"/>
  <c r="A9154" i="73"/>
  <c r="B9155" i="73"/>
  <c r="F9174" i="73"/>
  <c r="G9152" i="73"/>
  <c r="H9152" i="73" s="1"/>
  <c r="I9152" i="73"/>
  <c r="A9155" i="73" l="1"/>
  <c r="B9156" i="73"/>
  <c r="C9176" i="73"/>
  <c r="E9176" i="73" s="1"/>
  <c r="F9175" i="73"/>
  <c r="G9153" i="73"/>
  <c r="H9153" i="73" s="1"/>
  <c r="I9153" i="73"/>
  <c r="C9177" i="73" l="1"/>
  <c r="A9156" i="73"/>
  <c r="B9157" i="73"/>
  <c r="F9176" i="73"/>
  <c r="E9177" i="73"/>
  <c r="G9154" i="73"/>
  <c r="H9154" i="73" s="1"/>
  <c r="I9154" i="73"/>
  <c r="A9157" i="73" l="1"/>
  <c r="B9158" i="73"/>
  <c r="C9178" i="73"/>
  <c r="E9178" i="73" s="1"/>
  <c r="F9177" i="73"/>
  <c r="G9155" i="73"/>
  <c r="H9155" i="73" s="1"/>
  <c r="I9155" i="73"/>
  <c r="C9179" i="73" l="1"/>
  <c r="E9179" i="73" s="1"/>
  <c r="A9158" i="73"/>
  <c r="B9159" i="73"/>
  <c r="F9178" i="73"/>
  <c r="G9156" i="73"/>
  <c r="H9156" i="73" s="1"/>
  <c r="I9156" i="73"/>
  <c r="A9159" i="73" l="1"/>
  <c r="B9160" i="73"/>
  <c r="C9180" i="73"/>
  <c r="E9180" i="73" s="1"/>
  <c r="F9179" i="73"/>
  <c r="G9157" i="73"/>
  <c r="H9157" i="73" s="1"/>
  <c r="I9157" i="73"/>
  <c r="C9181" i="73" l="1"/>
  <c r="E9181" i="73" s="1"/>
  <c r="A9160" i="73"/>
  <c r="B9161" i="73"/>
  <c r="F9180" i="73"/>
  <c r="G9158" i="73"/>
  <c r="H9158" i="73" s="1"/>
  <c r="I9158" i="73"/>
  <c r="A9161" i="73" l="1"/>
  <c r="B9162" i="73"/>
  <c r="C9182" i="73"/>
  <c r="F9181" i="73"/>
  <c r="G9159" i="73"/>
  <c r="H9159" i="73" s="1"/>
  <c r="I9159" i="73"/>
  <c r="C9183" i="73" l="1"/>
  <c r="E9183" i="73" s="1"/>
  <c r="E9182" i="73"/>
  <c r="A9162" i="73"/>
  <c r="B9163" i="73"/>
  <c r="F9182" i="73"/>
  <c r="G9160" i="73"/>
  <c r="H9160" i="73" s="1"/>
  <c r="I9160" i="73"/>
  <c r="C9184" i="73" l="1"/>
  <c r="A9163" i="73"/>
  <c r="B9164" i="73"/>
  <c r="F9183" i="73"/>
  <c r="E9184" i="73"/>
  <c r="G9161" i="73"/>
  <c r="H9161" i="73" s="1"/>
  <c r="I9161" i="73"/>
  <c r="A9164" i="73" l="1"/>
  <c r="B9165" i="73"/>
  <c r="C9185" i="73"/>
  <c r="E9185" i="73" s="1"/>
  <c r="F9184" i="73"/>
  <c r="G9162" i="73"/>
  <c r="H9162" i="73" s="1"/>
  <c r="I9162" i="73"/>
  <c r="C9186" i="73" l="1"/>
  <c r="E9186" i="73" s="1"/>
  <c r="A9165" i="73"/>
  <c r="B9166" i="73"/>
  <c r="F9185" i="73"/>
  <c r="G9163" i="73"/>
  <c r="H9163" i="73" s="1"/>
  <c r="I9163" i="73"/>
  <c r="A9166" i="73" l="1"/>
  <c r="B9167" i="73"/>
  <c r="C9187" i="73"/>
  <c r="F9186" i="73"/>
  <c r="G9164" i="73"/>
  <c r="H9164" i="73" s="1"/>
  <c r="I9164" i="73"/>
  <c r="C9188" i="73" l="1"/>
  <c r="E9187" i="73"/>
  <c r="A9167" i="73"/>
  <c r="B9168" i="73"/>
  <c r="F9187" i="73"/>
  <c r="G9165" i="73"/>
  <c r="H9165" i="73" s="1"/>
  <c r="I9165" i="73"/>
  <c r="C9189" i="73" l="1"/>
  <c r="E9189" i="73" s="1"/>
  <c r="E9188" i="73"/>
  <c r="A9168" i="73"/>
  <c r="B9169" i="73"/>
  <c r="F9188" i="73"/>
  <c r="G9166" i="73"/>
  <c r="H9166" i="73" s="1"/>
  <c r="I9166" i="73"/>
  <c r="C9190" i="73" l="1"/>
  <c r="A9169" i="73"/>
  <c r="B9170" i="73"/>
  <c r="F9189" i="73"/>
  <c r="E9190" i="73"/>
  <c r="G9167" i="73"/>
  <c r="H9167" i="73" s="1"/>
  <c r="I9167" i="73"/>
  <c r="A9170" i="73" l="1"/>
  <c r="B9171" i="73"/>
  <c r="C9191" i="73"/>
  <c r="E9191" i="73" s="1"/>
  <c r="F9190" i="73"/>
  <c r="G9168" i="73"/>
  <c r="H9168" i="73" s="1"/>
  <c r="I9168" i="73"/>
  <c r="C9192" i="73" l="1"/>
  <c r="E9192" i="73" s="1"/>
  <c r="A9171" i="73"/>
  <c r="B9172" i="73"/>
  <c r="F9191" i="73"/>
  <c r="G9169" i="73"/>
  <c r="H9169" i="73" s="1"/>
  <c r="I9169" i="73"/>
  <c r="A9172" i="73" l="1"/>
  <c r="B9173" i="73"/>
  <c r="C9193" i="73"/>
  <c r="E9193" i="73" s="1"/>
  <c r="F9192" i="73"/>
  <c r="G9170" i="73"/>
  <c r="H9170" i="73" s="1"/>
  <c r="I9170" i="73"/>
  <c r="C9194" i="73" l="1"/>
  <c r="E9194" i="73" s="1"/>
  <c r="A9173" i="73"/>
  <c r="B9174" i="73"/>
  <c r="F9193" i="73"/>
  <c r="G9171" i="73"/>
  <c r="H9171" i="73" s="1"/>
  <c r="I9171" i="73"/>
  <c r="A9174" i="73" l="1"/>
  <c r="B9175" i="73"/>
  <c r="C9195" i="73"/>
  <c r="F9194" i="73"/>
  <c r="G9172" i="73"/>
  <c r="H9172" i="73" s="1"/>
  <c r="I9172" i="73"/>
  <c r="C9196" i="73" l="1"/>
  <c r="E9195" i="73"/>
  <c r="A9175" i="73"/>
  <c r="B9176" i="73"/>
  <c r="F9195" i="73"/>
  <c r="G9173" i="73"/>
  <c r="H9173" i="73" s="1"/>
  <c r="I9173" i="73"/>
  <c r="C9197" i="73" l="1"/>
  <c r="E9197" i="73" s="1"/>
  <c r="E9196" i="73"/>
  <c r="A9176" i="73"/>
  <c r="B9177" i="73"/>
  <c r="F9196" i="73"/>
  <c r="G9174" i="73"/>
  <c r="H9174" i="73" s="1"/>
  <c r="I9174" i="73"/>
  <c r="C9198" i="73" l="1"/>
  <c r="E9198" i="73" s="1"/>
  <c r="A9177" i="73"/>
  <c r="B9178" i="73"/>
  <c r="F9197" i="73"/>
  <c r="G9175" i="73"/>
  <c r="H9175" i="73" s="1"/>
  <c r="I9175" i="73"/>
  <c r="A9178" i="73" l="1"/>
  <c r="B9179" i="73"/>
  <c r="C9199" i="73"/>
  <c r="E9199" i="73" s="1"/>
  <c r="F9198" i="73"/>
  <c r="G9176" i="73"/>
  <c r="H9176" i="73" s="1"/>
  <c r="I9176" i="73"/>
  <c r="C9200" i="73" l="1"/>
  <c r="E9200" i="73" s="1"/>
  <c r="A9179" i="73"/>
  <c r="B9180" i="73"/>
  <c r="F9199" i="73"/>
  <c r="G9177" i="73"/>
  <c r="H9177" i="73" s="1"/>
  <c r="I9177" i="73"/>
  <c r="A9180" i="73" l="1"/>
  <c r="B9181" i="73"/>
  <c r="C9201" i="73"/>
  <c r="E9201" i="73" s="1"/>
  <c r="F9200" i="73"/>
  <c r="G9178" i="73"/>
  <c r="H9178" i="73" s="1"/>
  <c r="I9178" i="73"/>
  <c r="C9202" i="73" l="1"/>
  <c r="E9202" i="73" s="1"/>
  <c r="A9181" i="73"/>
  <c r="B9182" i="73"/>
  <c r="F9201" i="73"/>
  <c r="G9179" i="73"/>
  <c r="H9179" i="73" s="1"/>
  <c r="I9179" i="73"/>
  <c r="A9182" i="73" l="1"/>
  <c r="B9183" i="73"/>
  <c r="C9203" i="73"/>
  <c r="F9202" i="73"/>
  <c r="G9180" i="73"/>
  <c r="H9180" i="73" s="1"/>
  <c r="I9180" i="73"/>
  <c r="C9204" i="73" l="1"/>
  <c r="E9204" i="73" s="1"/>
  <c r="E9203" i="73"/>
  <c r="A9183" i="73"/>
  <c r="B9184" i="73"/>
  <c r="F9203" i="73"/>
  <c r="G9181" i="73"/>
  <c r="H9181" i="73" s="1"/>
  <c r="I9181" i="73"/>
  <c r="C9205" i="73" l="1"/>
  <c r="E9205" i="73" s="1"/>
  <c r="A9184" i="73"/>
  <c r="B9185" i="73"/>
  <c r="F9204" i="73"/>
  <c r="G9182" i="73"/>
  <c r="H9182" i="73" s="1"/>
  <c r="I9182" i="73"/>
  <c r="A9185" i="73" l="1"/>
  <c r="B9186" i="73"/>
  <c r="C9206" i="73"/>
  <c r="E9206" i="73" s="1"/>
  <c r="F9205" i="73"/>
  <c r="G9183" i="73"/>
  <c r="H9183" i="73" s="1"/>
  <c r="I9183" i="73"/>
  <c r="C9207" i="73" l="1"/>
  <c r="E9207" i="73" s="1"/>
  <c r="A9186" i="73"/>
  <c r="B9187" i="73"/>
  <c r="F9206" i="73"/>
  <c r="G9184" i="73"/>
  <c r="H9184" i="73" s="1"/>
  <c r="I9184" i="73"/>
  <c r="A9187" i="73" l="1"/>
  <c r="B9188" i="73"/>
  <c r="C9208" i="73"/>
  <c r="E9208" i="73" s="1"/>
  <c r="F9207" i="73"/>
  <c r="G9185" i="73"/>
  <c r="H9185" i="73" s="1"/>
  <c r="I9185" i="73"/>
  <c r="C9209" i="73" l="1"/>
  <c r="A9188" i="73"/>
  <c r="B9189" i="73"/>
  <c r="F9208" i="73"/>
  <c r="E9209" i="73"/>
  <c r="G9186" i="73"/>
  <c r="H9186" i="73" s="1"/>
  <c r="I9186" i="73"/>
  <c r="A9189" i="73" l="1"/>
  <c r="B9190" i="73"/>
  <c r="C9210" i="73"/>
  <c r="E9210" i="73" s="1"/>
  <c r="F9209" i="73"/>
  <c r="G9187" i="73"/>
  <c r="H9187" i="73" s="1"/>
  <c r="I9187" i="73"/>
  <c r="C9211" i="73" l="1"/>
  <c r="A9190" i="73"/>
  <c r="B9191" i="73"/>
  <c r="F9210" i="73"/>
  <c r="E9211" i="73"/>
  <c r="G9188" i="73"/>
  <c r="H9188" i="73" s="1"/>
  <c r="I9188" i="73"/>
  <c r="A9191" i="73" l="1"/>
  <c r="B9192" i="73"/>
  <c r="C9212" i="73"/>
  <c r="E9212" i="73" s="1"/>
  <c r="F9211" i="73"/>
  <c r="G9189" i="73"/>
  <c r="H9189" i="73" s="1"/>
  <c r="I9189" i="73"/>
  <c r="C9213" i="73" l="1"/>
  <c r="A9192" i="73"/>
  <c r="B9193" i="73"/>
  <c r="F9212" i="73"/>
  <c r="E9213" i="73"/>
  <c r="G9190" i="73"/>
  <c r="H9190" i="73" s="1"/>
  <c r="I9190" i="73"/>
  <c r="A9193" i="73" l="1"/>
  <c r="B9194" i="73"/>
  <c r="C9214" i="73"/>
  <c r="E9214" i="73" s="1"/>
  <c r="F9213" i="73"/>
  <c r="G9191" i="73"/>
  <c r="H9191" i="73" s="1"/>
  <c r="I9191" i="73"/>
  <c r="C9215" i="73" l="1"/>
  <c r="E9215" i="73" s="1"/>
  <c r="A9194" i="73"/>
  <c r="B9195" i="73"/>
  <c r="F9214" i="73"/>
  <c r="G9192" i="73"/>
  <c r="H9192" i="73" s="1"/>
  <c r="I9192" i="73"/>
  <c r="A9195" i="73" l="1"/>
  <c r="B9196" i="73"/>
  <c r="C9216" i="73"/>
  <c r="E9216" i="73" s="1"/>
  <c r="F9215" i="73"/>
  <c r="G9193" i="73"/>
  <c r="H9193" i="73" s="1"/>
  <c r="I9193" i="73"/>
  <c r="C9217" i="73" l="1"/>
  <c r="A9196" i="73"/>
  <c r="B9197" i="73"/>
  <c r="F9216" i="73"/>
  <c r="E9217" i="73"/>
  <c r="G9194" i="73"/>
  <c r="H9194" i="73" s="1"/>
  <c r="I9194" i="73"/>
  <c r="A9197" i="73" l="1"/>
  <c r="B9198" i="73"/>
  <c r="C9218" i="73"/>
  <c r="E9218" i="73" s="1"/>
  <c r="F9217" i="73"/>
  <c r="G9195" i="73"/>
  <c r="H9195" i="73" s="1"/>
  <c r="I9195" i="73"/>
  <c r="C9219" i="73" l="1"/>
  <c r="A9198" i="73"/>
  <c r="B9199" i="73"/>
  <c r="F9218" i="73"/>
  <c r="E9219" i="73"/>
  <c r="G9196" i="73"/>
  <c r="H9196" i="73" s="1"/>
  <c r="I9196" i="73"/>
  <c r="A9199" i="73" l="1"/>
  <c r="B9200" i="73"/>
  <c r="C9220" i="73"/>
  <c r="E9220" i="73" s="1"/>
  <c r="F9219" i="73"/>
  <c r="G9197" i="73"/>
  <c r="H9197" i="73" s="1"/>
  <c r="I9197" i="73"/>
  <c r="C9221" i="73" l="1"/>
  <c r="A9200" i="73"/>
  <c r="B9201" i="73"/>
  <c r="F9220" i="73"/>
  <c r="E9221" i="73"/>
  <c r="G9198" i="73"/>
  <c r="H9198" i="73" s="1"/>
  <c r="I9198" i="73"/>
  <c r="A9201" i="73" l="1"/>
  <c r="B9202" i="73"/>
  <c r="C9222" i="73"/>
  <c r="E9222" i="73" s="1"/>
  <c r="F9221" i="73"/>
  <c r="G9199" i="73"/>
  <c r="H9199" i="73" s="1"/>
  <c r="I9199" i="73"/>
  <c r="C9223" i="73" l="1"/>
  <c r="E9223" i="73" s="1"/>
  <c r="A9202" i="73"/>
  <c r="B9203" i="73"/>
  <c r="F9222" i="73"/>
  <c r="G9200" i="73"/>
  <c r="H9200" i="73" s="1"/>
  <c r="I9200" i="73"/>
  <c r="A9203" i="73" l="1"/>
  <c r="B9204" i="73"/>
  <c r="C9224" i="73"/>
  <c r="F9223" i="73"/>
  <c r="G9201" i="73"/>
  <c r="H9201" i="73" s="1"/>
  <c r="I9201" i="73"/>
  <c r="C9225" i="73" l="1"/>
  <c r="E9225" i="73" s="1"/>
  <c r="E9224" i="73"/>
  <c r="A9204" i="73"/>
  <c r="B9205" i="73"/>
  <c r="F9224" i="73"/>
  <c r="G9202" i="73"/>
  <c r="H9202" i="73" s="1"/>
  <c r="I9202" i="73"/>
  <c r="C9226" i="73" l="1"/>
  <c r="A9205" i="73"/>
  <c r="B9206" i="73"/>
  <c r="F9225" i="73"/>
  <c r="E9226" i="73"/>
  <c r="G9203" i="73"/>
  <c r="H9203" i="73" s="1"/>
  <c r="I9203" i="73"/>
  <c r="A9206" i="73" l="1"/>
  <c r="B9207" i="73"/>
  <c r="C9227" i="73"/>
  <c r="F9226" i="73"/>
  <c r="G9204" i="73"/>
  <c r="H9204" i="73" s="1"/>
  <c r="I9204" i="73"/>
  <c r="E9227" i="73"/>
  <c r="C9228" i="73" l="1"/>
  <c r="E9228" i="73" s="1"/>
  <c r="A9207" i="73"/>
  <c r="B9208" i="73"/>
  <c r="F9227" i="73"/>
  <c r="G9205" i="73"/>
  <c r="H9205" i="73" s="1"/>
  <c r="I9205" i="73"/>
  <c r="A9208" i="73" l="1"/>
  <c r="B9209" i="73"/>
  <c r="C9229" i="73"/>
  <c r="E9229" i="73" s="1"/>
  <c r="F9228" i="73"/>
  <c r="G9206" i="73"/>
  <c r="H9206" i="73" s="1"/>
  <c r="I9206" i="73"/>
  <c r="C9230" i="73" l="1"/>
  <c r="E9230" i="73" s="1"/>
  <c r="A9209" i="73"/>
  <c r="B9210" i="73"/>
  <c r="F9229" i="73"/>
  <c r="G9207" i="73"/>
  <c r="H9207" i="73" s="1"/>
  <c r="I9207" i="73"/>
  <c r="A9210" i="73" l="1"/>
  <c r="B9211" i="73"/>
  <c r="C9231" i="73"/>
  <c r="E9231" i="73" s="1"/>
  <c r="F9230" i="73"/>
  <c r="G9208" i="73"/>
  <c r="H9208" i="73" s="1"/>
  <c r="I9208" i="73"/>
  <c r="C9232" i="73" l="1"/>
  <c r="A9211" i="73"/>
  <c r="B9212" i="73"/>
  <c r="F9231" i="73"/>
  <c r="E9232" i="73"/>
  <c r="G9209" i="73"/>
  <c r="H9209" i="73" s="1"/>
  <c r="I9209" i="73"/>
  <c r="A9212" i="73" l="1"/>
  <c r="B9213" i="73"/>
  <c r="C9233" i="73"/>
  <c r="E9233" i="73" s="1"/>
  <c r="F9232" i="73"/>
  <c r="G9210" i="73"/>
  <c r="H9210" i="73" s="1"/>
  <c r="I9210" i="73"/>
  <c r="C9234" i="73" l="1"/>
  <c r="A9213" i="73"/>
  <c r="B9214" i="73"/>
  <c r="F9233" i="73"/>
  <c r="E9234" i="73"/>
  <c r="G9211" i="73"/>
  <c r="H9211" i="73" s="1"/>
  <c r="I9211" i="73"/>
  <c r="A9214" i="73" l="1"/>
  <c r="B9215" i="73"/>
  <c r="C9235" i="73"/>
  <c r="E9235" i="73" s="1"/>
  <c r="F9234" i="73"/>
  <c r="G9212" i="73"/>
  <c r="H9212" i="73" s="1"/>
  <c r="I9212" i="73"/>
  <c r="C9236" i="73" l="1"/>
  <c r="E9236" i="73" s="1"/>
  <c r="A9215" i="73"/>
  <c r="B9216" i="73"/>
  <c r="F9235" i="73"/>
  <c r="G9213" i="73"/>
  <c r="H9213" i="73" s="1"/>
  <c r="I9213" i="73"/>
  <c r="A9216" i="73" l="1"/>
  <c r="B9217" i="73"/>
  <c r="C9237" i="73"/>
  <c r="E9237" i="73" s="1"/>
  <c r="F9236" i="73"/>
  <c r="G9214" i="73"/>
  <c r="H9214" i="73" s="1"/>
  <c r="I9214" i="73"/>
  <c r="C9238" i="73" l="1"/>
  <c r="A9217" i="73"/>
  <c r="B9218" i="73"/>
  <c r="F9237" i="73"/>
  <c r="E9238" i="73"/>
  <c r="G9215" i="73"/>
  <c r="H9215" i="73" s="1"/>
  <c r="I9215" i="73"/>
  <c r="A9218" i="73" l="1"/>
  <c r="B9219" i="73"/>
  <c r="C9239" i="73"/>
  <c r="E9239" i="73" s="1"/>
  <c r="F9238" i="73"/>
  <c r="G9216" i="73"/>
  <c r="H9216" i="73" s="1"/>
  <c r="I9216" i="73"/>
  <c r="C9240" i="73" l="1"/>
  <c r="A9219" i="73"/>
  <c r="B9220" i="73"/>
  <c r="F9239" i="73"/>
  <c r="E9240" i="73"/>
  <c r="G9217" i="73"/>
  <c r="H9217" i="73" s="1"/>
  <c r="I9217" i="73"/>
  <c r="A9220" i="73" l="1"/>
  <c r="B9221" i="73"/>
  <c r="C9241" i="73"/>
  <c r="E9241" i="73" s="1"/>
  <c r="F9240" i="73"/>
  <c r="G9218" i="73"/>
  <c r="H9218" i="73" s="1"/>
  <c r="I9218" i="73"/>
  <c r="C9242" i="73" l="1"/>
  <c r="E9242" i="73" s="1"/>
  <c r="A9221" i="73"/>
  <c r="B9222" i="73"/>
  <c r="F9241" i="73"/>
  <c r="G9219" i="73"/>
  <c r="H9219" i="73" s="1"/>
  <c r="I9219" i="73"/>
  <c r="A9222" i="73" l="1"/>
  <c r="B9223" i="73"/>
  <c r="C9243" i="73"/>
  <c r="E9243" i="73" s="1"/>
  <c r="F9242" i="73"/>
  <c r="G9220" i="73"/>
  <c r="H9220" i="73" s="1"/>
  <c r="I9220" i="73"/>
  <c r="C9244" i="73" l="1"/>
  <c r="E9244" i="73" s="1"/>
  <c r="A9223" i="73"/>
  <c r="B9224" i="73"/>
  <c r="F9243" i="73"/>
  <c r="G9221" i="73"/>
  <c r="H9221" i="73" s="1"/>
  <c r="I9221" i="73"/>
  <c r="A9224" i="73" l="1"/>
  <c r="B9225" i="73"/>
  <c r="C9245" i="73"/>
  <c r="E9245" i="73" s="1"/>
  <c r="F9244" i="73"/>
  <c r="G9222" i="73"/>
  <c r="H9222" i="73" s="1"/>
  <c r="I9222" i="73"/>
  <c r="C9246" i="73" l="1"/>
  <c r="A9225" i="73"/>
  <c r="B9226" i="73"/>
  <c r="F9245" i="73"/>
  <c r="E9246" i="73"/>
  <c r="G9223" i="73"/>
  <c r="H9223" i="73" s="1"/>
  <c r="I9223" i="73"/>
  <c r="A9226" i="73" l="1"/>
  <c r="B9227" i="73"/>
  <c r="C9247" i="73"/>
  <c r="E9247" i="73" s="1"/>
  <c r="F9246" i="73"/>
  <c r="G9224" i="73"/>
  <c r="H9224" i="73" s="1"/>
  <c r="I9224" i="73"/>
  <c r="C9248" i="73" l="1"/>
  <c r="E9248" i="73" s="1"/>
  <c r="A9227" i="73"/>
  <c r="B9228" i="73"/>
  <c r="F9247" i="73"/>
  <c r="G9225" i="73"/>
  <c r="H9225" i="73" s="1"/>
  <c r="I9225" i="73"/>
  <c r="A9228" i="73" l="1"/>
  <c r="B9229" i="73"/>
  <c r="C9249" i="73"/>
  <c r="F9248" i="73"/>
  <c r="G9226" i="73"/>
  <c r="H9226" i="73" s="1"/>
  <c r="I9226" i="73"/>
  <c r="C9250" i="73" l="1"/>
  <c r="E9249" i="73"/>
  <c r="A9229" i="73"/>
  <c r="B9230" i="73"/>
  <c r="F9249" i="73"/>
  <c r="G9227" i="73"/>
  <c r="H9227" i="73" s="1"/>
  <c r="I9227" i="73"/>
  <c r="C9251" i="73" l="1"/>
  <c r="E9251" i="73" s="1"/>
  <c r="E9250" i="73"/>
  <c r="A9230" i="73"/>
  <c r="B9231" i="73"/>
  <c r="F9250" i="73"/>
  <c r="G9228" i="73"/>
  <c r="H9228" i="73" s="1"/>
  <c r="I9228" i="73"/>
  <c r="C9252" i="73" l="1"/>
  <c r="A9231" i="73"/>
  <c r="B9232" i="73"/>
  <c r="F9251" i="73"/>
  <c r="E9252" i="73"/>
  <c r="G9229" i="73"/>
  <c r="H9229" i="73" s="1"/>
  <c r="I9229" i="73"/>
  <c r="A9232" i="73" l="1"/>
  <c r="B9233" i="73"/>
  <c r="C9253" i="73"/>
  <c r="E9253" i="73" s="1"/>
  <c r="F9252" i="73"/>
  <c r="G9230" i="73"/>
  <c r="H9230" i="73" s="1"/>
  <c r="I9230" i="73"/>
  <c r="C9254" i="73" l="1"/>
  <c r="E9254" i="73" s="1"/>
  <c r="A9233" i="73"/>
  <c r="B9234" i="73"/>
  <c r="F9253" i="73"/>
  <c r="G9231" i="73"/>
  <c r="H9231" i="73" s="1"/>
  <c r="I9231" i="73"/>
  <c r="A9234" i="73" l="1"/>
  <c r="B9235" i="73"/>
  <c r="C9255" i="73"/>
  <c r="E9255" i="73" s="1"/>
  <c r="F9254" i="73"/>
  <c r="G9232" i="73"/>
  <c r="H9232" i="73" s="1"/>
  <c r="I9232" i="73"/>
  <c r="C9256" i="73" l="1"/>
  <c r="E9256" i="73" s="1"/>
  <c r="A9235" i="73"/>
  <c r="B9236" i="73"/>
  <c r="F9255" i="73"/>
  <c r="G9233" i="73"/>
  <c r="H9233" i="73" s="1"/>
  <c r="I9233" i="73"/>
  <c r="A9236" i="73" l="1"/>
  <c r="B9237" i="73"/>
  <c r="C9257" i="73"/>
  <c r="E9257" i="73" s="1"/>
  <c r="F9256" i="73"/>
  <c r="G9234" i="73"/>
  <c r="H9234" i="73" s="1"/>
  <c r="I9234" i="73"/>
  <c r="C9258" i="73" l="1"/>
  <c r="E9258" i="73" s="1"/>
  <c r="A9237" i="73"/>
  <c r="B9238" i="73"/>
  <c r="F9257" i="73"/>
  <c r="G9235" i="73"/>
  <c r="H9235" i="73" s="1"/>
  <c r="I9235" i="73"/>
  <c r="A9238" i="73" l="1"/>
  <c r="B9239" i="73"/>
  <c r="C9259" i="73"/>
  <c r="E9259" i="73" s="1"/>
  <c r="F9258" i="73"/>
  <c r="G9236" i="73"/>
  <c r="H9236" i="73" s="1"/>
  <c r="I9236" i="73"/>
  <c r="C9260" i="73" l="1"/>
  <c r="A9239" i="73"/>
  <c r="B9240" i="73"/>
  <c r="F9259" i="73"/>
  <c r="E9260" i="73"/>
  <c r="G9237" i="73"/>
  <c r="H9237" i="73" s="1"/>
  <c r="I9237" i="73"/>
  <c r="A9240" i="73" l="1"/>
  <c r="B9241" i="73"/>
  <c r="C9261" i="73"/>
  <c r="E9261" i="73" s="1"/>
  <c r="F9260" i="73"/>
  <c r="G9238" i="73"/>
  <c r="H9238" i="73" s="1"/>
  <c r="I9238" i="73"/>
  <c r="C9262" i="73" l="1"/>
  <c r="E9262" i="73" s="1"/>
  <c r="A9241" i="73"/>
  <c r="B9242" i="73"/>
  <c r="F9261" i="73"/>
  <c r="G9239" i="73"/>
  <c r="H9239" i="73" s="1"/>
  <c r="I9239" i="73"/>
  <c r="A9242" i="73" l="1"/>
  <c r="B9243" i="73"/>
  <c r="C9263" i="73"/>
  <c r="E9263" i="73" s="1"/>
  <c r="F9262" i="73"/>
  <c r="G9240" i="73"/>
  <c r="H9240" i="73" s="1"/>
  <c r="I9240" i="73"/>
  <c r="C9264" i="73" l="1"/>
  <c r="A9243" i="73"/>
  <c r="B9244" i="73"/>
  <c r="F9263" i="73"/>
  <c r="E9264" i="73"/>
  <c r="G9241" i="73"/>
  <c r="H9241" i="73" s="1"/>
  <c r="I9241" i="73"/>
  <c r="A9244" i="73" l="1"/>
  <c r="B9245" i="73"/>
  <c r="C9265" i="73"/>
  <c r="E9265" i="73" s="1"/>
  <c r="F9264" i="73"/>
  <c r="G9242" i="73"/>
  <c r="H9242" i="73" s="1"/>
  <c r="I9242" i="73"/>
  <c r="C9266" i="73" l="1"/>
  <c r="A9245" i="73"/>
  <c r="B9246" i="73"/>
  <c r="F9265" i="73"/>
  <c r="E9266" i="73"/>
  <c r="G9243" i="73"/>
  <c r="H9243" i="73" s="1"/>
  <c r="I9243" i="73"/>
  <c r="A9246" i="73" l="1"/>
  <c r="B9247" i="73"/>
  <c r="C9267" i="73"/>
  <c r="E9267" i="73" s="1"/>
  <c r="F9266" i="73"/>
  <c r="G9244" i="73"/>
  <c r="H9244" i="73" s="1"/>
  <c r="I9244" i="73"/>
  <c r="C9268" i="73" l="1"/>
  <c r="A9247" i="73"/>
  <c r="B9248" i="73"/>
  <c r="F9267" i="73"/>
  <c r="E9268" i="73"/>
  <c r="G9245" i="73"/>
  <c r="H9245" i="73" s="1"/>
  <c r="I9245" i="73"/>
  <c r="A9248" i="73" l="1"/>
  <c r="B9249" i="73"/>
  <c r="C9269" i="73"/>
  <c r="E9269" i="73" s="1"/>
  <c r="F9268" i="73"/>
  <c r="G9246" i="73"/>
  <c r="H9246" i="73" s="1"/>
  <c r="I9246" i="73"/>
  <c r="C9270" i="73" l="1"/>
  <c r="E9270" i="73" s="1"/>
  <c r="A9249" i="73"/>
  <c r="B9250" i="73"/>
  <c r="F9269" i="73"/>
  <c r="G9247" i="73"/>
  <c r="H9247" i="73" s="1"/>
  <c r="I9247" i="73"/>
  <c r="A9250" i="73" l="1"/>
  <c r="B9251" i="73"/>
  <c r="C9271" i="73"/>
  <c r="E9271" i="73" s="1"/>
  <c r="F9270" i="73"/>
  <c r="G9248" i="73"/>
  <c r="H9248" i="73" s="1"/>
  <c r="I9248" i="73"/>
  <c r="C9272" i="73" l="1"/>
  <c r="E9272" i="73" s="1"/>
  <c r="A9251" i="73"/>
  <c r="B9252" i="73"/>
  <c r="F9271" i="73"/>
  <c r="G9249" i="73"/>
  <c r="H9249" i="73" s="1"/>
  <c r="I9249" i="73"/>
  <c r="A9252" i="73" l="1"/>
  <c r="B9253" i="73"/>
  <c r="C9273" i="73"/>
  <c r="F9272" i="73"/>
  <c r="G9250" i="73"/>
  <c r="H9250" i="73" s="1"/>
  <c r="I9250" i="73"/>
  <c r="C9274" i="73" l="1"/>
  <c r="E9274" i="73" s="1"/>
  <c r="E9273" i="73"/>
  <c r="A9253" i="73"/>
  <c r="B9254" i="73"/>
  <c r="F9273" i="73"/>
  <c r="G9251" i="73"/>
  <c r="H9251" i="73" s="1"/>
  <c r="I9251" i="73"/>
  <c r="C9275" i="73" l="1"/>
  <c r="E9275" i="73" s="1"/>
  <c r="A9254" i="73"/>
  <c r="B9255" i="73"/>
  <c r="F9274" i="73"/>
  <c r="G9252" i="73"/>
  <c r="H9252" i="73" s="1"/>
  <c r="I9252" i="73"/>
  <c r="A9255" i="73" l="1"/>
  <c r="B9256" i="73"/>
  <c r="C9276" i="73"/>
  <c r="E9276" i="73" s="1"/>
  <c r="F9275" i="73"/>
  <c r="G9253" i="73"/>
  <c r="H9253" i="73" s="1"/>
  <c r="I9253" i="73"/>
  <c r="C9277" i="73" l="1"/>
  <c r="E9277" i="73" s="1"/>
  <c r="A9256" i="73"/>
  <c r="B9257" i="73"/>
  <c r="F9276" i="73"/>
  <c r="G9254" i="73"/>
  <c r="H9254" i="73" s="1"/>
  <c r="I9254" i="73"/>
  <c r="A9257" i="73" l="1"/>
  <c r="B9258" i="73"/>
  <c r="C9278" i="73"/>
  <c r="E9278" i="73" s="1"/>
  <c r="F9277" i="73"/>
  <c r="G9255" i="73"/>
  <c r="H9255" i="73" s="1"/>
  <c r="I9255" i="73"/>
  <c r="C9279" i="73" l="1"/>
  <c r="A9258" i="73"/>
  <c r="B9259" i="73"/>
  <c r="F9278" i="73"/>
  <c r="E9279" i="73"/>
  <c r="G9256" i="73"/>
  <c r="H9256" i="73" s="1"/>
  <c r="I9256" i="73"/>
  <c r="A9259" i="73" l="1"/>
  <c r="B9260" i="73"/>
  <c r="C9280" i="73"/>
  <c r="E9280" i="73" s="1"/>
  <c r="F9279" i="73"/>
  <c r="G9257" i="73"/>
  <c r="H9257" i="73" s="1"/>
  <c r="I9257" i="73"/>
  <c r="C9281" i="73" l="1"/>
  <c r="E9281" i="73" s="1"/>
  <c r="A9260" i="73"/>
  <c r="B9261" i="73"/>
  <c r="F9280" i="73"/>
  <c r="G9258" i="73"/>
  <c r="H9258" i="73" s="1"/>
  <c r="I9258" i="73"/>
  <c r="A9261" i="73" l="1"/>
  <c r="B9262" i="73"/>
  <c r="C9282" i="73"/>
  <c r="F9281" i="73"/>
  <c r="G9259" i="73"/>
  <c r="H9259" i="73" s="1"/>
  <c r="I9259" i="73"/>
  <c r="C9283" i="73" l="1"/>
  <c r="E9283" i="73" s="1"/>
  <c r="E9282" i="73"/>
  <c r="A9262" i="73"/>
  <c r="B9263" i="73"/>
  <c r="F9282" i="73"/>
  <c r="G9260" i="73"/>
  <c r="H9260" i="73" s="1"/>
  <c r="I9260" i="73"/>
  <c r="C9284" i="73" l="1"/>
  <c r="E9284" i="73" s="1"/>
  <c r="A9263" i="73"/>
  <c r="B9264" i="73"/>
  <c r="F9283" i="73"/>
  <c r="G9261" i="73"/>
  <c r="H9261" i="73" s="1"/>
  <c r="I9261" i="73"/>
  <c r="A9264" i="73" l="1"/>
  <c r="B9265" i="73"/>
  <c r="C9285" i="73"/>
  <c r="E9285" i="73" s="1"/>
  <c r="F9284" i="73"/>
  <c r="G9262" i="73"/>
  <c r="H9262" i="73" s="1"/>
  <c r="I9262" i="73"/>
  <c r="C9286" i="73" l="1"/>
  <c r="A9265" i="73"/>
  <c r="B9266" i="73"/>
  <c r="F9285" i="73"/>
  <c r="E9286" i="73"/>
  <c r="G9263" i="73"/>
  <c r="H9263" i="73" s="1"/>
  <c r="I9263" i="73"/>
  <c r="A9266" i="73" l="1"/>
  <c r="B9267" i="73"/>
  <c r="C9287" i="73"/>
  <c r="E9287" i="73" s="1"/>
  <c r="F9286" i="73"/>
  <c r="G9264" i="73"/>
  <c r="H9264" i="73" s="1"/>
  <c r="I9264" i="73"/>
  <c r="C9288" i="73" l="1"/>
  <c r="A9267" i="73"/>
  <c r="B9268" i="73"/>
  <c r="F9287" i="73"/>
  <c r="E9288" i="73"/>
  <c r="G9265" i="73"/>
  <c r="H9265" i="73" s="1"/>
  <c r="I9265" i="73"/>
  <c r="A9268" i="73" l="1"/>
  <c r="B9269" i="73"/>
  <c r="C9289" i="73"/>
  <c r="E9289" i="73" s="1"/>
  <c r="F9288" i="73"/>
  <c r="G9266" i="73"/>
  <c r="H9266" i="73" s="1"/>
  <c r="I9266" i="73"/>
  <c r="C9290" i="73" l="1"/>
  <c r="E9290" i="73" s="1"/>
  <c r="A9269" i="73"/>
  <c r="B9270" i="73"/>
  <c r="F9289" i="73"/>
  <c r="G9267" i="73"/>
  <c r="H9267" i="73" s="1"/>
  <c r="I9267" i="73"/>
  <c r="A9270" i="73" l="1"/>
  <c r="B9271" i="73"/>
  <c r="C9291" i="73"/>
  <c r="E9291" i="73" s="1"/>
  <c r="F9290" i="73"/>
  <c r="G9268" i="73"/>
  <c r="H9268" i="73" s="1"/>
  <c r="I9268" i="73"/>
  <c r="C9292" i="73" l="1"/>
  <c r="A9271" i="73"/>
  <c r="B9272" i="73"/>
  <c r="F9291" i="73"/>
  <c r="E9292" i="73"/>
  <c r="G9269" i="73"/>
  <c r="H9269" i="73" s="1"/>
  <c r="I9269" i="73"/>
  <c r="A9272" i="73" l="1"/>
  <c r="B9273" i="73"/>
  <c r="C9293" i="73"/>
  <c r="E9293" i="73" s="1"/>
  <c r="F9292" i="73"/>
  <c r="G9270" i="73"/>
  <c r="H9270" i="73" s="1"/>
  <c r="I9270" i="73"/>
  <c r="C9294" i="73" l="1"/>
  <c r="E9294" i="73" s="1"/>
  <c r="A9273" i="73"/>
  <c r="B9274" i="73"/>
  <c r="F9293" i="73"/>
  <c r="G9271" i="73"/>
  <c r="H9271" i="73" s="1"/>
  <c r="I9271" i="73"/>
  <c r="A9274" i="73" l="1"/>
  <c r="B9275" i="73"/>
  <c r="C9295" i="73"/>
  <c r="E9295" i="73" s="1"/>
  <c r="F9294" i="73"/>
  <c r="G9272" i="73"/>
  <c r="H9272" i="73" s="1"/>
  <c r="I9272" i="73"/>
  <c r="C9296" i="73" l="1"/>
  <c r="E9296" i="73" s="1"/>
  <c r="A9275" i="73"/>
  <c r="B9276" i="73"/>
  <c r="F9295" i="73"/>
  <c r="G9273" i="73"/>
  <c r="H9273" i="73" s="1"/>
  <c r="I9273" i="73"/>
  <c r="A9276" i="73" l="1"/>
  <c r="B9277" i="73"/>
  <c r="C9297" i="73"/>
  <c r="E9297" i="73" s="1"/>
  <c r="F9296" i="73"/>
  <c r="G9274" i="73"/>
  <c r="H9274" i="73" s="1"/>
  <c r="I9274" i="73"/>
  <c r="C9298" i="73" l="1"/>
  <c r="E9298" i="73" s="1"/>
  <c r="A9277" i="73"/>
  <c r="B9278" i="73"/>
  <c r="F9297" i="73"/>
  <c r="G9275" i="73"/>
  <c r="H9275" i="73" s="1"/>
  <c r="I9275" i="73"/>
  <c r="A9278" i="73" l="1"/>
  <c r="B9279" i="73"/>
  <c r="C9299" i="73"/>
  <c r="E9299" i="73" s="1"/>
  <c r="F9298" i="73"/>
  <c r="G9276" i="73"/>
  <c r="H9276" i="73" s="1"/>
  <c r="I9276" i="73"/>
  <c r="C9300" i="73" l="1"/>
  <c r="E9300" i="73" s="1"/>
  <c r="A9279" i="73"/>
  <c r="B9280" i="73"/>
  <c r="F9299" i="73"/>
  <c r="G9277" i="73"/>
  <c r="H9277" i="73" s="1"/>
  <c r="I9277" i="73"/>
  <c r="A9280" i="73" l="1"/>
  <c r="B9281" i="73"/>
  <c r="C9301" i="73"/>
  <c r="E9301" i="73" s="1"/>
  <c r="F9300" i="73"/>
  <c r="G9278" i="73"/>
  <c r="H9278" i="73" s="1"/>
  <c r="I9278" i="73"/>
  <c r="C9302" i="73" l="1"/>
  <c r="A9281" i="73"/>
  <c r="B9282" i="73"/>
  <c r="F9301" i="73"/>
  <c r="E9302" i="73"/>
  <c r="G9279" i="73"/>
  <c r="H9279" i="73" s="1"/>
  <c r="I9279" i="73"/>
  <c r="A9282" i="73" l="1"/>
  <c r="B9283" i="73"/>
  <c r="C9303" i="73"/>
  <c r="E9303" i="73" s="1"/>
  <c r="F9302" i="73"/>
  <c r="G9280" i="73"/>
  <c r="H9280" i="73" s="1"/>
  <c r="I9280" i="73"/>
  <c r="C9304" i="73" l="1"/>
  <c r="A9283" i="73"/>
  <c r="B9284" i="73"/>
  <c r="F9303" i="73"/>
  <c r="E9304" i="73"/>
  <c r="G9281" i="73"/>
  <c r="H9281" i="73" s="1"/>
  <c r="I9281" i="73"/>
  <c r="A9284" i="73" l="1"/>
  <c r="B9285" i="73"/>
  <c r="C9305" i="73"/>
  <c r="E9305" i="73" s="1"/>
  <c r="F9304" i="73"/>
  <c r="G9282" i="73"/>
  <c r="H9282" i="73" s="1"/>
  <c r="I9282" i="73"/>
  <c r="C9306" i="73" l="1"/>
  <c r="E9306" i="73" s="1"/>
  <c r="A9285" i="73"/>
  <c r="B9286" i="73"/>
  <c r="F9305" i="73"/>
  <c r="G9283" i="73"/>
  <c r="H9283" i="73" s="1"/>
  <c r="I9283" i="73"/>
  <c r="A9286" i="73" l="1"/>
  <c r="B9287" i="73"/>
  <c r="C9307" i="73"/>
  <c r="E9307" i="73" s="1"/>
  <c r="F9306" i="73"/>
  <c r="G9284" i="73"/>
  <c r="H9284" i="73" s="1"/>
  <c r="I9284" i="73"/>
  <c r="C9308" i="73" l="1"/>
  <c r="A9287" i="73"/>
  <c r="B9288" i="73"/>
  <c r="F9307" i="73"/>
  <c r="E9308" i="73"/>
  <c r="G9285" i="73"/>
  <c r="H9285" i="73" s="1"/>
  <c r="I9285" i="73"/>
  <c r="A9288" i="73" l="1"/>
  <c r="B9289" i="73"/>
  <c r="C9309" i="73"/>
  <c r="E9309" i="73" s="1"/>
  <c r="F9308" i="73"/>
  <c r="G9286" i="73"/>
  <c r="H9286" i="73" s="1"/>
  <c r="I9286" i="73"/>
  <c r="C9310" i="73" l="1"/>
  <c r="A9289" i="73"/>
  <c r="B9290" i="73"/>
  <c r="F9309" i="73"/>
  <c r="E9310" i="73"/>
  <c r="G9287" i="73"/>
  <c r="H9287" i="73" s="1"/>
  <c r="I9287" i="73"/>
  <c r="A9290" i="73" l="1"/>
  <c r="B9291" i="73"/>
  <c r="C9311" i="73"/>
  <c r="E9311" i="73" s="1"/>
  <c r="F9310" i="73"/>
  <c r="G9288" i="73"/>
  <c r="H9288" i="73" s="1"/>
  <c r="I9288" i="73"/>
  <c r="C9312" i="73" l="1"/>
  <c r="E9312" i="73" s="1"/>
  <c r="A9291" i="73"/>
  <c r="B9292" i="73"/>
  <c r="F9311" i="73"/>
  <c r="G9289" i="73"/>
  <c r="H9289" i="73" s="1"/>
  <c r="I9289" i="73"/>
  <c r="A9292" i="73" l="1"/>
  <c r="B9293" i="73"/>
  <c r="C9313" i="73"/>
  <c r="E9313" i="73" s="1"/>
  <c r="F9312" i="73"/>
  <c r="G9290" i="73"/>
  <c r="H9290" i="73" s="1"/>
  <c r="I9290" i="73"/>
  <c r="C9314" i="73" l="1"/>
  <c r="A9293" i="73"/>
  <c r="B9294" i="73"/>
  <c r="F9313" i="73"/>
  <c r="E9314" i="73"/>
  <c r="G9291" i="73"/>
  <c r="H9291" i="73" s="1"/>
  <c r="I9291" i="73"/>
  <c r="A9294" i="73" l="1"/>
  <c r="B9295" i="73"/>
  <c r="C9315" i="73"/>
  <c r="E9315" i="73" s="1"/>
  <c r="F9314" i="73"/>
  <c r="G9292" i="73"/>
  <c r="H9292" i="73" s="1"/>
  <c r="I9292" i="73"/>
  <c r="C9316" i="73" l="1"/>
  <c r="E9316" i="73" s="1"/>
  <c r="A9295" i="73"/>
  <c r="B9296" i="73"/>
  <c r="F9315" i="73"/>
  <c r="G9293" i="73"/>
  <c r="H9293" i="73" s="1"/>
  <c r="I9293" i="73"/>
  <c r="A9296" i="73" l="1"/>
  <c r="B9297" i="73"/>
  <c r="C9317" i="73"/>
  <c r="E9317" i="73" s="1"/>
  <c r="F9316" i="73"/>
  <c r="G9294" i="73"/>
  <c r="H9294" i="73" s="1"/>
  <c r="I9294" i="73"/>
  <c r="C9318" i="73" l="1"/>
  <c r="E9318" i="73" s="1"/>
  <c r="A9297" i="73"/>
  <c r="B9298" i="73"/>
  <c r="F9317" i="73"/>
  <c r="G9295" i="73"/>
  <c r="H9295" i="73" s="1"/>
  <c r="I9295" i="73"/>
  <c r="A9298" i="73" l="1"/>
  <c r="B9299" i="73"/>
  <c r="C9319" i="73"/>
  <c r="E9319" i="73" s="1"/>
  <c r="F9318" i="73"/>
  <c r="G9296" i="73"/>
  <c r="H9296" i="73" s="1"/>
  <c r="I9296" i="73"/>
  <c r="C9320" i="73" l="1"/>
  <c r="A9299" i="73"/>
  <c r="B9300" i="73"/>
  <c r="F9319" i="73"/>
  <c r="E9320" i="73"/>
  <c r="G9297" i="73"/>
  <c r="H9297" i="73" s="1"/>
  <c r="I9297" i="73"/>
  <c r="A9300" i="73" l="1"/>
  <c r="B9301" i="73"/>
  <c r="C9321" i="73"/>
  <c r="E9321" i="73" s="1"/>
  <c r="F9320" i="73"/>
  <c r="G9298" i="73"/>
  <c r="H9298" i="73" s="1"/>
  <c r="I9298" i="73"/>
  <c r="C9322" i="73" l="1"/>
  <c r="A9301" i="73"/>
  <c r="B9302" i="73"/>
  <c r="F9321" i="73"/>
  <c r="E9322" i="73"/>
  <c r="G9299" i="73"/>
  <c r="H9299" i="73" s="1"/>
  <c r="I9299" i="73"/>
  <c r="A9302" i="73" l="1"/>
  <c r="B9303" i="73"/>
  <c r="C9323" i="73"/>
  <c r="E9323" i="73" s="1"/>
  <c r="F9322" i="73"/>
  <c r="G9300" i="73"/>
  <c r="H9300" i="73" s="1"/>
  <c r="I9300" i="73"/>
  <c r="C9324" i="73" l="1"/>
  <c r="E9324" i="73" s="1"/>
  <c r="A9303" i="73"/>
  <c r="B9304" i="73"/>
  <c r="F9323" i="73"/>
  <c r="G9301" i="73"/>
  <c r="H9301" i="73" s="1"/>
  <c r="I9301" i="73"/>
  <c r="A9304" i="73" l="1"/>
  <c r="B9305" i="73"/>
  <c r="C9325" i="73"/>
  <c r="E9325" i="73" s="1"/>
  <c r="F9324" i="73"/>
  <c r="G9302" i="73"/>
  <c r="H9302" i="73" s="1"/>
  <c r="I9302" i="73"/>
  <c r="C9326" i="73" l="1"/>
  <c r="E9326" i="73" s="1"/>
  <c r="A9305" i="73"/>
  <c r="B9306" i="73"/>
  <c r="F9325" i="73"/>
  <c r="G9303" i="73"/>
  <c r="H9303" i="73" s="1"/>
  <c r="I9303" i="73"/>
  <c r="A9306" i="73" l="1"/>
  <c r="B9307" i="73"/>
  <c r="C9327" i="73"/>
  <c r="E9327" i="73" s="1"/>
  <c r="F9326" i="73"/>
  <c r="G9304" i="73"/>
  <c r="H9304" i="73" s="1"/>
  <c r="I9304" i="73"/>
  <c r="C9328" i="73" l="1"/>
  <c r="E9328" i="73" s="1"/>
  <c r="A9307" i="73"/>
  <c r="B9308" i="73"/>
  <c r="F9327" i="73"/>
  <c r="G9305" i="73"/>
  <c r="H9305" i="73" s="1"/>
  <c r="I9305" i="73"/>
  <c r="A9308" i="73" l="1"/>
  <c r="B9309" i="73"/>
  <c r="C9329" i="73"/>
  <c r="E9329" i="73" s="1"/>
  <c r="F9328" i="73"/>
  <c r="G9306" i="73"/>
  <c r="H9306" i="73" s="1"/>
  <c r="I9306" i="73"/>
  <c r="C9330" i="73" l="1"/>
  <c r="E9330" i="73" s="1"/>
  <c r="A9309" i="73"/>
  <c r="B9310" i="73"/>
  <c r="F9329" i="73"/>
  <c r="G9307" i="73"/>
  <c r="H9307" i="73" s="1"/>
  <c r="I9307" i="73"/>
  <c r="A9310" i="73" l="1"/>
  <c r="B9311" i="73"/>
  <c r="C9331" i="73"/>
  <c r="E9331" i="73" s="1"/>
  <c r="F9330" i="73"/>
  <c r="G9308" i="73"/>
  <c r="H9308" i="73" s="1"/>
  <c r="I9308" i="73"/>
  <c r="C9332" i="73" l="1"/>
  <c r="E9332" i="73" s="1"/>
  <c r="A9311" i="73"/>
  <c r="B9312" i="73"/>
  <c r="F9331" i="73"/>
  <c r="G9309" i="73"/>
  <c r="H9309" i="73" s="1"/>
  <c r="I9309" i="73"/>
  <c r="A9312" i="73" l="1"/>
  <c r="B9313" i="73"/>
  <c r="C9333" i="73"/>
  <c r="F9332" i="73"/>
  <c r="G9310" i="73"/>
  <c r="H9310" i="73" s="1"/>
  <c r="I9310" i="73"/>
  <c r="C9334" i="73" l="1"/>
  <c r="E9334" i="73" s="1"/>
  <c r="E9333" i="73"/>
  <c r="A9313" i="73"/>
  <c r="B9314" i="73"/>
  <c r="F9333" i="73"/>
  <c r="G9311" i="73"/>
  <c r="H9311" i="73" s="1"/>
  <c r="I9311" i="73"/>
  <c r="C9335" i="73" l="1"/>
  <c r="E9335" i="73" s="1"/>
  <c r="A9314" i="73"/>
  <c r="B9315" i="73"/>
  <c r="F9334" i="73"/>
  <c r="G9312" i="73"/>
  <c r="H9312" i="73" s="1"/>
  <c r="I9312" i="73"/>
  <c r="A9315" i="73" l="1"/>
  <c r="B9316" i="73"/>
  <c r="C9336" i="73"/>
  <c r="E9336" i="73" s="1"/>
  <c r="F9335" i="73"/>
  <c r="G9313" i="73"/>
  <c r="H9313" i="73" s="1"/>
  <c r="I9313" i="73"/>
  <c r="C9337" i="73" l="1"/>
  <c r="E9337" i="73" s="1"/>
  <c r="A9316" i="73"/>
  <c r="B9317" i="73"/>
  <c r="F9336" i="73"/>
  <c r="G9314" i="73"/>
  <c r="H9314" i="73" s="1"/>
  <c r="I9314" i="73"/>
  <c r="A9317" i="73" l="1"/>
  <c r="B9318" i="73"/>
  <c r="C9338" i="73"/>
  <c r="E9338" i="73" s="1"/>
  <c r="F9337" i="73"/>
  <c r="G9315" i="73"/>
  <c r="H9315" i="73" s="1"/>
  <c r="I9315" i="73"/>
  <c r="C9339" i="73" l="1"/>
  <c r="A9318" i="73"/>
  <c r="B9319" i="73"/>
  <c r="F9338" i="73"/>
  <c r="E9339" i="73"/>
  <c r="G9316" i="73"/>
  <c r="H9316" i="73" s="1"/>
  <c r="I9316" i="73"/>
  <c r="A9319" i="73" l="1"/>
  <c r="B9320" i="73"/>
  <c r="C9340" i="73"/>
  <c r="E9340" i="73" s="1"/>
  <c r="F9339" i="73"/>
  <c r="G9317" i="73"/>
  <c r="H9317" i="73" s="1"/>
  <c r="I9317" i="73"/>
  <c r="C9341" i="73" l="1"/>
  <c r="A9320" i="73"/>
  <c r="B9321" i="73"/>
  <c r="F9340" i="73"/>
  <c r="E9341" i="73"/>
  <c r="G9318" i="73"/>
  <c r="H9318" i="73" s="1"/>
  <c r="I9318" i="73"/>
  <c r="A9321" i="73" l="1"/>
  <c r="B9322" i="73"/>
  <c r="C9342" i="73"/>
  <c r="E9342" i="73" s="1"/>
  <c r="F9341" i="73"/>
  <c r="G9319" i="73"/>
  <c r="H9319" i="73" s="1"/>
  <c r="I9319" i="73"/>
  <c r="C9343" i="73" l="1"/>
  <c r="E9343" i="73" s="1"/>
  <c r="A9322" i="73"/>
  <c r="B9323" i="73"/>
  <c r="F9342" i="73"/>
  <c r="G9320" i="73"/>
  <c r="H9320" i="73" s="1"/>
  <c r="I9320" i="73"/>
  <c r="A9323" i="73" l="1"/>
  <c r="B9324" i="73"/>
  <c r="C9344" i="73"/>
  <c r="E9344" i="73" s="1"/>
  <c r="F9343" i="73"/>
  <c r="G9321" i="73"/>
  <c r="H9321" i="73" s="1"/>
  <c r="I9321" i="73"/>
  <c r="C9345" i="73" l="1"/>
  <c r="E9345" i="73" s="1"/>
  <c r="A9324" i="73"/>
  <c r="B9325" i="73"/>
  <c r="F9344" i="73"/>
  <c r="G9322" i="73"/>
  <c r="H9322" i="73" s="1"/>
  <c r="I9322" i="73"/>
  <c r="A9325" i="73" l="1"/>
  <c r="B9326" i="73"/>
  <c r="C9346" i="73"/>
  <c r="E9346" i="73" s="1"/>
  <c r="F9345" i="73"/>
  <c r="G9323" i="73"/>
  <c r="H9323" i="73" s="1"/>
  <c r="I9323" i="73"/>
  <c r="C9347" i="73" l="1"/>
  <c r="E9347" i="73" s="1"/>
  <c r="A9326" i="73"/>
  <c r="B9327" i="73"/>
  <c r="F9346" i="73"/>
  <c r="G9324" i="73"/>
  <c r="H9324" i="73" s="1"/>
  <c r="I9324" i="73"/>
  <c r="A9327" i="73" l="1"/>
  <c r="B9328" i="73"/>
  <c r="C9348" i="73"/>
  <c r="E9348" i="73" s="1"/>
  <c r="F9347" i="73"/>
  <c r="G9325" i="73"/>
  <c r="H9325" i="73" s="1"/>
  <c r="I9325" i="73"/>
  <c r="C9349" i="73" l="1"/>
  <c r="E9349" i="73" s="1"/>
  <c r="A9328" i="73"/>
  <c r="B9329" i="73"/>
  <c r="F9348" i="73"/>
  <c r="G9326" i="73"/>
  <c r="H9326" i="73" s="1"/>
  <c r="I9326" i="73"/>
  <c r="A9329" i="73" l="1"/>
  <c r="B9330" i="73"/>
  <c r="C9350" i="73"/>
  <c r="E9350" i="73" s="1"/>
  <c r="F9349" i="73"/>
  <c r="G9327" i="73"/>
  <c r="H9327" i="73" s="1"/>
  <c r="I9327" i="73"/>
  <c r="C9351" i="73" l="1"/>
  <c r="A9330" i="73"/>
  <c r="B9331" i="73"/>
  <c r="F9350" i="73"/>
  <c r="E9351" i="73"/>
  <c r="G9328" i="73"/>
  <c r="H9328" i="73" s="1"/>
  <c r="I9328" i="73"/>
  <c r="A9331" i="73" l="1"/>
  <c r="B9332" i="73"/>
  <c r="C9352" i="73"/>
  <c r="E9352" i="73" s="1"/>
  <c r="F9351" i="73"/>
  <c r="G9329" i="73"/>
  <c r="H9329" i="73" s="1"/>
  <c r="I9329" i="73"/>
  <c r="C9353" i="73" l="1"/>
  <c r="A9332" i="73"/>
  <c r="B9333" i="73"/>
  <c r="F9352" i="73"/>
  <c r="E9353" i="73"/>
  <c r="G9330" i="73"/>
  <c r="H9330" i="73" s="1"/>
  <c r="I9330" i="73"/>
  <c r="A9333" i="73" l="1"/>
  <c r="B9334" i="73"/>
  <c r="C9354" i="73"/>
  <c r="E9354" i="73" s="1"/>
  <c r="F9353" i="73"/>
  <c r="G9331" i="73"/>
  <c r="H9331" i="73" s="1"/>
  <c r="I9331" i="73"/>
  <c r="C9355" i="73" l="1"/>
  <c r="A9334" i="73"/>
  <c r="B9335" i="73"/>
  <c r="F9354" i="73"/>
  <c r="E9355" i="73"/>
  <c r="G9332" i="73"/>
  <c r="H9332" i="73" s="1"/>
  <c r="I9332" i="73"/>
  <c r="A9335" i="73" l="1"/>
  <c r="B9336" i="73"/>
  <c r="C9356" i="73"/>
  <c r="E9356" i="73" s="1"/>
  <c r="F9355" i="73"/>
  <c r="G9333" i="73"/>
  <c r="H9333" i="73" s="1"/>
  <c r="I9333" i="73"/>
  <c r="C9357" i="73" l="1"/>
  <c r="E9357" i="73" s="1"/>
  <c r="A9336" i="73"/>
  <c r="B9337" i="73"/>
  <c r="F9356" i="73"/>
  <c r="G9334" i="73"/>
  <c r="H9334" i="73" s="1"/>
  <c r="I9334" i="73"/>
  <c r="A9337" i="73" l="1"/>
  <c r="B9338" i="73"/>
  <c r="C9358" i="73"/>
  <c r="E9358" i="73" s="1"/>
  <c r="F9357" i="73"/>
  <c r="G9335" i="73"/>
  <c r="H9335" i="73" s="1"/>
  <c r="I9335" i="73"/>
  <c r="C9359" i="73" l="1"/>
  <c r="A9338" i="73"/>
  <c r="B9339" i="73"/>
  <c r="F9358" i="73"/>
  <c r="E9359" i="73"/>
  <c r="G9336" i="73"/>
  <c r="H9336" i="73" s="1"/>
  <c r="I9336" i="73"/>
  <c r="A9339" i="73" l="1"/>
  <c r="B9340" i="73"/>
  <c r="C9360" i="73"/>
  <c r="E9360" i="73" s="1"/>
  <c r="F9359" i="73"/>
  <c r="G9337" i="73"/>
  <c r="H9337" i="73" s="1"/>
  <c r="I9337" i="73"/>
  <c r="C9361" i="73" l="1"/>
  <c r="E9361" i="73" s="1"/>
  <c r="A9340" i="73"/>
  <c r="B9341" i="73"/>
  <c r="F9360" i="73"/>
  <c r="G9338" i="73"/>
  <c r="H9338" i="73" s="1"/>
  <c r="I9338" i="73"/>
  <c r="A9341" i="73" l="1"/>
  <c r="B9342" i="73"/>
  <c r="C9362" i="73"/>
  <c r="E9362" i="73" s="1"/>
  <c r="F9361" i="73"/>
  <c r="G9339" i="73"/>
  <c r="H9339" i="73" s="1"/>
  <c r="I9339" i="73"/>
  <c r="C9363" i="73" l="1"/>
  <c r="E9363" i="73" s="1"/>
  <c r="A9342" i="73"/>
  <c r="B9343" i="73"/>
  <c r="F9362" i="73"/>
  <c r="G9340" i="73"/>
  <c r="H9340" i="73" s="1"/>
  <c r="I9340" i="73"/>
  <c r="A9343" i="73" l="1"/>
  <c r="B9344" i="73"/>
  <c r="C9364" i="73"/>
  <c r="E9364" i="73" s="1"/>
  <c r="F9363" i="73"/>
  <c r="G9341" i="73"/>
  <c r="H9341" i="73" s="1"/>
  <c r="I9341" i="73"/>
  <c r="C9365" i="73" l="1"/>
  <c r="E9365" i="73" s="1"/>
  <c r="A9344" i="73"/>
  <c r="B9345" i="73"/>
  <c r="F9364" i="73"/>
  <c r="G9342" i="73"/>
  <c r="H9342" i="73" s="1"/>
  <c r="I9342" i="73"/>
  <c r="A9345" i="73" l="1"/>
  <c r="B9346" i="73"/>
  <c r="C9366" i="73"/>
  <c r="E9366" i="73" s="1"/>
  <c r="F9365" i="73"/>
  <c r="G9343" i="73"/>
  <c r="H9343" i="73" s="1"/>
  <c r="I9343" i="73"/>
  <c r="C9367" i="73" l="1"/>
  <c r="E9367" i="73" s="1"/>
  <c r="A9346" i="73"/>
  <c r="B9347" i="73"/>
  <c r="F9366" i="73"/>
  <c r="G9344" i="73"/>
  <c r="H9344" i="73" s="1"/>
  <c r="I9344" i="73"/>
  <c r="A9347" i="73" l="1"/>
  <c r="B9348" i="73"/>
  <c r="C9368" i="73"/>
  <c r="F9367" i="73"/>
  <c r="G9345" i="73"/>
  <c r="H9345" i="73" s="1"/>
  <c r="I9345" i="73"/>
  <c r="C9369" i="73" l="1"/>
  <c r="E9368" i="73"/>
  <c r="A9348" i="73"/>
  <c r="B9349" i="73"/>
  <c r="F9368" i="73"/>
  <c r="G9346" i="73"/>
  <c r="H9346" i="73" s="1"/>
  <c r="I9346" i="73"/>
  <c r="C9370" i="73" l="1"/>
  <c r="E9370" i="73" s="1"/>
  <c r="E9369" i="73"/>
  <c r="A9349" i="73"/>
  <c r="B9350" i="73"/>
  <c r="F9369" i="73"/>
  <c r="G9347" i="73"/>
  <c r="H9347" i="73" s="1"/>
  <c r="I9347" i="73"/>
  <c r="C9371" i="73" l="1"/>
  <c r="E9371" i="73" s="1"/>
  <c r="A9350" i="73"/>
  <c r="B9351" i="73"/>
  <c r="F9370" i="73"/>
  <c r="G9348" i="73"/>
  <c r="H9348" i="73" s="1"/>
  <c r="I9348" i="73"/>
  <c r="A9351" i="73" l="1"/>
  <c r="B9352" i="73"/>
  <c r="C9372" i="73"/>
  <c r="E9372" i="73" s="1"/>
  <c r="F9371" i="73"/>
  <c r="G9349" i="73"/>
  <c r="H9349" i="73" s="1"/>
  <c r="I9349" i="73"/>
  <c r="C9373" i="73" l="1"/>
  <c r="E9373" i="73" s="1"/>
  <c r="A9352" i="73"/>
  <c r="B9353" i="73"/>
  <c r="F9372" i="73"/>
  <c r="G9350" i="73"/>
  <c r="H9350" i="73" s="1"/>
  <c r="I9350" i="73"/>
  <c r="A9353" i="73" l="1"/>
  <c r="B9354" i="73"/>
  <c r="C9374" i="73"/>
  <c r="E9374" i="73" s="1"/>
  <c r="F9373" i="73"/>
  <c r="G9351" i="73"/>
  <c r="H9351" i="73" s="1"/>
  <c r="I9351" i="73"/>
  <c r="C9375" i="73" l="1"/>
  <c r="E9375" i="73" s="1"/>
  <c r="A9354" i="73"/>
  <c r="B9355" i="73"/>
  <c r="F9374" i="73"/>
  <c r="G9352" i="73"/>
  <c r="H9352" i="73" s="1"/>
  <c r="I9352" i="73"/>
  <c r="A9355" i="73" l="1"/>
  <c r="B9356" i="73"/>
  <c r="C9376" i="73"/>
  <c r="E9376" i="73" s="1"/>
  <c r="F9375" i="73"/>
  <c r="G9353" i="73"/>
  <c r="H9353" i="73" s="1"/>
  <c r="I9353" i="73"/>
  <c r="C9377" i="73" l="1"/>
  <c r="E9377" i="73" s="1"/>
  <c r="A9356" i="73"/>
  <c r="B9357" i="73"/>
  <c r="F9376" i="73"/>
  <c r="G9354" i="73"/>
  <c r="H9354" i="73" s="1"/>
  <c r="I9354" i="73"/>
  <c r="A9357" i="73" l="1"/>
  <c r="B9358" i="73"/>
  <c r="C9378" i="73"/>
  <c r="E9378" i="73" s="1"/>
  <c r="F9377" i="73"/>
  <c r="G9355" i="73"/>
  <c r="H9355" i="73" s="1"/>
  <c r="I9355" i="73"/>
  <c r="C9379" i="73" l="1"/>
  <c r="E9379" i="73" s="1"/>
  <c r="A9358" i="73"/>
  <c r="B9359" i="73"/>
  <c r="F9378" i="73"/>
  <c r="G9356" i="73"/>
  <c r="H9356" i="73" s="1"/>
  <c r="I9356" i="73"/>
  <c r="A9359" i="73" l="1"/>
  <c r="B9360" i="73"/>
  <c r="C9380" i="73"/>
  <c r="F9379" i="73"/>
  <c r="G9357" i="73"/>
  <c r="H9357" i="73" s="1"/>
  <c r="I9357" i="73"/>
  <c r="C9381" i="73" l="1"/>
  <c r="E9381" i="73" s="1"/>
  <c r="E9380" i="73"/>
  <c r="A9360" i="73"/>
  <c r="B9361" i="73"/>
  <c r="F9380" i="73"/>
  <c r="G9358" i="73"/>
  <c r="H9358" i="73" s="1"/>
  <c r="I9358" i="73"/>
  <c r="C9382" i="73" l="1"/>
  <c r="E9382" i="73" s="1"/>
  <c r="A9361" i="73"/>
  <c r="B9362" i="73"/>
  <c r="F9381" i="73"/>
  <c r="G9359" i="73"/>
  <c r="H9359" i="73" s="1"/>
  <c r="I9359" i="73"/>
  <c r="A9362" i="73" l="1"/>
  <c r="B9363" i="73"/>
  <c r="C9383" i="73"/>
  <c r="E9383" i="73" s="1"/>
  <c r="F9382" i="73"/>
  <c r="G9360" i="73"/>
  <c r="H9360" i="73" s="1"/>
  <c r="I9360" i="73"/>
  <c r="C9384" i="73" l="1"/>
  <c r="E9384" i="73" s="1"/>
  <c r="A9363" i="73"/>
  <c r="B9364" i="73"/>
  <c r="F9383" i="73"/>
  <c r="G9361" i="73"/>
  <c r="H9361" i="73" s="1"/>
  <c r="I9361" i="73"/>
  <c r="A9364" i="73" l="1"/>
  <c r="B9365" i="73"/>
  <c r="C9385" i="73"/>
  <c r="E9385" i="73" s="1"/>
  <c r="F9384" i="73"/>
  <c r="G9362" i="73"/>
  <c r="H9362" i="73" s="1"/>
  <c r="I9362" i="73"/>
  <c r="C9386" i="73" l="1"/>
  <c r="E9386" i="73" s="1"/>
  <c r="A9365" i="73"/>
  <c r="B9366" i="73"/>
  <c r="F9385" i="73"/>
  <c r="G9363" i="73"/>
  <c r="H9363" i="73" s="1"/>
  <c r="I9363" i="73"/>
  <c r="A9366" i="73" l="1"/>
  <c r="B9367" i="73"/>
  <c r="C9387" i="73"/>
  <c r="E9387" i="73" s="1"/>
  <c r="F9386" i="73"/>
  <c r="G9364" i="73"/>
  <c r="H9364" i="73" s="1"/>
  <c r="I9364" i="73"/>
  <c r="C9388" i="73" l="1"/>
  <c r="E9388" i="73" s="1"/>
  <c r="A9367" i="73"/>
  <c r="B9368" i="73"/>
  <c r="F9387" i="73"/>
  <c r="G9365" i="73"/>
  <c r="H9365" i="73" s="1"/>
  <c r="I9365" i="73"/>
  <c r="A9368" i="73" l="1"/>
  <c r="B9369" i="73"/>
  <c r="C9389" i="73"/>
  <c r="E9389" i="73" s="1"/>
  <c r="F9388" i="73"/>
  <c r="G9366" i="73"/>
  <c r="H9366" i="73" s="1"/>
  <c r="I9366" i="73"/>
  <c r="C9390" i="73" l="1"/>
  <c r="E9390" i="73" s="1"/>
  <c r="A9369" i="73"/>
  <c r="B9370" i="73"/>
  <c r="F9389" i="73"/>
  <c r="G9367" i="73"/>
  <c r="H9367" i="73" s="1"/>
  <c r="I9367" i="73"/>
  <c r="A9370" i="73" l="1"/>
  <c r="B9371" i="73"/>
  <c r="C9391" i="73"/>
  <c r="E9391" i="73" s="1"/>
  <c r="F9390" i="73"/>
  <c r="G9368" i="73"/>
  <c r="H9368" i="73" s="1"/>
  <c r="I9368" i="73"/>
  <c r="C9392" i="73" l="1"/>
  <c r="E9392" i="73" s="1"/>
  <c r="A9371" i="73"/>
  <c r="B9372" i="73"/>
  <c r="F9391" i="73"/>
  <c r="G9369" i="73"/>
  <c r="H9369" i="73" s="1"/>
  <c r="I9369" i="73"/>
  <c r="A9372" i="73" l="1"/>
  <c r="B9373" i="73"/>
  <c r="C9393" i="73"/>
  <c r="E9393" i="73" s="1"/>
  <c r="F9392" i="73"/>
  <c r="G9370" i="73"/>
  <c r="H9370" i="73" s="1"/>
  <c r="I9370" i="73"/>
  <c r="C9394" i="73" l="1"/>
  <c r="E9394" i="73" s="1"/>
  <c r="A9373" i="73"/>
  <c r="B9374" i="73"/>
  <c r="F9393" i="73"/>
  <c r="G9371" i="73"/>
  <c r="H9371" i="73" s="1"/>
  <c r="I9371" i="73"/>
  <c r="A9374" i="73" l="1"/>
  <c r="B9375" i="73"/>
  <c r="C9395" i="73"/>
  <c r="E9395" i="73" s="1"/>
  <c r="F9394" i="73"/>
  <c r="G9372" i="73"/>
  <c r="H9372" i="73" s="1"/>
  <c r="I9372" i="73"/>
  <c r="C9396" i="73" l="1"/>
  <c r="E9396" i="73" s="1"/>
  <c r="A9375" i="73"/>
  <c r="B9376" i="73"/>
  <c r="F9395" i="73"/>
  <c r="G9373" i="73"/>
  <c r="H9373" i="73" s="1"/>
  <c r="I9373" i="73"/>
  <c r="A9376" i="73" l="1"/>
  <c r="B9377" i="73"/>
  <c r="C9397" i="73"/>
  <c r="E9397" i="73" s="1"/>
  <c r="F9396" i="73"/>
  <c r="G9374" i="73"/>
  <c r="H9374" i="73" s="1"/>
  <c r="I9374" i="73"/>
  <c r="C9398" i="73" l="1"/>
  <c r="A9377" i="73"/>
  <c r="B9378" i="73"/>
  <c r="F9397" i="73"/>
  <c r="E9398" i="73"/>
  <c r="G9375" i="73"/>
  <c r="H9375" i="73" s="1"/>
  <c r="I9375" i="73"/>
  <c r="A9378" i="73" l="1"/>
  <c r="B9379" i="73"/>
  <c r="C9399" i="73"/>
  <c r="E9399" i="73" s="1"/>
  <c r="F9398" i="73"/>
  <c r="G9376" i="73"/>
  <c r="H9376" i="73" s="1"/>
  <c r="I9376" i="73"/>
  <c r="C9400" i="73" l="1"/>
  <c r="A9379" i="73"/>
  <c r="B9380" i="73"/>
  <c r="F9399" i="73"/>
  <c r="E9400" i="73"/>
  <c r="G9377" i="73"/>
  <c r="H9377" i="73" s="1"/>
  <c r="I9377" i="73"/>
  <c r="A9380" i="73" l="1"/>
  <c r="B9381" i="73"/>
  <c r="C9401" i="73"/>
  <c r="E9401" i="73" s="1"/>
  <c r="F9400" i="73"/>
  <c r="G9378" i="73"/>
  <c r="H9378" i="73" s="1"/>
  <c r="I9378" i="73"/>
  <c r="C9402" i="73" l="1"/>
  <c r="E9402" i="73" s="1"/>
  <c r="A9381" i="73"/>
  <c r="B9382" i="73"/>
  <c r="F9401" i="73"/>
  <c r="G9379" i="73"/>
  <c r="H9379" i="73" s="1"/>
  <c r="I9379" i="73"/>
  <c r="A9382" i="73" l="1"/>
  <c r="B9383" i="73"/>
  <c r="C9403" i="73"/>
  <c r="F9402" i="73"/>
  <c r="G9380" i="73"/>
  <c r="H9380" i="73" s="1"/>
  <c r="I9380" i="73"/>
  <c r="C9404" i="73" l="1"/>
  <c r="E9403" i="73"/>
  <c r="A9383" i="73"/>
  <c r="B9384" i="73"/>
  <c r="F9403" i="73"/>
  <c r="G9381" i="73"/>
  <c r="H9381" i="73" s="1"/>
  <c r="I9381" i="73"/>
  <c r="C9405" i="73" l="1"/>
  <c r="E9405" i="73" s="1"/>
  <c r="E9404" i="73"/>
  <c r="A9384" i="73"/>
  <c r="B9385" i="73"/>
  <c r="F9404" i="73"/>
  <c r="G9382" i="73"/>
  <c r="H9382" i="73" s="1"/>
  <c r="I9382" i="73"/>
  <c r="C9406" i="73" l="1"/>
  <c r="E9406" i="73" s="1"/>
  <c r="A9385" i="73"/>
  <c r="B9386" i="73"/>
  <c r="F9405" i="73"/>
  <c r="G9383" i="73"/>
  <c r="H9383" i="73" s="1"/>
  <c r="I9383" i="73"/>
  <c r="A9386" i="73" l="1"/>
  <c r="B9387" i="73"/>
  <c r="C9407" i="73"/>
  <c r="E9407" i="73" s="1"/>
  <c r="F9406" i="73"/>
  <c r="G9384" i="73"/>
  <c r="H9384" i="73" s="1"/>
  <c r="I9384" i="73"/>
  <c r="C9408" i="73" l="1"/>
  <c r="E9408" i="73" s="1"/>
  <c r="A9387" i="73"/>
  <c r="B9388" i="73"/>
  <c r="F9407" i="73"/>
  <c r="G9385" i="73"/>
  <c r="H9385" i="73" s="1"/>
  <c r="I9385" i="73"/>
  <c r="A9388" i="73" l="1"/>
  <c r="B9389" i="73"/>
  <c r="C9409" i="73"/>
  <c r="E9409" i="73" s="1"/>
  <c r="F9408" i="73"/>
  <c r="G9386" i="73"/>
  <c r="H9386" i="73" s="1"/>
  <c r="I9386" i="73"/>
  <c r="C9410" i="73" l="1"/>
  <c r="E9410" i="73" s="1"/>
  <c r="A9389" i="73"/>
  <c r="B9390" i="73"/>
  <c r="F9409" i="73"/>
  <c r="G9387" i="73"/>
  <c r="H9387" i="73" s="1"/>
  <c r="I9387" i="73"/>
  <c r="A9390" i="73" l="1"/>
  <c r="B9391" i="73"/>
  <c r="C9411" i="73"/>
  <c r="E9411" i="73" s="1"/>
  <c r="F9410" i="73"/>
  <c r="G9388" i="73"/>
  <c r="H9388" i="73" s="1"/>
  <c r="I9388" i="73"/>
  <c r="C9412" i="73" l="1"/>
  <c r="A9391" i="73"/>
  <c r="B9392" i="73"/>
  <c r="F9411" i="73"/>
  <c r="E9412" i="73"/>
  <c r="G9389" i="73"/>
  <c r="H9389" i="73" s="1"/>
  <c r="I9389" i="73"/>
  <c r="A9392" i="73" l="1"/>
  <c r="B9393" i="73"/>
  <c r="C9413" i="73"/>
  <c r="E9413" i="73" s="1"/>
  <c r="F9412" i="73"/>
  <c r="G9390" i="73"/>
  <c r="H9390" i="73" s="1"/>
  <c r="I9390" i="73"/>
  <c r="C9414" i="73" l="1"/>
  <c r="A9393" i="73"/>
  <c r="B9394" i="73"/>
  <c r="F9413" i="73"/>
  <c r="E9414" i="73"/>
  <c r="G9391" i="73"/>
  <c r="H9391" i="73" s="1"/>
  <c r="I9391" i="73"/>
  <c r="A9394" i="73" l="1"/>
  <c r="B9395" i="73"/>
  <c r="C9415" i="73"/>
  <c r="E9415" i="73" s="1"/>
  <c r="F9414" i="73"/>
  <c r="G9392" i="73"/>
  <c r="H9392" i="73" s="1"/>
  <c r="I9392" i="73"/>
  <c r="C9416" i="73" l="1"/>
  <c r="E9416" i="73" s="1"/>
  <c r="A9395" i="73"/>
  <c r="B9396" i="73"/>
  <c r="F9415" i="73"/>
  <c r="G9393" i="73"/>
  <c r="H9393" i="73" s="1"/>
  <c r="I9393" i="73"/>
  <c r="A9396" i="73" l="1"/>
  <c r="B9397" i="73"/>
  <c r="C9417" i="73"/>
  <c r="E9417" i="73" s="1"/>
  <c r="F9416" i="73"/>
  <c r="G9394" i="73"/>
  <c r="H9394" i="73" s="1"/>
  <c r="I9394" i="73"/>
  <c r="C9418" i="73" l="1"/>
  <c r="E9418" i="73" s="1"/>
  <c r="A9397" i="73"/>
  <c r="B9398" i="73"/>
  <c r="F9417" i="73"/>
  <c r="G9395" i="73"/>
  <c r="H9395" i="73" s="1"/>
  <c r="I9395" i="73"/>
  <c r="A9398" i="73" l="1"/>
  <c r="B9399" i="73"/>
  <c r="C9419" i="73"/>
  <c r="F9418" i="73"/>
  <c r="G9396" i="73"/>
  <c r="H9396" i="73" s="1"/>
  <c r="I9396" i="73"/>
  <c r="C9420" i="73" l="1"/>
  <c r="E9420" i="73" s="1"/>
  <c r="E9419" i="73"/>
  <c r="A9399" i="73"/>
  <c r="B9400" i="73"/>
  <c r="F9419" i="73"/>
  <c r="G9397" i="73"/>
  <c r="H9397" i="73" s="1"/>
  <c r="I9397" i="73"/>
  <c r="C9421" i="73" l="1"/>
  <c r="A9400" i="73"/>
  <c r="B9401" i="73"/>
  <c r="F9420" i="73"/>
  <c r="E9421" i="73"/>
  <c r="G9398" i="73"/>
  <c r="H9398" i="73" s="1"/>
  <c r="I9398" i="73"/>
  <c r="A9401" i="73" l="1"/>
  <c r="B9402" i="73"/>
  <c r="C9422" i="73"/>
  <c r="E9422" i="73" s="1"/>
  <c r="F9421" i="73"/>
  <c r="G9399" i="73"/>
  <c r="H9399" i="73" s="1"/>
  <c r="I9399" i="73"/>
  <c r="C9423" i="73" l="1"/>
  <c r="A9402" i="73"/>
  <c r="B9403" i="73"/>
  <c r="F9422" i="73"/>
  <c r="E9423" i="73"/>
  <c r="G9400" i="73"/>
  <c r="H9400" i="73" s="1"/>
  <c r="I9400" i="73"/>
  <c r="A9403" i="73" l="1"/>
  <c r="B9404" i="73"/>
  <c r="C9424" i="73"/>
  <c r="E9424" i="73" s="1"/>
  <c r="F9423" i="73"/>
  <c r="G9401" i="73"/>
  <c r="H9401" i="73" s="1"/>
  <c r="I9401" i="73"/>
  <c r="C9425" i="73" l="1"/>
  <c r="E9425" i="73" s="1"/>
  <c r="A9404" i="73"/>
  <c r="B9405" i="73"/>
  <c r="F9424" i="73"/>
  <c r="G9402" i="73"/>
  <c r="H9402" i="73" s="1"/>
  <c r="I9402" i="73"/>
  <c r="A9405" i="73" l="1"/>
  <c r="B9406" i="73"/>
  <c r="C9426" i="73"/>
  <c r="E9426" i="73" s="1"/>
  <c r="F9425" i="73"/>
  <c r="G9403" i="73"/>
  <c r="H9403" i="73" s="1"/>
  <c r="I9403" i="73"/>
  <c r="C9427" i="73" l="1"/>
  <c r="E9427" i="73" s="1"/>
  <c r="A9406" i="73"/>
  <c r="B9407" i="73"/>
  <c r="F9426" i="73"/>
  <c r="G9404" i="73"/>
  <c r="H9404" i="73" s="1"/>
  <c r="I9404" i="73"/>
  <c r="A9407" i="73" l="1"/>
  <c r="B9408" i="73"/>
  <c r="C9428" i="73"/>
  <c r="F9427" i="73"/>
  <c r="G9405" i="73"/>
  <c r="H9405" i="73" s="1"/>
  <c r="I9405" i="73"/>
  <c r="C9429" i="73" l="1"/>
  <c r="E9429" i="73" s="1"/>
  <c r="E9428" i="73"/>
  <c r="A9408" i="73"/>
  <c r="B9409" i="73"/>
  <c r="F9428" i="73"/>
  <c r="G9406" i="73"/>
  <c r="H9406" i="73" s="1"/>
  <c r="I9406" i="73"/>
  <c r="C9430" i="73" l="1"/>
  <c r="A9409" i="73"/>
  <c r="B9410" i="73"/>
  <c r="F9429" i="73"/>
  <c r="E9430" i="73"/>
  <c r="G9407" i="73"/>
  <c r="H9407" i="73" s="1"/>
  <c r="I9407" i="73"/>
  <c r="A9410" i="73" l="1"/>
  <c r="B9411" i="73"/>
  <c r="C9431" i="73"/>
  <c r="E9431" i="73" s="1"/>
  <c r="F9430" i="73"/>
  <c r="G9408" i="73"/>
  <c r="H9408" i="73" s="1"/>
  <c r="I9408" i="73"/>
  <c r="C9432" i="73" l="1"/>
  <c r="E9432" i="73" s="1"/>
  <c r="A9411" i="73"/>
  <c r="B9412" i="73"/>
  <c r="F9431" i="73"/>
  <c r="G9409" i="73"/>
  <c r="H9409" i="73" s="1"/>
  <c r="I9409" i="73"/>
  <c r="A9412" i="73" l="1"/>
  <c r="B9413" i="73"/>
  <c r="C9433" i="73"/>
  <c r="E9433" i="73" s="1"/>
  <c r="F9432" i="73"/>
  <c r="G9410" i="73"/>
  <c r="H9410" i="73" s="1"/>
  <c r="I9410" i="73"/>
  <c r="C9434" i="73" l="1"/>
  <c r="E9434" i="73" s="1"/>
  <c r="A9413" i="73"/>
  <c r="B9414" i="73"/>
  <c r="F9433" i="73"/>
  <c r="G9411" i="73"/>
  <c r="H9411" i="73" s="1"/>
  <c r="I9411" i="73"/>
  <c r="A9414" i="73" l="1"/>
  <c r="B9415" i="73"/>
  <c r="C9435" i="73"/>
  <c r="F9434" i="73"/>
  <c r="G9412" i="73"/>
  <c r="H9412" i="73" s="1"/>
  <c r="I9412" i="73"/>
  <c r="E9435" i="73"/>
  <c r="C9436" i="73" l="1"/>
  <c r="E9436" i="73" s="1"/>
  <c r="A9415" i="73"/>
  <c r="B9416" i="73"/>
  <c r="F9435" i="73"/>
  <c r="G9413" i="73"/>
  <c r="H9413" i="73" s="1"/>
  <c r="I9413" i="73"/>
  <c r="A9416" i="73" l="1"/>
  <c r="B9417" i="73"/>
  <c r="C9437" i="73"/>
  <c r="E9437" i="73" s="1"/>
  <c r="F9436" i="73"/>
  <c r="G9414" i="73"/>
  <c r="H9414" i="73" s="1"/>
  <c r="I9414" i="73"/>
  <c r="C9438" i="73" l="1"/>
  <c r="E9438" i="73" s="1"/>
  <c r="A9417" i="73"/>
  <c r="B9418" i="73"/>
  <c r="F9437" i="73"/>
  <c r="G9415" i="73"/>
  <c r="H9415" i="73" s="1"/>
  <c r="I9415" i="73"/>
  <c r="A9418" i="73" l="1"/>
  <c r="B9419" i="73"/>
  <c r="C9439" i="73"/>
  <c r="F9438" i="73"/>
  <c r="G9416" i="73"/>
  <c r="H9416" i="73" s="1"/>
  <c r="I9416" i="73"/>
  <c r="C9440" i="73" l="1"/>
  <c r="E9440" i="73" s="1"/>
  <c r="E9439" i="73"/>
  <c r="A9419" i="73"/>
  <c r="B9420" i="73"/>
  <c r="F9439" i="73"/>
  <c r="G9417" i="73"/>
  <c r="H9417" i="73" s="1"/>
  <c r="I9417" i="73"/>
  <c r="C9441" i="73" l="1"/>
  <c r="E9441" i="73" s="1"/>
  <c r="A9420" i="73"/>
  <c r="B9421" i="73"/>
  <c r="F9440" i="73"/>
  <c r="G9418" i="73"/>
  <c r="H9418" i="73" s="1"/>
  <c r="I9418" i="73"/>
  <c r="A9421" i="73" l="1"/>
  <c r="B9422" i="73"/>
  <c r="C9442" i="73"/>
  <c r="F9441" i="73"/>
  <c r="G9419" i="73"/>
  <c r="H9419" i="73" s="1"/>
  <c r="I9419" i="73"/>
  <c r="C9443" i="73" l="1"/>
  <c r="E9443" i="73" s="1"/>
  <c r="E9442" i="73"/>
  <c r="A9422" i="73"/>
  <c r="B9423" i="73"/>
  <c r="F9442" i="73"/>
  <c r="G9420" i="73"/>
  <c r="H9420" i="73" s="1"/>
  <c r="I9420" i="73"/>
  <c r="C9444" i="73" l="1"/>
  <c r="A9423" i="73"/>
  <c r="B9424" i="73"/>
  <c r="F9443" i="73"/>
  <c r="E9444" i="73"/>
  <c r="G9421" i="73"/>
  <c r="H9421" i="73" s="1"/>
  <c r="I9421" i="73"/>
  <c r="A9424" i="73" l="1"/>
  <c r="B9425" i="73"/>
  <c r="C9445" i="73"/>
  <c r="E9445" i="73" s="1"/>
  <c r="F9444" i="73"/>
  <c r="G9422" i="73"/>
  <c r="H9422" i="73" s="1"/>
  <c r="I9422" i="73"/>
  <c r="A9425" i="73" l="1"/>
  <c r="B9426" i="73"/>
  <c r="C9446" i="73"/>
  <c r="E9446" i="73" s="1"/>
  <c r="F9445" i="73"/>
  <c r="G9423" i="73"/>
  <c r="H9423" i="73" s="1"/>
  <c r="I9423" i="73"/>
  <c r="C9447" i="73" l="1"/>
  <c r="A9426" i="73"/>
  <c r="B9427" i="73"/>
  <c r="F9446" i="73"/>
  <c r="E9447" i="73"/>
  <c r="G9424" i="73"/>
  <c r="H9424" i="73" s="1"/>
  <c r="I9424" i="73"/>
  <c r="A9427" i="73" l="1"/>
  <c r="B9428" i="73"/>
  <c r="C9448" i="73"/>
  <c r="E9448" i="73" s="1"/>
  <c r="F9447" i="73"/>
  <c r="G9425" i="73"/>
  <c r="H9425" i="73" s="1"/>
  <c r="I9425" i="73"/>
  <c r="C9449" i="73" l="1"/>
  <c r="A9428" i="73"/>
  <c r="B9429" i="73"/>
  <c r="F9448" i="73"/>
  <c r="E9449" i="73"/>
  <c r="G9426" i="73"/>
  <c r="H9426" i="73" s="1"/>
  <c r="I9426" i="73"/>
  <c r="A9429" i="73" l="1"/>
  <c r="B9430" i="73"/>
  <c r="C9450" i="73"/>
  <c r="F9449" i="73"/>
  <c r="G9427" i="73"/>
  <c r="H9427" i="73" s="1"/>
  <c r="I9427" i="73"/>
  <c r="C9451" i="73" l="1"/>
  <c r="E9451" i="73" s="1"/>
  <c r="E9450" i="73"/>
  <c r="A9430" i="73"/>
  <c r="B9431" i="73"/>
  <c r="F9450" i="73"/>
  <c r="G9428" i="73"/>
  <c r="H9428" i="73" s="1"/>
  <c r="I9428" i="73"/>
  <c r="C9452" i="73" l="1"/>
  <c r="E9452" i="73" s="1"/>
  <c r="A9431" i="73"/>
  <c r="B9432" i="73"/>
  <c r="F9451" i="73"/>
  <c r="G9429" i="73"/>
  <c r="H9429" i="73" s="1"/>
  <c r="I9429" i="73"/>
  <c r="A9432" i="73" l="1"/>
  <c r="B9433" i="73"/>
  <c r="C9453" i="73"/>
  <c r="E9453" i="73" s="1"/>
  <c r="F9452" i="73"/>
  <c r="G9430" i="73"/>
  <c r="H9430" i="73" s="1"/>
  <c r="I9430" i="73"/>
  <c r="C9454" i="73" l="1"/>
  <c r="E9454" i="73" s="1"/>
  <c r="A9433" i="73"/>
  <c r="B9434" i="73"/>
  <c r="F9453" i="73"/>
  <c r="G9431" i="73"/>
  <c r="H9431" i="73" s="1"/>
  <c r="I9431" i="73"/>
  <c r="A9434" i="73" l="1"/>
  <c r="B9435" i="73"/>
  <c r="C9455" i="73"/>
  <c r="E9455" i="73" s="1"/>
  <c r="F9454" i="73"/>
  <c r="G9432" i="73"/>
  <c r="H9432" i="73" s="1"/>
  <c r="I9432" i="73"/>
  <c r="C9456" i="73" l="1"/>
  <c r="E9456" i="73" s="1"/>
  <c r="A9435" i="73"/>
  <c r="B9436" i="73"/>
  <c r="F9455" i="73"/>
  <c r="G9433" i="73"/>
  <c r="H9433" i="73" s="1"/>
  <c r="I9433" i="73"/>
  <c r="A9436" i="73" l="1"/>
  <c r="B9437" i="73"/>
  <c r="C9457" i="73"/>
  <c r="E9457" i="73" s="1"/>
  <c r="F9456" i="73"/>
  <c r="G9434" i="73"/>
  <c r="H9434" i="73" s="1"/>
  <c r="I9434" i="73"/>
  <c r="C9458" i="73" l="1"/>
  <c r="E9458" i="73" s="1"/>
  <c r="A9437" i="73"/>
  <c r="B9438" i="73"/>
  <c r="F9457" i="73"/>
  <c r="G9435" i="73"/>
  <c r="H9435" i="73" s="1"/>
  <c r="I9435" i="73"/>
  <c r="A9438" i="73" l="1"/>
  <c r="B9439" i="73"/>
  <c r="C9459" i="73"/>
  <c r="F9458" i="73"/>
  <c r="G9436" i="73"/>
  <c r="H9436" i="73" s="1"/>
  <c r="I9436" i="73"/>
  <c r="C9460" i="73" l="1"/>
  <c r="E9459" i="73"/>
  <c r="A9439" i="73"/>
  <c r="B9440" i="73"/>
  <c r="F9459" i="73"/>
  <c r="G9437" i="73"/>
  <c r="H9437" i="73" s="1"/>
  <c r="I9437" i="73"/>
  <c r="C9461" i="73" l="1"/>
  <c r="E9461" i="73" s="1"/>
  <c r="E9460" i="73"/>
  <c r="A9440" i="73"/>
  <c r="B9441" i="73"/>
  <c r="F9460" i="73"/>
  <c r="G9438" i="73"/>
  <c r="H9438" i="73" s="1"/>
  <c r="I9438" i="73"/>
  <c r="C9462" i="73" l="1"/>
  <c r="E9462" i="73" s="1"/>
  <c r="A9441" i="73"/>
  <c r="B9442" i="73"/>
  <c r="F9461" i="73"/>
  <c r="G9439" i="73"/>
  <c r="H9439" i="73" s="1"/>
  <c r="I9439" i="73"/>
  <c r="A9442" i="73" l="1"/>
  <c r="B9443" i="73"/>
  <c r="C9463" i="73"/>
  <c r="E9463" i="73" s="1"/>
  <c r="F9462" i="73"/>
  <c r="G9440" i="73"/>
  <c r="H9440" i="73" s="1"/>
  <c r="I9440" i="73"/>
  <c r="C9464" i="73" l="1"/>
  <c r="E9464" i="73" s="1"/>
  <c r="A9443" i="73"/>
  <c r="B9444" i="73"/>
  <c r="F9463" i="73"/>
  <c r="G9441" i="73"/>
  <c r="H9441" i="73" s="1"/>
  <c r="I9441" i="73"/>
  <c r="A9444" i="73" l="1"/>
  <c r="B9445" i="73"/>
  <c r="C9465" i="73"/>
  <c r="E9465" i="73" s="1"/>
  <c r="F9464" i="73"/>
  <c r="G9442" i="73"/>
  <c r="H9442" i="73" s="1"/>
  <c r="I9442" i="73"/>
  <c r="C9466" i="73" l="1"/>
  <c r="E9466" i="73" s="1"/>
  <c r="A9445" i="73"/>
  <c r="B9446" i="73"/>
  <c r="F9465" i="73"/>
  <c r="G9443" i="73"/>
  <c r="H9443" i="73" s="1"/>
  <c r="I9443" i="73"/>
  <c r="A9446" i="73" l="1"/>
  <c r="B9447" i="73"/>
  <c r="C9467" i="73"/>
  <c r="E9467" i="73" s="1"/>
  <c r="F9466" i="73"/>
  <c r="G9444" i="73"/>
  <c r="H9444" i="73" s="1"/>
  <c r="I9444" i="73"/>
  <c r="C9468" i="73" l="1"/>
  <c r="A9447" i="73"/>
  <c r="B9448" i="73"/>
  <c r="F9467" i="73"/>
  <c r="E9468" i="73"/>
  <c r="G9445" i="73"/>
  <c r="H9445" i="73" s="1"/>
  <c r="I9445" i="73"/>
  <c r="A9448" i="73" l="1"/>
  <c r="B9449" i="73"/>
  <c r="C9469" i="73"/>
  <c r="E9469" i="73" s="1"/>
  <c r="F9468" i="73"/>
  <c r="G9446" i="73"/>
  <c r="H9446" i="73" s="1"/>
  <c r="I9446" i="73"/>
  <c r="C9470" i="73" l="1"/>
  <c r="E9470" i="73" s="1"/>
  <c r="A9449" i="73"/>
  <c r="B9450" i="73"/>
  <c r="F9469" i="73"/>
  <c r="G9447" i="73"/>
  <c r="H9447" i="73" s="1"/>
  <c r="I9447" i="73"/>
  <c r="A9450" i="73" l="1"/>
  <c r="B9451" i="73"/>
  <c r="C9471" i="73"/>
  <c r="E9471" i="73" s="1"/>
  <c r="F9470" i="73"/>
  <c r="G9448" i="73"/>
  <c r="H9448" i="73" s="1"/>
  <c r="I9448" i="73"/>
  <c r="C9472" i="73" l="1"/>
  <c r="E9472" i="73" s="1"/>
  <c r="A9451" i="73"/>
  <c r="B9452" i="73"/>
  <c r="F9471" i="73"/>
  <c r="G9449" i="73"/>
  <c r="H9449" i="73" s="1"/>
  <c r="I9449" i="73"/>
  <c r="A9452" i="73" l="1"/>
  <c r="B9453" i="73"/>
  <c r="C9473" i="73"/>
  <c r="E9473" i="73" s="1"/>
  <c r="F9472" i="73"/>
  <c r="G9450" i="73"/>
  <c r="H9450" i="73" s="1"/>
  <c r="I9450" i="73"/>
  <c r="C9474" i="73" l="1"/>
  <c r="E9474" i="73" s="1"/>
  <c r="A9453" i="73"/>
  <c r="B9454" i="73"/>
  <c r="F9473" i="73"/>
  <c r="G9451" i="73"/>
  <c r="H9451" i="73" s="1"/>
  <c r="I9451" i="73"/>
  <c r="A9454" i="73" l="1"/>
  <c r="B9455" i="73"/>
  <c r="C9475" i="73"/>
  <c r="E9475" i="73" s="1"/>
  <c r="F9474" i="73"/>
  <c r="G9452" i="73"/>
  <c r="H9452" i="73" s="1"/>
  <c r="I9452" i="73"/>
  <c r="C9476" i="73" l="1"/>
  <c r="A9455" i="73"/>
  <c r="B9456" i="73"/>
  <c r="F9475" i="73"/>
  <c r="E9476" i="73"/>
  <c r="G9453" i="73"/>
  <c r="H9453" i="73" s="1"/>
  <c r="I9453" i="73"/>
  <c r="A9456" i="73" l="1"/>
  <c r="B9457" i="73"/>
  <c r="C9477" i="73"/>
  <c r="E9477" i="73" s="1"/>
  <c r="F9476" i="73"/>
  <c r="G9454" i="73"/>
  <c r="H9454" i="73" s="1"/>
  <c r="I9454" i="73"/>
  <c r="C9478" i="73" l="1"/>
  <c r="E9478" i="73" s="1"/>
  <c r="A9457" i="73"/>
  <c r="B9458" i="73"/>
  <c r="F9477" i="73"/>
  <c r="G9455" i="73"/>
  <c r="H9455" i="73" s="1"/>
  <c r="I9455" i="73"/>
  <c r="A9458" i="73" l="1"/>
  <c r="B9459" i="73"/>
  <c r="C9479" i="73"/>
  <c r="E9479" i="73" s="1"/>
  <c r="F9478" i="73"/>
  <c r="G9456" i="73"/>
  <c r="H9456" i="73" s="1"/>
  <c r="I9456" i="73"/>
  <c r="C9480" i="73" l="1"/>
  <c r="E9480" i="73" s="1"/>
  <c r="A9459" i="73"/>
  <c r="B9460" i="73"/>
  <c r="F9479" i="73"/>
  <c r="G9457" i="73"/>
  <c r="H9457" i="73" s="1"/>
  <c r="I9457" i="73"/>
  <c r="A9460" i="73" l="1"/>
  <c r="B9461" i="73"/>
  <c r="C9481" i="73"/>
  <c r="E9481" i="73" s="1"/>
  <c r="F9480" i="73"/>
  <c r="G9458" i="73"/>
  <c r="H9458" i="73" s="1"/>
  <c r="I9458" i="73"/>
  <c r="C9482" i="73" l="1"/>
  <c r="E9482" i="73" s="1"/>
  <c r="A9461" i="73"/>
  <c r="B9462" i="73"/>
  <c r="F9481" i="73"/>
  <c r="G9459" i="73"/>
  <c r="H9459" i="73" s="1"/>
  <c r="I9459" i="73"/>
  <c r="A9462" i="73" l="1"/>
  <c r="B9463" i="73"/>
  <c r="C9483" i="73"/>
  <c r="E9483" i="73" s="1"/>
  <c r="F9482" i="73"/>
  <c r="G9460" i="73"/>
  <c r="H9460" i="73" s="1"/>
  <c r="I9460" i="73"/>
  <c r="C9484" i="73" l="1"/>
  <c r="E9484" i="73" s="1"/>
  <c r="A9463" i="73"/>
  <c r="B9464" i="73"/>
  <c r="F9483" i="73"/>
  <c r="G9461" i="73"/>
  <c r="H9461" i="73" s="1"/>
  <c r="I9461" i="73"/>
  <c r="A9464" i="73" l="1"/>
  <c r="B9465" i="73"/>
  <c r="C9485" i="73"/>
  <c r="E9485" i="73" s="1"/>
  <c r="F9484" i="73"/>
  <c r="G9462" i="73"/>
  <c r="H9462" i="73" s="1"/>
  <c r="I9462" i="73"/>
  <c r="C9486" i="73" l="1"/>
  <c r="A9465" i="73"/>
  <c r="B9466" i="73"/>
  <c r="F9485" i="73"/>
  <c r="E9486" i="73"/>
  <c r="G9463" i="73"/>
  <c r="H9463" i="73" s="1"/>
  <c r="I9463" i="73"/>
  <c r="A9466" i="73" l="1"/>
  <c r="B9467" i="73"/>
  <c r="C9487" i="73"/>
  <c r="E9487" i="73" s="1"/>
  <c r="F9486" i="73"/>
  <c r="G9464" i="73"/>
  <c r="H9464" i="73" s="1"/>
  <c r="I9464" i="73"/>
  <c r="C9488" i="73" l="1"/>
  <c r="E9488" i="73" s="1"/>
  <c r="A9467" i="73"/>
  <c r="B9468" i="73"/>
  <c r="F9487" i="73"/>
  <c r="G9465" i="73"/>
  <c r="H9465" i="73" s="1"/>
  <c r="I9465" i="73"/>
  <c r="A9468" i="73" l="1"/>
  <c r="B9469" i="73"/>
  <c r="C9489" i="73"/>
  <c r="F9488" i="73"/>
  <c r="G9466" i="73"/>
  <c r="H9466" i="73" s="1"/>
  <c r="I9466" i="73"/>
  <c r="C9490" i="73" l="1"/>
  <c r="E9489" i="73"/>
  <c r="A9469" i="73"/>
  <c r="B9470" i="73"/>
  <c r="F9489" i="73"/>
  <c r="G9467" i="73"/>
  <c r="H9467" i="73" s="1"/>
  <c r="I9467" i="73"/>
  <c r="C9491" i="73" l="1"/>
  <c r="E9491" i="73" s="1"/>
  <c r="E9490" i="73"/>
  <c r="A9470" i="73"/>
  <c r="B9471" i="73"/>
  <c r="F9490" i="73"/>
  <c r="G9468" i="73"/>
  <c r="H9468" i="73" s="1"/>
  <c r="I9468" i="73"/>
  <c r="C9492" i="73" l="1"/>
  <c r="E9492" i="73" s="1"/>
  <c r="A9471" i="73"/>
  <c r="B9472" i="73"/>
  <c r="F9491" i="73"/>
  <c r="G9469" i="73"/>
  <c r="H9469" i="73" s="1"/>
  <c r="I9469" i="73"/>
  <c r="A9472" i="73" l="1"/>
  <c r="B9473" i="73"/>
  <c r="C9493" i="73"/>
  <c r="F9492" i="73"/>
  <c r="G9470" i="73"/>
  <c r="H9470" i="73" s="1"/>
  <c r="I9470" i="73"/>
  <c r="C9494" i="73" l="1"/>
  <c r="E9493" i="73"/>
  <c r="A9473" i="73"/>
  <c r="B9474" i="73"/>
  <c r="F9493" i="73"/>
  <c r="G9471" i="73"/>
  <c r="H9471" i="73" s="1"/>
  <c r="I9471" i="73"/>
  <c r="C9495" i="73" l="1"/>
  <c r="E9495" i="73" s="1"/>
  <c r="E9494" i="73"/>
  <c r="A9474" i="73"/>
  <c r="B9475" i="73"/>
  <c r="F9494" i="73"/>
  <c r="G9472" i="73"/>
  <c r="H9472" i="73" s="1"/>
  <c r="I9472" i="73"/>
  <c r="C9496" i="73" l="1"/>
  <c r="E9496" i="73" s="1"/>
  <c r="A9475" i="73"/>
  <c r="B9476" i="73"/>
  <c r="F9495" i="73"/>
  <c r="G9473" i="73"/>
  <c r="H9473" i="73" s="1"/>
  <c r="I9473" i="73"/>
  <c r="A9476" i="73" l="1"/>
  <c r="B9477" i="73"/>
  <c r="C9497" i="73"/>
  <c r="E9497" i="73" s="1"/>
  <c r="F9496" i="73"/>
  <c r="G9474" i="73"/>
  <c r="H9474" i="73" s="1"/>
  <c r="I9474" i="73"/>
  <c r="C9498" i="73" l="1"/>
  <c r="A9477" i="73"/>
  <c r="B9478" i="73"/>
  <c r="F9497" i="73"/>
  <c r="E9498" i="73"/>
  <c r="G9475" i="73"/>
  <c r="H9475" i="73" s="1"/>
  <c r="I9475" i="73"/>
  <c r="A9478" i="73" l="1"/>
  <c r="B9479" i="73"/>
  <c r="C9499" i="73"/>
  <c r="E9499" i="73" s="1"/>
  <c r="F9498" i="73"/>
  <c r="G9476" i="73"/>
  <c r="H9476" i="73" s="1"/>
  <c r="I9476" i="73"/>
  <c r="C9500" i="73" l="1"/>
  <c r="E9500" i="73" s="1"/>
  <c r="A9479" i="73"/>
  <c r="B9480" i="73"/>
  <c r="F9499" i="73"/>
  <c r="G9477" i="73"/>
  <c r="H9477" i="73" s="1"/>
  <c r="I9477" i="73"/>
  <c r="A9480" i="73" l="1"/>
  <c r="B9481" i="73"/>
  <c r="C9501" i="73"/>
  <c r="E9501" i="73" s="1"/>
  <c r="F9500" i="73"/>
  <c r="G9478" i="73"/>
  <c r="H9478" i="73" s="1"/>
  <c r="I9478" i="73"/>
  <c r="C9502" i="73" l="1"/>
  <c r="E9502" i="73" s="1"/>
  <c r="A9481" i="73"/>
  <c r="B9482" i="73"/>
  <c r="F9501" i="73"/>
  <c r="G9479" i="73"/>
  <c r="H9479" i="73" s="1"/>
  <c r="I9479" i="73"/>
  <c r="A9482" i="73" l="1"/>
  <c r="B9483" i="73"/>
  <c r="C9503" i="73"/>
  <c r="E9503" i="73" s="1"/>
  <c r="F9502" i="73"/>
  <c r="G9480" i="73"/>
  <c r="H9480" i="73" s="1"/>
  <c r="I9480" i="73"/>
  <c r="C9504" i="73" l="1"/>
  <c r="E9504" i="73" s="1"/>
  <c r="A9483" i="73"/>
  <c r="B9484" i="73"/>
  <c r="F9503" i="73"/>
  <c r="G9481" i="73"/>
  <c r="H9481" i="73" s="1"/>
  <c r="I9481" i="73"/>
  <c r="A9484" i="73" l="1"/>
  <c r="B9485" i="73"/>
  <c r="C9505" i="73"/>
  <c r="E9505" i="73" s="1"/>
  <c r="F9504" i="73"/>
  <c r="G9482" i="73"/>
  <c r="H9482" i="73" s="1"/>
  <c r="I9482" i="73"/>
  <c r="C9506" i="73" l="1"/>
  <c r="E9506" i="73" s="1"/>
  <c r="A9485" i="73"/>
  <c r="B9486" i="73"/>
  <c r="F9505" i="73"/>
  <c r="G9483" i="73"/>
  <c r="H9483" i="73" s="1"/>
  <c r="I9483" i="73"/>
  <c r="A9486" i="73" l="1"/>
  <c r="B9487" i="73"/>
  <c r="C9507" i="73"/>
  <c r="E9507" i="73" s="1"/>
  <c r="F9506" i="73"/>
  <c r="G9484" i="73"/>
  <c r="H9484" i="73" s="1"/>
  <c r="I9484" i="73"/>
  <c r="C9508" i="73" l="1"/>
  <c r="E9508" i="73" s="1"/>
  <c r="A9487" i="73"/>
  <c r="B9488" i="73"/>
  <c r="F9507" i="73"/>
  <c r="G9485" i="73"/>
  <c r="H9485" i="73" s="1"/>
  <c r="I9485" i="73"/>
  <c r="A9488" i="73" l="1"/>
  <c r="B9489" i="73"/>
  <c r="C9509" i="73"/>
  <c r="E9509" i="73" s="1"/>
  <c r="F9508" i="73"/>
  <c r="G9486" i="73"/>
  <c r="H9486" i="73" s="1"/>
  <c r="I9486" i="73"/>
  <c r="C9510" i="73" l="1"/>
  <c r="E9510" i="73" s="1"/>
  <c r="A9489" i="73"/>
  <c r="B9490" i="73"/>
  <c r="F9509" i="73"/>
  <c r="G9487" i="73"/>
  <c r="H9487" i="73" s="1"/>
  <c r="I9487" i="73"/>
  <c r="A9490" i="73" l="1"/>
  <c r="B9491" i="73"/>
  <c r="C9511" i="73"/>
  <c r="F9510" i="73"/>
  <c r="G9488" i="73"/>
  <c r="H9488" i="73" s="1"/>
  <c r="I9488" i="73"/>
  <c r="C9512" i="73" l="1"/>
  <c r="E9512" i="73" s="1"/>
  <c r="E9511" i="73"/>
  <c r="A9491" i="73"/>
  <c r="B9492" i="73"/>
  <c r="F9511" i="73"/>
  <c r="G9489" i="73"/>
  <c r="H9489" i="73" s="1"/>
  <c r="I9489" i="73"/>
  <c r="C9513" i="73" l="1"/>
  <c r="E9513" i="73" s="1"/>
  <c r="A9492" i="73"/>
  <c r="B9493" i="73"/>
  <c r="F9512" i="73"/>
  <c r="G9490" i="73"/>
  <c r="H9490" i="73" s="1"/>
  <c r="I9490" i="73"/>
  <c r="A9493" i="73" l="1"/>
  <c r="B9494" i="73"/>
  <c r="C9514" i="73"/>
  <c r="E9514" i="73" s="1"/>
  <c r="F9513" i="73"/>
  <c r="G9491" i="73"/>
  <c r="H9491" i="73" s="1"/>
  <c r="I9491" i="73"/>
  <c r="C9515" i="73" l="1"/>
  <c r="E9515" i="73" s="1"/>
  <c r="A9494" i="73"/>
  <c r="B9495" i="73"/>
  <c r="F9514" i="73"/>
  <c r="G9492" i="73"/>
  <c r="H9492" i="73" s="1"/>
  <c r="I9492" i="73"/>
  <c r="A9495" i="73" l="1"/>
  <c r="B9496" i="73"/>
  <c r="C9516" i="73"/>
  <c r="E9516" i="73" s="1"/>
  <c r="F9515" i="73"/>
  <c r="G9493" i="73"/>
  <c r="H9493" i="73" s="1"/>
  <c r="I9493" i="73"/>
  <c r="C9517" i="73" l="1"/>
  <c r="E9517" i="73" s="1"/>
  <c r="A9496" i="73"/>
  <c r="B9497" i="73"/>
  <c r="F9516" i="73"/>
  <c r="G9494" i="73"/>
  <c r="H9494" i="73" s="1"/>
  <c r="I9494" i="73"/>
  <c r="A9497" i="73" l="1"/>
  <c r="B9498" i="73"/>
  <c r="C9518" i="73"/>
  <c r="F9517" i="73"/>
  <c r="G9495" i="73"/>
  <c r="H9495" i="73" s="1"/>
  <c r="I9495" i="73"/>
  <c r="C9519" i="73" l="1"/>
  <c r="E9519" i="73" s="1"/>
  <c r="E9518" i="73"/>
  <c r="A9498" i="73"/>
  <c r="B9499" i="73"/>
  <c r="F9518" i="73"/>
  <c r="G9496" i="73"/>
  <c r="H9496" i="73" s="1"/>
  <c r="I9496" i="73"/>
  <c r="C9520" i="73" l="1"/>
  <c r="E9520" i="73" s="1"/>
  <c r="A9499" i="73"/>
  <c r="B9500" i="73"/>
  <c r="F9519" i="73"/>
  <c r="G9497" i="73"/>
  <c r="H9497" i="73" s="1"/>
  <c r="I9497" i="73"/>
  <c r="A9500" i="73" l="1"/>
  <c r="B9501" i="73"/>
  <c r="C9521" i="73"/>
  <c r="E9521" i="73" s="1"/>
  <c r="F9520" i="73"/>
  <c r="G9498" i="73"/>
  <c r="H9498" i="73" s="1"/>
  <c r="I9498" i="73"/>
  <c r="C9522" i="73" l="1"/>
  <c r="E9522" i="73" s="1"/>
  <c r="A9501" i="73"/>
  <c r="B9502" i="73"/>
  <c r="F9521" i="73"/>
  <c r="G9499" i="73"/>
  <c r="H9499" i="73" s="1"/>
  <c r="I9499" i="73"/>
  <c r="A9502" i="73" l="1"/>
  <c r="B9503" i="73"/>
  <c r="C9523" i="73"/>
  <c r="E9523" i="73" s="1"/>
  <c r="F9522" i="73"/>
  <c r="G9500" i="73"/>
  <c r="H9500" i="73" s="1"/>
  <c r="I9500" i="73"/>
  <c r="C9524" i="73" l="1"/>
  <c r="E9524" i="73" s="1"/>
  <c r="A9503" i="73"/>
  <c r="B9504" i="73"/>
  <c r="F9523" i="73"/>
  <c r="G9501" i="73"/>
  <c r="H9501" i="73" s="1"/>
  <c r="I9501" i="73"/>
  <c r="A9504" i="73" l="1"/>
  <c r="B9505" i="73"/>
  <c r="C9525" i="73"/>
  <c r="E9525" i="73" s="1"/>
  <c r="F9524" i="73"/>
  <c r="G9502" i="73"/>
  <c r="H9502" i="73" s="1"/>
  <c r="I9502" i="73"/>
  <c r="C9526" i="73" l="1"/>
  <c r="E9526" i="73" s="1"/>
  <c r="A9505" i="73"/>
  <c r="B9506" i="73"/>
  <c r="F9525" i="73"/>
  <c r="G9503" i="73"/>
  <c r="H9503" i="73" s="1"/>
  <c r="I9503" i="73"/>
  <c r="A9506" i="73" l="1"/>
  <c r="B9507" i="73"/>
  <c r="C9527" i="73"/>
  <c r="E9527" i="73" s="1"/>
  <c r="F9526" i="73"/>
  <c r="G9504" i="73"/>
  <c r="H9504" i="73" s="1"/>
  <c r="I9504" i="73"/>
  <c r="C9528" i="73" l="1"/>
  <c r="E9528" i="73" s="1"/>
  <c r="A9507" i="73"/>
  <c r="B9508" i="73"/>
  <c r="F9527" i="73"/>
  <c r="G9505" i="73"/>
  <c r="H9505" i="73" s="1"/>
  <c r="I9505" i="73"/>
  <c r="A9508" i="73" l="1"/>
  <c r="B9509" i="73"/>
  <c r="C9529" i="73"/>
  <c r="E9529" i="73" s="1"/>
  <c r="F9528" i="73"/>
  <c r="G9506" i="73"/>
  <c r="H9506" i="73" s="1"/>
  <c r="I9506" i="73"/>
  <c r="C9530" i="73" l="1"/>
  <c r="E9530" i="73" s="1"/>
  <c r="A9509" i="73"/>
  <c r="B9510" i="73"/>
  <c r="F9529" i="73"/>
  <c r="G9507" i="73"/>
  <c r="H9507" i="73" s="1"/>
  <c r="I9507" i="73"/>
  <c r="A9510" i="73" l="1"/>
  <c r="B9511" i="73"/>
  <c r="C9531" i="73"/>
  <c r="E9531" i="73" s="1"/>
  <c r="F9530" i="73"/>
  <c r="G9508" i="73"/>
  <c r="H9508" i="73" s="1"/>
  <c r="I9508" i="73"/>
  <c r="C9532" i="73" l="1"/>
  <c r="E9532" i="73" s="1"/>
  <c r="A9511" i="73"/>
  <c r="B9512" i="73"/>
  <c r="F9531" i="73"/>
  <c r="G9509" i="73"/>
  <c r="H9509" i="73" s="1"/>
  <c r="I9509" i="73"/>
  <c r="A9512" i="73" l="1"/>
  <c r="B9513" i="73"/>
  <c r="C9533" i="73"/>
  <c r="E9533" i="73" s="1"/>
  <c r="F9532" i="73"/>
  <c r="G9510" i="73"/>
  <c r="H9510" i="73" s="1"/>
  <c r="I9510" i="73"/>
  <c r="C9534" i="73" l="1"/>
  <c r="E9534" i="73" s="1"/>
  <c r="A9513" i="73"/>
  <c r="B9514" i="73"/>
  <c r="F9533" i="73"/>
  <c r="G9511" i="73"/>
  <c r="H9511" i="73" s="1"/>
  <c r="I9511" i="73"/>
  <c r="A9514" i="73" l="1"/>
  <c r="B9515" i="73"/>
  <c r="C9535" i="73"/>
  <c r="E9535" i="73" s="1"/>
  <c r="F9534" i="73"/>
  <c r="G9512" i="73"/>
  <c r="H9512" i="73" s="1"/>
  <c r="I9512" i="73"/>
  <c r="C9536" i="73" l="1"/>
  <c r="E9536" i="73" s="1"/>
  <c r="A9515" i="73"/>
  <c r="B9516" i="73"/>
  <c r="F9535" i="73"/>
  <c r="G9513" i="73"/>
  <c r="H9513" i="73" s="1"/>
  <c r="I9513" i="73"/>
  <c r="A9516" i="73" l="1"/>
  <c r="B9517" i="73"/>
  <c r="C9537" i="73"/>
  <c r="F9536" i="73"/>
  <c r="G9514" i="73"/>
  <c r="H9514" i="73" s="1"/>
  <c r="I9514" i="73"/>
  <c r="C9538" i="73" l="1"/>
  <c r="E9538" i="73" s="1"/>
  <c r="E9537" i="73"/>
  <c r="A9517" i="73"/>
  <c r="B9518" i="73"/>
  <c r="F9537" i="73"/>
  <c r="G9515" i="73"/>
  <c r="H9515" i="73" s="1"/>
  <c r="I9515" i="73"/>
  <c r="C9539" i="73" l="1"/>
  <c r="E9539" i="73" s="1"/>
  <c r="A9518" i="73"/>
  <c r="B9519" i="73"/>
  <c r="F9538" i="73"/>
  <c r="G9516" i="73"/>
  <c r="H9516" i="73" s="1"/>
  <c r="I9516" i="73"/>
  <c r="A9519" i="73" l="1"/>
  <c r="B9520" i="73"/>
  <c r="C9540" i="73"/>
  <c r="E9540" i="73" s="1"/>
  <c r="F9539" i="73"/>
  <c r="G9517" i="73"/>
  <c r="H9517" i="73" s="1"/>
  <c r="I9517" i="73"/>
  <c r="C9541" i="73" l="1"/>
  <c r="E9541" i="73" s="1"/>
  <c r="A9520" i="73"/>
  <c r="B9521" i="73"/>
  <c r="F9540" i="73"/>
  <c r="G9518" i="73"/>
  <c r="H9518" i="73" s="1"/>
  <c r="I9518" i="73"/>
  <c r="A9521" i="73" l="1"/>
  <c r="B9522" i="73"/>
  <c r="C9542" i="73"/>
  <c r="E9542" i="73" s="1"/>
  <c r="F9541" i="73"/>
  <c r="G9519" i="73"/>
  <c r="H9519" i="73" s="1"/>
  <c r="I9519" i="73"/>
  <c r="C9543" i="73" l="1"/>
  <c r="A9522" i="73"/>
  <c r="B9523" i="73"/>
  <c r="F9542" i="73"/>
  <c r="E9543" i="73"/>
  <c r="G9520" i="73"/>
  <c r="H9520" i="73" s="1"/>
  <c r="I9520" i="73"/>
  <c r="A9523" i="73" l="1"/>
  <c r="B9524" i="73"/>
  <c r="C9544" i="73"/>
  <c r="E9544" i="73" s="1"/>
  <c r="F9543" i="73"/>
  <c r="G9521" i="73"/>
  <c r="H9521" i="73" s="1"/>
  <c r="I9521" i="73"/>
  <c r="C9545" i="73" l="1"/>
  <c r="E9545" i="73" s="1"/>
  <c r="A9524" i="73"/>
  <c r="B9525" i="73"/>
  <c r="F9544" i="73"/>
  <c r="G9522" i="73"/>
  <c r="H9522" i="73" s="1"/>
  <c r="I9522" i="73"/>
  <c r="A9525" i="73" l="1"/>
  <c r="B9526" i="73"/>
  <c r="C9546" i="73"/>
  <c r="E9546" i="73" s="1"/>
  <c r="F9545" i="73"/>
  <c r="G9523" i="73"/>
  <c r="H9523" i="73" s="1"/>
  <c r="I9523" i="73"/>
  <c r="C9547" i="73" l="1"/>
  <c r="E9547" i="73" s="1"/>
  <c r="A9526" i="73"/>
  <c r="B9527" i="73"/>
  <c r="F9546" i="73"/>
  <c r="G9524" i="73"/>
  <c r="H9524" i="73" s="1"/>
  <c r="I9524" i="73"/>
  <c r="A9527" i="73" l="1"/>
  <c r="B9528" i="73"/>
  <c r="C9548" i="73"/>
  <c r="E9548" i="73" s="1"/>
  <c r="F9547" i="73"/>
  <c r="G9525" i="73"/>
  <c r="H9525" i="73" s="1"/>
  <c r="I9525" i="73"/>
  <c r="C9549" i="73" l="1"/>
  <c r="E9549" i="73" s="1"/>
  <c r="A9528" i="73"/>
  <c r="B9529" i="73"/>
  <c r="F9548" i="73"/>
  <c r="G9526" i="73"/>
  <c r="H9526" i="73" s="1"/>
  <c r="I9526" i="73"/>
  <c r="A9529" i="73" l="1"/>
  <c r="B9530" i="73"/>
  <c r="C9550" i="73"/>
  <c r="E9550" i="73" s="1"/>
  <c r="F9549" i="73"/>
  <c r="G9527" i="73"/>
  <c r="H9527" i="73" s="1"/>
  <c r="I9527" i="73"/>
  <c r="C9551" i="73" l="1"/>
  <c r="A9530" i="73"/>
  <c r="B9531" i="73"/>
  <c r="F9550" i="73"/>
  <c r="E9551" i="73"/>
  <c r="G9528" i="73"/>
  <c r="H9528" i="73" s="1"/>
  <c r="I9528" i="73"/>
  <c r="A9531" i="73" l="1"/>
  <c r="B9532" i="73"/>
  <c r="C9552" i="73"/>
  <c r="E9552" i="73" s="1"/>
  <c r="F9551" i="73"/>
  <c r="G9529" i="73"/>
  <c r="H9529" i="73" s="1"/>
  <c r="I9529" i="73"/>
  <c r="C9553" i="73" l="1"/>
  <c r="A9532" i="73"/>
  <c r="B9533" i="73"/>
  <c r="F9552" i="73"/>
  <c r="E9553" i="73"/>
  <c r="G9530" i="73"/>
  <c r="H9530" i="73" s="1"/>
  <c r="I9530" i="73"/>
  <c r="A9533" i="73" l="1"/>
  <c r="B9534" i="73"/>
  <c r="C9554" i="73"/>
  <c r="E9554" i="73" s="1"/>
  <c r="F9553" i="73"/>
  <c r="G9531" i="73"/>
  <c r="H9531" i="73" s="1"/>
  <c r="I9531" i="73"/>
  <c r="C9555" i="73" l="1"/>
  <c r="A9534" i="73"/>
  <c r="B9535" i="73"/>
  <c r="F9554" i="73"/>
  <c r="E9555" i="73"/>
  <c r="G9532" i="73"/>
  <c r="H9532" i="73" s="1"/>
  <c r="I9532" i="73"/>
  <c r="A9535" i="73" l="1"/>
  <c r="B9536" i="73"/>
  <c r="C9556" i="73"/>
  <c r="E9556" i="73" s="1"/>
  <c r="F9555" i="73"/>
  <c r="G9533" i="73"/>
  <c r="H9533" i="73" s="1"/>
  <c r="I9533" i="73"/>
  <c r="C9557" i="73" l="1"/>
  <c r="E9557" i="73" s="1"/>
  <c r="A9536" i="73"/>
  <c r="B9537" i="73"/>
  <c r="F9556" i="73"/>
  <c r="G9534" i="73"/>
  <c r="H9534" i="73" s="1"/>
  <c r="I9534" i="73"/>
  <c r="C9558" i="73" l="1"/>
  <c r="E9558" i="73" s="1"/>
  <c r="A9537" i="73"/>
  <c r="B9538" i="73"/>
  <c r="F9557" i="73"/>
  <c r="G9535" i="73"/>
  <c r="H9535" i="73" s="1"/>
  <c r="I9535" i="73"/>
  <c r="A9538" i="73" l="1"/>
  <c r="B9539" i="73"/>
  <c r="C9559" i="73"/>
  <c r="E9559" i="73" s="1"/>
  <c r="F9558" i="73"/>
  <c r="G9536" i="73"/>
  <c r="H9536" i="73" s="1"/>
  <c r="I9536" i="73"/>
  <c r="C9560" i="73" l="1"/>
  <c r="E9560" i="73" s="1"/>
  <c r="A9539" i="73"/>
  <c r="B9540" i="73"/>
  <c r="F9559" i="73"/>
  <c r="G9537" i="73"/>
  <c r="H9537" i="73" s="1"/>
  <c r="I9537" i="73"/>
  <c r="A9540" i="73" l="1"/>
  <c r="B9541" i="73"/>
  <c r="C9561" i="73"/>
  <c r="F9560" i="73"/>
  <c r="G9538" i="73"/>
  <c r="H9538" i="73" s="1"/>
  <c r="I9538" i="73"/>
  <c r="C9562" i="73" l="1"/>
  <c r="E9562" i="73" s="1"/>
  <c r="E9561" i="73"/>
  <c r="A9541" i="73"/>
  <c r="B9542" i="73"/>
  <c r="F9561" i="73"/>
  <c r="G9539" i="73"/>
  <c r="H9539" i="73" s="1"/>
  <c r="I9539" i="73"/>
  <c r="C9563" i="73" l="1"/>
  <c r="E9563" i="73" s="1"/>
  <c r="A9542" i="73"/>
  <c r="B9543" i="73"/>
  <c r="F9562" i="73"/>
  <c r="G9540" i="73"/>
  <c r="H9540" i="73" s="1"/>
  <c r="I9540" i="73"/>
  <c r="A9543" i="73" l="1"/>
  <c r="B9544" i="73"/>
  <c r="C9564" i="73"/>
  <c r="E9564" i="73" s="1"/>
  <c r="F9563" i="73"/>
  <c r="G9541" i="73"/>
  <c r="H9541" i="73" s="1"/>
  <c r="I9541" i="73"/>
  <c r="C9565" i="73" l="1"/>
  <c r="E9565" i="73" s="1"/>
  <c r="A9544" i="73"/>
  <c r="B9545" i="73"/>
  <c r="F9564" i="73"/>
  <c r="G9542" i="73"/>
  <c r="H9542" i="73" s="1"/>
  <c r="I9542" i="73"/>
  <c r="A9545" i="73" l="1"/>
  <c r="B9546" i="73"/>
  <c r="C9566" i="73"/>
  <c r="E9566" i="73" s="1"/>
  <c r="F9565" i="73"/>
  <c r="G9543" i="73"/>
  <c r="H9543" i="73" s="1"/>
  <c r="I9543" i="73"/>
  <c r="C9567" i="73" l="1"/>
  <c r="E9567" i="73" s="1"/>
  <c r="A9546" i="73"/>
  <c r="B9547" i="73"/>
  <c r="F9566" i="73"/>
  <c r="G9544" i="73"/>
  <c r="H9544" i="73" s="1"/>
  <c r="I9544" i="73"/>
  <c r="A9547" i="73" l="1"/>
  <c r="B9548" i="73"/>
  <c r="C9568" i="73"/>
  <c r="E9568" i="73" s="1"/>
  <c r="F9567" i="73"/>
  <c r="G9545" i="73"/>
  <c r="H9545" i="73" s="1"/>
  <c r="I9545" i="73"/>
  <c r="C9569" i="73" l="1"/>
  <c r="A9548" i="73"/>
  <c r="B9549" i="73"/>
  <c r="F9568" i="73"/>
  <c r="E9569" i="73"/>
  <c r="G9546" i="73"/>
  <c r="H9546" i="73" s="1"/>
  <c r="I9546" i="73"/>
  <c r="A9549" i="73" l="1"/>
  <c r="B9550" i="73"/>
  <c r="C9570" i="73"/>
  <c r="E9570" i="73" s="1"/>
  <c r="F9569" i="73"/>
  <c r="G9547" i="73"/>
  <c r="H9547" i="73" s="1"/>
  <c r="I9547" i="73"/>
  <c r="C9571" i="73" l="1"/>
  <c r="A9550" i="73"/>
  <c r="B9551" i="73"/>
  <c r="F9570" i="73"/>
  <c r="E9571" i="73"/>
  <c r="G9548" i="73"/>
  <c r="H9548" i="73" s="1"/>
  <c r="I9548" i="73"/>
  <c r="A9551" i="73" l="1"/>
  <c r="B9552" i="73"/>
  <c r="C9572" i="73"/>
  <c r="E9572" i="73" s="1"/>
  <c r="F9571" i="73"/>
  <c r="G9549" i="73"/>
  <c r="H9549" i="73" s="1"/>
  <c r="I9549" i="73"/>
  <c r="C9573" i="73" l="1"/>
  <c r="A9552" i="73"/>
  <c r="B9553" i="73"/>
  <c r="F9572" i="73"/>
  <c r="E9573" i="73"/>
  <c r="G9550" i="73"/>
  <c r="H9550" i="73" s="1"/>
  <c r="I9550" i="73"/>
  <c r="A9553" i="73" l="1"/>
  <c r="B9554" i="73"/>
  <c r="C9574" i="73"/>
  <c r="E9574" i="73" s="1"/>
  <c r="F9573" i="73"/>
  <c r="G9551" i="73"/>
  <c r="H9551" i="73" s="1"/>
  <c r="I9551" i="73"/>
  <c r="C9575" i="73" l="1"/>
  <c r="E9575" i="73" s="1"/>
  <c r="A9554" i="73"/>
  <c r="B9555" i="73"/>
  <c r="F9574" i="73"/>
  <c r="G9552" i="73"/>
  <c r="H9552" i="73" s="1"/>
  <c r="I9552" i="73"/>
  <c r="A9555" i="73" l="1"/>
  <c r="B9556" i="73"/>
  <c r="C9576" i="73"/>
  <c r="E9576" i="73" s="1"/>
  <c r="F9575" i="73"/>
  <c r="G9553" i="73"/>
  <c r="H9553" i="73" s="1"/>
  <c r="I9553" i="73"/>
  <c r="C9577" i="73" l="1"/>
  <c r="E9577" i="73" s="1"/>
  <c r="A9556" i="73"/>
  <c r="B9557" i="73"/>
  <c r="F9576" i="73"/>
  <c r="G9554" i="73"/>
  <c r="H9554" i="73" s="1"/>
  <c r="I9554" i="73"/>
  <c r="A9557" i="73" l="1"/>
  <c r="B9558" i="73"/>
  <c r="C9578" i="73"/>
  <c r="E9578" i="73" s="1"/>
  <c r="F9577" i="73"/>
  <c r="G9555" i="73"/>
  <c r="H9555" i="73" s="1"/>
  <c r="I9555" i="73"/>
  <c r="C9579" i="73" l="1"/>
  <c r="E9579" i="73" s="1"/>
  <c r="A9558" i="73"/>
  <c r="B9559" i="73"/>
  <c r="F9578" i="73"/>
  <c r="G9556" i="73"/>
  <c r="H9556" i="73" s="1"/>
  <c r="I9556" i="73"/>
  <c r="A9559" i="73" l="1"/>
  <c r="B9560" i="73"/>
  <c r="C9580" i="73"/>
  <c r="E9580" i="73" s="1"/>
  <c r="F9579" i="73"/>
  <c r="G9557" i="73"/>
  <c r="H9557" i="73" s="1"/>
  <c r="I9557" i="73"/>
  <c r="C9581" i="73" l="1"/>
  <c r="A9560" i="73"/>
  <c r="B9561" i="73"/>
  <c r="F9580" i="73"/>
  <c r="E9581" i="73"/>
  <c r="G9558" i="73"/>
  <c r="H9558" i="73" s="1"/>
  <c r="I9558" i="73"/>
  <c r="A9561" i="73" l="1"/>
  <c r="B9562" i="73"/>
  <c r="C9582" i="73"/>
  <c r="E9582" i="73" s="1"/>
  <c r="F9581" i="73"/>
  <c r="G9559" i="73"/>
  <c r="H9559" i="73" s="1"/>
  <c r="I9559" i="73"/>
  <c r="C9583" i="73" l="1"/>
  <c r="E9583" i="73" s="1"/>
  <c r="A9562" i="73"/>
  <c r="B9563" i="73"/>
  <c r="F9582" i="73"/>
  <c r="G9560" i="73"/>
  <c r="H9560" i="73" s="1"/>
  <c r="I9560" i="73"/>
  <c r="A9563" i="73" l="1"/>
  <c r="B9564" i="73"/>
  <c r="C9584" i="73"/>
  <c r="E9584" i="73" s="1"/>
  <c r="F9583" i="73"/>
  <c r="G9561" i="73"/>
  <c r="H9561" i="73" s="1"/>
  <c r="I9561" i="73"/>
  <c r="C9585" i="73" l="1"/>
  <c r="E9585" i="73" s="1"/>
  <c r="A9564" i="73"/>
  <c r="B9565" i="73"/>
  <c r="F9584" i="73"/>
  <c r="G9562" i="73"/>
  <c r="H9562" i="73" s="1"/>
  <c r="I9562" i="73"/>
  <c r="A9565" i="73" l="1"/>
  <c r="B9566" i="73"/>
  <c r="C9586" i="73"/>
  <c r="E9586" i="73" s="1"/>
  <c r="F9585" i="73"/>
  <c r="G9563" i="73"/>
  <c r="H9563" i="73" s="1"/>
  <c r="I9563" i="73"/>
  <c r="C9587" i="73" l="1"/>
  <c r="A9566" i="73"/>
  <c r="B9567" i="73"/>
  <c r="F9586" i="73"/>
  <c r="E9587" i="73"/>
  <c r="G9564" i="73"/>
  <c r="H9564" i="73" s="1"/>
  <c r="I9564" i="73"/>
  <c r="A9567" i="73" l="1"/>
  <c r="B9568" i="73"/>
  <c r="C9588" i="73"/>
  <c r="E9588" i="73" s="1"/>
  <c r="F9587" i="73"/>
  <c r="G9565" i="73"/>
  <c r="H9565" i="73" s="1"/>
  <c r="I9565" i="73"/>
  <c r="C9589" i="73" l="1"/>
  <c r="E9589" i="73" s="1"/>
  <c r="A9568" i="73"/>
  <c r="B9569" i="73"/>
  <c r="F9588" i="73"/>
  <c r="G9566" i="73"/>
  <c r="H9566" i="73" s="1"/>
  <c r="I9566" i="73"/>
  <c r="A9569" i="73" l="1"/>
  <c r="B9570" i="73"/>
  <c r="C9590" i="73"/>
  <c r="F9589" i="73"/>
  <c r="G9567" i="73"/>
  <c r="H9567" i="73" s="1"/>
  <c r="I9567" i="73"/>
  <c r="C9591" i="73" l="1"/>
  <c r="E9591" i="73" s="1"/>
  <c r="E9590" i="73"/>
  <c r="A9570" i="73"/>
  <c r="B9571" i="73"/>
  <c r="F9590" i="73"/>
  <c r="G9568" i="73"/>
  <c r="H9568" i="73" s="1"/>
  <c r="I9568" i="73"/>
  <c r="C9592" i="73" l="1"/>
  <c r="E9592" i="73" s="1"/>
  <c r="A9571" i="73"/>
  <c r="B9572" i="73"/>
  <c r="F9591" i="73"/>
  <c r="G9569" i="73"/>
  <c r="H9569" i="73" s="1"/>
  <c r="I9569" i="73"/>
  <c r="A9572" i="73" l="1"/>
  <c r="B9573" i="73"/>
  <c r="C9593" i="73"/>
  <c r="E9593" i="73" s="1"/>
  <c r="F9592" i="73"/>
  <c r="G9570" i="73"/>
  <c r="H9570" i="73" s="1"/>
  <c r="I9570" i="73"/>
  <c r="C9594" i="73" l="1"/>
  <c r="E9594" i="73" s="1"/>
  <c r="A9573" i="73"/>
  <c r="B9574" i="73"/>
  <c r="F9593" i="73"/>
  <c r="G9571" i="73"/>
  <c r="H9571" i="73" s="1"/>
  <c r="I9571" i="73"/>
  <c r="A9574" i="73" l="1"/>
  <c r="B9575" i="73"/>
  <c r="C9595" i="73"/>
  <c r="E9595" i="73" s="1"/>
  <c r="F9594" i="73"/>
  <c r="G9572" i="73"/>
  <c r="H9572" i="73" s="1"/>
  <c r="I9572" i="73"/>
  <c r="C9596" i="73" l="1"/>
  <c r="E9596" i="73" s="1"/>
  <c r="A9575" i="73"/>
  <c r="B9576" i="73"/>
  <c r="F9595" i="73"/>
  <c r="G9573" i="73"/>
  <c r="H9573" i="73" s="1"/>
  <c r="I9573" i="73"/>
  <c r="A9576" i="73" l="1"/>
  <c r="B9577" i="73"/>
  <c r="C9597" i="73"/>
  <c r="E9597" i="73" s="1"/>
  <c r="F9596" i="73"/>
  <c r="G9574" i="73"/>
  <c r="H9574" i="73" s="1"/>
  <c r="I9574" i="73"/>
  <c r="C9598" i="73" l="1"/>
  <c r="A9577" i="73"/>
  <c r="B9578" i="73"/>
  <c r="F9597" i="73"/>
  <c r="E9598" i="73"/>
  <c r="G9575" i="73"/>
  <c r="H9575" i="73" s="1"/>
  <c r="I9575" i="73"/>
  <c r="A9578" i="73" l="1"/>
  <c r="B9579" i="73"/>
  <c r="C9599" i="73"/>
  <c r="E9599" i="73" s="1"/>
  <c r="F9598" i="73"/>
  <c r="G9576" i="73"/>
  <c r="H9576" i="73" s="1"/>
  <c r="I9576" i="73"/>
  <c r="C9600" i="73" l="1"/>
  <c r="A9579" i="73"/>
  <c r="B9580" i="73"/>
  <c r="F9599" i="73"/>
  <c r="E9600" i="73"/>
  <c r="G9577" i="73"/>
  <c r="H9577" i="73" s="1"/>
  <c r="I9577" i="73"/>
  <c r="A9580" i="73" l="1"/>
  <c r="B9581" i="73"/>
  <c r="C9601" i="73"/>
  <c r="E9601" i="73" s="1"/>
  <c r="F9600" i="73"/>
  <c r="G9578" i="73"/>
  <c r="H9578" i="73" s="1"/>
  <c r="I9578" i="73"/>
  <c r="C9602" i="73" l="1"/>
  <c r="A9581" i="73"/>
  <c r="B9582" i="73"/>
  <c r="F9601" i="73"/>
  <c r="E9602" i="73"/>
  <c r="G9579" i="73"/>
  <c r="H9579" i="73" s="1"/>
  <c r="I9579" i="73"/>
  <c r="A9582" i="73" l="1"/>
  <c r="B9583" i="73"/>
  <c r="C9603" i="73"/>
  <c r="E9603" i="73" s="1"/>
  <c r="F9602" i="73"/>
  <c r="G9580" i="73"/>
  <c r="H9580" i="73" s="1"/>
  <c r="I9580" i="73"/>
  <c r="C9604" i="73" l="1"/>
  <c r="E9604" i="73" s="1"/>
  <c r="A9583" i="73"/>
  <c r="B9584" i="73"/>
  <c r="F9603" i="73"/>
  <c r="G9581" i="73"/>
  <c r="H9581" i="73" s="1"/>
  <c r="I9581" i="73"/>
  <c r="A9584" i="73" l="1"/>
  <c r="B9585" i="73"/>
  <c r="C9605" i="73"/>
  <c r="F9604" i="73"/>
  <c r="G9582" i="73"/>
  <c r="H9582" i="73" s="1"/>
  <c r="I9582" i="73"/>
  <c r="E9605" i="73"/>
  <c r="C9606" i="73" l="1"/>
  <c r="E9606" i="73" s="1"/>
  <c r="A9585" i="73"/>
  <c r="B9586" i="73"/>
  <c r="F9605" i="73"/>
  <c r="G9583" i="73"/>
  <c r="H9583" i="73" s="1"/>
  <c r="I9583" i="73"/>
  <c r="A9586" i="73" l="1"/>
  <c r="B9587" i="73"/>
  <c r="C9607" i="73"/>
  <c r="E9607" i="73" s="1"/>
  <c r="F9606" i="73"/>
  <c r="G9584" i="73"/>
  <c r="H9584" i="73" s="1"/>
  <c r="I9584" i="73"/>
  <c r="C9608" i="73" l="1"/>
  <c r="E9608" i="73" s="1"/>
  <c r="A9587" i="73"/>
  <c r="B9588" i="73"/>
  <c r="F9607" i="73"/>
  <c r="G9585" i="73"/>
  <c r="H9585" i="73" s="1"/>
  <c r="I9585" i="73"/>
  <c r="A9588" i="73" l="1"/>
  <c r="B9589" i="73"/>
  <c r="C9609" i="73"/>
  <c r="E9609" i="73" s="1"/>
  <c r="F9608" i="73"/>
  <c r="G9586" i="73"/>
  <c r="H9586" i="73" s="1"/>
  <c r="I9586" i="73"/>
  <c r="C9610" i="73" l="1"/>
  <c r="E9610" i="73" s="1"/>
  <c r="A9589" i="73"/>
  <c r="B9590" i="73"/>
  <c r="F9609" i="73"/>
  <c r="G9587" i="73"/>
  <c r="H9587" i="73" s="1"/>
  <c r="I9587" i="73"/>
  <c r="A9590" i="73" l="1"/>
  <c r="B9591" i="73"/>
  <c r="C9611" i="73"/>
  <c r="E9611" i="73" s="1"/>
  <c r="F9610" i="73"/>
  <c r="G9588" i="73"/>
  <c r="H9588" i="73" s="1"/>
  <c r="I9588" i="73"/>
  <c r="C9612" i="73" l="1"/>
  <c r="E9612" i="73" s="1"/>
  <c r="A9591" i="73"/>
  <c r="B9592" i="73"/>
  <c r="F9611" i="73"/>
  <c r="G9589" i="73"/>
  <c r="H9589" i="73" s="1"/>
  <c r="I9589" i="73"/>
  <c r="A9592" i="73" l="1"/>
  <c r="B9593" i="73"/>
  <c r="C9613" i="73"/>
  <c r="E9613" i="73" s="1"/>
  <c r="F9612" i="73"/>
  <c r="G9590" i="73"/>
  <c r="H9590" i="73" s="1"/>
  <c r="I9590" i="73"/>
  <c r="C9614" i="73" l="1"/>
  <c r="E9614" i="73" s="1"/>
  <c r="A9593" i="73"/>
  <c r="B9594" i="73"/>
  <c r="F9613" i="73"/>
  <c r="G9591" i="73"/>
  <c r="H9591" i="73" s="1"/>
  <c r="I9591" i="73"/>
  <c r="A9594" i="73" l="1"/>
  <c r="B9595" i="73"/>
  <c r="C9615" i="73"/>
  <c r="E9615" i="73" s="1"/>
  <c r="F9614" i="73"/>
  <c r="G9592" i="73"/>
  <c r="H9592" i="73" s="1"/>
  <c r="I9592" i="73"/>
  <c r="C9616" i="73" l="1"/>
  <c r="E9616" i="73" s="1"/>
  <c r="A9595" i="73"/>
  <c r="B9596" i="73"/>
  <c r="F9615" i="73"/>
  <c r="G9593" i="73"/>
  <c r="H9593" i="73" s="1"/>
  <c r="I9593" i="73"/>
  <c r="A9596" i="73" l="1"/>
  <c r="B9597" i="73"/>
  <c r="C9617" i="73"/>
  <c r="E9617" i="73" s="1"/>
  <c r="F9616" i="73"/>
  <c r="G9594" i="73"/>
  <c r="H9594" i="73" s="1"/>
  <c r="I9594" i="73"/>
  <c r="C9618" i="73" l="1"/>
  <c r="E9618" i="73" s="1"/>
  <c r="A9597" i="73"/>
  <c r="B9598" i="73"/>
  <c r="F9617" i="73"/>
  <c r="G9595" i="73"/>
  <c r="H9595" i="73" s="1"/>
  <c r="I9595" i="73"/>
  <c r="A9598" i="73" l="1"/>
  <c r="B9599" i="73"/>
  <c r="C9619" i="73"/>
  <c r="E9619" i="73" s="1"/>
  <c r="F9618" i="73"/>
  <c r="G9596" i="73"/>
  <c r="H9596" i="73" s="1"/>
  <c r="I9596" i="73"/>
  <c r="C9620" i="73" l="1"/>
  <c r="E9620" i="73" s="1"/>
  <c r="A9599" i="73"/>
  <c r="B9600" i="73"/>
  <c r="F9619" i="73"/>
  <c r="G9597" i="73"/>
  <c r="H9597" i="73" s="1"/>
  <c r="I9597" i="73"/>
  <c r="A9600" i="73" l="1"/>
  <c r="B9601" i="73"/>
  <c r="C9621" i="73"/>
  <c r="E9621" i="73" s="1"/>
  <c r="F9620" i="73"/>
  <c r="G9598" i="73"/>
  <c r="H9598" i="73" s="1"/>
  <c r="I9598" i="73"/>
  <c r="C9622" i="73" l="1"/>
  <c r="E9622" i="73" s="1"/>
  <c r="A9601" i="73"/>
  <c r="B9602" i="73"/>
  <c r="F9621" i="73"/>
  <c r="G9599" i="73"/>
  <c r="H9599" i="73" s="1"/>
  <c r="I9599" i="73"/>
  <c r="A9602" i="73" l="1"/>
  <c r="B9603" i="73"/>
  <c r="C9623" i="73"/>
  <c r="E9623" i="73" s="1"/>
  <c r="F9622" i="73"/>
  <c r="G9600" i="73"/>
  <c r="H9600" i="73" s="1"/>
  <c r="I9600" i="73"/>
  <c r="C9624" i="73" l="1"/>
  <c r="E9624" i="73" s="1"/>
  <c r="A9603" i="73"/>
  <c r="B9604" i="73"/>
  <c r="F9623" i="73"/>
  <c r="G9601" i="73"/>
  <c r="H9601" i="73" s="1"/>
  <c r="I9601" i="73"/>
  <c r="A9604" i="73" l="1"/>
  <c r="B9605" i="73"/>
  <c r="C9625" i="73"/>
  <c r="E9625" i="73" s="1"/>
  <c r="F9624" i="73"/>
  <c r="G9602" i="73"/>
  <c r="H9602" i="73" s="1"/>
  <c r="I9602" i="73"/>
  <c r="C9626" i="73" l="1"/>
  <c r="E9626" i="73" s="1"/>
  <c r="A9605" i="73"/>
  <c r="B9606" i="73"/>
  <c r="F9625" i="73"/>
  <c r="G9603" i="73"/>
  <c r="H9603" i="73" s="1"/>
  <c r="I9603" i="73"/>
  <c r="A9606" i="73" l="1"/>
  <c r="B9607" i="73"/>
  <c r="C9627" i="73"/>
  <c r="E9627" i="73" s="1"/>
  <c r="F9626" i="73"/>
  <c r="G9604" i="73"/>
  <c r="H9604" i="73" s="1"/>
  <c r="I9604" i="73"/>
  <c r="C9628" i="73" l="1"/>
  <c r="E9628" i="73" s="1"/>
  <c r="A9607" i="73"/>
  <c r="B9608" i="73"/>
  <c r="F9627" i="73"/>
  <c r="G9605" i="73"/>
  <c r="H9605" i="73" s="1"/>
  <c r="I9605" i="73"/>
  <c r="A9608" i="73" l="1"/>
  <c r="B9609" i="73"/>
  <c r="C9629" i="73"/>
  <c r="E9629" i="73" s="1"/>
  <c r="F9628" i="73"/>
  <c r="G9606" i="73"/>
  <c r="H9606" i="73" s="1"/>
  <c r="I9606" i="73"/>
  <c r="C9630" i="73" l="1"/>
  <c r="E9630" i="73" s="1"/>
  <c r="A9609" i="73"/>
  <c r="B9610" i="73"/>
  <c r="F9629" i="73"/>
  <c r="G9607" i="73"/>
  <c r="H9607" i="73" s="1"/>
  <c r="I9607" i="73"/>
  <c r="A9610" i="73" l="1"/>
  <c r="B9611" i="73"/>
  <c r="C9631" i="73"/>
  <c r="E9631" i="73" s="1"/>
  <c r="F9630" i="73"/>
  <c r="G9608" i="73"/>
  <c r="H9608" i="73" s="1"/>
  <c r="I9608" i="73"/>
  <c r="C9632" i="73" l="1"/>
  <c r="E9632" i="73" s="1"/>
  <c r="A9611" i="73"/>
  <c r="B9612" i="73"/>
  <c r="F9631" i="73"/>
  <c r="G9609" i="73"/>
  <c r="H9609" i="73" s="1"/>
  <c r="I9609" i="73"/>
  <c r="A9612" i="73" l="1"/>
  <c r="B9613" i="73"/>
  <c r="C9633" i="73"/>
  <c r="E9633" i="73" s="1"/>
  <c r="F9632" i="73"/>
  <c r="G9610" i="73"/>
  <c r="H9610" i="73" s="1"/>
  <c r="I9610" i="73"/>
  <c r="C9634" i="73" l="1"/>
  <c r="E9634" i="73" s="1"/>
  <c r="A9613" i="73"/>
  <c r="B9614" i="73"/>
  <c r="F9633" i="73"/>
  <c r="G9611" i="73"/>
  <c r="H9611" i="73" s="1"/>
  <c r="I9611" i="73"/>
  <c r="A9614" i="73" l="1"/>
  <c r="B9615" i="73"/>
  <c r="C9635" i="73"/>
  <c r="E9635" i="73" s="1"/>
  <c r="F9634" i="73"/>
  <c r="G9612" i="73"/>
  <c r="H9612" i="73" s="1"/>
  <c r="I9612" i="73"/>
  <c r="C9636" i="73" l="1"/>
  <c r="A9615" i="73"/>
  <c r="B9616" i="73"/>
  <c r="F9635" i="73"/>
  <c r="E9636" i="73"/>
  <c r="G9613" i="73"/>
  <c r="H9613" i="73" s="1"/>
  <c r="I9613" i="73"/>
  <c r="A9616" i="73" l="1"/>
  <c r="B9617" i="73"/>
  <c r="C9637" i="73"/>
  <c r="E9637" i="73" s="1"/>
  <c r="F9636" i="73"/>
  <c r="G9614" i="73"/>
  <c r="H9614" i="73" s="1"/>
  <c r="I9614" i="73"/>
  <c r="C9638" i="73" l="1"/>
  <c r="E9638" i="73" s="1"/>
  <c r="A9617" i="73"/>
  <c r="B9618" i="73"/>
  <c r="F9637" i="73"/>
  <c r="G9615" i="73"/>
  <c r="H9615" i="73" s="1"/>
  <c r="I9615" i="73"/>
  <c r="A9618" i="73" l="1"/>
  <c r="B9619" i="73"/>
  <c r="C9639" i="73"/>
  <c r="E9639" i="73" s="1"/>
  <c r="F9638" i="73"/>
  <c r="G9616" i="73"/>
  <c r="H9616" i="73" s="1"/>
  <c r="I9616" i="73"/>
  <c r="C9640" i="73" l="1"/>
  <c r="E9640" i="73" s="1"/>
  <c r="A9619" i="73"/>
  <c r="B9620" i="73"/>
  <c r="F9639" i="73"/>
  <c r="G9617" i="73"/>
  <c r="H9617" i="73" s="1"/>
  <c r="I9617" i="73"/>
  <c r="A9620" i="73" l="1"/>
  <c r="B9621" i="73"/>
  <c r="C9641" i="73"/>
  <c r="E9641" i="73" s="1"/>
  <c r="F9640" i="73"/>
  <c r="G9618" i="73"/>
  <c r="H9618" i="73" s="1"/>
  <c r="I9618" i="73"/>
  <c r="C9642" i="73" l="1"/>
  <c r="E9642" i="73" s="1"/>
  <c r="A9621" i="73"/>
  <c r="B9622" i="73"/>
  <c r="F9641" i="73"/>
  <c r="G9619" i="73"/>
  <c r="H9619" i="73" s="1"/>
  <c r="I9619" i="73"/>
  <c r="A9622" i="73" l="1"/>
  <c r="B9623" i="73"/>
  <c r="C9643" i="73"/>
  <c r="E9643" i="73" s="1"/>
  <c r="F9642" i="73"/>
  <c r="G9620" i="73"/>
  <c r="H9620" i="73" s="1"/>
  <c r="I9620" i="73"/>
  <c r="C9644" i="73" l="1"/>
  <c r="E9644" i="73" s="1"/>
  <c r="A9623" i="73"/>
  <c r="B9624" i="73"/>
  <c r="F9643" i="73"/>
  <c r="G9621" i="73"/>
  <c r="H9621" i="73" s="1"/>
  <c r="I9621" i="73"/>
  <c r="A9624" i="73" l="1"/>
  <c r="B9625" i="73"/>
  <c r="C9645" i="73"/>
  <c r="E9645" i="73" s="1"/>
  <c r="F9644" i="73"/>
  <c r="G9622" i="73"/>
  <c r="H9622" i="73" s="1"/>
  <c r="I9622" i="73"/>
  <c r="C9646" i="73" l="1"/>
  <c r="E9646" i="73" s="1"/>
  <c r="A9625" i="73"/>
  <c r="B9626" i="73"/>
  <c r="F9645" i="73"/>
  <c r="G9623" i="73"/>
  <c r="H9623" i="73" s="1"/>
  <c r="I9623" i="73"/>
  <c r="A9626" i="73" l="1"/>
  <c r="B9627" i="73"/>
  <c r="C9647" i="73"/>
  <c r="E9647" i="73" s="1"/>
  <c r="F9646" i="73"/>
  <c r="G9624" i="73"/>
  <c r="H9624" i="73" s="1"/>
  <c r="I9624" i="73"/>
  <c r="C9648" i="73" l="1"/>
  <c r="E9648" i="73" s="1"/>
  <c r="A9627" i="73"/>
  <c r="B9628" i="73"/>
  <c r="F9647" i="73"/>
  <c r="G9625" i="73"/>
  <c r="H9625" i="73" s="1"/>
  <c r="I9625" i="73"/>
  <c r="A9628" i="73" l="1"/>
  <c r="B9629" i="73"/>
  <c r="C9649" i="73"/>
  <c r="E9649" i="73" s="1"/>
  <c r="F9648" i="73"/>
  <c r="G9626" i="73"/>
  <c r="H9626" i="73" s="1"/>
  <c r="I9626" i="73"/>
  <c r="C9650" i="73" l="1"/>
  <c r="E9650" i="73" s="1"/>
  <c r="A9629" i="73"/>
  <c r="B9630" i="73"/>
  <c r="F9649" i="73"/>
  <c r="G9627" i="73"/>
  <c r="H9627" i="73" s="1"/>
  <c r="I9627" i="73"/>
  <c r="A9630" i="73" l="1"/>
  <c r="B9631" i="73"/>
  <c r="C9651" i="73"/>
  <c r="E9651" i="73" s="1"/>
  <c r="F9650" i="73"/>
  <c r="G9628" i="73"/>
  <c r="H9628" i="73" s="1"/>
  <c r="I9628" i="73"/>
  <c r="C9652" i="73" l="1"/>
  <c r="E9652" i="73" s="1"/>
  <c r="A9631" i="73"/>
  <c r="B9632" i="73"/>
  <c r="F9651" i="73"/>
  <c r="G9629" i="73"/>
  <c r="H9629" i="73" s="1"/>
  <c r="I9629" i="73"/>
  <c r="A9632" i="73" l="1"/>
  <c r="B9633" i="73"/>
  <c r="C9653" i="73"/>
  <c r="E9653" i="73" s="1"/>
  <c r="F9652" i="73"/>
  <c r="G9630" i="73"/>
  <c r="H9630" i="73" s="1"/>
  <c r="I9630" i="73"/>
  <c r="C9654" i="73" l="1"/>
  <c r="E9654" i="73" s="1"/>
  <c r="A9633" i="73"/>
  <c r="B9634" i="73"/>
  <c r="F9653" i="73"/>
  <c r="G9631" i="73"/>
  <c r="H9631" i="73" s="1"/>
  <c r="I9631" i="73"/>
  <c r="A9634" i="73" l="1"/>
  <c r="B9635" i="73"/>
  <c r="C9655" i="73"/>
  <c r="E9655" i="73" s="1"/>
  <c r="F9654" i="73"/>
  <c r="G9632" i="73"/>
  <c r="H9632" i="73" s="1"/>
  <c r="I9632" i="73"/>
  <c r="C9656" i="73" l="1"/>
  <c r="E9656" i="73" s="1"/>
  <c r="A9635" i="73"/>
  <c r="B9636" i="73"/>
  <c r="F9655" i="73"/>
  <c r="G9633" i="73"/>
  <c r="H9633" i="73" s="1"/>
  <c r="I9633" i="73"/>
  <c r="A9636" i="73" l="1"/>
  <c r="B9637" i="73"/>
  <c r="C9657" i="73"/>
  <c r="E9657" i="73" s="1"/>
  <c r="F9656" i="73"/>
  <c r="G9634" i="73"/>
  <c r="H9634" i="73" s="1"/>
  <c r="I9634" i="73"/>
  <c r="C9658" i="73" l="1"/>
  <c r="E9658" i="73" s="1"/>
  <c r="A9637" i="73"/>
  <c r="B9638" i="73"/>
  <c r="F9657" i="73"/>
  <c r="G9635" i="73"/>
  <c r="H9635" i="73" s="1"/>
  <c r="I9635" i="73"/>
  <c r="A9638" i="73" l="1"/>
  <c r="B9639" i="73"/>
  <c r="C9659" i="73"/>
  <c r="E9659" i="73" s="1"/>
  <c r="F9658" i="73"/>
  <c r="G9636" i="73"/>
  <c r="H9636" i="73" s="1"/>
  <c r="I9636" i="73"/>
  <c r="C9660" i="73" l="1"/>
  <c r="A9639" i="73"/>
  <c r="B9640" i="73"/>
  <c r="F9659" i="73"/>
  <c r="E9660" i="73"/>
  <c r="G9637" i="73"/>
  <c r="H9637" i="73" s="1"/>
  <c r="I9637" i="73"/>
  <c r="A9640" i="73" l="1"/>
  <c r="B9641" i="73"/>
  <c r="C9661" i="73"/>
  <c r="E9661" i="73" s="1"/>
  <c r="F9660" i="73"/>
  <c r="G9638" i="73"/>
  <c r="H9638" i="73" s="1"/>
  <c r="I9638" i="73"/>
  <c r="C9662" i="73" l="1"/>
  <c r="E9662" i="73" s="1"/>
  <c r="A9641" i="73"/>
  <c r="B9642" i="73"/>
  <c r="F9661" i="73"/>
  <c r="G9639" i="73"/>
  <c r="H9639" i="73" s="1"/>
  <c r="I9639" i="73"/>
  <c r="A9642" i="73" l="1"/>
  <c r="B9643" i="73"/>
  <c r="C9663" i="73"/>
  <c r="E9663" i="73" s="1"/>
  <c r="F9662" i="73"/>
  <c r="G9640" i="73"/>
  <c r="H9640" i="73" s="1"/>
  <c r="I9640" i="73"/>
  <c r="C9664" i="73" l="1"/>
  <c r="E9664" i="73" s="1"/>
  <c r="A9643" i="73"/>
  <c r="B9644" i="73"/>
  <c r="F9663" i="73"/>
  <c r="G9641" i="73"/>
  <c r="H9641" i="73" s="1"/>
  <c r="I9641" i="73"/>
  <c r="A9644" i="73" l="1"/>
  <c r="B9645" i="73"/>
  <c r="C9665" i="73"/>
  <c r="E9665" i="73" s="1"/>
  <c r="F9664" i="73"/>
  <c r="G9642" i="73"/>
  <c r="H9642" i="73" s="1"/>
  <c r="I9642" i="73"/>
  <c r="C9666" i="73" l="1"/>
  <c r="A9645" i="73"/>
  <c r="B9646" i="73"/>
  <c r="F9665" i="73"/>
  <c r="E9666" i="73"/>
  <c r="G9643" i="73"/>
  <c r="H9643" i="73" s="1"/>
  <c r="I9643" i="73"/>
  <c r="A9646" i="73" l="1"/>
  <c r="B9647" i="73"/>
  <c r="C9667" i="73"/>
  <c r="E9667" i="73" s="1"/>
  <c r="F9666" i="73"/>
  <c r="G9644" i="73"/>
  <c r="H9644" i="73" s="1"/>
  <c r="I9644" i="73"/>
  <c r="C9668" i="73" l="1"/>
  <c r="A9647" i="73"/>
  <c r="B9648" i="73"/>
  <c r="F9667" i="73"/>
  <c r="E9668" i="73"/>
  <c r="G9645" i="73"/>
  <c r="H9645" i="73" s="1"/>
  <c r="I9645" i="73"/>
  <c r="A9648" i="73" l="1"/>
  <c r="B9649" i="73"/>
  <c r="C9669" i="73"/>
  <c r="E9669" i="73" s="1"/>
  <c r="F9668" i="73"/>
  <c r="G9646" i="73"/>
  <c r="H9646" i="73" s="1"/>
  <c r="I9646" i="73"/>
  <c r="C9670" i="73" l="1"/>
  <c r="A9649" i="73"/>
  <c r="B9650" i="73"/>
  <c r="F9669" i="73"/>
  <c r="E9670" i="73"/>
  <c r="G9647" i="73"/>
  <c r="H9647" i="73" s="1"/>
  <c r="I9647" i="73"/>
  <c r="A9650" i="73" l="1"/>
  <c r="B9651" i="73"/>
  <c r="C9671" i="73"/>
  <c r="E9671" i="73" s="1"/>
  <c r="F9670" i="73"/>
  <c r="G9648" i="73"/>
  <c r="H9648" i="73" s="1"/>
  <c r="I9648" i="73"/>
  <c r="C9672" i="73" l="1"/>
  <c r="A9651" i="73"/>
  <c r="B9652" i="73"/>
  <c r="F9671" i="73"/>
  <c r="E9672" i="73"/>
  <c r="G9649" i="73"/>
  <c r="H9649" i="73" s="1"/>
  <c r="I9649" i="73"/>
  <c r="A9652" i="73" l="1"/>
  <c r="B9653" i="73"/>
  <c r="C9673" i="73"/>
  <c r="E9673" i="73" s="1"/>
  <c r="F9672" i="73"/>
  <c r="G9650" i="73"/>
  <c r="H9650" i="73" s="1"/>
  <c r="I9650" i="73"/>
  <c r="C9674" i="73" l="1"/>
  <c r="A9653" i="73"/>
  <c r="B9654" i="73"/>
  <c r="F9673" i="73"/>
  <c r="E9674" i="73"/>
  <c r="G9651" i="73"/>
  <c r="H9651" i="73" s="1"/>
  <c r="I9651" i="73"/>
  <c r="A9654" i="73" l="1"/>
  <c r="B9655" i="73"/>
  <c r="C9675" i="73"/>
  <c r="E9675" i="73" s="1"/>
  <c r="F9674" i="73"/>
  <c r="G9652" i="73"/>
  <c r="H9652" i="73" s="1"/>
  <c r="I9652" i="73"/>
  <c r="C9676" i="73" l="1"/>
  <c r="E9676" i="73" s="1"/>
  <c r="A9655" i="73"/>
  <c r="B9656" i="73"/>
  <c r="F9675" i="73"/>
  <c r="G9653" i="73"/>
  <c r="H9653" i="73" s="1"/>
  <c r="I9653" i="73"/>
  <c r="A9656" i="73" l="1"/>
  <c r="B9657" i="73"/>
  <c r="C9677" i="73"/>
  <c r="E9677" i="73" s="1"/>
  <c r="F9676" i="73"/>
  <c r="G9654" i="73"/>
  <c r="H9654" i="73" s="1"/>
  <c r="I9654" i="73"/>
  <c r="C9678" i="73" l="1"/>
  <c r="A9657" i="73"/>
  <c r="B9658" i="73"/>
  <c r="F9677" i="73"/>
  <c r="E9678" i="73"/>
  <c r="G9655" i="73"/>
  <c r="H9655" i="73" s="1"/>
  <c r="I9655" i="73"/>
  <c r="A9658" i="73" l="1"/>
  <c r="B9659" i="73"/>
  <c r="C9679" i="73"/>
  <c r="E9679" i="73" s="1"/>
  <c r="F9678" i="73"/>
  <c r="G9656" i="73"/>
  <c r="H9656" i="73" s="1"/>
  <c r="I9656" i="73"/>
  <c r="C9680" i="73" l="1"/>
  <c r="E9680" i="73" s="1"/>
  <c r="A9659" i="73"/>
  <c r="B9660" i="73"/>
  <c r="F9679" i="73"/>
  <c r="G9657" i="73"/>
  <c r="H9657" i="73" s="1"/>
  <c r="I9657" i="73"/>
  <c r="A9660" i="73" l="1"/>
  <c r="B9661" i="73"/>
  <c r="C9681" i="73"/>
  <c r="E9681" i="73" s="1"/>
  <c r="F9680" i="73"/>
  <c r="G9658" i="73"/>
  <c r="H9658" i="73" s="1"/>
  <c r="I9658" i="73"/>
  <c r="C9682" i="73" l="1"/>
  <c r="A9661" i="73"/>
  <c r="B9662" i="73"/>
  <c r="F9681" i="73"/>
  <c r="E9682" i="73"/>
  <c r="G9659" i="73"/>
  <c r="H9659" i="73" s="1"/>
  <c r="I9659" i="73"/>
  <c r="A9662" i="73" l="1"/>
  <c r="B9663" i="73"/>
  <c r="C9683" i="73"/>
  <c r="E9683" i="73" s="1"/>
  <c r="F9682" i="73"/>
  <c r="G9660" i="73"/>
  <c r="H9660" i="73" s="1"/>
  <c r="I9660" i="73"/>
  <c r="C9684" i="73" l="1"/>
  <c r="E9684" i="73" s="1"/>
  <c r="A9663" i="73"/>
  <c r="B9664" i="73"/>
  <c r="F9683" i="73"/>
  <c r="G9661" i="73"/>
  <c r="H9661" i="73" s="1"/>
  <c r="I9661" i="73"/>
  <c r="A9664" i="73" l="1"/>
  <c r="B9665" i="73"/>
  <c r="C9685" i="73"/>
  <c r="E9685" i="73" s="1"/>
  <c r="F9684" i="73"/>
  <c r="G9662" i="73"/>
  <c r="H9662" i="73" s="1"/>
  <c r="I9662" i="73"/>
  <c r="C9686" i="73" l="1"/>
  <c r="E9686" i="73" s="1"/>
  <c r="A9665" i="73"/>
  <c r="B9666" i="73"/>
  <c r="F9685" i="73"/>
  <c r="G9663" i="73"/>
  <c r="H9663" i="73" s="1"/>
  <c r="I9663" i="73"/>
  <c r="A9666" i="73" l="1"/>
  <c r="B9667" i="73"/>
  <c r="C9687" i="73"/>
  <c r="E9687" i="73" s="1"/>
  <c r="F9686" i="73"/>
  <c r="G9664" i="73"/>
  <c r="H9664" i="73" s="1"/>
  <c r="I9664" i="73"/>
  <c r="C9688" i="73" l="1"/>
  <c r="E9688" i="73" s="1"/>
  <c r="A9667" i="73"/>
  <c r="B9668" i="73"/>
  <c r="F9687" i="73"/>
  <c r="G9665" i="73"/>
  <c r="H9665" i="73" s="1"/>
  <c r="I9665" i="73"/>
  <c r="A9668" i="73" l="1"/>
  <c r="B9669" i="73"/>
  <c r="C9689" i="73"/>
  <c r="F9688" i="73"/>
  <c r="G9666" i="73"/>
  <c r="H9666" i="73" s="1"/>
  <c r="I9666" i="73"/>
  <c r="C9690" i="73" l="1"/>
  <c r="E9690" i="73" s="1"/>
  <c r="E9689" i="73"/>
  <c r="A9669" i="73"/>
  <c r="B9670" i="73"/>
  <c r="F9689" i="73"/>
  <c r="G9667" i="73"/>
  <c r="H9667" i="73" s="1"/>
  <c r="I9667" i="73"/>
  <c r="C9691" i="73" l="1"/>
  <c r="A9670" i="73"/>
  <c r="B9671" i="73"/>
  <c r="F9690" i="73"/>
  <c r="E9691" i="73"/>
  <c r="G9668" i="73"/>
  <c r="H9668" i="73" s="1"/>
  <c r="I9668" i="73"/>
  <c r="A9671" i="73" l="1"/>
  <c r="B9672" i="73"/>
  <c r="C9692" i="73"/>
  <c r="E9692" i="73" s="1"/>
  <c r="F9691" i="73"/>
  <c r="G9669" i="73"/>
  <c r="H9669" i="73" s="1"/>
  <c r="I9669" i="73"/>
  <c r="C9693" i="73" l="1"/>
  <c r="A9672" i="73"/>
  <c r="B9673" i="73"/>
  <c r="F9692" i="73"/>
  <c r="E9693" i="73"/>
  <c r="G9670" i="73"/>
  <c r="H9670" i="73" s="1"/>
  <c r="I9670" i="73"/>
  <c r="A9673" i="73" l="1"/>
  <c r="B9674" i="73"/>
  <c r="C9694" i="73"/>
  <c r="E9694" i="73" s="1"/>
  <c r="F9693" i="73"/>
  <c r="G9671" i="73"/>
  <c r="H9671" i="73" s="1"/>
  <c r="I9671" i="73"/>
  <c r="C9695" i="73" l="1"/>
  <c r="E9695" i="73" s="1"/>
  <c r="A9674" i="73"/>
  <c r="B9675" i="73"/>
  <c r="F9694" i="73"/>
  <c r="G9672" i="73"/>
  <c r="H9672" i="73" s="1"/>
  <c r="I9672" i="73"/>
  <c r="A9675" i="73" l="1"/>
  <c r="B9676" i="73"/>
  <c r="C9696" i="73"/>
  <c r="E9696" i="73" s="1"/>
  <c r="F9695" i="73"/>
  <c r="G9673" i="73"/>
  <c r="H9673" i="73" s="1"/>
  <c r="I9673" i="73"/>
  <c r="C9697" i="73" l="1"/>
  <c r="A9676" i="73"/>
  <c r="B9677" i="73"/>
  <c r="F9696" i="73"/>
  <c r="E9697" i="73"/>
  <c r="G9674" i="73"/>
  <c r="H9674" i="73" s="1"/>
  <c r="I9674" i="73"/>
  <c r="A9677" i="73" l="1"/>
  <c r="B9678" i="73"/>
  <c r="C9698" i="73"/>
  <c r="E9698" i="73" s="1"/>
  <c r="F9697" i="73"/>
  <c r="G9675" i="73"/>
  <c r="H9675" i="73" s="1"/>
  <c r="I9675" i="73"/>
  <c r="C9699" i="73" l="1"/>
  <c r="A9678" i="73"/>
  <c r="B9679" i="73"/>
  <c r="F9698" i="73"/>
  <c r="E9699" i="73"/>
  <c r="G9676" i="73"/>
  <c r="H9676" i="73" s="1"/>
  <c r="I9676" i="73"/>
  <c r="A9679" i="73" l="1"/>
  <c r="B9680" i="73"/>
  <c r="C9700" i="73"/>
  <c r="E9700" i="73" s="1"/>
  <c r="F9699" i="73"/>
  <c r="G9677" i="73"/>
  <c r="H9677" i="73" s="1"/>
  <c r="I9677" i="73"/>
  <c r="C9701" i="73" l="1"/>
  <c r="E9701" i="73" s="1"/>
  <c r="A9680" i="73"/>
  <c r="B9681" i="73"/>
  <c r="F9700" i="73"/>
  <c r="G9678" i="73"/>
  <c r="H9678" i="73" s="1"/>
  <c r="I9678" i="73"/>
  <c r="A9681" i="73" l="1"/>
  <c r="B9682" i="73"/>
  <c r="C9702" i="73"/>
  <c r="E9702" i="73" s="1"/>
  <c r="F9701" i="73"/>
  <c r="G9679" i="73"/>
  <c r="H9679" i="73" s="1"/>
  <c r="I9679" i="73"/>
  <c r="C9703" i="73" l="1"/>
  <c r="E9703" i="73" s="1"/>
  <c r="A9682" i="73"/>
  <c r="B9683" i="73"/>
  <c r="F9702" i="73"/>
  <c r="G9680" i="73"/>
  <c r="H9680" i="73" s="1"/>
  <c r="I9680" i="73"/>
  <c r="A9683" i="73" l="1"/>
  <c r="B9684" i="73"/>
  <c r="C9704" i="73"/>
  <c r="F9703" i="73"/>
  <c r="G9681" i="73"/>
  <c r="H9681" i="73" s="1"/>
  <c r="I9681" i="73"/>
  <c r="C9705" i="73" l="1"/>
  <c r="E9705" i="73" s="1"/>
  <c r="E9704" i="73"/>
  <c r="A9684" i="73"/>
  <c r="B9685" i="73"/>
  <c r="F9704" i="73"/>
  <c r="G9682" i="73"/>
  <c r="H9682" i="73" s="1"/>
  <c r="I9682" i="73"/>
  <c r="C9706" i="73" l="1"/>
  <c r="E9706" i="73" s="1"/>
  <c r="A9685" i="73"/>
  <c r="B9686" i="73"/>
  <c r="F9705" i="73"/>
  <c r="G9683" i="73"/>
  <c r="H9683" i="73" s="1"/>
  <c r="I9683" i="73"/>
  <c r="A9686" i="73" l="1"/>
  <c r="B9687" i="73"/>
  <c r="C9707" i="73"/>
  <c r="E9707" i="73" s="1"/>
  <c r="F9706" i="73"/>
  <c r="G9684" i="73"/>
  <c r="H9684" i="73" s="1"/>
  <c r="I9684" i="73"/>
  <c r="C9708" i="73" l="1"/>
  <c r="E9708" i="73" s="1"/>
  <c r="A9687" i="73"/>
  <c r="B9688" i="73"/>
  <c r="F9707" i="73"/>
  <c r="G9685" i="73"/>
  <c r="H9685" i="73" s="1"/>
  <c r="I9685" i="73"/>
  <c r="A9688" i="73" l="1"/>
  <c r="B9689" i="73"/>
  <c r="C9709" i="73"/>
  <c r="E9709" i="73" s="1"/>
  <c r="F9708" i="73"/>
  <c r="G9686" i="73"/>
  <c r="H9686" i="73" s="1"/>
  <c r="I9686" i="73"/>
  <c r="C9710" i="73" l="1"/>
  <c r="E9710" i="73" s="1"/>
  <c r="A9689" i="73"/>
  <c r="B9690" i="73"/>
  <c r="F9709" i="73"/>
  <c r="G9687" i="73"/>
  <c r="H9687" i="73" s="1"/>
  <c r="I9687" i="73"/>
  <c r="A9690" i="73" l="1"/>
  <c r="B9691" i="73"/>
  <c r="C9711" i="73"/>
  <c r="E9711" i="73" s="1"/>
  <c r="F9710" i="73"/>
  <c r="G9688" i="73"/>
  <c r="H9688" i="73" s="1"/>
  <c r="I9688" i="73"/>
  <c r="C9712" i="73" l="1"/>
  <c r="E9712" i="73" s="1"/>
  <c r="A9691" i="73"/>
  <c r="B9692" i="73"/>
  <c r="F9711" i="73"/>
  <c r="G9689" i="73"/>
  <c r="H9689" i="73" s="1"/>
  <c r="I9689" i="73"/>
  <c r="A9692" i="73" l="1"/>
  <c r="B9693" i="73"/>
  <c r="C9713" i="73"/>
  <c r="E9713" i="73" s="1"/>
  <c r="F9712" i="73"/>
  <c r="G9690" i="73"/>
  <c r="H9690" i="73" s="1"/>
  <c r="I9690" i="73"/>
  <c r="C9714" i="73" l="1"/>
  <c r="E9714" i="73" s="1"/>
  <c r="A9693" i="73"/>
  <c r="B9694" i="73"/>
  <c r="F9713" i="73"/>
  <c r="G9691" i="73"/>
  <c r="H9691" i="73" s="1"/>
  <c r="I9691" i="73"/>
  <c r="A9694" i="73" l="1"/>
  <c r="B9695" i="73"/>
  <c r="C9715" i="73"/>
  <c r="E9715" i="73" s="1"/>
  <c r="F9714" i="73"/>
  <c r="G9692" i="73"/>
  <c r="H9692" i="73" s="1"/>
  <c r="I9692" i="73"/>
  <c r="C9716" i="73" l="1"/>
  <c r="E9716" i="73" s="1"/>
  <c r="A9695" i="73"/>
  <c r="B9696" i="73"/>
  <c r="F9715" i="73"/>
  <c r="G9693" i="73"/>
  <c r="H9693" i="73" s="1"/>
  <c r="I9693" i="73"/>
  <c r="A9696" i="73" l="1"/>
  <c r="B9697" i="73"/>
  <c r="C9717" i="73"/>
  <c r="E9717" i="73" s="1"/>
  <c r="F9716" i="73"/>
  <c r="G9694" i="73"/>
  <c r="H9694" i="73" s="1"/>
  <c r="I9694" i="73"/>
  <c r="C9718" i="73" l="1"/>
  <c r="E9718" i="73" s="1"/>
  <c r="A9697" i="73"/>
  <c r="B9698" i="73"/>
  <c r="F9717" i="73"/>
  <c r="G9695" i="73"/>
  <c r="H9695" i="73" s="1"/>
  <c r="I9695" i="73"/>
  <c r="A9698" i="73" l="1"/>
  <c r="B9699" i="73"/>
  <c r="C9719" i="73"/>
  <c r="F9718" i="73"/>
  <c r="G9696" i="73"/>
  <c r="H9696" i="73" s="1"/>
  <c r="I9696" i="73"/>
  <c r="C9720" i="73" l="1"/>
  <c r="E9720" i="73" s="1"/>
  <c r="E9719" i="73"/>
  <c r="A9699" i="73"/>
  <c r="B9700" i="73"/>
  <c r="F9719" i="73"/>
  <c r="G9697" i="73"/>
  <c r="H9697" i="73" s="1"/>
  <c r="I9697" i="73"/>
  <c r="C9721" i="73" l="1"/>
  <c r="E9721" i="73" s="1"/>
  <c r="A9700" i="73"/>
  <c r="B9701" i="73"/>
  <c r="F9720" i="73"/>
  <c r="G9698" i="73"/>
  <c r="H9698" i="73" s="1"/>
  <c r="I9698" i="73"/>
  <c r="A9701" i="73" l="1"/>
  <c r="B9702" i="73"/>
  <c r="C9722" i="73"/>
  <c r="E9722" i="73" s="1"/>
  <c r="F9721" i="73"/>
  <c r="G9699" i="73"/>
  <c r="H9699" i="73" s="1"/>
  <c r="I9699" i="73"/>
  <c r="C9723" i="73" l="1"/>
  <c r="A9702" i="73"/>
  <c r="B9703" i="73"/>
  <c r="F9722" i="73"/>
  <c r="E9723" i="73"/>
  <c r="G9700" i="73"/>
  <c r="H9700" i="73" s="1"/>
  <c r="I9700" i="73"/>
  <c r="A9703" i="73" l="1"/>
  <c r="B9704" i="73"/>
  <c r="C9724" i="73"/>
  <c r="E9724" i="73" s="1"/>
  <c r="F9723" i="73"/>
  <c r="G9701" i="73"/>
  <c r="H9701" i="73" s="1"/>
  <c r="I9701" i="73"/>
  <c r="C9725" i="73" l="1"/>
  <c r="E9725" i="73" s="1"/>
  <c r="A9704" i="73"/>
  <c r="B9705" i="73"/>
  <c r="F9724" i="73"/>
  <c r="G9702" i="73"/>
  <c r="H9702" i="73" s="1"/>
  <c r="I9702" i="73"/>
  <c r="A9705" i="73" l="1"/>
  <c r="B9706" i="73"/>
  <c r="C9726" i="73"/>
  <c r="E9726" i="73" s="1"/>
  <c r="F9725" i="73"/>
  <c r="G9703" i="73"/>
  <c r="H9703" i="73" s="1"/>
  <c r="I9703" i="73"/>
  <c r="C9727" i="73" l="1"/>
  <c r="E9727" i="73" s="1"/>
  <c r="A9706" i="73"/>
  <c r="B9707" i="73"/>
  <c r="F9726" i="73"/>
  <c r="G9704" i="73"/>
  <c r="H9704" i="73" s="1"/>
  <c r="I9704" i="73"/>
  <c r="A9707" i="73" l="1"/>
  <c r="B9708" i="73"/>
  <c r="C9728" i="73"/>
  <c r="E9728" i="73" s="1"/>
  <c r="F9727" i="73"/>
  <c r="G9705" i="73"/>
  <c r="H9705" i="73" s="1"/>
  <c r="I9705" i="73"/>
  <c r="C9729" i="73" l="1"/>
  <c r="E9729" i="73" s="1"/>
  <c r="A9708" i="73"/>
  <c r="B9709" i="73"/>
  <c r="F9728" i="73"/>
  <c r="G9706" i="73"/>
  <c r="H9706" i="73" s="1"/>
  <c r="I9706" i="73"/>
  <c r="A9709" i="73" l="1"/>
  <c r="B9710" i="73"/>
  <c r="C9730" i="73"/>
  <c r="F9729" i="73"/>
  <c r="G9707" i="73"/>
  <c r="H9707" i="73" s="1"/>
  <c r="I9707" i="73"/>
  <c r="E9730" i="73"/>
  <c r="C9731" i="73" l="1"/>
  <c r="A9710" i="73"/>
  <c r="B9711" i="73"/>
  <c r="F9730" i="73"/>
  <c r="E9731" i="73"/>
  <c r="G9708" i="73"/>
  <c r="H9708" i="73" s="1"/>
  <c r="I9708" i="73"/>
  <c r="A9711" i="73" l="1"/>
  <c r="B9712" i="73"/>
  <c r="C9732" i="73"/>
  <c r="E9732" i="73" s="1"/>
  <c r="F9731" i="73"/>
  <c r="G9709" i="73"/>
  <c r="H9709" i="73" s="1"/>
  <c r="I9709" i="73"/>
  <c r="C9733" i="73" l="1"/>
  <c r="A9712" i="73"/>
  <c r="B9713" i="73"/>
  <c r="F9732" i="73"/>
  <c r="E9733" i="73"/>
  <c r="G9710" i="73"/>
  <c r="H9710" i="73" s="1"/>
  <c r="I9710" i="73"/>
  <c r="A9713" i="73" l="1"/>
  <c r="B9714" i="73"/>
  <c r="C9734" i="73"/>
  <c r="E9734" i="73" s="1"/>
  <c r="F9733" i="73"/>
  <c r="G9711" i="73"/>
  <c r="H9711" i="73" s="1"/>
  <c r="I9711" i="73"/>
  <c r="C9735" i="73" l="1"/>
  <c r="E9735" i="73" s="1"/>
  <c r="A9714" i="73"/>
  <c r="B9715" i="73"/>
  <c r="F9734" i="73"/>
  <c r="G9712" i="73"/>
  <c r="H9712" i="73" s="1"/>
  <c r="I9712" i="73"/>
  <c r="A9715" i="73" l="1"/>
  <c r="B9716" i="73"/>
  <c r="C9736" i="73"/>
  <c r="F9735" i="73"/>
  <c r="G9713" i="73"/>
  <c r="H9713" i="73" s="1"/>
  <c r="I9713" i="73"/>
  <c r="E9736" i="73"/>
  <c r="C9737" i="73" l="1"/>
  <c r="A9716" i="73"/>
  <c r="B9717" i="73"/>
  <c r="F9736" i="73"/>
  <c r="E9737" i="73"/>
  <c r="G9714" i="73"/>
  <c r="H9714" i="73" s="1"/>
  <c r="I9714" i="73"/>
  <c r="A9717" i="73" l="1"/>
  <c r="B9718" i="73"/>
  <c r="C9738" i="73"/>
  <c r="E9738" i="73" s="1"/>
  <c r="F9737" i="73"/>
  <c r="G9715" i="73"/>
  <c r="H9715" i="73" s="1"/>
  <c r="I9715" i="73"/>
  <c r="C9739" i="73" l="1"/>
  <c r="E9739" i="73" s="1"/>
  <c r="A9718" i="73"/>
  <c r="B9719" i="73"/>
  <c r="F9738" i="73"/>
  <c r="G9716" i="73"/>
  <c r="H9716" i="73" s="1"/>
  <c r="I9716" i="73"/>
  <c r="A9719" i="73" l="1"/>
  <c r="B9720" i="73"/>
  <c r="C9740" i="73"/>
  <c r="E9740" i="73" s="1"/>
  <c r="F9739" i="73"/>
  <c r="G9717" i="73"/>
  <c r="H9717" i="73" s="1"/>
  <c r="I9717" i="73"/>
  <c r="C9741" i="73" l="1"/>
  <c r="A9720" i="73"/>
  <c r="B9721" i="73"/>
  <c r="F9740" i="73"/>
  <c r="E9741" i="73"/>
  <c r="G9718" i="73"/>
  <c r="H9718" i="73" s="1"/>
  <c r="I9718" i="73"/>
  <c r="A9721" i="73" l="1"/>
  <c r="B9722" i="73"/>
  <c r="C9742" i="73"/>
  <c r="E9742" i="73" s="1"/>
  <c r="F9741" i="73"/>
  <c r="G9719" i="73"/>
  <c r="H9719" i="73" s="1"/>
  <c r="I9719" i="73"/>
  <c r="C9743" i="73" l="1"/>
  <c r="A9722" i="73"/>
  <c r="B9723" i="73"/>
  <c r="F9742" i="73"/>
  <c r="E9743" i="73"/>
  <c r="G9720" i="73"/>
  <c r="H9720" i="73" s="1"/>
  <c r="I9720" i="73"/>
  <c r="A9723" i="73" l="1"/>
  <c r="B9724" i="73"/>
  <c r="C9744" i="73"/>
  <c r="E9744" i="73" s="1"/>
  <c r="F9743" i="73"/>
  <c r="G9721" i="73"/>
  <c r="H9721" i="73" s="1"/>
  <c r="I9721" i="73"/>
  <c r="C9745" i="73" l="1"/>
  <c r="E9745" i="73" s="1"/>
  <c r="A9724" i="73"/>
  <c r="B9725" i="73"/>
  <c r="F9744" i="73"/>
  <c r="G9722" i="73"/>
  <c r="H9722" i="73" s="1"/>
  <c r="I9722" i="73"/>
  <c r="A9725" i="73" l="1"/>
  <c r="B9726" i="73"/>
  <c r="C9746" i="73"/>
  <c r="F9745" i="73"/>
  <c r="G9723" i="73"/>
  <c r="H9723" i="73" s="1"/>
  <c r="I9723" i="73"/>
  <c r="C9747" i="73" l="1"/>
  <c r="E9747" i="73" s="1"/>
  <c r="E9746" i="73"/>
  <c r="A9726" i="73"/>
  <c r="B9727" i="73"/>
  <c r="F9746" i="73"/>
  <c r="G9724" i="73"/>
  <c r="H9724" i="73" s="1"/>
  <c r="I9724" i="73"/>
  <c r="C9748" i="73" l="1"/>
  <c r="E9748" i="73" s="1"/>
  <c r="A9727" i="73"/>
  <c r="B9728" i="73"/>
  <c r="F9747" i="73"/>
  <c r="G9725" i="73"/>
  <c r="H9725" i="73" s="1"/>
  <c r="I9725" i="73"/>
  <c r="A9728" i="73" l="1"/>
  <c r="B9729" i="73"/>
  <c r="C9749" i="73"/>
  <c r="E9749" i="73" s="1"/>
  <c r="F9748" i="73"/>
  <c r="G9726" i="73"/>
  <c r="H9726" i="73" s="1"/>
  <c r="I9726" i="73"/>
  <c r="C9750" i="73" l="1"/>
  <c r="E9750" i="73" s="1"/>
  <c r="A9729" i="73"/>
  <c r="B9730" i="73"/>
  <c r="F9749" i="73"/>
  <c r="G9727" i="73"/>
  <c r="H9727" i="73" s="1"/>
  <c r="I9727" i="73"/>
  <c r="A9730" i="73" l="1"/>
  <c r="B9731" i="73"/>
  <c r="C9751" i="73"/>
  <c r="E9751" i="73" s="1"/>
  <c r="F9750" i="73"/>
  <c r="G9728" i="73"/>
  <c r="H9728" i="73" s="1"/>
  <c r="I9728" i="73"/>
  <c r="C9752" i="73" l="1"/>
  <c r="E9752" i="73" s="1"/>
  <c r="A9731" i="73"/>
  <c r="B9732" i="73"/>
  <c r="F9751" i="73"/>
  <c r="G9729" i="73"/>
  <c r="H9729" i="73" s="1"/>
  <c r="I9729" i="73"/>
  <c r="A9732" i="73" l="1"/>
  <c r="B9733" i="73"/>
  <c r="C9753" i="73"/>
  <c r="E9753" i="73" s="1"/>
  <c r="F9752" i="73"/>
  <c r="G9730" i="73"/>
  <c r="H9730" i="73" s="1"/>
  <c r="I9730" i="73"/>
  <c r="C9754" i="73" l="1"/>
  <c r="E9754" i="73" s="1"/>
  <c r="A9733" i="73"/>
  <c r="B9734" i="73"/>
  <c r="F9753" i="73"/>
  <c r="G9731" i="73"/>
  <c r="H9731" i="73" s="1"/>
  <c r="I9731" i="73"/>
  <c r="A9734" i="73" l="1"/>
  <c r="B9735" i="73"/>
  <c r="C9755" i="73"/>
  <c r="F9754" i="73"/>
  <c r="G9732" i="73"/>
  <c r="H9732" i="73" s="1"/>
  <c r="I9732" i="73"/>
  <c r="C9756" i="73" l="1"/>
  <c r="E9756" i="73" s="1"/>
  <c r="E9755" i="73"/>
  <c r="A9735" i="73"/>
  <c r="B9736" i="73"/>
  <c r="F9755" i="73"/>
  <c r="G9733" i="73"/>
  <c r="H9733" i="73" s="1"/>
  <c r="I9733" i="73"/>
  <c r="C9757" i="73" l="1"/>
  <c r="A9736" i="73"/>
  <c r="B9737" i="73"/>
  <c r="F9756" i="73"/>
  <c r="E9757" i="73"/>
  <c r="G9734" i="73"/>
  <c r="H9734" i="73" s="1"/>
  <c r="I9734" i="73"/>
  <c r="A9737" i="73" l="1"/>
  <c r="B9738" i="73"/>
  <c r="C9758" i="73"/>
  <c r="E9758" i="73" s="1"/>
  <c r="F9757" i="73"/>
  <c r="G9735" i="73"/>
  <c r="H9735" i="73" s="1"/>
  <c r="I9735" i="73"/>
  <c r="C9759" i="73" l="1"/>
  <c r="E9759" i="73" s="1"/>
  <c r="A9738" i="73"/>
  <c r="B9739" i="73"/>
  <c r="F9758" i="73"/>
  <c r="G9736" i="73"/>
  <c r="H9736" i="73" s="1"/>
  <c r="I9736" i="73"/>
  <c r="A9739" i="73" l="1"/>
  <c r="B9740" i="73"/>
  <c r="C9760" i="73"/>
  <c r="E9760" i="73" s="1"/>
  <c r="F9759" i="73"/>
  <c r="G9737" i="73"/>
  <c r="H9737" i="73" s="1"/>
  <c r="I9737" i="73"/>
  <c r="C9761" i="73" l="1"/>
  <c r="E9761" i="73" s="1"/>
  <c r="A9740" i="73"/>
  <c r="B9741" i="73"/>
  <c r="F9760" i="73"/>
  <c r="G9738" i="73"/>
  <c r="H9738" i="73" s="1"/>
  <c r="I9738" i="73"/>
  <c r="A9741" i="73" l="1"/>
  <c r="B9742" i="73"/>
  <c r="C9762" i="73"/>
  <c r="F9761" i="73"/>
  <c r="G9739" i="73"/>
  <c r="H9739" i="73" s="1"/>
  <c r="I9739" i="73"/>
  <c r="C9763" i="73" l="1"/>
  <c r="E9763" i="73" s="1"/>
  <c r="E9762" i="73"/>
  <c r="A9742" i="73"/>
  <c r="B9743" i="73"/>
  <c r="F9762" i="73"/>
  <c r="G9740" i="73"/>
  <c r="H9740" i="73" s="1"/>
  <c r="I9740" i="73"/>
  <c r="C9764" i="73" l="1"/>
  <c r="E9764" i="73" s="1"/>
  <c r="A9743" i="73"/>
  <c r="B9744" i="73"/>
  <c r="F9763" i="73"/>
  <c r="G9741" i="73"/>
  <c r="H9741" i="73" s="1"/>
  <c r="I9741" i="73"/>
  <c r="A9744" i="73" l="1"/>
  <c r="B9745" i="73"/>
  <c r="C9765" i="73"/>
  <c r="E9765" i="73" s="1"/>
  <c r="F9764" i="73"/>
  <c r="G9742" i="73"/>
  <c r="H9742" i="73" s="1"/>
  <c r="I9742" i="73"/>
  <c r="C9766" i="73" l="1"/>
  <c r="A9745" i="73"/>
  <c r="B9746" i="73"/>
  <c r="F9765" i="73"/>
  <c r="E9766" i="73"/>
  <c r="G9743" i="73"/>
  <c r="H9743" i="73" s="1"/>
  <c r="I9743" i="73"/>
  <c r="A9746" i="73" l="1"/>
  <c r="B9747" i="73"/>
  <c r="C9767" i="73"/>
  <c r="E9767" i="73" s="1"/>
  <c r="F9766" i="73"/>
  <c r="G9744" i="73"/>
  <c r="H9744" i="73" s="1"/>
  <c r="I9744" i="73"/>
  <c r="C9768" i="73" l="1"/>
  <c r="E9768" i="73" s="1"/>
  <c r="A9747" i="73"/>
  <c r="B9748" i="73"/>
  <c r="F9767" i="73"/>
  <c r="G9745" i="73"/>
  <c r="H9745" i="73" s="1"/>
  <c r="I9745" i="73"/>
  <c r="A9748" i="73" l="1"/>
  <c r="B9749" i="73"/>
  <c r="C9769" i="73"/>
  <c r="F9768" i="73"/>
  <c r="G9746" i="73"/>
  <c r="H9746" i="73" s="1"/>
  <c r="I9746" i="73"/>
  <c r="C9770" i="73" l="1"/>
  <c r="E9770" i="73" s="1"/>
  <c r="E9769" i="73"/>
  <c r="A9749" i="73"/>
  <c r="B9750" i="73"/>
  <c r="F9769" i="73"/>
  <c r="G9747" i="73"/>
  <c r="H9747" i="73" s="1"/>
  <c r="I9747" i="73"/>
  <c r="C9771" i="73" l="1"/>
  <c r="E9771" i="73" s="1"/>
  <c r="A9750" i="73"/>
  <c r="B9751" i="73"/>
  <c r="F9770" i="73"/>
  <c r="G9748" i="73"/>
  <c r="H9748" i="73" s="1"/>
  <c r="I9748" i="73"/>
  <c r="A9751" i="73" l="1"/>
  <c r="B9752" i="73"/>
  <c r="C9772" i="73"/>
  <c r="F9771" i="73"/>
  <c r="G9749" i="73"/>
  <c r="H9749" i="73" s="1"/>
  <c r="I9749" i="73"/>
  <c r="C9773" i="73" l="1"/>
  <c r="E9773" i="73" s="1"/>
  <c r="E9772" i="73"/>
  <c r="A9752" i="73"/>
  <c r="B9753" i="73"/>
  <c r="F9772" i="73"/>
  <c r="G9750" i="73"/>
  <c r="H9750" i="73" s="1"/>
  <c r="I9750" i="73"/>
  <c r="C9774" i="73" l="1"/>
  <c r="E9774" i="73" s="1"/>
  <c r="A9753" i="73"/>
  <c r="B9754" i="73"/>
  <c r="F9773" i="73"/>
  <c r="G9751" i="73"/>
  <c r="H9751" i="73" s="1"/>
  <c r="I9751" i="73"/>
  <c r="A9754" i="73" l="1"/>
  <c r="B9755" i="73"/>
  <c r="C9775" i="73"/>
  <c r="F9774" i="73"/>
  <c r="G9752" i="73"/>
  <c r="H9752" i="73" s="1"/>
  <c r="I9752" i="73"/>
  <c r="C9776" i="73" l="1"/>
  <c r="E9775" i="73"/>
  <c r="A9755" i="73"/>
  <c r="B9756" i="73"/>
  <c r="F9775" i="73"/>
  <c r="G9753" i="73"/>
  <c r="H9753" i="73" s="1"/>
  <c r="I9753" i="73"/>
  <c r="C9777" i="73" l="1"/>
  <c r="E9777" i="73" s="1"/>
  <c r="E9776" i="73"/>
  <c r="A9756" i="73"/>
  <c r="B9757" i="73"/>
  <c r="F9776" i="73"/>
  <c r="G9754" i="73"/>
  <c r="H9754" i="73" s="1"/>
  <c r="I9754" i="73"/>
  <c r="C9778" i="73" l="1"/>
  <c r="E9778" i="73" s="1"/>
  <c r="A9757" i="73"/>
  <c r="B9758" i="73"/>
  <c r="F9777" i="73"/>
  <c r="G9755" i="73"/>
  <c r="H9755" i="73" s="1"/>
  <c r="I9755" i="73"/>
  <c r="A9758" i="73" l="1"/>
  <c r="B9759" i="73"/>
  <c r="C9779" i="73"/>
  <c r="E9779" i="73" s="1"/>
  <c r="F9778" i="73"/>
  <c r="G9756" i="73"/>
  <c r="H9756" i="73" s="1"/>
  <c r="I9756" i="73"/>
  <c r="C9780" i="73" l="1"/>
  <c r="E9780" i="73" s="1"/>
  <c r="A9759" i="73"/>
  <c r="B9760" i="73"/>
  <c r="F9779" i="73"/>
  <c r="G9757" i="73"/>
  <c r="H9757" i="73" s="1"/>
  <c r="I9757" i="73"/>
  <c r="A9760" i="73" l="1"/>
  <c r="B9761" i="73"/>
  <c r="C9781" i="73"/>
  <c r="E9781" i="73" s="1"/>
  <c r="F9780" i="73"/>
  <c r="G9758" i="73"/>
  <c r="H9758" i="73" s="1"/>
  <c r="I9758" i="73"/>
  <c r="C9782" i="73" l="1"/>
  <c r="E9782" i="73" s="1"/>
  <c r="A9761" i="73"/>
  <c r="B9762" i="73"/>
  <c r="F9781" i="73"/>
  <c r="G9759" i="73"/>
  <c r="H9759" i="73" s="1"/>
  <c r="I9759" i="73"/>
  <c r="A9762" i="73" l="1"/>
  <c r="B9763" i="73"/>
  <c r="C9783" i="73"/>
  <c r="E9783" i="73" s="1"/>
  <c r="F9782" i="73"/>
  <c r="G9760" i="73"/>
  <c r="H9760" i="73" s="1"/>
  <c r="I9760" i="73"/>
  <c r="C9784" i="73" l="1"/>
  <c r="E9784" i="73" s="1"/>
  <c r="A9763" i="73"/>
  <c r="B9764" i="73"/>
  <c r="F9783" i="73"/>
  <c r="G9761" i="73"/>
  <c r="H9761" i="73" s="1"/>
  <c r="I9761" i="73"/>
  <c r="A9764" i="73" l="1"/>
  <c r="B9765" i="73"/>
  <c r="C9785" i="73"/>
  <c r="E9785" i="73" s="1"/>
  <c r="F9784" i="73"/>
  <c r="G9762" i="73"/>
  <c r="H9762" i="73" s="1"/>
  <c r="I9762" i="73"/>
  <c r="C9786" i="73" l="1"/>
  <c r="E9786" i="73" s="1"/>
  <c r="A9765" i="73"/>
  <c r="B9766" i="73"/>
  <c r="F9785" i="73"/>
  <c r="G9763" i="73"/>
  <c r="H9763" i="73" s="1"/>
  <c r="I9763" i="73"/>
  <c r="A9766" i="73" l="1"/>
  <c r="B9767" i="73"/>
  <c r="C9787" i="73"/>
  <c r="E9787" i="73" s="1"/>
  <c r="F9786" i="73"/>
  <c r="G9764" i="73"/>
  <c r="H9764" i="73" s="1"/>
  <c r="I9764" i="73"/>
  <c r="C9788" i="73" l="1"/>
  <c r="E9788" i="73" s="1"/>
  <c r="A9767" i="73"/>
  <c r="B9768" i="73"/>
  <c r="F9787" i="73"/>
  <c r="G9765" i="73"/>
  <c r="H9765" i="73" s="1"/>
  <c r="I9765" i="73"/>
  <c r="A9768" i="73" l="1"/>
  <c r="B9769" i="73"/>
  <c r="C9789" i="73"/>
  <c r="E9789" i="73" s="1"/>
  <c r="F9788" i="73"/>
  <c r="G9766" i="73"/>
  <c r="H9766" i="73" s="1"/>
  <c r="I9766" i="73"/>
  <c r="C9790" i="73" l="1"/>
  <c r="E9790" i="73" s="1"/>
  <c r="A9769" i="73"/>
  <c r="B9770" i="73"/>
  <c r="F9789" i="73"/>
  <c r="G9767" i="73"/>
  <c r="H9767" i="73" s="1"/>
  <c r="I9767" i="73"/>
  <c r="A9770" i="73" l="1"/>
  <c r="B9771" i="73"/>
  <c r="C9791" i="73"/>
  <c r="F9790" i="73"/>
  <c r="G9768" i="73"/>
  <c r="H9768" i="73" s="1"/>
  <c r="I9768" i="73"/>
  <c r="C9792" i="73" l="1"/>
  <c r="E9792" i="73" s="1"/>
  <c r="E9791" i="73"/>
  <c r="A9771" i="73"/>
  <c r="B9772" i="73"/>
  <c r="F9791" i="73"/>
  <c r="G9769" i="73"/>
  <c r="H9769" i="73" s="1"/>
  <c r="I9769" i="73"/>
  <c r="C9793" i="73" l="1"/>
  <c r="A9772" i="73"/>
  <c r="B9773" i="73"/>
  <c r="F9792" i="73"/>
  <c r="E9793" i="73"/>
  <c r="G9770" i="73"/>
  <c r="H9770" i="73" s="1"/>
  <c r="I9770" i="73"/>
  <c r="A9773" i="73" l="1"/>
  <c r="B9774" i="73"/>
  <c r="C9794" i="73"/>
  <c r="E9794" i="73" s="1"/>
  <c r="F9793" i="73"/>
  <c r="G9771" i="73"/>
  <c r="H9771" i="73" s="1"/>
  <c r="I9771" i="73"/>
  <c r="C9795" i="73" l="1"/>
  <c r="E9795" i="73" s="1"/>
  <c r="A9774" i="73"/>
  <c r="B9775" i="73"/>
  <c r="F9794" i="73"/>
  <c r="G9772" i="73"/>
  <c r="H9772" i="73" s="1"/>
  <c r="I9772" i="73"/>
  <c r="A9775" i="73" l="1"/>
  <c r="B9776" i="73"/>
  <c r="C9796" i="73"/>
  <c r="E9796" i="73" s="1"/>
  <c r="F9795" i="73"/>
  <c r="G9773" i="73"/>
  <c r="H9773" i="73" s="1"/>
  <c r="I9773" i="73"/>
  <c r="C9797" i="73" l="1"/>
  <c r="A9776" i="73"/>
  <c r="B9777" i="73"/>
  <c r="F9796" i="73"/>
  <c r="E9797" i="73"/>
  <c r="G9774" i="73"/>
  <c r="H9774" i="73" s="1"/>
  <c r="I9774" i="73"/>
  <c r="A9777" i="73" l="1"/>
  <c r="B9778" i="73"/>
  <c r="C9798" i="73"/>
  <c r="E9798" i="73" s="1"/>
  <c r="F9797" i="73"/>
  <c r="G9775" i="73"/>
  <c r="H9775" i="73" s="1"/>
  <c r="I9775" i="73"/>
  <c r="C9799" i="73" l="1"/>
  <c r="A9778" i="73"/>
  <c r="B9779" i="73"/>
  <c r="F9798" i="73"/>
  <c r="E9799" i="73"/>
  <c r="G9776" i="73"/>
  <c r="H9776" i="73" s="1"/>
  <c r="I9776" i="73"/>
  <c r="A9779" i="73" l="1"/>
  <c r="B9780" i="73"/>
  <c r="C9800" i="73"/>
  <c r="F9799" i="73"/>
  <c r="G9777" i="73"/>
  <c r="H9777" i="73" s="1"/>
  <c r="I9777" i="73"/>
  <c r="C9801" i="73" l="1"/>
  <c r="E9801" i="73" s="1"/>
  <c r="E9800" i="73"/>
  <c r="A9780" i="73"/>
  <c r="B9781" i="73"/>
  <c r="F9800" i="73"/>
  <c r="G9778" i="73"/>
  <c r="H9778" i="73" s="1"/>
  <c r="I9778" i="73"/>
  <c r="C9802" i="73" l="1"/>
  <c r="E9802" i="73" s="1"/>
  <c r="A9781" i="73"/>
  <c r="B9782" i="73"/>
  <c r="F9801" i="73"/>
  <c r="G9779" i="73"/>
  <c r="H9779" i="73" s="1"/>
  <c r="I9779" i="73"/>
  <c r="A9782" i="73" l="1"/>
  <c r="B9783" i="73"/>
  <c r="C9803" i="73"/>
  <c r="F9802" i="73"/>
  <c r="G9780" i="73"/>
  <c r="H9780" i="73" s="1"/>
  <c r="I9780" i="73"/>
  <c r="E9803" i="73"/>
  <c r="C9804" i="73" l="1"/>
  <c r="A9783" i="73"/>
  <c r="B9784" i="73"/>
  <c r="F9803" i="73"/>
  <c r="E9804" i="73"/>
  <c r="G9781" i="73"/>
  <c r="H9781" i="73" s="1"/>
  <c r="I9781" i="73"/>
  <c r="A9784" i="73" l="1"/>
  <c r="B9785" i="73"/>
  <c r="C9805" i="73"/>
  <c r="E9805" i="73" s="1"/>
  <c r="F9804" i="73"/>
  <c r="G9782" i="73"/>
  <c r="H9782" i="73" s="1"/>
  <c r="I9782" i="73"/>
  <c r="C9806" i="73" l="1"/>
  <c r="A9785" i="73"/>
  <c r="B9786" i="73"/>
  <c r="F9805" i="73"/>
  <c r="E9806" i="73"/>
  <c r="G9783" i="73"/>
  <c r="H9783" i="73" s="1"/>
  <c r="I9783" i="73"/>
  <c r="A9786" i="73" l="1"/>
  <c r="B9787" i="73"/>
  <c r="C9807" i="73"/>
  <c r="E9807" i="73" s="1"/>
  <c r="F9806" i="73"/>
  <c r="G9784" i="73"/>
  <c r="H9784" i="73" s="1"/>
  <c r="I9784" i="73"/>
  <c r="C9808" i="73" l="1"/>
  <c r="E9808" i="73" s="1"/>
  <c r="A9787" i="73"/>
  <c r="B9788" i="73"/>
  <c r="F9807" i="73"/>
  <c r="G9785" i="73"/>
  <c r="H9785" i="73" s="1"/>
  <c r="I9785" i="73"/>
  <c r="A9788" i="73" l="1"/>
  <c r="B9789" i="73"/>
  <c r="C9809" i="73"/>
  <c r="E9809" i="73" s="1"/>
  <c r="F9808" i="73"/>
  <c r="G9786" i="73"/>
  <c r="H9786" i="73" s="1"/>
  <c r="I9786" i="73"/>
  <c r="C9810" i="73" l="1"/>
  <c r="A9789" i="73"/>
  <c r="B9790" i="73"/>
  <c r="F9809" i="73"/>
  <c r="E9810" i="73"/>
  <c r="G9787" i="73"/>
  <c r="H9787" i="73" s="1"/>
  <c r="I9787" i="73"/>
  <c r="A9790" i="73" l="1"/>
  <c r="B9791" i="73"/>
  <c r="C9811" i="73"/>
  <c r="E9811" i="73" s="1"/>
  <c r="F9810" i="73"/>
  <c r="G9788" i="73"/>
  <c r="H9788" i="73" s="1"/>
  <c r="I9788" i="73"/>
  <c r="C9812" i="73" l="1"/>
  <c r="E9812" i="73" s="1"/>
  <c r="A9791" i="73"/>
  <c r="B9792" i="73"/>
  <c r="F9811" i="73"/>
  <c r="G9789" i="73"/>
  <c r="H9789" i="73" s="1"/>
  <c r="I9789" i="73"/>
  <c r="A9792" i="73" l="1"/>
  <c r="B9793" i="73"/>
  <c r="C9813" i="73"/>
  <c r="E9813" i="73" s="1"/>
  <c r="F9812" i="73"/>
  <c r="G9790" i="73"/>
  <c r="H9790" i="73" s="1"/>
  <c r="I9790" i="73"/>
  <c r="C9814" i="73" l="1"/>
  <c r="A9793" i="73"/>
  <c r="B9794" i="73"/>
  <c r="F9813" i="73"/>
  <c r="E9814" i="73"/>
  <c r="G9791" i="73"/>
  <c r="H9791" i="73" s="1"/>
  <c r="I9791" i="73"/>
  <c r="A9794" i="73" l="1"/>
  <c r="B9795" i="73"/>
  <c r="C9815" i="73"/>
  <c r="E9815" i="73" s="1"/>
  <c r="F9814" i="73"/>
  <c r="G9792" i="73"/>
  <c r="H9792" i="73" s="1"/>
  <c r="I9792" i="73"/>
  <c r="C9816" i="73" l="1"/>
  <c r="E9816" i="73" s="1"/>
  <c r="A9795" i="73"/>
  <c r="B9796" i="73"/>
  <c r="F9815" i="73"/>
  <c r="G9793" i="73"/>
  <c r="H9793" i="73" s="1"/>
  <c r="I9793" i="73"/>
  <c r="A9796" i="73" l="1"/>
  <c r="B9797" i="73"/>
  <c r="C9817" i="73"/>
  <c r="E9817" i="73" s="1"/>
  <c r="F9816" i="73"/>
  <c r="G9794" i="73"/>
  <c r="H9794" i="73" s="1"/>
  <c r="I9794" i="73"/>
  <c r="C9818" i="73" l="1"/>
  <c r="E9818" i="73" s="1"/>
  <c r="A9797" i="73"/>
  <c r="B9798" i="73"/>
  <c r="F9817" i="73"/>
  <c r="G9795" i="73"/>
  <c r="H9795" i="73" s="1"/>
  <c r="I9795" i="73"/>
  <c r="A9798" i="73" l="1"/>
  <c r="B9799" i="73"/>
  <c r="C9819" i="73"/>
  <c r="E9819" i="73" s="1"/>
  <c r="F9818" i="73"/>
  <c r="G9796" i="73"/>
  <c r="H9796" i="73" s="1"/>
  <c r="I9796" i="73"/>
  <c r="C9820" i="73" l="1"/>
  <c r="E9820" i="73" s="1"/>
  <c r="A9799" i="73"/>
  <c r="B9800" i="73"/>
  <c r="F9819" i="73"/>
  <c r="G9797" i="73"/>
  <c r="H9797" i="73" s="1"/>
  <c r="I9797" i="73"/>
  <c r="A9800" i="73" l="1"/>
  <c r="B9801" i="73"/>
  <c r="C9821" i="73"/>
  <c r="E9821" i="73" s="1"/>
  <c r="F9820" i="73"/>
  <c r="G9798" i="73"/>
  <c r="H9798" i="73" s="1"/>
  <c r="I9798" i="73"/>
  <c r="C9822" i="73" l="1"/>
  <c r="E9822" i="73" s="1"/>
  <c r="A9801" i="73"/>
  <c r="B9802" i="73"/>
  <c r="F9821" i="73"/>
  <c r="G9799" i="73"/>
  <c r="H9799" i="73" s="1"/>
  <c r="I9799" i="73"/>
  <c r="A9802" i="73" l="1"/>
  <c r="B9803" i="73"/>
  <c r="C9823" i="73"/>
  <c r="F9822" i="73"/>
  <c r="G9800" i="73"/>
  <c r="H9800" i="73" s="1"/>
  <c r="I9800" i="73"/>
  <c r="C9824" i="73" l="1"/>
  <c r="E9823" i="73"/>
  <c r="A9803" i="73"/>
  <c r="B9804" i="73"/>
  <c r="F9823" i="73"/>
  <c r="G9801" i="73"/>
  <c r="H9801" i="73" s="1"/>
  <c r="I9801" i="73"/>
  <c r="C9825" i="73" l="1"/>
  <c r="E9825" i="73" s="1"/>
  <c r="E9824" i="73"/>
  <c r="A9804" i="73"/>
  <c r="B9805" i="73"/>
  <c r="F9824" i="73"/>
  <c r="G9802" i="73"/>
  <c r="H9802" i="73" s="1"/>
  <c r="I9802" i="73"/>
  <c r="C9826" i="73" l="1"/>
  <c r="E9826" i="73" s="1"/>
  <c r="A9805" i="73"/>
  <c r="B9806" i="73"/>
  <c r="F9825" i="73"/>
  <c r="G9803" i="73"/>
  <c r="H9803" i="73" s="1"/>
  <c r="I9803" i="73"/>
  <c r="A9806" i="73" l="1"/>
  <c r="B9807" i="73"/>
  <c r="C9827" i="73"/>
  <c r="E9827" i="73" s="1"/>
  <c r="F9826" i="73"/>
  <c r="G9804" i="73"/>
  <c r="H9804" i="73" s="1"/>
  <c r="I9804" i="73"/>
  <c r="C9828" i="73" l="1"/>
  <c r="E9828" i="73" s="1"/>
  <c r="A9807" i="73"/>
  <c r="B9808" i="73"/>
  <c r="F9827" i="73"/>
  <c r="G9805" i="73"/>
  <c r="H9805" i="73" s="1"/>
  <c r="I9805" i="73"/>
  <c r="A9808" i="73" l="1"/>
  <c r="B9809" i="73"/>
  <c r="C9829" i="73"/>
  <c r="E9829" i="73" s="1"/>
  <c r="F9828" i="73"/>
  <c r="G9806" i="73"/>
  <c r="H9806" i="73" s="1"/>
  <c r="I9806" i="73"/>
  <c r="C9830" i="73" l="1"/>
  <c r="E9830" i="73" s="1"/>
  <c r="A9809" i="73"/>
  <c r="B9810" i="73"/>
  <c r="F9829" i="73"/>
  <c r="G9807" i="73"/>
  <c r="H9807" i="73" s="1"/>
  <c r="I9807" i="73"/>
  <c r="A9810" i="73" l="1"/>
  <c r="B9811" i="73"/>
  <c r="C9831" i="73"/>
  <c r="E9831" i="73" s="1"/>
  <c r="F9830" i="73"/>
  <c r="G9808" i="73"/>
  <c r="H9808" i="73" s="1"/>
  <c r="I9808" i="73"/>
  <c r="C9832" i="73" l="1"/>
  <c r="E9832" i="73" s="1"/>
  <c r="A9811" i="73"/>
  <c r="B9812" i="73"/>
  <c r="F9831" i="73"/>
  <c r="G9809" i="73"/>
  <c r="H9809" i="73" s="1"/>
  <c r="I9809" i="73"/>
  <c r="A9812" i="73" l="1"/>
  <c r="B9813" i="73"/>
  <c r="C9833" i="73"/>
  <c r="F9832" i="73"/>
  <c r="G9810" i="73"/>
  <c r="H9810" i="73" s="1"/>
  <c r="I9810" i="73"/>
  <c r="C9834" i="73" l="1"/>
  <c r="E9833" i="73"/>
  <c r="A9813" i="73"/>
  <c r="B9814" i="73"/>
  <c r="F9833" i="73"/>
  <c r="G9811" i="73"/>
  <c r="H9811" i="73" s="1"/>
  <c r="I9811" i="73"/>
  <c r="C9835" i="73" l="1"/>
  <c r="E9835" i="73" s="1"/>
  <c r="E9834" i="73"/>
  <c r="A9814" i="73"/>
  <c r="B9815" i="73"/>
  <c r="F9834" i="73"/>
  <c r="G9812" i="73"/>
  <c r="H9812" i="73" s="1"/>
  <c r="I9812" i="73"/>
  <c r="C9836" i="73" l="1"/>
  <c r="E9836" i="73" s="1"/>
  <c r="A9815" i="73"/>
  <c r="B9816" i="73"/>
  <c r="F9835" i="73"/>
  <c r="G9813" i="73"/>
  <c r="H9813" i="73" s="1"/>
  <c r="I9813" i="73"/>
  <c r="A9816" i="73" l="1"/>
  <c r="B9817" i="73"/>
  <c r="C9837" i="73"/>
  <c r="E9837" i="73" s="1"/>
  <c r="F9836" i="73"/>
  <c r="G9814" i="73"/>
  <c r="H9814" i="73" s="1"/>
  <c r="I9814" i="73"/>
  <c r="C9838" i="73" l="1"/>
  <c r="E9838" i="73" s="1"/>
  <c r="A9817" i="73"/>
  <c r="B9818" i="73"/>
  <c r="F9837" i="73"/>
  <c r="G9815" i="73"/>
  <c r="H9815" i="73" s="1"/>
  <c r="I9815" i="73"/>
  <c r="A9818" i="73" l="1"/>
  <c r="B9819" i="73"/>
  <c r="C9839" i="73"/>
  <c r="E9839" i="73" s="1"/>
  <c r="F9838" i="73"/>
  <c r="G9816" i="73"/>
  <c r="H9816" i="73" s="1"/>
  <c r="I9816" i="73"/>
  <c r="C9840" i="73" l="1"/>
  <c r="E9840" i="73" s="1"/>
  <c r="A9819" i="73"/>
  <c r="B9820" i="73"/>
  <c r="F9839" i="73"/>
  <c r="G9817" i="73"/>
  <c r="H9817" i="73" s="1"/>
  <c r="I9817" i="73"/>
  <c r="A9820" i="73" l="1"/>
  <c r="B9821" i="73"/>
  <c r="C9841" i="73"/>
  <c r="F9840" i="73"/>
  <c r="G9818" i="73"/>
  <c r="H9818" i="73" s="1"/>
  <c r="I9818" i="73"/>
  <c r="C9842" i="73" l="1"/>
  <c r="E9842" i="73" s="1"/>
  <c r="E9841" i="73"/>
  <c r="A9821" i="73"/>
  <c r="B9822" i="73"/>
  <c r="F9841" i="73"/>
  <c r="G9819" i="73"/>
  <c r="H9819" i="73" s="1"/>
  <c r="I9819" i="73"/>
  <c r="C9843" i="73" l="1"/>
  <c r="A9822" i="73"/>
  <c r="B9823" i="73"/>
  <c r="F9842" i="73"/>
  <c r="E9843" i="73"/>
  <c r="G9820" i="73"/>
  <c r="H9820" i="73" s="1"/>
  <c r="I9820" i="73"/>
  <c r="A9823" i="73" l="1"/>
  <c r="B9824" i="73"/>
  <c r="C9844" i="73"/>
  <c r="E9844" i="73" s="1"/>
  <c r="F9843" i="73"/>
  <c r="G9821" i="73"/>
  <c r="H9821" i="73" s="1"/>
  <c r="I9821" i="73"/>
  <c r="C9845" i="73" l="1"/>
  <c r="A9824" i="73"/>
  <c r="B9825" i="73"/>
  <c r="F9844" i="73"/>
  <c r="E9845" i="73"/>
  <c r="G9822" i="73"/>
  <c r="H9822" i="73" s="1"/>
  <c r="I9822" i="73"/>
  <c r="A9825" i="73" l="1"/>
  <c r="B9826" i="73"/>
  <c r="C9846" i="73"/>
  <c r="E9846" i="73" s="1"/>
  <c r="F9845" i="73"/>
  <c r="G9823" i="73"/>
  <c r="H9823" i="73" s="1"/>
  <c r="I9823" i="73"/>
  <c r="C9847" i="73" l="1"/>
  <c r="A9826" i="73"/>
  <c r="B9827" i="73"/>
  <c r="F9846" i="73"/>
  <c r="E9847" i="73"/>
  <c r="G9824" i="73"/>
  <c r="H9824" i="73" s="1"/>
  <c r="I9824" i="73"/>
  <c r="A9827" i="73" l="1"/>
  <c r="B9828" i="73"/>
  <c r="C9848" i="73"/>
  <c r="E9848" i="73" s="1"/>
  <c r="F9847" i="73"/>
  <c r="G9825" i="73"/>
  <c r="H9825" i="73" s="1"/>
  <c r="I9825" i="73"/>
  <c r="C9849" i="73" l="1"/>
  <c r="E9849" i="73" s="1"/>
  <c r="A9828" i="73"/>
  <c r="B9829" i="73"/>
  <c r="F9848" i="73"/>
  <c r="G9826" i="73"/>
  <c r="H9826" i="73" s="1"/>
  <c r="I9826" i="73"/>
  <c r="A9829" i="73" l="1"/>
  <c r="B9830" i="73"/>
  <c r="C9850" i="73"/>
  <c r="E9850" i="73" s="1"/>
  <c r="F9849" i="73"/>
  <c r="G9827" i="73"/>
  <c r="H9827" i="73" s="1"/>
  <c r="I9827" i="73"/>
  <c r="C9851" i="73" l="1"/>
  <c r="E9851" i="73" s="1"/>
  <c r="A9830" i="73"/>
  <c r="B9831" i="73"/>
  <c r="F9850" i="73"/>
  <c r="G9828" i="73"/>
  <c r="H9828" i="73" s="1"/>
  <c r="I9828" i="73"/>
  <c r="A9831" i="73" l="1"/>
  <c r="B9832" i="73"/>
  <c r="C9852" i="73"/>
  <c r="F9851" i="73"/>
  <c r="G9829" i="73"/>
  <c r="H9829" i="73" s="1"/>
  <c r="I9829" i="73"/>
  <c r="C9853" i="73" l="1"/>
  <c r="E9853" i="73" s="1"/>
  <c r="E9852" i="73"/>
  <c r="A9832" i="73"/>
  <c r="B9833" i="73"/>
  <c r="F9852" i="73"/>
  <c r="G9830" i="73"/>
  <c r="H9830" i="73" s="1"/>
  <c r="I9830" i="73"/>
  <c r="C9854" i="73" l="1"/>
  <c r="E9854" i="73" s="1"/>
  <c r="A9833" i="73"/>
  <c r="B9834" i="73"/>
  <c r="F9853" i="73"/>
  <c r="G9831" i="73"/>
  <c r="H9831" i="73" s="1"/>
  <c r="I9831" i="73"/>
  <c r="A9834" i="73" l="1"/>
  <c r="B9835" i="73"/>
  <c r="C9855" i="73"/>
  <c r="E9855" i="73" s="1"/>
  <c r="F9854" i="73"/>
  <c r="G9832" i="73"/>
  <c r="H9832" i="73" s="1"/>
  <c r="I9832" i="73"/>
  <c r="C9856" i="73" l="1"/>
  <c r="E9856" i="73" s="1"/>
  <c r="A9835" i="73"/>
  <c r="B9836" i="73"/>
  <c r="F9855" i="73"/>
  <c r="G9833" i="73"/>
  <c r="H9833" i="73" s="1"/>
  <c r="I9833" i="73"/>
  <c r="A9836" i="73" l="1"/>
  <c r="B9837" i="73"/>
  <c r="C9857" i="73"/>
  <c r="E9857" i="73" s="1"/>
  <c r="F9856" i="73"/>
  <c r="G9834" i="73"/>
  <c r="H9834" i="73" s="1"/>
  <c r="I9834" i="73"/>
  <c r="C9858" i="73" l="1"/>
  <c r="E9858" i="73" s="1"/>
  <c r="A9837" i="73"/>
  <c r="B9838" i="73"/>
  <c r="F9857" i="73"/>
  <c r="G9835" i="73"/>
  <c r="H9835" i="73" s="1"/>
  <c r="I9835" i="73"/>
  <c r="A9838" i="73" l="1"/>
  <c r="B9839" i="73"/>
  <c r="C9859" i="73"/>
  <c r="F9858" i="73"/>
  <c r="G9836" i="73"/>
  <c r="H9836" i="73" s="1"/>
  <c r="I9836" i="73"/>
  <c r="E9859" i="73"/>
  <c r="C9860" i="73" l="1"/>
  <c r="A9839" i="73"/>
  <c r="B9840" i="73"/>
  <c r="F9859" i="73"/>
  <c r="E9860" i="73"/>
  <c r="G9837" i="73"/>
  <c r="H9837" i="73" s="1"/>
  <c r="I9837" i="73"/>
  <c r="A9840" i="73" l="1"/>
  <c r="B9841" i="73"/>
  <c r="C9861" i="73"/>
  <c r="E9861" i="73" s="1"/>
  <c r="F9860" i="73"/>
  <c r="G9838" i="73"/>
  <c r="H9838" i="73" s="1"/>
  <c r="I9838" i="73"/>
  <c r="C9862" i="73" l="1"/>
  <c r="E9862" i="73" s="1"/>
  <c r="A9841" i="73"/>
  <c r="B9842" i="73"/>
  <c r="F9861" i="73"/>
  <c r="G9839" i="73"/>
  <c r="H9839" i="73" s="1"/>
  <c r="I9839" i="73"/>
  <c r="A9842" i="73" l="1"/>
  <c r="B9843" i="73"/>
  <c r="C9863" i="73"/>
  <c r="E9863" i="73" s="1"/>
  <c r="F9862" i="73"/>
  <c r="G9840" i="73"/>
  <c r="H9840" i="73" s="1"/>
  <c r="I9840" i="73"/>
  <c r="C9864" i="73" l="1"/>
  <c r="E9864" i="73" s="1"/>
  <c r="A9843" i="73"/>
  <c r="B9844" i="73"/>
  <c r="F9863" i="73"/>
  <c r="G9841" i="73"/>
  <c r="H9841" i="73" s="1"/>
  <c r="I9841" i="73"/>
  <c r="A9844" i="73" l="1"/>
  <c r="B9845" i="73"/>
  <c r="C9865" i="73"/>
  <c r="E9865" i="73" s="1"/>
  <c r="F9864" i="73"/>
  <c r="G9842" i="73"/>
  <c r="H9842" i="73" s="1"/>
  <c r="I9842" i="73"/>
  <c r="C9866" i="73" l="1"/>
  <c r="E9866" i="73" s="1"/>
  <c r="A9845" i="73"/>
  <c r="B9846" i="73"/>
  <c r="F9865" i="73"/>
  <c r="G9843" i="73"/>
  <c r="H9843" i="73" s="1"/>
  <c r="I9843" i="73"/>
  <c r="A9846" i="73" l="1"/>
  <c r="B9847" i="73"/>
  <c r="C9867" i="73"/>
  <c r="E9867" i="73" s="1"/>
  <c r="F9866" i="73"/>
  <c r="G9844" i="73"/>
  <c r="H9844" i="73" s="1"/>
  <c r="I9844" i="73"/>
  <c r="C9868" i="73" l="1"/>
  <c r="E9868" i="73" s="1"/>
  <c r="A9847" i="73"/>
  <c r="B9848" i="73"/>
  <c r="F9867" i="73"/>
  <c r="G9845" i="73"/>
  <c r="H9845" i="73" s="1"/>
  <c r="I9845" i="73"/>
  <c r="A9848" i="73" l="1"/>
  <c r="B9849" i="73"/>
  <c r="C9869" i="73"/>
  <c r="E9869" i="73" s="1"/>
  <c r="F9868" i="73"/>
  <c r="G9846" i="73"/>
  <c r="H9846" i="73" s="1"/>
  <c r="I9846" i="73"/>
  <c r="C9870" i="73" l="1"/>
  <c r="E9870" i="73" s="1"/>
  <c r="A9849" i="73"/>
  <c r="B9850" i="73"/>
  <c r="F9869" i="73"/>
  <c r="G9847" i="73"/>
  <c r="H9847" i="73" s="1"/>
  <c r="I9847" i="73"/>
  <c r="A9850" i="73" l="1"/>
  <c r="B9851" i="73"/>
  <c r="C9871" i="73"/>
  <c r="E9871" i="73" s="1"/>
  <c r="F9870" i="73"/>
  <c r="G9848" i="73"/>
  <c r="H9848" i="73" s="1"/>
  <c r="I9848" i="73"/>
  <c r="C9872" i="73" l="1"/>
  <c r="A9851" i="73"/>
  <c r="B9852" i="73"/>
  <c r="F9871" i="73"/>
  <c r="E9872" i="73"/>
  <c r="G9849" i="73"/>
  <c r="H9849" i="73" s="1"/>
  <c r="I9849" i="73"/>
  <c r="A9852" i="73" l="1"/>
  <c r="B9853" i="73"/>
  <c r="C9873" i="73"/>
  <c r="E9873" i="73" s="1"/>
  <c r="F9872" i="73"/>
  <c r="G9850" i="73"/>
  <c r="H9850" i="73" s="1"/>
  <c r="I9850" i="73"/>
  <c r="C9874" i="73" l="1"/>
  <c r="E9874" i="73" s="1"/>
  <c r="A9853" i="73"/>
  <c r="B9854" i="73"/>
  <c r="F9873" i="73"/>
  <c r="G9851" i="73"/>
  <c r="H9851" i="73" s="1"/>
  <c r="I9851" i="73"/>
  <c r="A9854" i="73" l="1"/>
  <c r="B9855" i="73"/>
  <c r="C9875" i="73"/>
  <c r="E9875" i="73" s="1"/>
  <c r="F9874" i="73"/>
  <c r="G9852" i="73"/>
  <c r="H9852" i="73" s="1"/>
  <c r="I9852" i="73"/>
  <c r="C9876" i="73" l="1"/>
  <c r="E9876" i="73" s="1"/>
  <c r="A9855" i="73"/>
  <c r="B9856" i="73"/>
  <c r="F9875" i="73"/>
  <c r="G9853" i="73"/>
  <c r="H9853" i="73" s="1"/>
  <c r="I9853" i="73"/>
  <c r="A9856" i="73" l="1"/>
  <c r="B9857" i="73"/>
  <c r="C9877" i="73"/>
  <c r="E9877" i="73" s="1"/>
  <c r="F9876" i="73"/>
  <c r="G9854" i="73"/>
  <c r="H9854" i="73" s="1"/>
  <c r="I9854" i="73"/>
  <c r="C9878" i="73" l="1"/>
  <c r="E9878" i="73" s="1"/>
  <c r="A9857" i="73"/>
  <c r="B9858" i="73"/>
  <c r="F9877" i="73"/>
  <c r="G9855" i="73"/>
  <c r="H9855" i="73" s="1"/>
  <c r="I9855" i="73"/>
  <c r="A9858" i="73" l="1"/>
  <c r="B9859" i="73"/>
  <c r="C9879" i="73"/>
  <c r="F9878" i="73"/>
  <c r="G9856" i="73"/>
  <c r="H9856" i="73" s="1"/>
  <c r="I9856" i="73"/>
  <c r="C9880" i="73" l="1"/>
  <c r="E9880" i="73" s="1"/>
  <c r="E9879" i="73"/>
  <c r="A9859" i="73"/>
  <c r="B9860" i="73"/>
  <c r="F9879" i="73"/>
  <c r="G9857" i="73"/>
  <c r="H9857" i="73" s="1"/>
  <c r="I9857" i="73"/>
  <c r="C9881" i="73" l="1"/>
  <c r="A9860" i="73"/>
  <c r="B9861" i="73"/>
  <c r="F9880" i="73"/>
  <c r="E9881" i="73"/>
  <c r="G9858" i="73"/>
  <c r="H9858" i="73" s="1"/>
  <c r="I9858" i="73"/>
  <c r="A9861" i="73" l="1"/>
  <c r="B9862" i="73"/>
  <c r="C9882" i="73"/>
  <c r="E9882" i="73" s="1"/>
  <c r="F9881" i="73"/>
  <c r="G9859" i="73"/>
  <c r="H9859" i="73" s="1"/>
  <c r="I9859" i="73"/>
  <c r="C9883" i="73" l="1"/>
  <c r="E9883" i="73" s="1"/>
  <c r="A9862" i="73"/>
  <c r="B9863" i="73"/>
  <c r="F9882" i="73"/>
  <c r="G9860" i="73"/>
  <c r="H9860" i="73" s="1"/>
  <c r="I9860" i="73"/>
  <c r="A9863" i="73" l="1"/>
  <c r="B9864" i="73"/>
  <c r="C9884" i="73"/>
  <c r="F9883" i="73"/>
  <c r="G9861" i="73"/>
  <c r="H9861" i="73" s="1"/>
  <c r="I9861" i="73"/>
  <c r="C9885" i="73" l="1"/>
  <c r="E9885" i="73" s="1"/>
  <c r="E9884" i="73"/>
  <c r="A9864" i="73"/>
  <c r="B9865" i="73"/>
  <c r="F9884" i="73"/>
  <c r="G9862" i="73"/>
  <c r="H9862" i="73" s="1"/>
  <c r="I9862" i="73"/>
  <c r="C9886" i="73" l="1"/>
  <c r="E9886" i="73" s="1"/>
  <c r="A9865" i="73"/>
  <c r="B9866" i="73"/>
  <c r="F9885" i="73"/>
  <c r="G9863" i="73"/>
  <c r="H9863" i="73" s="1"/>
  <c r="I9863" i="73"/>
  <c r="A9866" i="73" l="1"/>
  <c r="B9867" i="73"/>
  <c r="C9887" i="73"/>
  <c r="E9887" i="73" s="1"/>
  <c r="F9886" i="73"/>
  <c r="G9864" i="73"/>
  <c r="H9864" i="73" s="1"/>
  <c r="I9864" i="73"/>
  <c r="C9888" i="73" l="1"/>
  <c r="E9888" i="73" s="1"/>
  <c r="A9867" i="73"/>
  <c r="B9868" i="73"/>
  <c r="F9887" i="73"/>
  <c r="G9865" i="73"/>
  <c r="H9865" i="73" s="1"/>
  <c r="I9865" i="73"/>
  <c r="A9868" i="73" l="1"/>
  <c r="B9869" i="73"/>
  <c r="C9889" i="73"/>
  <c r="E9889" i="73" s="1"/>
  <c r="F9888" i="73"/>
  <c r="G9866" i="73"/>
  <c r="H9866" i="73" s="1"/>
  <c r="I9866" i="73"/>
  <c r="C9890" i="73" l="1"/>
  <c r="E9890" i="73" s="1"/>
  <c r="A9869" i="73"/>
  <c r="B9870" i="73"/>
  <c r="F9889" i="73"/>
  <c r="G9867" i="73"/>
  <c r="H9867" i="73" s="1"/>
  <c r="I9867" i="73"/>
  <c r="A9870" i="73" l="1"/>
  <c r="B9871" i="73"/>
  <c r="C9891" i="73"/>
  <c r="E9891" i="73" s="1"/>
  <c r="F9890" i="73"/>
  <c r="G9868" i="73"/>
  <c r="H9868" i="73" s="1"/>
  <c r="I9868" i="73"/>
  <c r="C9892" i="73" l="1"/>
  <c r="A9871" i="73"/>
  <c r="B9872" i="73"/>
  <c r="F9891" i="73"/>
  <c r="E9892" i="73"/>
  <c r="G9869" i="73"/>
  <c r="H9869" i="73" s="1"/>
  <c r="I9869" i="73"/>
  <c r="A9872" i="73" l="1"/>
  <c r="B9873" i="73"/>
  <c r="C9893" i="73"/>
  <c r="E9893" i="73" s="1"/>
  <c r="F9892" i="73"/>
  <c r="G9870" i="73"/>
  <c r="H9870" i="73" s="1"/>
  <c r="I9870" i="73"/>
  <c r="C9894" i="73" l="1"/>
  <c r="E9894" i="73" s="1"/>
  <c r="A9873" i="73"/>
  <c r="B9874" i="73"/>
  <c r="F9893" i="73"/>
  <c r="G9871" i="73"/>
  <c r="H9871" i="73" s="1"/>
  <c r="I9871" i="73"/>
  <c r="A9874" i="73" l="1"/>
  <c r="B9875" i="73"/>
  <c r="C9895" i="73"/>
  <c r="E9895" i="73" s="1"/>
  <c r="F9894" i="73"/>
  <c r="G9872" i="73"/>
  <c r="H9872" i="73" s="1"/>
  <c r="I9872" i="73"/>
  <c r="C9896" i="73" l="1"/>
  <c r="E9896" i="73" s="1"/>
  <c r="A9875" i="73"/>
  <c r="B9876" i="73"/>
  <c r="F9895" i="73"/>
  <c r="G9873" i="73"/>
  <c r="H9873" i="73" s="1"/>
  <c r="I9873" i="73"/>
  <c r="A9876" i="73" l="1"/>
  <c r="B9877" i="73"/>
  <c r="C9897" i="73"/>
  <c r="E9897" i="73" s="1"/>
  <c r="F9896" i="73"/>
  <c r="G9874" i="73"/>
  <c r="H9874" i="73" s="1"/>
  <c r="I9874" i="73"/>
  <c r="C9898" i="73" l="1"/>
  <c r="E9898" i="73" s="1"/>
  <c r="A9877" i="73"/>
  <c r="B9878" i="73"/>
  <c r="F9897" i="73"/>
  <c r="G9875" i="73"/>
  <c r="H9875" i="73" s="1"/>
  <c r="I9875" i="73"/>
  <c r="A9878" i="73" l="1"/>
  <c r="B9879" i="73"/>
  <c r="C9899" i="73"/>
  <c r="E9899" i="73" s="1"/>
  <c r="F9898" i="73"/>
  <c r="G9876" i="73"/>
  <c r="H9876" i="73" s="1"/>
  <c r="I9876" i="73"/>
  <c r="C9900" i="73" l="1"/>
  <c r="A9879" i="73"/>
  <c r="B9880" i="73"/>
  <c r="F9899" i="73"/>
  <c r="E9900" i="73"/>
  <c r="G9877" i="73"/>
  <c r="H9877" i="73" s="1"/>
  <c r="I9877" i="73"/>
  <c r="A9880" i="73" l="1"/>
  <c r="B9881" i="73"/>
  <c r="C9901" i="73"/>
  <c r="E9901" i="73" s="1"/>
  <c r="F9900" i="73"/>
  <c r="G9878" i="73"/>
  <c r="H9878" i="73" s="1"/>
  <c r="I9878" i="73"/>
  <c r="C9902" i="73" l="1"/>
  <c r="A9881" i="73"/>
  <c r="B9882" i="73"/>
  <c r="F9901" i="73"/>
  <c r="E9902" i="73"/>
  <c r="G9879" i="73"/>
  <c r="H9879" i="73" s="1"/>
  <c r="I9879" i="73"/>
  <c r="A9882" i="73" l="1"/>
  <c r="B9883" i="73"/>
  <c r="C9903" i="73"/>
  <c r="E9903" i="73" s="1"/>
  <c r="F9902" i="73"/>
  <c r="G9880" i="73"/>
  <c r="H9880" i="73" s="1"/>
  <c r="I9880" i="73"/>
  <c r="C9904" i="73" l="1"/>
  <c r="E9904" i="73" s="1"/>
  <c r="A9883" i="73"/>
  <c r="B9884" i="73"/>
  <c r="F9903" i="73"/>
  <c r="G9881" i="73"/>
  <c r="H9881" i="73" s="1"/>
  <c r="I9881" i="73"/>
  <c r="A9884" i="73" l="1"/>
  <c r="B9885" i="73"/>
  <c r="C9905" i="73"/>
  <c r="F9904" i="73"/>
  <c r="G9882" i="73"/>
  <c r="H9882" i="73" s="1"/>
  <c r="I9882" i="73"/>
  <c r="C9906" i="73" l="1"/>
  <c r="E9906" i="73" s="1"/>
  <c r="E9905" i="73"/>
  <c r="A9885" i="73"/>
  <c r="B9886" i="73"/>
  <c r="F9905" i="73"/>
  <c r="G9883" i="73"/>
  <c r="H9883" i="73" s="1"/>
  <c r="I9883" i="73"/>
  <c r="C9907" i="73" l="1"/>
  <c r="A9886" i="73"/>
  <c r="B9887" i="73"/>
  <c r="F9906" i="73"/>
  <c r="E9907" i="73"/>
  <c r="G9884" i="73"/>
  <c r="H9884" i="73" s="1"/>
  <c r="I9884" i="73"/>
  <c r="A9887" i="73" l="1"/>
  <c r="B9888" i="73"/>
  <c r="C9908" i="73"/>
  <c r="E9908" i="73" s="1"/>
  <c r="F9907" i="73"/>
  <c r="G9885" i="73"/>
  <c r="H9885" i="73" s="1"/>
  <c r="I9885" i="73"/>
  <c r="C9909" i="73" l="1"/>
  <c r="E9909" i="73" s="1"/>
  <c r="A9888" i="73"/>
  <c r="B9889" i="73"/>
  <c r="F9908" i="73"/>
  <c r="G9886" i="73"/>
  <c r="H9886" i="73" s="1"/>
  <c r="I9886" i="73"/>
  <c r="A9889" i="73" l="1"/>
  <c r="B9890" i="73"/>
  <c r="C9910" i="73"/>
  <c r="F9909" i="73"/>
  <c r="G9887" i="73"/>
  <c r="H9887" i="73" s="1"/>
  <c r="I9887" i="73"/>
  <c r="C9911" i="73" l="1"/>
  <c r="E9911" i="73" s="1"/>
  <c r="E9910" i="73"/>
  <c r="A9890" i="73"/>
  <c r="B9891" i="73"/>
  <c r="F9910" i="73"/>
  <c r="G9888" i="73"/>
  <c r="H9888" i="73" s="1"/>
  <c r="I9888" i="73"/>
  <c r="C9912" i="73" l="1"/>
  <c r="E9912" i="73" s="1"/>
  <c r="A9891" i="73"/>
  <c r="B9892" i="73"/>
  <c r="F9911" i="73"/>
  <c r="G9889" i="73"/>
  <c r="H9889" i="73" s="1"/>
  <c r="I9889" i="73"/>
  <c r="A9892" i="73" l="1"/>
  <c r="B9893" i="73"/>
  <c r="C9913" i="73"/>
  <c r="E9913" i="73" s="1"/>
  <c r="F9912" i="73"/>
  <c r="G9890" i="73"/>
  <c r="H9890" i="73" s="1"/>
  <c r="I9890" i="73"/>
  <c r="C9914" i="73" l="1"/>
  <c r="A9893" i="73"/>
  <c r="B9894" i="73"/>
  <c r="F9913" i="73"/>
  <c r="E9914" i="73"/>
  <c r="G9891" i="73"/>
  <c r="H9891" i="73" s="1"/>
  <c r="I9891" i="73"/>
  <c r="A9894" i="73" l="1"/>
  <c r="B9895" i="73"/>
  <c r="C9915" i="73"/>
  <c r="E9915" i="73" s="1"/>
  <c r="F9914" i="73"/>
  <c r="G9892" i="73"/>
  <c r="H9892" i="73" s="1"/>
  <c r="I9892" i="73"/>
  <c r="C9916" i="73" l="1"/>
  <c r="A9895" i="73"/>
  <c r="B9896" i="73"/>
  <c r="F9915" i="73"/>
  <c r="E9916" i="73"/>
  <c r="G9893" i="73"/>
  <c r="H9893" i="73" s="1"/>
  <c r="I9893" i="73"/>
  <c r="A9896" i="73" l="1"/>
  <c r="B9897" i="73"/>
  <c r="C9917" i="73"/>
  <c r="E9917" i="73" s="1"/>
  <c r="F9916" i="73"/>
  <c r="G9894" i="73"/>
  <c r="H9894" i="73" s="1"/>
  <c r="I9894" i="73"/>
  <c r="C9918" i="73" l="1"/>
  <c r="E9918" i="73" s="1"/>
  <c r="A9897" i="73"/>
  <c r="B9898" i="73"/>
  <c r="F9917" i="73"/>
  <c r="G9895" i="73"/>
  <c r="H9895" i="73" s="1"/>
  <c r="I9895" i="73"/>
  <c r="A9898" i="73" l="1"/>
  <c r="B9899" i="73"/>
  <c r="C9919" i="73"/>
  <c r="F9918" i="73"/>
  <c r="G9896" i="73"/>
  <c r="H9896" i="73" s="1"/>
  <c r="I9896" i="73"/>
  <c r="C9920" i="73" l="1"/>
  <c r="E9919" i="73"/>
  <c r="A9899" i="73"/>
  <c r="B9900" i="73"/>
  <c r="F9919" i="73"/>
  <c r="G9897" i="73"/>
  <c r="H9897" i="73" s="1"/>
  <c r="I9897" i="73"/>
  <c r="C9921" i="73" l="1"/>
  <c r="E9921" i="73" s="1"/>
  <c r="E9920" i="73"/>
  <c r="A9900" i="73"/>
  <c r="B9901" i="73"/>
  <c r="F9920" i="73"/>
  <c r="G9898" i="73"/>
  <c r="H9898" i="73" s="1"/>
  <c r="I9898" i="73"/>
  <c r="C9922" i="73" l="1"/>
  <c r="E9922" i="73" s="1"/>
  <c r="A9901" i="73"/>
  <c r="B9902" i="73"/>
  <c r="F9921" i="73"/>
  <c r="G9899" i="73"/>
  <c r="H9899" i="73" s="1"/>
  <c r="I9899" i="73"/>
  <c r="A9902" i="73" l="1"/>
  <c r="B9903" i="73"/>
  <c r="C9923" i="73"/>
  <c r="E9923" i="73" s="1"/>
  <c r="F9922" i="73"/>
  <c r="G9900" i="73"/>
  <c r="H9900" i="73" s="1"/>
  <c r="I9900" i="73"/>
  <c r="C9924" i="73" l="1"/>
  <c r="A9903" i="73"/>
  <c r="B9904" i="73"/>
  <c r="F9923" i="73"/>
  <c r="E9924" i="73"/>
  <c r="G9901" i="73"/>
  <c r="H9901" i="73" s="1"/>
  <c r="I9901" i="73"/>
  <c r="A9904" i="73" l="1"/>
  <c r="B9905" i="73"/>
  <c r="C9925" i="73"/>
  <c r="E9925" i="73" s="1"/>
  <c r="F9924" i="73"/>
  <c r="G9902" i="73"/>
  <c r="H9902" i="73" s="1"/>
  <c r="I9902" i="73"/>
  <c r="C9926" i="73" l="1"/>
  <c r="E9926" i="73" s="1"/>
  <c r="A9905" i="73"/>
  <c r="B9906" i="73"/>
  <c r="F9925" i="73"/>
  <c r="G9903" i="73"/>
  <c r="H9903" i="73" s="1"/>
  <c r="I9903" i="73"/>
  <c r="A9906" i="73" l="1"/>
  <c r="B9907" i="73"/>
  <c r="C9927" i="73"/>
  <c r="E9927" i="73" s="1"/>
  <c r="F9926" i="73"/>
  <c r="G9904" i="73"/>
  <c r="H9904" i="73" s="1"/>
  <c r="I9904" i="73"/>
  <c r="C9928" i="73" l="1"/>
  <c r="E9928" i="73" s="1"/>
  <c r="A9907" i="73"/>
  <c r="B9908" i="73"/>
  <c r="F9927" i="73"/>
  <c r="G9905" i="73"/>
  <c r="H9905" i="73" s="1"/>
  <c r="I9905" i="73"/>
  <c r="A9908" i="73" l="1"/>
  <c r="B9909" i="73"/>
  <c r="C9929" i="73"/>
  <c r="F9928" i="73"/>
  <c r="G9906" i="73"/>
  <c r="H9906" i="73" s="1"/>
  <c r="I9906" i="73"/>
  <c r="C9930" i="73" l="1"/>
  <c r="E9930" i="73" s="1"/>
  <c r="E9929" i="73"/>
  <c r="A9909" i="73"/>
  <c r="B9910" i="73"/>
  <c r="F9929" i="73"/>
  <c r="G9907" i="73"/>
  <c r="H9907" i="73" s="1"/>
  <c r="I9907" i="73"/>
  <c r="C9931" i="73" l="1"/>
  <c r="E9931" i="73" s="1"/>
  <c r="A9910" i="73"/>
  <c r="B9911" i="73"/>
  <c r="F9930" i="73"/>
  <c r="G9908" i="73"/>
  <c r="H9908" i="73" s="1"/>
  <c r="I9908" i="73"/>
  <c r="A9911" i="73" l="1"/>
  <c r="B9912" i="73"/>
  <c r="C9932" i="73"/>
  <c r="E9932" i="73" s="1"/>
  <c r="F9931" i="73"/>
  <c r="G9909" i="73"/>
  <c r="H9909" i="73" s="1"/>
  <c r="I9909" i="73"/>
  <c r="C9933" i="73" l="1"/>
  <c r="A9912" i="73"/>
  <c r="B9913" i="73"/>
  <c r="F9932" i="73"/>
  <c r="E9933" i="73"/>
  <c r="G9910" i="73"/>
  <c r="H9910" i="73" s="1"/>
  <c r="I9910" i="73"/>
  <c r="A9913" i="73" l="1"/>
  <c r="B9914" i="73"/>
  <c r="C9934" i="73"/>
  <c r="E9934" i="73" s="1"/>
  <c r="F9933" i="73"/>
  <c r="G9911" i="73"/>
  <c r="H9911" i="73" s="1"/>
  <c r="I9911" i="73"/>
  <c r="C9935" i="73" l="1"/>
  <c r="E9935" i="73" s="1"/>
  <c r="A9914" i="73"/>
  <c r="B9915" i="73"/>
  <c r="F9934" i="73"/>
  <c r="G9912" i="73"/>
  <c r="H9912" i="73" s="1"/>
  <c r="I9912" i="73"/>
  <c r="A9915" i="73" l="1"/>
  <c r="B9916" i="73"/>
  <c r="C9936" i="73"/>
  <c r="F9935" i="73"/>
  <c r="G9913" i="73"/>
  <c r="H9913" i="73" s="1"/>
  <c r="I9913" i="73"/>
  <c r="C9937" i="73" l="1"/>
  <c r="E9937" i="73" s="1"/>
  <c r="E9936" i="73"/>
  <c r="A9916" i="73"/>
  <c r="B9917" i="73"/>
  <c r="F9936" i="73"/>
  <c r="G9914" i="73"/>
  <c r="H9914" i="73" s="1"/>
  <c r="I9914" i="73"/>
  <c r="C9938" i="73" l="1"/>
  <c r="E9938" i="73" s="1"/>
  <c r="A9917" i="73"/>
  <c r="B9918" i="73"/>
  <c r="F9937" i="73"/>
  <c r="G9915" i="73"/>
  <c r="H9915" i="73" s="1"/>
  <c r="I9915" i="73"/>
  <c r="A9918" i="73" l="1"/>
  <c r="B9919" i="73"/>
  <c r="C9939" i="73"/>
  <c r="E9939" i="73" s="1"/>
  <c r="F9938" i="73"/>
  <c r="G9916" i="73"/>
  <c r="H9916" i="73" s="1"/>
  <c r="I9916" i="73"/>
  <c r="C9940" i="73" l="1"/>
  <c r="E9940" i="73" s="1"/>
  <c r="A9919" i="73"/>
  <c r="B9920" i="73"/>
  <c r="F9939" i="73"/>
  <c r="G9917" i="73"/>
  <c r="H9917" i="73" s="1"/>
  <c r="I9917" i="73"/>
  <c r="A9920" i="73" l="1"/>
  <c r="B9921" i="73"/>
  <c r="C9941" i="73"/>
  <c r="E9941" i="73" s="1"/>
  <c r="F9940" i="73"/>
  <c r="G9918" i="73"/>
  <c r="H9918" i="73" s="1"/>
  <c r="I9918" i="73"/>
  <c r="C9942" i="73" l="1"/>
  <c r="E9942" i="73" s="1"/>
  <c r="A9921" i="73"/>
  <c r="B9922" i="73"/>
  <c r="F9941" i="73"/>
  <c r="G9919" i="73"/>
  <c r="H9919" i="73" s="1"/>
  <c r="I9919" i="73"/>
  <c r="A9922" i="73" l="1"/>
  <c r="B9923" i="73"/>
  <c r="C9943" i="73"/>
  <c r="F9942" i="73"/>
  <c r="G9920" i="73"/>
  <c r="H9920" i="73" s="1"/>
  <c r="I9920" i="73"/>
  <c r="C9944" i="73" l="1"/>
  <c r="E9944" i="73" s="1"/>
  <c r="E9943" i="73"/>
  <c r="A9923" i="73"/>
  <c r="B9924" i="73"/>
  <c r="F9943" i="73"/>
  <c r="G9921" i="73"/>
  <c r="H9921" i="73" s="1"/>
  <c r="I9921" i="73"/>
  <c r="C9945" i="73" l="1"/>
  <c r="A9924" i="73"/>
  <c r="B9925" i="73"/>
  <c r="F9944" i="73"/>
  <c r="E9945" i="73"/>
  <c r="G9922" i="73"/>
  <c r="H9922" i="73" s="1"/>
  <c r="I9922" i="73"/>
  <c r="A9925" i="73" l="1"/>
  <c r="B9926" i="73"/>
  <c r="C9946" i="73"/>
  <c r="E9946" i="73" s="1"/>
  <c r="F9945" i="73"/>
  <c r="G9923" i="73"/>
  <c r="H9923" i="73" s="1"/>
  <c r="I9923" i="73"/>
  <c r="C9947" i="73" l="1"/>
  <c r="E9947" i="73" s="1"/>
  <c r="A9926" i="73"/>
  <c r="B9927" i="73"/>
  <c r="F9946" i="73"/>
  <c r="G9924" i="73"/>
  <c r="H9924" i="73" s="1"/>
  <c r="I9924" i="73"/>
  <c r="A9927" i="73" l="1"/>
  <c r="B9928" i="73"/>
  <c r="C9948" i="73"/>
  <c r="E9948" i="73" s="1"/>
  <c r="F9947" i="73"/>
  <c r="G9925" i="73"/>
  <c r="H9925" i="73" s="1"/>
  <c r="I9925" i="73"/>
  <c r="C9949" i="73" l="1"/>
  <c r="E9949" i="73" s="1"/>
  <c r="A9928" i="73"/>
  <c r="B9929" i="73"/>
  <c r="F9948" i="73"/>
  <c r="G9926" i="73"/>
  <c r="H9926" i="73" s="1"/>
  <c r="I9926" i="73"/>
  <c r="A9929" i="73" l="1"/>
  <c r="B9930" i="73"/>
  <c r="C9950" i="73"/>
  <c r="E9950" i="73" s="1"/>
  <c r="F9949" i="73"/>
  <c r="G9927" i="73"/>
  <c r="H9927" i="73" s="1"/>
  <c r="I9927" i="73"/>
  <c r="C9951" i="73" l="1"/>
  <c r="E9951" i="73" s="1"/>
  <c r="A9930" i="73"/>
  <c r="B9931" i="73"/>
  <c r="F9950" i="73"/>
  <c r="G9928" i="73"/>
  <c r="H9928" i="73" s="1"/>
  <c r="I9928" i="73"/>
  <c r="A9931" i="73" l="1"/>
  <c r="B9932" i="73"/>
  <c r="C9952" i="73"/>
  <c r="E9952" i="73" s="1"/>
  <c r="F9951" i="73"/>
  <c r="G9929" i="73"/>
  <c r="H9929" i="73" s="1"/>
  <c r="I9929" i="73"/>
  <c r="C9953" i="73" l="1"/>
  <c r="E9953" i="73" s="1"/>
  <c r="A9932" i="73"/>
  <c r="B9933" i="73"/>
  <c r="F9952" i="73"/>
  <c r="G9930" i="73"/>
  <c r="H9930" i="73" s="1"/>
  <c r="I9930" i="73"/>
  <c r="A9933" i="73" l="1"/>
  <c r="B9934" i="73"/>
  <c r="C9954" i="73"/>
  <c r="F9953" i="73"/>
  <c r="G9931" i="73"/>
  <c r="H9931" i="73" s="1"/>
  <c r="I9931" i="73"/>
  <c r="C9955" i="73" l="1"/>
  <c r="E9955" i="73" s="1"/>
  <c r="E9954" i="73"/>
  <c r="A9934" i="73"/>
  <c r="B9935" i="73"/>
  <c r="F9954" i="73"/>
  <c r="G9932" i="73"/>
  <c r="H9932" i="73" s="1"/>
  <c r="I9932" i="73"/>
  <c r="C9956" i="73" l="1"/>
  <c r="E9956" i="73" s="1"/>
  <c r="A9935" i="73"/>
  <c r="B9936" i="73"/>
  <c r="F9955" i="73"/>
  <c r="G9933" i="73"/>
  <c r="H9933" i="73" s="1"/>
  <c r="I9933" i="73"/>
  <c r="A9936" i="73" l="1"/>
  <c r="B9937" i="73"/>
  <c r="C9957" i="73"/>
  <c r="E9957" i="73" s="1"/>
  <c r="F9956" i="73"/>
  <c r="G9934" i="73"/>
  <c r="H9934" i="73" s="1"/>
  <c r="I9934" i="73"/>
  <c r="C9958" i="73" l="1"/>
  <c r="E9958" i="73" s="1"/>
  <c r="A9937" i="73"/>
  <c r="B9938" i="73"/>
  <c r="F9957" i="73"/>
  <c r="G9935" i="73"/>
  <c r="H9935" i="73" s="1"/>
  <c r="I9935" i="73"/>
  <c r="A9938" i="73" l="1"/>
  <c r="B9939" i="73"/>
  <c r="C9959" i="73"/>
  <c r="E9959" i="73" s="1"/>
  <c r="F9958" i="73"/>
  <c r="G9936" i="73"/>
  <c r="H9936" i="73" s="1"/>
  <c r="I9936" i="73"/>
  <c r="C9960" i="73" l="1"/>
  <c r="E9960" i="73" s="1"/>
  <c r="A9939" i="73"/>
  <c r="B9940" i="73"/>
  <c r="F9959" i="73"/>
  <c r="G9937" i="73"/>
  <c r="H9937" i="73" s="1"/>
  <c r="I9937" i="73"/>
  <c r="A9940" i="73" l="1"/>
  <c r="B9941" i="73"/>
  <c r="C9961" i="73"/>
  <c r="E9961" i="73" s="1"/>
  <c r="F9960" i="73"/>
  <c r="G9938" i="73"/>
  <c r="H9938" i="73" s="1"/>
  <c r="I9938" i="73"/>
  <c r="C9962" i="73" l="1"/>
  <c r="A9941" i="73"/>
  <c r="B9942" i="73"/>
  <c r="F9961" i="73"/>
  <c r="E9962" i="73"/>
  <c r="G9939" i="73"/>
  <c r="H9939" i="73" s="1"/>
  <c r="I9939" i="73"/>
  <c r="A9942" i="73" l="1"/>
  <c r="B9943" i="73"/>
  <c r="C9963" i="73"/>
  <c r="E9963" i="73" s="1"/>
  <c r="F9962" i="73"/>
  <c r="G9940" i="73"/>
  <c r="H9940" i="73" s="1"/>
  <c r="I9940" i="73"/>
  <c r="C9964" i="73" l="1"/>
  <c r="A9943" i="73"/>
  <c r="B9944" i="73"/>
  <c r="F9963" i="73"/>
  <c r="E9964" i="73"/>
  <c r="G9941" i="73"/>
  <c r="H9941" i="73" s="1"/>
  <c r="I9941" i="73"/>
  <c r="A9944" i="73" l="1"/>
  <c r="B9945" i="73"/>
  <c r="C9965" i="73"/>
  <c r="E9965" i="73" s="1"/>
  <c r="F9964" i="73"/>
  <c r="G9942" i="73"/>
  <c r="H9942" i="73" s="1"/>
  <c r="I9942" i="73"/>
  <c r="C9966" i="73" l="1"/>
  <c r="A9945" i="73"/>
  <c r="B9946" i="73"/>
  <c r="F9965" i="73"/>
  <c r="E9966" i="73"/>
  <c r="G9943" i="73"/>
  <c r="H9943" i="73" s="1"/>
  <c r="I9943" i="73"/>
  <c r="A9946" i="73" l="1"/>
  <c r="B9947" i="73"/>
  <c r="C9967" i="73"/>
  <c r="E9967" i="73" s="1"/>
  <c r="F9966" i="73"/>
  <c r="G9944" i="73"/>
  <c r="H9944" i="73" s="1"/>
  <c r="I9944" i="73"/>
  <c r="C9968" i="73" l="1"/>
  <c r="E9968" i="73" s="1"/>
  <c r="A9947" i="73"/>
  <c r="B9948" i="73"/>
  <c r="F9967" i="73"/>
  <c r="G9945" i="73"/>
  <c r="H9945" i="73" s="1"/>
  <c r="I9945" i="73"/>
  <c r="A9948" i="73" l="1"/>
  <c r="B9949" i="73"/>
  <c r="C9969" i="73"/>
  <c r="E9969" i="73" s="1"/>
  <c r="F9968" i="73"/>
  <c r="G9946" i="73"/>
  <c r="H9946" i="73" s="1"/>
  <c r="I9946" i="73"/>
  <c r="C9970" i="73" l="1"/>
  <c r="E9970" i="73" s="1"/>
  <c r="A9949" i="73"/>
  <c r="B9950" i="73"/>
  <c r="F9969" i="73"/>
  <c r="G9947" i="73"/>
  <c r="H9947" i="73" s="1"/>
  <c r="I9947" i="73"/>
  <c r="A9950" i="73" l="1"/>
  <c r="B9951" i="73"/>
  <c r="C9971" i="73"/>
  <c r="F9970" i="73"/>
  <c r="G9948" i="73"/>
  <c r="H9948" i="73" s="1"/>
  <c r="I9948" i="73"/>
  <c r="C9972" i="73" l="1"/>
  <c r="E9972" i="73" s="1"/>
  <c r="E9971" i="73"/>
  <c r="A9951" i="73"/>
  <c r="B9952" i="73"/>
  <c r="F9971" i="73"/>
  <c r="G9949" i="73"/>
  <c r="H9949" i="73" s="1"/>
  <c r="I9949" i="73"/>
  <c r="C9973" i="73" l="1"/>
  <c r="A9952" i="73"/>
  <c r="B9953" i="73"/>
  <c r="F9972" i="73"/>
  <c r="E9973" i="73"/>
  <c r="G9950" i="73"/>
  <c r="H9950" i="73" s="1"/>
  <c r="I9950" i="73"/>
  <c r="A9953" i="73" l="1"/>
  <c r="B9954" i="73"/>
  <c r="C9974" i="73"/>
  <c r="E9974" i="73" s="1"/>
  <c r="F9973" i="73"/>
  <c r="G9951" i="73"/>
  <c r="H9951" i="73" s="1"/>
  <c r="I9951" i="73"/>
  <c r="C9975" i="73" l="1"/>
  <c r="E9975" i="73" s="1"/>
  <c r="A9954" i="73"/>
  <c r="B9955" i="73"/>
  <c r="F9974" i="73"/>
  <c r="G9952" i="73"/>
  <c r="H9952" i="73" s="1"/>
  <c r="I9952" i="73"/>
  <c r="A9955" i="73" l="1"/>
  <c r="B9956" i="73"/>
  <c r="C9976" i="73"/>
  <c r="E9976" i="73" s="1"/>
  <c r="F9975" i="73"/>
  <c r="G9953" i="73"/>
  <c r="H9953" i="73" s="1"/>
  <c r="I9953" i="73"/>
  <c r="C9977" i="73" l="1"/>
  <c r="E9977" i="73" s="1"/>
  <c r="A9956" i="73"/>
  <c r="B9957" i="73"/>
  <c r="F9976" i="73"/>
  <c r="G9954" i="73"/>
  <c r="H9954" i="73" s="1"/>
  <c r="I9954" i="73"/>
  <c r="A9957" i="73" l="1"/>
  <c r="B9958" i="73"/>
  <c r="C9978" i="73"/>
  <c r="F9977" i="73"/>
  <c r="G9955" i="73"/>
  <c r="H9955" i="73" s="1"/>
  <c r="I9955" i="73"/>
  <c r="E9978" i="73"/>
  <c r="C9979" i="73" l="1"/>
  <c r="A9958" i="73"/>
  <c r="B9959" i="73"/>
  <c r="F9978" i="73"/>
  <c r="E9979" i="73"/>
  <c r="G9956" i="73"/>
  <c r="H9956" i="73" s="1"/>
  <c r="I9956" i="73"/>
  <c r="A9959" i="73" l="1"/>
  <c r="B9960" i="73"/>
  <c r="C9980" i="73"/>
  <c r="E9980" i="73" s="1"/>
  <c r="F9979" i="73"/>
  <c r="G9957" i="73"/>
  <c r="H9957" i="73" s="1"/>
  <c r="I9957" i="73"/>
  <c r="C9981" i="73" l="1"/>
  <c r="E9981" i="73" s="1"/>
  <c r="A9960" i="73"/>
  <c r="B9961" i="73"/>
  <c r="F9980" i="73"/>
  <c r="G9958" i="73"/>
  <c r="H9958" i="73" s="1"/>
  <c r="I9958" i="73"/>
  <c r="A9961" i="73" l="1"/>
  <c r="B9962" i="73"/>
  <c r="C9982" i="73"/>
  <c r="E9982" i="73" s="1"/>
  <c r="F9981" i="73"/>
  <c r="G9959" i="73"/>
  <c r="H9959" i="73" s="1"/>
  <c r="I9959" i="73"/>
  <c r="C9983" i="73" l="1"/>
  <c r="A9962" i="73"/>
  <c r="B9963" i="73"/>
  <c r="F9982" i="73"/>
  <c r="E9983" i="73"/>
  <c r="G9960" i="73"/>
  <c r="H9960" i="73" s="1"/>
  <c r="I9960" i="73"/>
  <c r="A9963" i="73" l="1"/>
  <c r="B9964" i="73"/>
  <c r="C9984" i="73"/>
  <c r="E9984" i="73" s="1"/>
  <c r="F9983" i="73"/>
  <c r="G9961" i="73"/>
  <c r="H9961" i="73" s="1"/>
  <c r="I9961" i="73"/>
  <c r="C9985" i="73" l="1"/>
  <c r="A9964" i="73"/>
  <c r="B9965" i="73"/>
  <c r="F9984" i="73"/>
  <c r="E9985" i="73"/>
  <c r="G9962" i="73"/>
  <c r="H9962" i="73" s="1"/>
  <c r="I9962" i="73"/>
  <c r="A9965" i="73" l="1"/>
  <c r="B9966" i="73"/>
  <c r="C9986" i="73"/>
  <c r="E9986" i="73" s="1"/>
  <c r="F9985" i="73"/>
  <c r="G9963" i="73"/>
  <c r="H9963" i="73" s="1"/>
  <c r="I9963" i="73"/>
  <c r="C9987" i="73" l="1"/>
  <c r="E9987" i="73" s="1"/>
  <c r="A9966" i="73"/>
  <c r="B9967" i="73"/>
  <c r="F9986" i="73"/>
  <c r="G9964" i="73"/>
  <c r="H9964" i="73" s="1"/>
  <c r="I9964" i="73"/>
  <c r="A9967" i="73" l="1"/>
  <c r="B9968" i="73"/>
  <c r="C9988" i="73"/>
  <c r="F9987" i="73"/>
  <c r="G9965" i="73"/>
  <c r="H9965" i="73" s="1"/>
  <c r="I9965" i="73"/>
  <c r="C9989" i="73" l="1"/>
  <c r="E9989" i="73" s="1"/>
  <c r="E9988" i="73"/>
  <c r="A9968" i="73"/>
  <c r="B9969" i="73"/>
  <c r="F9988" i="73"/>
  <c r="G9966" i="73"/>
  <c r="H9966" i="73" s="1"/>
  <c r="I9966" i="73"/>
  <c r="C9990" i="73" l="1"/>
  <c r="E9990" i="73" s="1"/>
  <c r="A9969" i="73"/>
  <c r="B9970" i="73"/>
  <c r="F9989" i="73"/>
  <c r="G9967" i="73"/>
  <c r="H9967" i="73" s="1"/>
  <c r="I9967" i="73"/>
  <c r="A9970" i="73" l="1"/>
  <c r="B9971" i="73"/>
  <c r="C9991" i="73"/>
  <c r="E9991" i="73" s="1"/>
  <c r="F9990" i="73"/>
  <c r="G9968" i="73"/>
  <c r="H9968" i="73" s="1"/>
  <c r="I9968" i="73"/>
  <c r="C9992" i="73" l="1"/>
  <c r="E9992" i="73" s="1"/>
  <c r="A9971" i="73"/>
  <c r="B9972" i="73"/>
  <c r="F9991" i="73"/>
  <c r="G9969" i="73"/>
  <c r="H9969" i="73" s="1"/>
  <c r="I9969" i="73"/>
  <c r="A9972" i="73" l="1"/>
  <c r="B9973" i="73"/>
  <c r="C9993" i="73"/>
  <c r="F9992" i="73"/>
  <c r="G9970" i="73"/>
  <c r="H9970" i="73" s="1"/>
  <c r="I9970" i="73"/>
  <c r="C9994" i="73" l="1"/>
  <c r="E9994" i="73" s="1"/>
  <c r="E9993" i="73"/>
  <c r="A9973" i="73"/>
  <c r="B9974" i="73"/>
  <c r="F9993" i="73"/>
  <c r="G9971" i="73"/>
  <c r="H9971" i="73" s="1"/>
  <c r="I9971" i="73"/>
  <c r="C9995" i="73" l="1"/>
  <c r="E9995" i="73" s="1"/>
  <c r="A9974" i="73"/>
  <c r="B9975" i="73"/>
  <c r="F9994" i="73"/>
  <c r="G9972" i="73"/>
  <c r="H9972" i="73" s="1"/>
  <c r="I9972" i="73"/>
  <c r="A9975" i="73" l="1"/>
  <c r="B9976" i="73"/>
  <c r="C9996" i="73"/>
  <c r="E9996" i="73" s="1"/>
  <c r="F9995" i="73"/>
  <c r="G9973" i="73"/>
  <c r="H9973" i="73" s="1"/>
  <c r="I9973" i="73"/>
  <c r="C9997" i="73" l="1"/>
  <c r="E9997" i="73" s="1"/>
  <c r="A9976" i="73"/>
  <c r="B9977" i="73"/>
  <c r="F9996" i="73"/>
  <c r="G9974" i="73"/>
  <c r="H9974" i="73" s="1"/>
  <c r="I9974" i="73"/>
  <c r="A9977" i="73" l="1"/>
  <c r="B9978" i="73"/>
  <c r="C9998" i="73"/>
  <c r="F9997" i="73"/>
  <c r="G9975" i="73"/>
  <c r="H9975" i="73" s="1"/>
  <c r="I9975" i="73"/>
  <c r="C9999" i="73" l="1"/>
  <c r="E9999" i="73" s="1"/>
  <c r="E9998" i="73"/>
  <c r="A9978" i="73"/>
  <c r="B9979" i="73"/>
  <c r="F9998" i="73"/>
  <c r="G9976" i="73"/>
  <c r="H9976" i="73" s="1"/>
  <c r="I9976" i="73"/>
  <c r="C10000" i="73" l="1"/>
  <c r="E10000" i="73" s="1"/>
  <c r="A9979" i="73"/>
  <c r="B9980" i="73"/>
  <c r="F9999" i="73"/>
  <c r="F10000" i="73"/>
  <c r="G9977" i="73"/>
  <c r="H9977" i="73" s="1"/>
  <c r="I9977" i="73"/>
  <c r="A9980" i="73" l="1"/>
  <c r="B9981" i="73"/>
  <c r="G9978" i="73"/>
  <c r="H9978" i="73" s="1"/>
  <c r="I9978" i="73"/>
  <c r="A9981" i="73" l="1"/>
  <c r="B9982" i="73"/>
  <c r="G9979" i="73"/>
  <c r="H9979" i="73" s="1"/>
  <c r="I9979" i="73"/>
  <c r="A9982" i="73" l="1"/>
  <c r="B9983" i="73"/>
  <c r="G9980" i="73"/>
  <c r="H9980" i="73" s="1"/>
  <c r="I9980" i="73"/>
  <c r="A9983" i="73" l="1"/>
  <c r="B9984" i="73"/>
  <c r="G9981" i="73"/>
  <c r="H9981" i="73" s="1"/>
  <c r="I9981" i="73"/>
  <c r="A9984" i="73" l="1"/>
  <c r="B9985" i="73"/>
  <c r="G9982" i="73"/>
  <c r="H9982" i="73" s="1"/>
  <c r="I9982" i="73"/>
  <c r="A9985" i="73" l="1"/>
  <c r="B9986" i="73"/>
  <c r="G9983" i="73"/>
  <c r="H9983" i="73" s="1"/>
  <c r="I9983" i="73"/>
  <c r="A9986" i="73" l="1"/>
  <c r="B9987" i="73"/>
  <c r="G9984" i="73"/>
  <c r="H9984" i="73" s="1"/>
  <c r="I9984" i="73"/>
  <c r="A9987" i="73" l="1"/>
  <c r="B9988" i="73"/>
  <c r="G9985" i="73"/>
  <c r="H9985" i="73" s="1"/>
  <c r="I9985" i="73"/>
  <c r="A9988" i="73" l="1"/>
  <c r="B9989" i="73"/>
  <c r="G9986" i="73"/>
  <c r="H9986" i="73" s="1"/>
  <c r="I9986" i="73"/>
  <c r="A9989" i="73" l="1"/>
  <c r="B9990" i="73"/>
  <c r="G9987" i="73"/>
  <c r="H9987" i="73" s="1"/>
  <c r="I9987" i="73"/>
  <c r="A9990" i="73" l="1"/>
  <c r="B9991" i="73"/>
  <c r="G9988" i="73"/>
  <c r="H9988" i="73" s="1"/>
  <c r="I9988" i="73"/>
  <c r="A9991" i="73" l="1"/>
  <c r="B9992" i="73"/>
  <c r="G9989" i="73"/>
  <c r="H9989" i="73" s="1"/>
  <c r="I9989" i="73"/>
  <c r="A9992" i="73" l="1"/>
  <c r="B9993" i="73"/>
  <c r="G9990" i="73"/>
  <c r="H9990" i="73" s="1"/>
  <c r="I9990" i="73"/>
  <c r="A9993" i="73" l="1"/>
  <c r="B9994" i="73"/>
  <c r="G9991" i="73"/>
  <c r="H9991" i="73" s="1"/>
  <c r="I9991" i="73"/>
  <c r="A9994" i="73" l="1"/>
  <c r="B9995" i="73"/>
  <c r="G9992" i="73"/>
  <c r="H9992" i="73" s="1"/>
  <c r="I9992" i="73"/>
  <c r="A9995" i="73" l="1"/>
  <c r="B9996" i="73"/>
  <c r="G9993" i="73"/>
  <c r="H9993" i="73" s="1"/>
  <c r="I9993" i="73"/>
  <c r="A9996" i="73" l="1"/>
  <c r="B9997" i="73"/>
  <c r="G9994" i="73"/>
  <c r="H9994" i="73" s="1"/>
  <c r="I9994" i="73"/>
  <c r="A9997" i="73" l="1"/>
  <c r="B9998" i="73"/>
  <c r="G9995" i="73"/>
  <c r="H9995" i="73" s="1"/>
  <c r="I9995" i="73"/>
  <c r="A9998" i="73" l="1"/>
  <c r="B9999" i="73"/>
  <c r="G9996" i="73"/>
  <c r="H9996" i="73" s="1"/>
  <c r="I9996" i="73"/>
  <c r="A9999" i="73" l="1"/>
  <c r="B10000" i="73"/>
  <c r="G9997" i="73"/>
  <c r="H9997" i="73" s="1"/>
  <c r="I9997" i="73"/>
  <c r="A10000" i="73" l="1"/>
  <c r="G9998" i="73"/>
  <c r="H9998" i="73" s="1"/>
  <c r="I9998" i="73"/>
  <c r="I10000" i="73" l="1"/>
  <c r="G9999" i="73"/>
  <c r="H9999" i="73" s="1"/>
  <c r="I9999" i="73"/>
  <c r="G10000" i="73" l="1"/>
  <c r="H10000" i="73" s="1"/>
  <c r="F8" i="74" l="1"/>
  <c r="F120" i="74" s="1"/>
  <c r="F7" i="74"/>
  <c r="F112" i="74" s="1"/>
  <c r="F9" i="74"/>
  <c r="F124" i="74" s="1"/>
  <c r="G7" i="74"/>
  <c r="G9" i="74"/>
  <c r="H7" i="74"/>
  <c r="H113" i="74" s="1"/>
  <c r="H8" i="74"/>
  <c r="H121" i="74" s="1"/>
  <c r="H9" i="74"/>
  <c r="H125" i="74" s="1"/>
  <c r="I8" i="74"/>
  <c r="I7" i="74"/>
  <c r="I9" i="74"/>
  <c r="J8" i="74"/>
  <c r="J119" i="74" s="1"/>
  <c r="J7" i="74"/>
  <c r="J111" i="74" s="1"/>
  <c r="J9" i="74"/>
  <c r="J123" i="74" s="1"/>
  <c r="K8" i="74"/>
  <c r="K7" i="74"/>
  <c r="K9" i="74"/>
  <c r="L7" i="74"/>
  <c r="L9" i="74"/>
  <c r="L8" i="74"/>
  <c r="M8" i="74"/>
  <c r="M118" i="74" s="1"/>
  <c r="M7" i="74"/>
  <c r="M110" i="74" s="1"/>
  <c r="M9" i="74"/>
  <c r="M122" i="74" s="1"/>
  <c r="N7" i="74"/>
  <c r="N111" i="74" s="1"/>
  <c r="N8" i="74"/>
  <c r="N119" i="74" s="1"/>
  <c r="N9" i="74"/>
  <c r="N123" i="74" s="1"/>
  <c r="O7" i="74"/>
  <c r="O111" i="74" s="1"/>
  <c r="O9" i="74"/>
  <c r="O123" i="74" s="1"/>
  <c r="P8" i="74"/>
  <c r="P119" i="74" s="1"/>
  <c r="P7" i="74"/>
  <c r="P111" i="74" s="1"/>
  <c r="P9" i="74"/>
  <c r="P123" i="74" s="1"/>
  <c r="Q7" i="74"/>
  <c r="Q9" i="74"/>
  <c r="Q8" i="74"/>
  <c r="R8" i="74"/>
  <c r="R7" i="74"/>
  <c r="R9" i="74"/>
  <c r="S7" i="74"/>
  <c r="S110" i="74" s="1"/>
  <c r="S8" i="74"/>
  <c r="S118" i="74" s="1"/>
  <c r="S9" i="74"/>
  <c r="S122" i="74" s="1"/>
  <c r="G5" i="74"/>
  <c r="G104" i="74" s="1"/>
  <c r="F4" i="74"/>
  <c r="F100" i="74" s="1"/>
  <c r="G4" i="74"/>
  <c r="G100" i="74" s="1"/>
  <c r="F6" i="74"/>
  <c r="F108" i="74" s="1"/>
  <c r="F5" i="74"/>
  <c r="F104" i="74" s="1"/>
  <c r="H4" i="74"/>
  <c r="H101" i="74" s="1"/>
  <c r="H5" i="74"/>
  <c r="H105" i="74" s="1"/>
  <c r="H6" i="74"/>
  <c r="H109" i="74" s="1"/>
  <c r="I4" i="74"/>
  <c r="I5" i="74"/>
  <c r="I6" i="74"/>
  <c r="J4" i="74"/>
  <c r="J99" i="74" s="1"/>
  <c r="J5" i="74"/>
  <c r="J103" i="74" s="1"/>
  <c r="J6" i="74"/>
  <c r="J107" i="74" s="1"/>
  <c r="K5" i="74"/>
  <c r="K4" i="74"/>
  <c r="K6" i="74"/>
  <c r="L4" i="74"/>
  <c r="L5" i="74"/>
  <c r="L102" i="74" s="1"/>
  <c r="L6" i="74"/>
  <c r="M4" i="74"/>
  <c r="M98" i="74" s="1"/>
  <c r="M5" i="74"/>
  <c r="M102" i="74" s="1"/>
  <c r="M6" i="74"/>
  <c r="M106" i="74" s="1"/>
  <c r="N4" i="74"/>
  <c r="N99" i="74" s="1"/>
  <c r="N5" i="74"/>
  <c r="N103" i="74" s="1"/>
  <c r="N6" i="74"/>
  <c r="N107" i="74" s="1"/>
  <c r="O4" i="74"/>
  <c r="O99" i="74" s="1"/>
  <c r="O6" i="74"/>
  <c r="O107" i="74" s="1"/>
  <c r="O5" i="74"/>
  <c r="O103" i="74" s="1"/>
  <c r="P4" i="74"/>
  <c r="P99" i="74" s="1"/>
  <c r="P5" i="74"/>
  <c r="P103" i="74" s="1"/>
  <c r="P6" i="74"/>
  <c r="P107" i="74" s="1"/>
  <c r="Q4" i="74"/>
  <c r="Q5" i="74"/>
  <c r="Q6" i="74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R99" i="74" l="1"/>
  <c r="R98" i="74"/>
  <c r="R111" i="74"/>
  <c r="R110" i="74"/>
  <c r="R119" i="74"/>
  <c r="R118" i="74"/>
  <c r="R107" i="74"/>
  <c r="R106" i="74"/>
  <c r="R103" i="74"/>
  <c r="R102" i="74"/>
  <c r="R123" i="74"/>
  <c r="R122" i="74"/>
  <c r="Q107" i="74"/>
  <c r="Q106" i="74"/>
  <c r="Q119" i="74"/>
  <c r="Q118" i="74"/>
  <c r="Q111" i="74"/>
  <c r="Q110" i="74"/>
  <c r="Q103" i="74"/>
  <c r="Q102" i="74"/>
  <c r="Q99" i="74"/>
  <c r="Q98" i="74"/>
  <c r="Q123" i="74"/>
  <c r="Q122" i="74"/>
  <c r="H126" i="74"/>
  <c r="H129" i="74"/>
  <c r="P108" i="74"/>
  <c r="P106" i="74"/>
  <c r="P104" i="74"/>
  <c r="P102" i="74"/>
  <c r="P124" i="74"/>
  <c r="P122" i="74"/>
  <c r="P100" i="74"/>
  <c r="P98" i="74"/>
  <c r="P112" i="74"/>
  <c r="P110" i="74"/>
  <c r="P120" i="74"/>
  <c r="P118" i="74"/>
  <c r="O108" i="74"/>
  <c r="O106" i="74"/>
  <c r="O124" i="74"/>
  <c r="O122" i="74"/>
  <c r="O100" i="74"/>
  <c r="O98" i="74"/>
  <c r="O112" i="74"/>
  <c r="O110" i="74"/>
  <c r="O104" i="74"/>
  <c r="O102" i="74"/>
  <c r="N120" i="74"/>
  <c r="N118" i="74"/>
  <c r="N124" i="74"/>
  <c r="N122" i="74"/>
  <c r="N104" i="74"/>
  <c r="N102" i="74"/>
  <c r="N108" i="74"/>
  <c r="N106" i="74"/>
  <c r="N100" i="74"/>
  <c r="N98" i="74"/>
  <c r="N112" i="74"/>
  <c r="N110" i="74"/>
  <c r="M100" i="74"/>
  <c r="M99" i="74"/>
  <c r="M120" i="74"/>
  <c r="M119" i="74"/>
  <c r="M104" i="74"/>
  <c r="M103" i="74"/>
  <c r="M112" i="74"/>
  <c r="M111" i="74"/>
  <c r="M108" i="74"/>
  <c r="M107" i="74"/>
  <c r="M124" i="74"/>
  <c r="M123" i="74"/>
  <c r="L100" i="74"/>
  <c r="L98" i="74"/>
  <c r="L112" i="74"/>
  <c r="L110" i="74"/>
  <c r="L124" i="74"/>
  <c r="L122" i="74"/>
  <c r="L108" i="74"/>
  <c r="L106" i="74"/>
  <c r="L120" i="74"/>
  <c r="L118" i="74"/>
  <c r="K108" i="74"/>
  <c r="K107" i="74"/>
  <c r="K124" i="74"/>
  <c r="K123" i="74"/>
  <c r="K104" i="74"/>
  <c r="K103" i="74"/>
  <c r="K120" i="74"/>
  <c r="K119" i="74"/>
  <c r="K100" i="74"/>
  <c r="K99" i="74"/>
  <c r="K112" i="74"/>
  <c r="K111" i="74"/>
  <c r="J104" i="74"/>
  <c r="J102" i="74"/>
  <c r="J112" i="74"/>
  <c r="J110" i="74"/>
  <c r="J108" i="74"/>
  <c r="J106" i="74"/>
  <c r="J124" i="74"/>
  <c r="J122" i="74"/>
  <c r="J100" i="74"/>
  <c r="J98" i="74"/>
  <c r="J120" i="74"/>
  <c r="J118" i="74"/>
  <c r="I98" i="74"/>
  <c r="I99" i="74"/>
  <c r="I118" i="74"/>
  <c r="I119" i="74"/>
  <c r="I102" i="74"/>
  <c r="I103" i="74"/>
  <c r="I110" i="74"/>
  <c r="I111" i="74"/>
  <c r="I106" i="74"/>
  <c r="I107" i="74"/>
  <c r="I122" i="74"/>
  <c r="I123" i="74"/>
  <c r="H98" i="74"/>
  <c r="H100" i="74"/>
  <c r="H110" i="74"/>
  <c r="H112" i="74"/>
  <c r="H102" i="74"/>
  <c r="H104" i="74"/>
  <c r="H118" i="74"/>
  <c r="H120" i="74"/>
  <c r="H106" i="74"/>
  <c r="H108" i="74"/>
  <c r="H122" i="74"/>
  <c r="H124" i="74"/>
  <c r="G122" i="74"/>
  <c r="G124" i="74"/>
  <c r="G110" i="74"/>
  <c r="G112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<sst xmlns="http://schemas.openxmlformats.org/spreadsheetml/2006/main" count="232" uniqueCount="151">
  <si>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</si>
  <si>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</si>
  <si>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</si>
  <si>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</si>
  <si>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</si>
  <si>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</si>
  <si>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</si>
  <si>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</si>
  <si>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</si>
  <si>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</si>
  <si>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</si>
  <si>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</si>
  <si>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</si>
  <si>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</si>
  <si>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</si>
  <si>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</si>
  <si>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</si>
  <si>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</si>
  <si>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</si>
  <si>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</si>
  <si>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</si>
  <si>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</si>
  <si>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</si>
  <si>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</si>
  <si>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</si>
  <si>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</si>
  <si>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</si>
  <si>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</si>
  <si>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</si>
  <si>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</si>
  <si>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</si>
  <si>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</si>
  <si>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</si>
  <si>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</si>
  <si>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</si>
  <si>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</si>
  <si>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</si>
  <si>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</si>
  <si>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</si>
  <si>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</si>
  <si>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</si>
  <si>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</si>
  <si>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</si>
  <si>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</si>
  <si>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</si>
  <si>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</si>
  <si>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</si>
  <si>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</si>
  <si>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</si>
  <si>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</si>
  <si>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</si>
  <si>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</si>
  <si>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</si>
  <si>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</si>
  <si>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</si>
  <si>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</si>
  <si>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</si>
  <si>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</si>
  <si>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</si>
  <si>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</si>
  <si>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</si>
  <si>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</si>
  <si>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</si>
  <si>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</si>
  <si>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</si>
  <si>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</si>
  <si>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</si>
  <si>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</si>
  <si>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</si>
  <si>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</si>
  <si>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</si>
  <si>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</si>
  <si>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</si>
  <si>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</si>
  <si>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</si>
  <si>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</si>
  <si>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</si>
  <si>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</si>
  <si>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</si>
  <si>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</si>
  <si>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</si>
  <si>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</si>
  <si>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</si>
  <si>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</si>
  <si>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</si>
  <si>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</si>
  <si>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</si>
  <si>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</si>
  <si>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</si>
  <si>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</si>
  <si>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</si>
  <si>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</si>
  <si>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</si>
  <si>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</si>
  <si>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</si>
  <si>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</si>
  <si>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</si>
  <si>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</si>
  <si>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</si>
  <si>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</si>
  <si>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</si>
  <si>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</si>
  <si>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</si>
  <si>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</si>
  <si>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</si>
  <si>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</si>
  <si>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</si>
  <si>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</si>
  <si>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</si>
  <si>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</si>
  <si>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</si>
  <si>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</si>
  <si>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</si>
  <si>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</si>
  <si>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</si>
  <si>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</si>
  <si>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</si>
  <si>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</si>
  <si>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</si>
  <si>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</si>
  <si>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</si>
  <si>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</si>
  <si>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</si>
  <si>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</si>
  <si>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</si>
  <si>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</si>
  <si>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</si>
  <si>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</si>
  <si>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</si>
  <si>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</si>
  <si>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</si>
  <si>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</si>
  <si>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</si>
  <si>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</si>
  <si>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</si>
  <si>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</si>
  <si>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cc</t>
  </si>
  <si>
    <t>2P10</t>
  </si>
  <si>
    <t>3Omy</t>
  </si>
  <si>
    <t>6M2</t>
  </si>
  <si>
    <t>7Rot</t>
  </si>
  <si>
    <t>8S</t>
  </si>
  <si>
    <t>9Dig</t>
  </si>
  <si>
    <t>9U</t>
  </si>
  <si>
    <t>9c</t>
  </si>
  <si>
    <t>10Ama</t>
  </si>
  <si>
    <t>11AsTm</t>
  </si>
  <si>
    <t>12Azd</t>
  </si>
  <si>
    <t>1ce</t>
  </si>
  <si>
    <t>4U</t>
  </si>
  <si>
    <t>5Glc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</si>
</sst>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5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3">
    <cellStyle name="Normal" xfId="0" builtinId="0"/>
    <cellStyle name="Normal 2" xfId="1" xr:uid="{00000000-0005-0000-0000-000001000000}"/>
    <cellStyle name="normálne_Bielkoviny_myo_2013" xfId="2" xr:uid="{00000000-0005-0000-0000-000002000000}"/>
  </cellStyles>
  <dxfs count="20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0000FF"/>
      <color rgb="FFCCFFFF"/>
      <color rgb="FF66FF33"/>
      <color rgb="FFBFBFBF"/>
      <color rgb="FFD8D8D8"/>
      <color rgb="FF009900"/>
      <color rgb="FF008000"/>
      <color rgb="FF2856BA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21910784"/>
        <c:axId val="121912320"/>
      </c:barChart>
      <c:catAx>
        <c:axId val="1219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12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91232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10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905792"/>
        <c:axId val="195911680"/>
        <c:extLst/>
      </c:barChart>
      <c:catAx>
        <c:axId val="1959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911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91168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905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963904"/>
        <c:axId val="195994368"/>
      </c:barChart>
      <c:catAx>
        <c:axId val="195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994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9943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963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030464"/>
        <c:axId val="196032000"/>
      </c:barChart>
      <c:catAx>
        <c:axId val="1960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032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0320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030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109440"/>
        <c:axId val="196110976"/>
        <c:extLst/>
      </c:barChart>
      <c:catAx>
        <c:axId val="19610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110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11097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109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182879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182879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205" dataDxfId="204">
  <tableColumns count="12">
    <tableColumn id="1" xr3:uid="{00000000-0010-0000-0000-000001000000}" name="Step" dataDxfId="203"/>
    <tableColumn id="2" xr3:uid="{00000000-0010-0000-0000-000002000000}" name="MarkName" dataDxfId="202"/>
    <tableColumn id="3" xr3:uid="{00000000-0010-0000-0000-000003000000}" name="Coupling" dataDxfId="201"/>
    <tableColumn id="6" xr3:uid="{00000000-0010-0000-0000-000006000000}" name="Image" dataDxfId="200"/>
    <tableColumn id="4" xr3:uid="{00000000-0010-0000-0000-000004000000}" name="Mark" dataDxfId="199"/>
    <tableColumn id="7" xr3:uid="{00000000-0010-0000-0000-000007000000}" name="Y" dataDxfId="198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97"/>
    <tableColumn id="9" xr3:uid="{00000000-0010-0000-0000-000009000000}" name="X2" dataDxfId="196"/>
    <tableColumn id="10" xr3:uid="{00000000-0010-0000-0000-00000A000000}" name="X3" dataDxfId="195"/>
    <tableColumn id="11" xr3:uid="{00000000-0010-0000-0000-00000B000000}" name="X4" dataDxfId="194"/>
    <tableColumn id="12" xr3:uid="{00000000-0010-0000-0000-00000C000000}" name="X" dataDxfId="193">
      <calculatedColumnFormula>IF(Protocol[[#This Row],[MarkName]]="","",IF(F2=1,G2,IF(F2=2,H2,IF(F2=3,I2,IF(F2=4,J2,0)))))</calculatedColumnFormula>
    </tableColumn>
    <tableColumn id="13" xr3:uid="{00000000-0010-0000-0000-00000D000000}" name="XY" dataDxfId="192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91" dataDxfId="190">
  <tableColumns count="5">
    <tableColumn id="1" xr3:uid="{00000000-0010-0000-0100-000001000000}" name="FCFindex" dataDxfId="189"/>
    <tableColumn id="6" xr3:uid="{00000000-0010-0000-0100-000006000000}" name="From" dataDxfId="188"/>
    <tableColumn id="2" xr3:uid="{00000000-0010-0000-0100-000002000000}" name="To" dataDxfId="187"/>
    <tableColumn id="3" xr3:uid="{00000000-0010-0000-0100-000003000000}" name="MarkFrom" dataDxfId="186">
      <calculatedColumnFormula>IF(ISNUMBER(FCF[[#This Row],[From]]),INDEX(Protocol[Mark],MATCH(FCF[From],Protocol[Step])),"")</calculatedColumnFormula>
    </tableColumn>
    <tableColumn id="4" xr3:uid="{00000000-0010-0000-0100-000004000000}" name="MarkTo" dataDxfId="185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84" dataDxfId="183">
  <tableColumns count="2">
    <tableColumn id="1" xr3:uid="{00000000-0010-0000-0200-000001000000}" name="Index" dataDxfId="182"/>
    <tableColumn id="2" xr3:uid="{00000000-0010-0000-0200-000002000000}" name="Variable" dataDxfId="181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124" totalsRowShown="0" headerRowDxfId="180" dataDxfId="179">
  <tableColumns count="29">
    <tableColumn id="1" xr3:uid="{00000000-0010-0000-0300-000001000000}" name="Label" dataDxfId="178"/>
    <tableColumn id="2" xr3:uid="{00000000-0010-0000-0300-000002000000}" name="Value" dataDxfId="177"/>
    <tableColumn id="3" xr3:uid="{00000000-0010-0000-0300-000003000000}" name="Unit" dataDxfId="176"/>
    <tableColumn id="4" xr3:uid="{00000000-0010-0000-0300-000004000000}" name="0" dataDxfId="175"/>
    <tableColumn id="5" xr3:uid="{00000000-0010-0000-0300-000005000000}" name="1" dataDxfId="174"/>
    <tableColumn id="6" xr3:uid="{00000000-0010-0000-0300-000006000000}" name="2" dataDxfId="173"/>
    <tableColumn id="7" xr3:uid="{00000000-0010-0000-0300-000007000000}" name="3" dataDxfId="172"/>
    <tableColumn id="8" xr3:uid="{00000000-0010-0000-0300-000008000000}" name="4" dataDxfId="171"/>
    <tableColumn id="9" xr3:uid="{00000000-0010-0000-0300-000009000000}" name="5" dataDxfId="170"/>
    <tableColumn id="10" xr3:uid="{00000000-0010-0000-0300-00000A000000}" name="6" dataDxfId="169"/>
    <tableColumn id="11" xr3:uid="{00000000-0010-0000-0300-00000B000000}" name="7" dataDxfId="168"/>
    <tableColumn id="12" xr3:uid="{00000000-0010-0000-0300-00000C000000}" name="8" dataDxfId="167"/>
    <tableColumn id="13" xr3:uid="{00000000-0010-0000-0300-00000D000000}" name="9" dataDxfId="166"/>
    <tableColumn id="14" xr3:uid="{00000000-0010-0000-0300-00000E000000}" name="10" dataDxfId="165"/>
    <tableColumn id="15" xr3:uid="{00000000-0010-0000-0300-00000F000000}" name="11" dataDxfId="164"/>
    <tableColumn id="16" xr3:uid="{00000000-0010-0000-0300-000010000000}" name="12" dataDxfId="163"/>
    <tableColumn id="17" xr3:uid="{00000000-0010-0000-0300-000011000000}" name="13" dataDxfId="162"/>
    <tableColumn id="18" xr3:uid="{00000000-0010-0000-0300-000012000000}" name="14" dataDxfId="161"/>
    <tableColumn id="19" xr3:uid="{00000000-0010-0000-0300-000013000000}" name="15" dataDxfId="160"/>
    <tableColumn id="20" xr3:uid="{00000000-0010-0000-0300-000014000000}" name="16" dataDxfId="159"/>
    <tableColumn id="21" xr3:uid="{00000000-0010-0000-0300-000015000000}" name="17" dataDxfId="158"/>
    <tableColumn id="22" xr3:uid="{00000000-0010-0000-0300-000016000000}" name="18" dataDxfId="157"/>
    <tableColumn id="23" xr3:uid="{00000000-0010-0000-0300-000017000000}" name="19" dataDxfId="156"/>
    <tableColumn id="24" xr3:uid="{00000000-0010-0000-0300-000018000000}" name="20" dataDxfId="155"/>
    <tableColumn id="25" xr3:uid="{00000000-0010-0000-0300-000019000000}" name="21" dataDxfId="154"/>
    <tableColumn id="26" xr3:uid="{00000000-0010-0000-0300-00001A000000}" name="22" dataDxfId="153"/>
    <tableColumn id="27" xr3:uid="{00000000-0010-0000-0300-00001B000000}" name="23" dataDxfId="152"/>
    <tableColumn id="28" xr3:uid="{00000000-0010-0000-0300-00001C000000}" name="24" dataDxfId="151"/>
    <tableColumn id="29" xr3:uid="{00000000-0010-0000-0300-00001D000000}" name="25" dataDxfId="15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149" dataDxfId="148" headerRowCellStyle="Normal 2" dataCellStyle="Normal 2">
  <tableColumns count="9">
    <tableColumn id="1" xr3:uid="{00000000-0010-0000-0400-000001000000}" name="Sample" dataDxfId="147">
      <calculatedColumnFormula>IF(AND(B2=1,C2=0),A1+1,A1)</calculatedColumnFormula>
    </tableColumn>
    <tableColumn id="2" xr3:uid="{00000000-0010-0000-0400-000002000000}" name="SubSample" dataDxfId="146">
      <calculatedColumnFormula>IF(C2=0,IF(B1=Protocol!$V$20,1,B1+1),B1)</calculatedColumnFormula>
    </tableColumn>
    <tableColumn id="3" xr3:uid="{00000000-0010-0000-0400-000003000000}" name="State" dataDxfId="145">
      <calculatedColumnFormula>IF(C1+1=Protocol!$V$21,0,C1+1)</calculatedColumnFormula>
    </tableColumn>
    <tableColumn id="14" xr3:uid="{00000000-0010-0000-0400-00000E000000}" name="VariableIndex" dataDxfId="144"/>
    <tableColumn id="4" xr3:uid="{00000000-0010-0000-0400-000004000000}" name="MarkName" dataDxfId="143">
      <calculatedColumnFormula>INDEX(Protocol[Mark],MATCH(C2,Protocol[Step],0))</calculatedColumnFormula>
    </tableColumn>
    <tableColumn id="15" xr3:uid="{00000000-0010-0000-0400-00000F000000}" name="VariableName" dataDxfId="142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141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40">
      <calculatedColumnFormula>Systematic[[#This Row],[SampleVariableLabel]]+100*Systematic[[#This Row],[State]]</calculatedColumnFormula>
    </tableColumn>
    <tableColumn id="6" xr3:uid="{00000000-0010-0000-0400-000006000000}" name="Value" dataDxfId="139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38" dataDxfId="137" headerRowCellStyle="Normal 2" dataCellStyle="Normal 2">
  <autoFilter ref="A1:P1000" xr:uid="{00000000-0009-0000-0100-000005000000}"/>
  <tableColumns count="16">
    <tableColumn id="1" xr3:uid="{00000000-0010-0000-0500-000001000000}" name="Sample" dataDxfId="136">
      <calculatedColumnFormula>IF(AND(B2=1,C2=0),A1+1,A1)</calculatedColumnFormula>
    </tableColumn>
    <tableColumn id="2" xr3:uid="{00000000-0010-0000-0500-000002000000}" name="SubSample" dataDxfId="135">
      <calculatedColumnFormula>IF(C2=0,IF(B1=Protocol!$V$20,1,B1+1),B1)</calculatedColumnFormula>
    </tableColumn>
    <tableColumn id="3" xr3:uid="{00000000-0010-0000-0500-000003000000}" name="FCFindex" dataDxfId="134">
      <calculatedColumnFormula>IF(C1+1=Protocol!$V$21,0,C1+1)</calculatedColumnFormula>
    </tableColumn>
    <tableColumn id="24" xr3:uid="{00000000-0010-0000-0500-000018000000}" name="SampleLabel" dataDxfId="133">
      <calculatedColumnFormula>A2*1000000+B2*10000</calculatedColumnFormula>
    </tableColumn>
    <tableColumn id="22" xr3:uid="{00000000-0010-0000-0500-000016000000}" name="From" dataDxfId="132">
      <calculatedColumnFormula>INDEX(FCF[From],MATCH(FCFdata[[#This Row],[FCFindex]],FCF[FCFindex]))</calculatedColumnFormula>
    </tableColumn>
    <tableColumn id="21" xr3:uid="{00000000-0010-0000-0500-000015000000}" name="To" dataDxfId="131">
      <calculatedColumnFormula>INDEX(FCF[To],MATCH(FCFdata[[#This Row],[FCFindex]],FCF[FCFindex]))</calculatedColumnFormula>
    </tableColumn>
    <tableColumn id="4" xr3:uid="{00000000-0010-0000-0500-000004000000}" name="MarkFrom" dataDxfId="130">
      <calculatedColumnFormula>INDEX(FCF[MarkFrom],MATCH(FCFdata[[#This Row],[FCFindex]],FCF[FCFindex]))</calculatedColumnFormula>
    </tableColumn>
    <tableColumn id="20" xr3:uid="{00000000-0010-0000-0500-000014000000}" name="MarkTo" dataDxfId="129">
      <calculatedColumnFormula>INDEX(FCF[MarkTo],MATCH(FCFdata[[#This Row],[FCFindex]],FCF[FCFindex]))</calculatedColumnFormula>
    </tableColumn>
    <tableColumn id="25" xr3:uid="{00000000-0010-0000-0500-000019000000}" name="SpecificFluxLabel" dataDxfId="128">
      <calculatedColumnFormula>FCFdata[[#This Row],[SampleLabel]]+3</calculatedColumnFormula>
    </tableColumn>
    <tableColumn id="13" xr3:uid="{00000000-0010-0000-0500-00000D000000}" name="SpecificFluxFrom" dataDxfId="127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126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125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124">
      <calculatedColumnFormula>FCFdata[[#This Row],[SampleLabel]]+5</calculatedColumnFormula>
    </tableColumn>
    <tableColumn id="16" xr3:uid="{00000000-0010-0000-0500-000010000000}" name="corrSpecificFluxFrom" dataDxfId="123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22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121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activeCell="M6" sqref="M6"/>
    </sheetView>
  </sheetViews>
  <sheetFormatPr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M30" sqref="M30"/>
    </sheetView>
  </sheetViews>
  <sheetFormatPr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8.7109375" customWidth="1"/>
    <col min="23" max="23" width="30.570312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100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118</v>
      </c>
      <c r="O1" s="2" t="s">
        <v>108</v>
      </c>
      <c r="P1" s="2" t="s">
        <v>109</v>
      </c>
      <c r="Q1" s="2" t="s">
        <v>110</v>
      </c>
      <c r="R1" s="2" t="s">
        <v>111</v>
      </c>
      <c r="T1" s="2" t="s">
        <v>121</v>
      </c>
      <c r="U1" s="2" t="s">
        <v>120</v>
      </c>
    </row>
    <row r="2" spans="1:23" ht="15.75" thickTop="1" x14ac:dyDescent="0.25">
      <c r="A2" s="1">
        <v>0</v>
      </c>
      <c r="B2" s="79" t="s">
        <v>148</v>
      </c>
      <c r="C2" s="86" t="s">
        <v>1</v>
      </c>
      <c r="D2" s="80" t="s">
        <v>101</v>
      </c>
      <c r="E2" s="8" t="str">
        <f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2P10</v>
      </c>
      <c r="R2" s="1" t="str">
        <f>IF(ISNUMBER(FCF[[#This Row],[To]]),INDEX(Protocol[Mark],MATCH(FCF[To],Protocol[Step])),"")</f>
        <v>3Omy</v>
      </c>
      <c r="T2" s="1">
        <v>1</v>
      </c>
      <c r="U2" s="136" t="s">
        <v>102</v>
      </c>
    </row>
    <row r="3" spans="1:23" x14ac:dyDescent="0.25">
      <c r="A3" s="1">
        <f>A2+1</f>
        <v>1</v>
      </c>
      <c r="B3" s="81" t="s">
        <v>137</v>
      </c>
      <c r="C3" s="85" t="s">
        <v>1</v>
      </c>
      <c r="D3" s="87" t="s">
        <v>101</v>
      </c>
      <c r="E3" s="8" t="str">
        <f t="shared" ref="E3:E27" si="4">IF(B3="","",B3)</f>
        <v>2P10</v>
      </c>
      <c r="F3" s="1">
        <f>IF(B3="","",IF(Protocol[[#This Row],[Image]]="",0,IF(C3="L",1,IF(C3="P",2,IF(C3="E",3,IF(C3="X",4,""))))))</f>
        <v>2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1.2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3Omy</v>
      </c>
      <c r="R3" s="1" t="str">
        <f>IF(ISNUMBER(FCF[[#This Row],[To]]),INDEX(Protocol[Mark],MATCH(FCF[To],Protocol[Step])),"")</f>
        <v>4U</v>
      </c>
      <c r="T3" s="1">
        <v>2</v>
      </c>
      <c r="U3" s="137" t="s">
        <v>103</v>
      </c>
    </row>
    <row r="4" spans="1:23" x14ac:dyDescent="0.25">
      <c r="A4" s="1">
        <f t="shared" ref="A4:A27" si="6">A3+1</f>
        <v>2</v>
      </c>
      <c r="B4" s="81" t="s">
        <v>138</v>
      </c>
      <c r="C4" s="85" t="s">
        <v>0</v>
      </c>
      <c r="D4" s="87" t="s">
        <v>101</v>
      </c>
      <c r="E4" s="8" t="str">
        <f t="shared" si="4"/>
        <v>3Omy</v>
      </c>
      <c r="F4" s="1">
        <f>IF(B4="","",IF(Protocol[[#This Row],[Image]]="",0,IF(C4="L",1,IF(C4="P",2,IF(C4="E",3,IF(C4="X",4,""))))))</f>
        <v>1</v>
      </c>
      <c r="G4" s="1">
        <f t="shared" si="0"/>
        <v>1</v>
      </c>
      <c r="H4" s="1">
        <f t="shared" si="1"/>
        <v>2</v>
      </c>
      <c r="I4" s="1">
        <f t="shared" si="2"/>
        <v>1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1.1000000000000001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4U</v>
      </c>
      <c r="R4" s="1" t="str">
        <f>IF(ISNUMBER(FCF[[#This Row],[To]]),INDEX(Protocol[Mark],MATCH(FCF[To],Protocol[Step])),"")</f>
        <v>5Glc</v>
      </c>
      <c r="T4" s="1">
        <v>3</v>
      </c>
      <c r="U4" s="138" t="s">
        <v>104</v>
      </c>
    </row>
    <row r="5" spans="1:23" x14ac:dyDescent="0.25">
      <c r="A5" s="1">
        <f t="shared" si="6"/>
        <v>3</v>
      </c>
      <c r="B5" s="81" t="s">
        <v>149</v>
      </c>
      <c r="C5" s="85" t="s">
        <v>2</v>
      </c>
      <c r="D5" s="82" t="s">
        <v>101</v>
      </c>
      <c r="E5" s="8" t="str">
        <f t="shared" si="4"/>
        <v>4U</v>
      </c>
      <c r="F5" s="1">
        <f>IF(B5="","",IF(Protocol[[#This Row],[Image]]="",0,IF(C5="L",1,IF(C5="P",2,IF(C5="E",3,IF(C5="X",4,""))))))</f>
        <v>3</v>
      </c>
      <c r="G5" s="1">
        <f t="shared" si="0"/>
        <v>2</v>
      </c>
      <c r="H5" s="1">
        <f t="shared" si="1"/>
        <v>2</v>
      </c>
      <c r="I5" s="1">
        <f t="shared" si="2"/>
        <v>1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1.3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5Glc</v>
      </c>
      <c r="R5" s="1" t="str">
        <f>IF(ISNUMBER(FCF[[#This Row],[To]]),INDEX(Protocol[Mark],MATCH(FCF[To],Protocol[Step])),"")</f>
        <v>6M2</v>
      </c>
      <c r="T5" s="1">
        <v>4</v>
      </c>
      <c r="U5" s="139" t="s">
        <v>105</v>
      </c>
    </row>
    <row r="6" spans="1:23" x14ac:dyDescent="0.25">
      <c r="A6" s="1">
        <f t="shared" si="6"/>
        <v>4</v>
      </c>
      <c r="B6" s="81" t="s">
        <v>150</v>
      </c>
      <c r="C6" s="85" t="s">
        <v>2</v>
      </c>
      <c r="D6" s="87" t="s">
        <v>101</v>
      </c>
      <c r="E6" s="8" t="str">
        <f>IF(B6="","",B6)</f>
        <v>5Glc</v>
      </c>
      <c r="F6" s="1">
        <f>IF(B6="","",IF(Protocol[[#This Row],[Image]]="",0,IF(C6="L",1,IF(C6="P",2,IF(C6="E",3,IF(C6="X",4,""))))))</f>
        <v>3</v>
      </c>
      <c r="G6" s="1">
        <f>IF(B6="","",IF($F5=1,G5+1,MAX(K5,G5)))</f>
        <v>2</v>
      </c>
      <c r="H6" s="1">
        <f>IF(B6="","",IF($F5=2,H5+1,MAX(K5,H5)))</f>
        <v>2</v>
      </c>
      <c r="I6" s="1">
        <f>IF(B6="","",IF($F5=3,I5+1,MAX(K5,I5)))</f>
        <v>2</v>
      </c>
      <c r="J6" s="1">
        <f>IF(B6="","",IF($F5=4,J5+1,MAX(K5,J5)))</f>
        <v>1</v>
      </c>
      <c r="K6" s="1">
        <f>IF(Protocol[[#This Row],[MarkName]]="","",IF(F6=1,G6,IF(F6=2,H6,IF(F6=3,I6,IF(F6=4,J6,0)))))</f>
        <v>2</v>
      </c>
      <c r="L6" s="1">
        <f>IF(B6="","",K6+0.1*F6)</f>
        <v>2.2999999999999998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6M2</v>
      </c>
      <c r="R6" s="1" t="str">
        <f>IF(ISNUMBER(FCF[[#This Row],[To]]),INDEX(Protocol[Mark],MATCH(FCF[To],Protocol[Step])),"")</f>
        <v>7Rot</v>
      </c>
      <c r="T6" s="1">
        <v>5</v>
      </c>
      <c r="U6" s="138" t="s">
        <v>106</v>
      </c>
    </row>
    <row r="7" spans="1:23" x14ac:dyDescent="0.25">
      <c r="A7" s="1">
        <f t="shared" si="6"/>
        <v>5</v>
      </c>
      <c r="B7" s="81" t="s">
        <v>139</v>
      </c>
      <c r="C7" s="85" t="s">
        <v>2</v>
      </c>
      <c r="D7" s="87" t="s">
        <v>101</v>
      </c>
      <c r="E7" s="8" t="str">
        <f>IF(B7="","",B7)</f>
        <v>6M2</v>
      </c>
      <c r="F7" s="1">
        <f>IF(B7="","",IF(Protocol[[#This Row],[Image]]="",0,IF(C7="L",1,IF(C7="P",2,IF(C7="E",3,IF(C7="X",4,""))))))</f>
        <v>3</v>
      </c>
      <c r="G7" s="1">
        <f>IF(B7="","",IF($F6=1,G6+1,MAX(K6,G6)))</f>
        <v>2</v>
      </c>
      <c r="H7" s="1">
        <f>IF(B7="","",IF($F6=2,H6+1,MAX(K6,H6)))</f>
        <v>2</v>
      </c>
      <c r="I7" s="1">
        <f>IF(B7="","",IF($F6=3,I6+1,MAX(K6,I6)))</f>
        <v>3</v>
      </c>
      <c r="J7" s="1">
        <f>IF(B7="","",IF($F6=4,J6+1,MAX(K6,J6)))</f>
        <v>2</v>
      </c>
      <c r="K7" s="1">
        <f>IF(Protocol[[#This Row],[MarkName]]="","",IF(F7=1,G7,IF(F7=2,H7,IF(F7=3,I7,IF(F7=4,J7,0)))))</f>
        <v>3</v>
      </c>
      <c r="L7" s="1">
        <f>IF(B7="","",K7+0.1*F7)</f>
        <v>3.3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7Rot</v>
      </c>
      <c r="R7" s="1" t="str">
        <f>IF(ISNUMBER(FCF[[#This Row],[To]]),INDEX(Protocol[Mark],MATCH(FCF[To],Protocol[Step])),"")</f>
        <v>8S</v>
      </c>
      <c r="T7" s="1">
        <v>6</v>
      </c>
      <c r="U7" s="139" t="s">
        <v>107</v>
      </c>
    </row>
    <row r="8" spans="1:23" x14ac:dyDescent="0.25">
      <c r="A8" s="1">
        <f t="shared" si="6"/>
        <v>6</v>
      </c>
      <c r="B8" s="81" t="s">
        <v>140</v>
      </c>
      <c r="C8" s="85" t="s">
        <v>11</v>
      </c>
      <c r="D8" s="87" t="s">
        <v>101</v>
      </c>
      <c r="E8" s="8" t="str">
        <f t="shared" si="4"/>
        <v>7Rot</v>
      </c>
      <c r="F8" s="1">
        <f>IF(B8="","",IF(Protocol[[#This Row],[Image]]="",0,IF(C8="L",1,IF(C8="P",2,IF(C8="E",3,IF(C8="X",4,""))))))</f>
        <v>4</v>
      </c>
      <c r="G8" s="1">
        <f t="shared" si="0"/>
        <v>3</v>
      </c>
      <c r="H8" s="1">
        <f t="shared" si="1"/>
        <v>3</v>
      </c>
      <c r="I8" s="1">
        <f t="shared" si="2"/>
        <v>4</v>
      </c>
      <c r="J8" s="1">
        <f t="shared" si="3"/>
        <v>3</v>
      </c>
      <c r="K8" s="1">
        <f>IF(Protocol[[#This Row],[MarkName]]="","",IF(F8=1,G8,IF(F8=2,H8,IF(F8=3,I8,IF(F8=4,J8,0)))))</f>
        <v>3</v>
      </c>
      <c r="L8" s="1">
        <f t="shared" si="5"/>
        <v>3.4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8S</v>
      </c>
      <c r="R8" s="1" t="str">
        <f>IF(ISNUMBER(FCF[[#This Row],[To]]),INDEX(Protocol[Mark],MATCH(FCF[To],Protocol[Step])),"")</f>
        <v>9Dig</v>
      </c>
      <c r="T8" s="1">
        <v>7</v>
      </c>
      <c r="U8" s="139" t="s">
        <v>107</v>
      </c>
    </row>
    <row r="9" spans="1:23" x14ac:dyDescent="0.25">
      <c r="A9" s="1">
        <f t="shared" si="6"/>
        <v>7</v>
      </c>
      <c r="B9" s="81" t="s">
        <v>141</v>
      </c>
      <c r="C9" s="85" t="s">
        <v>11</v>
      </c>
      <c r="D9" s="87" t="s">
        <v>101</v>
      </c>
      <c r="E9" s="8" t="str">
        <f t="shared" si="4"/>
        <v>8S</v>
      </c>
      <c r="F9" s="1">
        <f>IF(B9="","",IF(Protocol[[#This Row],[Image]]="",0,IF(C9="L",1,IF(C9="P",2,IF(C9="E",3,IF(C9="X",4,""))))))</f>
        <v>4</v>
      </c>
      <c r="G9" s="1">
        <f t="shared" si="0"/>
        <v>3</v>
      </c>
      <c r="H9" s="1">
        <f t="shared" si="1"/>
        <v>3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4</v>
      </c>
      <c r="L9" s="1">
        <f t="shared" si="5"/>
        <v>4.4000000000000004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9Dig</v>
      </c>
      <c r="R9" s="1" t="str">
        <f>IF(ISNUMBER(FCF[[#This Row],[To]]),INDEX(Protocol[Mark],MATCH(FCF[To],Protocol[Step])),"")</f>
        <v>9U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142</v>
      </c>
      <c r="C10" s="85" t="s">
        <v>2</v>
      </c>
      <c r="D10" s="87" t="s">
        <v>101</v>
      </c>
      <c r="E10" s="8" t="str">
        <f t="shared" si="4"/>
        <v>9Dig</v>
      </c>
      <c r="F10" s="1">
        <f>IF(B10="","",IF(Protocol[[#This Row],[Image]]="",0,IF(C10="L",1,IF(C10="P",2,IF(C10="E",3,IF(C10="X",4,""))))))</f>
        <v>3</v>
      </c>
      <c r="G10" s="1">
        <f t="shared" si="0"/>
        <v>4</v>
      </c>
      <c r="H10" s="1">
        <f t="shared" si="1"/>
        <v>4</v>
      </c>
      <c r="I10" s="1">
        <f t="shared" si="2"/>
        <v>4</v>
      </c>
      <c r="J10" s="1">
        <f t="shared" si="3"/>
        <v>5</v>
      </c>
      <c r="K10" s="1">
        <f>IF(Protocol[[#This Row],[MarkName]]="","",IF(F10=1,G10,IF(F10=2,H10,IF(F10=3,I10,IF(F10=4,J10,0)))))</f>
        <v>4</v>
      </c>
      <c r="L10" s="1">
        <f t="shared" si="5"/>
        <v>4.3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9U</v>
      </c>
      <c r="R10" s="1" t="str">
        <f>IF(ISNUMBER(FCF[[#This Row],[To]]),INDEX(Protocol[Mark],MATCH(FCF[To],Protocol[Step])),"")</f>
        <v>9c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143</v>
      </c>
      <c r="C11" s="85" t="s">
        <v>2</v>
      </c>
      <c r="D11" s="87" t="s">
        <v>101</v>
      </c>
      <c r="E11" s="8" t="str">
        <f t="shared" si="4"/>
        <v>9U</v>
      </c>
      <c r="F11" s="1">
        <f>IF(B11="","",IF(Protocol[[#This Row],[Image]]="",0,IF(C11="L",1,IF(C11="P",2,IF(C11="E",3,IF(C11="X",4,""))))))</f>
        <v>3</v>
      </c>
      <c r="G11" s="1">
        <f t="shared" si="0"/>
        <v>4</v>
      </c>
      <c r="H11" s="1">
        <f t="shared" si="1"/>
        <v>4</v>
      </c>
      <c r="I11" s="1">
        <f t="shared" si="2"/>
        <v>5</v>
      </c>
      <c r="J11" s="1">
        <f t="shared" si="3"/>
        <v>5</v>
      </c>
      <c r="K11" s="1">
        <f>IF(Protocol[[#This Row],[MarkName]]="","",IF(F11=1,G11,IF(F11=2,H11,IF(F11=3,I11,IF(F11=4,J11,0)))))</f>
        <v>5</v>
      </c>
      <c r="L11" s="1">
        <f t="shared" si="5"/>
        <v>5.3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9c</v>
      </c>
      <c r="R11" s="1" t="str">
        <f>IF(ISNUMBER(FCF[[#This Row],[To]]),INDEX(Protocol[Mark],MATCH(FCF[To],Protocol[Step])),"")</f>
        <v>10Ama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144</v>
      </c>
      <c r="C12" s="85" t="s">
        <v>2</v>
      </c>
      <c r="D12" s="87" t="s">
        <v>101</v>
      </c>
      <c r="E12" s="8" t="str">
        <f t="shared" si="4"/>
        <v>9c</v>
      </c>
      <c r="F12" s="1">
        <f>IF(B12="","",IF(Protocol[[#This Row],[Image]]="",0,IF(C12="L",1,IF(C12="P",2,IF(C12="E",3,IF(C12="X",4,""))))))</f>
        <v>3</v>
      </c>
      <c r="G12" s="1">
        <f t="shared" si="0"/>
        <v>5</v>
      </c>
      <c r="H12" s="1">
        <f t="shared" si="1"/>
        <v>5</v>
      </c>
      <c r="I12" s="1">
        <f t="shared" si="2"/>
        <v>6</v>
      </c>
      <c r="J12" s="1">
        <f t="shared" si="3"/>
        <v>5</v>
      </c>
      <c r="K12" s="1">
        <f>IF(Protocol[[#This Row],[MarkName]]="","",IF(F12=1,G12,IF(F12=2,H12,IF(F12=3,I12,IF(F12=4,J12,0)))))</f>
        <v>6</v>
      </c>
      <c r="L12" s="1">
        <f t="shared" si="5"/>
        <v>6.3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10Ama</v>
      </c>
      <c r="R12" s="1" t="str">
        <f>IF(ISNUMBER(FCF[[#This Row],[To]]),INDEX(Protocol[Mark],MATCH(FCF[To],Protocol[Step])),"")</f>
        <v>11AsTm</v>
      </c>
    </row>
    <row r="13" spans="1:23" ht="15.75" thickBot="1" x14ac:dyDescent="0.3">
      <c r="A13" s="1">
        <f t="shared" si="6"/>
        <v>11</v>
      </c>
      <c r="B13" s="81" t="s">
        <v>145</v>
      </c>
      <c r="C13" s="85" t="s">
        <v>11</v>
      </c>
      <c r="D13" s="87" t="s">
        <v>101</v>
      </c>
      <c r="E13" s="8" t="str">
        <f t="shared" si="4"/>
        <v>10Ama</v>
      </c>
      <c r="F13" s="1">
        <f>IF(B13="","",IF(Protocol[[#This Row],[Image]]="",0,IF(C13="L",1,IF(C13="P",2,IF(C13="E",3,IF(C13="X",4,""))))))</f>
        <v>4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6</v>
      </c>
      <c r="K13" s="1">
        <f>IF(Protocol[[#This Row],[MarkName]]="","",IF(F13=1,G13,IF(F13=2,H13,IF(F13=3,I13,IF(F13=4,J13,0)))))</f>
        <v>6</v>
      </c>
      <c r="L13" s="1">
        <f t="shared" si="5"/>
        <v>6.4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11AsTm</v>
      </c>
      <c r="R13" s="1" t="str">
        <f>IF(ISNUMBER(FCF[[#This Row],[To]]),INDEX(Protocol[Mark],MATCH(FCF[To],Protocol[Step])),"")</f>
        <v>12Azd</v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146</v>
      </c>
      <c r="C14" s="85" t="s">
        <v>2</v>
      </c>
      <c r="D14" s="87" t="s">
        <v>101</v>
      </c>
      <c r="E14" s="8" t="str">
        <f t="shared" si="4"/>
        <v>11AsTm</v>
      </c>
      <c r="F14" s="1">
        <f>IF(B14="","",IF(Protocol[[#This Row],[Image]]="",0,IF(C14="L",1,IF(C14="P",2,IF(C14="E",3,IF(C14="X",4,""))))))</f>
        <v>3</v>
      </c>
      <c r="G14" s="1">
        <f t="shared" si="0"/>
        <v>6</v>
      </c>
      <c r="H14" s="1">
        <f t="shared" si="1"/>
        <v>6</v>
      </c>
      <c r="I14" s="1">
        <f t="shared" si="2"/>
        <v>7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7.3</v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11</v>
      </c>
      <c r="W14" s="42" t="str">
        <f>INDEX(Protocol[Mark],MATCH(BaselineState,Protocol[Step],0))</f>
        <v>10Ama</v>
      </c>
    </row>
    <row r="15" spans="1:23" ht="15.75" thickBot="1" x14ac:dyDescent="0.3">
      <c r="A15" s="1">
        <f t="shared" si="6"/>
        <v>13</v>
      </c>
      <c r="B15" s="81" t="s">
        <v>147</v>
      </c>
      <c r="C15" s="85" t="s">
        <v>11</v>
      </c>
      <c r="D15" s="82" t="s">
        <v>101</v>
      </c>
      <c r="E15" s="8" t="str">
        <f t="shared" si="4"/>
        <v>12Azd</v>
      </c>
      <c r="F15" s="1">
        <f>IF(B15="","",IF(Protocol[[#This Row],[Image]]="",0,IF(C15="L",1,IF(C15="P",2,IF(C15="E",3,IF(C15="X",4,""))))))</f>
        <v>4</v>
      </c>
      <c r="G15" s="1">
        <f t="shared" si="0"/>
        <v>7</v>
      </c>
      <c r="H15" s="1">
        <f t="shared" si="1"/>
        <v>7</v>
      </c>
      <c r="I15" s="1">
        <f t="shared" si="2"/>
        <v>8</v>
      </c>
      <c r="J15" s="1">
        <f t="shared" si="3"/>
        <v>7</v>
      </c>
      <c r="K15" s="1">
        <f>IF(Protocol[[#This Row],[MarkName]]="","",IF(F15=1,G15,IF(F15=2,H15,IF(F15=3,I15,IF(F15=4,J15,0)))))</f>
        <v>7</v>
      </c>
      <c r="L15" s="1">
        <f t="shared" si="5"/>
        <v>7.4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3</v>
      </c>
      <c r="W15" s="42" t="str">
        <f>INDEX(Protocol[Mark],MATCH(ReferenceState,Protocol[Step],0))</f>
        <v>4U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127</v>
      </c>
      <c r="V19" s="76">
        <v>4</v>
      </c>
      <c r="W19" s="42" t="s">
        <v>126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133</v>
      </c>
      <c r="V20" s="77">
        <v>4</v>
      </c>
      <c r="W20" s="42" t="s">
        <v>132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129</v>
      </c>
      <c r="V21" s="42">
        <f>COUNTA(B2:B27)</f>
        <v>14</v>
      </c>
      <c r="W21" s="42" t="s">
        <v>128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130</v>
      </c>
      <c r="V22" s="42">
        <f>V21*V20</f>
        <v>56</v>
      </c>
      <c r="W22" s="42" t="s">
        <v>128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131</v>
      </c>
      <c r="V23" s="42">
        <f>COUNTA(O2:O27)</f>
        <v>12</v>
      </c>
      <c r="W23" s="42" t="s">
        <v>128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122</v>
      </c>
      <c r="V24" s="42">
        <f>COUNTA(Variables[Variable])</f>
        <v>7</v>
      </c>
      <c r="W24" s="42" t="s">
        <v>128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96</v>
      </c>
      <c r="U27" s="11"/>
      <c r="V27" s="42"/>
      <c r="W27" s="11"/>
    </row>
    <row r="28" spans="1:23" ht="16.5" thickTop="1" thickBot="1" x14ac:dyDescent="0.3">
      <c r="T28" s="11"/>
      <c r="U28" s="46" t="s">
        <v>95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20" priority="4">
      <formula>NOT($B1="")</formula>
    </cfRule>
  </conditionalFormatting>
  <conditionalFormatting sqref="E2:E27">
    <cfRule type="expression" dxfId="119" priority="5">
      <formula>C2="E"</formula>
    </cfRule>
    <cfRule type="expression" dxfId="118" priority="6">
      <formula>C2="P"</formula>
    </cfRule>
    <cfRule type="expression" dxfId="117" priority="7">
      <formula>C2="L"</formula>
    </cfRule>
    <cfRule type="expression" dxfId="116" priority="8">
      <formula>C2="X"</formula>
    </cfRule>
  </conditionalFormatting>
  <conditionalFormatting sqref="O3:P25">
    <cfRule type="expression" dxfId="115" priority="2">
      <formula>NOT(O2="")</formula>
    </cfRule>
  </conditionalFormatting>
  <conditionalFormatting sqref="U2:U11">
    <cfRule type="expression" dxfId="114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>
      <selection activeCell="O18" sqref="O18"/>
    </sheetView>
  </sheetViews>
  <sheetFormatPr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e">
        <f>INDEX(Protocol[Mark],MATCH(E$17+0.1*$B3,Protocol[XY],0))</f>
        <v>#N/A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str">
        <f>INDEX(Protocol[Mark],MATCH(K$17+0.1*$B3,Protocol[XY],0))</f>
        <v>7Rot</v>
      </c>
      <c r="L3" s="11"/>
      <c r="M3" s="24" t="str">
        <f>INDEX(Protocol[Mark],MATCH(M$17+0.1*$B3,Protocol[XY],0))</f>
        <v>8S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10Ama</v>
      </c>
      <c r="R3" s="11"/>
      <c r="S3" s="24" t="str">
        <f>INDEX(Protocol[Mark],MATCH(S$17+0.1*$B3,Protocol[XY],0))</f>
        <v>12Azd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4U</v>
      </c>
      <c r="H7" s="12"/>
      <c r="I7" s="22" t="str">
        <f>INDEX(Protocol[Mark],MATCH(I$17+0.1*$B7,Protocol[XY],0))</f>
        <v>5Glc</v>
      </c>
      <c r="J7" s="12"/>
      <c r="K7" s="22" t="str">
        <f>INDEX(Protocol[Mark],MATCH(K$17+0.1*$B7,Protocol[XY],0))</f>
        <v>6M2</v>
      </c>
      <c r="L7" s="12"/>
      <c r="M7" s="22" t="str">
        <f>INDEX(Protocol[Mark],MATCH(M$17+0.1*$B7,Protocol[XY],0))</f>
        <v>9Dig</v>
      </c>
      <c r="N7" s="12"/>
      <c r="O7" s="22" t="str">
        <f>INDEX(Protocol[Mark],MATCH(O$17+0.1*$B7,Protocol[XY],0))</f>
        <v>9U</v>
      </c>
      <c r="P7" s="12"/>
      <c r="Q7" s="22" t="str">
        <f>INDEX(Protocol[Mark],MATCH(Q$17+0.1*$B7,Protocol[XY],0))</f>
        <v>9c</v>
      </c>
      <c r="R7" s="12"/>
      <c r="S7" s="22" t="str">
        <f>INDEX(Protocol[Mark],MATCH(S$17+0.1*$B7,Protocol[XY],0))</f>
        <v>11AsTm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str">
        <f>INDEX(Protocol[Mark],MATCH(G$17+0.1*$B11,Protocol[XY],0))</f>
        <v>2P10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str">
        <f>INDEX(Protocol[Mark],MATCH(G$17+0.1*$B15,Protocol[XY],0))</f>
        <v>3Omy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3" priority="108" operator="notEqual">
      <formula>""""""</formula>
    </cfRule>
  </conditionalFormatting>
  <conditionalFormatting sqref="E11">
    <cfRule type="cellIs" dxfId="112" priority="101" operator="notEqual">
      <formula>""""""</formula>
    </cfRule>
  </conditionalFormatting>
  <conditionalFormatting sqref="E3">
    <cfRule type="cellIs" dxfId="111" priority="81" operator="notEqual">
      <formula>""""""</formula>
    </cfRule>
  </conditionalFormatting>
  <conditionalFormatting sqref="O7">
    <cfRule type="cellIs" dxfId="110" priority="33" operator="notEqual">
      <formula>""""""</formula>
    </cfRule>
  </conditionalFormatting>
  <conditionalFormatting sqref="G3">
    <cfRule type="cellIs" dxfId="109" priority="51" operator="notEqual">
      <formula>""""""</formula>
    </cfRule>
  </conditionalFormatting>
  <conditionalFormatting sqref="I3">
    <cfRule type="cellIs" dxfId="108" priority="50" operator="notEqual">
      <formula>""""""</formula>
    </cfRule>
  </conditionalFormatting>
  <conditionalFormatting sqref="K3">
    <cfRule type="cellIs" dxfId="107" priority="49" operator="notEqual">
      <formula>""""""</formula>
    </cfRule>
  </conditionalFormatting>
  <conditionalFormatting sqref="M3">
    <cfRule type="cellIs" dxfId="106" priority="48" operator="notEqual">
      <formula>""""""</formula>
    </cfRule>
  </conditionalFormatting>
  <conditionalFormatting sqref="O3">
    <cfRule type="cellIs" dxfId="105" priority="47" operator="notEqual">
      <formula>""""""</formula>
    </cfRule>
  </conditionalFormatting>
  <conditionalFormatting sqref="Q3">
    <cfRule type="cellIs" dxfId="104" priority="46" operator="notEqual">
      <formula>""""""</formula>
    </cfRule>
  </conditionalFormatting>
  <conditionalFormatting sqref="S3">
    <cfRule type="cellIs" dxfId="103" priority="45" operator="notEqual">
      <formula>""""""</formula>
    </cfRule>
  </conditionalFormatting>
  <conditionalFormatting sqref="AA3">
    <cfRule type="cellIs" dxfId="102" priority="39" operator="notEqual">
      <formula>""""""</formula>
    </cfRule>
  </conditionalFormatting>
  <conditionalFormatting sqref="U3">
    <cfRule type="cellIs" dxfId="101" priority="42" operator="notEqual">
      <formula>""""""</formula>
    </cfRule>
  </conditionalFormatting>
  <conditionalFormatting sqref="W3">
    <cfRule type="cellIs" dxfId="100" priority="41" operator="notEqual">
      <formula>""""""</formula>
    </cfRule>
  </conditionalFormatting>
  <conditionalFormatting sqref="Y3">
    <cfRule type="cellIs" dxfId="99" priority="40" operator="notEqual">
      <formula>""""""</formula>
    </cfRule>
  </conditionalFormatting>
  <conditionalFormatting sqref="AC3">
    <cfRule type="cellIs" dxfId="98" priority="38" operator="notEqual">
      <formula>""""""</formula>
    </cfRule>
  </conditionalFormatting>
  <conditionalFormatting sqref="G7">
    <cfRule type="cellIs" dxfId="97" priority="37" operator="notEqual">
      <formula>""""""</formula>
    </cfRule>
  </conditionalFormatting>
  <conditionalFormatting sqref="I7">
    <cfRule type="cellIs" dxfId="96" priority="36" operator="notEqual">
      <formula>""""""</formula>
    </cfRule>
  </conditionalFormatting>
  <conditionalFormatting sqref="K7">
    <cfRule type="cellIs" dxfId="95" priority="35" operator="notEqual">
      <formula>""""""</formula>
    </cfRule>
  </conditionalFormatting>
  <conditionalFormatting sqref="M7">
    <cfRule type="cellIs" dxfId="94" priority="34" operator="notEqual">
      <formula>""""""</formula>
    </cfRule>
  </conditionalFormatting>
  <conditionalFormatting sqref="Q7">
    <cfRule type="cellIs" dxfId="93" priority="32" operator="notEqual">
      <formula>""""""</formula>
    </cfRule>
  </conditionalFormatting>
  <conditionalFormatting sqref="S7">
    <cfRule type="cellIs" dxfId="92" priority="31" operator="notEqual">
      <formula>""""""</formula>
    </cfRule>
  </conditionalFormatting>
  <conditionalFormatting sqref="U7">
    <cfRule type="cellIs" dxfId="91" priority="30" operator="notEqual">
      <formula>""""""</formula>
    </cfRule>
  </conditionalFormatting>
  <conditionalFormatting sqref="W7">
    <cfRule type="cellIs" dxfId="90" priority="29" operator="notEqual">
      <formula>""""""</formula>
    </cfRule>
  </conditionalFormatting>
  <conditionalFormatting sqref="Y7">
    <cfRule type="cellIs" dxfId="89" priority="28" operator="notEqual">
      <formula>""""""</formula>
    </cfRule>
  </conditionalFormatting>
  <conditionalFormatting sqref="AA7">
    <cfRule type="cellIs" dxfId="88" priority="27" operator="notEqual">
      <formula>""""""</formula>
    </cfRule>
  </conditionalFormatting>
  <conditionalFormatting sqref="AC7">
    <cfRule type="cellIs" dxfId="87" priority="26" operator="notEqual">
      <formula>""""""</formula>
    </cfRule>
  </conditionalFormatting>
  <conditionalFormatting sqref="G11">
    <cfRule type="cellIs" dxfId="86" priority="25" operator="notEqual">
      <formula>""""""</formula>
    </cfRule>
  </conditionalFormatting>
  <conditionalFormatting sqref="I11">
    <cfRule type="cellIs" dxfId="85" priority="24" operator="notEqual">
      <formula>""""""</formula>
    </cfRule>
  </conditionalFormatting>
  <conditionalFormatting sqref="K11">
    <cfRule type="cellIs" dxfId="84" priority="23" operator="notEqual">
      <formula>""""""</formula>
    </cfRule>
  </conditionalFormatting>
  <conditionalFormatting sqref="M11">
    <cfRule type="cellIs" dxfId="83" priority="22" operator="notEqual">
      <formula>""""""</formula>
    </cfRule>
  </conditionalFormatting>
  <conditionalFormatting sqref="O11">
    <cfRule type="cellIs" dxfId="82" priority="21" operator="notEqual">
      <formula>""""""</formula>
    </cfRule>
  </conditionalFormatting>
  <conditionalFormatting sqref="Q11">
    <cfRule type="cellIs" dxfId="81" priority="20" operator="notEqual">
      <formula>""""""</formula>
    </cfRule>
  </conditionalFormatting>
  <conditionalFormatting sqref="S11">
    <cfRule type="cellIs" dxfId="80" priority="19" operator="notEqual">
      <formula>""""""</formula>
    </cfRule>
  </conditionalFormatting>
  <conditionalFormatting sqref="U11">
    <cfRule type="cellIs" dxfId="79" priority="18" operator="notEqual">
      <formula>""""""</formula>
    </cfRule>
  </conditionalFormatting>
  <conditionalFormatting sqref="W11">
    <cfRule type="cellIs" dxfId="78" priority="17" operator="notEqual">
      <formula>""""""</formula>
    </cfRule>
  </conditionalFormatting>
  <conditionalFormatting sqref="Y11">
    <cfRule type="cellIs" dxfId="77" priority="16" operator="notEqual">
      <formula>""""""</formula>
    </cfRule>
  </conditionalFormatting>
  <conditionalFormatting sqref="AA11">
    <cfRule type="cellIs" dxfId="76" priority="15" operator="notEqual">
      <formula>""""""</formula>
    </cfRule>
  </conditionalFormatting>
  <conditionalFormatting sqref="AC11">
    <cfRule type="cellIs" dxfId="75" priority="14" operator="notEqual">
      <formula>""""""</formula>
    </cfRule>
  </conditionalFormatting>
  <conditionalFormatting sqref="G15">
    <cfRule type="cellIs" dxfId="74" priority="13" operator="notEqual">
      <formula>""""""</formula>
    </cfRule>
  </conditionalFormatting>
  <conditionalFormatting sqref="I15">
    <cfRule type="cellIs" dxfId="73" priority="12" operator="notEqual">
      <formula>""""""</formula>
    </cfRule>
  </conditionalFormatting>
  <conditionalFormatting sqref="K15">
    <cfRule type="cellIs" dxfId="72" priority="11" operator="notEqual">
      <formula>""""""</formula>
    </cfRule>
  </conditionalFormatting>
  <conditionalFormatting sqref="M15">
    <cfRule type="cellIs" dxfId="71" priority="10" operator="notEqual">
      <formula>""""""</formula>
    </cfRule>
  </conditionalFormatting>
  <conditionalFormatting sqref="O15">
    <cfRule type="cellIs" dxfId="70" priority="9" operator="notEqual">
      <formula>""""""</formula>
    </cfRule>
  </conditionalFormatting>
  <conditionalFormatting sqref="Q15">
    <cfRule type="cellIs" dxfId="69" priority="8" operator="notEqual">
      <formula>""""""</formula>
    </cfRule>
  </conditionalFormatting>
  <conditionalFormatting sqref="S15">
    <cfRule type="cellIs" dxfId="68" priority="7" operator="notEqual">
      <formula>""""""</formula>
    </cfRule>
  </conditionalFormatting>
  <conditionalFormatting sqref="U15">
    <cfRule type="cellIs" dxfId="67" priority="6" operator="notEqual">
      <formula>""""""</formula>
    </cfRule>
  </conditionalFormatting>
  <conditionalFormatting sqref="W15">
    <cfRule type="cellIs" dxfId="66" priority="5" operator="notEqual">
      <formula>""""""</formula>
    </cfRule>
  </conditionalFormatting>
  <conditionalFormatting sqref="Y15">
    <cfRule type="cellIs" dxfId="65" priority="4" operator="notEqual">
      <formula>""""""</formula>
    </cfRule>
  </conditionalFormatting>
  <conditionalFormatting sqref="AA15">
    <cfRule type="cellIs" dxfId="64" priority="3" operator="notEqual">
      <formula>""""""</formula>
    </cfRule>
  </conditionalFormatting>
  <conditionalFormatting sqref="AC15">
    <cfRule type="cellIs" dxfId="63" priority="2" operator="notEqual">
      <formula>""""""</formula>
    </cfRule>
  </conditionalFormatting>
  <conditionalFormatting sqref="E7">
    <cfRule type="cellIs" dxfId="62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Q7:R7 P7 N7 L7 J7 H7 G8:W10 AC12:AC14 AC8:AC10 AA12:AB14 AA8:AB10 V3 T3 R3 P3 N3 L3 J3 H3 AB15:AC15 Z15 AB11 AB7 Z7 Z11 Y12:Z14 Y8:Z10 G4:W6 G3 G7 X4:AC6 G11 X8:X10 G15 X12:X14 AA11 AA7 AC7 AC11 AA15 I3 K3 M3 O3 Q3 S3 U3 W3:AC3 I7 K7 M7 O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zoomScale="60" zoomScaleNormal="60" workbookViewId="0">
      <selection activeCell="H44" sqref="H44"/>
    </sheetView>
  </sheetViews>
  <sheetFormatPr defaultColWidth="9" defaultRowHeight="12.75" x14ac:dyDescent="0.2"/>
  <cols>
    <col min="1" max="1" width="20.28515625" style="7" customWidth="1"/>
    <col min="2" max="2" width="11.7109375" style="7" bestFit="1" customWidth="1"/>
    <col min="3" max="3" width="10.85546875" style="7" bestFit="1" customWidth="1"/>
    <col min="4" max="4" width="22.42578125" style="7" bestFit="1" customWidth="1"/>
    <col min="5" max="5" width="9.140625" style="7" bestFit="1" customWidth="1"/>
    <col min="6" max="6" width="9.7109375" style="7" bestFit="1" customWidth="1"/>
    <col min="7" max="7" width="16.14062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16" width="11.140625" style="7" customWidth="1"/>
    <col min="17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1ce</v>
      </c>
      <c r="K3" s="8" t="str">
        <f>INDEX(Protocol[Mark],MATCH(K2,Protocol[Step],0))</f>
        <v>2P10</v>
      </c>
      <c r="L3" s="8" t="str">
        <f>INDEX(Protocol[Mark],MATCH(L2,Protocol[Step],0))</f>
        <v>3Omy</v>
      </c>
      <c r="M3" s="8" t="str">
        <f>INDEX(Protocol[Mark],MATCH(M2,Protocol[Step],0))</f>
        <v>4U</v>
      </c>
      <c r="N3" s="8" t="str">
        <f>INDEX(Protocol[Mark],MATCH(N2,Protocol[Step],0))</f>
        <v>5Glc</v>
      </c>
      <c r="O3" s="8" t="str">
        <f>INDEX(Protocol[Mark],MATCH(O2,Protocol[Step],0))</f>
        <v>6M2</v>
      </c>
      <c r="P3" s="8" t="str">
        <f>INDEX(Protocol[Mark],MATCH(P2,Protocol[Step],0))</f>
        <v>7Rot</v>
      </c>
      <c r="Q3" s="8" t="str">
        <f>INDEX(Protocol[Mark],MATCH(Q2,Protocol[Step],0))</f>
        <v>8S</v>
      </c>
      <c r="R3" s="8" t="str">
        <f>INDEX(Protocol[Mark],MATCH(R2,Protocol[Step],0))</f>
        <v>9Dig</v>
      </c>
      <c r="S3" s="8" t="str">
        <f>INDEX(Protocol[Mark],MATCH(S2,Protocol[Step],0))</f>
        <v>9U</v>
      </c>
      <c r="T3" s="8" t="str">
        <f>INDEX(Protocol[Mark],MATCH(T2,Protocol[Step],0))</f>
        <v>9c</v>
      </c>
      <c r="U3" s="8" t="str">
        <f>INDEX(Protocol[Mark],MATCH(U2,Protocol[Step],0))</f>
        <v>10Ama</v>
      </c>
      <c r="V3" s="8" t="str">
        <f>INDEX(Protocol[Mark],MATCH(V2,Protocol[Step],0))</f>
        <v>11AsTm</v>
      </c>
      <c r="W3" s="8" t="str">
        <f>INDEX(Protocol[Mark],MATCH(W2,Protocol[Step],0))</f>
        <v>12Azd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P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E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X</v>
      </c>
      <c r="Q4" s="89" t="str">
        <f>IF(Q3="","",INDEX(Protocol[Coupling],MATCH(Q2,Protocol[Step],0)))</f>
        <v>X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6" customHeight="1" x14ac:dyDescent="0.2">
      <c r="A5" s="65" t="s">
        <v>136</v>
      </c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97</v>
      </c>
      <c r="I21" s="49" t="s">
        <v>99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92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98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1" priority="296">
      <formula>NOT(G7="")</formula>
    </cfRule>
  </conditionalFormatting>
  <conditionalFormatting sqref="B13">
    <cfRule type="expression" dxfId="60" priority="289">
      <formula>OR(B13&lt;1,B13&gt;nSamples,NOT(B13=INT(B13)))</formula>
    </cfRule>
  </conditionalFormatting>
  <conditionalFormatting sqref="B14">
    <cfRule type="expression" dxfId="59" priority="288">
      <formula>OR(B14&lt;1,B14&gt;SubsamplesPerSample,NOT(B14=INT(B14)))</formula>
    </cfRule>
  </conditionalFormatting>
  <conditionalFormatting sqref="J3:AI3">
    <cfRule type="expression" dxfId="58" priority="291">
      <formula>J$4="E"</formula>
    </cfRule>
    <cfRule type="expression" dxfId="57" priority="292">
      <formula>J$4="P"</formula>
    </cfRule>
    <cfRule type="expression" dxfId="56" priority="293">
      <formula>J$4="L"</formula>
    </cfRule>
    <cfRule type="expression" dxfId="55" priority="294">
      <formula>J$4="X"</formula>
    </cfRule>
  </conditionalFormatting>
  <conditionalFormatting sqref="G21:G28">
    <cfRule type="expression" dxfId="54" priority="28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000"/>
  <sheetViews>
    <sheetView workbookViewId="0">
      <selection activeCell="C9526" sqref="C9526"/>
    </sheetView>
  </sheetViews>
  <sheetFormatPr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 x14ac:dyDescent="0.25">
      <c r="A1" s="29" t="s">
        <v>6</v>
      </c>
      <c r="B1" s="29" t="s">
        <v>17</v>
      </c>
      <c r="C1" s="29" t="s">
        <v>14</v>
      </c>
      <c r="D1" s="29" t="s">
        <v>125</v>
      </c>
      <c r="E1" s="29" t="s">
        <v>16</v>
      </c>
      <c r="F1" s="29" t="s">
        <v>123</v>
      </c>
      <c r="G1" s="133" t="s">
        <v>124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0</v>
      </c>
      <c r="D8" s="1">
        <f t="shared" si="1"/>
        <v>7</v>
      </c>
      <c r="E8" s="1" t="str">
        <f>INDEX(Protocol[Mark],MATCH(C8,Protocol[Step],0))</f>
        <v>1ce</v>
      </c>
      <c r="F8" s="1" t="str">
        <f>INDEX(Variables[Variable],MATCH(Systematic[[#This Row],[VariableIndex]],Variables[Index],0))</f>
        <v>FCR (mt: ROX-corr.)</v>
      </c>
      <c r="G8" s="134">
        <f>Systematic[[#This Row],[Sample]]*1000000+Systematic[[#This Row],[SubSample]]*10000+Systematic[[#This Row],[VariableIndex]]</f>
        <v>1010007</v>
      </c>
      <c r="H8" s="134">
        <f>Systematic[[#This Row],[SampleVariableLabel]]+100*Systematic[[#This Row],[State]]</f>
        <v>1010007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1</v>
      </c>
      <c r="E9" s="1" t="str">
        <f>INDEX(Protocol[Mark],MATCH(C9,Protocol[Step],0))</f>
        <v>2P10</v>
      </c>
      <c r="F9" s="1" t="str">
        <f>INDEX(Variables[Variable],MATCH(Systematic[[#This Row],[VariableIndex]],Variables[Index],0))</f>
        <v>O2 concentration</v>
      </c>
      <c r="G9" s="134">
        <f>Systematic[[#This Row],[Sample]]*1000000+Systematic[[#This Row],[SubSample]]*10000+Systematic[[#This Row],[VariableIndex]]</f>
        <v>1010001</v>
      </c>
      <c r="H9" s="134">
        <f>Systematic[[#This Row],[SampleVariableLabel]]+100*Systematic[[#This Row],[State]]</f>
        <v>1010101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2</v>
      </c>
      <c r="E10" s="1" t="str">
        <f>INDEX(Protocol[Mark],MATCH(C10,Protocol[Step],0))</f>
        <v>2P10</v>
      </c>
      <c r="F10" s="1" t="str">
        <f>INDEX(Variables[Variable],MATCH(Systematic[[#This Row],[VariableIndex]],Variables[Index],0))</f>
        <v>O2 flux per volume</v>
      </c>
      <c r="G10" s="134">
        <f>Systematic[[#This Row],[Sample]]*1000000+Systematic[[#This Row],[SubSample]]*10000+Systematic[[#This Row],[VariableIndex]]</f>
        <v>1010002</v>
      </c>
      <c r="H10" s="134">
        <f>Systematic[[#This Row],[SampleVariableLabel]]+100*Systematic[[#This Row],[State]]</f>
        <v>1010102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3</v>
      </c>
      <c r="E11" s="1" t="str">
        <f>INDEX(Protocol[Mark],MATCH(C11,Protocol[Step],0))</f>
        <v>2P10</v>
      </c>
      <c r="F11" s="1" t="str">
        <f>INDEX(Variables[Variable],MATCH(Systematic[[#This Row],[VariableIndex]],Variables[Index],0))</f>
        <v>Specific flux</v>
      </c>
      <c r="G11" s="134">
        <f>Systematic[[#This Row],[Sample]]*1000000+Systematic[[#This Row],[SubSample]]*10000+Systematic[[#This Row],[VariableIndex]]</f>
        <v>1010003</v>
      </c>
      <c r="H11" s="134">
        <f>Systematic[[#This Row],[SampleVariableLabel]]+100*Systematic[[#This Row],[State]]</f>
        <v>1010103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4</v>
      </c>
      <c r="E12" s="1" t="str">
        <f>INDEX(Protocol[Mark],MATCH(C12,Protocol[Step],0))</f>
        <v>2P10</v>
      </c>
      <c r="F12" s="1" t="str">
        <f>INDEX(Variables[Variable],MATCH(Systematic[[#This Row],[VariableIndex]],Variables[Index],0))</f>
        <v>Flux control ratio</v>
      </c>
      <c r="G12" s="134">
        <f>Systematic[[#This Row],[Sample]]*1000000+Systematic[[#This Row],[SubSample]]*10000+Systematic[[#This Row],[VariableIndex]]</f>
        <v>1010004</v>
      </c>
      <c r="H12" s="134">
        <f>Systematic[[#This Row],[SampleVariableLabel]]+100*Systematic[[#This Row],[State]]</f>
        <v>1010104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5</v>
      </c>
      <c r="E13" s="1" t="str">
        <f>INDEX(Protocol[Mark],MATCH(C13,Protocol[Step],0))</f>
        <v>2P10</v>
      </c>
      <c r="F13" s="1" t="str">
        <f>INDEX(Variables[Variable],MATCH(Systematic[[#This Row],[VariableIndex]],Variables[Index],0))</f>
        <v>Specific flux (mt)</v>
      </c>
      <c r="G13" s="134">
        <f>Systematic[[#This Row],[Sample]]*1000000+Systematic[[#This Row],[SubSample]]*10000+Systematic[[#This Row],[VariableIndex]]</f>
        <v>1010005</v>
      </c>
      <c r="H13" s="134">
        <f>Systematic[[#This Row],[SampleVariableLabel]]+100*Systematic[[#This Row],[State]]</f>
        <v>1010105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1</v>
      </c>
      <c r="D14" s="1">
        <f t="shared" si="1"/>
        <v>6</v>
      </c>
      <c r="E14" s="1" t="str">
        <f>INDEX(Protocol[Mark],MATCH(C14,Protocol[Step],0))</f>
        <v>2P10</v>
      </c>
      <c r="F14" s="1" t="str">
        <f>INDEX(Variables[Variable],MATCH(Systematic[[#This Row],[VariableIndex]],Variables[Index],0))</f>
        <v>FCR (mt: ROX-corr.)</v>
      </c>
      <c r="G14" s="134">
        <f>Systematic[[#This Row],[Sample]]*1000000+Systematic[[#This Row],[SubSample]]*10000+Systematic[[#This Row],[VariableIndex]]</f>
        <v>1010006</v>
      </c>
      <c r="H14" s="134">
        <f>Systematic[[#This Row],[SampleVariableLabel]]+100*Systematic[[#This Row],[State]]</f>
        <v>1010106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1</v>
      </c>
      <c r="D15" s="1">
        <f t="shared" si="1"/>
        <v>7</v>
      </c>
      <c r="E15" s="1" t="str">
        <f>INDEX(Protocol[Mark],MATCH(C15,Protocol[Step],0))</f>
        <v>2P10</v>
      </c>
      <c r="F15" s="1" t="str">
        <f>INDEX(Variables[Variable],MATCH(Systematic[[#This Row],[VariableIndex]],Variables[Index],0))</f>
        <v>FCR (mt: ROX-corr.)</v>
      </c>
      <c r="G15" s="134">
        <f>Systematic[[#This Row],[Sample]]*1000000+Systematic[[#This Row],[SubSample]]*10000+Systematic[[#This Row],[VariableIndex]]</f>
        <v>1010007</v>
      </c>
      <c r="H15" s="134">
        <f>Systematic[[#This Row],[SampleVariableLabel]]+100*Systematic[[#This Row],[State]]</f>
        <v>1010107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1</v>
      </c>
      <c r="E16" s="1" t="str">
        <f>INDEX(Protocol[Mark],MATCH(C16,Protocol[Step],0))</f>
        <v>3Omy</v>
      </c>
      <c r="F16" s="1" t="str">
        <f>INDEX(Variables[Variable],MATCH(Systematic[[#This Row],[VariableIndex]],Variables[Index],0))</f>
        <v>O2 concentration</v>
      </c>
      <c r="G16" s="134">
        <f>Systematic[[#This Row],[Sample]]*1000000+Systematic[[#This Row],[SubSample]]*10000+Systematic[[#This Row],[VariableIndex]]</f>
        <v>1010001</v>
      </c>
      <c r="H16" s="134">
        <f>Systematic[[#This Row],[SampleVariableLabel]]+100*Systematic[[#This Row],[State]]</f>
        <v>1010201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2</v>
      </c>
      <c r="E17" s="1" t="str">
        <f>INDEX(Protocol[Mark],MATCH(C17,Protocol[Step],0))</f>
        <v>3Omy</v>
      </c>
      <c r="F17" s="1" t="str">
        <f>INDEX(Variables[Variable],MATCH(Systematic[[#This Row],[VariableIndex]],Variables[Index],0))</f>
        <v>O2 flux per volume</v>
      </c>
      <c r="G17" s="134">
        <f>Systematic[[#This Row],[Sample]]*1000000+Systematic[[#This Row],[SubSample]]*10000+Systematic[[#This Row],[VariableIndex]]</f>
        <v>1010002</v>
      </c>
      <c r="H17" s="134">
        <f>Systematic[[#This Row],[SampleVariableLabel]]+100*Systematic[[#This Row],[State]]</f>
        <v>1010202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3</v>
      </c>
      <c r="E18" s="1" t="str">
        <f>INDEX(Protocol[Mark],MATCH(C18,Protocol[Step],0))</f>
        <v>3Omy</v>
      </c>
      <c r="F18" s="1" t="str">
        <f>INDEX(Variables[Variable],MATCH(Systematic[[#This Row],[VariableIndex]],Variables[Index],0))</f>
        <v>Specific flux</v>
      </c>
      <c r="G18" s="134">
        <f>Systematic[[#This Row],[Sample]]*1000000+Systematic[[#This Row],[SubSample]]*10000+Systematic[[#This Row],[VariableIndex]]</f>
        <v>1010003</v>
      </c>
      <c r="H18" s="134">
        <f>Systematic[[#This Row],[SampleVariableLabel]]+100*Systematic[[#This Row],[State]]</f>
        <v>1010203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4</v>
      </c>
      <c r="E19" s="1" t="str">
        <f>INDEX(Protocol[Mark],MATCH(C19,Protocol[Step],0))</f>
        <v>3Omy</v>
      </c>
      <c r="F19" s="1" t="str">
        <f>INDEX(Variables[Variable],MATCH(Systematic[[#This Row],[VariableIndex]],Variables[Index],0))</f>
        <v>Flux control ratio</v>
      </c>
      <c r="G19" s="134">
        <f>Systematic[[#This Row],[Sample]]*1000000+Systematic[[#This Row],[SubSample]]*10000+Systematic[[#This Row],[VariableIndex]]</f>
        <v>1010004</v>
      </c>
      <c r="H19" s="134">
        <f>Systematic[[#This Row],[SampleVariableLabel]]+100*Systematic[[#This Row],[State]]</f>
        <v>1010204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2</v>
      </c>
      <c r="D20" s="1">
        <f t="shared" si="1"/>
        <v>5</v>
      </c>
      <c r="E20" s="1" t="str">
        <f>INDEX(Protocol[Mark],MATCH(C20,Protocol[Step],0))</f>
        <v>3Omy</v>
      </c>
      <c r="F20" s="1" t="str">
        <f>INDEX(Variables[Variable],MATCH(Systematic[[#This Row],[VariableIndex]],Variables[Index],0))</f>
        <v>Specific flux (mt)</v>
      </c>
      <c r="G20" s="134">
        <f>Systematic[[#This Row],[Sample]]*1000000+Systematic[[#This Row],[SubSample]]*10000+Systematic[[#This Row],[VariableIndex]]</f>
        <v>1010005</v>
      </c>
      <c r="H20" s="134">
        <f>Systematic[[#This Row],[SampleVariableLabel]]+100*Systematic[[#This Row],[State]]</f>
        <v>1010205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2</v>
      </c>
      <c r="D21" s="1">
        <f t="shared" si="1"/>
        <v>6</v>
      </c>
      <c r="E21" s="1" t="str">
        <f>INDEX(Protocol[Mark],MATCH(C21,Protocol[Step],0))</f>
        <v>3Omy</v>
      </c>
      <c r="F21" s="1" t="str">
        <f>INDEX(Variables[Variable],MATCH(Systematic[[#This Row],[VariableIndex]],Variables[Index],0))</f>
        <v>FCR (mt: ROX-corr.)</v>
      </c>
      <c r="G21" s="134">
        <f>Systematic[[#This Row],[Sample]]*1000000+Systematic[[#This Row],[SubSample]]*10000+Systematic[[#This Row],[VariableIndex]]</f>
        <v>1010006</v>
      </c>
      <c r="H21" s="134">
        <f>Systematic[[#This Row],[SampleVariableLabel]]+100*Systematic[[#This Row],[State]]</f>
        <v>1010206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2</v>
      </c>
      <c r="D22" s="1">
        <f t="shared" si="1"/>
        <v>7</v>
      </c>
      <c r="E22" s="1" t="str">
        <f>INDEX(Protocol[Mark],MATCH(C22,Protocol[Step],0))</f>
        <v>3Omy</v>
      </c>
      <c r="F22" s="1" t="str">
        <f>INDEX(Variables[Variable],MATCH(Systematic[[#This Row],[VariableIndex]],Variables[Index],0))</f>
        <v>FCR (mt: ROX-corr.)</v>
      </c>
      <c r="G22" s="134">
        <f>Systematic[[#This Row],[Sample]]*1000000+Systematic[[#This Row],[SubSample]]*10000+Systematic[[#This Row],[VariableIndex]]</f>
        <v>1010007</v>
      </c>
      <c r="H22" s="134">
        <f>Systematic[[#This Row],[SampleVariableLabel]]+100*Systematic[[#This Row],[State]]</f>
        <v>1010207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1</v>
      </c>
      <c r="E23" s="1" t="str">
        <f>INDEX(Protocol[Mark],MATCH(C23,Protocol[Step],0))</f>
        <v>4U</v>
      </c>
      <c r="F23" s="1" t="str">
        <f>INDEX(Variables[Variable],MATCH(Systematic[[#This Row],[VariableIndex]],Variables[Index],0))</f>
        <v>O2 concentration</v>
      </c>
      <c r="G23" s="134">
        <f>Systematic[[#This Row],[Sample]]*1000000+Systematic[[#This Row],[SubSample]]*10000+Systematic[[#This Row],[VariableIndex]]</f>
        <v>1010001</v>
      </c>
      <c r="H23" s="134">
        <f>Systematic[[#This Row],[SampleVariableLabel]]+100*Systematic[[#This Row],[State]]</f>
        <v>1010301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2</v>
      </c>
      <c r="E24" s="1" t="str">
        <f>INDEX(Protocol[Mark],MATCH(C24,Protocol[Step],0))</f>
        <v>4U</v>
      </c>
      <c r="F24" s="1" t="str">
        <f>INDEX(Variables[Variable],MATCH(Systematic[[#This Row],[VariableIndex]],Variables[Index],0))</f>
        <v>O2 flux per volume</v>
      </c>
      <c r="G24" s="134">
        <f>Systematic[[#This Row],[Sample]]*1000000+Systematic[[#This Row],[SubSample]]*10000+Systematic[[#This Row],[VariableIndex]]</f>
        <v>1010002</v>
      </c>
      <c r="H24" s="134">
        <f>Systematic[[#This Row],[SampleVariableLabel]]+100*Systematic[[#This Row],[State]]</f>
        <v>1010302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3</v>
      </c>
      <c r="E25" s="1" t="str">
        <f>INDEX(Protocol[Mark],MATCH(C25,Protocol[Step],0))</f>
        <v>4U</v>
      </c>
      <c r="F25" s="1" t="str">
        <f>INDEX(Variables[Variable],MATCH(Systematic[[#This Row],[VariableIndex]],Variables[Index],0))</f>
        <v>Specific flux</v>
      </c>
      <c r="G25" s="134">
        <f>Systematic[[#This Row],[Sample]]*1000000+Systematic[[#This Row],[SubSample]]*10000+Systematic[[#This Row],[VariableIndex]]</f>
        <v>1010003</v>
      </c>
      <c r="H25" s="134">
        <f>Systematic[[#This Row],[SampleVariableLabel]]+100*Systematic[[#This Row],[State]]</f>
        <v>1010303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3</v>
      </c>
      <c r="D26" s="1">
        <f t="shared" si="1"/>
        <v>4</v>
      </c>
      <c r="E26" s="1" t="str">
        <f>INDEX(Protocol[Mark],MATCH(C26,Protocol[Step],0))</f>
        <v>4U</v>
      </c>
      <c r="F26" s="1" t="str">
        <f>INDEX(Variables[Variable],MATCH(Systematic[[#This Row],[VariableIndex]],Variables[Index],0))</f>
        <v>Flux control ratio</v>
      </c>
      <c r="G26" s="134">
        <f>Systematic[[#This Row],[Sample]]*1000000+Systematic[[#This Row],[SubSample]]*10000+Systematic[[#This Row],[VariableIndex]]</f>
        <v>1010004</v>
      </c>
      <c r="H26" s="134">
        <f>Systematic[[#This Row],[SampleVariableLabel]]+100*Systematic[[#This Row],[State]]</f>
        <v>1010304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3</v>
      </c>
      <c r="D27" s="1">
        <f t="shared" si="1"/>
        <v>5</v>
      </c>
      <c r="E27" s="1" t="str">
        <f>INDEX(Protocol[Mark],MATCH(C27,Protocol[Step],0))</f>
        <v>4U</v>
      </c>
      <c r="F27" s="1" t="str">
        <f>INDEX(Variables[Variable],MATCH(Systematic[[#This Row],[VariableIndex]],Variables[Index],0))</f>
        <v>Specific flux (mt)</v>
      </c>
      <c r="G27" s="134">
        <f>Systematic[[#This Row],[Sample]]*1000000+Systematic[[#This Row],[SubSample]]*10000+Systematic[[#This Row],[VariableIndex]]</f>
        <v>1010005</v>
      </c>
      <c r="H27" s="134">
        <f>Systematic[[#This Row],[SampleVariableLabel]]+100*Systematic[[#This Row],[State]]</f>
        <v>1010305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3</v>
      </c>
      <c r="D28" s="1">
        <f t="shared" si="1"/>
        <v>6</v>
      </c>
      <c r="E28" s="1" t="str">
        <f>INDEX(Protocol[Mark],MATCH(C28,Protocol[Step],0))</f>
        <v>4U</v>
      </c>
      <c r="F28" s="1" t="str">
        <f>INDEX(Variables[Variable],MATCH(Systematic[[#This Row],[VariableIndex]],Variables[Index],0))</f>
        <v>FCR (mt: ROX-corr.)</v>
      </c>
      <c r="G28" s="134">
        <f>Systematic[[#This Row],[Sample]]*1000000+Systematic[[#This Row],[SubSample]]*10000+Systematic[[#This Row],[VariableIndex]]</f>
        <v>1010006</v>
      </c>
      <c r="H28" s="134">
        <f>Systematic[[#This Row],[SampleVariableLabel]]+100*Systematic[[#This Row],[State]]</f>
        <v>1010306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3</v>
      </c>
      <c r="D29" s="1">
        <f t="shared" si="1"/>
        <v>7</v>
      </c>
      <c r="E29" s="1" t="str">
        <f>INDEX(Protocol[Mark],MATCH(C29,Protocol[Step],0))</f>
        <v>4U</v>
      </c>
      <c r="F29" s="1" t="str">
        <f>INDEX(Variables[Variable],MATCH(Systematic[[#This Row],[VariableIndex]],Variables[Index],0))</f>
        <v>FCR (mt: ROX-corr.)</v>
      </c>
      <c r="G29" s="134">
        <f>Systematic[[#This Row],[Sample]]*1000000+Systematic[[#This Row],[SubSample]]*10000+Systematic[[#This Row],[VariableIndex]]</f>
        <v>1010007</v>
      </c>
      <c r="H29" s="134">
        <f>Systematic[[#This Row],[SampleVariableLabel]]+100*Systematic[[#This Row],[State]]</f>
        <v>1010307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1</v>
      </c>
      <c r="E30" s="1" t="str">
        <f>INDEX(Protocol[Mark],MATCH(C30,Protocol[Step],0))</f>
        <v>5Glc</v>
      </c>
      <c r="F30" s="1" t="str">
        <f>INDEX(Variables[Variable],MATCH(Systematic[[#This Row],[VariableIndex]],Variables[Index],0))</f>
        <v>O2 concentration</v>
      </c>
      <c r="G30" s="134">
        <f>Systematic[[#This Row],[Sample]]*1000000+Systematic[[#This Row],[SubSample]]*10000+Systematic[[#This Row],[VariableIndex]]</f>
        <v>1010001</v>
      </c>
      <c r="H30" s="134">
        <f>Systematic[[#This Row],[SampleVariableLabel]]+100*Systematic[[#This Row],[State]]</f>
        <v>1010401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2</v>
      </c>
      <c r="E31" s="1" t="str">
        <f>INDEX(Protocol[Mark],MATCH(C31,Protocol[Step],0))</f>
        <v>5Glc</v>
      </c>
      <c r="F31" s="1" t="str">
        <f>INDEX(Variables[Variable],MATCH(Systematic[[#This Row],[VariableIndex]],Variables[Index],0))</f>
        <v>O2 flux per volume</v>
      </c>
      <c r="G31" s="134">
        <f>Systematic[[#This Row],[Sample]]*1000000+Systematic[[#This Row],[SubSample]]*10000+Systematic[[#This Row],[VariableIndex]]</f>
        <v>1010002</v>
      </c>
      <c r="H31" s="134">
        <f>Systematic[[#This Row],[SampleVariableLabel]]+100*Systematic[[#This Row],[State]]</f>
        <v>1010402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4</v>
      </c>
      <c r="D32" s="1">
        <f t="shared" si="1"/>
        <v>3</v>
      </c>
      <c r="E32" s="1" t="str">
        <f>INDEX(Protocol[Mark],MATCH(C32,Protocol[Step],0))</f>
        <v>5Glc</v>
      </c>
      <c r="F32" s="1" t="str">
        <f>INDEX(Variables[Variable],MATCH(Systematic[[#This Row],[VariableIndex]],Variables[Index],0))</f>
        <v>Specific flux</v>
      </c>
      <c r="G32" s="134">
        <f>Systematic[[#This Row],[Sample]]*1000000+Systematic[[#This Row],[SubSample]]*10000+Systematic[[#This Row],[VariableIndex]]</f>
        <v>1010003</v>
      </c>
      <c r="H32" s="134">
        <f>Systematic[[#This Row],[SampleVariableLabel]]+100*Systematic[[#This Row],[State]]</f>
        <v>1010403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4</v>
      </c>
      <c r="D33" s="1">
        <f t="shared" si="1"/>
        <v>4</v>
      </c>
      <c r="E33" s="1" t="str">
        <f>INDEX(Protocol[Mark],MATCH(C33,Protocol[Step],0))</f>
        <v>5Glc</v>
      </c>
      <c r="F33" s="1" t="str">
        <f>INDEX(Variables[Variable],MATCH(Systematic[[#This Row],[VariableIndex]],Variables[Index],0))</f>
        <v>Flux control ratio</v>
      </c>
      <c r="G33" s="134">
        <f>Systematic[[#This Row],[Sample]]*1000000+Systematic[[#This Row],[SubSample]]*10000+Systematic[[#This Row],[VariableIndex]]</f>
        <v>1010004</v>
      </c>
      <c r="H33" s="134">
        <f>Systematic[[#This Row],[SampleVariableLabel]]+100*Systematic[[#This Row],[State]]</f>
        <v>1010404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4</v>
      </c>
      <c r="D34" s="1">
        <f t="shared" si="1"/>
        <v>5</v>
      </c>
      <c r="E34" s="1" t="str">
        <f>INDEX(Protocol[Mark],MATCH(C34,Protocol[Step],0))</f>
        <v>5Glc</v>
      </c>
      <c r="F34" s="1" t="str">
        <f>INDEX(Variables[Variable],MATCH(Systematic[[#This Row],[VariableIndex]],Variables[Index],0))</f>
        <v>Specific flux (mt)</v>
      </c>
      <c r="G34" s="134">
        <f>Systematic[[#This Row],[Sample]]*1000000+Systematic[[#This Row],[SubSample]]*10000+Systematic[[#This Row],[VariableIndex]]</f>
        <v>1010005</v>
      </c>
      <c r="H34" s="134">
        <f>Systematic[[#This Row],[SampleVariableLabel]]+100*Systematic[[#This Row],[State]]</f>
        <v>1010405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4</v>
      </c>
      <c r="D35" s="1">
        <f t="shared" si="1"/>
        <v>6</v>
      </c>
      <c r="E35" s="1" t="str">
        <f>INDEX(Protocol[Mark],MATCH(C35,Protocol[Step],0))</f>
        <v>5Glc</v>
      </c>
      <c r="F35" s="1" t="str">
        <f>INDEX(Variables[Variable],MATCH(Systematic[[#This Row],[VariableIndex]],Variables[Index],0))</f>
        <v>FCR (mt: ROX-corr.)</v>
      </c>
      <c r="G35" s="134">
        <f>Systematic[[#This Row],[Sample]]*1000000+Systematic[[#This Row],[SubSample]]*10000+Systematic[[#This Row],[VariableIndex]]</f>
        <v>1010006</v>
      </c>
      <c r="H35" s="134">
        <f>Systematic[[#This Row],[SampleVariableLabel]]+100*Systematic[[#This Row],[State]]</f>
        <v>1010406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4</v>
      </c>
      <c r="D36" s="1">
        <f t="shared" si="1"/>
        <v>7</v>
      </c>
      <c r="E36" s="1" t="str">
        <f>INDEX(Protocol[Mark],MATCH(C36,Protocol[Step],0))</f>
        <v>5Glc</v>
      </c>
      <c r="F36" s="1" t="str">
        <f>INDEX(Variables[Variable],MATCH(Systematic[[#This Row],[VariableIndex]],Variables[Index],0))</f>
        <v>FCR (mt: ROX-corr.)</v>
      </c>
      <c r="G36" s="134">
        <f>Systematic[[#This Row],[Sample]]*1000000+Systematic[[#This Row],[SubSample]]*10000+Systematic[[#This Row],[VariableIndex]]</f>
        <v>1010007</v>
      </c>
      <c r="H36" s="134">
        <f>Systematic[[#This Row],[SampleVariableLabel]]+100*Systematic[[#This Row],[State]]</f>
        <v>1010407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1</v>
      </c>
      <c r="E37" s="1" t="str">
        <f>INDEX(Protocol[Mark],MATCH(C37,Protocol[Step],0))</f>
        <v>6M2</v>
      </c>
      <c r="F37" s="1" t="str">
        <f>INDEX(Variables[Variable],MATCH(Systematic[[#This Row],[VariableIndex]],Variables[Index],0))</f>
        <v>O2 concentration</v>
      </c>
      <c r="G37" s="134">
        <f>Systematic[[#This Row],[Sample]]*1000000+Systematic[[#This Row],[SubSample]]*10000+Systematic[[#This Row],[VariableIndex]]</f>
        <v>1010001</v>
      </c>
      <c r="H37" s="134">
        <f>Systematic[[#This Row],[SampleVariableLabel]]+100*Systematic[[#This Row],[State]]</f>
        <v>1010501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5</v>
      </c>
      <c r="D38" s="1">
        <f t="shared" si="1"/>
        <v>2</v>
      </c>
      <c r="E38" s="1" t="str">
        <f>INDEX(Protocol[Mark],MATCH(C38,Protocol[Step],0))</f>
        <v>6M2</v>
      </c>
      <c r="F38" s="1" t="str">
        <f>INDEX(Variables[Variable],MATCH(Systematic[[#This Row],[VariableIndex]],Variables[Index],0))</f>
        <v>O2 flux per volume</v>
      </c>
      <c r="G38" s="134">
        <f>Systematic[[#This Row],[Sample]]*1000000+Systematic[[#This Row],[SubSample]]*10000+Systematic[[#This Row],[VariableIndex]]</f>
        <v>1010002</v>
      </c>
      <c r="H38" s="134">
        <f>Systematic[[#This Row],[SampleVariableLabel]]+100*Systematic[[#This Row],[State]]</f>
        <v>1010502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5</v>
      </c>
      <c r="D39" s="1">
        <f t="shared" si="1"/>
        <v>3</v>
      </c>
      <c r="E39" s="1" t="str">
        <f>INDEX(Protocol[Mark],MATCH(C39,Protocol[Step],0))</f>
        <v>6M2</v>
      </c>
      <c r="F39" s="1" t="str">
        <f>INDEX(Variables[Variable],MATCH(Systematic[[#This Row],[VariableIndex]],Variables[Index],0))</f>
        <v>Specific flux</v>
      </c>
      <c r="G39" s="134">
        <f>Systematic[[#This Row],[Sample]]*1000000+Systematic[[#This Row],[SubSample]]*10000+Systematic[[#This Row],[VariableIndex]]</f>
        <v>1010003</v>
      </c>
      <c r="H39" s="134">
        <f>Systematic[[#This Row],[SampleVariableLabel]]+100*Systematic[[#This Row],[State]]</f>
        <v>1010503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5</v>
      </c>
      <c r="D40" s="1">
        <f t="shared" si="1"/>
        <v>4</v>
      </c>
      <c r="E40" s="1" t="str">
        <f>INDEX(Protocol[Mark],MATCH(C40,Protocol[Step],0))</f>
        <v>6M2</v>
      </c>
      <c r="F40" s="1" t="str">
        <f>INDEX(Variables[Variable],MATCH(Systematic[[#This Row],[VariableIndex]],Variables[Index],0))</f>
        <v>Flux control ratio</v>
      </c>
      <c r="G40" s="134">
        <f>Systematic[[#This Row],[Sample]]*1000000+Systematic[[#This Row],[SubSample]]*10000+Systematic[[#This Row],[VariableIndex]]</f>
        <v>1010004</v>
      </c>
      <c r="H40" s="134">
        <f>Systematic[[#This Row],[SampleVariableLabel]]+100*Systematic[[#This Row],[State]]</f>
        <v>1010504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5</v>
      </c>
      <c r="D41" s="1">
        <f t="shared" si="1"/>
        <v>5</v>
      </c>
      <c r="E41" s="1" t="str">
        <f>INDEX(Protocol[Mark],MATCH(C41,Protocol[Step],0))</f>
        <v>6M2</v>
      </c>
      <c r="F41" s="1" t="str">
        <f>INDEX(Variables[Variable],MATCH(Systematic[[#This Row],[VariableIndex]],Variables[Index],0))</f>
        <v>Specific flux (mt)</v>
      </c>
      <c r="G41" s="134">
        <f>Systematic[[#This Row],[Sample]]*1000000+Systematic[[#This Row],[SubSample]]*10000+Systematic[[#This Row],[VariableIndex]]</f>
        <v>1010005</v>
      </c>
      <c r="H41" s="134">
        <f>Systematic[[#This Row],[SampleVariableLabel]]+100*Systematic[[#This Row],[State]]</f>
        <v>1010505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5</v>
      </c>
      <c r="D42" s="1">
        <f t="shared" si="1"/>
        <v>6</v>
      </c>
      <c r="E42" s="1" t="str">
        <f>INDEX(Protocol[Mark],MATCH(C42,Protocol[Step],0))</f>
        <v>6M2</v>
      </c>
      <c r="F42" s="1" t="str">
        <f>INDEX(Variables[Variable],MATCH(Systematic[[#This Row],[VariableIndex]],Variables[Index],0))</f>
        <v>FCR (mt: ROX-corr.)</v>
      </c>
      <c r="G42" s="134">
        <f>Systematic[[#This Row],[Sample]]*1000000+Systematic[[#This Row],[SubSample]]*10000+Systematic[[#This Row],[VariableIndex]]</f>
        <v>1010006</v>
      </c>
      <c r="H42" s="134">
        <f>Systematic[[#This Row],[SampleVariableLabel]]+100*Systematic[[#This Row],[State]]</f>
        <v>1010506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5</v>
      </c>
      <c r="D43" s="1">
        <f t="shared" si="1"/>
        <v>7</v>
      </c>
      <c r="E43" s="1" t="str">
        <f>INDEX(Protocol[Mark],MATCH(C43,Protocol[Step],0))</f>
        <v>6M2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1010007</v>
      </c>
      <c r="H43" s="134">
        <f>Systematic[[#This Row],[SampleVariableLabel]]+100*Systematic[[#This Row],[State]]</f>
        <v>1010507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6</v>
      </c>
      <c r="D44" s="1">
        <f t="shared" si="1"/>
        <v>1</v>
      </c>
      <c r="E44" s="1" t="str">
        <f>INDEX(Protocol[Mark],MATCH(C44,Protocol[Step],0))</f>
        <v>7Rot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1010601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6</v>
      </c>
      <c r="D45" s="1">
        <f t="shared" si="1"/>
        <v>2</v>
      </c>
      <c r="E45" s="1" t="str">
        <f>INDEX(Protocol[Mark],MATCH(C45,Protocol[Step],0))</f>
        <v>7Rot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1010602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6</v>
      </c>
      <c r="D46" s="1">
        <f t="shared" si="1"/>
        <v>3</v>
      </c>
      <c r="E46" s="1" t="str">
        <f>INDEX(Protocol[Mark],MATCH(C46,Protocol[Step],0))</f>
        <v>7Rot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1010603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6</v>
      </c>
      <c r="D47" s="1">
        <f t="shared" si="1"/>
        <v>4</v>
      </c>
      <c r="E47" s="1" t="str">
        <f>INDEX(Protocol[Mark],MATCH(C47,Protocol[Step],0))</f>
        <v>7Rot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1010604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6</v>
      </c>
      <c r="D48" s="1">
        <f t="shared" si="1"/>
        <v>5</v>
      </c>
      <c r="E48" s="1" t="str">
        <f>INDEX(Protocol[Mark],MATCH(C48,Protocol[Step],0))</f>
        <v>7Rot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1010605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6</v>
      </c>
      <c r="D49" s="1">
        <f t="shared" si="1"/>
        <v>6</v>
      </c>
      <c r="E49" s="1" t="str">
        <f>INDEX(Protocol[Mark],MATCH(C49,Protocol[Step],0))</f>
        <v>7Rot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1010606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6</v>
      </c>
      <c r="D50" s="1">
        <f t="shared" si="1"/>
        <v>7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FCR (mt: ROX-corr.)</v>
      </c>
      <c r="G50" s="134">
        <f>Systematic[[#This Row],[Sample]]*1000000+Systematic[[#This Row],[SubSample]]*10000+Systematic[[#This Row],[VariableIndex]]</f>
        <v>1010007</v>
      </c>
      <c r="H50" s="134">
        <f>Systematic[[#This Row],[SampleVariableLabel]]+100*Systematic[[#This Row],[State]]</f>
        <v>1010607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7</v>
      </c>
      <c r="D51" s="1">
        <f t="shared" si="1"/>
        <v>1</v>
      </c>
      <c r="E51" s="1" t="str">
        <f>INDEX(Protocol[Mark],MATCH(C51,Protocol[Step],0))</f>
        <v>8S</v>
      </c>
      <c r="F51" s="1" t="str">
        <f>INDEX(Variables[Variable],MATCH(Systematic[[#This Row],[VariableIndex]],Variables[Index],0))</f>
        <v>O2 concentration</v>
      </c>
      <c r="G51" s="134">
        <f>Systematic[[#This Row],[Sample]]*1000000+Systematic[[#This Row],[SubSample]]*10000+Systematic[[#This Row],[VariableIndex]]</f>
        <v>1010001</v>
      </c>
      <c r="H51" s="134">
        <f>Systematic[[#This Row],[SampleVariableLabel]]+100*Systematic[[#This Row],[State]]</f>
        <v>1010701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7</v>
      </c>
      <c r="D52" s="1">
        <f t="shared" si="1"/>
        <v>2</v>
      </c>
      <c r="E52" s="1" t="str">
        <f>INDEX(Protocol[Mark],MATCH(C52,Protocol[Step],0))</f>
        <v>8S</v>
      </c>
      <c r="F52" s="1" t="str">
        <f>INDEX(Variables[Variable],MATCH(Systematic[[#This Row],[VariableIndex]],Variables[Index],0))</f>
        <v>O2 flux per volume</v>
      </c>
      <c r="G52" s="134">
        <f>Systematic[[#This Row],[Sample]]*1000000+Systematic[[#This Row],[SubSample]]*10000+Systematic[[#This Row],[VariableIndex]]</f>
        <v>1010002</v>
      </c>
      <c r="H52" s="134">
        <f>Systematic[[#This Row],[SampleVariableLabel]]+100*Systematic[[#This Row],[State]]</f>
        <v>1010702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7</v>
      </c>
      <c r="D53" s="1">
        <f t="shared" si="1"/>
        <v>3</v>
      </c>
      <c r="E53" s="1" t="str">
        <f>INDEX(Protocol[Mark],MATCH(C53,Protocol[Step],0))</f>
        <v>8S</v>
      </c>
      <c r="F53" s="1" t="str">
        <f>INDEX(Variables[Variable],MATCH(Systematic[[#This Row],[VariableIndex]],Variables[Index],0))</f>
        <v>Specific flux</v>
      </c>
      <c r="G53" s="134">
        <f>Systematic[[#This Row],[Sample]]*1000000+Systematic[[#This Row],[SubSample]]*10000+Systematic[[#This Row],[VariableIndex]]</f>
        <v>1010003</v>
      </c>
      <c r="H53" s="134">
        <f>Systematic[[#This Row],[SampleVariableLabel]]+100*Systematic[[#This Row],[State]]</f>
        <v>1010703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7</v>
      </c>
      <c r="D54" s="1">
        <f t="shared" si="1"/>
        <v>4</v>
      </c>
      <c r="E54" s="1" t="str">
        <f>INDEX(Protocol[Mark],MATCH(C54,Protocol[Step],0))</f>
        <v>8S</v>
      </c>
      <c r="F54" s="1" t="str">
        <f>INDEX(Variables[Variable],MATCH(Systematic[[#This Row],[VariableIndex]],Variables[Index],0))</f>
        <v>Flux control ratio</v>
      </c>
      <c r="G54" s="134">
        <f>Systematic[[#This Row],[Sample]]*1000000+Systematic[[#This Row],[SubSample]]*10000+Systematic[[#This Row],[VariableIndex]]</f>
        <v>1010004</v>
      </c>
      <c r="H54" s="134">
        <f>Systematic[[#This Row],[SampleVariableLabel]]+100*Systematic[[#This Row],[State]]</f>
        <v>1010704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7</v>
      </c>
      <c r="D55" s="1">
        <f t="shared" si="1"/>
        <v>5</v>
      </c>
      <c r="E55" s="1" t="str">
        <f>INDEX(Protocol[Mark],MATCH(C55,Protocol[Step],0))</f>
        <v>8S</v>
      </c>
      <c r="F55" s="1" t="str">
        <f>INDEX(Variables[Variable],MATCH(Systematic[[#This Row],[VariableIndex]],Variables[Index],0))</f>
        <v>Specific flux (mt)</v>
      </c>
      <c r="G55" s="134">
        <f>Systematic[[#This Row],[Sample]]*1000000+Systematic[[#This Row],[SubSample]]*10000+Systematic[[#This Row],[VariableIndex]]</f>
        <v>1010005</v>
      </c>
      <c r="H55" s="134">
        <f>Systematic[[#This Row],[SampleVariableLabel]]+100*Systematic[[#This Row],[State]]</f>
        <v>1010705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7</v>
      </c>
      <c r="D56" s="1">
        <f t="shared" si="1"/>
        <v>6</v>
      </c>
      <c r="E56" s="1" t="str">
        <f>INDEX(Protocol[Mark],MATCH(C56,Protocol[Step],0))</f>
        <v>8S</v>
      </c>
      <c r="F56" s="1" t="str">
        <f>INDEX(Variables[Variable],MATCH(Systematic[[#This Row],[VariableIndex]],Variables[Index],0))</f>
        <v>FCR (mt: ROX-corr.)</v>
      </c>
      <c r="G56" s="134">
        <f>Systematic[[#This Row],[Sample]]*1000000+Systematic[[#This Row],[SubSample]]*10000+Systematic[[#This Row],[VariableIndex]]</f>
        <v>1010006</v>
      </c>
      <c r="H56" s="134">
        <f>Systematic[[#This Row],[SampleVariableLabel]]+100*Systematic[[#This Row],[State]]</f>
        <v>1010706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7</v>
      </c>
      <c r="D57" s="1">
        <f t="shared" si="1"/>
        <v>7</v>
      </c>
      <c r="E57" s="1" t="str">
        <f>INDEX(Protocol[Mark],MATCH(C57,Protocol[Step],0))</f>
        <v>8S</v>
      </c>
      <c r="F57" s="1" t="str">
        <f>INDEX(Variables[Variable],MATCH(Systematic[[#This Row],[VariableIndex]],Variables[Index],0))</f>
        <v>FCR (mt: ROX-corr.)</v>
      </c>
      <c r="G57" s="134">
        <f>Systematic[[#This Row],[Sample]]*1000000+Systematic[[#This Row],[SubSample]]*10000+Systematic[[#This Row],[VariableIndex]]</f>
        <v>1010007</v>
      </c>
      <c r="H57" s="134">
        <f>Systematic[[#This Row],[SampleVariableLabel]]+100*Systematic[[#This Row],[State]]</f>
        <v>1010707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8</v>
      </c>
      <c r="D58" s="1">
        <f t="shared" si="1"/>
        <v>1</v>
      </c>
      <c r="E58" s="1" t="str">
        <f>INDEX(Protocol[Mark],MATCH(C58,Protocol[Step],0))</f>
        <v>9Dig</v>
      </c>
      <c r="F58" s="1" t="str">
        <f>INDEX(Variables[Variable],MATCH(Systematic[[#This Row],[VariableIndex]],Variables[Index],0))</f>
        <v>O2 concentration</v>
      </c>
      <c r="G58" s="134">
        <f>Systematic[[#This Row],[Sample]]*1000000+Systematic[[#This Row],[SubSample]]*10000+Systematic[[#This Row],[VariableIndex]]</f>
        <v>1010001</v>
      </c>
      <c r="H58" s="134">
        <f>Systematic[[#This Row],[SampleVariableLabel]]+100*Systematic[[#This Row],[State]]</f>
        <v>1010801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8</v>
      </c>
      <c r="D59" s="1">
        <f t="shared" si="1"/>
        <v>2</v>
      </c>
      <c r="E59" s="1" t="str">
        <f>INDEX(Protocol[Mark],MATCH(C59,Protocol[Step],0))</f>
        <v>9Dig</v>
      </c>
      <c r="F59" s="1" t="str">
        <f>INDEX(Variables[Variable],MATCH(Systematic[[#This Row],[VariableIndex]],Variables[Index],0))</f>
        <v>O2 flux per volume</v>
      </c>
      <c r="G59" s="134">
        <f>Systematic[[#This Row],[Sample]]*1000000+Systematic[[#This Row],[SubSample]]*10000+Systematic[[#This Row],[VariableIndex]]</f>
        <v>1010002</v>
      </c>
      <c r="H59" s="134">
        <f>Systematic[[#This Row],[SampleVariableLabel]]+100*Systematic[[#This Row],[State]]</f>
        <v>1010802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8</v>
      </c>
      <c r="D60" s="1">
        <f t="shared" si="1"/>
        <v>3</v>
      </c>
      <c r="E60" s="1" t="str">
        <f>INDEX(Protocol[Mark],MATCH(C60,Protocol[Step],0))</f>
        <v>9Dig</v>
      </c>
      <c r="F60" s="1" t="str">
        <f>INDEX(Variables[Variable],MATCH(Systematic[[#This Row],[VariableIndex]],Variables[Index],0))</f>
        <v>Specific flux</v>
      </c>
      <c r="G60" s="134">
        <f>Systematic[[#This Row],[Sample]]*1000000+Systematic[[#This Row],[SubSample]]*10000+Systematic[[#This Row],[VariableIndex]]</f>
        <v>1010003</v>
      </c>
      <c r="H60" s="134">
        <f>Systematic[[#This Row],[SampleVariableLabel]]+100*Systematic[[#This Row],[State]]</f>
        <v>1010803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8</v>
      </c>
      <c r="D61" s="1">
        <f t="shared" si="1"/>
        <v>4</v>
      </c>
      <c r="E61" s="1" t="str">
        <f>INDEX(Protocol[Mark],MATCH(C61,Protocol[Step],0))</f>
        <v>9Dig</v>
      </c>
      <c r="F61" s="1" t="str">
        <f>INDEX(Variables[Variable],MATCH(Systematic[[#This Row],[VariableIndex]],Variables[Index],0))</f>
        <v>Flux control ratio</v>
      </c>
      <c r="G61" s="134">
        <f>Systematic[[#This Row],[Sample]]*1000000+Systematic[[#This Row],[SubSample]]*10000+Systematic[[#This Row],[VariableIndex]]</f>
        <v>1010004</v>
      </c>
      <c r="H61" s="134">
        <f>Systematic[[#This Row],[SampleVariableLabel]]+100*Systematic[[#This Row],[State]]</f>
        <v>1010804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8</v>
      </c>
      <c r="D62" s="1">
        <f t="shared" si="1"/>
        <v>5</v>
      </c>
      <c r="E62" s="1" t="str">
        <f>INDEX(Protocol[Mark],MATCH(C62,Protocol[Step],0))</f>
        <v>9Dig</v>
      </c>
      <c r="F62" s="1" t="str">
        <f>INDEX(Variables[Variable],MATCH(Systematic[[#This Row],[VariableIndex]],Variables[Index],0))</f>
        <v>Specific flux (mt)</v>
      </c>
      <c r="G62" s="134">
        <f>Systematic[[#This Row],[Sample]]*1000000+Systematic[[#This Row],[SubSample]]*10000+Systematic[[#This Row],[VariableIndex]]</f>
        <v>1010005</v>
      </c>
      <c r="H62" s="134">
        <f>Systematic[[#This Row],[SampleVariableLabel]]+100*Systematic[[#This Row],[State]]</f>
        <v>1010805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8</v>
      </c>
      <c r="D63" s="1">
        <f t="shared" si="1"/>
        <v>6</v>
      </c>
      <c r="E63" s="1" t="str">
        <f>INDEX(Protocol[Mark],MATCH(C63,Protocol[Step],0))</f>
        <v>9Dig</v>
      </c>
      <c r="F63" s="1" t="str">
        <f>INDEX(Variables[Variable],MATCH(Systematic[[#This Row],[VariableIndex]],Variables[Index],0))</f>
        <v>FCR (mt: ROX-corr.)</v>
      </c>
      <c r="G63" s="134">
        <f>Systematic[[#This Row],[Sample]]*1000000+Systematic[[#This Row],[SubSample]]*10000+Systematic[[#This Row],[VariableIndex]]</f>
        <v>1010006</v>
      </c>
      <c r="H63" s="134">
        <f>Systematic[[#This Row],[SampleVariableLabel]]+100*Systematic[[#This Row],[State]]</f>
        <v>1010806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8</v>
      </c>
      <c r="D64" s="1">
        <f t="shared" si="1"/>
        <v>7</v>
      </c>
      <c r="E64" s="1" t="str">
        <f>INDEX(Protocol[Mark],MATCH(C64,Protocol[Step],0))</f>
        <v>9Dig</v>
      </c>
      <c r="F64" s="1" t="str">
        <f>INDEX(Variables[Variable],MATCH(Systematic[[#This Row],[VariableIndex]],Variables[Index],0))</f>
        <v>FCR (mt: ROX-corr.)</v>
      </c>
      <c r="G64" s="134">
        <f>Systematic[[#This Row],[Sample]]*1000000+Systematic[[#This Row],[SubSample]]*10000+Systematic[[#This Row],[VariableIndex]]</f>
        <v>1010007</v>
      </c>
      <c r="H64" s="134">
        <f>Systematic[[#This Row],[SampleVariableLabel]]+100*Systematic[[#This Row],[State]]</f>
        <v>1010807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9</v>
      </c>
      <c r="D65" s="1">
        <f t="shared" si="1"/>
        <v>1</v>
      </c>
      <c r="E65" s="1" t="str">
        <f>INDEX(Protocol[Mark],MATCH(C65,Protocol[Step],0))</f>
        <v>9U</v>
      </c>
      <c r="F65" s="1" t="str">
        <f>INDEX(Variables[Variable],MATCH(Systematic[[#This Row],[VariableIndex]],Variables[Index],0))</f>
        <v>O2 concentration</v>
      </c>
      <c r="G65" s="134">
        <f>Systematic[[#This Row],[Sample]]*1000000+Systematic[[#This Row],[SubSample]]*10000+Systematic[[#This Row],[VariableIndex]]</f>
        <v>1010001</v>
      </c>
      <c r="H65" s="134">
        <f>Systematic[[#This Row],[SampleVariableLabel]]+100*Systematic[[#This Row],[State]]</f>
        <v>1010901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9</v>
      </c>
      <c r="D66" s="1">
        <f t="shared" si="1"/>
        <v>2</v>
      </c>
      <c r="E66" s="1" t="str">
        <f>INDEX(Protocol[Mark],MATCH(C66,Protocol[Step],0))</f>
        <v>9U</v>
      </c>
      <c r="F66" s="1" t="str">
        <f>INDEX(Variables[Variable],MATCH(Systematic[[#This Row],[VariableIndex]],Variables[Index],0))</f>
        <v>O2 flux per volume</v>
      </c>
      <c r="G66" s="134">
        <f>Systematic[[#This Row],[Sample]]*1000000+Systematic[[#This Row],[SubSample]]*10000+Systematic[[#This Row],[VariableIndex]]</f>
        <v>1010002</v>
      </c>
      <c r="H66" s="134">
        <f>Systematic[[#This Row],[SampleVariableLabel]]+100*Systematic[[#This Row],[State]]</f>
        <v>1010902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9</v>
      </c>
      <c r="D67" s="1">
        <f t="shared" ref="D67:D130" si="4">IF(D66=nVariables,1,D66+1)</f>
        <v>3</v>
      </c>
      <c r="E67" s="1" t="str">
        <f>INDEX(Protocol[Mark],MATCH(C67,Protocol[Step],0))</f>
        <v>9U</v>
      </c>
      <c r="F67" s="1" t="str">
        <f>INDEX(Variables[Variable],MATCH(Systematic[[#This Row],[VariableIndex]],Variables[Index],0))</f>
        <v>Specific flux</v>
      </c>
      <c r="G67" s="134">
        <f>Systematic[[#This Row],[Sample]]*1000000+Systematic[[#This Row],[SubSample]]*10000+Systematic[[#This Row],[VariableIndex]]</f>
        <v>1010003</v>
      </c>
      <c r="H67" s="134">
        <f>Systematic[[#This Row],[SampleVariableLabel]]+100*Systematic[[#This Row],[State]]</f>
        <v>1010903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9</v>
      </c>
      <c r="D68" s="1">
        <f t="shared" si="4"/>
        <v>4</v>
      </c>
      <c r="E68" s="1" t="str">
        <f>INDEX(Protocol[Mark],MATCH(C68,Protocol[Step],0))</f>
        <v>9U</v>
      </c>
      <c r="F68" s="1" t="str">
        <f>INDEX(Variables[Variable],MATCH(Systematic[[#This Row],[VariableIndex]],Variables[Index],0))</f>
        <v>Flux control ratio</v>
      </c>
      <c r="G68" s="134">
        <f>Systematic[[#This Row],[Sample]]*1000000+Systematic[[#This Row],[SubSample]]*10000+Systematic[[#This Row],[VariableIndex]]</f>
        <v>1010004</v>
      </c>
      <c r="H68" s="134">
        <f>Systematic[[#This Row],[SampleVariableLabel]]+100*Systematic[[#This Row],[State]]</f>
        <v>1010904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9</v>
      </c>
      <c r="D69" s="1">
        <f t="shared" si="4"/>
        <v>5</v>
      </c>
      <c r="E69" s="1" t="str">
        <f>INDEX(Protocol[Mark],MATCH(C69,Protocol[Step],0))</f>
        <v>9U</v>
      </c>
      <c r="F69" s="1" t="str">
        <f>INDEX(Variables[Variable],MATCH(Systematic[[#This Row],[VariableIndex]],Variables[Index],0))</f>
        <v>Specific flux (mt)</v>
      </c>
      <c r="G69" s="134">
        <f>Systematic[[#This Row],[Sample]]*1000000+Systematic[[#This Row],[SubSample]]*10000+Systematic[[#This Row],[VariableIndex]]</f>
        <v>1010005</v>
      </c>
      <c r="H69" s="134">
        <f>Systematic[[#This Row],[SampleVariableLabel]]+100*Systematic[[#This Row],[State]]</f>
        <v>1010905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9</v>
      </c>
      <c r="D70" s="1">
        <f t="shared" si="4"/>
        <v>6</v>
      </c>
      <c r="E70" s="1" t="str">
        <f>INDEX(Protocol[Mark],MATCH(C70,Protocol[Step],0))</f>
        <v>9U</v>
      </c>
      <c r="F70" s="1" t="str">
        <f>INDEX(Variables[Variable],MATCH(Systematic[[#This Row],[VariableIndex]],Variables[Index],0))</f>
        <v>FCR (mt: ROX-corr.)</v>
      </c>
      <c r="G70" s="134">
        <f>Systematic[[#This Row],[Sample]]*1000000+Systematic[[#This Row],[SubSample]]*10000+Systematic[[#This Row],[VariableIndex]]</f>
        <v>1010006</v>
      </c>
      <c r="H70" s="134">
        <f>Systematic[[#This Row],[SampleVariableLabel]]+100*Systematic[[#This Row],[State]]</f>
        <v>1010906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9</v>
      </c>
      <c r="D71" s="1">
        <f t="shared" si="4"/>
        <v>7</v>
      </c>
      <c r="E71" s="1" t="str">
        <f>INDEX(Protocol[Mark],MATCH(C71,Protocol[Step],0))</f>
        <v>9U</v>
      </c>
      <c r="F71" s="1" t="str">
        <f>INDEX(Variables[Variable],MATCH(Systematic[[#This Row],[VariableIndex]],Variables[Index],0))</f>
        <v>FCR (mt: ROX-corr.)</v>
      </c>
      <c r="G71" s="134">
        <f>Systematic[[#This Row],[Sample]]*1000000+Systematic[[#This Row],[SubSample]]*10000+Systematic[[#This Row],[VariableIndex]]</f>
        <v>1010007</v>
      </c>
      <c r="H71" s="134">
        <f>Systematic[[#This Row],[SampleVariableLabel]]+100*Systematic[[#This Row],[State]]</f>
        <v>1010907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10</v>
      </c>
      <c r="D72" s="1">
        <f t="shared" si="4"/>
        <v>1</v>
      </c>
      <c r="E72" s="1" t="str">
        <f>INDEX(Protocol[Mark],MATCH(C72,Protocol[Step],0))</f>
        <v>9c</v>
      </c>
      <c r="F72" s="1" t="str">
        <f>INDEX(Variables[Variable],MATCH(Systematic[[#This Row],[VariableIndex]],Variables[Index],0))</f>
        <v>O2 concentration</v>
      </c>
      <c r="G72" s="134">
        <f>Systematic[[#This Row],[Sample]]*1000000+Systematic[[#This Row],[SubSample]]*10000+Systematic[[#This Row],[VariableIndex]]</f>
        <v>1010001</v>
      </c>
      <c r="H72" s="134">
        <f>Systematic[[#This Row],[SampleVariableLabel]]+100*Systematic[[#This Row],[State]]</f>
        <v>1011001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10</v>
      </c>
      <c r="D73" s="1">
        <f t="shared" si="4"/>
        <v>2</v>
      </c>
      <c r="E73" s="1" t="str">
        <f>INDEX(Protocol[Mark],MATCH(C73,Protocol[Step],0))</f>
        <v>9c</v>
      </c>
      <c r="F73" s="1" t="str">
        <f>INDEX(Variables[Variable],MATCH(Systematic[[#This Row],[VariableIndex]],Variables[Index],0))</f>
        <v>O2 flux per volume</v>
      </c>
      <c r="G73" s="134">
        <f>Systematic[[#This Row],[Sample]]*1000000+Systematic[[#This Row],[SubSample]]*10000+Systematic[[#This Row],[VariableIndex]]</f>
        <v>1010002</v>
      </c>
      <c r="H73" s="134">
        <f>Systematic[[#This Row],[SampleVariableLabel]]+100*Systematic[[#This Row],[State]]</f>
        <v>1011002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10</v>
      </c>
      <c r="D74" s="1">
        <f t="shared" si="4"/>
        <v>3</v>
      </c>
      <c r="E74" s="1" t="str">
        <f>INDEX(Protocol[Mark],MATCH(C74,Protocol[Step],0))</f>
        <v>9c</v>
      </c>
      <c r="F74" s="1" t="str">
        <f>INDEX(Variables[Variable],MATCH(Systematic[[#This Row],[VariableIndex]],Variables[Index],0))</f>
        <v>Specific flux</v>
      </c>
      <c r="G74" s="134">
        <f>Systematic[[#This Row],[Sample]]*1000000+Systematic[[#This Row],[SubSample]]*10000+Systematic[[#This Row],[VariableIndex]]</f>
        <v>1010003</v>
      </c>
      <c r="H74" s="134">
        <f>Systematic[[#This Row],[SampleVariableLabel]]+100*Systematic[[#This Row],[State]]</f>
        <v>1011003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10</v>
      </c>
      <c r="D75" s="1">
        <f t="shared" si="4"/>
        <v>4</v>
      </c>
      <c r="E75" s="1" t="str">
        <f>INDEX(Protocol[Mark],MATCH(C75,Protocol[Step],0))</f>
        <v>9c</v>
      </c>
      <c r="F75" s="1" t="str">
        <f>INDEX(Variables[Variable],MATCH(Systematic[[#This Row],[VariableIndex]],Variables[Index],0))</f>
        <v>Flux control ratio</v>
      </c>
      <c r="G75" s="134">
        <f>Systematic[[#This Row],[Sample]]*1000000+Systematic[[#This Row],[SubSample]]*10000+Systematic[[#This Row],[VariableIndex]]</f>
        <v>1010004</v>
      </c>
      <c r="H75" s="134">
        <f>Systematic[[#This Row],[SampleVariableLabel]]+100*Systematic[[#This Row],[State]]</f>
        <v>1011004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10</v>
      </c>
      <c r="D76" s="1">
        <f t="shared" si="4"/>
        <v>5</v>
      </c>
      <c r="E76" s="1" t="str">
        <f>INDEX(Protocol[Mark],MATCH(C76,Protocol[Step],0))</f>
        <v>9c</v>
      </c>
      <c r="F76" s="1" t="str">
        <f>INDEX(Variables[Variable],MATCH(Systematic[[#This Row],[VariableIndex]],Variables[Index],0))</f>
        <v>Specific flux (mt)</v>
      </c>
      <c r="G76" s="134">
        <f>Systematic[[#This Row],[Sample]]*1000000+Systematic[[#This Row],[SubSample]]*10000+Systematic[[#This Row],[VariableIndex]]</f>
        <v>1010005</v>
      </c>
      <c r="H76" s="134">
        <f>Systematic[[#This Row],[SampleVariableLabel]]+100*Systematic[[#This Row],[State]]</f>
        <v>1011005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10</v>
      </c>
      <c r="D77" s="1">
        <f t="shared" si="4"/>
        <v>6</v>
      </c>
      <c r="E77" s="1" t="str">
        <f>INDEX(Protocol[Mark],MATCH(C77,Protocol[Step],0))</f>
        <v>9c</v>
      </c>
      <c r="F77" s="1" t="str">
        <f>INDEX(Variables[Variable],MATCH(Systematic[[#This Row],[VariableIndex]],Variables[Index],0))</f>
        <v>FCR (mt: ROX-corr.)</v>
      </c>
      <c r="G77" s="134">
        <f>Systematic[[#This Row],[Sample]]*1000000+Systematic[[#This Row],[SubSample]]*10000+Systematic[[#This Row],[VariableIndex]]</f>
        <v>1010006</v>
      </c>
      <c r="H77" s="134">
        <f>Systematic[[#This Row],[SampleVariableLabel]]+100*Systematic[[#This Row],[State]]</f>
        <v>1011006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10</v>
      </c>
      <c r="D78" s="1">
        <f t="shared" si="4"/>
        <v>7</v>
      </c>
      <c r="E78" s="1" t="str">
        <f>INDEX(Protocol[Mark],MATCH(C78,Protocol[Step],0))</f>
        <v>9c</v>
      </c>
      <c r="F78" s="1" t="str">
        <f>INDEX(Variables[Variable],MATCH(Systematic[[#This Row],[VariableIndex]],Variables[Index],0))</f>
        <v>FCR (mt: ROX-corr.)</v>
      </c>
      <c r="G78" s="134">
        <f>Systematic[[#This Row],[Sample]]*1000000+Systematic[[#This Row],[SubSample]]*10000+Systematic[[#This Row],[VariableIndex]]</f>
        <v>1010007</v>
      </c>
      <c r="H78" s="134">
        <f>Systematic[[#This Row],[SampleVariableLabel]]+100*Systematic[[#This Row],[State]]</f>
        <v>1011007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11</v>
      </c>
      <c r="D79" s="1">
        <f t="shared" si="4"/>
        <v>1</v>
      </c>
      <c r="E79" s="1" t="str">
        <f>INDEX(Protocol[Mark],MATCH(C79,Protocol[Step],0))</f>
        <v>10Ama</v>
      </c>
      <c r="F79" s="1" t="str">
        <f>INDEX(Variables[Variable],MATCH(Systematic[[#This Row],[VariableIndex]],Variables[Index],0))</f>
        <v>O2 concentration</v>
      </c>
      <c r="G79" s="134">
        <f>Systematic[[#This Row],[Sample]]*1000000+Systematic[[#This Row],[SubSample]]*10000+Systematic[[#This Row],[VariableIndex]]</f>
        <v>1010001</v>
      </c>
      <c r="H79" s="134">
        <f>Systematic[[#This Row],[SampleVariableLabel]]+100*Systematic[[#This Row],[State]]</f>
        <v>1011101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11</v>
      </c>
      <c r="D80" s="1">
        <f t="shared" si="4"/>
        <v>2</v>
      </c>
      <c r="E80" s="1" t="str">
        <f>INDEX(Protocol[Mark],MATCH(C80,Protocol[Step],0))</f>
        <v>10Ama</v>
      </c>
      <c r="F80" s="1" t="str">
        <f>INDEX(Variables[Variable],MATCH(Systematic[[#This Row],[VariableIndex]],Variables[Index],0))</f>
        <v>O2 flux per volume</v>
      </c>
      <c r="G80" s="134">
        <f>Systematic[[#This Row],[Sample]]*1000000+Systematic[[#This Row],[SubSample]]*10000+Systematic[[#This Row],[VariableIndex]]</f>
        <v>1010002</v>
      </c>
      <c r="H80" s="134">
        <f>Systematic[[#This Row],[SampleVariableLabel]]+100*Systematic[[#This Row],[State]]</f>
        <v>1011102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11</v>
      </c>
      <c r="D81" s="1">
        <f t="shared" si="4"/>
        <v>3</v>
      </c>
      <c r="E81" s="1" t="str">
        <f>INDEX(Protocol[Mark],MATCH(C81,Protocol[Step],0))</f>
        <v>10Ama</v>
      </c>
      <c r="F81" s="1" t="str">
        <f>INDEX(Variables[Variable],MATCH(Systematic[[#This Row],[VariableIndex]],Variables[Index],0))</f>
        <v>Specific flux</v>
      </c>
      <c r="G81" s="134">
        <f>Systematic[[#This Row],[Sample]]*1000000+Systematic[[#This Row],[SubSample]]*10000+Systematic[[#This Row],[VariableIndex]]</f>
        <v>1010003</v>
      </c>
      <c r="H81" s="134">
        <f>Systematic[[#This Row],[SampleVariableLabel]]+100*Systematic[[#This Row],[State]]</f>
        <v>1011103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11</v>
      </c>
      <c r="D82" s="1">
        <f t="shared" si="4"/>
        <v>4</v>
      </c>
      <c r="E82" s="1" t="str">
        <f>INDEX(Protocol[Mark],MATCH(C82,Protocol[Step],0))</f>
        <v>10Ama</v>
      </c>
      <c r="F82" s="1" t="str">
        <f>INDEX(Variables[Variable],MATCH(Systematic[[#This Row],[VariableIndex]],Variables[Index],0))</f>
        <v>Flux control ratio</v>
      </c>
      <c r="G82" s="134">
        <f>Systematic[[#This Row],[Sample]]*1000000+Systematic[[#This Row],[SubSample]]*10000+Systematic[[#This Row],[VariableIndex]]</f>
        <v>1010004</v>
      </c>
      <c r="H82" s="134">
        <f>Systematic[[#This Row],[SampleVariableLabel]]+100*Systematic[[#This Row],[State]]</f>
        <v>1011104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11</v>
      </c>
      <c r="D83" s="1">
        <f t="shared" si="4"/>
        <v>5</v>
      </c>
      <c r="E83" s="1" t="str">
        <f>INDEX(Protocol[Mark],MATCH(C83,Protocol[Step],0))</f>
        <v>10Ama</v>
      </c>
      <c r="F83" s="1" t="str">
        <f>INDEX(Variables[Variable],MATCH(Systematic[[#This Row],[VariableIndex]],Variables[Index],0))</f>
        <v>Specific flux (mt)</v>
      </c>
      <c r="G83" s="134">
        <f>Systematic[[#This Row],[Sample]]*1000000+Systematic[[#This Row],[SubSample]]*10000+Systematic[[#This Row],[VariableIndex]]</f>
        <v>1010005</v>
      </c>
      <c r="H83" s="134">
        <f>Systematic[[#This Row],[SampleVariableLabel]]+100*Systematic[[#This Row],[State]]</f>
        <v>1011105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11</v>
      </c>
      <c r="D84" s="1">
        <f t="shared" si="4"/>
        <v>6</v>
      </c>
      <c r="E84" s="1" t="str">
        <f>INDEX(Protocol[Mark],MATCH(C84,Protocol[Step],0))</f>
        <v>10Ama</v>
      </c>
      <c r="F84" s="1" t="str">
        <f>INDEX(Variables[Variable],MATCH(Systematic[[#This Row],[VariableIndex]],Variables[Index],0))</f>
        <v>FCR (mt: ROX-corr.)</v>
      </c>
      <c r="G84" s="134">
        <f>Systematic[[#This Row],[Sample]]*1000000+Systematic[[#This Row],[SubSample]]*10000+Systematic[[#This Row],[VariableIndex]]</f>
        <v>1010006</v>
      </c>
      <c r="H84" s="134">
        <f>Systematic[[#This Row],[SampleVariableLabel]]+100*Systematic[[#This Row],[State]]</f>
        <v>1011106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11</v>
      </c>
      <c r="D85" s="1">
        <f t="shared" si="4"/>
        <v>7</v>
      </c>
      <c r="E85" s="1" t="str">
        <f>INDEX(Protocol[Mark],MATCH(C85,Protocol[Step],0))</f>
        <v>10Ama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1010007</v>
      </c>
      <c r="H85" s="134">
        <f>Systematic[[#This Row],[SampleVariableLabel]]+100*Systematic[[#This Row],[State]]</f>
        <v>1011107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12</v>
      </c>
      <c r="D86" s="1">
        <f t="shared" si="4"/>
        <v>1</v>
      </c>
      <c r="E86" s="1" t="str">
        <f>INDEX(Protocol[Mark],MATCH(C86,Protocol[Step],0))</f>
        <v>11AsTm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1011201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12</v>
      </c>
      <c r="D87" s="1">
        <f t="shared" si="4"/>
        <v>2</v>
      </c>
      <c r="E87" s="1" t="str">
        <f>INDEX(Protocol[Mark],MATCH(C87,Protocol[Step],0))</f>
        <v>11AsTm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1011202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12</v>
      </c>
      <c r="D88" s="1">
        <f t="shared" si="4"/>
        <v>3</v>
      </c>
      <c r="E88" s="1" t="str">
        <f>INDEX(Protocol[Mark],MATCH(C88,Protocol[Step],0))</f>
        <v>11AsTm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1011203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12</v>
      </c>
      <c r="D89" s="1">
        <f t="shared" si="4"/>
        <v>4</v>
      </c>
      <c r="E89" s="1" t="str">
        <f>INDEX(Protocol[Mark],MATCH(C89,Protocol[Step],0))</f>
        <v>11AsTm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1011204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12</v>
      </c>
      <c r="D90" s="1">
        <f t="shared" si="4"/>
        <v>5</v>
      </c>
      <c r="E90" s="1" t="str">
        <f>INDEX(Protocol[Mark],MATCH(C90,Protocol[Step],0))</f>
        <v>11AsTm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1011205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12</v>
      </c>
      <c r="D91" s="1">
        <f t="shared" si="4"/>
        <v>6</v>
      </c>
      <c r="E91" s="1" t="str">
        <f>INDEX(Protocol[Mark],MATCH(C91,Protocol[Step],0))</f>
        <v>11AsTm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1011206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12</v>
      </c>
      <c r="D92" s="1">
        <f t="shared" si="4"/>
        <v>7</v>
      </c>
      <c r="E92" s="1" t="str">
        <f>INDEX(Protocol[Mark],MATCH(C92,Protocol[Step],0))</f>
        <v>11AsTm</v>
      </c>
      <c r="F92" s="1" t="str">
        <f>INDEX(Variables[Variable],MATCH(Systematic[[#This Row],[VariableIndex]],Variables[Index],0))</f>
        <v>FCR (mt: ROX-corr.)</v>
      </c>
      <c r="G92" s="134">
        <f>Systematic[[#This Row],[Sample]]*1000000+Systematic[[#This Row],[SubSample]]*10000+Systematic[[#This Row],[VariableIndex]]</f>
        <v>1010007</v>
      </c>
      <c r="H92" s="134">
        <f>Systematic[[#This Row],[SampleVariableLabel]]+100*Systematic[[#This Row],[State]]</f>
        <v>1011207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13</v>
      </c>
      <c r="D93" s="1">
        <f t="shared" si="4"/>
        <v>1</v>
      </c>
      <c r="E93" s="1" t="str">
        <f>INDEX(Protocol[Mark],MATCH(C93,Protocol[Step],0))</f>
        <v>12Azd</v>
      </c>
      <c r="F93" s="1" t="str">
        <f>INDEX(Variables[Variable],MATCH(Systematic[[#This Row],[VariableIndex]],Variables[Index],0))</f>
        <v>O2 concentration</v>
      </c>
      <c r="G93" s="134">
        <f>Systematic[[#This Row],[Sample]]*1000000+Systematic[[#This Row],[SubSample]]*10000+Systematic[[#This Row],[VariableIndex]]</f>
        <v>1010001</v>
      </c>
      <c r="H93" s="134">
        <f>Systematic[[#This Row],[SampleVariableLabel]]+100*Systematic[[#This Row],[State]]</f>
        <v>1011301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13</v>
      </c>
      <c r="D94" s="1">
        <f t="shared" si="4"/>
        <v>2</v>
      </c>
      <c r="E94" s="1" t="str">
        <f>INDEX(Protocol[Mark],MATCH(C94,Protocol[Step],0))</f>
        <v>12Azd</v>
      </c>
      <c r="F94" s="1" t="str">
        <f>INDEX(Variables[Variable],MATCH(Systematic[[#This Row],[VariableIndex]],Variables[Index],0))</f>
        <v>O2 flux per volume</v>
      </c>
      <c r="G94" s="134">
        <f>Systematic[[#This Row],[Sample]]*1000000+Systematic[[#This Row],[SubSample]]*10000+Systematic[[#This Row],[VariableIndex]]</f>
        <v>1010002</v>
      </c>
      <c r="H94" s="134">
        <f>Systematic[[#This Row],[SampleVariableLabel]]+100*Systematic[[#This Row],[State]]</f>
        <v>1011302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13</v>
      </c>
      <c r="D95" s="1">
        <f t="shared" si="4"/>
        <v>3</v>
      </c>
      <c r="E95" s="1" t="str">
        <f>INDEX(Protocol[Mark],MATCH(C95,Protocol[Step],0))</f>
        <v>12Azd</v>
      </c>
      <c r="F95" s="1" t="str">
        <f>INDEX(Variables[Variable],MATCH(Systematic[[#This Row],[VariableIndex]],Variables[Index],0))</f>
        <v>Specific flux</v>
      </c>
      <c r="G95" s="134">
        <f>Systematic[[#This Row],[Sample]]*1000000+Systematic[[#This Row],[SubSample]]*10000+Systematic[[#This Row],[VariableIndex]]</f>
        <v>1010003</v>
      </c>
      <c r="H95" s="134">
        <f>Systematic[[#This Row],[SampleVariableLabel]]+100*Systematic[[#This Row],[State]]</f>
        <v>1011303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13</v>
      </c>
      <c r="D96" s="1">
        <f t="shared" si="4"/>
        <v>4</v>
      </c>
      <c r="E96" s="1" t="str">
        <f>INDEX(Protocol[Mark],MATCH(C96,Protocol[Step],0))</f>
        <v>12Azd</v>
      </c>
      <c r="F96" s="1" t="str">
        <f>INDEX(Variables[Variable],MATCH(Systematic[[#This Row],[VariableIndex]],Variables[Index],0))</f>
        <v>Flux control ratio</v>
      </c>
      <c r="G96" s="134">
        <f>Systematic[[#This Row],[Sample]]*1000000+Systematic[[#This Row],[SubSample]]*10000+Systematic[[#This Row],[VariableIndex]]</f>
        <v>1010004</v>
      </c>
      <c r="H96" s="134">
        <f>Systematic[[#This Row],[SampleVariableLabel]]+100*Systematic[[#This Row],[State]]</f>
        <v>1011304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13</v>
      </c>
      <c r="D97" s="1">
        <f t="shared" si="4"/>
        <v>5</v>
      </c>
      <c r="E97" s="1" t="str">
        <f>INDEX(Protocol[Mark],MATCH(C97,Protocol[Step],0))</f>
        <v>12Azd</v>
      </c>
      <c r="F97" s="1" t="str">
        <f>INDEX(Variables[Variable],MATCH(Systematic[[#This Row],[VariableIndex]],Variables[Index],0))</f>
        <v>Specific flux (mt)</v>
      </c>
      <c r="G97" s="134">
        <f>Systematic[[#This Row],[Sample]]*1000000+Systematic[[#This Row],[SubSample]]*10000+Systematic[[#This Row],[VariableIndex]]</f>
        <v>1010005</v>
      </c>
      <c r="H97" s="134">
        <f>Systematic[[#This Row],[SampleVariableLabel]]+100*Systematic[[#This Row],[State]]</f>
        <v>1011305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1</v>
      </c>
      <c r="B98" s="1">
        <f t="shared" si="3"/>
        <v>1</v>
      </c>
      <c r="C98" s="1">
        <f>IF(Systematic[[#This Row],[VariableIndex]]&gt;1,C97,IF(C97+1=StepsPerSubsample,0,C97+1))</f>
        <v>13</v>
      </c>
      <c r="D98" s="1">
        <f t="shared" si="4"/>
        <v>6</v>
      </c>
      <c r="E98" s="1" t="str">
        <f>INDEX(Protocol[Mark],MATCH(C98,Protocol[Step],0))</f>
        <v>12Azd</v>
      </c>
      <c r="F98" s="1" t="str">
        <f>INDEX(Variables[Variable],MATCH(Systematic[[#This Row],[VariableIndex]],Variables[Index],0))</f>
        <v>FCR (mt: ROX-corr.)</v>
      </c>
      <c r="G98" s="134">
        <f>Systematic[[#This Row],[Sample]]*1000000+Systematic[[#This Row],[SubSample]]*10000+Systematic[[#This Row],[VariableIndex]]</f>
        <v>1010006</v>
      </c>
      <c r="H98" s="134">
        <f>Systematic[[#This Row],[SampleVariableLabel]]+100*Systematic[[#This Row],[State]]</f>
        <v>1011306</v>
      </c>
      <c r="I98" s="27" t="e">
        <f>IF(Systematic[[#This Row],[Sample]]&gt;nSamples,"",INDEX(MarkStats[],MATCH(Systematic[[#This Row],[SampleVariableLabel]],MarkStats[Label],0), Systematic[[#This Row],[State]]+4))</f>
        <v>#N/A</v>
      </c>
    </row>
    <row r="99" spans="1:9" x14ac:dyDescent="0.25">
      <c r="A99" s="1">
        <f t="shared" si="5"/>
        <v>1</v>
      </c>
      <c r="B99" s="1">
        <f t="shared" si="3"/>
        <v>1</v>
      </c>
      <c r="C99" s="1">
        <f>IF(Systematic[[#This Row],[VariableIndex]]&gt;1,C98,IF(C98+1=StepsPerSubsample,0,C98+1))</f>
        <v>13</v>
      </c>
      <c r="D99" s="1">
        <f t="shared" si="4"/>
        <v>7</v>
      </c>
      <c r="E99" s="1" t="str">
        <f>INDEX(Protocol[Mark],MATCH(C99,Protocol[Step],0))</f>
        <v>12Azd</v>
      </c>
      <c r="F99" s="1" t="str">
        <f>INDEX(Variables[Variable],MATCH(Systematic[[#This Row],[VariableIndex]],Variables[Index],0))</f>
        <v>FCR (mt: ROX-corr.)</v>
      </c>
      <c r="G99" s="134">
        <f>Systematic[[#This Row],[Sample]]*1000000+Systematic[[#This Row],[SubSample]]*10000+Systematic[[#This Row],[VariableIndex]]</f>
        <v>1010007</v>
      </c>
      <c r="H99" s="134">
        <f>Systematic[[#This Row],[SampleVariableLabel]]+100*Systematic[[#This Row],[State]]</f>
        <v>1011307</v>
      </c>
      <c r="I99" s="27" t="e">
        <f>IF(Systematic[[#This Row],[Sample]]&gt;nSamples,"",INDEX(MarkStats[],MATCH(Systematic[[#This Row],[SampleVariableLabel]],MarkStats[Label],0), Systematic[[#This Row],[State]]+4))</f>
        <v>#N/A</v>
      </c>
    </row>
    <row r="100" spans="1:9" x14ac:dyDescent="0.25">
      <c r="A100" s="1">
        <f t="shared" si="5"/>
        <v>1</v>
      </c>
      <c r="B100" s="1">
        <f t="shared" si="3"/>
        <v>2</v>
      </c>
      <c r="C100" s="1">
        <f>IF(Systematic[[#This Row],[VariableIndex]]&gt;1,C99,IF(C99+1=StepsPerSubsample,0,C99+1))</f>
        <v>0</v>
      </c>
      <c r="D100" s="1">
        <f t="shared" si="4"/>
        <v>1</v>
      </c>
      <c r="E100" s="1" t="str">
        <f>INDEX(Protocol[Mark],MATCH(C100,Protocol[Step],0))</f>
        <v>1ce</v>
      </c>
      <c r="F100" s="1" t="str">
        <f>INDEX(Variables[Variable],MATCH(Systematic[[#This Row],[VariableIndex]],Variables[Index],0))</f>
        <v>O2 concentration</v>
      </c>
      <c r="G100" s="134">
        <f>Systematic[[#This Row],[Sample]]*1000000+Systematic[[#This Row],[SubSample]]*10000+Systematic[[#This Row],[VariableIndex]]</f>
        <v>1020001</v>
      </c>
      <c r="H100" s="134">
        <f>Systematic[[#This Row],[SampleVariableLabel]]+100*Systematic[[#This Row],[State]]</f>
        <v>1020001</v>
      </c>
      <c r="I100" s="27" t="e">
        <f>IF(Systematic[[#This Row],[Sample]]&gt;nSamples,"",INDEX(MarkStats[],MATCH(Systematic[[#This Row],[SampleVariableLabel]],MarkStats[Label],0), Systematic[[#This Row],[State]]+4))</f>
        <v>#N/A</v>
      </c>
    </row>
    <row r="101" spans="1:9" x14ac:dyDescent="0.25">
      <c r="A101" s="1">
        <f t="shared" si="5"/>
        <v>1</v>
      </c>
      <c r="B101" s="1">
        <f t="shared" si="3"/>
        <v>2</v>
      </c>
      <c r="C101" s="1">
        <f>IF(Systematic[[#This Row],[VariableIndex]]&gt;1,C100,IF(C100+1=StepsPerSubsample,0,C100+1))</f>
        <v>0</v>
      </c>
      <c r="D101" s="1">
        <f t="shared" si="4"/>
        <v>2</v>
      </c>
      <c r="E101" s="1" t="str">
        <f>INDEX(Protocol[Mark],MATCH(C101,Protocol[Step],0))</f>
        <v>1ce</v>
      </c>
      <c r="F101" s="1" t="str">
        <f>INDEX(Variables[Variable],MATCH(Systematic[[#This Row],[VariableIndex]],Variables[Index],0))</f>
        <v>O2 flux per volume</v>
      </c>
      <c r="G101" s="134">
        <f>Systematic[[#This Row],[Sample]]*1000000+Systematic[[#This Row],[SubSample]]*10000+Systematic[[#This Row],[VariableIndex]]</f>
        <v>1020002</v>
      </c>
      <c r="H101" s="134">
        <f>Systematic[[#This Row],[SampleVariableLabel]]+100*Systematic[[#This Row],[State]]</f>
        <v>1020002</v>
      </c>
      <c r="I101" s="27" t="e">
        <f>IF(Systematic[[#This Row],[Sample]]&gt;nSamples,"",INDEX(MarkStats[],MATCH(Systematic[[#This Row],[SampleVariableLabel]],MarkStats[Label],0), Systematic[[#This Row],[State]]+4))</f>
        <v>#N/A</v>
      </c>
    </row>
    <row r="102" spans="1:9" x14ac:dyDescent="0.25">
      <c r="A102" s="1">
        <f t="shared" si="5"/>
        <v>1</v>
      </c>
      <c r="B102" s="1">
        <f t="shared" si="3"/>
        <v>2</v>
      </c>
      <c r="C102" s="1">
        <f>IF(Systematic[[#This Row],[VariableIndex]]&gt;1,C101,IF(C101+1=StepsPerSubsample,0,C101+1))</f>
        <v>0</v>
      </c>
      <c r="D102" s="1">
        <f t="shared" si="4"/>
        <v>3</v>
      </c>
      <c r="E102" s="1" t="str">
        <f>INDEX(Protocol[Mark],MATCH(C102,Protocol[Step],0))</f>
        <v>1ce</v>
      </c>
      <c r="F102" s="1" t="str">
        <f>INDEX(Variables[Variable],MATCH(Systematic[[#This Row],[VariableIndex]],Variables[Index],0))</f>
        <v>Specific flux</v>
      </c>
      <c r="G102" s="134">
        <f>Systematic[[#This Row],[Sample]]*1000000+Systematic[[#This Row],[SubSample]]*10000+Systematic[[#This Row],[VariableIndex]]</f>
        <v>1020003</v>
      </c>
      <c r="H102" s="134">
        <f>Systematic[[#This Row],[SampleVariableLabel]]+100*Systematic[[#This Row],[State]]</f>
        <v>1020003</v>
      </c>
      <c r="I102" s="27" t="e">
        <f>IF(Systematic[[#This Row],[Sample]]&gt;nSamples,"",INDEX(MarkStats[],MATCH(Systematic[[#This Row],[SampleVariableLabel]],MarkStats[Label],0), Systematic[[#This Row],[State]]+4))</f>
        <v>#N/A</v>
      </c>
    </row>
    <row r="103" spans="1:9" x14ac:dyDescent="0.25">
      <c r="A103" s="1">
        <f t="shared" si="5"/>
        <v>1</v>
      </c>
      <c r="B103" s="1">
        <f t="shared" si="3"/>
        <v>2</v>
      </c>
      <c r="C103" s="1">
        <f>IF(Systematic[[#This Row],[VariableIndex]]&gt;1,C102,IF(C102+1=StepsPerSubsample,0,C102+1))</f>
        <v>0</v>
      </c>
      <c r="D103" s="1">
        <f t="shared" si="4"/>
        <v>4</v>
      </c>
      <c r="E103" s="1" t="str">
        <f>INDEX(Protocol[Mark],MATCH(C103,Protocol[Step],0))</f>
        <v>1ce</v>
      </c>
      <c r="F103" s="1" t="str">
        <f>INDEX(Variables[Variable],MATCH(Systematic[[#This Row],[VariableIndex]],Variables[Index],0))</f>
        <v>Flux control ratio</v>
      </c>
      <c r="G103" s="134">
        <f>Systematic[[#This Row],[Sample]]*1000000+Systematic[[#This Row],[SubSample]]*10000+Systematic[[#This Row],[VariableIndex]]</f>
        <v>1020004</v>
      </c>
      <c r="H103" s="134">
        <f>Systematic[[#This Row],[SampleVariableLabel]]+100*Systematic[[#This Row],[State]]</f>
        <v>1020004</v>
      </c>
      <c r="I103" s="27" t="e">
        <f>IF(Systematic[[#This Row],[Sample]]&gt;nSamples,"",INDEX(MarkStats[],MATCH(Systematic[[#This Row],[SampleVariableLabel]],MarkStats[Label],0), Systematic[[#This Row],[State]]+4))</f>
        <v>#N/A</v>
      </c>
    </row>
    <row r="104" spans="1:9" x14ac:dyDescent="0.25">
      <c r="A104" s="1">
        <f t="shared" si="5"/>
        <v>1</v>
      </c>
      <c r="B104" s="1">
        <f t="shared" si="3"/>
        <v>2</v>
      </c>
      <c r="C104" s="1">
        <f>IF(Systematic[[#This Row],[VariableIndex]]&gt;1,C103,IF(C103+1=StepsPerSubsample,0,C103+1))</f>
        <v>0</v>
      </c>
      <c r="D104" s="1">
        <f t="shared" si="4"/>
        <v>5</v>
      </c>
      <c r="E104" s="1" t="str">
        <f>INDEX(Protocol[Mark],MATCH(C104,Protocol[Step],0))</f>
        <v>1ce</v>
      </c>
      <c r="F104" s="1" t="str">
        <f>INDEX(Variables[Variable],MATCH(Systematic[[#This Row],[VariableIndex]],Variables[Index],0))</f>
        <v>Specific flux (mt)</v>
      </c>
      <c r="G104" s="134">
        <f>Systematic[[#This Row],[Sample]]*1000000+Systematic[[#This Row],[SubSample]]*10000+Systematic[[#This Row],[VariableIndex]]</f>
        <v>1020005</v>
      </c>
      <c r="H104" s="134">
        <f>Systematic[[#This Row],[SampleVariableLabel]]+100*Systematic[[#This Row],[State]]</f>
        <v>1020005</v>
      </c>
      <c r="I104" s="27" t="e">
        <f>IF(Systematic[[#This Row],[Sample]]&gt;nSamples,"",INDEX(MarkStats[],MATCH(Systematic[[#This Row],[SampleVariableLabel]],MarkStats[Label],0), Systematic[[#This Row],[State]]+4))</f>
        <v>#N/A</v>
      </c>
    </row>
    <row r="105" spans="1:9" x14ac:dyDescent="0.25">
      <c r="A105" s="1">
        <f t="shared" si="5"/>
        <v>1</v>
      </c>
      <c r="B105" s="1">
        <f t="shared" si="3"/>
        <v>2</v>
      </c>
      <c r="C105" s="1">
        <f>IF(Systematic[[#This Row],[VariableIndex]]&gt;1,C104,IF(C104+1=StepsPerSubsample,0,C104+1))</f>
        <v>0</v>
      </c>
      <c r="D105" s="1">
        <f t="shared" si="4"/>
        <v>6</v>
      </c>
      <c r="E105" s="1" t="str">
        <f>INDEX(Protocol[Mark],MATCH(C105,Protocol[Step],0))</f>
        <v>1ce</v>
      </c>
      <c r="F105" s="1" t="str">
        <f>INDEX(Variables[Variable],MATCH(Systematic[[#This Row],[VariableIndex]],Variables[Index],0))</f>
        <v>FCR (mt: ROX-corr.)</v>
      </c>
      <c r="G105" s="134">
        <f>Systematic[[#This Row],[Sample]]*1000000+Systematic[[#This Row],[SubSample]]*10000+Systematic[[#This Row],[VariableIndex]]</f>
        <v>1020006</v>
      </c>
      <c r="H105" s="134">
        <f>Systematic[[#This Row],[SampleVariableLabel]]+100*Systematic[[#This Row],[State]]</f>
        <v>1020006</v>
      </c>
      <c r="I105" s="27" t="e">
        <f>IF(Systematic[[#This Row],[Sample]]&gt;nSamples,"",INDEX(MarkStats[],MATCH(Systematic[[#This Row],[SampleVariableLabel]],MarkStats[Label],0), Systematic[[#This Row],[State]]+4))</f>
        <v>#N/A</v>
      </c>
    </row>
    <row r="106" spans="1:9" x14ac:dyDescent="0.25">
      <c r="A106" s="1">
        <f t="shared" si="5"/>
        <v>1</v>
      </c>
      <c r="B106" s="1">
        <f t="shared" si="3"/>
        <v>2</v>
      </c>
      <c r="C106" s="1">
        <f>IF(Systematic[[#This Row],[VariableIndex]]&gt;1,C105,IF(C105+1=StepsPerSubsample,0,C105+1))</f>
        <v>0</v>
      </c>
      <c r="D106" s="1">
        <f t="shared" si="4"/>
        <v>7</v>
      </c>
      <c r="E106" s="1" t="str">
        <f>INDEX(Protocol[Mark],MATCH(C106,Protocol[Step],0))</f>
        <v>1ce</v>
      </c>
      <c r="F106" s="1" t="str">
        <f>INDEX(Variables[Variable],MATCH(Systematic[[#This Row],[VariableIndex]],Variables[Index],0))</f>
        <v>FCR (mt: ROX-corr.)</v>
      </c>
      <c r="G106" s="134">
        <f>Systematic[[#This Row],[Sample]]*1000000+Systematic[[#This Row],[SubSample]]*10000+Systematic[[#This Row],[VariableIndex]]</f>
        <v>1020007</v>
      </c>
      <c r="H106" s="134">
        <f>Systematic[[#This Row],[SampleVariableLabel]]+100*Systematic[[#This Row],[State]]</f>
        <v>1020007</v>
      </c>
      <c r="I106" s="27" t="e">
        <f>IF(Systematic[[#This Row],[Sample]]&gt;nSamples,"",INDEX(MarkStats[],MATCH(Systematic[[#This Row],[SampleVariableLabel]],MarkStats[Label],0), Systematic[[#This Row],[State]]+4))</f>
        <v>#N/A</v>
      </c>
    </row>
    <row r="107" spans="1:9" x14ac:dyDescent="0.25">
      <c r="A107" s="1">
        <f t="shared" si="5"/>
        <v>1</v>
      </c>
      <c r="B107" s="1">
        <f t="shared" si="3"/>
        <v>2</v>
      </c>
      <c r="C107" s="1">
        <f>IF(Systematic[[#This Row],[VariableIndex]]&gt;1,C106,IF(C106+1=StepsPerSubsample,0,C106+1))</f>
        <v>1</v>
      </c>
      <c r="D107" s="1">
        <f t="shared" si="4"/>
        <v>1</v>
      </c>
      <c r="E107" s="1" t="str">
        <f>INDEX(Protocol[Mark],MATCH(C107,Protocol[Step],0))</f>
        <v>2P10</v>
      </c>
      <c r="F107" s="1" t="str">
        <f>INDEX(Variables[Variable],MATCH(Systematic[[#This Row],[VariableIndex]],Variables[Index],0))</f>
        <v>O2 concentration</v>
      </c>
      <c r="G107" s="134">
        <f>Systematic[[#This Row],[Sample]]*1000000+Systematic[[#This Row],[SubSample]]*10000+Systematic[[#This Row],[VariableIndex]]</f>
        <v>1020001</v>
      </c>
      <c r="H107" s="134">
        <f>Systematic[[#This Row],[SampleVariableLabel]]+100*Systematic[[#This Row],[State]]</f>
        <v>1020101</v>
      </c>
      <c r="I107" s="27" t="e">
        <f>IF(Systematic[[#This Row],[Sample]]&gt;nSamples,"",INDEX(MarkStats[],MATCH(Systematic[[#This Row],[SampleVariableLabel]],MarkStats[Label],0), Systematic[[#This Row],[State]]+4))</f>
        <v>#N/A</v>
      </c>
    </row>
    <row r="108" spans="1:9" x14ac:dyDescent="0.25">
      <c r="A108" s="1">
        <f t="shared" si="5"/>
        <v>1</v>
      </c>
      <c r="B108" s="1">
        <f t="shared" si="3"/>
        <v>2</v>
      </c>
      <c r="C108" s="1">
        <f>IF(Systematic[[#This Row],[VariableIndex]]&gt;1,C107,IF(C107+1=StepsPerSubsample,0,C107+1))</f>
        <v>1</v>
      </c>
      <c r="D108" s="1">
        <f t="shared" si="4"/>
        <v>2</v>
      </c>
      <c r="E108" s="1" t="str">
        <f>INDEX(Protocol[Mark],MATCH(C108,Protocol[Step],0))</f>
        <v>2P10</v>
      </c>
      <c r="F108" s="1" t="str">
        <f>INDEX(Variables[Variable],MATCH(Systematic[[#This Row],[VariableIndex]],Variables[Index],0))</f>
        <v>O2 flux per volume</v>
      </c>
      <c r="G108" s="134">
        <f>Systematic[[#This Row],[Sample]]*1000000+Systematic[[#This Row],[SubSample]]*10000+Systematic[[#This Row],[VariableIndex]]</f>
        <v>1020002</v>
      </c>
      <c r="H108" s="134">
        <f>Systematic[[#This Row],[SampleVariableLabel]]+100*Systematic[[#This Row],[State]]</f>
        <v>1020102</v>
      </c>
      <c r="I108" s="27" t="e">
        <f>IF(Systematic[[#This Row],[Sample]]&gt;nSamples,"",INDEX(MarkStats[],MATCH(Systematic[[#This Row],[SampleVariableLabel]],MarkStats[Label],0), Systematic[[#This Row],[State]]+4))</f>
        <v>#N/A</v>
      </c>
    </row>
    <row r="109" spans="1:9" x14ac:dyDescent="0.25">
      <c r="A109" s="1">
        <f t="shared" si="5"/>
        <v>1</v>
      </c>
      <c r="B109" s="1">
        <f t="shared" si="3"/>
        <v>2</v>
      </c>
      <c r="C109" s="1">
        <f>IF(Systematic[[#This Row],[VariableIndex]]&gt;1,C108,IF(C108+1=StepsPerSubsample,0,C108+1))</f>
        <v>1</v>
      </c>
      <c r="D109" s="1">
        <f t="shared" si="4"/>
        <v>3</v>
      </c>
      <c r="E109" s="1" t="str">
        <f>INDEX(Protocol[Mark],MATCH(C109,Protocol[Step],0))</f>
        <v>2P10</v>
      </c>
      <c r="F109" s="1" t="str">
        <f>INDEX(Variables[Variable],MATCH(Systematic[[#This Row],[VariableIndex]],Variables[Index],0))</f>
        <v>Specific flux</v>
      </c>
      <c r="G109" s="134">
        <f>Systematic[[#This Row],[Sample]]*1000000+Systematic[[#This Row],[SubSample]]*10000+Systematic[[#This Row],[VariableIndex]]</f>
        <v>1020003</v>
      </c>
      <c r="H109" s="134">
        <f>Systematic[[#This Row],[SampleVariableLabel]]+100*Systematic[[#This Row],[State]]</f>
        <v>1020103</v>
      </c>
      <c r="I109" s="27" t="e">
        <f>IF(Systematic[[#This Row],[Sample]]&gt;nSamples,"",INDEX(MarkStats[],MATCH(Systematic[[#This Row],[SampleVariableLabel]],MarkStats[Label],0), Systematic[[#This Row],[State]]+4))</f>
        <v>#N/A</v>
      </c>
    </row>
    <row r="110" spans="1:9" x14ac:dyDescent="0.25">
      <c r="A110" s="1">
        <f t="shared" si="5"/>
        <v>1</v>
      </c>
      <c r="B110" s="1">
        <f t="shared" si="3"/>
        <v>2</v>
      </c>
      <c r="C110" s="1">
        <f>IF(Systematic[[#This Row],[VariableIndex]]&gt;1,C109,IF(C109+1=StepsPerSubsample,0,C109+1))</f>
        <v>1</v>
      </c>
      <c r="D110" s="1">
        <f t="shared" si="4"/>
        <v>4</v>
      </c>
      <c r="E110" s="1" t="str">
        <f>INDEX(Protocol[Mark],MATCH(C110,Protocol[Step],0))</f>
        <v>2P10</v>
      </c>
      <c r="F110" s="1" t="str">
        <f>INDEX(Variables[Variable],MATCH(Systematic[[#This Row],[VariableIndex]],Variables[Index],0))</f>
        <v>Flux control ratio</v>
      </c>
      <c r="G110" s="134">
        <f>Systematic[[#This Row],[Sample]]*1000000+Systematic[[#This Row],[SubSample]]*10000+Systematic[[#This Row],[VariableIndex]]</f>
        <v>1020004</v>
      </c>
      <c r="H110" s="134">
        <f>Systematic[[#This Row],[SampleVariableLabel]]+100*Systematic[[#This Row],[State]]</f>
        <v>1020104</v>
      </c>
      <c r="I110" s="27" t="e">
        <f>IF(Systematic[[#This Row],[Sample]]&gt;nSamples,"",INDEX(MarkStats[],MATCH(Systematic[[#This Row],[SampleVariableLabel]],MarkStats[Label],0), Systematic[[#This Row],[State]]+4))</f>
        <v>#N/A</v>
      </c>
    </row>
    <row r="111" spans="1:9" x14ac:dyDescent="0.25">
      <c r="A111" s="1">
        <f t="shared" si="5"/>
        <v>1</v>
      </c>
      <c r="B111" s="1">
        <f t="shared" si="3"/>
        <v>2</v>
      </c>
      <c r="C111" s="1">
        <f>IF(Systematic[[#This Row],[VariableIndex]]&gt;1,C110,IF(C110+1=StepsPerSubsample,0,C110+1))</f>
        <v>1</v>
      </c>
      <c r="D111" s="1">
        <f t="shared" si="4"/>
        <v>5</v>
      </c>
      <c r="E111" s="1" t="str">
        <f>INDEX(Protocol[Mark],MATCH(C111,Protocol[Step],0))</f>
        <v>2P10</v>
      </c>
      <c r="F111" s="1" t="str">
        <f>INDEX(Variables[Variable],MATCH(Systematic[[#This Row],[VariableIndex]],Variables[Index],0))</f>
        <v>Specific flux (mt)</v>
      </c>
      <c r="G111" s="134">
        <f>Systematic[[#This Row],[Sample]]*1000000+Systematic[[#This Row],[SubSample]]*10000+Systematic[[#This Row],[VariableIndex]]</f>
        <v>1020005</v>
      </c>
      <c r="H111" s="134">
        <f>Systematic[[#This Row],[SampleVariableLabel]]+100*Systematic[[#This Row],[State]]</f>
        <v>1020105</v>
      </c>
      <c r="I111" s="27" t="e">
        <f>IF(Systematic[[#This Row],[Sample]]&gt;nSamples,"",INDEX(MarkStats[],MATCH(Systematic[[#This Row],[SampleVariableLabel]],MarkStats[Label],0), Systematic[[#This Row],[State]]+4))</f>
        <v>#N/A</v>
      </c>
    </row>
    <row r="112" spans="1:9" x14ac:dyDescent="0.25">
      <c r="A112" s="1">
        <f t="shared" si="5"/>
        <v>1</v>
      </c>
      <c r="B112" s="1">
        <f t="shared" si="3"/>
        <v>2</v>
      </c>
      <c r="C112" s="1">
        <f>IF(Systematic[[#This Row],[VariableIndex]]&gt;1,C111,IF(C111+1=StepsPerSubsample,0,C111+1))</f>
        <v>1</v>
      </c>
      <c r="D112" s="1">
        <f t="shared" si="4"/>
        <v>6</v>
      </c>
      <c r="E112" s="1" t="str">
        <f>INDEX(Protocol[Mark],MATCH(C112,Protocol[Step],0))</f>
        <v>2P10</v>
      </c>
      <c r="F112" s="1" t="str">
        <f>INDEX(Variables[Variable],MATCH(Systematic[[#This Row],[VariableIndex]],Variables[Index],0))</f>
        <v>FCR (mt: ROX-corr.)</v>
      </c>
      <c r="G112" s="134">
        <f>Systematic[[#This Row],[Sample]]*1000000+Systematic[[#This Row],[SubSample]]*10000+Systematic[[#This Row],[VariableIndex]]</f>
        <v>1020006</v>
      </c>
      <c r="H112" s="134">
        <f>Systematic[[#This Row],[SampleVariableLabel]]+100*Systematic[[#This Row],[State]]</f>
        <v>1020106</v>
      </c>
      <c r="I112" s="27" t="e">
        <f>IF(Systematic[[#This Row],[Sample]]&gt;nSamples,"",INDEX(MarkStats[],MATCH(Systematic[[#This Row],[SampleVariableLabel]],MarkStats[Label],0), Systematic[[#This Row],[State]]+4))</f>
        <v>#N/A</v>
      </c>
    </row>
    <row r="113" spans="1:9" x14ac:dyDescent="0.25">
      <c r="A113" s="1">
        <f t="shared" si="5"/>
        <v>1</v>
      </c>
      <c r="B113" s="1">
        <f t="shared" si="3"/>
        <v>2</v>
      </c>
      <c r="C113" s="1">
        <f>IF(Systematic[[#This Row],[VariableIndex]]&gt;1,C112,IF(C112+1=StepsPerSubsample,0,C112+1))</f>
        <v>1</v>
      </c>
      <c r="D113" s="1">
        <f t="shared" si="4"/>
        <v>7</v>
      </c>
      <c r="E113" s="1" t="str">
        <f>INDEX(Protocol[Mark],MATCH(C113,Protocol[Step],0))</f>
        <v>2P10</v>
      </c>
      <c r="F113" s="1" t="str">
        <f>INDEX(Variables[Variable],MATCH(Systematic[[#This Row],[VariableIndex]],Variables[Index],0))</f>
        <v>FCR (mt: ROX-corr.)</v>
      </c>
      <c r="G113" s="134">
        <f>Systematic[[#This Row],[Sample]]*1000000+Systematic[[#This Row],[SubSample]]*10000+Systematic[[#This Row],[VariableIndex]]</f>
        <v>1020007</v>
      </c>
      <c r="H113" s="134">
        <f>Systematic[[#This Row],[SampleVariableLabel]]+100*Systematic[[#This Row],[State]]</f>
        <v>1020107</v>
      </c>
      <c r="I113" s="27" t="e">
        <f>IF(Systematic[[#This Row],[Sample]]&gt;nSamples,"",INDEX(MarkStats[],MATCH(Systematic[[#This Row],[SampleVariableLabel]],MarkStats[Label],0), Systematic[[#This Row],[State]]+4))</f>
        <v>#N/A</v>
      </c>
    </row>
    <row r="114" spans="1:9" x14ac:dyDescent="0.25">
      <c r="A114" s="1">
        <f t="shared" si="5"/>
        <v>1</v>
      </c>
      <c r="B114" s="1">
        <f t="shared" si="3"/>
        <v>2</v>
      </c>
      <c r="C114" s="1">
        <f>IF(Systematic[[#This Row],[VariableIndex]]&gt;1,C113,IF(C113+1=StepsPerSubsample,0,C113+1))</f>
        <v>2</v>
      </c>
      <c r="D114" s="1">
        <f t="shared" si="4"/>
        <v>1</v>
      </c>
      <c r="E114" s="1" t="str">
        <f>INDEX(Protocol[Mark],MATCH(C114,Protocol[Step],0))</f>
        <v>3Omy</v>
      </c>
      <c r="F114" s="1" t="str">
        <f>INDEX(Variables[Variable],MATCH(Systematic[[#This Row],[VariableIndex]],Variables[Index],0))</f>
        <v>O2 concentration</v>
      </c>
      <c r="G114" s="134">
        <f>Systematic[[#This Row],[Sample]]*1000000+Systematic[[#This Row],[SubSample]]*10000+Systematic[[#This Row],[VariableIndex]]</f>
        <v>1020001</v>
      </c>
      <c r="H114" s="134">
        <f>Systematic[[#This Row],[SampleVariableLabel]]+100*Systematic[[#This Row],[State]]</f>
        <v>1020201</v>
      </c>
      <c r="I114" s="27" t="e">
        <f>IF(Systematic[[#This Row],[Sample]]&gt;nSamples,"",INDEX(MarkStats[],MATCH(Systematic[[#This Row],[SampleVariableLabel]],MarkStats[Label],0), Systematic[[#This Row],[State]]+4))</f>
        <v>#N/A</v>
      </c>
    </row>
    <row r="115" spans="1:9" x14ac:dyDescent="0.25">
      <c r="A115" s="1">
        <f t="shared" si="5"/>
        <v>1</v>
      </c>
      <c r="B115" s="1">
        <f t="shared" si="3"/>
        <v>2</v>
      </c>
      <c r="C115" s="1">
        <f>IF(Systematic[[#This Row],[VariableIndex]]&gt;1,C114,IF(C114+1=StepsPerSubsample,0,C114+1))</f>
        <v>2</v>
      </c>
      <c r="D115" s="1">
        <f t="shared" si="4"/>
        <v>2</v>
      </c>
      <c r="E115" s="1" t="str">
        <f>INDEX(Protocol[Mark],MATCH(C115,Protocol[Step],0))</f>
        <v>3Omy</v>
      </c>
      <c r="F115" s="1" t="str">
        <f>INDEX(Variables[Variable],MATCH(Systematic[[#This Row],[VariableIndex]],Variables[Index],0))</f>
        <v>O2 flux per volume</v>
      </c>
      <c r="G115" s="134">
        <f>Systematic[[#This Row],[Sample]]*1000000+Systematic[[#This Row],[SubSample]]*10000+Systematic[[#This Row],[VariableIndex]]</f>
        <v>1020002</v>
      </c>
      <c r="H115" s="134">
        <f>Systematic[[#This Row],[SampleVariableLabel]]+100*Systematic[[#This Row],[State]]</f>
        <v>1020202</v>
      </c>
      <c r="I115" s="27" t="e">
        <f>IF(Systematic[[#This Row],[Sample]]&gt;nSamples,"",INDEX(MarkStats[],MATCH(Systematic[[#This Row],[SampleVariableLabel]],MarkStats[Label],0), Systematic[[#This Row],[State]]+4))</f>
        <v>#N/A</v>
      </c>
    </row>
    <row r="116" spans="1:9" x14ac:dyDescent="0.25">
      <c r="A116" s="1">
        <f t="shared" si="5"/>
        <v>1</v>
      </c>
      <c r="B116" s="1">
        <f t="shared" si="3"/>
        <v>2</v>
      </c>
      <c r="C116" s="1">
        <f>IF(Systematic[[#This Row],[VariableIndex]]&gt;1,C115,IF(C115+1=StepsPerSubsample,0,C115+1))</f>
        <v>2</v>
      </c>
      <c r="D116" s="1">
        <f t="shared" si="4"/>
        <v>3</v>
      </c>
      <c r="E116" s="1" t="str">
        <f>INDEX(Protocol[Mark],MATCH(C116,Protocol[Step],0))</f>
        <v>3Omy</v>
      </c>
      <c r="F116" s="1" t="str">
        <f>INDEX(Variables[Variable],MATCH(Systematic[[#This Row],[VariableIndex]],Variables[Index],0))</f>
        <v>Specific flux</v>
      </c>
      <c r="G116" s="134">
        <f>Systematic[[#This Row],[Sample]]*1000000+Systematic[[#This Row],[SubSample]]*10000+Systematic[[#This Row],[VariableIndex]]</f>
        <v>1020003</v>
      </c>
      <c r="H116" s="134">
        <f>Systematic[[#This Row],[SampleVariableLabel]]+100*Systematic[[#This Row],[State]]</f>
        <v>1020203</v>
      </c>
      <c r="I116" s="27" t="e">
        <f>IF(Systematic[[#This Row],[Sample]]&gt;nSamples,"",INDEX(MarkStats[],MATCH(Systematic[[#This Row],[SampleVariableLabel]],MarkStats[Label],0), Systematic[[#This Row],[State]]+4))</f>
        <v>#N/A</v>
      </c>
    </row>
    <row r="117" spans="1:9" x14ac:dyDescent="0.25">
      <c r="A117" s="1">
        <f t="shared" si="5"/>
        <v>1</v>
      </c>
      <c r="B117" s="1">
        <f t="shared" si="3"/>
        <v>2</v>
      </c>
      <c r="C117" s="1">
        <f>IF(Systematic[[#This Row],[VariableIndex]]&gt;1,C116,IF(C116+1=StepsPerSubsample,0,C116+1))</f>
        <v>2</v>
      </c>
      <c r="D117" s="1">
        <f t="shared" si="4"/>
        <v>4</v>
      </c>
      <c r="E117" s="1" t="str">
        <f>INDEX(Protocol[Mark],MATCH(C117,Protocol[Step],0))</f>
        <v>3Omy</v>
      </c>
      <c r="F117" s="1" t="str">
        <f>INDEX(Variables[Variable],MATCH(Systematic[[#This Row],[VariableIndex]],Variables[Index],0))</f>
        <v>Flux control ratio</v>
      </c>
      <c r="G117" s="134">
        <f>Systematic[[#This Row],[Sample]]*1000000+Systematic[[#This Row],[SubSample]]*10000+Systematic[[#This Row],[VariableIndex]]</f>
        <v>1020004</v>
      </c>
      <c r="H117" s="134">
        <f>Systematic[[#This Row],[SampleVariableLabel]]+100*Systematic[[#This Row],[State]]</f>
        <v>1020204</v>
      </c>
      <c r="I117" s="27" t="e">
        <f>IF(Systematic[[#This Row],[Sample]]&gt;nSamples,"",INDEX(MarkStats[],MATCH(Systematic[[#This Row],[SampleVariableLabel]],MarkStats[Label],0), Systematic[[#This Row],[State]]+4))</f>
        <v>#N/A</v>
      </c>
    </row>
    <row r="118" spans="1:9" x14ac:dyDescent="0.25">
      <c r="A118" s="1">
        <f t="shared" si="5"/>
        <v>1</v>
      </c>
      <c r="B118" s="1">
        <f t="shared" si="3"/>
        <v>2</v>
      </c>
      <c r="C118" s="1">
        <f>IF(Systematic[[#This Row],[VariableIndex]]&gt;1,C117,IF(C117+1=StepsPerSubsample,0,C117+1))</f>
        <v>2</v>
      </c>
      <c r="D118" s="1">
        <f t="shared" si="4"/>
        <v>5</v>
      </c>
      <c r="E118" s="1" t="str">
        <f>INDEX(Protocol[Mark],MATCH(C118,Protocol[Step],0))</f>
        <v>3Omy</v>
      </c>
      <c r="F118" s="1" t="str">
        <f>INDEX(Variables[Variable],MATCH(Systematic[[#This Row],[VariableIndex]],Variables[Index],0))</f>
        <v>Specific flux (mt)</v>
      </c>
      <c r="G118" s="134">
        <f>Systematic[[#This Row],[Sample]]*1000000+Systematic[[#This Row],[SubSample]]*10000+Systematic[[#This Row],[VariableIndex]]</f>
        <v>1020005</v>
      </c>
      <c r="H118" s="134">
        <f>Systematic[[#This Row],[SampleVariableLabel]]+100*Systematic[[#This Row],[State]]</f>
        <v>1020205</v>
      </c>
      <c r="I118" s="27" t="e">
        <f>IF(Systematic[[#This Row],[Sample]]&gt;nSamples,"",INDEX(MarkStats[],MATCH(Systematic[[#This Row],[SampleVariableLabel]],MarkStats[Label],0), Systematic[[#This Row],[State]]+4))</f>
        <v>#N/A</v>
      </c>
    </row>
    <row r="119" spans="1:9" x14ac:dyDescent="0.25">
      <c r="A119" s="1">
        <f t="shared" si="5"/>
        <v>1</v>
      </c>
      <c r="B119" s="1">
        <f t="shared" si="3"/>
        <v>2</v>
      </c>
      <c r="C119" s="1">
        <f>IF(Systematic[[#This Row],[VariableIndex]]&gt;1,C118,IF(C118+1=StepsPerSubsample,0,C118+1))</f>
        <v>2</v>
      </c>
      <c r="D119" s="1">
        <f t="shared" si="4"/>
        <v>6</v>
      </c>
      <c r="E119" s="1" t="str">
        <f>INDEX(Protocol[Mark],MATCH(C119,Protocol[Step],0))</f>
        <v>3Omy</v>
      </c>
      <c r="F119" s="1" t="str">
        <f>INDEX(Variables[Variable],MATCH(Systematic[[#This Row],[VariableIndex]],Variables[Index],0))</f>
        <v>FCR (mt: ROX-corr.)</v>
      </c>
      <c r="G119" s="134">
        <f>Systematic[[#This Row],[Sample]]*1000000+Systematic[[#This Row],[SubSample]]*10000+Systematic[[#This Row],[VariableIndex]]</f>
        <v>1020006</v>
      </c>
      <c r="H119" s="134">
        <f>Systematic[[#This Row],[SampleVariableLabel]]+100*Systematic[[#This Row],[State]]</f>
        <v>1020206</v>
      </c>
      <c r="I119" s="27" t="e">
        <f>IF(Systematic[[#This Row],[Sample]]&gt;nSamples,"",INDEX(MarkStats[],MATCH(Systematic[[#This Row],[SampleVariableLabel]],MarkStats[Label],0), Systematic[[#This Row],[State]]+4))</f>
        <v>#N/A</v>
      </c>
    </row>
    <row r="120" spans="1:9" x14ac:dyDescent="0.25">
      <c r="A120" s="1">
        <f t="shared" si="5"/>
        <v>1</v>
      </c>
      <c r="B120" s="1">
        <f t="shared" si="3"/>
        <v>2</v>
      </c>
      <c r="C120" s="1">
        <f>IF(Systematic[[#This Row],[VariableIndex]]&gt;1,C119,IF(C119+1=StepsPerSubsample,0,C119+1))</f>
        <v>2</v>
      </c>
      <c r="D120" s="1">
        <f t="shared" si="4"/>
        <v>7</v>
      </c>
      <c r="E120" s="1" t="str">
        <f>INDEX(Protocol[Mark],MATCH(C120,Protocol[Step],0))</f>
        <v>3Omy</v>
      </c>
      <c r="F120" s="1" t="str">
        <f>INDEX(Variables[Variable],MATCH(Systematic[[#This Row],[VariableIndex]],Variables[Index],0))</f>
        <v>FCR (mt: ROX-corr.)</v>
      </c>
      <c r="G120" s="134">
        <f>Systematic[[#This Row],[Sample]]*1000000+Systematic[[#This Row],[SubSample]]*10000+Systematic[[#This Row],[VariableIndex]]</f>
        <v>1020007</v>
      </c>
      <c r="H120" s="134">
        <f>Systematic[[#This Row],[SampleVariableLabel]]+100*Systematic[[#This Row],[State]]</f>
        <v>1020207</v>
      </c>
      <c r="I120" s="27" t="e">
        <f>IF(Systematic[[#This Row],[Sample]]&gt;nSamples,"",INDEX(MarkStats[],MATCH(Systematic[[#This Row],[SampleVariableLabel]],MarkStats[Label],0), Systematic[[#This Row],[State]]+4))</f>
        <v>#N/A</v>
      </c>
    </row>
    <row r="121" spans="1:9" x14ac:dyDescent="0.25">
      <c r="A121" s="1">
        <f t="shared" si="5"/>
        <v>1</v>
      </c>
      <c r="B121" s="1">
        <f t="shared" si="3"/>
        <v>2</v>
      </c>
      <c r="C121" s="1">
        <f>IF(Systematic[[#This Row],[VariableIndex]]&gt;1,C120,IF(C120+1=StepsPerSubsample,0,C120+1))</f>
        <v>3</v>
      </c>
      <c r="D121" s="1">
        <f t="shared" si="4"/>
        <v>1</v>
      </c>
      <c r="E121" s="1" t="str">
        <f>INDEX(Protocol[Mark],MATCH(C121,Protocol[Step],0))</f>
        <v>4U</v>
      </c>
      <c r="F121" s="1" t="str">
        <f>INDEX(Variables[Variable],MATCH(Systematic[[#This Row],[VariableIndex]],Variables[Index],0))</f>
        <v>O2 concentration</v>
      </c>
      <c r="G121" s="134">
        <f>Systematic[[#This Row],[Sample]]*1000000+Systematic[[#This Row],[SubSample]]*10000+Systematic[[#This Row],[VariableIndex]]</f>
        <v>1020001</v>
      </c>
      <c r="H121" s="134">
        <f>Systematic[[#This Row],[SampleVariableLabel]]+100*Systematic[[#This Row],[State]]</f>
        <v>1020301</v>
      </c>
      <c r="I121" s="27" t="e">
        <f>IF(Systematic[[#This Row],[Sample]]&gt;nSamples,"",INDEX(MarkStats[],MATCH(Systematic[[#This Row],[SampleVariableLabel]],MarkStats[Label],0), Systematic[[#This Row],[State]]+4))</f>
        <v>#N/A</v>
      </c>
    </row>
    <row r="122" spans="1:9" x14ac:dyDescent="0.25">
      <c r="A122" s="1">
        <f t="shared" si="5"/>
        <v>1</v>
      </c>
      <c r="B122" s="1">
        <f t="shared" si="3"/>
        <v>2</v>
      </c>
      <c r="C122" s="1">
        <f>IF(Systematic[[#This Row],[VariableIndex]]&gt;1,C121,IF(C121+1=StepsPerSubsample,0,C121+1))</f>
        <v>3</v>
      </c>
      <c r="D122" s="1">
        <f t="shared" si="4"/>
        <v>2</v>
      </c>
      <c r="E122" s="1" t="str">
        <f>INDEX(Protocol[Mark],MATCH(C122,Protocol[Step],0))</f>
        <v>4U</v>
      </c>
      <c r="F122" s="1" t="str">
        <f>INDEX(Variables[Variable],MATCH(Systematic[[#This Row],[VariableIndex]],Variables[Index],0))</f>
        <v>O2 flux per volume</v>
      </c>
      <c r="G122" s="134">
        <f>Systematic[[#This Row],[Sample]]*1000000+Systematic[[#This Row],[SubSample]]*10000+Systematic[[#This Row],[VariableIndex]]</f>
        <v>1020002</v>
      </c>
      <c r="H122" s="134">
        <f>Systematic[[#This Row],[SampleVariableLabel]]+100*Systematic[[#This Row],[State]]</f>
        <v>1020302</v>
      </c>
      <c r="I122" s="27" t="e">
        <f>IF(Systematic[[#This Row],[Sample]]&gt;nSamples,"",INDEX(MarkStats[],MATCH(Systematic[[#This Row],[SampleVariableLabel]],MarkStats[Label],0), Systematic[[#This Row],[State]]+4))</f>
        <v>#N/A</v>
      </c>
    </row>
    <row r="123" spans="1:9" x14ac:dyDescent="0.25">
      <c r="A123" s="1">
        <f t="shared" si="5"/>
        <v>1</v>
      </c>
      <c r="B123" s="1">
        <f t="shared" si="3"/>
        <v>2</v>
      </c>
      <c r="C123" s="1">
        <f>IF(Systematic[[#This Row],[VariableIndex]]&gt;1,C122,IF(C122+1=StepsPerSubsample,0,C122+1))</f>
        <v>3</v>
      </c>
      <c r="D123" s="1">
        <f t="shared" si="4"/>
        <v>3</v>
      </c>
      <c r="E123" s="1" t="str">
        <f>INDEX(Protocol[Mark],MATCH(C123,Protocol[Step],0))</f>
        <v>4U</v>
      </c>
      <c r="F123" s="1" t="str">
        <f>INDEX(Variables[Variable],MATCH(Systematic[[#This Row],[VariableIndex]],Variables[Index],0))</f>
        <v>Specific flux</v>
      </c>
      <c r="G123" s="134">
        <f>Systematic[[#This Row],[Sample]]*1000000+Systematic[[#This Row],[SubSample]]*10000+Systematic[[#This Row],[VariableIndex]]</f>
        <v>1020003</v>
      </c>
      <c r="H123" s="134">
        <f>Systematic[[#This Row],[SampleVariableLabel]]+100*Systematic[[#This Row],[State]]</f>
        <v>1020303</v>
      </c>
      <c r="I123" s="27" t="e">
        <f>IF(Systematic[[#This Row],[Sample]]&gt;nSamples,"",INDEX(MarkStats[],MATCH(Systematic[[#This Row],[SampleVariableLabel]],MarkStats[Label],0), Systematic[[#This Row],[State]]+4))</f>
        <v>#N/A</v>
      </c>
    </row>
    <row r="124" spans="1:9" x14ac:dyDescent="0.25">
      <c r="A124" s="1">
        <f t="shared" si="5"/>
        <v>1</v>
      </c>
      <c r="B124" s="1">
        <f t="shared" si="3"/>
        <v>2</v>
      </c>
      <c r="C124" s="1">
        <f>IF(Systematic[[#This Row],[VariableIndex]]&gt;1,C123,IF(C123+1=StepsPerSubsample,0,C123+1))</f>
        <v>3</v>
      </c>
      <c r="D124" s="1">
        <f t="shared" si="4"/>
        <v>4</v>
      </c>
      <c r="E124" s="1" t="str">
        <f>INDEX(Protocol[Mark],MATCH(C124,Protocol[Step],0))</f>
        <v>4U</v>
      </c>
      <c r="F124" s="1" t="str">
        <f>INDEX(Variables[Variable],MATCH(Systematic[[#This Row],[VariableIndex]],Variables[Index],0))</f>
        <v>Flux control ratio</v>
      </c>
      <c r="G124" s="134">
        <f>Systematic[[#This Row],[Sample]]*1000000+Systematic[[#This Row],[SubSample]]*10000+Systematic[[#This Row],[VariableIndex]]</f>
        <v>1020004</v>
      </c>
      <c r="H124" s="134">
        <f>Systematic[[#This Row],[SampleVariableLabel]]+100*Systematic[[#This Row],[State]]</f>
        <v>1020304</v>
      </c>
      <c r="I124" s="27" t="e">
        <f>IF(Systematic[[#This Row],[Sample]]&gt;nSamples,"",INDEX(MarkStats[],MATCH(Systematic[[#This Row],[SampleVariableLabel]],MarkStats[Label],0), Systematic[[#This Row],[State]]+4))</f>
        <v>#N/A</v>
      </c>
    </row>
    <row r="125" spans="1:9" x14ac:dyDescent="0.25">
      <c r="A125" s="1">
        <f t="shared" si="5"/>
        <v>1</v>
      </c>
      <c r="B125" s="1">
        <f t="shared" si="3"/>
        <v>2</v>
      </c>
      <c r="C125" s="1">
        <f>IF(Systematic[[#This Row],[VariableIndex]]&gt;1,C124,IF(C124+1=StepsPerSubsample,0,C124+1))</f>
        <v>3</v>
      </c>
      <c r="D125" s="1">
        <f t="shared" si="4"/>
        <v>5</v>
      </c>
      <c r="E125" s="1" t="str">
        <f>INDEX(Protocol[Mark],MATCH(C125,Protocol[Step],0))</f>
        <v>4U</v>
      </c>
      <c r="F125" s="1" t="str">
        <f>INDEX(Variables[Variable],MATCH(Systematic[[#This Row],[VariableIndex]],Variables[Index],0))</f>
        <v>Specific flux (mt)</v>
      </c>
      <c r="G125" s="134">
        <f>Systematic[[#This Row],[Sample]]*1000000+Systematic[[#This Row],[SubSample]]*10000+Systematic[[#This Row],[VariableIndex]]</f>
        <v>1020005</v>
      </c>
      <c r="H125" s="134">
        <f>Systematic[[#This Row],[SampleVariableLabel]]+100*Systematic[[#This Row],[State]]</f>
        <v>1020305</v>
      </c>
      <c r="I125" s="27" t="e">
        <f>IF(Systematic[[#This Row],[Sample]]&gt;nSamples,"",INDEX(MarkStats[],MATCH(Systematic[[#This Row],[SampleVariableLabel]],MarkStats[Label],0), Systematic[[#This Row],[State]]+4))</f>
        <v>#N/A</v>
      </c>
    </row>
    <row r="126" spans="1:9" x14ac:dyDescent="0.25">
      <c r="A126" s="1">
        <f t="shared" si="5"/>
        <v>1</v>
      </c>
      <c r="B126" s="1">
        <f t="shared" si="3"/>
        <v>2</v>
      </c>
      <c r="C126" s="1">
        <f>IF(Systematic[[#This Row],[VariableIndex]]&gt;1,C125,IF(C125+1=StepsPerSubsample,0,C125+1))</f>
        <v>3</v>
      </c>
      <c r="D126" s="1">
        <f t="shared" si="4"/>
        <v>6</v>
      </c>
      <c r="E126" s="1" t="str">
        <f>INDEX(Protocol[Mark],MATCH(C126,Protocol[Step],0))</f>
        <v>4U</v>
      </c>
      <c r="F126" s="1" t="str">
        <f>INDEX(Variables[Variable],MATCH(Systematic[[#This Row],[VariableIndex]],Variables[Index],0))</f>
        <v>FCR (mt: ROX-corr.)</v>
      </c>
      <c r="G126" s="134">
        <f>Systematic[[#This Row],[Sample]]*1000000+Systematic[[#This Row],[SubSample]]*10000+Systematic[[#This Row],[VariableIndex]]</f>
        <v>1020006</v>
      </c>
      <c r="H126" s="134">
        <f>Systematic[[#This Row],[SampleVariableLabel]]+100*Systematic[[#This Row],[State]]</f>
        <v>1020306</v>
      </c>
      <c r="I126" s="27" t="e">
        <f>IF(Systematic[[#This Row],[Sample]]&gt;nSamples,"",INDEX(MarkStats[],MATCH(Systematic[[#This Row],[SampleVariableLabel]],MarkStats[Label],0), Systematic[[#This Row],[State]]+4))</f>
        <v>#N/A</v>
      </c>
    </row>
    <row r="127" spans="1:9" x14ac:dyDescent="0.25">
      <c r="A127" s="1">
        <f t="shared" si="5"/>
        <v>1</v>
      </c>
      <c r="B127" s="1">
        <f t="shared" si="3"/>
        <v>2</v>
      </c>
      <c r="C127" s="1">
        <f>IF(Systematic[[#This Row],[VariableIndex]]&gt;1,C126,IF(C126+1=StepsPerSubsample,0,C126+1))</f>
        <v>3</v>
      </c>
      <c r="D127" s="1">
        <f t="shared" si="4"/>
        <v>7</v>
      </c>
      <c r="E127" s="1" t="str">
        <f>INDEX(Protocol[Mark],MATCH(C127,Protocol[Step],0))</f>
        <v>4U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1020007</v>
      </c>
      <c r="H127" s="134">
        <f>Systematic[[#This Row],[SampleVariableLabel]]+100*Systematic[[#This Row],[State]]</f>
        <v>1020307</v>
      </c>
      <c r="I127" s="27" t="e">
        <f>IF(Systematic[[#This Row],[Sample]]&gt;nSamples,"",INDEX(MarkStats[],MATCH(Systematic[[#This Row],[SampleVariableLabel]],MarkStats[Label],0), Systematic[[#This Row],[State]]+4))</f>
        <v>#N/A</v>
      </c>
    </row>
    <row r="128" spans="1:9" x14ac:dyDescent="0.25">
      <c r="A128" s="1">
        <f t="shared" si="5"/>
        <v>1</v>
      </c>
      <c r="B128" s="1">
        <f t="shared" si="3"/>
        <v>2</v>
      </c>
      <c r="C128" s="1">
        <f>IF(Systematic[[#This Row],[VariableIndex]]&gt;1,C127,IF(C127+1=StepsPerSubsample,0,C127+1))</f>
        <v>4</v>
      </c>
      <c r="D128" s="1">
        <f t="shared" si="4"/>
        <v>1</v>
      </c>
      <c r="E128" s="1" t="str">
        <f>INDEX(Protocol[Mark],MATCH(C128,Protocol[Step],0))</f>
        <v>5Glc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1020001</v>
      </c>
      <c r="H128" s="134">
        <f>Systematic[[#This Row],[SampleVariableLabel]]+100*Systematic[[#This Row],[State]]</f>
        <v>1020401</v>
      </c>
      <c r="I128" s="27" t="e">
        <f>IF(Systematic[[#This Row],[Sample]]&gt;nSamples,"",INDEX(MarkStats[],MATCH(Systematic[[#This Row],[SampleVariableLabel]],MarkStats[Label],0), Systematic[[#This Row],[State]]+4))</f>
        <v>#N/A</v>
      </c>
    </row>
    <row r="129" spans="1:9" x14ac:dyDescent="0.25">
      <c r="A129" s="1">
        <f t="shared" si="5"/>
        <v>1</v>
      </c>
      <c r="B129" s="1">
        <f t="shared" si="3"/>
        <v>2</v>
      </c>
      <c r="C129" s="1">
        <f>IF(Systematic[[#This Row],[VariableIndex]]&gt;1,C128,IF(C128+1=StepsPerSubsample,0,C128+1))</f>
        <v>4</v>
      </c>
      <c r="D129" s="1">
        <f t="shared" si="4"/>
        <v>2</v>
      </c>
      <c r="E129" s="1" t="str">
        <f>INDEX(Protocol[Mark],MATCH(C129,Protocol[Step],0))</f>
        <v>5Glc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1020002</v>
      </c>
      <c r="H129" s="134">
        <f>Systematic[[#This Row],[SampleVariableLabel]]+100*Systematic[[#This Row],[State]]</f>
        <v>1020402</v>
      </c>
      <c r="I129" s="27" t="e">
        <f>IF(Systematic[[#This Row],[Sample]]&gt;nSamples,"",INDEX(MarkStats[],MATCH(Systematic[[#This Row],[SampleVariableLabel]],MarkStats[Label],0), Systematic[[#This Row],[State]]+4))</f>
        <v>#N/A</v>
      </c>
    </row>
    <row r="130" spans="1:9" x14ac:dyDescent="0.25">
      <c r="A130" s="1">
        <f t="shared" si="5"/>
        <v>1</v>
      </c>
      <c r="B130" s="1">
        <f t="shared" si="3"/>
        <v>2</v>
      </c>
      <c r="C130" s="1">
        <f>IF(Systematic[[#This Row],[VariableIndex]]&gt;1,C129,IF(C129+1=StepsPerSubsample,0,C129+1))</f>
        <v>4</v>
      </c>
      <c r="D130" s="1">
        <f t="shared" si="4"/>
        <v>3</v>
      </c>
      <c r="E130" s="1" t="str">
        <f>INDEX(Protocol[Mark],MATCH(C130,Protocol[Step],0))</f>
        <v>5Glc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1020003</v>
      </c>
      <c r="H130" s="134">
        <f>Systematic[[#This Row],[SampleVariableLabel]]+100*Systematic[[#This Row],[State]]</f>
        <v>1020403</v>
      </c>
      <c r="I130" s="27" t="e">
        <f>IF(Systematic[[#This Row],[Sample]]&gt;nSamples,"",INDEX(MarkStats[],MATCH(Systematic[[#This Row],[SampleVariableLabel]],MarkStats[Label],0), Systematic[[#This Row],[State]]+4))</f>
        <v>#N/A</v>
      </c>
    </row>
    <row r="131" spans="1:9" x14ac:dyDescent="0.25">
      <c r="A131" s="1">
        <f t="shared" si="5"/>
        <v>1</v>
      </c>
      <c r="B131" s="1">
        <f t="shared" ref="B131:B194" si="6">IF(OR(C131&gt;0,D131&gt;1),B130,IF(B130=SubsamplesPerSample,1,B130+1))</f>
        <v>2</v>
      </c>
      <c r="C131" s="1">
        <f>IF(Systematic[[#This Row],[VariableIndex]]&gt;1,C130,IF(C130+1=StepsPerSubsample,0,C130+1))</f>
        <v>4</v>
      </c>
      <c r="D131" s="1">
        <f t="shared" ref="D131:D194" si="7">IF(D130=nVariables,1,D130+1)</f>
        <v>4</v>
      </c>
      <c r="E131" s="1" t="str">
        <f>INDEX(Protocol[Mark],MATCH(C131,Protocol[Step],0))</f>
        <v>5Glc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1020004</v>
      </c>
      <c r="H131" s="134">
        <f>Systematic[[#This Row],[SampleVariableLabel]]+100*Systematic[[#This Row],[State]]</f>
        <v>1020404</v>
      </c>
      <c r="I131" s="27" t="e">
        <f>IF(Systematic[[#This Row],[Sample]]&gt;nSamples,"",INDEX(MarkStats[],MATCH(Systematic[[#This Row],[SampleVariableLabel]],MarkStats[Label],0), Systematic[[#This Row],[State]]+4))</f>
        <v>#N/A</v>
      </c>
    </row>
    <row r="132" spans="1:9" x14ac:dyDescent="0.25">
      <c r="A132" s="1">
        <f t="shared" ref="A132:A195" si="8">IF(OR(B132&gt;1,C132&gt;0,D132&gt;1),A131,A131+1)</f>
        <v>1</v>
      </c>
      <c r="B132" s="1">
        <f t="shared" si="6"/>
        <v>2</v>
      </c>
      <c r="C132" s="1">
        <f>IF(Systematic[[#This Row],[VariableIndex]]&gt;1,C131,IF(C131+1=StepsPerSubsample,0,C131+1))</f>
        <v>4</v>
      </c>
      <c r="D132" s="1">
        <f t="shared" si="7"/>
        <v>5</v>
      </c>
      <c r="E132" s="1" t="str">
        <f>INDEX(Protocol[Mark],MATCH(C132,Protocol[Step],0))</f>
        <v>5Glc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1020005</v>
      </c>
      <c r="H132" s="134">
        <f>Systematic[[#This Row],[SampleVariableLabel]]+100*Systematic[[#This Row],[State]]</f>
        <v>1020405</v>
      </c>
      <c r="I132" s="27" t="e">
        <f>IF(Systematic[[#This Row],[Sample]]&gt;nSamples,"",INDEX(MarkStats[],MATCH(Systematic[[#This Row],[SampleVariableLabel]],MarkStats[Label],0), Systematic[[#This Row],[State]]+4))</f>
        <v>#N/A</v>
      </c>
    </row>
    <row r="133" spans="1:9" x14ac:dyDescent="0.25">
      <c r="A133" s="1">
        <f t="shared" si="8"/>
        <v>1</v>
      </c>
      <c r="B133" s="1">
        <f t="shared" si="6"/>
        <v>2</v>
      </c>
      <c r="C133" s="1">
        <f>IF(Systematic[[#This Row],[VariableIndex]]&gt;1,C132,IF(C132+1=StepsPerSubsample,0,C132+1))</f>
        <v>4</v>
      </c>
      <c r="D133" s="1">
        <f t="shared" si="7"/>
        <v>6</v>
      </c>
      <c r="E133" s="1" t="str">
        <f>INDEX(Protocol[Mark],MATCH(C133,Protocol[Step],0))</f>
        <v>5Glc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1020006</v>
      </c>
      <c r="H133" s="134">
        <f>Systematic[[#This Row],[SampleVariableLabel]]+100*Systematic[[#This Row],[State]]</f>
        <v>1020406</v>
      </c>
      <c r="I133" s="27" t="e">
        <f>IF(Systematic[[#This Row],[Sample]]&gt;nSamples,"",INDEX(MarkStats[],MATCH(Systematic[[#This Row],[SampleVariableLabel]],MarkStats[Label],0), Systematic[[#This Row],[State]]+4))</f>
        <v>#N/A</v>
      </c>
    </row>
    <row r="134" spans="1:9" x14ac:dyDescent="0.25">
      <c r="A134" s="1">
        <f t="shared" si="8"/>
        <v>1</v>
      </c>
      <c r="B134" s="1">
        <f t="shared" si="6"/>
        <v>2</v>
      </c>
      <c r="C134" s="1">
        <f>IF(Systematic[[#This Row],[VariableIndex]]&gt;1,C133,IF(C133+1=StepsPerSubsample,0,C133+1))</f>
        <v>4</v>
      </c>
      <c r="D134" s="1">
        <f t="shared" si="7"/>
        <v>7</v>
      </c>
      <c r="E134" s="1" t="str">
        <f>INDEX(Protocol[Mark],MATCH(C134,Protocol[Step],0))</f>
        <v>5Glc</v>
      </c>
      <c r="F134" s="1" t="str">
        <f>INDEX(Variables[Variable],MATCH(Systematic[[#This Row],[VariableIndex]],Variables[Index],0))</f>
        <v>FCR (mt: ROX-corr.)</v>
      </c>
      <c r="G134" s="134">
        <f>Systematic[[#This Row],[Sample]]*1000000+Systematic[[#This Row],[SubSample]]*10000+Systematic[[#This Row],[VariableIndex]]</f>
        <v>1020007</v>
      </c>
      <c r="H134" s="134">
        <f>Systematic[[#This Row],[SampleVariableLabel]]+100*Systematic[[#This Row],[State]]</f>
        <v>1020407</v>
      </c>
      <c r="I134" s="27" t="e">
        <f>IF(Systematic[[#This Row],[Sample]]&gt;nSamples,"",INDEX(MarkStats[],MATCH(Systematic[[#This Row],[SampleVariableLabel]],MarkStats[Label],0), Systematic[[#This Row],[State]]+4))</f>
        <v>#N/A</v>
      </c>
    </row>
    <row r="135" spans="1:9" x14ac:dyDescent="0.25">
      <c r="A135" s="1">
        <f t="shared" si="8"/>
        <v>1</v>
      </c>
      <c r="B135" s="1">
        <f t="shared" si="6"/>
        <v>2</v>
      </c>
      <c r="C135" s="1">
        <f>IF(Systematic[[#This Row],[VariableIndex]]&gt;1,C134,IF(C134+1=StepsPerSubsample,0,C134+1))</f>
        <v>5</v>
      </c>
      <c r="D135" s="1">
        <f t="shared" si="7"/>
        <v>1</v>
      </c>
      <c r="E135" s="1" t="str">
        <f>INDEX(Protocol[Mark],MATCH(C135,Protocol[Step],0))</f>
        <v>6M2</v>
      </c>
      <c r="F135" s="1" t="str">
        <f>INDEX(Variables[Variable],MATCH(Systematic[[#This Row],[VariableIndex]],Variables[Index],0))</f>
        <v>O2 concentration</v>
      </c>
      <c r="G135" s="134">
        <f>Systematic[[#This Row],[Sample]]*1000000+Systematic[[#This Row],[SubSample]]*10000+Systematic[[#This Row],[VariableIndex]]</f>
        <v>1020001</v>
      </c>
      <c r="H135" s="134">
        <f>Systematic[[#This Row],[SampleVariableLabel]]+100*Systematic[[#This Row],[State]]</f>
        <v>1020501</v>
      </c>
      <c r="I135" s="27" t="e">
        <f>IF(Systematic[[#This Row],[Sample]]&gt;nSamples,"",INDEX(MarkStats[],MATCH(Systematic[[#This Row],[SampleVariableLabel]],MarkStats[Label],0), Systematic[[#This Row],[State]]+4))</f>
        <v>#N/A</v>
      </c>
    </row>
    <row r="136" spans="1:9" x14ac:dyDescent="0.25">
      <c r="A136" s="1">
        <f t="shared" si="8"/>
        <v>1</v>
      </c>
      <c r="B136" s="1">
        <f t="shared" si="6"/>
        <v>2</v>
      </c>
      <c r="C136" s="1">
        <f>IF(Systematic[[#This Row],[VariableIndex]]&gt;1,C135,IF(C135+1=StepsPerSubsample,0,C135+1))</f>
        <v>5</v>
      </c>
      <c r="D136" s="1">
        <f t="shared" si="7"/>
        <v>2</v>
      </c>
      <c r="E136" s="1" t="str">
        <f>INDEX(Protocol[Mark],MATCH(C136,Protocol[Step],0))</f>
        <v>6M2</v>
      </c>
      <c r="F136" s="1" t="str">
        <f>INDEX(Variables[Variable],MATCH(Systematic[[#This Row],[VariableIndex]],Variables[Index],0))</f>
        <v>O2 flux per volume</v>
      </c>
      <c r="G136" s="134">
        <f>Systematic[[#This Row],[Sample]]*1000000+Systematic[[#This Row],[SubSample]]*10000+Systematic[[#This Row],[VariableIndex]]</f>
        <v>1020002</v>
      </c>
      <c r="H136" s="134">
        <f>Systematic[[#This Row],[SampleVariableLabel]]+100*Systematic[[#This Row],[State]]</f>
        <v>1020502</v>
      </c>
      <c r="I136" s="27" t="e">
        <f>IF(Systematic[[#This Row],[Sample]]&gt;nSamples,"",INDEX(MarkStats[],MATCH(Systematic[[#This Row],[SampleVariableLabel]],MarkStats[Label],0), Systematic[[#This Row],[State]]+4))</f>
        <v>#N/A</v>
      </c>
    </row>
    <row r="137" spans="1:9" x14ac:dyDescent="0.25">
      <c r="A137" s="1">
        <f t="shared" si="8"/>
        <v>1</v>
      </c>
      <c r="B137" s="1">
        <f t="shared" si="6"/>
        <v>2</v>
      </c>
      <c r="C137" s="1">
        <f>IF(Systematic[[#This Row],[VariableIndex]]&gt;1,C136,IF(C136+1=StepsPerSubsample,0,C136+1))</f>
        <v>5</v>
      </c>
      <c r="D137" s="1">
        <f t="shared" si="7"/>
        <v>3</v>
      </c>
      <c r="E137" s="1" t="str">
        <f>INDEX(Protocol[Mark],MATCH(C137,Protocol[Step],0))</f>
        <v>6M2</v>
      </c>
      <c r="F137" s="1" t="str">
        <f>INDEX(Variables[Variable],MATCH(Systematic[[#This Row],[VariableIndex]],Variables[Index],0))</f>
        <v>Specific flux</v>
      </c>
      <c r="G137" s="134">
        <f>Systematic[[#This Row],[Sample]]*1000000+Systematic[[#This Row],[SubSample]]*10000+Systematic[[#This Row],[VariableIndex]]</f>
        <v>1020003</v>
      </c>
      <c r="H137" s="134">
        <f>Systematic[[#This Row],[SampleVariableLabel]]+100*Systematic[[#This Row],[State]]</f>
        <v>1020503</v>
      </c>
      <c r="I137" s="27" t="e">
        <f>IF(Systematic[[#This Row],[Sample]]&gt;nSamples,"",INDEX(MarkStats[],MATCH(Systematic[[#This Row],[SampleVariableLabel]],MarkStats[Label],0), Systematic[[#This Row],[State]]+4))</f>
        <v>#N/A</v>
      </c>
    </row>
    <row r="138" spans="1:9" x14ac:dyDescent="0.25">
      <c r="A138" s="1">
        <f t="shared" si="8"/>
        <v>1</v>
      </c>
      <c r="B138" s="1">
        <f t="shared" si="6"/>
        <v>2</v>
      </c>
      <c r="C138" s="1">
        <f>IF(Systematic[[#This Row],[VariableIndex]]&gt;1,C137,IF(C137+1=StepsPerSubsample,0,C137+1))</f>
        <v>5</v>
      </c>
      <c r="D138" s="1">
        <f t="shared" si="7"/>
        <v>4</v>
      </c>
      <c r="E138" s="1" t="str">
        <f>INDEX(Protocol[Mark],MATCH(C138,Protocol[Step],0))</f>
        <v>6M2</v>
      </c>
      <c r="F138" s="1" t="str">
        <f>INDEX(Variables[Variable],MATCH(Systematic[[#This Row],[VariableIndex]],Variables[Index],0))</f>
        <v>Flux control ratio</v>
      </c>
      <c r="G138" s="134">
        <f>Systematic[[#This Row],[Sample]]*1000000+Systematic[[#This Row],[SubSample]]*10000+Systematic[[#This Row],[VariableIndex]]</f>
        <v>1020004</v>
      </c>
      <c r="H138" s="134">
        <f>Systematic[[#This Row],[SampleVariableLabel]]+100*Systematic[[#This Row],[State]]</f>
        <v>1020504</v>
      </c>
      <c r="I138" s="27" t="e">
        <f>IF(Systematic[[#This Row],[Sample]]&gt;nSamples,"",INDEX(MarkStats[],MATCH(Systematic[[#This Row],[SampleVariableLabel]],MarkStats[Label],0), Systematic[[#This Row],[State]]+4))</f>
        <v>#N/A</v>
      </c>
    </row>
    <row r="139" spans="1:9" x14ac:dyDescent="0.25">
      <c r="A139" s="1">
        <f t="shared" si="8"/>
        <v>1</v>
      </c>
      <c r="B139" s="1">
        <f t="shared" si="6"/>
        <v>2</v>
      </c>
      <c r="C139" s="1">
        <f>IF(Systematic[[#This Row],[VariableIndex]]&gt;1,C138,IF(C138+1=StepsPerSubsample,0,C138+1))</f>
        <v>5</v>
      </c>
      <c r="D139" s="1">
        <f t="shared" si="7"/>
        <v>5</v>
      </c>
      <c r="E139" s="1" t="str">
        <f>INDEX(Protocol[Mark],MATCH(C139,Protocol[Step],0))</f>
        <v>6M2</v>
      </c>
      <c r="F139" s="1" t="str">
        <f>INDEX(Variables[Variable],MATCH(Systematic[[#This Row],[VariableIndex]],Variables[Index],0))</f>
        <v>Specific flux (mt)</v>
      </c>
      <c r="G139" s="134">
        <f>Systematic[[#This Row],[Sample]]*1000000+Systematic[[#This Row],[SubSample]]*10000+Systematic[[#This Row],[VariableIndex]]</f>
        <v>1020005</v>
      </c>
      <c r="H139" s="134">
        <f>Systematic[[#This Row],[SampleVariableLabel]]+100*Systematic[[#This Row],[State]]</f>
        <v>1020505</v>
      </c>
      <c r="I139" s="27" t="e">
        <f>IF(Systematic[[#This Row],[Sample]]&gt;nSamples,"",INDEX(MarkStats[],MATCH(Systematic[[#This Row],[SampleVariableLabel]],MarkStats[Label],0), Systematic[[#This Row],[State]]+4))</f>
        <v>#N/A</v>
      </c>
    </row>
    <row r="140" spans="1:9" x14ac:dyDescent="0.25">
      <c r="A140" s="1">
        <f t="shared" si="8"/>
        <v>1</v>
      </c>
      <c r="B140" s="1">
        <f t="shared" si="6"/>
        <v>2</v>
      </c>
      <c r="C140" s="1">
        <f>IF(Systematic[[#This Row],[VariableIndex]]&gt;1,C139,IF(C139+1=StepsPerSubsample,0,C139+1))</f>
        <v>5</v>
      </c>
      <c r="D140" s="1">
        <f t="shared" si="7"/>
        <v>6</v>
      </c>
      <c r="E140" s="1" t="str">
        <f>INDEX(Protocol[Mark],MATCH(C140,Protocol[Step],0))</f>
        <v>6M2</v>
      </c>
      <c r="F140" s="1" t="str">
        <f>INDEX(Variables[Variable],MATCH(Systematic[[#This Row],[VariableIndex]],Variables[Index],0))</f>
        <v>FCR (mt: ROX-corr.)</v>
      </c>
      <c r="G140" s="134">
        <f>Systematic[[#This Row],[Sample]]*1000000+Systematic[[#This Row],[SubSample]]*10000+Systematic[[#This Row],[VariableIndex]]</f>
        <v>1020006</v>
      </c>
      <c r="H140" s="134">
        <f>Systematic[[#This Row],[SampleVariableLabel]]+100*Systematic[[#This Row],[State]]</f>
        <v>1020506</v>
      </c>
      <c r="I140" s="27" t="e">
        <f>IF(Systematic[[#This Row],[Sample]]&gt;nSamples,"",INDEX(MarkStats[],MATCH(Systematic[[#This Row],[SampleVariableLabel]],MarkStats[Label],0), Systematic[[#This Row],[State]]+4))</f>
        <v>#N/A</v>
      </c>
    </row>
    <row r="141" spans="1:9" x14ac:dyDescent="0.25">
      <c r="A141" s="1">
        <f t="shared" si="8"/>
        <v>1</v>
      </c>
      <c r="B141" s="1">
        <f t="shared" si="6"/>
        <v>2</v>
      </c>
      <c r="C141" s="1">
        <f>IF(Systematic[[#This Row],[VariableIndex]]&gt;1,C140,IF(C140+1=StepsPerSubsample,0,C140+1))</f>
        <v>5</v>
      </c>
      <c r="D141" s="1">
        <f t="shared" si="7"/>
        <v>7</v>
      </c>
      <c r="E141" s="1" t="str">
        <f>INDEX(Protocol[Mark],MATCH(C141,Protocol[Step],0))</f>
        <v>6M2</v>
      </c>
      <c r="F141" s="1" t="str">
        <f>INDEX(Variables[Variable],MATCH(Systematic[[#This Row],[VariableIndex]],Variables[Index],0))</f>
        <v>FCR (mt: ROX-corr.)</v>
      </c>
      <c r="G141" s="134">
        <f>Systematic[[#This Row],[Sample]]*1000000+Systematic[[#This Row],[SubSample]]*10000+Systematic[[#This Row],[VariableIndex]]</f>
        <v>1020007</v>
      </c>
      <c r="H141" s="134">
        <f>Systematic[[#This Row],[SampleVariableLabel]]+100*Systematic[[#This Row],[State]]</f>
        <v>1020507</v>
      </c>
      <c r="I141" s="27" t="e">
        <f>IF(Systematic[[#This Row],[Sample]]&gt;nSamples,"",INDEX(MarkStats[],MATCH(Systematic[[#This Row],[SampleVariableLabel]],MarkStats[Label],0), Systematic[[#This Row],[State]]+4))</f>
        <v>#N/A</v>
      </c>
    </row>
    <row r="142" spans="1:9" x14ac:dyDescent="0.25">
      <c r="A142" s="1">
        <f t="shared" si="8"/>
        <v>1</v>
      </c>
      <c r="B142" s="1">
        <f t="shared" si="6"/>
        <v>2</v>
      </c>
      <c r="C142" s="1">
        <f>IF(Systematic[[#This Row],[VariableIndex]]&gt;1,C141,IF(C141+1=StepsPerSubsample,0,C141+1))</f>
        <v>6</v>
      </c>
      <c r="D142" s="1">
        <f t="shared" si="7"/>
        <v>1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O2 concentration</v>
      </c>
      <c r="G142" s="134">
        <f>Systematic[[#This Row],[Sample]]*1000000+Systematic[[#This Row],[SubSample]]*10000+Systematic[[#This Row],[VariableIndex]]</f>
        <v>1020001</v>
      </c>
      <c r="H142" s="134">
        <f>Systematic[[#This Row],[SampleVariableLabel]]+100*Systematic[[#This Row],[State]]</f>
        <v>1020601</v>
      </c>
      <c r="I142" s="27" t="e">
        <f>IF(Systematic[[#This Row],[Sample]]&gt;nSamples,"",INDEX(MarkStats[],MATCH(Systematic[[#This Row],[SampleVariableLabel]],MarkStats[Label],0), Systematic[[#This Row],[State]]+4))</f>
        <v>#N/A</v>
      </c>
    </row>
    <row r="143" spans="1:9" x14ac:dyDescent="0.25">
      <c r="A143" s="1">
        <f t="shared" si="8"/>
        <v>1</v>
      </c>
      <c r="B143" s="1">
        <f t="shared" si="6"/>
        <v>2</v>
      </c>
      <c r="C143" s="1">
        <f>IF(Systematic[[#This Row],[VariableIndex]]&gt;1,C142,IF(C142+1=StepsPerSubsample,0,C142+1))</f>
        <v>6</v>
      </c>
      <c r="D143" s="1">
        <f t="shared" si="7"/>
        <v>2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O2 flux per volume</v>
      </c>
      <c r="G143" s="134">
        <f>Systematic[[#This Row],[Sample]]*1000000+Systematic[[#This Row],[SubSample]]*10000+Systematic[[#This Row],[VariableIndex]]</f>
        <v>1020002</v>
      </c>
      <c r="H143" s="134">
        <f>Systematic[[#This Row],[SampleVariableLabel]]+100*Systematic[[#This Row],[State]]</f>
        <v>1020602</v>
      </c>
      <c r="I143" s="27" t="e">
        <f>IF(Systematic[[#This Row],[Sample]]&gt;nSamples,"",INDEX(MarkStats[],MATCH(Systematic[[#This Row],[SampleVariableLabel]],MarkStats[Label],0), Systematic[[#This Row],[State]]+4))</f>
        <v>#N/A</v>
      </c>
    </row>
    <row r="144" spans="1:9" x14ac:dyDescent="0.25">
      <c r="A144" s="1">
        <f t="shared" si="8"/>
        <v>1</v>
      </c>
      <c r="B144" s="1">
        <f t="shared" si="6"/>
        <v>2</v>
      </c>
      <c r="C144" s="1">
        <f>IF(Systematic[[#This Row],[VariableIndex]]&gt;1,C143,IF(C143+1=StepsPerSubsample,0,C143+1))</f>
        <v>6</v>
      </c>
      <c r="D144" s="1">
        <f t="shared" si="7"/>
        <v>3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</v>
      </c>
      <c r="G144" s="134">
        <f>Systematic[[#This Row],[Sample]]*1000000+Systematic[[#This Row],[SubSample]]*10000+Systematic[[#This Row],[VariableIndex]]</f>
        <v>1020003</v>
      </c>
      <c r="H144" s="134">
        <f>Systematic[[#This Row],[SampleVariableLabel]]+100*Systematic[[#This Row],[State]]</f>
        <v>1020603</v>
      </c>
      <c r="I144" s="27" t="e">
        <f>IF(Systematic[[#This Row],[Sample]]&gt;nSamples,"",INDEX(MarkStats[],MATCH(Systematic[[#This Row],[SampleVariableLabel]],MarkStats[Label],0), Systematic[[#This Row],[State]]+4))</f>
        <v>#N/A</v>
      </c>
    </row>
    <row r="145" spans="1:9" x14ac:dyDescent="0.25">
      <c r="A145" s="1">
        <f t="shared" si="8"/>
        <v>1</v>
      </c>
      <c r="B145" s="1">
        <f t="shared" si="6"/>
        <v>2</v>
      </c>
      <c r="C145" s="1">
        <f>IF(Systematic[[#This Row],[VariableIndex]]&gt;1,C144,IF(C144+1=StepsPerSubsample,0,C144+1))</f>
        <v>6</v>
      </c>
      <c r="D145" s="1">
        <f t="shared" si="7"/>
        <v>4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Flux control ratio</v>
      </c>
      <c r="G145" s="134">
        <f>Systematic[[#This Row],[Sample]]*1000000+Systematic[[#This Row],[SubSample]]*10000+Systematic[[#This Row],[VariableIndex]]</f>
        <v>1020004</v>
      </c>
      <c r="H145" s="134">
        <f>Systematic[[#This Row],[SampleVariableLabel]]+100*Systematic[[#This Row],[State]]</f>
        <v>1020604</v>
      </c>
      <c r="I145" s="27" t="e">
        <f>IF(Systematic[[#This Row],[Sample]]&gt;nSamples,"",INDEX(MarkStats[],MATCH(Systematic[[#This Row],[SampleVariableLabel]],MarkStats[Label],0), Systematic[[#This Row],[State]]+4))</f>
        <v>#N/A</v>
      </c>
    </row>
    <row r="146" spans="1:9" x14ac:dyDescent="0.25">
      <c r="A146" s="1">
        <f t="shared" si="8"/>
        <v>1</v>
      </c>
      <c r="B146" s="1">
        <f t="shared" si="6"/>
        <v>2</v>
      </c>
      <c r="C146" s="1">
        <f>IF(Systematic[[#This Row],[VariableIndex]]&gt;1,C145,IF(C145+1=StepsPerSubsample,0,C145+1))</f>
        <v>6</v>
      </c>
      <c r="D146" s="1">
        <f t="shared" si="7"/>
        <v>5</v>
      </c>
      <c r="E146" s="1" t="str">
        <f>INDEX(Protocol[Mark],MATCH(C146,Protocol[Step],0))</f>
        <v>7Rot</v>
      </c>
      <c r="F146" s="1" t="str">
        <f>INDEX(Variables[Variable],MATCH(Systematic[[#This Row],[VariableIndex]],Variables[Index],0))</f>
        <v>Specific flux (mt)</v>
      </c>
      <c r="G146" s="134">
        <f>Systematic[[#This Row],[Sample]]*1000000+Systematic[[#This Row],[SubSample]]*10000+Systematic[[#This Row],[VariableIndex]]</f>
        <v>1020005</v>
      </c>
      <c r="H146" s="134">
        <f>Systematic[[#This Row],[SampleVariableLabel]]+100*Systematic[[#This Row],[State]]</f>
        <v>1020605</v>
      </c>
      <c r="I146" s="27" t="e">
        <f>IF(Systematic[[#This Row],[Sample]]&gt;nSamples,"",INDEX(MarkStats[],MATCH(Systematic[[#This Row],[SampleVariableLabel]],MarkStats[Label],0), Systematic[[#This Row],[State]]+4))</f>
        <v>#N/A</v>
      </c>
    </row>
    <row r="147" spans="1:9" x14ac:dyDescent="0.25">
      <c r="A147" s="1">
        <f t="shared" si="8"/>
        <v>1</v>
      </c>
      <c r="B147" s="1">
        <f t="shared" si="6"/>
        <v>2</v>
      </c>
      <c r="C147" s="1">
        <f>IF(Systematic[[#This Row],[VariableIndex]]&gt;1,C146,IF(C146+1=StepsPerSubsample,0,C146+1))</f>
        <v>6</v>
      </c>
      <c r="D147" s="1">
        <f t="shared" si="7"/>
        <v>6</v>
      </c>
      <c r="E147" s="1" t="str">
        <f>INDEX(Protocol[Mark],MATCH(C147,Protocol[Step],0))</f>
        <v>7Rot</v>
      </c>
      <c r="F147" s="1" t="str">
        <f>INDEX(Variables[Variable],MATCH(Systematic[[#This Row],[VariableIndex]],Variables[Index],0))</f>
        <v>FCR (mt: ROX-corr.)</v>
      </c>
      <c r="G147" s="134">
        <f>Systematic[[#This Row],[Sample]]*1000000+Systematic[[#This Row],[SubSample]]*10000+Systematic[[#This Row],[VariableIndex]]</f>
        <v>1020006</v>
      </c>
      <c r="H147" s="134">
        <f>Systematic[[#This Row],[SampleVariableLabel]]+100*Systematic[[#This Row],[State]]</f>
        <v>1020606</v>
      </c>
      <c r="I147" s="27" t="e">
        <f>IF(Systematic[[#This Row],[Sample]]&gt;nSamples,"",INDEX(MarkStats[],MATCH(Systematic[[#This Row],[SampleVariableLabel]],MarkStats[Label],0), Systematic[[#This Row],[State]]+4))</f>
        <v>#N/A</v>
      </c>
    </row>
    <row r="148" spans="1:9" x14ac:dyDescent="0.25">
      <c r="A148" s="1">
        <f t="shared" si="8"/>
        <v>1</v>
      </c>
      <c r="B148" s="1">
        <f t="shared" si="6"/>
        <v>2</v>
      </c>
      <c r="C148" s="1">
        <f>IF(Systematic[[#This Row],[VariableIndex]]&gt;1,C147,IF(C147+1=StepsPerSubsample,0,C147+1))</f>
        <v>6</v>
      </c>
      <c r="D148" s="1">
        <f t="shared" si="7"/>
        <v>7</v>
      </c>
      <c r="E148" s="1" t="str">
        <f>INDEX(Protocol[Mark],MATCH(C148,Protocol[Step],0))</f>
        <v>7Rot</v>
      </c>
      <c r="F148" s="1" t="str">
        <f>INDEX(Variables[Variable],MATCH(Systematic[[#This Row],[VariableIndex]],Variables[Index],0))</f>
        <v>FCR (mt: ROX-corr.)</v>
      </c>
      <c r="G148" s="134">
        <f>Systematic[[#This Row],[Sample]]*1000000+Systematic[[#This Row],[SubSample]]*10000+Systematic[[#This Row],[VariableIndex]]</f>
        <v>1020007</v>
      </c>
      <c r="H148" s="134">
        <f>Systematic[[#This Row],[SampleVariableLabel]]+100*Systematic[[#This Row],[State]]</f>
        <v>1020607</v>
      </c>
      <c r="I148" s="27" t="e">
        <f>IF(Systematic[[#This Row],[Sample]]&gt;nSamples,"",INDEX(MarkStats[],MATCH(Systematic[[#This Row],[SampleVariableLabel]],MarkStats[Label],0), Systematic[[#This Row],[State]]+4))</f>
        <v>#N/A</v>
      </c>
    </row>
    <row r="149" spans="1:9" x14ac:dyDescent="0.25">
      <c r="A149" s="1">
        <f t="shared" si="8"/>
        <v>1</v>
      </c>
      <c r="B149" s="1">
        <f t="shared" si="6"/>
        <v>2</v>
      </c>
      <c r="C149" s="1">
        <f>IF(Systematic[[#This Row],[VariableIndex]]&gt;1,C148,IF(C148+1=StepsPerSubsample,0,C148+1))</f>
        <v>7</v>
      </c>
      <c r="D149" s="1">
        <f t="shared" si="7"/>
        <v>1</v>
      </c>
      <c r="E149" s="1" t="str">
        <f>INDEX(Protocol[Mark],MATCH(C149,Protocol[Step],0))</f>
        <v>8S</v>
      </c>
      <c r="F149" s="1" t="str">
        <f>INDEX(Variables[Variable],MATCH(Systematic[[#This Row],[VariableIndex]],Variables[Index],0))</f>
        <v>O2 concentration</v>
      </c>
      <c r="G149" s="134">
        <f>Systematic[[#This Row],[Sample]]*1000000+Systematic[[#This Row],[SubSample]]*10000+Systematic[[#This Row],[VariableIndex]]</f>
        <v>1020001</v>
      </c>
      <c r="H149" s="134">
        <f>Systematic[[#This Row],[SampleVariableLabel]]+100*Systematic[[#This Row],[State]]</f>
        <v>1020701</v>
      </c>
      <c r="I149" s="27" t="e">
        <f>IF(Systematic[[#This Row],[Sample]]&gt;nSamples,"",INDEX(MarkStats[],MATCH(Systematic[[#This Row],[SampleVariableLabel]],MarkStats[Label],0), Systematic[[#This Row],[State]]+4))</f>
        <v>#N/A</v>
      </c>
    </row>
    <row r="150" spans="1:9" x14ac:dyDescent="0.25">
      <c r="A150" s="1">
        <f t="shared" si="8"/>
        <v>1</v>
      </c>
      <c r="B150" s="1">
        <f t="shared" si="6"/>
        <v>2</v>
      </c>
      <c r="C150" s="1">
        <f>IF(Systematic[[#This Row],[VariableIndex]]&gt;1,C149,IF(C149+1=StepsPerSubsample,0,C149+1))</f>
        <v>7</v>
      </c>
      <c r="D150" s="1">
        <f t="shared" si="7"/>
        <v>2</v>
      </c>
      <c r="E150" s="1" t="str">
        <f>INDEX(Protocol[Mark],MATCH(C150,Protocol[Step],0))</f>
        <v>8S</v>
      </c>
      <c r="F150" s="1" t="str">
        <f>INDEX(Variables[Variable],MATCH(Systematic[[#This Row],[VariableIndex]],Variables[Index],0))</f>
        <v>O2 flux per volume</v>
      </c>
      <c r="G150" s="134">
        <f>Systematic[[#This Row],[Sample]]*1000000+Systematic[[#This Row],[SubSample]]*10000+Systematic[[#This Row],[VariableIndex]]</f>
        <v>1020002</v>
      </c>
      <c r="H150" s="134">
        <f>Systematic[[#This Row],[SampleVariableLabel]]+100*Systematic[[#This Row],[State]]</f>
        <v>1020702</v>
      </c>
      <c r="I150" s="27" t="e">
        <f>IF(Systematic[[#This Row],[Sample]]&gt;nSamples,"",INDEX(MarkStats[],MATCH(Systematic[[#This Row],[SampleVariableLabel]],MarkStats[Label],0), Systematic[[#This Row],[State]]+4))</f>
        <v>#N/A</v>
      </c>
    </row>
    <row r="151" spans="1:9" x14ac:dyDescent="0.25">
      <c r="A151" s="1">
        <f t="shared" si="8"/>
        <v>1</v>
      </c>
      <c r="B151" s="1">
        <f t="shared" si="6"/>
        <v>2</v>
      </c>
      <c r="C151" s="1">
        <f>IF(Systematic[[#This Row],[VariableIndex]]&gt;1,C150,IF(C150+1=StepsPerSubsample,0,C150+1))</f>
        <v>7</v>
      </c>
      <c r="D151" s="1">
        <f t="shared" si="7"/>
        <v>3</v>
      </c>
      <c r="E151" s="1" t="str">
        <f>INDEX(Protocol[Mark],MATCH(C151,Protocol[Step],0))</f>
        <v>8S</v>
      </c>
      <c r="F151" s="1" t="str">
        <f>INDEX(Variables[Variable],MATCH(Systematic[[#This Row],[VariableIndex]],Variables[Index],0))</f>
        <v>Specific flux</v>
      </c>
      <c r="G151" s="134">
        <f>Systematic[[#This Row],[Sample]]*1000000+Systematic[[#This Row],[SubSample]]*10000+Systematic[[#This Row],[VariableIndex]]</f>
        <v>1020003</v>
      </c>
      <c r="H151" s="134">
        <f>Systematic[[#This Row],[SampleVariableLabel]]+100*Systematic[[#This Row],[State]]</f>
        <v>1020703</v>
      </c>
      <c r="I151" s="27" t="e">
        <f>IF(Systematic[[#This Row],[Sample]]&gt;nSamples,"",INDEX(MarkStats[],MATCH(Systematic[[#This Row],[SampleVariableLabel]],MarkStats[Label],0), Systematic[[#This Row],[State]]+4))</f>
        <v>#N/A</v>
      </c>
    </row>
    <row r="152" spans="1:9" x14ac:dyDescent="0.25">
      <c r="A152" s="1">
        <f t="shared" si="8"/>
        <v>1</v>
      </c>
      <c r="B152" s="1">
        <f t="shared" si="6"/>
        <v>2</v>
      </c>
      <c r="C152" s="1">
        <f>IF(Systematic[[#This Row],[VariableIndex]]&gt;1,C151,IF(C151+1=StepsPerSubsample,0,C151+1))</f>
        <v>7</v>
      </c>
      <c r="D152" s="1">
        <f t="shared" si="7"/>
        <v>4</v>
      </c>
      <c r="E152" s="1" t="str">
        <f>INDEX(Protocol[Mark],MATCH(C152,Protocol[Step],0))</f>
        <v>8S</v>
      </c>
      <c r="F152" s="1" t="str">
        <f>INDEX(Variables[Variable],MATCH(Systematic[[#This Row],[VariableIndex]],Variables[Index],0))</f>
        <v>Flux control ratio</v>
      </c>
      <c r="G152" s="134">
        <f>Systematic[[#This Row],[Sample]]*1000000+Systematic[[#This Row],[SubSample]]*10000+Systematic[[#This Row],[VariableIndex]]</f>
        <v>1020004</v>
      </c>
      <c r="H152" s="134">
        <f>Systematic[[#This Row],[SampleVariableLabel]]+100*Systematic[[#This Row],[State]]</f>
        <v>1020704</v>
      </c>
      <c r="I152" s="27" t="e">
        <f>IF(Systematic[[#This Row],[Sample]]&gt;nSamples,"",INDEX(MarkStats[],MATCH(Systematic[[#This Row],[SampleVariableLabel]],MarkStats[Label],0), Systematic[[#This Row],[State]]+4))</f>
        <v>#N/A</v>
      </c>
    </row>
    <row r="153" spans="1:9" x14ac:dyDescent="0.25">
      <c r="A153" s="1">
        <f t="shared" si="8"/>
        <v>1</v>
      </c>
      <c r="B153" s="1">
        <f t="shared" si="6"/>
        <v>2</v>
      </c>
      <c r="C153" s="1">
        <f>IF(Systematic[[#This Row],[VariableIndex]]&gt;1,C152,IF(C152+1=StepsPerSubsample,0,C152+1))</f>
        <v>7</v>
      </c>
      <c r="D153" s="1">
        <f t="shared" si="7"/>
        <v>5</v>
      </c>
      <c r="E153" s="1" t="str">
        <f>INDEX(Protocol[Mark],MATCH(C153,Protocol[Step],0))</f>
        <v>8S</v>
      </c>
      <c r="F153" s="1" t="str">
        <f>INDEX(Variables[Variable],MATCH(Systematic[[#This Row],[VariableIndex]],Variables[Index],0))</f>
        <v>Specific flux (mt)</v>
      </c>
      <c r="G153" s="134">
        <f>Systematic[[#This Row],[Sample]]*1000000+Systematic[[#This Row],[SubSample]]*10000+Systematic[[#This Row],[VariableIndex]]</f>
        <v>1020005</v>
      </c>
      <c r="H153" s="134">
        <f>Systematic[[#This Row],[SampleVariableLabel]]+100*Systematic[[#This Row],[State]]</f>
        <v>1020705</v>
      </c>
      <c r="I153" s="27" t="e">
        <f>IF(Systematic[[#This Row],[Sample]]&gt;nSamples,"",INDEX(MarkStats[],MATCH(Systematic[[#This Row],[SampleVariableLabel]],MarkStats[Label],0), Systematic[[#This Row],[State]]+4))</f>
        <v>#N/A</v>
      </c>
    </row>
    <row r="154" spans="1:9" x14ac:dyDescent="0.25">
      <c r="A154" s="1">
        <f t="shared" si="8"/>
        <v>1</v>
      </c>
      <c r="B154" s="1">
        <f t="shared" si="6"/>
        <v>2</v>
      </c>
      <c r="C154" s="1">
        <f>IF(Systematic[[#This Row],[VariableIndex]]&gt;1,C153,IF(C153+1=StepsPerSubsample,0,C153+1))</f>
        <v>7</v>
      </c>
      <c r="D154" s="1">
        <f t="shared" si="7"/>
        <v>6</v>
      </c>
      <c r="E154" s="1" t="str">
        <f>INDEX(Protocol[Mark],MATCH(C154,Protocol[Step],0))</f>
        <v>8S</v>
      </c>
      <c r="F154" s="1" t="str">
        <f>INDEX(Variables[Variable],MATCH(Systematic[[#This Row],[VariableIndex]],Variables[Index],0))</f>
        <v>FCR (mt: ROX-corr.)</v>
      </c>
      <c r="G154" s="134">
        <f>Systematic[[#This Row],[Sample]]*1000000+Systematic[[#This Row],[SubSample]]*10000+Systematic[[#This Row],[VariableIndex]]</f>
        <v>1020006</v>
      </c>
      <c r="H154" s="134">
        <f>Systematic[[#This Row],[SampleVariableLabel]]+100*Systematic[[#This Row],[State]]</f>
        <v>1020706</v>
      </c>
      <c r="I154" s="27" t="e">
        <f>IF(Systematic[[#This Row],[Sample]]&gt;nSamples,"",INDEX(MarkStats[],MATCH(Systematic[[#This Row],[SampleVariableLabel]],MarkStats[Label],0), Systematic[[#This Row],[State]]+4))</f>
        <v>#N/A</v>
      </c>
    </row>
    <row r="155" spans="1:9" x14ac:dyDescent="0.25">
      <c r="A155" s="1">
        <f t="shared" si="8"/>
        <v>1</v>
      </c>
      <c r="B155" s="1">
        <f t="shared" si="6"/>
        <v>2</v>
      </c>
      <c r="C155" s="1">
        <f>IF(Systematic[[#This Row],[VariableIndex]]&gt;1,C154,IF(C154+1=StepsPerSubsample,0,C154+1))</f>
        <v>7</v>
      </c>
      <c r="D155" s="1">
        <f t="shared" si="7"/>
        <v>7</v>
      </c>
      <c r="E155" s="1" t="str">
        <f>INDEX(Protocol[Mark],MATCH(C155,Protocol[Step],0))</f>
        <v>8S</v>
      </c>
      <c r="F155" s="1" t="str">
        <f>INDEX(Variables[Variable],MATCH(Systematic[[#This Row],[VariableIndex]],Variables[Index],0))</f>
        <v>FCR (mt: ROX-corr.)</v>
      </c>
      <c r="G155" s="134">
        <f>Systematic[[#This Row],[Sample]]*1000000+Systematic[[#This Row],[SubSample]]*10000+Systematic[[#This Row],[VariableIndex]]</f>
        <v>1020007</v>
      </c>
      <c r="H155" s="134">
        <f>Systematic[[#This Row],[SampleVariableLabel]]+100*Systematic[[#This Row],[State]]</f>
        <v>1020707</v>
      </c>
      <c r="I155" s="27" t="e">
        <f>IF(Systematic[[#This Row],[Sample]]&gt;nSamples,"",INDEX(MarkStats[],MATCH(Systematic[[#This Row],[SampleVariableLabel]],MarkStats[Label],0), Systematic[[#This Row],[State]]+4))</f>
        <v>#N/A</v>
      </c>
    </row>
    <row r="156" spans="1:9" x14ac:dyDescent="0.25">
      <c r="A156" s="1">
        <f t="shared" si="8"/>
        <v>1</v>
      </c>
      <c r="B156" s="1">
        <f t="shared" si="6"/>
        <v>2</v>
      </c>
      <c r="C156" s="1">
        <f>IF(Systematic[[#This Row],[VariableIndex]]&gt;1,C155,IF(C155+1=StepsPerSubsample,0,C155+1))</f>
        <v>8</v>
      </c>
      <c r="D156" s="1">
        <f t="shared" si="7"/>
        <v>1</v>
      </c>
      <c r="E156" s="1" t="str">
        <f>INDEX(Protocol[Mark],MATCH(C156,Protocol[Step],0))</f>
        <v>9Dig</v>
      </c>
      <c r="F156" s="1" t="str">
        <f>INDEX(Variables[Variable],MATCH(Systematic[[#This Row],[VariableIndex]],Variables[Index],0))</f>
        <v>O2 concentration</v>
      </c>
      <c r="G156" s="134">
        <f>Systematic[[#This Row],[Sample]]*1000000+Systematic[[#This Row],[SubSample]]*10000+Systematic[[#This Row],[VariableIndex]]</f>
        <v>1020001</v>
      </c>
      <c r="H156" s="134">
        <f>Systematic[[#This Row],[SampleVariableLabel]]+100*Systematic[[#This Row],[State]]</f>
        <v>1020801</v>
      </c>
      <c r="I156" s="27" t="e">
        <f>IF(Systematic[[#This Row],[Sample]]&gt;nSamples,"",INDEX(MarkStats[],MATCH(Systematic[[#This Row],[SampleVariableLabel]],MarkStats[Label],0), Systematic[[#This Row],[State]]+4))</f>
        <v>#N/A</v>
      </c>
    </row>
    <row r="157" spans="1:9" x14ac:dyDescent="0.25">
      <c r="A157" s="1">
        <f t="shared" si="8"/>
        <v>1</v>
      </c>
      <c r="B157" s="1">
        <f t="shared" si="6"/>
        <v>2</v>
      </c>
      <c r="C157" s="1">
        <f>IF(Systematic[[#This Row],[VariableIndex]]&gt;1,C156,IF(C156+1=StepsPerSubsample,0,C156+1))</f>
        <v>8</v>
      </c>
      <c r="D157" s="1">
        <f t="shared" si="7"/>
        <v>2</v>
      </c>
      <c r="E157" s="1" t="str">
        <f>INDEX(Protocol[Mark],MATCH(C157,Protocol[Step],0))</f>
        <v>9Dig</v>
      </c>
      <c r="F157" s="1" t="str">
        <f>INDEX(Variables[Variable],MATCH(Systematic[[#This Row],[VariableIndex]],Variables[Index],0))</f>
        <v>O2 flux per volume</v>
      </c>
      <c r="G157" s="134">
        <f>Systematic[[#This Row],[Sample]]*1000000+Systematic[[#This Row],[SubSample]]*10000+Systematic[[#This Row],[VariableIndex]]</f>
        <v>1020002</v>
      </c>
      <c r="H157" s="134">
        <f>Systematic[[#This Row],[SampleVariableLabel]]+100*Systematic[[#This Row],[State]]</f>
        <v>1020802</v>
      </c>
      <c r="I157" s="27" t="e">
        <f>IF(Systematic[[#This Row],[Sample]]&gt;nSamples,"",INDEX(MarkStats[],MATCH(Systematic[[#This Row],[SampleVariableLabel]],MarkStats[Label],0), Systematic[[#This Row],[State]]+4))</f>
        <v>#N/A</v>
      </c>
    </row>
    <row r="158" spans="1:9" x14ac:dyDescent="0.25">
      <c r="A158" s="1">
        <f t="shared" si="8"/>
        <v>1</v>
      </c>
      <c r="B158" s="1">
        <f t="shared" si="6"/>
        <v>2</v>
      </c>
      <c r="C158" s="1">
        <f>IF(Systematic[[#This Row],[VariableIndex]]&gt;1,C157,IF(C157+1=StepsPerSubsample,0,C157+1))</f>
        <v>8</v>
      </c>
      <c r="D158" s="1">
        <f t="shared" si="7"/>
        <v>3</v>
      </c>
      <c r="E158" s="1" t="str">
        <f>INDEX(Protocol[Mark],MATCH(C158,Protocol[Step],0))</f>
        <v>9Dig</v>
      </c>
      <c r="F158" s="1" t="str">
        <f>INDEX(Variables[Variable],MATCH(Systematic[[#This Row],[VariableIndex]],Variables[Index],0))</f>
        <v>Specific flux</v>
      </c>
      <c r="G158" s="134">
        <f>Systematic[[#This Row],[Sample]]*1000000+Systematic[[#This Row],[SubSample]]*10000+Systematic[[#This Row],[VariableIndex]]</f>
        <v>1020003</v>
      </c>
      <c r="H158" s="134">
        <f>Systematic[[#This Row],[SampleVariableLabel]]+100*Systematic[[#This Row],[State]]</f>
        <v>1020803</v>
      </c>
      <c r="I158" s="27" t="e">
        <f>IF(Systematic[[#This Row],[Sample]]&gt;nSamples,"",INDEX(MarkStats[],MATCH(Systematic[[#This Row],[SampleVariableLabel]],MarkStats[Label],0), Systematic[[#This Row],[State]]+4))</f>
        <v>#N/A</v>
      </c>
    </row>
    <row r="159" spans="1:9" x14ac:dyDescent="0.25">
      <c r="A159" s="1">
        <f t="shared" si="8"/>
        <v>1</v>
      </c>
      <c r="B159" s="1">
        <f t="shared" si="6"/>
        <v>2</v>
      </c>
      <c r="C159" s="1">
        <f>IF(Systematic[[#This Row],[VariableIndex]]&gt;1,C158,IF(C158+1=StepsPerSubsample,0,C158+1))</f>
        <v>8</v>
      </c>
      <c r="D159" s="1">
        <f t="shared" si="7"/>
        <v>4</v>
      </c>
      <c r="E159" s="1" t="str">
        <f>INDEX(Protocol[Mark],MATCH(C159,Protocol[Step],0))</f>
        <v>9Dig</v>
      </c>
      <c r="F159" s="1" t="str">
        <f>INDEX(Variables[Variable],MATCH(Systematic[[#This Row],[VariableIndex]],Variables[Index],0))</f>
        <v>Flux control ratio</v>
      </c>
      <c r="G159" s="134">
        <f>Systematic[[#This Row],[Sample]]*1000000+Systematic[[#This Row],[SubSample]]*10000+Systematic[[#This Row],[VariableIndex]]</f>
        <v>1020004</v>
      </c>
      <c r="H159" s="134">
        <f>Systematic[[#This Row],[SampleVariableLabel]]+100*Systematic[[#This Row],[State]]</f>
        <v>1020804</v>
      </c>
      <c r="I159" s="27" t="e">
        <f>IF(Systematic[[#This Row],[Sample]]&gt;nSamples,"",INDEX(MarkStats[],MATCH(Systematic[[#This Row],[SampleVariableLabel]],MarkStats[Label],0), Systematic[[#This Row],[State]]+4))</f>
        <v>#N/A</v>
      </c>
    </row>
    <row r="160" spans="1:9" x14ac:dyDescent="0.25">
      <c r="A160" s="1">
        <f t="shared" si="8"/>
        <v>1</v>
      </c>
      <c r="B160" s="1">
        <f t="shared" si="6"/>
        <v>2</v>
      </c>
      <c r="C160" s="1">
        <f>IF(Systematic[[#This Row],[VariableIndex]]&gt;1,C159,IF(C159+1=StepsPerSubsample,0,C159+1))</f>
        <v>8</v>
      </c>
      <c r="D160" s="1">
        <f t="shared" si="7"/>
        <v>5</v>
      </c>
      <c r="E160" s="1" t="str">
        <f>INDEX(Protocol[Mark],MATCH(C160,Protocol[Step],0))</f>
        <v>9Dig</v>
      </c>
      <c r="F160" s="1" t="str">
        <f>INDEX(Variables[Variable],MATCH(Systematic[[#This Row],[VariableIndex]],Variables[Index],0))</f>
        <v>Specific flux (mt)</v>
      </c>
      <c r="G160" s="134">
        <f>Systematic[[#This Row],[Sample]]*1000000+Systematic[[#This Row],[SubSample]]*10000+Systematic[[#This Row],[VariableIndex]]</f>
        <v>1020005</v>
      </c>
      <c r="H160" s="134">
        <f>Systematic[[#This Row],[SampleVariableLabel]]+100*Systematic[[#This Row],[State]]</f>
        <v>1020805</v>
      </c>
      <c r="I160" s="27" t="e">
        <f>IF(Systematic[[#This Row],[Sample]]&gt;nSamples,"",INDEX(MarkStats[],MATCH(Systematic[[#This Row],[SampleVariableLabel]],MarkStats[Label],0), Systematic[[#This Row],[State]]+4))</f>
        <v>#N/A</v>
      </c>
    </row>
    <row r="161" spans="1:9" x14ac:dyDescent="0.25">
      <c r="A161" s="1">
        <f t="shared" si="8"/>
        <v>1</v>
      </c>
      <c r="B161" s="1">
        <f t="shared" si="6"/>
        <v>2</v>
      </c>
      <c r="C161" s="1">
        <f>IF(Systematic[[#This Row],[VariableIndex]]&gt;1,C160,IF(C160+1=StepsPerSubsample,0,C160+1))</f>
        <v>8</v>
      </c>
      <c r="D161" s="1">
        <f t="shared" si="7"/>
        <v>6</v>
      </c>
      <c r="E161" s="1" t="str">
        <f>INDEX(Protocol[Mark],MATCH(C161,Protocol[Step],0))</f>
        <v>9Dig</v>
      </c>
      <c r="F161" s="1" t="str">
        <f>INDEX(Variables[Variable],MATCH(Systematic[[#This Row],[VariableIndex]],Variables[Index],0))</f>
        <v>FCR (mt: ROX-corr.)</v>
      </c>
      <c r="G161" s="134">
        <f>Systematic[[#This Row],[Sample]]*1000000+Systematic[[#This Row],[SubSample]]*10000+Systematic[[#This Row],[VariableIndex]]</f>
        <v>1020006</v>
      </c>
      <c r="H161" s="134">
        <f>Systematic[[#This Row],[SampleVariableLabel]]+100*Systematic[[#This Row],[State]]</f>
        <v>1020806</v>
      </c>
      <c r="I161" s="27" t="e">
        <f>IF(Systematic[[#This Row],[Sample]]&gt;nSamples,"",INDEX(MarkStats[],MATCH(Systematic[[#This Row],[SampleVariableLabel]],MarkStats[Label],0), Systematic[[#This Row],[State]]+4))</f>
        <v>#N/A</v>
      </c>
    </row>
    <row r="162" spans="1:9" x14ac:dyDescent="0.25">
      <c r="A162" s="1">
        <f t="shared" si="8"/>
        <v>1</v>
      </c>
      <c r="B162" s="1">
        <f t="shared" si="6"/>
        <v>2</v>
      </c>
      <c r="C162" s="1">
        <f>IF(Systematic[[#This Row],[VariableIndex]]&gt;1,C161,IF(C161+1=StepsPerSubsample,0,C161+1))</f>
        <v>8</v>
      </c>
      <c r="D162" s="1">
        <f t="shared" si="7"/>
        <v>7</v>
      </c>
      <c r="E162" s="1" t="str">
        <f>INDEX(Protocol[Mark],MATCH(C162,Protocol[Step],0))</f>
        <v>9Dig</v>
      </c>
      <c r="F162" s="1" t="str">
        <f>INDEX(Variables[Variable],MATCH(Systematic[[#This Row],[VariableIndex]],Variables[Index],0))</f>
        <v>FCR (mt: ROX-corr.)</v>
      </c>
      <c r="G162" s="134">
        <f>Systematic[[#This Row],[Sample]]*1000000+Systematic[[#This Row],[SubSample]]*10000+Systematic[[#This Row],[VariableIndex]]</f>
        <v>1020007</v>
      </c>
      <c r="H162" s="134">
        <f>Systematic[[#This Row],[SampleVariableLabel]]+100*Systematic[[#This Row],[State]]</f>
        <v>1020807</v>
      </c>
      <c r="I162" s="27" t="e">
        <f>IF(Systematic[[#This Row],[Sample]]&gt;nSamples,"",INDEX(MarkStats[],MATCH(Systematic[[#This Row],[SampleVariableLabel]],MarkStats[Label],0), Systematic[[#This Row],[State]]+4))</f>
        <v>#N/A</v>
      </c>
    </row>
    <row r="163" spans="1:9" x14ac:dyDescent="0.25">
      <c r="A163" s="1">
        <f t="shared" si="8"/>
        <v>1</v>
      </c>
      <c r="B163" s="1">
        <f t="shared" si="6"/>
        <v>2</v>
      </c>
      <c r="C163" s="1">
        <f>IF(Systematic[[#This Row],[VariableIndex]]&gt;1,C162,IF(C162+1=StepsPerSubsample,0,C162+1))</f>
        <v>9</v>
      </c>
      <c r="D163" s="1">
        <f t="shared" si="7"/>
        <v>1</v>
      </c>
      <c r="E163" s="1" t="str">
        <f>INDEX(Protocol[Mark],MATCH(C163,Protocol[Step],0))</f>
        <v>9U</v>
      </c>
      <c r="F163" s="1" t="str">
        <f>INDEX(Variables[Variable],MATCH(Systematic[[#This Row],[VariableIndex]],Variables[Index],0))</f>
        <v>O2 concentration</v>
      </c>
      <c r="G163" s="134">
        <f>Systematic[[#This Row],[Sample]]*1000000+Systematic[[#This Row],[SubSample]]*10000+Systematic[[#This Row],[VariableIndex]]</f>
        <v>1020001</v>
      </c>
      <c r="H163" s="134">
        <f>Systematic[[#This Row],[SampleVariableLabel]]+100*Systematic[[#This Row],[State]]</f>
        <v>1020901</v>
      </c>
      <c r="I163" s="27" t="e">
        <f>IF(Systematic[[#This Row],[Sample]]&gt;nSamples,"",INDEX(MarkStats[],MATCH(Systematic[[#This Row],[SampleVariableLabel]],MarkStats[Label],0), Systematic[[#This Row],[State]]+4))</f>
        <v>#N/A</v>
      </c>
    </row>
    <row r="164" spans="1:9" x14ac:dyDescent="0.25">
      <c r="A164" s="1">
        <f t="shared" si="8"/>
        <v>1</v>
      </c>
      <c r="B164" s="1">
        <f t="shared" si="6"/>
        <v>2</v>
      </c>
      <c r="C164" s="1">
        <f>IF(Systematic[[#This Row],[VariableIndex]]&gt;1,C163,IF(C163+1=StepsPerSubsample,0,C163+1))</f>
        <v>9</v>
      </c>
      <c r="D164" s="1">
        <f t="shared" si="7"/>
        <v>2</v>
      </c>
      <c r="E164" s="1" t="str">
        <f>INDEX(Protocol[Mark],MATCH(C164,Protocol[Step],0))</f>
        <v>9U</v>
      </c>
      <c r="F164" s="1" t="str">
        <f>INDEX(Variables[Variable],MATCH(Systematic[[#This Row],[VariableIndex]],Variables[Index],0))</f>
        <v>O2 flux per volume</v>
      </c>
      <c r="G164" s="134">
        <f>Systematic[[#This Row],[Sample]]*1000000+Systematic[[#This Row],[SubSample]]*10000+Systematic[[#This Row],[VariableIndex]]</f>
        <v>1020002</v>
      </c>
      <c r="H164" s="134">
        <f>Systematic[[#This Row],[SampleVariableLabel]]+100*Systematic[[#This Row],[State]]</f>
        <v>1020902</v>
      </c>
      <c r="I164" s="27" t="e">
        <f>IF(Systematic[[#This Row],[Sample]]&gt;nSamples,"",INDEX(MarkStats[],MATCH(Systematic[[#This Row],[SampleVariableLabel]],MarkStats[Label],0), Systematic[[#This Row],[State]]+4))</f>
        <v>#N/A</v>
      </c>
    </row>
    <row r="165" spans="1:9" x14ac:dyDescent="0.25">
      <c r="A165" s="1">
        <f t="shared" si="8"/>
        <v>1</v>
      </c>
      <c r="B165" s="1">
        <f t="shared" si="6"/>
        <v>2</v>
      </c>
      <c r="C165" s="1">
        <f>IF(Systematic[[#This Row],[VariableIndex]]&gt;1,C164,IF(C164+1=StepsPerSubsample,0,C164+1))</f>
        <v>9</v>
      </c>
      <c r="D165" s="1">
        <f t="shared" si="7"/>
        <v>3</v>
      </c>
      <c r="E165" s="1" t="str">
        <f>INDEX(Protocol[Mark],MATCH(C165,Protocol[Step],0))</f>
        <v>9U</v>
      </c>
      <c r="F165" s="1" t="str">
        <f>INDEX(Variables[Variable],MATCH(Systematic[[#This Row],[VariableIndex]],Variables[Index],0))</f>
        <v>Specific flux</v>
      </c>
      <c r="G165" s="134">
        <f>Systematic[[#This Row],[Sample]]*1000000+Systematic[[#This Row],[SubSample]]*10000+Systematic[[#This Row],[VariableIndex]]</f>
        <v>1020003</v>
      </c>
      <c r="H165" s="134">
        <f>Systematic[[#This Row],[SampleVariableLabel]]+100*Systematic[[#This Row],[State]]</f>
        <v>1020903</v>
      </c>
      <c r="I165" s="27" t="e">
        <f>IF(Systematic[[#This Row],[Sample]]&gt;nSamples,"",INDEX(MarkStats[],MATCH(Systematic[[#This Row],[SampleVariableLabel]],MarkStats[Label],0), Systematic[[#This Row],[State]]+4))</f>
        <v>#N/A</v>
      </c>
    </row>
    <row r="166" spans="1:9" x14ac:dyDescent="0.25">
      <c r="A166" s="1">
        <f t="shared" si="8"/>
        <v>1</v>
      </c>
      <c r="B166" s="1">
        <f t="shared" si="6"/>
        <v>2</v>
      </c>
      <c r="C166" s="1">
        <f>IF(Systematic[[#This Row],[VariableIndex]]&gt;1,C165,IF(C165+1=StepsPerSubsample,0,C165+1))</f>
        <v>9</v>
      </c>
      <c r="D166" s="1">
        <f t="shared" si="7"/>
        <v>4</v>
      </c>
      <c r="E166" s="1" t="str">
        <f>INDEX(Protocol[Mark],MATCH(C166,Protocol[Step],0))</f>
        <v>9U</v>
      </c>
      <c r="F166" s="1" t="str">
        <f>INDEX(Variables[Variable],MATCH(Systematic[[#This Row],[VariableIndex]],Variables[Index],0))</f>
        <v>Flux control ratio</v>
      </c>
      <c r="G166" s="134">
        <f>Systematic[[#This Row],[Sample]]*1000000+Systematic[[#This Row],[SubSample]]*10000+Systematic[[#This Row],[VariableIndex]]</f>
        <v>1020004</v>
      </c>
      <c r="H166" s="134">
        <f>Systematic[[#This Row],[SampleVariableLabel]]+100*Systematic[[#This Row],[State]]</f>
        <v>1020904</v>
      </c>
      <c r="I166" s="27" t="e">
        <f>IF(Systematic[[#This Row],[Sample]]&gt;nSamples,"",INDEX(MarkStats[],MATCH(Systematic[[#This Row],[SampleVariableLabel]],MarkStats[Label],0), Systematic[[#This Row],[State]]+4))</f>
        <v>#N/A</v>
      </c>
    </row>
    <row r="167" spans="1:9" x14ac:dyDescent="0.25">
      <c r="A167" s="1">
        <f t="shared" si="8"/>
        <v>1</v>
      </c>
      <c r="B167" s="1">
        <f t="shared" si="6"/>
        <v>2</v>
      </c>
      <c r="C167" s="1">
        <f>IF(Systematic[[#This Row],[VariableIndex]]&gt;1,C166,IF(C166+1=StepsPerSubsample,0,C166+1))</f>
        <v>9</v>
      </c>
      <c r="D167" s="1">
        <f t="shared" si="7"/>
        <v>5</v>
      </c>
      <c r="E167" s="1" t="str">
        <f>INDEX(Protocol[Mark],MATCH(C167,Protocol[Step],0))</f>
        <v>9U</v>
      </c>
      <c r="F167" s="1" t="str">
        <f>INDEX(Variables[Variable],MATCH(Systematic[[#This Row],[VariableIndex]],Variables[Index],0))</f>
        <v>Specific flux (mt)</v>
      </c>
      <c r="G167" s="134">
        <f>Systematic[[#This Row],[Sample]]*1000000+Systematic[[#This Row],[SubSample]]*10000+Systematic[[#This Row],[VariableIndex]]</f>
        <v>1020005</v>
      </c>
      <c r="H167" s="134">
        <f>Systematic[[#This Row],[SampleVariableLabel]]+100*Systematic[[#This Row],[State]]</f>
        <v>1020905</v>
      </c>
      <c r="I167" s="27" t="e">
        <f>IF(Systematic[[#This Row],[Sample]]&gt;nSamples,"",INDEX(MarkStats[],MATCH(Systematic[[#This Row],[SampleVariableLabel]],MarkStats[Label],0), Systematic[[#This Row],[State]]+4))</f>
        <v>#N/A</v>
      </c>
    </row>
    <row r="168" spans="1:9" x14ac:dyDescent="0.25">
      <c r="A168" s="1">
        <f t="shared" si="8"/>
        <v>1</v>
      </c>
      <c r="B168" s="1">
        <f t="shared" si="6"/>
        <v>2</v>
      </c>
      <c r="C168" s="1">
        <f>IF(Systematic[[#This Row],[VariableIndex]]&gt;1,C167,IF(C167+1=StepsPerSubsample,0,C167+1))</f>
        <v>9</v>
      </c>
      <c r="D168" s="1">
        <f t="shared" si="7"/>
        <v>6</v>
      </c>
      <c r="E168" s="1" t="str">
        <f>INDEX(Protocol[Mark],MATCH(C168,Protocol[Step],0))</f>
        <v>9U</v>
      </c>
      <c r="F168" s="1" t="str">
        <f>INDEX(Variables[Variable],MATCH(Systematic[[#This Row],[VariableIndex]],Variables[Index],0))</f>
        <v>FCR (mt: ROX-corr.)</v>
      </c>
      <c r="G168" s="134">
        <f>Systematic[[#This Row],[Sample]]*1000000+Systematic[[#This Row],[SubSample]]*10000+Systematic[[#This Row],[VariableIndex]]</f>
        <v>1020006</v>
      </c>
      <c r="H168" s="134">
        <f>Systematic[[#This Row],[SampleVariableLabel]]+100*Systematic[[#This Row],[State]]</f>
        <v>1020906</v>
      </c>
      <c r="I168" s="27" t="e">
        <f>IF(Systematic[[#This Row],[Sample]]&gt;nSamples,"",INDEX(MarkStats[],MATCH(Systematic[[#This Row],[SampleVariableLabel]],MarkStats[Label],0), Systematic[[#This Row],[State]]+4))</f>
        <v>#N/A</v>
      </c>
    </row>
    <row r="169" spans="1:9" x14ac:dyDescent="0.25">
      <c r="A169" s="1">
        <f t="shared" si="8"/>
        <v>1</v>
      </c>
      <c r="B169" s="1">
        <f t="shared" si="6"/>
        <v>2</v>
      </c>
      <c r="C169" s="1">
        <f>IF(Systematic[[#This Row],[VariableIndex]]&gt;1,C168,IF(C168+1=StepsPerSubsample,0,C168+1))</f>
        <v>9</v>
      </c>
      <c r="D169" s="1">
        <f t="shared" si="7"/>
        <v>7</v>
      </c>
      <c r="E169" s="1" t="str">
        <f>INDEX(Protocol[Mark],MATCH(C169,Protocol[Step],0))</f>
        <v>9U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1020007</v>
      </c>
      <c r="H169" s="134">
        <f>Systematic[[#This Row],[SampleVariableLabel]]+100*Systematic[[#This Row],[State]]</f>
        <v>1020907</v>
      </c>
      <c r="I169" s="27" t="e">
        <f>IF(Systematic[[#This Row],[Sample]]&gt;nSamples,"",INDEX(MarkStats[],MATCH(Systematic[[#This Row],[SampleVariableLabel]],MarkStats[Label],0), Systematic[[#This Row],[State]]+4))</f>
        <v>#N/A</v>
      </c>
    </row>
    <row r="170" spans="1:9" x14ac:dyDescent="0.25">
      <c r="A170" s="1">
        <f t="shared" si="8"/>
        <v>1</v>
      </c>
      <c r="B170" s="1">
        <f t="shared" si="6"/>
        <v>2</v>
      </c>
      <c r="C170" s="1">
        <f>IF(Systematic[[#This Row],[VariableIndex]]&gt;1,C169,IF(C169+1=StepsPerSubsample,0,C169+1))</f>
        <v>10</v>
      </c>
      <c r="D170" s="1">
        <f t="shared" si="7"/>
        <v>1</v>
      </c>
      <c r="E170" s="1" t="str">
        <f>INDEX(Protocol[Mark],MATCH(C170,Protocol[Step],0))</f>
        <v>9c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1020001</v>
      </c>
      <c r="H170" s="134">
        <f>Systematic[[#This Row],[SampleVariableLabel]]+100*Systematic[[#This Row],[State]]</f>
        <v>1021001</v>
      </c>
      <c r="I170" s="27" t="e">
        <f>IF(Systematic[[#This Row],[Sample]]&gt;nSamples,"",INDEX(MarkStats[],MATCH(Systematic[[#This Row],[SampleVariableLabel]],MarkStats[Label],0), Systematic[[#This Row],[State]]+4))</f>
        <v>#N/A</v>
      </c>
    </row>
    <row r="171" spans="1:9" x14ac:dyDescent="0.25">
      <c r="A171" s="1">
        <f t="shared" si="8"/>
        <v>1</v>
      </c>
      <c r="B171" s="1">
        <f t="shared" si="6"/>
        <v>2</v>
      </c>
      <c r="C171" s="1">
        <f>IF(Systematic[[#This Row],[VariableIndex]]&gt;1,C170,IF(C170+1=StepsPerSubsample,0,C170+1))</f>
        <v>10</v>
      </c>
      <c r="D171" s="1">
        <f t="shared" si="7"/>
        <v>2</v>
      </c>
      <c r="E171" s="1" t="str">
        <f>INDEX(Protocol[Mark],MATCH(C171,Protocol[Step],0))</f>
        <v>9c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1020002</v>
      </c>
      <c r="H171" s="134">
        <f>Systematic[[#This Row],[SampleVariableLabel]]+100*Systematic[[#This Row],[State]]</f>
        <v>1021002</v>
      </c>
      <c r="I171" s="27" t="e">
        <f>IF(Systematic[[#This Row],[Sample]]&gt;nSamples,"",INDEX(MarkStats[],MATCH(Systematic[[#This Row],[SampleVariableLabel]],MarkStats[Label],0), Systematic[[#This Row],[State]]+4))</f>
        <v>#N/A</v>
      </c>
    </row>
    <row r="172" spans="1:9" x14ac:dyDescent="0.25">
      <c r="A172" s="1">
        <f t="shared" si="8"/>
        <v>1</v>
      </c>
      <c r="B172" s="1">
        <f t="shared" si="6"/>
        <v>2</v>
      </c>
      <c r="C172" s="1">
        <f>IF(Systematic[[#This Row],[VariableIndex]]&gt;1,C171,IF(C171+1=StepsPerSubsample,0,C171+1))</f>
        <v>10</v>
      </c>
      <c r="D172" s="1">
        <f t="shared" si="7"/>
        <v>3</v>
      </c>
      <c r="E172" s="1" t="str">
        <f>INDEX(Protocol[Mark],MATCH(C172,Protocol[Step],0))</f>
        <v>9c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1020003</v>
      </c>
      <c r="H172" s="134">
        <f>Systematic[[#This Row],[SampleVariableLabel]]+100*Systematic[[#This Row],[State]]</f>
        <v>1021003</v>
      </c>
      <c r="I172" s="27" t="e">
        <f>IF(Systematic[[#This Row],[Sample]]&gt;nSamples,"",INDEX(MarkStats[],MATCH(Systematic[[#This Row],[SampleVariableLabel]],MarkStats[Label],0), Systematic[[#This Row],[State]]+4))</f>
        <v>#N/A</v>
      </c>
    </row>
    <row r="173" spans="1:9" x14ac:dyDescent="0.25">
      <c r="A173" s="1">
        <f t="shared" si="8"/>
        <v>1</v>
      </c>
      <c r="B173" s="1">
        <f t="shared" si="6"/>
        <v>2</v>
      </c>
      <c r="C173" s="1">
        <f>IF(Systematic[[#This Row],[VariableIndex]]&gt;1,C172,IF(C172+1=StepsPerSubsample,0,C172+1))</f>
        <v>10</v>
      </c>
      <c r="D173" s="1">
        <f t="shared" si="7"/>
        <v>4</v>
      </c>
      <c r="E173" s="1" t="str">
        <f>INDEX(Protocol[Mark],MATCH(C173,Protocol[Step],0))</f>
        <v>9c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1020004</v>
      </c>
      <c r="H173" s="134">
        <f>Systematic[[#This Row],[SampleVariableLabel]]+100*Systematic[[#This Row],[State]]</f>
        <v>1021004</v>
      </c>
      <c r="I173" s="27" t="e">
        <f>IF(Systematic[[#This Row],[Sample]]&gt;nSamples,"",INDEX(MarkStats[],MATCH(Systematic[[#This Row],[SampleVariableLabel]],MarkStats[Label],0), Systematic[[#This Row],[State]]+4))</f>
        <v>#N/A</v>
      </c>
    </row>
    <row r="174" spans="1:9" x14ac:dyDescent="0.25">
      <c r="A174" s="1">
        <f t="shared" si="8"/>
        <v>1</v>
      </c>
      <c r="B174" s="1">
        <f t="shared" si="6"/>
        <v>2</v>
      </c>
      <c r="C174" s="1">
        <f>IF(Systematic[[#This Row],[VariableIndex]]&gt;1,C173,IF(C173+1=StepsPerSubsample,0,C173+1))</f>
        <v>10</v>
      </c>
      <c r="D174" s="1">
        <f t="shared" si="7"/>
        <v>5</v>
      </c>
      <c r="E174" s="1" t="str">
        <f>INDEX(Protocol[Mark],MATCH(C174,Protocol[Step],0))</f>
        <v>9c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1020005</v>
      </c>
      <c r="H174" s="134">
        <f>Systematic[[#This Row],[SampleVariableLabel]]+100*Systematic[[#This Row],[State]]</f>
        <v>1021005</v>
      </c>
      <c r="I174" s="27" t="e">
        <f>IF(Systematic[[#This Row],[Sample]]&gt;nSamples,"",INDEX(MarkStats[],MATCH(Systematic[[#This Row],[SampleVariableLabel]],MarkStats[Label],0), Systematic[[#This Row],[State]]+4))</f>
        <v>#N/A</v>
      </c>
    </row>
    <row r="175" spans="1:9" x14ac:dyDescent="0.25">
      <c r="A175" s="1">
        <f t="shared" si="8"/>
        <v>1</v>
      </c>
      <c r="B175" s="1">
        <f t="shared" si="6"/>
        <v>2</v>
      </c>
      <c r="C175" s="1">
        <f>IF(Systematic[[#This Row],[VariableIndex]]&gt;1,C174,IF(C174+1=StepsPerSubsample,0,C174+1))</f>
        <v>10</v>
      </c>
      <c r="D175" s="1">
        <f t="shared" si="7"/>
        <v>6</v>
      </c>
      <c r="E175" s="1" t="str">
        <f>INDEX(Protocol[Mark],MATCH(C175,Protocol[Step],0))</f>
        <v>9c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1020006</v>
      </c>
      <c r="H175" s="134">
        <f>Systematic[[#This Row],[SampleVariableLabel]]+100*Systematic[[#This Row],[State]]</f>
        <v>1021006</v>
      </c>
      <c r="I175" s="27" t="e">
        <f>IF(Systematic[[#This Row],[Sample]]&gt;nSamples,"",INDEX(MarkStats[],MATCH(Systematic[[#This Row],[SampleVariableLabel]],MarkStats[Label],0), Systematic[[#This Row],[State]]+4))</f>
        <v>#N/A</v>
      </c>
    </row>
    <row r="176" spans="1:9" x14ac:dyDescent="0.25">
      <c r="A176" s="1">
        <f t="shared" si="8"/>
        <v>1</v>
      </c>
      <c r="B176" s="1">
        <f t="shared" si="6"/>
        <v>2</v>
      </c>
      <c r="C176" s="1">
        <f>IF(Systematic[[#This Row],[VariableIndex]]&gt;1,C175,IF(C175+1=StepsPerSubsample,0,C175+1))</f>
        <v>10</v>
      </c>
      <c r="D176" s="1">
        <f t="shared" si="7"/>
        <v>7</v>
      </c>
      <c r="E176" s="1" t="str">
        <f>INDEX(Protocol[Mark],MATCH(C176,Protocol[Step],0))</f>
        <v>9c</v>
      </c>
      <c r="F176" s="1" t="str">
        <f>INDEX(Variables[Variable],MATCH(Systematic[[#This Row],[VariableIndex]],Variables[Index],0))</f>
        <v>FCR (mt: ROX-corr.)</v>
      </c>
      <c r="G176" s="134">
        <f>Systematic[[#This Row],[Sample]]*1000000+Systematic[[#This Row],[SubSample]]*10000+Systematic[[#This Row],[VariableIndex]]</f>
        <v>1020007</v>
      </c>
      <c r="H176" s="134">
        <f>Systematic[[#This Row],[SampleVariableLabel]]+100*Systematic[[#This Row],[State]]</f>
        <v>1021007</v>
      </c>
      <c r="I176" s="27" t="e">
        <f>IF(Systematic[[#This Row],[Sample]]&gt;nSamples,"",INDEX(MarkStats[],MATCH(Systematic[[#This Row],[SampleVariableLabel]],MarkStats[Label],0), Systematic[[#This Row],[State]]+4))</f>
        <v>#N/A</v>
      </c>
    </row>
    <row r="177" spans="1:9" x14ac:dyDescent="0.25">
      <c r="A177" s="1">
        <f t="shared" si="8"/>
        <v>1</v>
      </c>
      <c r="B177" s="1">
        <f t="shared" si="6"/>
        <v>2</v>
      </c>
      <c r="C177" s="1">
        <f>IF(Systematic[[#This Row],[VariableIndex]]&gt;1,C176,IF(C176+1=StepsPerSubsample,0,C176+1))</f>
        <v>11</v>
      </c>
      <c r="D177" s="1">
        <f t="shared" si="7"/>
        <v>1</v>
      </c>
      <c r="E177" s="1" t="str">
        <f>INDEX(Protocol[Mark],MATCH(C177,Protocol[Step],0))</f>
        <v>10Ama</v>
      </c>
      <c r="F177" s="1" t="str">
        <f>INDEX(Variables[Variable],MATCH(Systematic[[#This Row],[VariableIndex]],Variables[Index],0))</f>
        <v>O2 concentration</v>
      </c>
      <c r="G177" s="134">
        <f>Systematic[[#This Row],[Sample]]*1000000+Systematic[[#This Row],[SubSample]]*10000+Systematic[[#This Row],[VariableIndex]]</f>
        <v>1020001</v>
      </c>
      <c r="H177" s="134">
        <f>Systematic[[#This Row],[SampleVariableLabel]]+100*Systematic[[#This Row],[State]]</f>
        <v>1021101</v>
      </c>
      <c r="I177" s="27" t="e">
        <f>IF(Systematic[[#This Row],[Sample]]&gt;nSamples,"",INDEX(MarkStats[],MATCH(Systematic[[#This Row],[SampleVariableLabel]],MarkStats[Label],0), Systematic[[#This Row],[State]]+4))</f>
        <v>#N/A</v>
      </c>
    </row>
    <row r="178" spans="1:9" x14ac:dyDescent="0.25">
      <c r="A178" s="1">
        <f t="shared" si="8"/>
        <v>1</v>
      </c>
      <c r="B178" s="1">
        <f t="shared" si="6"/>
        <v>2</v>
      </c>
      <c r="C178" s="1">
        <f>IF(Systematic[[#This Row],[VariableIndex]]&gt;1,C177,IF(C177+1=StepsPerSubsample,0,C177+1))</f>
        <v>11</v>
      </c>
      <c r="D178" s="1">
        <f t="shared" si="7"/>
        <v>2</v>
      </c>
      <c r="E178" s="1" t="str">
        <f>INDEX(Protocol[Mark],MATCH(C178,Protocol[Step],0))</f>
        <v>10Ama</v>
      </c>
      <c r="F178" s="1" t="str">
        <f>INDEX(Variables[Variable],MATCH(Systematic[[#This Row],[VariableIndex]],Variables[Index],0))</f>
        <v>O2 flux per volume</v>
      </c>
      <c r="G178" s="134">
        <f>Systematic[[#This Row],[Sample]]*1000000+Systematic[[#This Row],[SubSample]]*10000+Systematic[[#This Row],[VariableIndex]]</f>
        <v>1020002</v>
      </c>
      <c r="H178" s="134">
        <f>Systematic[[#This Row],[SampleVariableLabel]]+100*Systematic[[#This Row],[State]]</f>
        <v>1021102</v>
      </c>
      <c r="I178" s="27" t="e">
        <f>IF(Systematic[[#This Row],[Sample]]&gt;nSamples,"",INDEX(MarkStats[],MATCH(Systematic[[#This Row],[SampleVariableLabel]],MarkStats[Label],0), Systematic[[#This Row],[State]]+4))</f>
        <v>#N/A</v>
      </c>
    </row>
    <row r="179" spans="1:9" x14ac:dyDescent="0.25">
      <c r="A179" s="1">
        <f t="shared" si="8"/>
        <v>1</v>
      </c>
      <c r="B179" s="1">
        <f t="shared" si="6"/>
        <v>2</v>
      </c>
      <c r="C179" s="1">
        <f>IF(Systematic[[#This Row],[VariableIndex]]&gt;1,C178,IF(C178+1=StepsPerSubsample,0,C178+1))</f>
        <v>11</v>
      </c>
      <c r="D179" s="1">
        <f t="shared" si="7"/>
        <v>3</v>
      </c>
      <c r="E179" s="1" t="str">
        <f>INDEX(Protocol[Mark],MATCH(C179,Protocol[Step],0))</f>
        <v>10Ama</v>
      </c>
      <c r="F179" s="1" t="str">
        <f>INDEX(Variables[Variable],MATCH(Systematic[[#This Row],[VariableIndex]],Variables[Index],0))</f>
        <v>Specific flux</v>
      </c>
      <c r="G179" s="134">
        <f>Systematic[[#This Row],[Sample]]*1000000+Systematic[[#This Row],[SubSample]]*10000+Systematic[[#This Row],[VariableIndex]]</f>
        <v>1020003</v>
      </c>
      <c r="H179" s="134">
        <f>Systematic[[#This Row],[SampleVariableLabel]]+100*Systematic[[#This Row],[State]]</f>
        <v>1021103</v>
      </c>
      <c r="I179" s="27" t="e">
        <f>IF(Systematic[[#This Row],[Sample]]&gt;nSamples,"",INDEX(MarkStats[],MATCH(Systematic[[#This Row],[SampleVariableLabel]],MarkStats[Label],0), Systematic[[#This Row],[State]]+4))</f>
        <v>#N/A</v>
      </c>
    </row>
    <row r="180" spans="1:9" x14ac:dyDescent="0.25">
      <c r="A180" s="1">
        <f t="shared" si="8"/>
        <v>1</v>
      </c>
      <c r="B180" s="1">
        <f t="shared" si="6"/>
        <v>2</v>
      </c>
      <c r="C180" s="1">
        <f>IF(Systematic[[#This Row],[VariableIndex]]&gt;1,C179,IF(C179+1=StepsPerSubsample,0,C179+1))</f>
        <v>11</v>
      </c>
      <c r="D180" s="1">
        <f t="shared" si="7"/>
        <v>4</v>
      </c>
      <c r="E180" s="1" t="str">
        <f>INDEX(Protocol[Mark],MATCH(C180,Protocol[Step],0))</f>
        <v>10Ama</v>
      </c>
      <c r="F180" s="1" t="str">
        <f>INDEX(Variables[Variable],MATCH(Systematic[[#This Row],[VariableIndex]],Variables[Index],0))</f>
        <v>Flux control ratio</v>
      </c>
      <c r="G180" s="134">
        <f>Systematic[[#This Row],[Sample]]*1000000+Systematic[[#This Row],[SubSample]]*10000+Systematic[[#This Row],[VariableIndex]]</f>
        <v>1020004</v>
      </c>
      <c r="H180" s="134">
        <f>Systematic[[#This Row],[SampleVariableLabel]]+100*Systematic[[#This Row],[State]]</f>
        <v>1021104</v>
      </c>
      <c r="I180" s="27" t="e">
        <f>IF(Systematic[[#This Row],[Sample]]&gt;nSamples,"",INDEX(MarkStats[],MATCH(Systematic[[#This Row],[SampleVariableLabel]],MarkStats[Label],0), Systematic[[#This Row],[State]]+4))</f>
        <v>#N/A</v>
      </c>
    </row>
    <row r="181" spans="1:9" x14ac:dyDescent="0.25">
      <c r="A181" s="1">
        <f t="shared" si="8"/>
        <v>1</v>
      </c>
      <c r="B181" s="1">
        <f t="shared" si="6"/>
        <v>2</v>
      </c>
      <c r="C181" s="1">
        <f>IF(Systematic[[#This Row],[VariableIndex]]&gt;1,C180,IF(C180+1=StepsPerSubsample,0,C180+1))</f>
        <v>11</v>
      </c>
      <c r="D181" s="1">
        <f t="shared" si="7"/>
        <v>5</v>
      </c>
      <c r="E181" s="1" t="str">
        <f>INDEX(Protocol[Mark],MATCH(C181,Protocol[Step],0))</f>
        <v>10Ama</v>
      </c>
      <c r="F181" s="1" t="str">
        <f>INDEX(Variables[Variable],MATCH(Systematic[[#This Row],[VariableIndex]],Variables[Index],0))</f>
        <v>Specific flux (mt)</v>
      </c>
      <c r="G181" s="134">
        <f>Systematic[[#This Row],[Sample]]*1000000+Systematic[[#This Row],[SubSample]]*10000+Systematic[[#This Row],[VariableIndex]]</f>
        <v>1020005</v>
      </c>
      <c r="H181" s="134">
        <f>Systematic[[#This Row],[SampleVariableLabel]]+100*Systematic[[#This Row],[State]]</f>
        <v>1021105</v>
      </c>
      <c r="I181" s="27" t="e">
        <f>IF(Systematic[[#This Row],[Sample]]&gt;nSamples,"",INDEX(MarkStats[],MATCH(Systematic[[#This Row],[SampleVariableLabel]],MarkStats[Label],0), Systematic[[#This Row],[State]]+4))</f>
        <v>#N/A</v>
      </c>
    </row>
    <row r="182" spans="1:9" x14ac:dyDescent="0.25">
      <c r="A182" s="1">
        <f t="shared" si="8"/>
        <v>1</v>
      </c>
      <c r="B182" s="1">
        <f t="shared" si="6"/>
        <v>2</v>
      </c>
      <c r="C182" s="1">
        <f>IF(Systematic[[#This Row],[VariableIndex]]&gt;1,C181,IF(C181+1=StepsPerSubsample,0,C181+1))</f>
        <v>11</v>
      </c>
      <c r="D182" s="1">
        <f t="shared" si="7"/>
        <v>6</v>
      </c>
      <c r="E182" s="1" t="str">
        <f>INDEX(Protocol[Mark],MATCH(C182,Protocol[Step],0))</f>
        <v>10Ama</v>
      </c>
      <c r="F182" s="1" t="str">
        <f>INDEX(Variables[Variable],MATCH(Systematic[[#This Row],[VariableIndex]],Variables[Index],0))</f>
        <v>FCR (mt: ROX-corr.)</v>
      </c>
      <c r="G182" s="134">
        <f>Systematic[[#This Row],[Sample]]*1000000+Systematic[[#This Row],[SubSample]]*10000+Systematic[[#This Row],[VariableIndex]]</f>
        <v>1020006</v>
      </c>
      <c r="H182" s="134">
        <f>Systematic[[#This Row],[SampleVariableLabel]]+100*Systematic[[#This Row],[State]]</f>
        <v>1021106</v>
      </c>
      <c r="I182" s="27" t="e">
        <f>IF(Systematic[[#This Row],[Sample]]&gt;nSamples,"",INDEX(MarkStats[],MATCH(Systematic[[#This Row],[SampleVariableLabel]],MarkStats[Label],0), Systematic[[#This Row],[State]]+4))</f>
        <v>#N/A</v>
      </c>
    </row>
    <row r="183" spans="1:9" x14ac:dyDescent="0.25">
      <c r="A183" s="1">
        <f t="shared" si="8"/>
        <v>1</v>
      </c>
      <c r="B183" s="1">
        <f t="shared" si="6"/>
        <v>2</v>
      </c>
      <c r="C183" s="1">
        <f>IF(Systematic[[#This Row],[VariableIndex]]&gt;1,C182,IF(C182+1=StepsPerSubsample,0,C182+1))</f>
        <v>11</v>
      </c>
      <c r="D183" s="1">
        <f t="shared" si="7"/>
        <v>7</v>
      </c>
      <c r="E183" s="1" t="str">
        <f>INDEX(Protocol[Mark],MATCH(C183,Protocol[Step],0))</f>
        <v>10Ama</v>
      </c>
      <c r="F183" s="1" t="str">
        <f>INDEX(Variables[Variable],MATCH(Systematic[[#This Row],[VariableIndex]],Variables[Index],0))</f>
        <v>FCR (mt: ROX-corr.)</v>
      </c>
      <c r="G183" s="134">
        <f>Systematic[[#This Row],[Sample]]*1000000+Systematic[[#This Row],[SubSample]]*10000+Systematic[[#This Row],[VariableIndex]]</f>
        <v>1020007</v>
      </c>
      <c r="H183" s="134">
        <f>Systematic[[#This Row],[SampleVariableLabel]]+100*Systematic[[#This Row],[State]]</f>
        <v>1021107</v>
      </c>
      <c r="I183" s="27" t="e">
        <f>IF(Systematic[[#This Row],[Sample]]&gt;nSamples,"",INDEX(MarkStats[],MATCH(Systematic[[#This Row],[SampleVariableLabel]],MarkStats[Label],0), Systematic[[#This Row],[State]]+4))</f>
        <v>#N/A</v>
      </c>
    </row>
    <row r="184" spans="1:9" x14ac:dyDescent="0.25">
      <c r="A184" s="1">
        <f t="shared" si="8"/>
        <v>1</v>
      </c>
      <c r="B184" s="1">
        <f t="shared" si="6"/>
        <v>2</v>
      </c>
      <c r="C184" s="1">
        <f>IF(Systematic[[#This Row],[VariableIndex]]&gt;1,C183,IF(C183+1=StepsPerSubsample,0,C183+1))</f>
        <v>12</v>
      </c>
      <c r="D184" s="1">
        <f t="shared" si="7"/>
        <v>1</v>
      </c>
      <c r="E184" s="1" t="str">
        <f>INDEX(Protocol[Mark],MATCH(C184,Protocol[Step],0))</f>
        <v>11AsTm</v>
      </c>
      <c r="F184" s="1" t="str">
        <f>INDEX(Variables[Variable],MATCH(Systematic[[#This Row],[VariableIndex]],Variables[Index],0))</f>
        <v>O2 concentration</v>
      </c>
      <c r="G184" s="134">
        <f>Systematic[[#This Row],[Sample]]*1000000+Systematic[[#This Row],[SubSample]]*10000+Systematic[[#This Row],[VariableIndex]]</f>
        <v>1020001</v>
      </c>
      <c r="H184" s="134">
        <f>Systematic[[#This Row],[SampleVariableLabel]]+100*Systematic[[#This Row],[State]]</f>
        <v>1021201</v>
      </c>
      <c r="I184" s="27" t="e">
        <f>IF(Systematic[[#This Row],[Sample]]&gt;nSamples,"",INDEX(MarkStats[],MATCH(Systematic[[#This Row],[SampleVariableLabel]],MarkStats[Label],0), Systematic[[#This Row],[State]]+4))</f>
        <v>#N/A</v>
      </c>
    </row>
    <row r="185" spans="1:9" x14ac:dyDescent="0.25">
      <c r="A185" s="1">
        <f t="shared" si="8"/>
        <v>1</v>
      </c>
      <c r="B185" s="1">
        <f t="shared" si="6"/>
        <v>2</v>
      </c>
      <c r="C185" s="1">
        <f>IF(Systematic[[#This Row],[VariableIndex]]&gt;1,C184,IF(C184+1=StepsPerSubsample,0,C184+1))</f>
        <v>12</v>
      </c>
      <c r="D185" s="1">
        <f t="shared" si="7"/>
        <v>2</v>
      </c>
      <c r="E185" s="1" t="str">
        <f>INDEX(Protocol[Mark],MATCH(C185,Protocol[Step],0))</f>
        <v>11AsTm</v>
      </c>
      <c r="F185" s="1" t="str">
        <f>INDEX(Variables[Variable],MATCH(Systematic[[#This Row],[VariableIndex]],Variables[Index],0))</f>
        <v>O2 flux per volume</v>
      </c>
      <c r="G185" s="134">
        <f>Systematic[[#This Row],[Sample]]*1000000+Systematic[[#This Row],[SubSample]]*10000+Systematic[[#This Row],[VariableIndex]]</f>
        <v>1020002</v>
      </c>
      <c r="H185" s="134">
        <f>Systematic[[#This Row],[SampleVariableLabel]]+100*Systematic[[#This Row],[State]]</f>
        <v>1021202</v>
      </c>
      <c r="I185" s="27" t="e">
        <f>IF(Systematic[[#This Row],[Sample]]&gt;nSamples,"",INDEX(MarkStats[],MATCH(Systematic[[#This Row],[SampleVariableLabel]],MarkStats[Label],0), Systematic[[#This Row],[State]]+4))</f>
        <v>#N/A</v>
      </c>
    </row>
    <row r="186" spans="1:9" x14ac:dyDescent="0.25">
      <c r="A186" s="1">
        <f t="shared" si="8"/>
        <v>1</v>
      </c>
      <c r="B186" s="1">
        <f t="shared" si="6"/>
        <v>2</v>
      </c>
      <c r="C186" s="1">
        <f>IF(Systematic[[#This Row],[VariableIndex]]&gt;1,C185,IF(C185+1=StepsPerSubsample,0,C185+1))</f>
        <v>12</v>
      </c>
      <c r="D186" s="1">
        <f t="shared" si="7"/>
        <v>3</v>
      </c>
      <c r="E186" s="1" t="str">
        <f>INDEX(Protocol[Mark],MATCH(C186,Protocol[Step],0))</f>
        <v>11AsTm</v>
      </c>
      <c r="F186" s="1" t="str">
        <f>INDEX(Variables[Variable],MATCH(Systematic[[#This Row],[VariableIndex]],Variables[Index],0))</f>
        <v>Specific flux</v>
      </c>
      <c r="G186" s="134">
        <f>Systematic[[#This Row],[Sample]]*1000000+Systematic[[#This Row],[SubSample]]*10000+Systematic[[#This Row],[VariableIndex]]</f>
        <v>1020003</v>
      </c>
      <c r="H186" s="134">
        <f>Systematic[[#This Row],[SampleVariableLabel]]+100*Systematic[[#This Row],[State]]</f>
        <v>1021203</v>
      </c>
      <c r="I186" s="27" t="e">
        <f>IF(Systematic[[#This Row],[Sample]]&gt;nSamples,"",INDEX(MarkStats[],MATCH(Systematic[[#This Row],[SampleVariableLabel]],MarkStats[Label],0), Systematic[[#This Row],[State]]+4))</f>
        <v>#N/A</v>
      </c>
    </row>
    <row r="187" spans="1:9" x14ac:dyDescent="0.25">
      <c r="A187" s="1">
        <f t="shared" si="8"/>
        <v>1</v>
      </c>
      <c r="B187" s="1">
        <f t="shared" si="6"/>
        <v>2</v>
      </c>
      <c r="C187" s="1">
        <f>IF(Systematic[[#This Row],[VariableIndex]]&gt;1,C186,IF(C186+1=StepsPerSubsample,0,C186+1))</f>
        <v>12</v>
      </c>
      <c r="D187" s="1">
        <f t="shared" si="7"/>
        <v>4</v>
      </c>
      <c r="E187" s="1" t="str">
        <f>INDEX(Protocol[Mark],MATCH(C187,Protocol[Step],0))</f>
        <v>11AsTm</v>
      </c>
      <c r="F187" s="1" t="str">
        <f>INDEX(Variables[Variable],MATCH(Systematic[[#This Row],[VariableIndex]],Variables[Index],0))</f>
        <v>Flux control ratio</v>
      </c>
      <c r="G187" s="134">
        <f>Systematic[[#This Row],[Sample]]*1000000+Systematic[[#This Row],[SubSample]]*10000+Systematic[[#This Row],[VariableIndex]]</f>
        <v>1020004</v>
      </c>
      <c r="H187" s="134">
        <f>Systematic[[#This Row],[SampleVariableLabel]]+100*Systematic[[#This Row],[State]]</f>
        <v>1021204</v>
      </c>
      <c r="I187" s="27" t="e">
        <f>IF(Systematic[[#This Row],[Sample]]&gt;nSamples,"",INDEX(MarkStats[],MATCH(Systematic[[#This Row],[SampleVariableLabel]],MarkStats[Label],0), Systematic[[#This Row],[State]]+4))</f>
        <v>#N/A</v>
      </c>
    </row>
    <row r="188" spans="1:9" x14ac:dyDescent="0.25">
      <c r="A188" s="1">
        <f t="shared" si="8"/>
        <v>1</v>
      </c>
      <c r="B188" s="1">
        <f t="shared" si="6"/>
        <v>2</v>
      </c>
      <c r="C188" s="1">
        <f>IF(Systematic[[#This Row],[VariableIndex]]&gt;1,C187,IF(C187+1=StepsPerSubsample,0,C187+1))</f>
        <v>12</v>
      </c>
      <c r="D188" s="1">
        <f t="shared" si="7"/>
        <v>5</v>
      </c>
      <c r="E188" s="1" t="str">
        <f>INDEX(Protocol[Mark],MATCH(C188,Protocol[Step],0))</f>
        <v>11AsTm</v>
      </c>
      <c r="F188" s="1" t="str">
        <f>INDEX(Variables[Variable],MATCH(Systematic[[#This Row],[VariableIndex]],Variables[Index],0))</f>
        <v>Specific flux (mt)</v>
      </c>
      <c r="G188" s="134">
        <f>Systematic[[#This Row],[Sample]]*1000000+Systematic[[#This Row],[SubSample]]*10000+Systematic[[#This Row],[VariableIndex]]</f>
        <v>1020005</v>
      </c>
      <c r="H188" s="134">
        <f>Systematic[[#This Row],[SampleVariableLabel]]+100*Systematic[[#This Row],[State]]</f>
        <v>1021205</v>
      </c>
      <c r="I188" s="27" t="e">
        <f>IF(Systematic[[#This Row],[Sample]]&gt;nSamples,"",INDEX(MarkStats[],MATCH(Systematic[[#This Row],[SampleVariableLabel]],MarkStats[Label],0), Systematic[[#This Row],[State]]+4))</f>
        <v>#N/A</v>
      </c>
    </row>
    <row r="189" spans="1:9" x14ac:dyDescent="0.25">
      <c r="A189" s="1">
        <f t="shared" si="8"/>
        <v>1</v>
      </c>
      <c r="B189" s="1">
        <f t="shared" si="6"/>
        <v>2</v>
      </c>
      <c r="C189" s="1">
        <f>IF(Systematic[[#This Row],[VariableIndex]]&gt;1,C188,IF(C188+1=StepsPerSubsample,0,C188+1))</f>
        <v>12</v>
      </c>
      <c r="D189" s="1">
        <f t="shared" si="7"/>
        <v>6</v>
      </c>
      <c r="E189" s="1" t="str">
        <f>INDEX(Protocol[Mark],MATCH(C189,Protocol[Step],0))</f>
        <v>11AsTm</v>
      </c>
      <c r="F189" s="1" t="str">
        <f>INDEX(Variables[Variable],MATCH(Systematic[[#This Row],[VariableIndex]],Variables[Index],0))</f>
        <v>FCR (mt: ROX-corr.)</v>
      </c>
      <c r="G189" s="134">
        <f>Systematic[[#This Row],[Sample]]*1000000+Systematic[[#This Row],[SubSample]]*10000+Systematic[[#This Row],[VariableIndex]]</f>
        <v>1020006</v>
      </c>
      <c r="H189" s="134">
        <f>Systematic[[#This Row],[SampleVariableLabel]]+100*Systematic[[#This Row],[State]]</f>
        <v>1021206</v>
      </c>
      <c r="I189" s="27" t="e">
        <f>IF(Systematic[[#This Row],[Sample]]&gt;nSamples,"",INDEX(MarkStats[],MATCH(Systematic[[#This Row],[SampleVariableLabel]],MarkStats[Label],0), Systematic[[#This Row],[State]]+4))</f>
        <v>#N/A</v>
      </c>
    </row>
    <row r="190" spans="1:9" x14ac:dyDescent="0.25">
      <c r="A190" s="1">
        <f t="shared" si="8"/>
        <v>1</v>
      </c>
      <c r="B190" s="1">
        <f t="shared" si="6"/>
        <v>2</v>
      </c>
      <c r="C190" s="1">
        <f>IF(Systematic[[#This Row],[VariableIndex]]&gt;1,C189,IF(C189+1=StepsPerSubsample,0,C189+1))</f>
        <v>12</v>
      </c>
      <c r="D190" s="1">
        <f t="shared" si="7"/>
        <v>7</v>
      </c>
      <c r="E190" s="1" t="str">
        <f>INDEX(Protocol[Mark],MATCH(C190,Protocol[Step],0))</f>
        <v>11AsTm</v>
      </c>
      <c r="F190" s="1" t="str">
        <f>INDEX(Variables[Variable],MATCH(Systematic[[#This Row],[VariableIndex]],Variables[Index],0))</f>
        <v>FCR (mt: ROX-corr.)</v>
      </c>
      <c r="G190" s="134">
        <f>Systematic[[#This Row],[Sample]]*1000000+Systematic[[#This Row],[SubSample]]*10000+Systematic[[#This Row],[VariableIndex]]</f>
        <v>1020007</v>
      </c>
      <c r="H190" s="134">
        <f>Systematic[[#This Row],[SampleVariableLabel]]+100*Systematic[[#This Row],[State]]</f>
        <v>1021207</v>
      </c>
      <c r="I190" s="27" t="e">
        <f>IF(Systematic[[#This Row],[Sample]]&gt;nSamples,"",INDEX(MarkStats[],MATCH(Systematic[[#This Row],[SampleVariableLabel]],MarkStats[Label],0), Systematic[[#This Row],[State]]+4))</f>
        <v>#N/A</v>
      </c>
    </row>
    <row r="191" spans="1:9" x14ac:dyDescent="0.25">
      <c r="A191" s="1">
        <f t="shared" si="8"/>
        <v>1</v>
      </c>
      <c r="B191" s="1">
        <f t="shared" si="6"/>
        <v>2</v>
      </c>
      <c r="C191" s="1">
        <f>IF(Systematic[[#This Row],[VariableIndex]]&gt;1,C190,IF(C190+1=StepsPerSubsample,0,C190+1))</f>
        <v>13</v>
      </c>
      <c r="D191" s="1">
        <f t="shared" si="7"/>
        <v>1</v>
      </c>
      <c r="E191" s="1" t="str">
        <f>INDEX(Protocol[Mark],MATCH(C191,Protocol[Step],0))</f>
        <v>12Azd</v>
      </c>
      <c r="F191" s="1" t="str">
        <f>INDEX(Variables[Variable],MATCH(Systematic[[#This Row],[VariableIndex]],Variables[Index],0))</f>
        <v>O2 concentration</v>
      </c>
      <c r="G191" s="134">
        <f>Systematic[[#This Row],[Sample]]*1000000+Systematic[[#This Row],[SubSample]]*10000+Systematic[[#This Row],[VariableIndex]]</f>
        <v>1020001</v>
      </c>
      <c r="H191" s="134">
        <f>Systematic[[#This Row],[SampleVariableLabel]]+100*Systematic[[#This Row],[State]]</f>
        <v>1021301</v>
      </c>
      <c r="I191" s="27" t="e">
        <f>IF(Systematic[[#This Row],[Sample]]&gt;nSamples,"",INDEX(MarkStats[],MATCH(Systematic[[#This Row],[SampleVariableLabel]],MarkStats[Label],0), Systematic[[#This Row],[State]]+4))</f>
        <v>#N/A</v>
      </c>
    </row>
    <row r="192" spans="1:9" x14ac:dyDescent="0.25">
      <c r="A192" s="1">
        <f t="shared" si="8"/>
        <v>1</v>
      </c>
      <c r="B192" s="1">
        <f t="shared" si="6"/>
        <v>2</v>
      </c>
      <c r="C192" s="1">
        <f>IF(Systematic[[#This Row],[VariableIndex]]&gt;1,C191,IF(C191+1=StepsPerSubsample,0,C191+1))</f>
        <v>13</v>
      </c>
      <c r="D192" s="1">
        <f t="shared" si="7"/>
        <v>2</v>
      </c>
      <c r="E192" s="1" t="str">
        <f>INDEX(Protocol[Mark],MATCH(C192,Protocol[Step],0))</f>
        <v>12Azd</v>
      </c>
      <c r="F192" s="1" t="str">
        <f>INDEX(Variables[Variable],MATCH(Systematic[[#This Row],[VariableIndex]],Variables[Index],0))</f>
        <v>O2 flux per volume</v>
      </c>
      <c r="G192" s="134">
        <f>Systematic[[#This Row],[Sample]]*1000000+Systematic[[#This Row],[SubSample]]*10000+Systematic[[#This Row],[VariableIndex]]</f>
        <v>1020002</v>
      </c>
      <c r="H192" s="134">
        <f>Systematic[[#This Row],[SampleVariableLabel]]+100*Systematic[[#This Row],[State]]</f>
        <v>1021302</v>
      </c>
      <c r="I192" s="27" t="e">
        <f>IF(Systematic[[#This Row],[Sample]]&gt;nSamples,"",INDEX(MarkStats[],MATCH(Systematic[[#This Row],[SampleVariableLabel]],MarkStats[Label],0), Systematic[[#This Row],[State]]+4))</f>
        <v>#N/A</v>
      </c>
    </row>
    <row r="193" spans="1:9" x14ac:dyDescent="0.25">
      <c r="A193" s="1">
        <f t="shared" si="8"/>
        <v>1</v>
      </c>
      <c r="B193" s="1">
        <f t="shared" si="6"/>
        <v>2</v>
      </c>
      <c r="C193" s="1">
        <f>IF(Systematic[[#This Row],[VariableIndex]]&gt;1,C192,IF(C192+1=StepsPerSubsample,0,C192+1))</f>
        <v>13</v>
      </c>
      <c r="D193" s="1">
        <f t="shared" si="7"/>
        <v>3</v>
      </c>
      <c r="E193" s="1" t="str">
        <f>INDEX(Protocol[Mark],MATCH(C193,Protocol[Step],0))</f>
        <v>12Azd</v>
      </c>
      <c r="F193" s="1" t="str">
        <f>INDEX(Variables[Variable],MATCH(Systematic[[#This Row],[VariableIndex]],Variables[Index],0))</f>
        <v>Specific flux</v>
      </c>
      <c r="G193" s="134">
        <f>Systematic[[#This Row],[Sample]]*1000000+Systematic[[#This Row],[SubSample]]*10000+Systematic[[#This Row],[VariableIndex]]</f>
        <v>1020003</v>
      </c>
      <c r="H193" s="134">
        <f>Systematic[[#This Row],[SampleVariableLabel]]+100*Systematic[[#This Row],[State]]</f>
        <v>1021303</v>
      </c>
      <c r="I193" s="27" t="e">
        <f>IF(Systematic[[#This Row],[Sample]]&gt;nSamples,"",INDEX(MarkStats[],MATCH(Systematic[[#This Row],[SampleVariableLabel]],MarkStats[Label],0), Systematic[[#This Row],[State]]+4))</f>
        <v>#N/A</v>
      </c>
    </row>
    <row r="194" spans="1:9" x14ac:dyDescent="0.25">
      <c r="A194" s="1">
        <f t="shared" si="8"/>
        <v>1</v>
      </c>
      <c r="B194" s="1">
        <f t="shared" si="6"/>
        <v>2</v>
      </c>
      <c r="C194" s="1">
        <f>IF(Systematic[[#This Row],[VariableIndex]]&gt;1,C193,IF(C193+1=StepsPerSubsample,0,C193+1))</f>
        <v>13</v>
      </c>
      <c r="D194" s="1">
        <f t="shared" si="7"/>
        <v>4</v>
      </c>
      <c r="E194" s="1" t="str">
        <f>INDEX(Protocol[Mark],MATCH(C194,Protocol[Step],0))</f>
        <v>12Azd</v>
      </c>
      <c r="F194" s="1" t="str">
        <f>INDEX(Variables[Variable],MATCH(Systematic[[#This Row],[VariableIndex]],Variables[Index],0))</f>
        <v>Flux control ratio</v>
      </c>
      <c r="G194" s="134">
        <f>Systematic[[#This Row],[Sample]]*1000000+Systematic[[#This Row],[SubSample]]*10000+Systematic[[#This Row],[VariableIndex]]</f>
        <v>1020004</v>
      </c>
      <c r="H194" s="134">
        <f>Systematic[[#This Row],[SampleVariableLabel]]+100*Systematic[[#This Row],[State]]</f>
        <v>1021304</v>
      </c>
      <c r="I194" s="27" t="e">
        <f>IF(Systematic[[#This Row],[Sample]]&gt;nSamples,"",INDEX(MarkStats[],MATCH(Systematic[[#This Row],[SampleVariableLabel]],MarkStats[Label],0), Systematic[[#This Row],[State]]+4))</f>
        <v>#N/A</v>
      </c>
    </row>
    <row r="195" spans="1:9" x14ac:dyDescent="0.25">
      <c r="A195" s="1">
        <f t="shared" si="8"/>
        <v>1</v>
      </c>
      <c r="B195" s="1">
        <f t="shared" ref="B195:B258" si="9">IF(OR(C195&gt;0,D195&gt;1),B194,IF(B194=SubsamplesPerSample,1,B194+1))</f>
        <v>2</v>
      </c>
      <c r="C195" s="1">
        <f>IF(Systematic[[#This Row],[VariableIndex]]&gt;1,C194,IF(C194+1=StepsPerSubsample,0,C194+1))</f>
        <v>13</v>
      </c>
      <c r="D195" s="1">
        <f t="shared" ref="D195:D258" si="10">IF(D194=nVariables,1,D194+1)</f>
        <v>5</v>
      </c>
      <c r="E195" s="1" t="str">
        <f>INDEX(Protocol[Mark],MATCH(C195,Protocol[Step],0))</f>
        <v>12Azd</v>
      </c>
      <c r="F195" s="1" t="str">
        <f>INDEX(Variables[Variable],MATCH(Systematic[[#This Row],[VariableIndex]],Variables[Index],0))</f>
        <v>Specific flux (mt)</v>
      </c>
      <c r="G195" s="134">
        <f>Systematic[[#This Row],[Sample]]*1000000+Systematic[[#This Row],[SubSample]]*10000+Systematic[[#This Row],[VariableIndex]]</f>
        <v>1020005</v>
      </c>
      <c r="H195" s="134">
        <f>Systematic[[#This Row],[SampleVariableLabel]]+100*Systematic[[#This Row],[State]]</f>
        <v>1021305</v>
      </c>
      <c r="I195" s="27" t="e">
        <f>IF(Systematic[[#This Row],[Sample]]&gt;nSamples,"",INDEX(MarkStats[],MATCH(Systematic[[#This Row],[SampleVariableLabel]],MarkStats[Label],0), Systematic[[#This Row],[State]]+4))</f>
        <v>#N/A</v>
      </c>
    </row>
    <row r="196" spans="1:9" x14ac:dyDescent="0.25">
      <c r="A196" s="1">
        <f t="shared" ref="A196:A259" si="11">IF(OR(B196&gt;1,C196&gt;0,D196&gt;1),A195,A195+1)</f>
        <v>1</v>
      </c>
      <c r="B196" s="1">
        <f t="shared" si="9"/>
        <v>2</v>
      </c>
      <c r="C196" s="1">
        <f>IF(Systematic[[#This Row],[VariableIndex]]&gt;1,C195,IF(C195+1=StepsPerSubsample,0,C195+1))</f>
        <v>13</v>
      </c>
      <c r="D196" s="1">
        <f t="shared" si="10"/>
        <v>6</v>
      </c>
      <c r="E196" s="1" t="str">
        <f>INDEX(Protocol[Mark],MATCH(C196,Protocol[Step],0))</f>
        <v>12Azd</v>
      </c>
      <c r="F196" s="1" t="str">
        <f>INDEX(Variables[Variable],MATCH(Systematic[[#This Row],[VariableIndex]],Variables[Index],0))</f>
        <v>FCR (mt: ROX-corr.)</v>
      </c>
      <c r="G196" s="134">
        <f>Systematic[[#This Row],[Sample]]*1000000+Systematic[[#This Row],[SubSample]]*10000+Systematic[[#This Row],[VariableIndex]]</f>
        <v>1020006</v>
      </c>
      <c r="H196" s="134">
        <f>Systematic[[#This Row],[SampleVariableLabel]]+100*Systematic[[#This Row],[State]]</f>
        <v>1021306</v>
      </c>
      <c r="I196" s="27" t="e">
        <f>IF(Systematic[[#This Row],[Sample]]&gt;nSamples,"",INDEX(MarkStats[],MATCH(Systematic[[#This Row],[SampleVariableLabel]],MarkStats[Label],0), Systematic[[#This Row],[State]]+4))</f>
        <v>#N/A</v>
      </c>
    </row>
    <row r="197" spans="1:9" x14ac:dyDescent="0.25">
      <c r="A197" s="1">
        <f t="shared" si="11"/>
        <v>1</v>
      </c>
      <c r="B197" s="1">
        <f t="shared" si="9"/>
        <v>2</v>
      </c>
      <c r="C197" s="1">
        <f>IF(Systematic[[#This Row],[VariableIndex]]&gt;1,C196,IF(C196+1=StepsPerSubsample,0,C196+1))</f>
        <v>13</v>
      </c>
      <c r="D197" s="1">
        <f t="shared" si="10"/>
        <v>7</v>
      </c>
      <c r="E197" s="1" t="str">
        <f>INDEX(Protocol[Mark],MATCH(C197,Protocol[Step],0))</f>
        <v>12Azd</v>
      </c>
      <c r="F197" s="1" t="str">
        <f>INDEX(Variables[Variable],MATCH(Systematic[[#This Row],[VariableIndex]],Variables[Index],0))</f>
        <v>FCR (mt: ROX-corr.)</v>
      </c>
      <c r="G197" s="134">
        <f>Systematic[[#This Row],[Sample]]*1000000+Systematic[[#This Row],[SubSample]]*10000+Systematic[[#This Row],[VariableIndex]]</f>
        <v>1020007</v>
      </c>
      <c r="H197" s="134">
        <f>Systematic[[#This Row],[SampleVariableLabel]]+100*Systematic[[#This Row],[State]]</f>
        <v>1021307</v>
      </c>
      <c r="I197" s="27" t="e">
        <f>IF(Systematic[[#This Row],[Sample]]&gt;nSamples,"",INDEX(MarkStats[],MATCH(Systematic[[#This Row],[SampleVariableLabel]],MarkStats[Label],0), Systematic[[#This Row],[State]]+4))</f>
        <v>#N/A</v>
      </c>
    </row>
    <row r="198" spans="1:9" x14ac:dyDescent="0.25">
      <c r="A198" s="1">
        <f t="shared" si="11"/>
        <v>1</v>
      </c>
      <c r="B198" s="1">
        <f t="shared" si="9"/>
        <v>3</v>
      </c>
      <c r="C198" s="1">
        <f>IF(Systematic[[#This Row],[VariableIndex]]&gt;1,C197,IF(C197+1=StepsPerSubsample,0,C197+1))</f>
        <v>0</v>
      </c>
      <c r="D198" s="1">
        <f t="shared" si="10"/>
        <v>1</v>
      </c>
      <c r="E198" s="1" t="str">
        <f>INDEX(Protocol[Mark],MATCH(C198,Protocol[Step],0))</f>
        <v>1ce</v>
      </c>
      <c r="F198" s="1" t="str">
        <f>INDEX(Variables[Variable],MATCH(Systematic[[#This Row],[VariableIndex]],Variables[Index],0))</f>
        <v>O2 concentration</v>
      </c>
      <c r="G198" s="134">
        <f>Systematic[[#This Row],[Sample]]*1000000+Systematic[[#This Row],[SubSample]]*10000+Systematic[[#This Row],[VariableIndex]]</f>
        <v>1030001</v>
      </c>
      <c r="H198" s="134">
        <f>Systematic[[#This Row],[SampleVariableLabel]]+100*Systematic[[#This Row],[State]]</f>
        <v>1030001</v>
      </c>
      <c r="I198" s="27" t="e">
        <f>IF(Systematic[[#This Row],[Sample]]&gt;nSamples,"",INDEX(MarkStats[],MATCH(Systematic[[#This Row],[SampleVariableLabel]],MarkStats[Label],0), Systematic[[#This Row],[State]]+4))</f>
        <v>#N/A</v>
      </c>
    </row>
    <row r="199" spans="1:9" x14ac:dyDescent="0.25">
      <c r="A199" s="1">
        <f t="shared" si="11"/>
        <v>1</v>
      </c>
      <c r="B199" s="1">
        <f t="shared" si="9"/>
        <v>3</v>
      </c>
      <c r="C199" s="1">
        <f>IF(Systematic[[#This Row],[VariableIndex]]&gt;1,C198,IF(C198+1=StepsPerSubsample,0,C198+1))</f>
        <v>0</v>
      </c>
      <c r="D199" s="1">
        <f t="shared" si="10"/>
        <v>2</v>
      </c>
      <c r="E199" s="1" t="str">
        <f>INDEX(Protocol[Mark],MATCH(C199,Protocol[Step],0))</f>
        <v>1ce</v>
      </c>
      <c r="F199" s="1" t="str">
        <f>INDEX(Variables[Variable],MATCH(Systematic[[#This Row],[VariableIndex]],Variables[Index],0))</f>
        <v>O2 flux per volume</v>
      </c>
      <c r="G199" s="134">
        <f>Systematic[[#This Row],[Sample]]*1000000+Systematic[[#This Row],[SubSample]]*10000+Systematic[[#This Row],[VariableIndex]]</f>
        <v>1030002</v>
      </c>
      <c r="H199" s="134">
        <f>Systematic[[#This Row],[SampleVariableLabel]]+100*Systematic[[#This Row],[State]]</f>
        <v>1030002</v>
      </c>
      <c r="I199" s="27" t="e">
        <f>IF(Systematic[[#This Row],[Sample]]&gt;nSamples,"",INDEX(MarkStats[],MATCH(Systematic[[#This Row],[SampleVariableLabel]],MarkStats[Label],0), Systematic[[#This Row],[State]]+4))</f>
        <v>#N/A</v>
      </c>
    </row>
    <row r="200" spans="1:9" x14ac:dyDescent="0.25">
      <c r="A200" s="1">
        <f t="shared" si="11"/>
        <v>1</v>
      </c>
      <c r="B200" s="1">
        <f t="shared" si="9"/>
        <v>3</v>
      </c>
      <c r="C200" s="1">
        <f>IF(Systematic[[#This Row],[VariableIndex]]&gt;1,C199,IF(C199+1=StepsPerSubsample,0,C199+1))</f>
        <v>0</v>
      </c>
      <c r="D200" s="1">
        <f t="shared" si="10"/>
        <v>3</v>
      </c>
      <c r="E200" s="1" t="str">
        <f>INDEX(Protocol[Mark],MATCH(C200,Protocol[Step],0))</f>
        <v>1ce</v>
      </c>
      <c r="F200" s="1" t="str">
        <f>INDEX(Variables[Variable],MATCH(Systematic[[#This Row],[VariableIndex]],Variables[Index],0))</f>
        <v>Specific flux</v>
      </c>
      <c r="G200" s="134">
        <f>Systematic[[#This Row],[Sample]]*1000000+Systematic[[#This Row],[SubSample]]*10000+Systematic[[#This Row],[VariableIndex]]</f>
        <v>1030003</v>
      </c>
      <c r="H200" s="134">
        <f>Systematic[[#This Row],[SampleVariableLabel]]+100*Systematic[[#This Row],[State]]</f>
        <v>1030003</v>
      </c>
      <c r="I200" s="27" t="e">
        <f>IF(Systematic[[#This Row],[Sample]]&gt;nSamples,"",INDEX(MarkStats[],MATCH(Systematic[[#This Row],[SampleVariableLabel]],MarkStats[Label],0), Systematic[[#This Row],[State]]+4))</f>
        <v>#N/A</v>
      </c>
    </row>
    <row r="201" spans="1:9" x14ac:dyDescent="0.25">
      <c r="A201" s="1">
        <f t="shared" si="11"/>
        <v>1</v>
      </c>
      <c r="B201" s="1">
        <f t="shared" si="9"/>
        <v>3</v>
      </c>
      <c r="C201" s="1">
        <f>IF(Systematic[[#This Row],[VariableIndex]]&gt;1,C200,IF(C200+1=StepsPerSubsample,0,C200+1))</f>
        <v>0</v>
      </c>
      <c r="D201" s="1">
        <f t="shared" si="10"/>
        <v>4</v>
      </c>
      <c r="E201" s="1" t="str">
        <f>INDEX(Protocol[Mark],MATCH(C201,Protocol[Step],0))</f>
        <v>1ce</v>
      </c>
      <c r="F201" s="1" t="str">
        <f>INDEX(Variables[Variable],MATCH(Systematic[[#This Row],[VariableIndex]],Variables[Index],0))</f>
        <v>Flux control ratio</v>
      </c>
      <c r="G201" s="134">
        <f>Systematic[[#This Row],[Sample]]*1000000+Systematic[[#This Row],[SubSample]]*10000+Systematic[[#This Row],[VariableIndex]]</f>
        <v>1030004</v>
      </c>
      <c r="H201" s="134">
        <f>Systematic[[#This Row],[SampleVariableLabel]]+100*Systematic[[#This Row],[State]]</f>
        <v>1030004</v>
      </c>
      <c r="I201" s="27" t="e">
        <f>IF(Systematic[[#This Row],[Sample]]&gt;nSamples,"",INDEX(MarkStats[],MATCH(Systematic[[#This Row],[SampleVariableLabel]],MarkStats[Label],0), Systematic[[#This Row],[State]]+4))</f>
        <v>#N/A</v>
      </c>
    </row>
    <row r="202" spans="1:9" x14ac:dyDescent="0.25">
      <c r="A202" s="1">
        <f t="shared" si="11"/>
        <v>1</v>
      </c>
      <c r="B202" s="1">
        <f t="shared" si="9"/>
        <v>3</v>
      </c>
      <c r="C202" s="1">
        <f>IF(Systematic[[#This Row],[VariableIndex]]&gt;1,C201,IF(C201+1=StepsPerSubsample,0,C201+1))</f>
        <v>0</v>
      </c>
      <c r="D202" s="1">
        <f t="shared" si="10"/>
        <v>5</v>
      </c>
      <c r="E202" s="1" t="str">
        <f>INDEX(Protocol[Mark],MATCH(C202,Protocol[Step],0))</f>
        <v>1ce</v>
      </c>
      <c r="F202" s="1" t="str">
        <f>INDEX(Variables[Variable],MATCH(Systematic[[#This Row],[VariableIndex]],Variables[Index],0))</f>
        <v>Specific flux (mt)</v>
      </c>
      <c r="G202" s="134">
        <f>Systematic[[#This Row],[Sample]]*1000000+Systematic[[#This Row],[SubSample]]*10000+Systematic[[#This Row],[VariableIndex]]</f>
        <v>1030005</v>
      </c>
      <c r="H202" s="134">
        <f>Systematic[[#This Row],[SampleVariableLabel]]+100*Systematic[[#This Row],[State]]</f>
        <v>1030005</v>
      </c>
      <c r="I202" s="27" t="e">
        <f>IF(Systematic[[#This Row],[Sample]]&gt;nSamples,"",INDEX(MarkStats[],MATCH(Systematic[[#This Row],[SampleVariableLabel]],MarkStats[Label],0), Systematic[[#This Row],[State]]+4))</f>
        <v>#N/A</v>
      </c>
    </row>
    <row r="203" spans="1:9" x14ac:dyDescent="0.25">
      <c r="A203" s="1">
        <f t="shared" si="11"/>
        <v>1</v>
      </c>
      <c r="B203" s="1">
        <f t="shared" si="9"/>
        <v>3</v>
      </c>
      <c r="C203" s="1">
        <f>IF(Systematic[[#This Row],[VariableIndex]]&gt;1,C202,IF(C202+1=StepsPerSubsample,0,C202+1))</f>
        <v>0</v>
      </c>
      <c r="D203" s="1">
        <f t="shared" si="10"/>
        <v>6</v>
      </c>
      <c r="E203" s="1" t="str">
        <f>INDEX(Protocol[Mark],MATCH(C203,Protocol[Step],0))</f>
        <v>1ce</v>
      </c>
      <c r="F203" s="1" t="str">
        <f>INDEX(Variables[Variable],MATCH(Systematic[[#This Row],[VariableIndex]],Variables[Index],0))</f>
        <v>FCR (mt: ROX-corr.)</v>
      </c>
      <c r="G203" s="134">
        <f>Systematic[[#This Row],[Sample]]*1000000+Systematic[[#This Row],[SubSample]]*10000+Systematic[[#This Row],[VariableIndex]]</f>
        <v>1030006</v>
      </c>
      <c r="H203" s="134">
        <f>Systematic[[#This Row],[SampleVariableLabel]]+100*Systematic[[#This Row],[State]]</f>
        <v>1030006</v>
      </c>
      <c r="I203" s="27" t="e">
        <f>IF(Systematic[[#This Row],[Sample]]&gt;nSamples,"",INDEX(MarkStats[],MATCH(Systematic[[#This Row],[SampleVariableLabel]],MarkStats[Label],0), Systematic[[#This Row],[State]]+4))</f>
        <v>#N/A</v>
      </c>
    </row>
    <row r="204" spans="1:9" x14ac:dyDescent="0.25">
      <c r="A204" s="1">
        <f t="shared" si="11"/>
        <v>1</v>
      </c>
      <c r="B204" s="1">
        <f t="shared" si="9"/>
        <v>3</v>
      </c>
      <c r="C204" s="1">
        <f>IF(Systematic[[#This Row],[VariableIndex]]&gt;1,C203,IF(C203+1=StepsPerSubsample,0,C203+1))</f>
        <v>0</v>
      </c>
      <c r="D204" s="1">
        <f t="shared" si="10"/>
        <v>7</v>
      </c>
      <c r="E204" s="1" t="str">
        <f>INDEX(Protocol[Mark],MATCH(C204,Protocol[Step],0))</f>
        <v>1ce</v>
      </c>
      <c r="F204" s="1" t="str">
        <f>INDEX(Variables[Variable],MATCH(Systematic[[#This Row],[VariableIndex]],Variables[Index],0))</f>
        <v>FCR (mt: ROX-corr.)</v>
      </c>
      <c r="G204" s="134">
        <f>Systematic[[#This Row],[Sample]]*1000000+Systematic[[#This Row],[SubSample]]*10000+Systematic[[#This Row],[VariableIndex]]</f>
        <v>1030007</v>
      </c>
      <c r="H204" s="134">
        <f>Systematic[[#This Row],[SampleVariableLabel]]+100*Systematic[[#This Row],[State]]</f>
        <v>1030007</v>
      </c>
      <c r="I204" s="27" t="e">
        <f>IF(Systematic[[#This Row],[Sample]]&gt;nSamples,"",INDEX(MarkStats[],MATCH(Systematic[[#This Row],[SampleVariableLabel]],MarkStats[Label],0), Systematic[[#This Row],[State]]+4))</f>
        <v>#N/A</v>
      </c>
    </row>
    <row r="205" spans="1:9" x14ac:dyDescent="0.25">
      <c r="A205" s="1">
        <f t="shared" si="11"/>
        <v>1</v>
      </c>
      <c r="B205" s="1">
        <f t="shared" si="9"/>
        <v>3</v>
      </c>
      <c r="C205" s="1">
        <f>IF(Systematic[[#This Row],[VariableIndex]]&gt;1,C204,IF(C204+1=StepsPerSubsample,0,C204+1))</f>
        <v>1</v>
      </c>
      <c r="D205" s="1">
        <f t="shared" si="10"/>
        <v>1</v>
      </c>
      <c r="E205" s="1" t="str">
        <f>INDEX(Protocol[Mark],MATCH(C205,Protocol[Step],0))</f>
        <v>2P10</v>
      </c>
      <c r="F205" s="1" t="str">
        <f>INDEX(Variables[Variable],MATCH(Systematic[[#This Row],[VariableIndex]],Variables[Index],0))</f>
        <v>O2 concentration</v>
      </c>
      <c r="G205" s="134">
        <f>Systematic[[#This Row],[Sample]]*1000000+Systematic[[#This Row],[SubSample]]*10000+Systematic[[#This Row],[VariableIndex]]</f>
        <v>1030001</v>
      </c>
      <c r="H205" s="134">
        <f>Systematic[[#This Row],[SampleVariableLabel]]+100*Systematic[[#This Row],[State]]</f>
        <v>1030101</v>
      </c>
      <c r="I205" s="27" t="e">
        <f>IF(Systematic[[#This Row],[Sample]]&gt;nSamples,"",INDEX(MarkStats[],MATCH(Systematic[[#This Row],[SampleVariableLabel]],MarkStats[Label],0), Systematic[[#This Row],[State]]+4))</f>
        <v>#N/A</v>
      </c>
    </row>
    <row r="206" spans="1:9" x14ac:dyDescent="0.25">
      <c r="A206" s="1">
        <f t="shared" si="11"/>
        <v>1</v>
      </c>
      <c r="B206" s="1">
        <f t="shared" si="9"/>
        <v>3</v>
      </c>
      <c r="C206" s="1">
        <f>IF(Systematic[[#This Row],[VariableIndex]]&gt;1,C205,IF(C205+1=StepsPerSubsample,0,C205+1))</f>
        <v>1</v>
      </c>
      <c r="D206" s="1">
        <f t="shared" si="10"/>
        <v>2</v>
      </c>
      <c r="E206" s="1" t="str">
        <f>INDEX(Protocol[Mark],MATCH(C206,Protocol[Step],0))</f>
        <v>2P10</v>
      </c>
      <c r="F206" s="1" t="str">
        <f>INDEX(Variables[Variable],MATCH(Systematic[[#This Row],[VariableIndex]],Variables[Index],0))</f>
        <v>O2 flux per volume</v>
      </c>
      <c r="G206" s="134">
        <f>Systematic[[#This Row],[Sample]]*1000000+Systematic[[#This Row],[SubSample]]*10000+Systematic[[#This Row],[VariableIndex]]</f>
        <v>1030002</v>
      </c>
      <c r="H206" s="134">
        <f>Systematic[[#This Row],[SampleVariableLabel]]+100*Systematic[[#This Row],[State]]</f>
        <v>1030102</v>
      </c>
      <c r="I206" s="27" t="e">
        <f>IF(Systematic[[#This Row],[Sample]]&gt;nSamples,"",INDEX(MarkStats[],MATCH(Systematic[[#This Row],[SampleVariableLabel]],MarkStats[Label],0), Systematic[[#This Row],[State]]+4))</f>
        <v>#N/A</v>
      </c>
    </row>
    <row r="207" spans="1:9" x14ac:dyDescent="0.25">
      <c r="A207" s="1">
        <f t="shared" si="11"/>
        <v>1</v>
      </c>
      <c r="B207" s="1">
        <f t="shared" si="9"/>
        <v>3</v>
      </c>
      <c r="C207" s="1">
        <f>IF(Systematic[[#This Row],[VariableIndex]]&gt;1,C206,IF(C206+1=StepsPerSubsample,0,C206+1))</f>
        <v>1</v>
      </c>
      <c r="D207" s="1">
        <f t="shared" si="10"/>
        <v>3</v>
      </c>
      <c r="E207" s="1" t="str">
        <f>INDEX(Protocol[Mark],MATCH(C207,Protocol[Step],0))</f>
        <v>2P10</v>
      </c>
      <c r="F207" s="1" t="str">
        <f>INDEX(Variables[Variable],MATCH(Systematic[[#This Row],[VariableIndex]],Variables[Index],0))</f>
        <v>Specific flux</v>
      </c>
      <c r="G207" s="134">
        <f>Systematic[[#This Row],[Sample]]*1000000+Systematic[[#This Row],[SubSample]]*10000+Systematic[[#This Row],[VariableIndex]]</f>
        <v>1030003</v>
      </c>
      <c r="H207" s="134">
        <f>Systematic[[#This Row],[SampleVariableLabel]]+100*Systematic[[#This Row],[State]]</f>
        <v>1030103</v>
      </c>
      <c r="I207" s="27" t="e">
        <f>IF(Systematic[[#This Row],[Sample]]&gt;nSamples,"",INDEX(MarkStats[],MATCH(Systematic[[#This Row],[SampleVariableLabel]],MarkStats[Label],0), Systematic[[#This Row],[State]]+4))</f>
        <v>#N/A</v>
      </c>
    </row>
    <row r="208" spans="1:9" x14ac:dyDescent="0.25">
      <c r="A208" s="1">
        <f t="shared" si="11"/>
        <v>1</v>
      </c>
      <c r="B208" s="1">
        <f t="shared" si="9"/>
        <v>3</v>
      </c>
      <c r="C208" s="1">
        <f>IF(Systematic[[#This Row],[VariableIndex]]&gt;1,C207,IF(C207+1=StepsPerSubsample,0,C207+1))</f>
        <v>1</v>
      </c>
      <c r="D208" s="1">
        <f t="shared" si="10"/>
        <v>4</v>
      </c>
      <c r="E208" s="1" t="str">
        <f>INDEX(Protocol[Mark],MATCH(C208,Protocol[Step],0))</f>
        <v>2P10</v>
      </c>
      <c r="F208" s="1" t="str">
        <f>INDEX(Variables[Variable],MATCH(Systematic[[#This Row],[VariableIndex]],Variables[Index],0))</f>
        <v>Flux control ratio</v>
      </c>
      <c r="G208" s="134">
        <f>Systematic[[#This Row],[Sample]]*1000000+Systematic[[#This Row],[SubSample]]*10000+Systematic[[#This Row],[VariableIndex]]</f>
        <v>1030004</v>
      </c>
      <c r="H208" s="134">
        <f>Systematic[[#This Row],[SampleVariableLabel]]+100*Systematic[[#This Row],[State]]</f>
        <v>1030104</v>
      </c>
      <c r="I208" s="27" t="e">
        <f>IF(Systematic[[#This Row],[Sample]]&gt;nSamples,"",INDEX(MarkStats[],MATCH(Systematic[[#This Row],[SampleVariableLabel]],MarkStats[Label],0), Systematic[[#This Row],[State]]+4))</f>
        <v>#N/A</v>
      </c>
    </row>
    <row r="209" spans="1:9" x14ac:dyDescent="0.25">
      <c r="A209" s="1">
        <f t="shared" si="11"/>
        <v>1</v>
      </c>
      <c r="B209" s="1">
        <f t="shared" si="9"/>
        <v>3</v>
      </c>
      <c r="C209" s="1">
        <f>IF(Systematic[[#This Row],[VariableIndex]]&gt;1,C208,IF(C208+1=StepsPerSubsample,0,C208+1))</f>
        <v>1</v>
      </c>
      <c r="D209" s="1">
        <f t="shared" si="10"/>
        <v>5</v>
      </c>
      <c r="E209" s="1" t="str">
        <f>INDEX(Protocol[Mark],MATCH(C209,Protocol[Step],0))</f>
        <v>2P10</v>
      </c>
      <c r="F209" s="1" t="str">
        <f>INDEX(Variables[Variable],MATCH(Systematic[[#This Row],[VariableIndex]],Variables[Index],0))</f>
        <v>Specific flux (mt)</v>
      </c>
      <c r="G209" s="134">
        <f>Systematic[[#This Row],[Sample]]*1000000+Systematic[[#This Row],[SubSample]]*10000+Systematic[[#This Row],[VariableIndex]]</f>
        <v>1030005</v>
      </c>
      <c r="H209" s="134">
        <f>Systematic[[#This Row],[SampleVariableLabel]]+100*Systematic[[#This Row],[State]]</f>
        <v>1030105</v>
      </c>
      <c r="I209" s="27" t="e">
        <f>IF(Systematic[[#This Row],[Sample]]&gt;nSamples,"",INDEX(MarkStats[],MATCH(Systematic[[#This Row],[SampleVariableLabel]],MarkStats[Label],0), Systematic[[#This Row],[State]]+4))</f>
        <v>#N/A</v>
      </c>
    </row>
    <row r="210" spans="1:9" x14ac:dyDescent="0.25">
      <c r="A210" s="1">
        <f t="shared" si="11"/>
        <v>1</v>
      </c>
      <c r="B210" s="1">
        <f t="shared" si="9"/>
        <v>3</v>
      </c>
      <c r="C210" s="1">
        <f>IF(Systematic[[#This Row],[VariableIndex]]&gt;1,C209,IF(C209+1=StepsPerSubsample,0,C209+1))</f>
        <v>1</v>
      </c>
      <c r="D210" s="1">
        <f t="shared" si="10"/>
        <v>6</v>
      </c>
      <c r="E210" s="1" t="str">
        <f>INDEX(Protocol[Mark],MATCH(C210,Protocol[Step],0))</f>
        <v>2P10</v>
      </c>
      <c r="F210" s="1" t="str">
        <f>INDEX(Variables[Variable],MATCH(Systematic[[#This Row],[VariableIndex]],Variables[Index],0))</f>
        <v>FCR (mt: ROX-corr.)</v>
      </c>
      <c r="G210" s="134">
        <f>Systematic[[#This Row],[Sample]]*1000000+Systematic[[#This Row],[SubSample]]*10000+Systematic[[#This Row],[VariableIndex]]</f>
        <v>1030006</v>
      </c>
      <c r="H210" s="134">
        <f>Systematic[[#This Row],[SampleVariableLabel]]+100*Systematic[[#This Row],[State]]</f>
        <v>1030106</v>
      </c>
      <c r="I210" s="27" t="e">
        <f>IF(Systematic[[#This Row],[Sample]]&gt;nSamples,"",INDEX(MarkStats[],MATCH(Systematic[[#This Row],[SampleVariableLabel]],MarkStats[Label],0), Systematic[[#This Row],[State]]+4))</f>
        <v>#N/A</v>
      </c>
    </row>
    <row r="211" spans="1:9" x14ac:dyDescent="0.25">
      <c r="A211" s="1">
        <f t="shared" si="11"/>
        <v>1</v>
      </c>
      <c r="B211" s="1">
        <f t="shared" si="9"/>
        <v>3</v>
      </c>
      <c r="C211" s="1">
        <f>IF(Systematic[[#This Row],[VariableIndex]]&gt;1,C210,IF(C210+1=StepsPerSubsample,0,C210+1))</f>
        <v>1</v>
      </c>
      <c r="D211" s="1">
        <f t="shared" si="10"/>
        <v>7</v>
      </c>
      <c r="E211" s="1" t="str">
        <f>INDEX(Protocol[Mark],MATCH(C211,Protocol[Step],0))</f>
        <v>2P10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1030007</v>
      </c>
      <c r="H211" s="134">
        <f>Systematic[[#This Row],[SampleVariableLabel]]+100*Systematic[[#This Row],[State]]</f>
        <v>1030107</v>
      </c>
      <c r="I211" s="27" t="e">
        <f>IF(Systematic[[#This Row],[Sample]]&gt;nSamples,"",INDEX(MarkStats[],MATCH(Systematic[[#This Row],[SampleVariableLabel]],MarkStats[Label],0), Systematic[[#This Row],[State]]+4))</f>
        <v>#N/A</v>
      </c>
    </row>
    <row r="212" spans="1:9" x14ac:dyDescent="0.25">
      <c r="A212" s="1">
        <f t="shared" si="11"/>
        <v>1</v>
      </c>
      <c r="B212" s="1">
        <f t="shared" si="9"/>
        <v>3</v>
      </c>
      <c r="C212" s="1">
        <f>IF(Systematic[[#This Row],[VariableIndex]]&gt;1,C211,IF(C211+1=StepsPerSubsample,0,C211+1))</f>
        <v>2</v>
      </c>
      <c r="D212" s="1">
        <f t="shared" si="10"/>
        <v>1</v>
      </c>
      <c r="E212" s="1" t="str">
        <f>INDEX(Protocol[Mark],MATCH(C212,Protocol[Step],0))</f>
        <v>3Omy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1030001</v>
      </c>
      <c r="H212" s="134">
        <f>Systematic[[#This Row],[SampleVariableLabel]]+100*Systematic[[#This Row],[State]]</f>
        <v>1030201</v>
      </c>
      <c r="I212" s="27" t="e">
        <f>IF(Systematic[[#This Row],[Sample]]&gt;nSamples,"",INDEX(MarkStats[],MATCH(Systematic[[#This Row],[SampleVariableLabel]],MarkStats[Label],0), Systematic[[#This Row],[State]]+4))</f>
        <v>#N/A</v>
      </c>
    </row>
    <row r="213" spans="1:9" x14ac:dyDescent="0.25">
      <c r="A213" s="1">
        <f t="shared" si="11"/>
        <v>1</v>
      </c>
      <c r="B213" s="1">
        <f t="shared" si="9"/>
        <v>3</v>
      </c>
      <c r="C213" s="1">
        <f>IF(Systematic[[#This Row],[VariableIndex]]&gt;1,C212,IF(C212+1=StepsPerSubsample,0,C212+1))</f>
        <v>2</v>
      </c>
      <c r="D213" s="1">
        <f t="shared" si="10"/>
        <v>2</v>
      </c>
      <c r="E213" s="1" t="str">
        <f>INDEX(Protocol[Mark],MATCH(C213,Protocol[Step],0))</f>
        <v>3Omy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1030002</v>
      </c>
      <c r="H213" s="134">
        <f>Systematic[[#This Row],[SampleVariableLabel]]+100*Systematic[[#This Row],[State]]</f>
        <v>1030202</v>
      </c>
      <c r="I213" s="27" t="e">
        <f>IF(Systematic[[#This Row],[Sample]]&gt;nSamples,"",INDEX(MarkStats[],MATCH(Systematic[[#This Row],[SampleVariableLabel]],MarkStats[Label],0), Systematic[[#This Row],[State]]+4))</f>
        <v>#N/A</v>
      </c>
    </row>
    <row r="214" spans="1:9" x14ac:dyDescent="0.25">
      <c r="A214" s="1">
        <f t="shared" si="11"/>
        <v>1</v>
      </c>
      <c r="B214" s="1">
        <f t="shared" si="9"/>
        <v>3</v>
      </c>
      <c r="C214" s="1">
        <f>IF(Systematic[[#This Row],[VariableIndex]]&gt;1,C213,IF(C213+1=StepsPerSubsample,0,C213+1))</f>
        <v>2</v>
      </c>
      <c r="D214" s="1">
        <f t="shared" si="10"/>
        <v>3</v>
      </c>
      <c r="E214" s="1" t="str">
        <f>INDEX(Protocol[Mark],MATCH(C214,Protocol[Step],0))</f>
        <v>3Omy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1030003</v>
      </c>
      <c r="H214" s="134">
        <f>Systematic[[#This Row],[SampleVariableLabel]]+100*Systematic[[#This Row],[State]]</f>
        <v>1030203</v>
      </c>
      <c r="I214" s="27" t="e">
        <f>IF(Systematic[[#This Row],[Sample]]&gt;nSamples,"",INDEX(MarkStats[],MATCH(Systematic[[#This Row],[SampleVariableLabel]],MarkStats[Label],0), Systematic[[#This Row],[State]]+4))</f>
        <v>#N/A</v>
      </c>
    </row>
    <row r="215" spans="1:9" x14ac:dyDescent="0.25">
      <c r="A215" s="1">
        <f t="shared" si="11"/>
        <v>1</v>
      </c>
      <c r="B215" s="1">
        <f t="shared" si="9"/>
        <v>3</v>
      </c>
      <c r="C215" s="1">
        <f>IF(Systematic[[#This Row],[VariableIndex]]&gt;1,C214,IF(C214+1=StepsPerSubsample,0,C214+1))</f>
        <v>2</v>
      </c>
      <c r="D215" s="1">
        <f t="shared" si="10"/>
        <v>4</v>
      </c>
      <c r="E215" s="1" t="str">
        <f>INDEX(Protocol[Mark],MATCH(C215,Protocol[Step],0))</f>
        <v>3Omy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1030004</v>
      </c>
      <c r="H215" s="134">
        <f>Systematic[[#This Row],[SampleVariableLabel]]+100*Systematic[[#This Row],[State]]</f>
        <v>1030204</v>
      </c>
      <c r="I215" s="27" t="e">
        <f>IF(Systematic[[#This Row],[Sample]]&gt;nSamples,"",INDEX(MarkStats[],MATCH(Systematic[[#This Row],[SampleVariableLabel]],MarkStats[Label],0), Systematic[[#This Row],[State]]+4))</f>
        <v>#N/A</v>
      </c>
    </row>
    <row r="216" spans="1:9" x14ac:dyDescent="0.25">
      <c r="A216" s="1">
        <f t="shared" si="11"/>
        <v>1</v>
      </c>
      <c r="B216" s="1">
        <f t="shared" si="9"/>
        <v>3</v>
      </c>
      <c r="C216" s="1">
        <f>IF(Systematic[[#This Row],[VariableIndex]]&gt;1,C215,IF(C215+1=StepsPerSubsample,0,C215+1))</f>
        <v>2</v>
      </c>
      <c r="D216" s="1">
        <f t="shared" si="10"/>
        <v>5</v>
      </c>
      <c r="E216" s="1" t="str">
        <f>INDEX(Protocol[Mark],MATCH(C216,Protocol[Step],0))</f>
        <v>3Omy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1030005</v>
      </c>
      <c r="H216" s="134">
        <f>Systematic[[#This Row],[SampleVariableLabel]]+100*Systematic[[#This Row],[State]]</f>
        <v>1030205</v>
      </c>
      <c r="I216" s="27" t="e">
        <f>IF(Systematic[[#This Row],[Sample]]&gt;nSamples,"",INDEX(MarkStats[],MATCH(Systematic[[#This Row],[SampleVariableLabel]],MarkStats[Label],0), Systematic[[#This Row],[State]]+4))</f>
        <v>#N/A</v>
      </c>
    </row>
    <row r="217" spans="1:9" x14ac:dyDescent="0.25">
      <c r="A217" s="1">
        <f t="shared" si="11"/>
        <v>1</v>
      </c>
      <c r="B217" s="1">
        <f t="shared" si="9"/>
        <v>3</v>
      </c>
      <c r="C217" s="1">
        <f>IF(Systematic[[#This Row],[VariableIndex]]&gt;1,C216,IF(C216+1=StepsPerSubsample,0,C216+1))</f>
        <v>2</v>
      </c>
      <c r="D217" s="1">
        <f t="shared" si="10"/>
        <v>6</v>
      </c>
      <c r="E217" s="1" t="str">
        <f>INDEX(Protocol[Mark],MATCH(C217,Protocol[Step],0))</f>
        <v>3Omy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1030006</v>
      </c>
      <c r="H217" s="134">
        <f>Systematic[[#This Row],[SampleVariableLabel]]+100*Systematic[[#This Row],[State]]</f>
        <v>1030206</v>
      </c>
      <c r="I217" s="27" t="e">
        <f>IF(Systematic[[#This Row],[Sample]]&gt;nSamples,"",INDEX(MarkStats[],MATCH(Systematic[[#This Row],[SampleVariableLabel]],MarkStats[Label],0), Systematic[[#This Row],[State]]+4))</f>
        <v>#N/A</v>
      </c>
    </row>
    <row r="218" spans="1:9" x14ac:dyDescent="0.25">
      <c r="A218" s="1">
        <f t="shared" si="11"/>
        <v>1</v>
      </c>
      <c r="B218" s="1">
        <f t="shared" si="9"/>
        <v>3</v>
      </c>
      <c r="C218" s="1">
        <f>IF(Systematic[[#This Row],[VariableIndex]]&gt;1,C217,IF(C217+1=StepsPerSubsample,0,C217+1))</f>
        <v>2</v>
      </c>
      <c r="D218" s="1">
        <f t="shared" si="10"/>
        <v>7</v>
      </c>
      <c r="E218" s="1" t="str">
        <f>INDEX(Protocol[Mark],MATCH(C218,Protocol[Step],0))</f>
        <v>3Omy</v>
      </c>
      <c r="F218" s="1" t="str">
        <f>INDEX(Variables[Variable],MATCH(Systematic[[#This Row],[VariableIndex]],Variables[Index],0))</f>
        <v>FCR (mt: ROX-corr.)</v>
      </c>
      <c r="G218" s="134">
        <f>Systematic[[#This Row],[Sample]]*1000000+Systematic[[#This Row],[SubSample]]*10000+Systematic[[#This Row],[VariableIndex]]</f>
        <v>1030007</v>
      </c>
      <c r="H218" s="134">
        <f>Systematic[[#This Row],[SampleVariableLabel]]+100*Systematic[[#This Row],[State]]</f>
        <v>1030207</v>
      </c>
      <c r="I218" s="27" t="e">
        <f>IF(Systematic[[#This Row],[Sample]]&gt;nSamples,"",INDEX(MarkStats[],MATCH(Systematic[[#This Row],[SampleVariableLabel]],MarkStats[Label],0), Systematic[[#This Row],[State]]+4))</f>
        <v>#N/A</v>
      </c>
    </row>
    <row r="219" spans="1:9" x14ac:dyDescent="0.25">
      <c r="A219" s="1">
        <f t="shared" si="11"/>
        <v>1</v>
      </c>
      <c r="B219" s="1">
        <f t="shared" si="9"/>
        <v>3</v>
      </c>
      <c r="C219" s="1">
        <f>IF(Systematic[[#This Row],[VariableIndex]]&gt;1,C218,IF(C218+1=StepsPerSubsample,0,C218+1))</f>
        <v>3</v>
      </c>
      <c r="D219" s="1">
        <f t="shared" si="10"/>
        <v>1</v>
      </c>
      <c r="E219" s="1" t="str">
        <f>INDEX(Protocol[Mark],MATCH(C219,Protocol[Step],0))</f>
        <v>4U</v>
      </c>
      <c r="F219" s="1" t="str">
        <f>INDEX(Variables[Variable],MATCH(Systematic[[#This Row],[VariableIndex]],Variables[Index],0))</f>
        <v>O2 concentration</v>
      </c>
      <c r="G219" s="134">
        <f>Systematic[[#This Row],[Sample]]*1000000+Systematic[[#This Row],[SubSample]]*10000+Systematic[[#This Row],[VariableIndex]]</f>
        <v>1030001</v>
      </c>
      <c r="H219" s="134">
        <f>Systematic[[#This Row],[SampleVariableLabel]]+100*Systematic[[#This Row],[State]]</f>
        <v>1030301</v>
      </c>
      <c r="I219" s="27" t="e">
        <f>IF(Systematic[[#This Row],[Sample]]&gt;nSamples,"",INDEX(MarkStats[],MATCH(Systematic[[#This Row],[SampleVariableLabel]],MarkStats[Label],0), Systematic[[#This Row],[State]]+4))</f>
        <v>#N/A</v>
      </c>
    </row>
    <row r="220" spans="1:9" x14ac:dyDescent="0.25">
      <c r="A220" s="1">
        <f t="shared" si="11"/>
        <v>1</v>
      </c>
      <c r="B220" s="1">
        <f t="shared" si="9"/>
        <v>3</v>
      </c>
      <c r="C220" s="1">
        <f>IF(Systematic[[#This Row],[VariableIndex]]&gt;1,C219,IF(C219+1=StepsPerSubsample,0,C219+1))</f>
        <v>3</v>
      </c>
      <c r="D220" s="1">
        <f t="shared" si="10"/>
        <v>2</v>
      </c>
      <c r="E220" s="1" t="str">
        <f>INDEX(Protocol[Mark],MATCH(C220,Protocol[Step],0))</f>
        <v>4U</v>
      </c>
      <c r="F220" s="1" t="str">
        <f>INDEX(Variables[Variable],MATCH(Systematic[[#This Row],[VariableIndex]],Variables[Index],0))</f>
        <v>O2 flux per volume</v>
      </c>
      <c r="G220" s="134">
        <f>Systematic[[#This Row],[Sample]]*1000000+Systematic[[#This Row],[SubSample]]*10000+Systematic[[#This Row],[VariableIndex]]</f>
        <v>1030002</v>
      </c>
      <c r="H220" s="134">
        <f>Systematic[[#This Row],[SampleVariableLabel]]+100*Systematic[[#This Row],[State]]</f>
        <v>1030302</v>
      </c>
      <c r="I220" s="27" t="e">
        <f>IF(Systematic[[#This Row],[Sample]]&gt;nSamples,"",INDEX(MarkStats[],MATCH(Systematic[[#This Row],[SampleVariableLabel]],MarkStats[Label],0), Systematic[[#This Row],[State]]+4))</f>
        <v>#N/A</v>
      </c>
    </row>
    <row r="221" spans="1:9" x14ac:dyDescent="0.25">
      <c r="A221" s="1">
        <f t="shared" si="11"/>
        <v>1</v>
      </c>
      <c r="B221" s="1">
        <f t="shared" si="9"/>
        <v>3</v>
      </c>
      <c r="C221" s="1">
        <f>IF(Systematic[[#This Row],[VariableIndex]]&gt;1,C220,IF(C220+1=StepsPerSubsample,0,C220+1))</f>
        <v>3</v>
      </c>
      <c r="D221" s="1">
        <f t="shared" si="10"/>
        <v>3</v>
      </c>
      <c r="E221" s="1" t="str">
        <f>INDEX(Protocol[Mark],MATCH(C221,Protocol[Step],0))</f>
        <v>4U</v>
      </c>
      <c r="F221" s="1" t="str">
        <f>INDEX(Variables[Variable],MATCH(Systematic[[#This Row],[VariableIndex]],Variables[Index],0))</f>
        <v>Specific flux</v>
      </c>
      <c r="G221" s="134">
        <f>Systematic[[#This Row],[Sample]]*1000000+Systematic[[#This Row],[SubSample]]*10000+Systematic[[#This Row],[VariableIndex]]</f>
        <v>1030003</v>
      </c>
      <c r="H221" s="134">
        <f>Systematic[[#This Row],[SampleVariableLabel]]+100*Systematic[[#This Row],[State]]</f>
        <v>1030303</v>
      </c>
      <c r="I221" s="27" t="e">
        <f>IF(Systematic[[#This Row],[Sample]]&gt;nSamples,"",INDEX(MarkStats[],MATCH(Systematic[[#This Row],[SampleVariableLabel]],MarkStats[Label],0), Systematic[[#This Row],[State]]+4))</f>
        <v>#N/A</v>
      </c>
    </row>
    <row r="222" spans="1:9" x14ac:dyDescent="0.25">
      <c r="A222" s="1">
        <f t="shared" si="11"/>
        <v>1</v>
      </c>
      <c r="B222" s="1">
        <f t="shared" si="9"/>
        <v>3</v>
      </c>
      <c r="C222" s="1">
        <f>IF(Systematic[[#This Row],[VariableIndex]]&gt;1,C221,IF(C221+1=StepsPerSubsample,0,C221+1))</f>
        <v>3</v>
      </c>
      <c r="D222" s="1">
        <f t="shared" si="10"/>
        <v>4</v>
      </c>
      <c r="E222" s="1" t="str">
        <f>INDEX(Protocol[Mark],MATCH(C222,Protocol[Step],0))</f>
        <v>4U</v>
      </c>
      <c r="F222" s="1" t="str">
        <f>INDEX(Variables[Variable],MATCH(Systematic[[#This Row],[VariableIndex]],Variables[Index],0))</f>
        <v>Flux control ratio</v>
      </c>
      <c r="G222" s="134">
        <f>Systematic[[#This Row],[Sample]]*1000000+Systematic[[#This Row],[SubSample]]*10000+Systematic[[#This Row],[VariableIndex]]</f>
        <v>1030004</v>
      </c>
      <c r="H222" s="134">
        <f>Systematic[[#This Row],[SampleVariableLabel]]+100*Systematic[[#This Row],[State]]</f>
        <v>1030304</v>
      </c>
      <c r="I222" s="27" t="e">
        <f>IF(Systematic[[#This Row],[Sample]]&gt;nSamples,"",INDEX(MarkStats[],MATCH(Systematic[[#This Row],[SampleVariableLabel]],MarkStats[Label],0), Systematic[[#This Row],[State]]+4))</f>
        <v>#N/A</v>
      </c>
    </row>
    <row r="223" spans="1:9" x14ac:dyDescent="0.25">
      <c r="A223" s="1">
        <f t="shared" si="11"/>
        <v>1</v>
      </c>
      <c r="B223" s="1">
        <f t="shared" si="9"/>
        <v>3</v>
      </c>
      <c r="C223" s="1">
        <f>IF(Systematic[[#This Row],[VariableIndex]]&gt;1,C222,IF(C222+1=StepsPerSubsample,0,C222+1))</f>
        <v>3</v>
      </c>
      <c r="D223" s="1">
        <f t="shared" si="10"/>
        <v>5</v>
      </c>
      <c r="E223" s="1" t="str">
        <f>INDEX(Protocol[Mark],MATCH(C223,Protocol[Step],0))</f>
        <v>4U</v>
      </c>
      <c r="F223" s="1" t="str">
        <f>INDEX(Variables[Variable],MATCH(Systematic[[#This Row],[VariableIndex]],Variables[Index],0))</f>
        <v>Specific flux (mt)</v>
      </c>
      <c r="G223" s="134">
        <f>Systematic[[#This Row],[Sample]]*1000000+Systematic[[#This Row],[SubSample]]*10000+Systematic[[#This Row],[VariableIndex]]</f>
        <v>1030005</v>
      </c>
      <c r="H223" s="134">
        <f>Systematic[[#This Row],[SampleVariableLabel]]+100*Systematic[[#This Row],[State]]</f>
        <v>1030305</v>
      </c>
      <c r="I223" s="27" t="e">
        <f>IF(Systematic[[#This Row],[Sample]]&gt;nSamples,"",INDEX(MarkStats[],MATCH(Systematic[[#This Row],[SampleVariableLabel]],MarkStats[Label],0), Systematic[[#This Row],[State]]+4))</f>
        <v>#N/A</v>
      </c>
    </row>
    <row r="224" spans="1:9" x14ac:dyDescent="0.25">
      <c r="A224" s="1">
        <f t="shared" si="11"/>
        <v>1</v>
      </c>
      <c r="B224" s="1">
        <f t="shared" si="9"/>
        <v>3</v>
      </c>
      <c r="C224" s="1">
        <f>IF(Systematic[[#This Row],[VariableIndex]]&gt;1,C223,IF(C223+1=StepsPerSubsample,0,C223+1))</f>
        <v>3</v>
      </c>
      <c r="D224" s="1">
        <f t="shared" si="10"/>
        <v>6</v>
      </c>
      <c r="E224" s="1" t="str">
        <f>INDEX(Protocol[Mark],MATCH(C224,Protocol[Step],0))</f>
        <v>4U</v>
      </c>
      <c r="F224" s="1" t="str">
        <f>INDEX(Variables[Variable],MATCH(Systematic[[#This Row],[VariableIndex]],Variables[Index],0))</f>
        <v>FCR (mt: ROX-corr.)</v>
      </c>
      <c r="G224" s="134">
        <f>Systematic[[#This Row],[Sample]]*1000000+Systematic[[#This Row],[SubSample]]*10000+Systematic[[#This Row],[VariableIndex]]</f>
        <v>1030006</v>
      </c>
      <c r="H224" s="134">
        <f>Systematic[[#This Row],[SampleVariableLabel]]+100*Systematic[[#This Row],[State]]</f>
        <v>1030306</v>
      </c>
      <c r="I224" s="27" t="e">
        <f>IF(Systematic[[#This Row],[Sample]]&gt;nSamples,"",INDEX(MarkStats[],MATCH(Systematic[[#This Row],[SampleVariableLabel]],MarkStats[Label],0), Systematic[[#This Row],[State]]+4))</f>
        <v>#N/A</v>
      </c>
    </row>
    <row r="225" spans="1:9" x14ac:dyDescent="0.25">
      <c r="A225" s="1">
        <f t="shared" si="11"/>
        <v>1</v>
      </c>
      <c r="B225" s="1">
        <f t="shared" si="9"/>
        <v>3</v>
      </c>
      <c r="C225" s="1">
        <f>IF(Systematic[[#This Row],[VariableIndex]]&gt;1,C224,IF(C224+1=StepsPerSubsample,0,C224+1))</f>
        <v>3</v>
      </c>
      <c r="D225" s="1">
        <f t="shared" si="10"/>
        <v>7</v>
      </c>
      <c r="E225" s="1" t="str">
        <f>INDEX(Protocol[Mark],MATCH(C225,Protocol[Step],0))</f>
        <v>4U</v>
      </c>
      <c r="F225" s="1" t="str">
        <f>INDEX(Variables[Variable],MATCH(Systematic[[#This Row],[VariableIndex]],Variables[Index],0))</f>
        <v>FCR (mt: ROX-corr.)</v>
      </c>
      <c r="G225" s="134">
        <f>Systematic[[#This Row],[Sample]]*1000000+Systematic[[#This Row],[SubSample]]*10000+Systematic[[#This Row],[VariableIndex]]</f>
        <v>1030007</v>
      </c>
      <c r="H225" s="134">
        <f>Systematic[[#This Row],[SampleVariableLabel]]+100*Systematic[[#This Row],[State]]</f>
        <v>1030307</v>
      </c>
      <c r="I225" s="27" t="e">
        <f>IF(Systematic[[#This Row],[Sample]]&gt;nSamples,"",INDEX(MarkStats[],MATCH(Systematic[[#This Row],[SampleVariableLabel]],MarkStats[Label],0), Systematic[[#This Row],[State]]+4))</f>
        <v>#N/A</v>
      </c>
    </row>
    <row r="226" spans="1:9" x14ac:dyDescent="0.25">
      <c r="A226" s="1">
        <f t="shared" si="11"/>
        <v>1</v>
      </c>
      <c r="B226" s="1">
        <f t="shared" si="9"/>
        <v>3</v>
      </c>
      <c r="C226" s="1">
        <f>IF(Systematic[[#This Row],[VariableIndex]]&gt;1,C225,IF(C225+1=StepsPerSubsample,0,C225+1))</f>
        <v>4</v>
      </c>
      <c r="D226" s="1">
        <f t="shared" si="10"/>
        <v>1</v>
      </c>
      <c r="E226" s="1" t="str">
        <f>INDEX(Protocol[Mark],MATCH(C226,Protocol[Step],0))</f>
        <v>5Glc</v>
      </c>
      <c r="F226" s="1" t="str">
        <f>INDEX(Variables[Variable],MATCH(Systematic[[#This Row],[VariableIndex]],Variables[Index],0))</f>
        <v>O2 concentration</v>
      </c>
      <c r="G226" s="134">
        <f>Systematic[[#This Row],[Sample]]*1000000+Systematic[[#This Row],[SubSample]]*10000+Systematic[[#This Row],[VariableIndex]]</f>
        <v>1030001</v>
      </c>
      <c r="H226" s="134">
        <f>Systematic[[#This Row],[SampleVariableLabel]]+100*Systematic[[#This Row],[State]]</f>
        <v>1030401</v>
      </c>
      <c r="I226" s="27" t="e">
        <f>IF(Systematic[[#This Row],[Sample]]&gt;nSamples,"",INDEX(MarkStats[],MATCH(Systematic[[#This Row],[SampleVariableLabel]],MarkStats[Label],0), Systematic[[#This Row],[State]]+4))</f>
        <v>#N/A</v>
      </c>
    </row>
    <row r="227" spans="1:9" x14ac:dyDescent="0.25">
      <c r="A227" s="1">
        <f t="shared" si="11"/>
        <v>1</v>
      </c>
      <c r="B227" s="1">
        <f t="shared" si="9"/>
        <v>3</v>
      </c>
      <c r="C227" s="1">
        <f>IF(Systematic[[#This Row],[VariableIndex]]&gt;1,C226,IF(C226+1=StepsPerSubsample,0,C226+1))</f>
        <v>4</v>
      </c>
      <c r="D227" s="1">
        <f t="shared" si="10"/>
        <v>2</v>
      </c>
      <c r="E227" s="1" t="str">
        <f>INDEX(Protocol[Mark],MATCH(C227,Protocol[Step],0))</f>
        <v>5Glc</v>
      </c>
      <c r="F227" s="1" t="str">
        <f>INDEX(Variables[Variable],MATCH(Systematic[[#This Row],[VariableIndex]],Variables[Index],0))</f>
        <v>O2 flux per volume</v>
      </c>
      <c r="G227" s="134">
        <f>Systematic[[#This Row],[Sample]]*1000000+Systematic[[#This Row],[SubSample]]*10000+Systematic[[#This Row],[VariableIndex]]</f>
        <v>1030002</v>
      </c>
      <c r="H227" s="134">
        <f>Systematic[[#This Row],[SampleVariableLabel]]+100*Systematic[[#This Row],[State]]</f>
        <v>1030402</v>
      </c>
      <c r="I227" s="27" t="e">
        <f>IF(Systematic[[#This Row],[Sample]]&gt;nSamples,"",INDEX(MarkStats[],MATCH(Systematic[[#This Row],[SampleVariableLabel]],MarkStats[Label],0), Systematic[[#This Row],[State]]+4))</f>
        <v>#N/A</v>
      </c>
    </row>
    <row r="228" spans="1:9" x14ac:dyDescent="0.25">
      <c r="A228" s="1">
        <f t="shared" si="11"/>
        <v>1</v>
      </c>
      <c r="B228" s="1">
        <f t="shared" si="9"/>
        <v>3</v>
      </c>
      <c r="C228" s="1">
        <f>IF(Systematic[[#This Row],[VariableIndex]]&gt;1,C227,IF(C227+1=StepsPerSubsample,0,C227+1))</f>
        <v>4</v>
      </c>
      <c r="D228" s="1">
        <f t="shared" si="10"/>
        <v>3</v>
      </c>
      <c r="E228" s="1" t="str">
        <f>INDEX(Protocol[Mark],MATCH(C228,Protocol[Step],0))</f>
        <v>5Glc</v>
      </c>
      <c r="F228" s="1" t="str">
        <f>INDEX(Variables[Variable],MATCH(Systematic[[#This Row],[VariableIndex]],Variables[Index],0))</f>
        <v>Specific flux</v>
      </c>
      <c r="G228" s="134">
        <f>Systematic[[#This Row],[Sample]]*1000000+Systematic[[#This Row],[SubSample]]*10000+Systematic[[#This Row],[VariableIndex]]</f>
        <v>1030003</v>
      </c>
      <c r="H228" s="134">
        <f>Systematic[[#This Row],[SampleVariableLabel]]+100*Systematic[[#This Row],[State]]</f>
        <v>1030403</v>
      </c>
      <c r="I228" s="27" t="e">
        <f>IF(Systematic[[#This Row],[Sample]]&gt;nSamples,"",INDEX(MarkStats[],MATCH(Systematic[[#This Row],[SampleVariableLabel]],MarkStats[Label],0), Systematic[[#This Row],[State]]+4))</f>
        <v>#N/A</v>
      </c>
    </row>
    <row r="229" spans="1:9" x14ac:dyDescent="0.25">
      <c r="A229" s="1">
        <f t="shared" si="11"/>
        <v>1</v>
      </c>
      <c r="B229" s="1">
        <f t="shared" si="9"/>
        <v>3</v>
      </c>
      <c r="C229" s="1">
        <f>IF(Systematic[[#This Row],[VariableIndex]]&gt;1,C228,IF(C228+1=StepsPerSubsample,0,C228+1))</f>
        <v>4</v>
      </c>
      <c r="D229" s="1">
        <f t="shared" si="10"/>
        <v>4</v>
      </c>
      <c r="E229" s="1" t="str">
        <f>INDEX(Protocol[Mark],MATCH(C229,Protocol[Step],0))</f>
        <v>5Glc</v>
      </c>
      <c r="F229" s="1" t="str">
        <f>INDEX(Variables[Variable],MATCH(Systematic[[#This Row],[VariableIndex]],Variables[Index],0))</f>
        <v>Flux control ratio</v>
      </c>
      <c r="G229" s="134">
        <f>Systematic[[#This Row],[Sample]]*1000000+Systematic[[#This Row],[SubSample]]*10000+Systematic[[#This Row],[VariableIndex]]</f>
        <v>1030004</v>
      </c>
      <c r="H229" s="134">
        <f>Systematic[[#This Row],[SampleVariableLabel]]+100*Systematic[[#This Row],[State]]</f>
        <v>1030404</v>
      </c>
      <c r="I229" s="27" t="e">
        <f>IF(Systematic[[#This Row],[Sample]]&gt;nSamples,"",INDEX(MarkStats[],MATCH(Systematic[[#This Row],[SampleVariableLabel]],MarkStats[Label],0), Systematic[[#This Row],[State]]+4))</f>
        <v>#N/A</v>
      </c>
    </row>
    <row r="230" spans="1:9" x14ac:dyDescent="0.25">
      <c r="A230" s="1">
        <f t="shared" si="11"/>
        <v>1</v>
      </c>
      <c r="B230" s="1">
        <f t="shared" si="9"/>
        <v>3</v>
      </c>
      <c r="C230" s="1">
        <f>IF(Systematic[[#This Row],[VariableIndex]]&gt;1,C229,IF(C229+1=StepsPerSubsample,0,C229+1))</f>
        <v>4</v>
      </c>
      <c r="D230" s="1">
        <f t="shared" si="10"/>
        <v>5</v>
      </c>
      <c r="E230" s="1" t="str">
        <f>INDEX(Protocol[Mark],MATCH(C230,Protocol[Step],0))</f>
        <v>5Glc</v>
      </c>
      <c r="F230" s="1" t="str">
        <f>INDEX(Variables[Variable],MATCH(Systematic[[#This Row],[VariableIndex]],Variables[Index],0))</f>
        <v>Specific flux (mt)</v>
      </c>
      <c r="G230" s="134">
        <f>Systematic[[#This Row],[Sample]]*1000000+Systematic[[#This Row],[SubSample]]*10000+Systematic[[#This Row],[VariableIndex]]</f>
        <v>1030005</v>
      </c>
      <c r="H230" s="134">
        <f>Systematic[[#This Row],[SampleVariableLabel]]+100*Systematic[[#This Row],[State]]</f>
        <v>1030405</v>
      </c>
      <c r="I230" s="27" t="e">
        <f>IF(Systematic[[#This Row],[Sample]]&gt;nSamples,"",INDEX(MarkStats[],MATCH(Systematic[[#This Row],[SampleVariableLabel]],MarkStats[Label],0), Systematic[[#This Row],[State]]+4))</f>
        <v>#N/A</v>
      </c>
    </row>
    <row r="231" spans="1:9" x14ac:dyDescent="0.25">
      <c r="A231" s="1">
        <f t="shared" si="11"/>
        <v>1</v>
      </c>
      <c r="B231" s="1">
        <f t="shared" si="9"/>
        <v>3</v>
      </c>
      <c r="C231" s="1">
        <f>IF(Systematic[[#This Row],[VariableIndex]]&gt;1,C230,IF(C230+1=StepsPerSubsample,0,C230+1))</f>
        <v>4</v>
      </c>
      <c r="D231" s="1">
        <f t="shared" si="10"/>
        <v>6</v>
      </c>
      <c r="E231" s="1" t="str">
        <f>INDEX(Protocol[Mark],MATCH(C231,Protocol[Step],0))</f>
        <v>5Glc</v>
      </c>
      <c r="F231" s="1" t="str">
        <f>INDEX(Variables[Variable],MATCH(Systematic[[#This Row],[VariableIndex]],Variables[Index],0))</f>
        <v>FCR (mt: ROX-corr.)</v>
      </c>
      <c r="G231" s="134">
        <f>Systematic[[#This Row],[Sample]]*1000000+Systematic[[#This Row],[SubSample]]*10000+Systematic[[#This Row],[VariableIndex]]</f>
        <v>1030006</v>
      </c>
      <c r="H231" s="134">
        <f>Systematic[[#This Row],[SampleVariableLabel]]+100*Systematic[[#This Row],[State]]</f>
        <v>1030406</v>
      </c>
      <c r="I231" s="27" t="e">
        <f>IF(Systematic[[#This Row],[Sample]]&gt;nSamples,"",INDEX(MarkStats[],MATCH(Systematic[[#This Row],[SampleVariableLabel]],MarkStats[Label],0), Systematic[[#This Row],[State]]+4))</f>
        <v>#N/A</v>
      </c>
    </row>
    <row r="232" spans="1:9" x14ac:dyDescent="0.25">
      <c r="A232" s="1">
        <f t="shared" si="11"/>
        <v>1</v>
      </c>
      <c r="B232" s="1">
        <f t="shared" si="9"/>
        <v>3</v>
      </c>
      <c r="C232" s="1">
        <f>IF(Systematic[[#This Row],[VariableIndex]]&gt;1,C231,IF(C231+1=StepsPerSubsample,0,C231+1))</f>
        <v>4</v>
      </c>
      <c r="D232" s="1">
        <f t="shared" si="10"/>
        <v>7</v>
      </c>
      <c r="E232" s="1" t="str">
        <f>INDEX(Protocol[Mark],MATCH(C232,Protocol[Step],0))</f>
        <v>5Glc</v>
      </c>
      <c r="F232" s="1" t="str">
        <f>INDEX(Variables[Variable],MATCH(Systematic[[#This Row],[VariableIndex]],Variables[Index],0))</f>
        <v>FCR (mt: ROX-corr.)</v>
      </c>
      <c r="G232" s="134">
        <f>Systematic[[#This Row],[Sample]]*1000000+Systematic[[#This Row],[SubSample]]*10000+Systematic[[#This Row],[VariableIndex]]</f>
        <v>1030007</v>
      </c>
      <c r="H232" s="134">
        <f>Systematic[[#This Row],[SampleVariableLabel]]+100*Systematic[[#This Row],[State]]</f>
        <v>1030407</v>
      </c>
      <c r="I232" s="27" t="e">
        <f>IF(Systematic[[#This Row],[Sample]]&gt;nSamples,"",INDEX(MarkStats[],MATCH(Systematic[[#This Row],[SampleVariableLabel]],MarkStats[Label],0), Systematic[[#This Row],[State]]+4))</f>
        <v>#N/A</v>
      </c>
    </row>
    <row r="233" spans="1:9" x14ac:dyDescent="0.25">
      <c r="A233" s="1">
        <f t="shared" si="11"/>
        <v>1</v>
      </c>
      <c r="B233" s="1">
        <f t="shared" si="9"/>
        <v>3</v>
      </c>
      <c r="C233" s="1">
        <f>IF(Systematic[[#This Row],[VariableIndex]]&gt;1,C232,IF(C232+1=StepsPerSubsample,0,C232+1))</f>
        <v>5</v>
      </c>
      <c r="D233" s="1">
        <f t="shared" si="10"/>
        <v>1</v>
      </c>
      <c r="E233" s="1" t="str">
        <f>INDEX(Protocol[Mark],MATCH(C233,Protocol[Step],0))</f>
        <v>6M2</v>
      </c>
      <c r="F233" s="1" t="str">
        <f>INDEX(Variables[Variable],MATCH(Systematic[[#This Row],[VariableIndex]],Variables[Index],0))</f>
        <v>O2 concentration</v>
      </c>
      <c r="G233" s="134">
        <f>Systematic[[#This Row],[Sample]]*1000000+Systematic[[#This Row],[SubSample]]*10000+Systematic[[#This Row],[VariableIndex]]</f>
        <v>1030001</v>
      </c>
      <c r="H233" s="134">
        <f>Systematic[[#This Row],[SampleVariableLabel]]+100*Systematic[[#This Row],[State]]</f>
        <v>1030501</v>
      </c>
      <c r="I233" s="27" t="e">
        <f>IF(Systematic[[#This Row],[Sample]]&gt;nSamples,"",INDEX(MarkStats[],MATCH(Systematic[[#This Row],[SampleVariableLabel]],MarkStats[Label],0), Systematic[[#This Row],[State]]+4))</f>
        <v>#N/A</v>
      </c>
    </row>
    <row r="234" spans="1:9" x14ac:dyDescent="0.25">
      <c r="A234" s="1">
        <f t="shared" si="11"/>
        <v>1</v>
      </c>
      <c r="B234" s="1">
        <f t="shared" si="9"/>
        <v>3</v>
      </c>
      <c r="C234" s="1">
        <f>IF(Systematic[[#This Row],[VariableIndex]]&gt;1,C233,IF(C233+1=StepsPerSubsample,0,C233+1))</f>
        <v>5</v>
      </c>
      <c r="D234" s="1">
        <f t="shared" si="10"/>
        <v>2</v>
      </c>
      <c r="E234" s="1" t="str">
        <f>INDEX(Protocol[Mark],MATCH(C234,Protocol[Step],0))</f>
        <v>6M2</v>
      </c>
      <c r="F234" s="1" t="str">
        <f>INDEX(Variables[Variable],MATCH(Systematic[[#This Row],[VariableIndex]],Variables[Index],0))</f>
        <v>O2 flux per volume</v>
      </c>
      <c r="G234" s="134">
        <f>Systematic[[#This Row],[Sample]]*1000000+Systematic[[#This Row],[SubSample]]*10000+Systematic[[#This Row],[VariableIndex]]</f>
        <v>1030002</v>
      </c>
      <c r="H234" s="134">
        <f>Systematic[[#This Row],[SampleVariableLabel]]+100*Systematic[[#This Row],[State]]</f>
        <v>1030502</v>
      </c>
      <c r="I234" s="27" t="e">
        <f>IF(Systematic[[#This Row],[Sample]]&gt;nSamples,"",INDEX(MarkStats[],MATCH(Systematic[[#This Row],[SampleVariableLabel]],MarkStats[Label],0), Systematic[[#This Row],[State]]+4))</f>
        <v>#N/A</v>
      </c>
    </row>
    <row r="235" spans="1:9" x14ac:dyDescent="0.25">
      <c r="A235" s="1">
        <f t="shared" si="11"/>
        <v>1</v>
      </c>
      <c r="B235" s="1">
        <f t="shared" si="9"/>
        <v>3</v>
      </c>
      <c r="C235" s="1">
        <f>IF(Systematic[[#This Row],[VariableIndex]]&gt;1,C234,IF(C234+1=StepsPerSubsample,0,C234+1))</f>
        <v>5</v>
      </c>
      <c r="D235" s="1">
        <f t="shared" si="10"/>
        <v>3</v>
      </c>
      <c r="E235" s="1" t="str">
        <f>INDEX(Protocol[Mark],MATCH(C235,Protocol[Step],0))</f>
        <v>6M2</v>
      </c>
      <c r="F235" s="1" t="str">
        <f>INDEX(Variables[Variable],MATCH(Systematic[[#This Row],[VariableIndex]],Variables[Index],0))</f>
        <v>Specific flux</v>
      </c>
      <c r="G235" s="134">
        <f>Systematic[[#This Row],[Sample]]*1000000+Systematic[[#This Row],[SubSample]]*10000+Systematic[[#This Row],[VariableIndex]]</f>
        <v>1030003</v>
      </c>
      <c r="H235" s="134">
        <f>Systematic[[#This Row],[SampleVariableLabel]]+100*Systematic[[#This Row],[State]]</f>
        <v>1030503</v>
      </c>
      <c r="I235" s="27" t="e">
        <f>IF(Systematic[[#This Row],[Sample]]&gt;nSamples,"",INDEX(MarkStats[],MATCH(Systematic[[#This Row],[SampleVariableLabel]],MarkStats[Label],0), Systematic[[#This Row],[State]]+4))</f>
        <v>#N/A</v>
      </c>
    </row>
    <row r="236" spans="1:9" x14ac:dyDescent="0.25">
      <c r="A236" s="1">
        <f t="shared" si="11"/>
        <v>1</v>
      </c>
      <c r="B236" s="1">
        <f t="shared" si="9"/>
        <v>3</v>
      </c>
      <c r="C236" s="1">
        <f>IF(Systematic[[#This Row],[VariableIndex]]&gt;1,C235,IF(C235+1=StepsPerSubsample,0,C235+1))</f>
        <v>5</v>
      </c>
      <c r="D236" s="1">
        <f t="shared" si="10"/>
        <v>4</v>
      </c>
      <c r="E236" s="1" t="str">
        <f>INDEX(Protocol[Mark],MATCH(C236,Protocol[Step],0))</f>
        <v>6M2</v>
      </c>
      <c r="F236" s="1" t="str">
        <f>INDEX(Variables[Variable],MATCH(Systematic[[#This Row],[VariableIndex]],Variables[Index],0))</f>
        <v>Flux control ratio</v>
      </c>
      <c r="G236" s="134">
        <f>Systematic[[#This Row],[Sample]]*1000000+Systematic[[#This Row],[SubSample]]*10000+Systematic[[#This Row],[VariableIndex]]</f>
        <v>1030004</v>
      </c>
      <c r="H236" s="134">
        <f>Systematic[[#This Row],[SampleVariableLabel]]+100*Systematic[[#This Row],[State]]</f>
        <v>1030504</v>
      </c>
      <c r="I236" s="27" t="e">
        <f>IF(Systematic[[#This Row],[Sample]]&gt;nSamples,"",INDEX(MarkStats[],MATCH(Systematic[[#This Row],[SampleVariableLabel]],MarkStats[Label],0), Systematic[[#This Row],[State]]+4))</f>
        <v>#N/A</v>
      </c>
    </row>
    <row r="237" spans="1:9" x14ac:dyDescent="0.25">
      <c r="A237" s="1">
        <f t="shared" si="11"/>
        <v>1</v>
      </c>
      <c r="B237" s="1">
        <f t="shared" si="9"/>
        <v>3</v>
      </c>
      <c r="C237" s="1">
        <f>IF(Systematic[[#This Row],[VariableIndex]]&gt;1,C236,IF(C236+1=StepsPerSubsample,0,C236+1))</f>
        <v>5</v>
      </c>
      <c r="D237" s="1">
        <f t="shared" si="10"/>
        <v>5</v>
      </c>
      <c r="E237" s="1" t="str">
        <f>INDEX(Protocol[Mark],MATCH(C237,Protocol[Step],0))</f>
        <v>6M2</v>
      </c>
      <c r="F237" s="1" t="str">
        <f>INDEX(Variables[Variable],MATCH(Systematic[[#This Row],[VariableIndex]],Variables[Index],0))</f>
        <v>Specific flux (mt)</v>
      </c>
      <c r="G237" s="134">
        <f>Systematic[[#This Row],[Sample]]*1000000+Systematic[[#This Row],[SubSample]]*10000+Systematic[[#This Row],[VariableIndex]]</f>
        <v>1030005</v>
      </c>
      <c r="H237" s="134">
        <f>Systematic[[#This Row],[SampleVariableLabel]]+100*Systematic[[#This Row],[State]]</f>
        <v>1030505</v>
      </c>
      <c r="I237" s="27" t="e">
        <f>IF(Systematic[[#This Row],[Sample]]&gt;nSamples,"",INDEX(MarkStats[],MATCH(Systematic[[#This Row],[SampleVariableLabel]],MarkStats[Label],0), Systematic[[#This Row],[State]]+4))</f>
        <v>#N/A</v>
      </c>
    </row>
    <row r="238" spans="1:9" x14ac:dyDescent="0.25">
      <c r="A238" s="1">
        <f t="shared" si="11"/>
        <v>1</v>
      </c>
      <c r="B238" s="1">
        <f t="shared" si="9"/>
        <v>3</v>
      </c>
      <c r="C238" s="1">
        <f>IF(Systematic[[#This Row],[VariableIndex]]&gt;1,C237,IF(C237+1=StepsPerSubsample,0,C237+1))</f>
        <v>5</v>
      </c>
      <c r="D238" s="1">
        <f t="shared" si="10"/>
        <v>6</v>
      </c>
      <c r="E238" s="1" t="str">
        <f>INDEX(Protocol[Mark],MATCH(C238,Protocol[Step],0))</f>
        <v>6M2</v>
      </c>
      <c r="F238" s="1" t="str">
        <f>INDEX(Variables[Variable],MATCH(Systematic[[#This Row],[VariableIndex]],Variables[Index],0))</f>
        <v>FCR (mt: ROX-corr.)</v>
      </c>
      <c r="G238" s="134">
        <f>Systematic[[#This Row],[Sample]]*1000000+Systematic[[#This Row],[SubSample]]*10000+Systematic[[#This Row],[VariableIndex]]</f>
        <v>1030006</v>
      </c>
      <c r="H238" s="134">
        <f>Systematic[[#This Row],[SampleVariableLabel]]+100*Systematic[[#This Row],[State]]</f>
        <v>1030506</v>
      </c>
      <c r="I238" s="27" t="e">
        <f>IF(Systematic[[#This Row],[Sample]]&gt;nSamples,"",INDEX(MarkStats[],MATCH(Systematic[[#This Row],[SampleVariableLabel]],MarkStats[Label],0), Systematic[[#This Row],[State]]+4))</f>
        <v>#N/A</v>
      </c>
    </row>
    <row r="239" spans="1:9" x14ac:dyDescent="0.25">
      <c r="A239" s="1">
        <f t="shared" si="11"/>
        <v>1</v>
      </c>
      <c r="B239" s="1">
        <f t="shared" si="9"/>
        <v>3</v>
      </c>
      <c r="C239" s="1">
        <f>IF(Systematic[[#This Row],[VariableIndex]]&gt;1,C238,IF(C238+1=StepsPerSubsample,0,C238+1))</f>
        <v>5</v>
      </c>
      <c r="D239" s="1">
        <f t="shared" si="10"/>
        <v>7</v>
      </c>
      <c r="E239" s="1" t="str">
        <f>INDEX(Protocol[Mark],MATCH(C239,Protocol[Step],0))</f>
        <v>6M2</v>
      </c>
      <c r="F239" s="1" t="str">
        <f>INDEX(Variables[Variable],MATCH(Systematic[[#This Row],[VariableIndex]],Variables[Index],0))</f>
        <v>FCR (mt: ROX-corr.)</v>
      </c>
      <c r="G239" s="134">
        <f>Systematic[[#This Row],[Sample]]*1000000+Systematic[[#This Row],[SubSample]]*10000+Systematic[[#This Row],[VariableIndex]]</f>
        <v>1030007</v>
      </c>
      <c r="H239" s="134">
        <f>Systematic[[#This Row],[SampleVariableLabel]]+100*Systematic[[#This Row],[State]]</f>
        <v>1030507</v>
      </c>
      <c r="I239" s="27" t="e">
        <f>IF(Systematic[[#This Row],[Sample]]&gt;nSamples,"",INDEX(MarkStats[],MATCH(Systematic[[#This Row],[SampleVariableLabel]],MarkStats[Label],0), Systematic[[#This Row],[State]]+4))</f>
        <v>#N/A</v>
      </c>
    </row>
    <row r="240" spans="1:9" x14ac:dyDescent="0.25">
      <c r="A240" s="1">
        <f t="shared" si="11"/>
        <v>1</v>
      </c>
      <c r="B240" s="1">
        <f t="shared" si="9"/>
        <v>3</v>
      </c>
      <c r="C240" s="1">
        <f>IF(Systematic[[#This Row],[VariableIndex]]&gt;1,C239,IF(C239+1=StepsPerSubsample,0,C239+1))</f>
        <v>6</v>
      </c>
      <c r="D240" s="1">
        <f t="shared" si="10"/>
        <v>1</v>
      </c>
      <c r="E240" s="1" t="str">
        <f>INDEX(Protocol[Mark],MATCH(C240,Protocol[Step],0))</f>
        <v>7Rot</v>
      </c>
      <c r="F240" s="1" t="str">
        <f>INDEX(Variables[Variable],MATCH(Systematic[[#This Row],[VariableIndex]],Variables[Index],0))</f>
        <v>O2 concentration</v>
      </c>
      <c r="G240" s="134">
        <f>Systematic[[#This Row],[Sample]]*1000000+Systematic[[#This Row],[SubSample]]*10000+Systematic[[#This Row],[VariableIndex]]</f>
        <v>1030001</v>
      </c>
      <c r="H240" s="134">
        <f>Systematic[[#This Row],[SampleVariableLabel]]+100*Systematic[[#This Row],[State]]</f>
        <v>1030601</v>
      </c>
      <c r="I240" s="27" t="e">
        <f>IF(Systematic[[#This Row],[Sample]]&gt;nSamples,"",INDEX(MarkStats[],MATCH(Systematic[[#This Row],[SampleVariableLabel]],MarkStats[Label],0), Systematic[[#This Row],[State]]+4))</f>
        <v>#N/A</v>
      </c>
    </row>
    <row r="241" spans="1:9" x14ac:dyDescent="0.25">
      <c r="A241" s="1">
        <f t="shared" si="11"/>
        <v>1</v>
      </c>
      <c r="B241" s="1">
        <f t="shared" si="9"/>
        <v>3</v>
      </c>
      <c r="C241" s="1">
        <f>IF(Systematic[[#This Row],[VariableIndex]]&gt;1,C240,IF(C240+1=StepsPerSubsample,0,C240+1))</f>
        <v>6</v>
      </c>
      <c r="D241" s="1">
        <f t="shared" si="10"/>
        <v>2</v>
      </c>
      <c r="E241" s="1" t="str">
        <f>INDEX(Protocol[Mark],MATCH(C241,Protocol[Step],0))</f>
        <v>7Rot</v>
      </c>
      <c r="F241" s="1" t="str">
        <f>INDEX(Variables[Variable],MATCH(Systematic[[#This Row],[VariableIndex]],Variables[Index],0))</f>
        <v>O2 flux per volume</v>
      </c>
      <c r="G241" s="134">
        <f>Systematic[[#This Row],[Sample]]*1000000+Systematic[[#This Row],[SubSample]]*10000+Systematic[[#This Row],[VariableIndex]]</f>
        <v>1030002</v>
      </c>
      <c r="H241" s="134">
        <f>Systematic[[#This Row],[SampleVariableLabel]]+100*Systematic[[#This Row],[State]]</f>
        <v>1030602</v>
      </c>
      <c r="I241" s="27" t="e">
        <f>IF(Systematic[[#This Row],[Sample]]&gt;nSamples,"",INDEX(MarkStats[],MATCH(Systematic[[#This Row],[SampleVariableLabel]],MarkStats[Label],0), Systematic[[#This Row],[State]]+4))</f>
        <v>#N/A</v>
      </c>
    </row>
    <row r="242" spans="1:9" x14ac:dyDescent="0.25">
      <c r="A242" s="1">
        <f t="shared" si="11"/>
        <v>1</v>
      </c>
      <c r="B242" s="1">
        <f t="shared" si="9"/>
        <v>3</v>
      </c>
      <c r="C242" s="1">
        <f>IF(Systematic[[#This Row],[VariableIndex]]&gt;1,C241,IF(C241+1=StepsPerSubsample,0,C241+1))</f>
        <v>6</v>
      </c>
      <c r="D242" s="1">
        <f t="shared" si="10"/>
        <v>3</v>
      </c>
      <c r="E242" s="1" t="str">
        <f>INDEX(Protocol[Mark],MATCH(C242,Protocol[Step],0))</f>
        <v>7Rot</v>
      </c>
      <c r="F242" s="1" t="str">
        <f>INDEX(Variables[Variable],MATCH(Systematic[[#This Row],[VariableIndex]],Variables[Index],0))</f>
        <v>Specific flux</v>
      </c>
      <c r="G242" s="134">
        <f>Systematic[[#This Row],[Sample]]*1000000+Systematic[[#This Row],[SubSample]]*10000+Systematic[[#This Row],[VariableIndex]]</f>
        <v>1030003</v>
      </c>
      <c r="H242" s="134">
        <f>Systematic[[#This Row],[SampleVariableLabel]]+100*Systematic[[#This Row],[State]]</f>
        <v>1030603</v>
      </c>
      <c r="I242" s="27" t="e">
        <f>IF(Systematic[[#This Row],[Sample]]&gt;nSamples,"",INDEX(MarkStats[],MATCH(Systematic[[#This Row],[SampleVariableLabel]],MarkStats[Label],0), Systematic[[#This Row],[State]]+4))</f>
        <v>#N/A</v>
      </c>
    </row>
    <row r="243" spans="1:9" x14ac:dyDescent="0.25">
      <c r="A243" s="1">
        <f t="shared" si="11"/>
        <v>1</v>
      </c>
      <c r="B243" s="1">
        <f t="shared" si="9"/>
        <v>3</v>
      </c>
      <c r="C243" s="1">
        <f>IF(Systematic[[#This Row],[VariableIndex]]&gt;1,C242,IF(C242+1=StepsPerSubsample,0,C242+1))</f>
        <v>6</v>
      </c>
      <c r="D243" s="1">
        <f t="shared" si="10"/>
        <v>4</v>
      </c>
      <c r="E243" s="1" t="str">
        <f>INDEX(Protocol[Mark],MATCH(C243,Protocol[Step],0))</f>
        <v>7Rot</v>
      </c>
      <c r="F243" s="1" t="str">
        <f>INDEX(Variables[Variable],MATCH(Systematic[[#This Row],[VariableIndex]],Variables[Index],0))</f>
        <v>Flux control ratio</v>
      </c>
      <c r="G243" s="134">
        <f>Systematic[[#This Row],[Sample]]*1000000+Systematic[[#This Row],[SubSample]]*10000+Systematic[[#This Row],[VariableIndex]]</f>
        <v>1030004</v>
      </c>
      <c r="H243" s="134">
        <f>Systematic[[#This Row],[SampleVariableLabel]]+100*Systematic[[#This Row],[State]]</f>
        <v>1030604</v>
      </c>
      <c r="I243" s="27" t="e">
        <f>IF(Systematic[[#This Row],[Sample]]&gt;nSamples,"",INDEX(MarkStats[],MATCH(Systematic[[#This Row],[SampleVariableLabel]],MarkStats[Label],0), Systematic[[#This Row],[State]]+4))</f>
        <v>#N/A</v>
      </c>
    </row>
    <row r="244" spans="1:9" x14ac:dyDescent="0.25">
      <c r="A244" s="1">
        <f t="shared" si="11"/>
        <v>1</v>
      </c>
      <c r="B244" s="1">
        <f t="shared" si="9"/>
        <v>3</v>
      </c>
      <c r="C244" s="1">
        <f>IF(Systematic[[#This Row],[VariableIndex]]&gt;1,C243,IF(C243+1=StepsPerSubsample,0,C243+1))</f>
        <v>6</v>
      </c>
      <c r="D244" s="1">
        <f t="shared" si="10"/>
        <v>5</v>
      </c>
      <c r="E244" s="1" t="str">
        <f>INDEX(Protocol[Mark],MATCH(C244,Protocol[Step],0))</f>
        <v>7Rot</v>
      </c>
      <c r="F244" s="1" t="str">
        <f>INDEX(Variables[Variable],MATCH(Systematic[[#This Row],[VariableIndex]],Variables[Index],0))</f>
        <v>Specific flux (mt)</v>
      </c>
      <c r="G244" s="134">
        <f>Systematic[[#This Row],[Sample]]*1000000+Systematic[[#This Row],[SubSample]]*10000+Systematic[[#This Row],[VariableIndex]]</f>
        <v>1030005</v>
      </c>
      <c r="H244" s="134">
        <f>Systematic[[#This Row],[SampleVariableLabel]]+100*Systematic[[#This Row],[State]]</f>
        <v>1030605</v>
      </c>
      <c r="I244" s="27" t="e">
        <f>IF(Systematic[[#This Row],[Sample]]&gt;nSamples,"",INDEX(MarkStats[],MATCH(Systematic[[#This Row],[SampleVariableLabel]],MarkStats[Label],0), Systematic[[#This Row],[State]]+4))</f>
        <v>#N/A</v>
      </c>
    </row>
    <row r="245" spans="1:9" x14ac:dyDescent="0.25">
      <c r="A245" s="1">
        <f t="shared" si="11"/>
        <v>1</v>
      </c>
      <c r="B245" s="1">
        <f t="shared" si="9"/>
        <v>3</v>
      </c>
      <c r="C245" s="1">
        <f>IF(Systematic[[#This Row],[VariableIndex]]&gt;1,C244,IF(C244+1=StepsPerSubsample,0,C244+1))</f>
        <v>6</v>
      </c>
      <c r="D245" s="1">
        <f t="shared" si="10"/>
        <v>6</v>
      </c>
      <c r="E245" s="1" t="str">
        <f>INDEX(Protocol[Mark],MATCH(C245,Protocol[Step],0))</f>
        <v>7Rot</v>
      </c>
      <c r="F245" s="1" t="str">
        <f>INDEX(Variables[Variable],MATCH(Systematic[[#This Row],[VariableIndex]],Variables[Index],0))</f>
        <v>FCR (mt: ROX-corr.)</v>
      </c>
      <c r="G245" s="134">
        <f>Systematic[[#This Row],[Sample]]*1000000+Systematic[[#This Row],[SubSample]]*10000+Systematic[[#This Row],[VariableIndex]]</f>
        <v>1030006</v>
      </c>
      <c r="H245" s="134">
        <f>Systematic[[#This Row],[SampleVariableLabel]]+100*Systematic[[#This Row],[State]]</f>
        <v>1030606</v>
      </c>
      <c r="I245" s="27" t="e">
        <f>IF(Systematic[[#This Row],[Sample]]&gt;nSamples,"",INDEX(MarkStats[],MATCH(Systematic[[#This Row],[SampleVariableLabel]],MarkStats[Label],0), Systematic[[#This Row],[State]]+4))</f>
        <v>#N/A</v>
      </c>
    </row>
    <row r="246" spans="1:9" x14ac:dyDescent="0.25">
      <c r="A246" s="1">
        <f t="shared" si="11"/>
        <v>1</v>
      </c>
      <c r="B246" s="1">
        <f t="shared" si="9"/>
        <v>3</v>
      </c>
      <c r="C246" s="1">
        <f>IF(Systematic[[#This Row],[VariableIndex]]&gt;1,C245,IF(C245+1=StepsPerSubsample,0,C245+1))</f>
        <v>6</v>
      </c>
      <c r="D246" s="1">
        <f t="shared" si="10"/>
        <v>7</v>
      </c>
      <c r="E246" s="1" t="str">
        <f>INDEX(Protocol[Mark],MATCH(C246,Protocol[Step],0))</f>
        <v>7Rot</v>
      </c>
      <c r="F246" s="1" t="str">
        <f>INDEX(Variables[Variable],MATCH(Systematic[[#This Row],[VariableIndex]],Variables[Index],0))</f>
        <v>FCR (mt: ROX-corr.)</v>
      </c>
      <c r="G246" s="134">
        <f>Systematic[[#This Row],[Sample]]*1000000+Systematic[[#This Row],[SubSample]]*10000+Systematic[[#This Row],[VariableIndex]]</f>
        <v>1030007</v>
      </c>
      <c r="H246" s="134">
        <f>Systematic[[#This Row],[SampleVariableLabel]]+100*Systematic[[#This Row],[State]]</f>
        <v>1030607</v>
      </c>
      <c r="I246" s="27" t="e">
        <f>IF(Systematic[[#This Row],[Sample]]&gt;nSamples,"",INDEX(MarkStats[],MATCH(Systematic[[#This Row],[SampleVariableLabel]],MarkStats[Label],0), Systematic[[#This Row],[State]]+4))</f>
        <v>#N/A</v>
      </c>
    </row>
    <row r="247" spans="1:9" x14ac:dyDescent="0.25">
      <c r="A247" s="1">
        <f t="shared" si="11"/>
        <v>1</v>
      </c>
      <c r="B247" s="1">
        <f t="shared" si="9"/>
        <v>3</v>
      </c>
      <c r="C247" s="1">
        <f>IF(Systematic[[#This Row],[VariableIndex]]&gt;1,C246,IF(C246+1=StepsPerSubsample,0,C246+1))</f>
        <v>7</v>
      </c>
      <c r="D247" s="1">
        <f t="shared" si="10"/>
        <v>1</v>
      </c>
      <c r="E247" s="1" t="str">
        <f>INDEX(Protocol[Mark],MATCH(C247,Protocol[Step],0))</f>
        <v>8S</v>
      </c>
      <c r="F247" s="1" t="str">
        <f>INDEX(Variables[Variable],MATCH(Systematic[[#This Row],[VariableIndex]],Variables[Index],0))</f>
        <v>O2 concentration</v>
      </c>
      <c r="G247" s="134">
        <f>Systematic[[#This Row],[Sample]]*1000000+Systematic[[#This Row],[SubSample]]*10000+Systematic[[#This Row],[VariableIndex]]</f>
        <v>1030001</v>
      </c>
      <c r="H247" s="134">
        <f>Systematic[[#This Row],[SampleVariableLabel]]+100*Systematic[[#This Row],[State]]</f>
        <v>1030701</v>
      </c>
      <c r="I247" s="27" t="e">
        <f>IF(Systematic[[#This Row],[Sample]]&gt;nSamples,"",INDEX(MarkStats[],MATCH(Systematic[[#This Row],[SampleVariableLabel]],MarkStats[Label],0), Systematic[[#This Row],[State]]+4))</f>
        <v>#N/A</v>
      </c>
    </row>
    <row r="248" spans="1:9" x14ac:dyDescent="0.25">
      <c r="A248" s="1">
        <f t="shared" si="11"/>
        <v>1</v>
      </c>
      <c r="B248" s="1">
        <f t="shared" si="9"/>
        <v>3</v>
      </c>
      <c r="C248" s="1">
        <f>IF(Systematic[[#This Row],[VariableIndex]]&gt;1,C247,IF(C247+1=StepsPerSubsample,0,C247+1))</f>
        <v>7</v>
      </c>
      <c r="D248" s="1">
        <f t="shared" si="10"/>
        <v>2</v>
      </c>
      <c r="E248" s="1" t="str">
        <f>INDEX(Protocol[Mark],MATCH(C248,Protocol[Step],0))</f>
        <v>8S</v>
      </c>
      <c r="F248" s="1" t="str">
        <f>INDEX(Variables[Variable],MATCH(Systematic[[#This Row],[VariableIndex]],Variables[Index],0))</f>
        <v>O2 flux per volume</v>
      </c>
      <c r="G248" s="134">
        <f>Systematic[[#This Row],[Sample]]*1000000+Systematic[[#This Row],[SubSample]]*10000+Systematic[[#This Row],[VariableIndex]]</f>
        <v>1030002</v>
      </c>
      <c r="H248" s="134">
        <f>Systematic[[#This Row],[SampleVariableLabel]]+100*Systematic[[#This Row],[State]]</f>
        <v>1030702</v>
      </c>
      <c r="I248" s="27" t="e">
        <f>IF(Systematic[[#This Row],[Sample]]&gt;nSamples,"",INDEX(MarkStats[],MATCH(Systematic[[#This Row],[SampleVariableLabel]],MarkStats[Label],0), Systematic[[#This Row],[State]]+4))</f>
        <v>#N/A</v>
      </c>
    </row>
    <row r="249" spans="1:9" x14ac:dyDescent="0.25">
      <c r="A249" s="1">
        <f t="shared" si="11"/>
        <v>1</v>
      </c>
      <c r="B249" s="1">
        <f t="shared" si="9"/>
        <v>3</v>
      </c>
      <c r="C249" s="1">
        <f>IF(Systematic[[#This Row],[VariableIndex]]&gt;1,C248,IF(C248+1=StepsPerSubsample,0,C248+1))</f>
        <v>7</v>
      </c>
      <c r="D249" s="1">
        <f t="shared" si="10"/>
        <v>3</v>
      </c>
      <c r="E249" s="1" t="str">
        <f>INDEX(Protocol[Mark],MATCH(C249,Protocol[Step],0))</f>
        <v>8S</v>
      </c>
      <c r="F249" s="1" t="str">
        <f>INDEX(Variables[Variable],MATCH(Systematic[[#This Row],[VariableIndex]],Variables[Index],0))</f>
        <v>Specific flux</v>
      </c>
      <c r="G249" s="134">
        <f>Systematic[[#This Row],[Sample]]*1000000+Systematic[[#This Row],[SubSample]]*10000+Systematic[[#This Row],[VariableIndex]]</f>
        <v>1030003</v>
      </c>
      <c r="H249" s="134">
        <f>Systematic[[#This Row],[SampleVariableLabel]]+100*Systematic[[#This Row],[State]]</f>
        <v>1030703</v>
      </c>
      <c r="I249" s="27" t="e">
        <f>IF(Systematic[[#This Row],[Sample]]&gt;nSamples,"",INDEX(MarkStats[],MATCH(Systematic[[#This Row],[SampleVariableLabel]],MarkStats[Label],0), Systematic[[#This Row],[State]]+4))</f>
        <v>#N/A</v>
      </c>
    </row>
    <row r="250" spans="1:9" x14ac:dyDescent="0.25">
      <c r="A250" s="1">
        <f t="shared" si="11"/>
        <v>1</v>
      </c>
      <c r="B250" s="1">
        <f t="shared" si="9"/>
        <v>3</v>
      </c>
      <c r="C250" s="1">
        <f>IF(Systematic[[#This Row],[VariableIndex]]&gt;1,C249,IF(C249+1=StepsPerSubsample,0,C249+1))</f>
        <v>7</v>
      </c>
      <c r="D250" s="1">
        <f t="shared" si="10"/>
        <v>4</v>
      </c>
      <c r="E250" s="1" t="str">
        <f>INDEX(Protocol[Mark],MATCH(C250,Protocol[Step],0))</f>
        <v>8S</v>
      </c>
      <c r="F250" s="1" t="str">
        <f>INDEX(Variables[Variable],MATCH(Systematic[[#This Row],[VariableIndex]],Variables[Index],0))</f>
        <v>Flux control ratio</v>
      </c>
      <c r="G250" s="134">
        <f>Systematic[[#This Row],[Sample]]*1000000+Systematic[[#This Row],[SubSample]]*10000+Systematic[[#This Row],[VariableIndex]]</f>
        <v>1030004</v>
      </c>
      <c r="H250" s="134">
        <f>Systematic[[#This Row],[SampleVariableLabel]]+100*Systematic[[#This Row],[State]]</f>
        <v>1030704</v>
      </c>
      <c r="I250" s="27" t="e">
        <f>IF(Systematic[[#This Row],[Sample]]&gt;nSamples,"",INDEX(MarkStats[],MATCH(Systematic[[#This Row],[SampleVariableLabel]],MarkStats[Label],0), Systematic[[#This Row],[State]]+4))</f>
        <v>#N/A</v>
      </c>
    </row>
    <row r="251" spans="1:9" x14ac:dyDescent="0.25">
      <c r="A251" s="1">
        <f t="shared" si="11"/>
        <v>1</v>
      </c>
      <c r="B251" s="1">
        <f t="shared" si="9"/>
        <v>3</v>
      </c>
      <c r="C251" s="1">
        <f>IF(Systematic[[#This Row],[VariableIndex]]&gt;1,C250,IF(C250+1=StepsPerSubsample,0,C250+1))</f>
        <v>7</v>
      </c>
      <c r="D251" s="1">
        <f t="shared" si="10"/>
        <v>5</v>
      </c>
      <c r="E251" s="1" t="str">
        <f>INDEX(Protocol[Mark],MATCH(C251,Protocol[Step],0))</f>
        <v>8S</v>
      </c>
      <c r="F251" s="1" t="str">
        <f>INDEX(Variables[Variable],MATCH(Systematic[[#This Row],[VariableIndex]],Variables[Index],0))</f>
        <v>Specific flux (mt)</v>
      </c>
      <c r="G251" s="134">
        <f>Systematic[[#This Row],[Sample]]*1000000+Systematic[[#This Row],[SubSample]]*10000+Systematic[[#This Row],[VariableIndex]]</f>
        <v>1030005</v>
      </c>
      <c r="H251" s="134">
        <f>Systematic[[#This Row],[SampleVariableLabel]]+100*Systematic[[#This Row],[State]]</f>
        <v>1030705</v>
      </c>
      <c r="I251" s="27" t="e">
        <f>IF(Systematic[[#This Row],[Sample]]&gt;nSamples,"",INDEX(MarkStats[],MATCH(Systematic[[#This Row],[SampleVariableLabel]],MarkStats[Label],0), Systematic[[#This Row],[State]]+4))</f>
        <v>#N/A</v>
      </c>
    </row>
    <row r="252" spans="1:9" x14ac:dyDescent="0.25">
      <c r="A252" s="1">
        <f t="shared" si="11"/>
        <v>1</v>
      </c>
      <c r="B252" s="1">
        <f t="shared" si="9"/>
        <v>3</v>
      </c>
      <c r="C252" s="1">
        <f>IF(Systematic[[#This Row],[VariableIndex]]&gt;1,C251,IF(C251+1=StepsPerSubsample,0,C251+1))</f>
        <v>7</v>
      </c>
      <c r="D252" s="1">
        <f t="shared" si="10"/>
        <v>6</v>
      </c>
      <c r="E252" s="1" t="str">
        <f>INDEX(Protocol[Mark],MATCH(C252,Protocol[Step],0))</f>
        <v>8S</v>
      </c>
      <c r="F252" s="1" t="str">
        <f>INDEX(Variables[Variable],MATCH(Systematic[[#This Row],[VariableIndex]],Variables[Index],0))</f>
        <v>FCR (mt: ROX-corr.)</v>
      </c>
      <c r="G252" s="134">
        <f>Systematic[[#This Row],[Sample]]*1000000+Systematic[[#This Row],[SubSample]]*10000+Systematic[[#This Row],[VariableIndex]]</f>
        <v>1030006</v>
      </c>
      <c r="H252" s="134">
        <f>Systematic[[#This Row],[SampleVariableLabel]]+100*Systematic[[#This Row],[State]]</f>
        <v>1030706</v>
      </c>
      <c r="I252" s="27" t="e">
        <f>IF(Systematic[[#This Row],[Sample]]&gt;nSamples,"",INDEX(MarkStats[],MATCH(Systematic[[#This Row],[SampleVariableLabel]],MarkStats[Label],0), Systematic[[#This Row],[State]]+4))</f>
        <v>#N/A</v>
      </c>
    </row>
    <row r="253" spans="1:9" x14ac:dyDescent="0.25">
      <c r="A253" s="1">
        <f t="shared" si="11"/>
        <v>1</v>
      </c>
      <c r="B253" s="1">
        <f t="shared" si="9"/>
        <v>3</v>
      </c>
      <c r="C253" s="1">
        <f>IF(Systematic[[#This Row],[VariableIndex]]&gt;1,C252,IF(C252+1=StepsPerSubsample,0,C252+1))</f>
        <v>7</v>
      </c>
      <c r="D253" s="1">
        <f t="shared" si="10"/>
        <v>7</v>
      </c>
      <c r="E253" s="1" t="str">
        <f>INDEX(Protocol[Mark],MATCH(C253,Protocol[Step],0))</f>
        <v>8S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1030007</v>
      </c>
      <c r="H253" s="134">
        <f>Systematic[[#This Row],[SampleVariableLabel]]+100*Systematic[[#This Row],[State]]</f>
        <v>1030707</v>
      </c>
      <c r="I253" s="27" t="e">
        <f>IF(Systematic[[#This Row],[Sample]]&gt;nSamples,"",INDEX(MarkStats[],MATCH(Systematic[[#This Row],[SampleVariableLabel]],MarkStats[Label],0), Systematic[[#This Row],[State]]+4))</f>
        <v>#N/A</v>
      </c>
    </row>
    <row r="254" spans="1:9" x14ac:dyDescent="0.25">
      <c r="A254" s="1">
        <f t="shared" si="11"/>
        <v>1</v>
      </c>
      <c r="B254" s="1">
        <f t="shared" si="9"/>
        <v>3</v>
      </c>
      <c r="C254" s="1">
        <f>IF(Systematic[[#This Row],[VariableIndex]]&gt;1,C253,IF(C253+1=StepsPerSubsample,0,C253+1))</f>
        <v>8</v>
      </c>
      <c r="D254" s="1">
        <f t="shared" si="10"/>
        <v>1</v>
      </c>
      <c r="E254" s="1" t="str">
        <f>INDEX(Protocol[Mark],MATCH(C254,Protocol[Step],0))</f>
        <v>9Dig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1030001</v>
      </c>
      <c r="H254" s="134">
        <f>Systematic[[#This Row],[SampleVariableLabel]]+100*Systematic[[#This Row],[State]]</f>
        <v>1030801</v>
      </c>
      <c r="I254" s="27" t="e">
        <f>IF(Systematic[[#This Row],[Sample]]&gt;nSamples,"",INDEX(MarkStats[],MATCH(Systematic[[#This Row],[SampleVariableLabel]],MarkStats[Label],0), Systematic[[#This Row],[State]]+4))</f>
        <v>#N/A</v>
      </c>
    </row>
    <row r="255" spans="1:9" x14ac:dyDescent="0.25">
      <c r="A255" s="1">
        <f t="shared" si="11"/>
        <v>1</v>
      </c>
      <c r="B255" s="1">
        <f t="shared" si="9"/>
        <v>3</v>
      </c>
      <c r="C255" s="1">
        <f>IF(Systematic[[#This Row],[VariableIndex]]&gt;1,C254,IF(C254+1=StepsPerSubsample,0,C254+1))</f>
        <v>8</v>
      </c>
      <c r="D255" s="1">
        <f t="shared" si="10"/>
        <v>2</v>
      </c>
      <c r="E255" s="1" t="str">
        <f>INDEX(Protocol[Mark],MATCH(C255,Protocol[Step],0))</f>
        <v>9Dig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1030002</v>
      </c>
      <c r="H255" s="134">
        <f>Systematic[[#This Row],[SampleVariableLabel]]+100*Systematic[[#This Row],[State]]</f>
        <v>1030802</v>
      </c>
      <c r="I255" s="27" t="e">
        <f>IF(Systematic[[#This Row],[Sample]]&gt;nSamples,"",INDEX(MarkStats[],MATCH(Systematic[[#This Row],[SampleVariableLabel]],MarkStats[Label],0), Systematic[[#This Row],[State]]+4))</f>
        <v>#N/A</v>
      </c>
    </row>
    <row r="256" spans="1:9" x14ac:dyDescent="0.25">
      <c r="A256" s="1">
        <f t="shared" si="11"/>
        <v>1</v>
      </c>
      <c r="B256" s="1">
        <f t="shared" si="9"/>
        <v>3</v>
      </c>
      <c r="C256" s="1">
        <f>IF(Systematic[[#This Row],[VariableIndex]]&gt;1,C255,IF(C255+1=StepsPerSubsample,0,C255+1))</f>
        <v>8</v>
      </c>
      <c r="D256" s="1">
        <f t="shared" si="10"/>
        <v>3</v>
      </c>
      <c r="E256" s="1" t="str">
        <f>INDEX(Protocol[Mark],MATCH(C256,Protocol[Step],0))</f>
        <v>9Dig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1030003</v>
      </c>
      <c r="H256" s="134">
        <f>Systematic[[#This Row],[SampleVariableLabel]]+100*Systematic[[#This Row],[State]]</f>
        <v>1030803</v>
      </c>
      <c r="I256" s="27" t="e">
        <f>IF(Systematic[[#This Row],[Sample]]&gt;nSamples,"",INDEX(MarkStats[],MATCH(Systematic[[#This Row],[SampleVariableLabel]],MarkStats[Label],0), Systematic[[#This Row],[State]]+4))</f>
        <v>#N/A</v>
      </c>
    </row>
    <row r="257" spans="1:9" x14ac:dyDescent="0.25">
      <c r="A257" s="1">
        <f t="shared" si="11"/>
        <v>1</v>
      </c>
      <c r="B257" s="1">
        <f t="shared" si="9"/>
        <v>3</v>
      </c>
      <c r="C257" s="1">
        <f>IF(Systematic[[#This Row],[VariableIndex]]&gt;1,C256,IF(C256+1=StepsPerSubsample,0,C256+1))</f>
        <v>8</v>
      </c>
      <c r="D257" s="1">
        <f t="shared" si="10"/>
        <v>4</v>
      </c>
      <c r="E257" s="1" t="str">
        <f>INDEX(Protocol[Mark],MATCH(C257,Protocol[Step],0))</f>
        <v>9Dig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1030004</v>
      </c>
      <c r="H257" s="134">
        <f>Systematic[[#This Row],[SampleVariableLabel]]+100*Systematic[[#This Row],[State]]</f>
        <v>1030804</v>
      </c>
      <c r="I257" s="27" t="e">
        <f>IF(Systematic[[#This Row],[Sample]]&gt;nSamples,"",INDEX(MarkStats[],MATCH(Systematic[[#This Row],[SampleVariableLabel]],MarkStats[Label],0), Systematic[[#This Row],[State]]+4))</f>
        <v>#N/A</v>
      </c>
    </row>
    <row r="258" spans="1:9" x14ac:dyDescent="0.25">
      <c r="A258" s="1">
        <f t="shared" si="11"/>
        <v>1</v>
      </c>
      <c r="B258" s="1">
        <f t="shared" si="9"/>
        <v>3</v>
      </c>
      <c r="C258" s="1">
        <f>IF(Systematic[[#This Row],[VariableIndex]]&gt;1,C257,IF(C257+1=StepsPerSubsample,0,C257+1))</f>
        <v>8</v>
      </c>
      <c r="D258" s="1">
        <f t="shared" si="10"/>
        <v>5</v>
      </c>
      <c r="E258" s="1" t="str">
        <f>INDEX(Protocol[Mark],MATCH(C258,Protocol[Step],0))</f>
        <v>9Dig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1030005</v>
      </c>
      <c r="H258" s="134">
        <f>Systematic[[#This Row],[SampleVariableLabel]]+100*Systematic[[#This Row],[State]]</f>
        <v>1030805</v>
      </c>
      <c r="I258" s="27" t="e">
        <f>IF(Systematic[[#This Row],[Sample]]&gt;nSamples,"",INDEX(MarkStats[],MATCH(Systematic[[#This Row],[SampleVariableLabel]],MarkStats[Label],0), Systematic[[#This Row],[State]]+4))</f>
        <v>#N/A</v>
      </c>
    </row>
    <row r="259" spans="1:9" x14ac:dyDescent="0.25">
      <c r="A259" s="1">
        <f t="shared" si="11"/>
        <v>1</v>
      </c>
      <c r="B259" s="1">
        <f t="shared" ref="B259:B322" si="12">IF(OR(C259&gt;0,D259&gt;1),B258,IF(B258=SubsamplesPerSample,1,B258+1))</f>
        <v>3</v>
      </c>
      <c r="C259" s="1">
        <f>IF(Systematic[[#This Row],[VariableIndex]]&gt;1,C258,IF(C258+1=StepsPerSubsample,0,C258+1))</f>
        <v>8</v>
      </c>
      <c r="D259" s="1">
        <f t="shared" ref="D259:D322" si="13">IF(D258=nVariables,1,D258+1)</f>
        <v>6</v>
      </c>
      <c r="E259" s="1" t="str">
        <f>INDEX(Protocol[Mark],MATCH(C259,Protocol[Step],0))</f>
        <v>9Dig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1030006</v>
      </c>
      <c r="H259" s="134">
        <f>Systematic[[#This Row],[SampleVariableLabel]]+100*Systematic[[#This Row],[State]]</f>
        <v>1030806</v>
      </c>
      <c r="I259" s="27" t="e">
        <f>IF(Systematic[[#This Row],[Sample]]&gt;nSamples,"",INDEX(MarkStats[],MATCH(Systematic[[#This Row],[SampleVariableLabel]],MarkStats[Label],0), Systematic[[#This Row],[State]]+4))</f>
        <v>#N/A</v>
      </c>
    </row>
    <row r="260" spans="1:9" x14ac:dyDescent="0.25">
      <c r="A260" s="1">
        <f t="shared" ref="A260:A323" si="14">IF(OR(B260&gt;1,C260&gt;0,D260&gt;1),A259,A259+1)</f>
        <v>1</v>
      </c>
      <c r="B260" s="1">
        <f t="shared" si="12"/>
        <v>3</v>
      </c>
      <c r="C260" s="1">
        <f>IF(Systematic[[#This Row],[VariableIndex]]&gt;1,C259,IF(C259+1=StepsPerSubsample,0,C259+1))</f>
        <v>8</v>
      </c>
      <c r="D260" s="1">
        <f t="shared" si="13"/>
        <v>7</v>
      </c>
      <c r="E260" s="1" t="str">
        <f>INDEX(Protocol[Mark],MATCH(C260,Protocol[Step],0))</f>
        <v>9Dig</v>
      </c>
      <c r="F260" s="1" t="str">
        <f>INDEX(Variables[Variable],MATCH(Systematic[[#This Row],[VariableIndex]],Variables[Index],0))</f>
        <v>FCR (mt: ROX-corr.)</v>
      </c>
      <c r="G260" s="134">
        <f>Systematic[[#This Row],[Sample]]*1000000+Systematic[[#This Row],[SubSample]]*10000+Systematic[[#This Row],[VariableIndex]]</f>
        <v>1030007</v>
      </c>
      <c r="H260" s="134">
        <f>Systematic[[#This Row],[SampleVariableLabel]]+100*Systematic[[#This Row],[State]]</f>
        <v>1030807</v>
      </c>
      <c r="I260" s="27" t="e">
        <f>IF(Systematic[[#This Row],[Sample]]&gt;nSamples,"",INDEX(MarkStats[],MATCH(Systematic[[#This Row],[SampleVariableLabel]],MarkStats[Label],0), Systematic[[#This Row],[State]]+4))</f>
        <v>#N/A</v>
      </c>
    </row>
    <row r="261" spans="1:9" x14ac:dyDescent="0.25">
      <c r="A261" s="1">
        <f t="shared" si="14"/>
        <v>1</v>
      </c>
      <c r="B261" s="1">
        <f t="shared" si="12"/>
        <v>3</v>
      </c>
      <c r="C261" s="1">
        <f>IF(Systematic[[#This Row],[VariableIndex]]&gt;1,C260,IF(C260+1=StepsPerSubsample,0,C260+1))</f>
        <v>9</v>
      </c>
      <c r="D261" s="1">
        <f t="shared" si="13"/>
        <v>1</v>
      </c>
      <c r="E261" s="1" t="str">
        <f>INDEX(Protocol[Mark],MATCH(C261,Protocol[Step],0))</f>
        <v>9U</v>
      </c>
      <c r="F261" s="1" t="str">
        <f>INDEX(Variables[Variable],MATCH(Systematic[[#This Row],[VariableIndex]],Variables[Index],0))</f>
        <v>O2 concentration</v>
      </c>
      <c r="G261" s="134">
        <f>Systematic[[#This Row],[Sample]]*1000000+Systematic[[#This Row],[SubSample]]*10000+Systematic[[#This Row],[VariableIndex]]</f>
        <v>1030001</v>
      </c>
      <c r="H261" s="134">
        <f>Systematic[[#This Row],[SampleVariableLabel]]+100*Systematic[[#This Row],[State]]</f>
        <v>1030901</v>
      </c>
      <c r="I261" s="27" t="e">
        <f>IF(Systematic[[#This Row],[Sample]]&gt;nSamples,"",INDEX(MarkStats[],MATCH(Systematic[[#This Row],[SampleVariableLabel]],MarkStats[Label],0), Systematic[[#This Row],[State]]+4))</f>
        <v>#N/A</v>
      </c>
    </row>
    <row r="262" spans="1:9" x14ac:dyDescent="0.25">
      <c r="A262" s="1">
        <f t="shared" si="14"/>
        <v>1</v>
      </c>
      <c r="B262" s="1">
        <f t="shared" si="12"/>
        <v>3</v>
      </c>
      <c r="C262" s="1">
        <f>IF(Systematic[[#This Row],[VariableIndex]]&gt;1,C261,IF(C261+1=StepsPerSubsample,0,C261+1))</f>
        <v>9</v>
      </c>
      <c r="D262" s="1">
        <f t="shared" si="13"/>
        <v>2</v>
      </c>
      <c r="E262" s="1" t="str">
        <f>INDEX(Protocol[Mark],MATCH(C262,Protocol[Step],0))</f>
        <v>9U</v>
      </c>
      <c r="F262" s="1" t="str">
        <f>INDEX(Variables[Variable],MATCH(Systematic[[#This Row],[VariableIndex]],Variables[Index],0))</f>
        <v>O2 flux per volume</v>
      </c>
      <c r="G262" s="134">
        <f>Systematic[[#This Row],[Sample]]*1000000+Systematic[[#This Row],[SubSample]]*10000+Systematic[[#This Row],[VariableIndex]]</f>
        <v>1030002</v>
      </c>
      <c r="H262" s="134">
        <f>Systematic[[#This Row],[SampleVariableLabel]]+100*Systematic[[#This Row],[State]]</f>
        <v>1030902</v>
      </c>
      <c r="I262" s="27" t="e">
        <f>IF(Systematic[[#This Row],[Sample]]&gt;nSamples,"",INDEX(MarkStats[],MATCH(Systematic[[#This Row],[SampleVariableLabel]],MarkStats[Label],0), Systematic[[#This Row],[State]]+4))</f>
        <v>#N/A</v>
      </c>
    </row>
    <row r="263" spans="1:9" x14ac:dyDescent="0.25">
      <c r="A263" s="1">
        <f t="shared" si="14"/>
        <v>1</v>
      </c>
      <c r="B263" s="1">
        <f t="shared" si="12"/>
        <v>3</v>
      </c>
      <c r="C263" s="1">
        <f>IF(Systematic[[#This Row],[VariableIndex]]&gt;1,C262,IF(C262+1=StepsPerSubsample,0,C262+1))</f>
        <v>9</v>
      </c>
      <c r="D263" s="1">
        <f t="shared" si="13"/>
        <v>3</v>
      </c>
      <c r="E263" s="1" t="str">
        <f>INDEX(Protocol[Mark],MATCH(C263,Protocol[Step],0))</f>
        <v>9U</v>
      </c>
      <c r="F263" s="1" t="str">
        <f>INDEX(Variables[Variable],MATCH(Systematic[[#This Row],[VariableIndex]],Variables[Index],0))</f>
        <v>Specific flux</v>
      </c>
      <c r="G263" s="134">
        <f>Systematic[[#This Row],[Sample]]*1000000+Systematic[[#This Row],[SubSample]]*10000+Systematic[[#This Row],[VariableIndex]]</f>
        <v>1030003</v>
      </c>
      <c r="H263" s="134">
        <f>Systematic[[#This Row],[SampleVariableLabel]]+100*Systematic[[#This Row],[State]]</f>
        <v>1030903</v>
      </c>
      <c r="I263" s="27" t="e">
        <f>IF(Systematic[[#This Row],[Sample]]&gt;nSamples,"",INDEX(MarkStats[],MATCH(Systematic[[#This Row],[SampleVariableLabel]],MarkStats[Label],0), Systematic[[#This Row],[State]]+4))</f>
        <v>#N/A</v>
      </c>
    </row>
    <row r="264" spans="1:9" x14ac:dyDescent="0.25">
      <c r="A264" s="1">
        <f t="shared" si="14"/>
        <v>1</v>
      </c>
      <c r="B264" s="1">
        <f t="shared" si="12"/>
        <v>3</v>
      </c>
      <c r="C264" s="1">
        <f>IF(Systematic[[#This Row],[VariableIndex]]&gt;1,C263,IF(C263+1=StepsPerSubsample,0,C263+1))</f>
        <v>9</v>
      </c>
      <c r="D264" s="1">
        <f t="shared" si="13"/>
        <v>4</v>
      </c>
      <c r="E264" s="1" t="str">
        <f>INDEX(Protocol[Mark],MATCH(C264,Protocol[Step],0))</f>
        <v>9U</v>
      </c>
      <c r="F264" s="1" t="str">
        <f>INDEX(Variables[Variable],MATCH(Systematic[[#This Row],[VariableIndex]],Variables[Index],0))</f>
        <v>Flux control ratio</v>
      </c>
      <c r="G264" s="134">
        <f>Systematic[[#This Row],[Sample]]*1000000+Systematic[[#This Row],[SubSample]]*10000+Systematic[[#This Row],[VariableIndex]]</f>
        <v>1030004</v>
      </c>
      <c r="H264" s="134">
        <f>Systematic[[#This Row],[SampleVariableLabel]]+100*Systematic[[#This Row],[State]]</f>
        <v>1030904</v>
      </c>
      <c r="I264" s="27" t="e">
        <f>IF(Systematic[[#This Row],[Sample]]&gt;nSamples,"",INDEX(MarkStats[],MATCH(Systematic[[#This Row],[SampleVariableLabel]],MarkStats[Label],0), Systematic[[#This Row],[State]]+4))</f>
        <v>#N/A</v>
      </c>
    </row>
    <row r="265" spans="1:9" x14ac:dyDescent="0.25">
      <c r="A265" s="1">
        <f t="shared" si="14"/>
        <v>1</v>
      </c>
      <c r="B265" s="1">
        <f t="shared" si="12"/>
        <v>3</v>
      </c>
      <c r="C265" s="1">
        <f>IF(Systematic[[#This Row],[VariableIndex]]&gt;1,C264,IF(C264+1=StepsPerSubsample,0,C264+1))</f>
        <v>9</v>
      </c>
      <c r="D265" s="1">
        <f t="shared" si="13"/>
        <v>5</v>
      </c>
      <c r="E265" s="1" t="str">
        <f>INDEX(Protocol[Mark],MATCH(C265,Protocol[Step],0))</f>
        <v>9U</v>
      </c>
      <c r="F265" s="1" t="str">
        <f>INDEX(Variables[Variable],MATCH(Systematic[[#This Row],[VariableIndex]],Variables[Index],0))</f>
        <v>Specific flux (mt)</v>
      </c>
      <c r="G265" s="134">
        <f>Systematic[[#This Row],[Sample]]*1000000+Systematic[[#This Row],[SubSample]]*10000+Systematic[[#This Row],[VariableIndex]]</f>
        <v>1030005</v>
      </c>
      <c r="H265" s="134">
        <f>Systematic[[#This Row],[SampleVariableLabel]]+100*Systematic[[#This Row],[State]]</f>
        <v>1030905</v>
      </c>
      <c r="I265" s="27" t="e">
        <f>IF(Systematic[[#This Row],[Sample]]&gt;nSamples,"",INDEX(MarkStats[],MATCH(Systematic[[#This Row],[SampleVariableLabel]],MarkStats[Label],0), Systematic[[#This Row],[State]]+4))</f>
        <v>#N/A</v>
      </c>
    </row>
    <row r="266" spans="1:9" x14ac:dyDescent="0.25">
      <c r="A266" s="1">
        <f t="shared" si="14"/>
        <v>1</v>
      </c>
      <c r="B266" s="1">
        <f t="shared" si="12"/>
        <v>3</v>
      </c>
      <c r="C266" s="1">
        <f>IF(Systematic[[#This Row],[VariableIndex]]&gt;1,C265,IF(C265+1=StepsPerSubsample,0,C265+1))</f>
        <v>9</v>
      </c>
      <c r="D266" s="1">
        <f t="shared" si="13"/>
        <v>6</v>
      </c>
      <c r="E266" s="1" t="str">
        <f>INDEX(Protocol[Mark],MATCH(C266,Protocol[Step],0))</f>
        <v>9U</v>
      </c>
      <c r="F266" s="1" t="str">
        <f>INDEX(Variables[Variable],MATCH(Systematic[[#This Row],[VariableIndex]],Variables[Index],0))</f>
        <v>FCR (mt: ROX-corr.)</v>
      </c>
      <c r="G266" s="134">
        <f>Systematic[[#This Row],[Sample]]*1000000+Systematic[[#This Row],[SubSample]]*10000+Systematic[[#This Row],[VariableIndex]]</f>
        <v>1030006</v>
      </c>
      <c r="H266" s="134">
        <f>Systematic[[#This Row],[SampleVariableLabel]]+100*Systematic[[#This Row],[State]]</f>
        <v>1030906</v>
      </c>
      <c r="I266" s="27" t="e">
        <f>IF(Systematic[[#This Row],[Sample]]&gt;nSamples,"",INDEX(MarkStats[],MATCH(Systematic[[#This Row],[SampleVariableLabel]],MarkStats[Label],0), Systematic[[#This Row],[State]]+4))</f>
        <v>#N/A</v>
      </c>
    </row>
    <row r="267" spans="1:9" x14ac:dyDescent="0.25">
      <c r="A267" s="1">
        <f t="shared" si="14"/>
        <v>1</v>
      </c>
      <c r="B267" s="1">
        <f t="shared" si="12"/>
        <v>3</v>
      </c>
      <c r="C267" s="1">
        <f>IF(Systematic[[#This Row],[VariableIndex]]&gt;1,C266,IF(C266+1=StepsPerSubsample,0,C266+1))</f>
        <v>9</v>
      </c>
      <c r="D267" s="1">
        <f t="shared" si="13"/>
        <v>7</v>
      </c>
      <c r="E267" s="1" t="str">
        <f>INDEX(Protocol[Mark],MATCH(C267,Protocol[Step],0))</f>
        <v>9U</v>
      </c>
      <c r="F267" s="1" t="str">
        <f>INDEX(Variables[Variable],MATCH(Systematic[[#This Row],[VariableIndex]],Variables[Index],0))</f>
        <v>FCR (mt: ROX-corr.)</v>
      </c>
      <c r="G267" s="134">
        <f>Systematic[[#This Row],[Sample]]*1000000+Systematic[[#This Row],[SubSample]]*10000+Systematic[[#This Row],[VariableIndex]]</f>
        <v>1030007</v>
      </c>
      <c r="H267" s="134">
        <f>Systematic[[#This Row],[SampleVariableLabel]]+100*Systematic[[#This Row],[State]]</f>
        <v>1030907</v>
      </c>
      <c r="I267" s="27" t="e">
        <f>IF(Systematic[[#This Row],[Sample]]&gt;nSamples,"",INDEX(MarkStats[],MATCH(Systematic[[#This Row],[SampleVariableLabel]],MarkStats[Label],0), Systematic[[#This Row],[State]]+4))</f>
        <v>#N/A</v>
      </c>
    </row>
    <row r="268" spans="1:9" x14ac:dyDescent="0.25">
      <c r="A268" s="1">
        <f t="shared" si="14"/>
        <v>1</v>
      </c>
      <c r="B268" s="1">
        <f t="shared" si="12"/>
        <v>3</v>
      </c>
      <c r="C268" s="1">
        <f>IF(Systematic[[#This Row],[VariableIndex]]&gt;1,C267,IF(C267+1=StepsPerSubsample,0,C267+1))</f>
        <v>10</v>
      </c>
      <c r="D268" s="1">
        <f t="shared" si="13"/>
        <v>1</v>
      </c>
      <c r="E268" s="1" t="str">
        <f>INDEX(Protocol[Mark],MATCH(C268,Protocol[Step],0))</f>
        <v>9c</v>
      </c>
      <c r="F268" s="1" t="str">
        <f>INDEX(Variables[Variable],MATCH(Systematic[[#This Row],[VariableIndex]],Variables[Index],0))</f>
        <v>O2 concentration</v>
      </c>
      <c r="G268" s="134">
        <f>Systematic[[#This Row],[Sample]]*1000000+Systematic[[#This Row],[SubSample]]*10000+Systematic[[#This Row],[VariableIndex]]</f>
        <v>1030001</v>
      </c>
      <c r="H268" s="134">
        <f>Systematic[[#This Row],[SampleVariableLabel]]+100*Systematic[[#This Row],[State]]</f>
        <v>1031001</v>
      </c>
      <c r="I268" s="27" t="e">
        <f>IF(Systematic[[#This Row],[Sample]]&gt;nSamples,"",INDEX(MarkStats[],MATCH(Systematic[[#This Row],[SampleVariableLabel]],MarkStats[Label],0), Systematic[[#This Row],[State]]+4))</f>
        <v>#N/A</v>
      </c>
    </row>
    <row r="269" spans="1:9" x14ac:dyDescent="0.25">
      <c r="A269" s="1">
        <f t="shared" si="14"/>
        <v>1</v>
      </c>
      <c r="B269" s="1">
        <f t="shared" si="12"/>
        <v>3</v>
      </c>
      <c r="C269" s="1">
        <f>IF(Systematic[[#This Row],[VariableIndex]]&gt;1,C268,IF(C268+1=StepsPerSubsample,0,C268+1))</f>
        <v>10</v>
      </c>
      <c r="D269" s="1">
        <f t="shared" si="13"/>
        <v>2</v>
      </c>
      <c r="E269" s="1" t="str">
        <f>INDEX(Protocol[Mark],MATCH(C269,Protocol[Step],0))</f>
        <v>9c</v>
      </c>
      <c r="F269" s="1" t="str">
        <f>INDEX(Variables[Variable],MATCH(Systematic[[#This Row],[VariableIndex]],Variables[Index],0))</f>
        <v>O2 flux per volume</v>
      </c>
      <c r="G269" s="134">
        <f>Systematic[[#This Row],[Sample]]*1000000+Systematic[[#This Row],[SubSample]]*10000+Systematic[[#This Row],[VariableIndex]]</f>
        <v>1030002</v>
      </c>
      <c r="H269" s="134">
        <f>Systematic[[#This Row],[SampleVariableLabel]]+100*Systematic[[#This Row],[State]]</f>
        <v>1031002</v>
      </c>
      <c r="I269" s="27" t="e">
        <f>IF(Systematic[[#This Row],[Sample]]&gt;nSamples,"",INDEX(MarkStats[],MATCH(Systematic[[#This Row],[SampleVariableLabel]],MarkStats[Label],0), Systematic[[#This Row],[State]]+4))</f>
        <v>#N/A</v>
      </c>
    </row>
    <row r="270" spans="1:9" x14ac:dyDescent="0.25">
      <c r="A270" s="1">
        <f t="shared" si="14"/>
        <v>1</v>
      </c>
      <c r="B270" s="1">
        <f t="shared" si="12"/>
        <v>3</v>
      </c>
      <c r="C270" s="1">
        <f>IF(Systematic[[#This Row],[VariableIndex]]&gt;1,C269,IF(C269+1=StepsPerSubsample,0,C269+1))</f>
        <v>10</v>
      </c>
      <c r="D270" s="1">
        <f t="shared" si="13"/>
        <v>3</v>
      </c>
      <c r="E270" s="1" t="str">
        <f>INDEX(Protocol[Mark],MATCH(C270,Protocol[Step],0))</f>
        <v>9c</v>
      </c>
      <c r="F270" s="1" t="str">
        <f>INDEX(Variables[Variable],MATCH(Systematic[[#This Row],[VariableIndex]],Variables[Index],0))</f>
        <v>Specific flux</v>
      </c>
      <c r="G270" s="134">
        <f>Systematic[[#This Row],[Sample]]*1000000+Systematic[[#This Row],[SubSample]]*10000+Systematic[[#This Row],[VariableIndex]]</f>
        <v>1030003</v>
      </c>
      <c r="H270" s="134">
        <f>Systematic[[#This Row],[SampleVariableLabel]]+100*Systematic[[#This Row],[State]]</f>
        <v>1031003</v>
      </c>
      <c r="I270" s="27" t="e">
        <f>IF(Systematic[[#This Row],[Sample]]&gt;nSamples,"",INDEX(MarkStats[],MATCH(Systematic[[#This Row],[SampleVariableLabel]],MarkStats[Label],0), Systematic[[#This Row],[State]]+4))</f>
        <v>#N/A</v>
      </c>
    </row>
    <row r="271" spans="1:9" x14ac:dyDescent="0.25">
      <c r="A271" s="1">
        <f t="shared" si="14"/>
        <v>1</v>
      </c>
      <c r="B271" s="1">
        <f t="shared" si="12"/>
        <v>3</v>
      </c>
      <c r="C271" s="1">
        <f>IF(Systematic[[#This Row],[VariableIndex]]&gt;1,C270,IF(C270+1=StepsPerSubsample,0,C270+1))</f>
        <v>10</v>
      </c>
      <c r="D271" s="1">
        <f t="shared" si="13"/>
        <v>4</v>
      </c>
      <c r="E271" s="1" t="str">
        <f>INDEX(Protocol[Mark],MATCH(C271,Protocol[Step],0))</f>
        <v>9c</v>
      </c>
      <c r="F271" s="1" t="str">
        <f>INDEX(Variables[Variable],MATCH(Systematic[[#This Row],[VariableIndex]],Variables[Index],0))</f>
        <v>Flux control ratio</v>
      </c>
      <c r="G271" s="134">
        <f>Systematic[[#This Row],[Sample]]*1000000+Systematic[[#This Row],[SubSample]]*10000+Systematic[[#This Row],[VariableIndex]]</f>
        <v>1030004</v>
      </c>
      <c r="H271" s="134">
        <f>Systematic[[#This Row],[SampleVariableLabel]]+100*Systematic[[#This Row],[State]]</f>
        <v>1031004</v>
      </c>
      <c r="I271" s="27" t="e">
        <f>IF(Systematic[[#This Row],[Sample]]&gt;nSamples,"",INDEX(MarkStats[],MATCH(Systematic[[#This Row],[SampleVariableLabel]],MarkStats[Label],0), Systematic[[#This Row],[State]]+4))</f>
        <v>#N/A</v>
      </c>
    </row>
    <row r="272" spans="1:9" x14ac:dyDescent="0.25">
      <c r="A272" s="1">
        <f t="shared" si="14"/>
        <v>1</v>
      </c>
      <c r="B272" s="1">
        <f t="shared" si="12"/>
        <v>3</v>
      </c>
      <c r="C272" s="1">
        <f>IF(Systematic[[#This Row],[VariableIndex]]&gt;1,C271,IF(C271+1=StepsPerSubsample,0,C271+1))</f>
        <v>10</v>
      </c>
      <c r="D272" s="1">
        <f t="shared" si="13"/>
        <v>5</v>
      </c>
      <c r="E272" s="1" t="str">
        <f>INDEX(Protocol[Mark],MATCH(C272,Protocol[Step],0))</f>
        <v>9c</v>
      </c>
      <c r="F272" s="1" t="str">
        <f>INDEX(Variables[Variable],MATCH(Systematic[[#This Row],[VariableIndex]],Variables[Index],0))</f>
        <v>Specific flux (mt)</v>
      </c>
      <c r="G272" s="134">
        <f>Systematic[[#This Row],[Sample]]*1000000+Systematic[[#This Row],[SubSample]]*10000+Systematic[[#This Row],[VariableIndex]]</f>
        <v>1030005</v>
      </c>
      <c r="H272" s="134">
        <f>Systematic[[#This Row],[SampleVariableLabel]]+100*Systematic[[#This Row],[State]]</f>
        <v>1031005</v>
      </c>
      <c r="I272" s="27" t="e">
        <f>IF(Systematic[[#This Row],[Sample]]&gt;nSamples,"",INDEX(MarkStats[],MATCH(Systematic[[#This Row],[SampleVariableLabel]],MarkStats[Label],0), Systematic[[#This Row],[State]]+4))</f>
        <v>#N/A</v>
      </c>
    </row>
    <row r="273" spans="1:9" x14ac:dyDescent="0.25">
      <c r="A273" s="1">
        <f t="shared" si="14"/>
        <v>1</v>
      </c>
      <c r="B273" s="1">
        <f t="shared" si="12"/>
        <v>3</v>
      </c>
      <c r="C273" s="1">
        <f>IF(Systematic[[#This Row],[VariableIndex]]&gt;1,C272,IF(C272+1=StepsPerSubsample,0,C272+1))</f>
        <v>10</v>
      </c>
      <c r="D273" s="1">
        <f t="shared" si="13"/>
        <v>6</v>
      </c>
      <c r="E273" s="1" t="str">
        <f>INDEX(Protocol[Mark],MATCH(C273,Protocol[Step],0))</f>
        <v>9c</v>
      </c>
      <c r="F273" s="1" t="str">
        <f>INDEX(Variables[Variable],MATCH(Systematic[[#This Row],[VariableIndex]],Variables[Index],0))</f>
        <v>FCR (mt: ROX-corr.)</v>
      </c>
      <c r="G273" s="134">
        <f>Systematic[[#This Row],[Sample]]*1000000+Systematic[[#This Row],[SubSample]]*10000+Systematic[[#This Row],[VariableIndex]]</f>
        <v>1030006</v>
      </c>
      <c r="H273" s="134">
        <f>Systematic[[#This Row],[SampleVariableLabel]]+100*Systematic[[#This Row],[State]]</f>
        <v>1031006</v>
      </c>
      <c r="I273" s="27" t="e">
        <f>IF(Systematic[[#This Row],[Sample]]&gt;nSamples,"",INDEX(MarkStats[],MATCH(Systematic[[#This Row],[SampleVariableLabel]],MarkStats[Label],0), Systematic[[#This Row],[State]]+4))</f>
        <v>#N/A</v>
      </c>
    </row>
    <row r="274" spans="1:9" x14ac:dyDescent="0.25">
      <c r="A274" s="1">
        <f t="shared" si="14"/>
        <v>1</v>
      </c>
      <c r="B274" s="1">
        <f t="shared" si="12"/>
        <v>3</v>
      </c>
      <c r="C274" s="1">
        <f>IF(Systematic[[#This Row],[VariableIndex]]&gt;1,C273,IF(C273+1=StepsPerSubsample,0,C273+1))</f>
        <v>10</v>
      </c>
      <c r="D274" s="1">
        <f t="shared" si="13"/>
        <v>7</v>
      </c>
      <c r="E274" s="1" t="str">
        <f>INDEX(Protocol[Mark],MATCH(C274,Protocol[Step],0))</f>
        <v>9c</v>
      </c>
      <c r="F274" s="1" t="str">
        <f>INDEX(Variables[Variable],MATCH(Systematic[[#This Row],[VariableIndex]],Variables[Index],0))</f>
        <v>FCR (mt: ROX-corr.)</v>
      </c>
      <c r="G274" s="134">
        <f>Systematic[[#This Row],[Sample]]*1000000+Systematic[[#This Row],[SubSample]]*10000+Systematic[[#This Row],[VariableIndex]]</f>
        <v>1030007</v>
      </c>
      <c r="H274" s="134">
        <f>Systematic[[#This Row],[SampleVariableLabel]]+100*Systematic[[#This Row],[State]]</f>
        <v>1031007</v>
      </c>
      <c r="I274" s="27" t="e">
        <f>IF(Systematic[[#This Row],[Sample]]&gt;nSamples,"",INDEX(MarkStats[],MATCH(Systematic[[#This Row],[SampleVariableLabel]],MarkStats[Label],0), Systematic[[#This Row],[State]]+4))</f>
        <v>#N/A</v>
      </c>
    </row>
    <row r="275" spans="1:9" x14ac:dyDescent="0.25">
      <c r="A275" s="1">
        <f t="shared" si="14"/>
        <v>1</v>
      </c>
      <c r="B275" s="1">
        <f t="shared" si="12"/>
        <v>3</v>
      </c>
      <c r="C275" s="1">
        <f>IF(Systematic[[#This Row],[VariableIndex]]&gt;1,C274,IF(C274+1=StepsPerSubsample,0,C274+1))</f>
        <v>11</v>
      </c>
      <c r="D275" s="1">
        <f t="shared" si="13"/>
        <v>1</v>
      </c>
      <c r="E275" s="1" t="str">
        <f>INDEX(Protocol[Mark],MATCH(C275,Protocol[Step],0))</f>
        <v>10Ama</v>
      </c>
      <c r="F275" s="1" t="str">
        <f>INDEX(Variables[Variable],MATCH(Systematic[[#This Row],[VariableIndex]],Variables[Index],0))</f>
        <v>O2 concentration</v>
      </c>
      <c r="G275" s="134">
        <f>Systematic[[#This Row],[Sample]]*1000000+Systematic[[#This Row],[SubSample]]*10000+Systematic[[#This Row],[VariableIndex]]</f>
        <v>1030001</v>
      </c>
      <c r="H275" s="134">
        <f>Systematic[[#This Row],[SampleVariableLabel]]+100*Systematic[[#This Row],[State]]</f>
        <v>1031101</v>
      </c>
      <c r="I275" s="27" t="e">
        <f>IF(Systematic[[#This Row],[Sample]]&gt;nSamples,"",INDEX(MarkStats[],MATCH(Systematic[[#This Row],[SampleVariableLabel]],MarkStats[Label],0), Systematic[[#This Row],[State]]+4))</f>
        <v>#N/A</v>
      </c>
    </row>
    <row r="276" spans="1:9" x14ac:dyDescent="0.25">
      <c r="A276" s="1">
        <f t="shared" si="14"/>
        <v>1</v>
      </c>
      <c r="B276" s="1">
        <f t="shared" si="12"/>
        <v>3</v>
      </c>
      <c r="C276" s="1">
        <f>IF(Systematic[[#This Row],[VariableIndex]]&gt;1,C275,IF(C275+1=StepsPerSubsample,0,C275+1))</f>
        <v>11</v>
      </c>
      <c r="D276" s="1">
        <f t="shared" si="13"/>
        <v>2</v>
      </c>
      <c r="E276" s="1" t="str">
        <f>INDEX(Protocol[Mark],MATCH(C276,Protocol[Step],0))</f>
        <v>10Ama</v>
      </c>
      <c r="F276" s="1" t="str">
        <f>INDEX(Variables[Variable],MATCH(Systematic[[#This Row],[VariableIndex]],Variables[Index],0))</f>
        <v>O2 flux per volume</v>
      </c>
      <c r="G276" s="134">
        <f>Systematic[[#This Row],[Sample]]*1000000+Systematic[[#This Row],[SubSample]]*10000+Systematic[[#This Row],[VariableIndex]]</f>
        <v>1030002</v>
      </c>
      <c r="H276" s="134">
        <f>Systematic[[#This Row],[SampleVariableLabel]]+100*Systematic[[#This Row],[State]]</f>
        <v>1031102</v>
      </c>
      <c r="I276" s="27" t="e">
        <f>IF(Systematic[[#This Row],[Sample]]&gt;nSamples,"",INDEX(MarkStats[],MATCH(Systematic[[#This Row],[SampleVariableLabel]],MarkStats[Label],0), Systematic[[#This Row],[State]]+4))</f>
        <v>#N/A</v>
      </c>
    </row>
    <row r="277" spans="1:9" x14ac:dyDescent="0.25">
      <c r="A277" s="1">
        <f t="shared" si="14"/>
        <v>1</v>
      </c>
      <c r="B277" s="1">
        <f t="shared" si="12"/>
        <v>3</v>
      </c>
      <c r="C277" s="1">
        <f>IF(Systematic[[#This Row],[VariableIndex]]&gt;1,C276,IF(C276+1=StepsPerSubsample,0,C276+1))</f>
        <v>11</v>
      </c>
      <c r="D277" s="1">
        <f t="shared" si="13"/>
        <v>3</v>
      </c>
      <c r="E277" s="1" t="str">
        <f>INDEX(Protocol[Mark],MATCH(C277,Protocol[Step],0))</f>
        <v>10Ama</v>
      </c>
      <c r="F277" s="1" t="str">
        <f>INDEX(Variables[Variable],MATCH(Systematic[[#This Row],[VariableIndex]],Variables[Index],0))</f>
        <v>Specific flux</v>
      </c>
      <c r="G277" s="134">
        <f>Systematic[[#This Row],[Sample]]*1000000+Systematic[[#This Row],[SubSample]]*10000+Systematic[[#This Row],[VariableIndex]]</f>
        <v>1030003</v>
      </c>
      <c r="H277" s="134">
        <f>Systematic[[#This Row],[SampleVariableLabel]]+100*Systematic[[#This Row],[State]]</f>
        <v>1031103</v>
      </c>
      <c r="I277" s="27" t="e">
        <f>IF(Systematic[[#This Row],[Sample]]&gt;nSamples,"",INDEX(MarkStats[],MATCH(Systematic[[#This Row],[SampleVariableLabel]],MarkStats[Label],0), Systematic[[#This Row],[State]]+4))</f>
        <v>#N/A</v>
      </c>
    </row>
    <row r="278" spans="1:9" x14ac:dyDescent="0.25">
      <c r="A278" s="1">
        <f t="shared" si="14"/>
        <v>1</v>
      </c>
      <c r="B278" s="1">
        <f t="shared" si="12"/>
        <v>3</v>
      </c>
      <c r="C278" s="1">
        <f>IF(Systematic[[#This Row],[VariableIndex]]&gt;1,C277,IF(C277+1=StepsPerSubsample,0,C277+1))</f>
        <v>11</v>
      </c>
      <c r="D278" s="1">
        <f t="shared" si="13"/>
        <v>4</v>
      </c>
      <c r="E278" s="1" t="str">
        <f>INDEX(Protocol[Mark],MATCH(C278,Protocol[Step],0))</f>
        <v>10Ama</v>
      </c>
      <c r="F278" s="1" t="str">
        <f>INDEX(Variables[Variable],MATCH(Systematic[[#This Row],[VariableIndex]],Variables[Index],0))</f>
        <v>Flux control ratio</v>
      </c>
      <c r="G278" s="134">
        <f>Systematic[[#This Row],[Sample]]*1000000+Systematic[[#This Row],[SubSample]]*10000+Systematic[[#This Row],[VariableIndex]]</f>
        <v>1030004</v>
      </c>
      <c r="H278" s="134">
        <f>Systematic[[#This Row],[SampleVariableLabel]]+100*Systematic[[#This Row],[State]]</f>
        <v>1031104</v>
      </c>
      <c r="I278" s="27" t="e">
        <f>IF(Systematic[[#This Row],[Sample]]&gt;nSamples,"",INDEX(MarkStats[],MATCH(Systematic[[#This Row],[SampleVariableLabel]],MarkStats[Label],0), Systematic[[#This Row],[State]]+4))</f>
        <v>#N/A</v>
      </c>
    </row>
    <row r="279" spans="1:9" x14ac:dyDescent="0.25">
      <c r="A279" s="1">
        <f t="shared" si="14"/>
        <v>1</v>
      </c>
      <c r="B279" s="1">
        <f t="shared" si="12"/>
        <v>3</v>
      </c>
      <c r="C279" s="1">
        <f>IF(Systematic[[#This Row],[VariableIndex]]&gt;1,C278,IF(C278+1=StepsPerSubsample,0,C278+1))</f>
        <v>11</v>
      </c>
      <c r="D279" s="1">
        <f t="shared" si="13"/>
        <v>5</v>
      </c>
      <c r="E279" s="1" t="str">
        <f>INDEX(Protocol[Mark],MATCH(C279,Protocol[Step],0))</f>
        <v>10Ama</v>
      </c>
      <c r="F279" s="1" t="str">
        <f>INDEX(Variables[Variable],MATCH(Systematic[[#This Row],[VariableIndex]],Variables[Index],0))</f>
        <v>Specific flux (mt)</v>
      </c>
      <c r="G279" s="134">
        <f>Systematic[[#This Row],[Sample]]*1000000+Systematic[[#This Row],[SubSample]]*10000+Systematic[[#This Row],[VariableIndex]]</f>
        <v>1030005</v>
      </c>
      <c r="H279" s="134">
        <f>Systematic[[#This Row],[SampleVariableLabel]]+100*Systematic[[#This Row],[State]]</f>
        <v>1031105</v>
      </c>
      <c r="I279" s="27" t="e">
        <f>IF(Systematic[[#This Row],[Sample]]&gt;nSamples,"",INDEX(MarkStats[],MATCH(Systematic[[#This Row],[SampleVariableLabel]],MarkStats[Label],0), Systematic[[#This Row],[State]]+4))</f>
        <v>#N/A</v>
      </c>
    </row>
    <row r="280" spans="1:9" x14ac:dyDescent="0.25">
      <c r="A280" s="1">
        <f t="shared" si="14"/>
        <v>1</v>
      </c>
      <c r="B280" s="1">
        <f t="shared" si="12"/>
        <v>3</v>
      </c>
      <c r="C280" s="1">
        <f>IF(Systematic[[#This Row],[VariableIndex]]&gt;1,C279,IF(C279+1=StepsPerSubsample,0,C279+1))</f>
        <v>11</v>
      </c>
      <c r="D280" s="1">
        <f t="shared" si="13"/>
        <v>6</v>
      </c>
      <c r="E280" s="1" t="str">
        <f>INDEX(Protocol[Mark],MATCH(C280,Protocol[Step],0))</f>
        <v>10Ama</v>
      </c>
      <c r="F280" s="1" t="str">
        <f>INDEX(Variables[Variable],MATCH(Systematic[[#This Row],[VariableIndex]],Variables[Index],0))</f>
        <v>FCR (mt: ROX-corr.)</v>
      </c>
      <c r="G280" s="134">
        <f>Systematic[[#This Row],[Sample]]*1000000+Systematic[[#This Row],[SubSample]]*10000+Systematic[[#This Row],[VariableIndex]]</f>
        <v>1030006</v>
      </c>
      <c r="H280" s="134">
        <f>Systematic[[#This Row],[SampleVariableLabel]]+100*Systematic[[#This Row],[State]]</f>
        <v>1031106</v>
      </c>
      <c r="I280" s="27" t="e">
        <f>IF(Systematic[[#This Row],[Sample]]&gt;nSamples,"",INDEX(MarkStats[],MATCH(Systematic[[#This Row],[SampleVariableLabel]],MarkStats[Label],0), Systematic[[#This Row],[State]]+4))</f>
        <v>#N/A</v>
      </c>
    </row>
    <row r="281" spans="1:9" x14ac:dyDescent="0.25">
      <c r="A281" s="1">
        <f t="shared" si="14"/>
        <v>1</v>
      </c>
      <c r="B281" s="1">
        <f t="shared" si="12"/>
        <v>3</v>
      </c>
      <c r="C281" s="1">
        <f>IF(Systematic[[#This Row],[VariableIndex]]&gt;1,C280,IF(C280+1=StepsPerSubsample,0,C280+1))</f>
        <v>11</v>
      </c>
      <c r="D281" s="1">
        <f t="shared" si="13"/>
        <v>7</v>
      </c>
      <c r="E281" s="1" t="str">
        <f>INDEX(Protocol[Mark],MATCH(C281,Protocol[Step],0))</f>
        <v>10Ama</v>
      </c>
      <c r="F281" s="1" t="str">
        <f>INDEX(Variables[Variable],MATCH(Systematic[[#This Row],[VariableIndex]],Variables[Index],0))</f>
        <v>FCR (mt: ROX-corr.)</v>
      </c>
      <c r="G281" s="134">
        <f>Systematic[[#This Row],[Sample]]*1000000+Systematic[[#This Row],[SubSample]]*10000+Systematic[[#This Row],[VariableIndex]]</f>
        <v>1030007</v>
      </c>
      <c r="H281" s="134">
        <f>Systematic[[#This Row],[SampleVariableLabel]]+100*Systematic[[#This Row],[State]]</f>
        <v>1031107</v>
      </c>
      <c r="I281" s="27" t="e">
        <f>IF(Systematic[[#This Row],[Sample]]&gt;nSamples,"",INDEX(MarkStats[],MATCH(Systematic[[#This Row],[SampleVariableLabel]],MarkStats[Label],0), Systematic[[#This Row],[State]]+4))</f>
        <v>#N/A</v>
      </c>
    </row>
    <row r="282" spans="1:9" x14ac:dyDescent="0.25">
      <c r="A282" s="1">
        <f t="shared" si="14"/>
        <v>1</v>
      </c>
      <c r="B282" s="1">
        <f t="shared" si="12"/>
        <v>3</v>
      </c>
      <c r="C282" s="1">
        <f>IF(Systematic[[#This Row],[VariableIndex]]&gt;1,C281,IF(C281+1=StepsPerSubsample,0,C281+1))</f>
        <v>12</v>
      </c>
      <c r="D282" s="1">
        <f t="shared" si="13"/>
        <v>1</v>
      </c>
      <c r="E282" s="1" t="str">
        <f>INDEX(Protocol[Mark],MATCH(C282,Protocol[Step],0))</f>
        <v>11AsTm</v>
      </c>
      <c r="F282" s="1" t="str">
        <f>INDEX(Variables[Variable],MATCH(Systematic[[#This Row],[VariableIndex]],Variables[Index],0))</f>
        <v>O2 concentration</v>
      </c>
      <c r="G282" s="134">
        <f>Systematic[[#This Row],[Sample]]*1000000+Systematic[[#This Row],[SubSample]]*10000+Systematic[[#This Row],[VariableIndex]]</f>
        <v>1030001</v>
      </c>
      <c r="H282" s="134">
        <f>Systematic[[#This Row],[SampleVariableLabel]]+100*Systematic[[#This Row],[State]]</f>
        <v>1031201</v>
      </c>
      <c r="I282" s="27" t="e">
        <f>IF(Systematic[[#This Row],[Sample]]&gt;nSamples,"",INDEX(MarkStats[],MATCH(Systematic[[#This Row],[SampleVariableLabel]],MarkStats[Label],0), Systematic[[#This Row],[State]]+4))</f>
        <v>#N/A</v>
      </c>
    </row>
    <row r="283" spans="1:9" x14ac:dyDescent="0.25">
      <c r="A283" s="1">
        <f t="shared" si="14"/>
        <v>1</v>
      </c>
      <c r="B283" s="1">
        <f t="shared" si="12"/>
        <v>3</v>
      </c>
      <c r="C283" s="1">
        <f>IF(Systematic[[#This Row],[VariableIndex]]&gt;1,C282,IF(C282+1=StepsPerSubsample,0,C282+1))</f>
        <v>12</v>
      </c>
      <c r="D283" s="1">
        <f t="shared" si="13"/>
        <v>2</v>
      </c>
      <c r="E283" s="1" t="str">
        <f>INDEX(Protocol[Mark],MATCH(C283,Protocol[Step],0))</f>
        <v>11AsTm</v>
      </c>
      <c r="F283" s="1" t="str">
        <f>INDEX(Variables[Variable],MATCH(Systematic[[#This Row],[VariableIndex]],Variables[Index],0))</f>
        <v>O2 flux per volume</v>
      </c>
      <c r="G283" s="134">
        <f>Systematic[[#This Row],[Sample]]*1000000+Systematic[[#This Row],[SubSample]]*10000+Systematic[[#This Row],[VariableIndex]]</f>
        <v>1030002</v>
      </c>
      <c r="H283" s="134">
        <f>Systematic[[#This Row],[SampleVariableLabel]]+100*Systematic[[#This Row],[State]]</f>
        <v>1031202</v>
      </c>
      <c r="I283" s="27" t="e">
        <f>IF(Systematic[[#This Row],[Sample]]&gt;nSamples,"",INDEX(MarkStats[],MATCH(Systematic[[#This Row],[SampleVariableLabel]],MarkStats[Label],0), Systematic[[#This Row],[State]]+4))</f>
        <v>#N/A</v>
      </c>
    </row>
    <row r="284" spans="1:9" x14ac:dyDescent="0.25">
      <c r="A284" s="1">
        <f t="shared" si="14"/>
        <v>1</v>
      </c>
      <c r="B284" s="1">
        <f t="shared" si="12"/>
        <v>3</v>
      </c>
      <c r="C284" s="1">
        <f>IF(Systematic[[#This Row],[VariableIndex]]&gt;1,C283,IF(C283+1=StepsPerSubsample,0,C283+1))</f>
        <v>12</v>
      </c>
      <c r="D284" s="1">
        <f t="shared" si="13"/>
        <v>3</v>
      </c>
      <c r="E284" s="1" t="str">
        <f>INDEX(Protocol[Mark],MATCH(C284,Protocol[Step],0))</f>
        <v>11AsTm</v>
      </c>
      <c r="F284" s="1" t="str">
        <f>INDEX(Variables[Variable],MATCH(Systematic[[#This Row],[VariableIndex]],Variables[Index],0))</f>
        <v>Specific flux</v>
      </c>
      <c r="G284" s="134">
        <f>Systematic[[#This Row],[Sample]]*1000000+Systematic[[#This Row],[SubSample]]*10000+Systematic[[#This Row],[VariableIndex]]</f>
        <v>1030003</v>
      </c>
      <c r="H284" s="134">
        <f>Systematic[[#This Row],[SampleVariableLabel]]+100*Systematic[[#This Row],[State]]</f>
        <v>1031203</v>
      </c>
      <c r="I284" s="27" t="e">
        <f>IF(Systematic[[#This Row],[Sample]]&gt;nSamples,"",INDEX(MarkStats[],MATCH(Systematic[[#This Row],[SampleVariableLabel]],MarkStats[Label],0), Systematic[[#This Row],[State]]+4))</f>
        <v>#N/A</v>
      </c>
    </row>
    <row r="285" spans="1:9" x14ac:dyDescent="0.25">
      <c r="A285" s="1">
        <f t="shared" si="14"/>
        <v>1</v>
      </c>
      <c r="B285" s="1">
        <f t="shared" si="12"/>
        <v>3</v>
      </c>
      <c r="C285" s="1">
        <f>IF(Systematic[[#This Row],[VariableIndex]]&gt;1,C284,IF(C284+1=StepsPerSubsample,0,C284+1))</f>
        <v>12</v>
      </c>
      <c r="D285" s="1">
        <f t="shared" si="13"/>
        <v>4</v>
      </c>
      <c r="E285" s="1" t="str">
        <f>INDEX(Protocol[Mark],MATCH(C285,Protocol[Step],0))</f>
        <v>11AsTm</v>
      </c>
      <c r="F285" s="1" t="str">
        <f>INDEX(Variables[Variable],MATCH(Systematic[[#This Row],[VariableIndex]],Variables[Index],0))</f>
        <v>Flux control ratio</v>
      </c>
      <c r="G285" s="134">
        <f>Systematic[[#This Row],[Sample]]*1000000+Systematic[[#This Row],[SubSample]]*10000+Systematic[[#This Row],[VariableIndex]]</f>
        <v>1030004</v>
      </c>
      <c r="H285" s="134">
        <f>Systematic[[#This Row],[SampleVariableLabel]]+100*Systematic[[#This Row],[State]]</f>
        <v>1031204</v>
      </c>
      <c r="I285" s="27" t="e">
        <f>IF(Systematic[[#This Row],[Sample]]&gt;nSamples,"",INDEX(MarkStats[],MATCH(Systematic[[#This Row],[SampleVariableLabel]],MarkStats[Label],0), Systematic[[#This Row],[State]]+4))</f>
        <v>#N/A</v>
      </c>
    </row>
    <row r="286" spans="1:9" x14ac:dyDescent="0.25">
      <c r="A286" s="1">
        <f t="shared" si="14"/>
        <v>1</v>
      </c>
      <c r="B286" s="1">
        <f t="shared" si="12"/>
        <v>3</v>
      </c>
      <c r="C286" s="1">
        <f>IF(Systematic[[#This Row],[VariableIndex]]&gt;1,C285,IF(C285+1=StepsPerSubsample,0,C285+1))</f>
        <v>12</v>
      </c>
      <c r="D286" s="1">
        <f t="shared" si="13"/>
        <v>5</v>
      </c>
      <c r="E286" s="1" t="str">
        <f>INDEX(Protocol[Mark],MATCH(C286,Protocol[Step],0))</f>
        <v>11AsTm</v>
      </c>
      <c r="F286" s="1" t="str">
        <f>INDEX(Variables[Variable],MATCH(Systematic[[#This Row],[VariableIndex]],Variables[Index],0))</f>
        <v>Specific flux (mt)</v>
      </c>
      <c r="G286" s="134">
        <f>Systematic[[#This Row],[Sample]]*1000000+Systematic[[#This Row],[SubSample]]*10000+Systematic[[#This Row],[VariableIndex]]</f>
        <v>1030005</v>
      </c>
      <c r="H286" s="134">
        <f>Systematic[[#This Row],[SampleVariableLabel]]+100*Systematic[[#This Row],[State]]</f>
        <v>1031205</v>
      </c>
      <c r="I286" s="27" t="e">
        <f>IF(Systematic[[#This Row],[Sample]]&gt;nSamples,"",INDEX(MarkStats[],MATCH(Systematic[[#This Row],[SampleVariableLabel]],MarkStats[Label],0), Systematic[[#This Row],[State]]+4))</f>
        <v>#N/A</v>
      </c>
    </row>
    <row r="287" spans="1:9" x14ac:dyDescent="0.25">
      <c r="A287" s="1">
        <f t="shared" si="14"/>
        <v>1</v>
      </c>
      <c r="B287" s="1">
        <f t="shared" si="12"/>
        <v>3</v>
      </c>
      <c r="C287" s="1">
        <f>IF(Systematic[[#This Row],[VariableIndex]]&gt;1,C286,IF(C286+1=StepsPerSubsample,0,C286+1))</f>
        <v>12</v>
      </c>
      <c r="D287" s="1">
        <f t="shared" si="13"/>
        <v>6</v>
      </c>
      <c r="E287" s="1" t="str">
        <f>INDEX(Protocol[Mark],MATCH(C287,Protocol[Step],0))</f>
        <v>11AsTm</v>
      </c>
      <c r="F287" s="1" t="str">
        <f>INDEX(Variables[Variable],MATCH(Systematic[[#This Row],[VariableIndex]],Variables[Index],0))</f>
        <v>FCR (mt: ROX-corr.)</v>
      </c>
      <c r="G287" s="134">
        <f>Systematic[[#This Row],[Sample]]*1000000+Systematic[[#This Row],[SubSample]]*10000+Systematic[[#This Row],[VariableIndex]]</f>
        <v>1030006</v>
      </c>
      <c r="H287" s="134">
        <f>Systematic[[#This Row],[SampleVariableLabel]]+100*Systematic[[#This Row],[State]]</f>
        <v>1031206</v>
      </c>
      <c r="I287" s="27" t="e">
        <f>IF(Systematic[[#This Row],[Sample]]&gt;nSamples,"",INDEX(MarkStats[],MATCH(Systematic[[#This Row],[SampleVariableLabel]],MarkStats[Label],0), Systematic[[#This Row],[State]]+4))</f>
        <v>#N/A</v>
      </c>
    </row>
    <row r="288" spans="1:9" x14ac:dyDescent="0.25">
      <c r="A288" s="1">
        <f t="shared" si="14"/>
        <v>1</v>
      </c>
      <c r="B288" s="1">
        <f t="shared" si="12"/>
        <v>3</v>
      </c>
      <c r="C288" s="1">
        <f>IF(Systematic[[#This Row],[VariableIndex]]&gt;1,C287,IF(C287+1=StepsPerSubsample,0,C287+1))</f>
        <v>12</v>
      </c>
      <c r="D288" s="1">
        <f t="shared" si="13"/>
        <v>7</v>
      </c>
      <c r="E288" s="1" t="str">
        <f>INDEX(Protocol[Mark],MATCH(C288,Protocol[Step],0))</f>
        <v>11AsTm</v>
      </c>
      <c r="F288" s="1" t="str">
        <f>INDEX(Variables[Variable],MATCH(Systematic[[#This Row],[VariableIndex]],Variables[Index],0))</f>
        <v>FCR (mt: ROX-corr.)</v>
      </c>
      <c r="G288" s="134">
        <f>Systematic[[#This Row],[Sample]]*1000000+Systematic[[#This Row],[SubSample]]*10000+Systematic[[#This Row],[VariableIndex]]</f>
        <v>1030007</v>
      </c>
      <c r="H288" s="134">
        <f>Systematic[[#This Row],[SampleVariableLabel]]+100*Systematic[[#This Row],[State]]</f>
        <v>1031207</v>
      </c>
      <c r="I288" s="27" t="e">
        <f>IF(Systematic[[#This Row],[Sample]]&gt;nSamples,"",INDEX(MarkStats[],MATCH(Systematic[[#This Row],[SampleVariableLabel]],MarkStats[Label],0), Systematic[[#This Row],[State]]+4))</f>
        <v>#N/A</v>
      </c>
    </row>
    <row r="289" spans="1:9" x14ac:dyDescent="0.25">
      <c r="A289" s="1">
        <f t="shared" si="14"/>
        <v>1</v>
      </c>
      <c r="B289" s="1">
        <f t="shared" si="12"/>
        <v>3</v>
      </c>
      <c r="C289" s="1">
        <f>IF(Systematic[[#This Row],[VariableIndex]]&gt;1,C288,IF(C288+1=StepsPerSubsample,0,C288+1))</f>
        <v>13</v>
      </c>
      <c r="D289" s="1">
        <f t="shared" si="13"/>
        <v>1</v>
      </c>
      <c r="E289" s="1" t="str">
        <f>INDEX(Protocol[Mark],MATCH(C289,Protocol[Step],0))</f>
        <v>12Azd</v>
      </c>
      <c r="F289" s="1" t="str">
        <f>INDEX(Variables[Variable],MATCH(Systematic[[#This Row],[VariableIndex]],Variables[Index],0))</f>
        <v>O2 concentration</v>
      </c>
      <c r="G289" s="134">
        <f>Systematic[[#This Row],[Sample]]*1000000+Systematic[[#This Row],[SubSample]]*10000+Systematic[[#This Row],[VariableIndex]]</f>
        <v>1030001</v>
      </c>
      <c r="H289" s="134">
        <f>Systematic[[#This Row],[SampleVariableLabel]]+100*Systematic[[#This Row],[State]]</f>
        <v>1031301</v>
      </c>
      <c r="I289" s="27" t="e">
        <f>IF(Systematic[[#This Row],[Sample]]&gt;nSamples,"",INDEX(MarkStats[],MATCH(Systematic[[#This Row],[SampleVariableLabel]],MarkStats[Label],0), Systematic[[#This Row],[State]]+4))</f>
        <v>#N/A</v>
      </c>
    </row>
    <row r="290" spans="1:9" x14ac:dyDescent="0.25">
      <c r="A290" s="1">
        <f t="shared" si="14"/>
        <v>1</v>
      </c>
      <c r="B290" s="1">
        <f t="shared" si="12"/>
        <v>3</v>
      </c>
      <c r="C290" s="1">
        <f>IF(Systematic[[#This Row],[VariableIndex]]&gt;1,C289,IF(C289+1=StepsPerSubsample,0,C289+1))</f>
        <v>13</v>
      </c>
      <c r="D290" s="1">
        <f t="shared" si="13"/>
        <v>2</v>
      </c>
      <c r="E290" s="1" t="str">
        <f>INDEX(Protocol[Mark],MATCH(C290,Protocol[Step],0))</f>
        <v>12Azd</v>
      </c>
      <c r="F290" s="1" t="str">
        <f>INDEX(Variables[Variable],MATCH(Systematic[[#This Row],[VariableIndex]],Variables[Index],0))</f>
        <v>O2 flux per volume</v>
      </c>
      <c r="G290" s="134">
        <f>Systematic[[#This Row],[Sample]]*1000000+Systematic[[#This Row],[SubSample]]*10000+Systematic[[#This Row],[VariableIndex]]</f>
        <v>1030002</v>
      </c>
      <c r="H290" s="134">
        <f>Systematic[[#This Row],[SampleVariableLabel]]+100*Systematic[[#This Row],[State]]</f>
        <v>1031302</v>
      </c>
      <c r="I290" s="27" t="e">
        <f>IF(Systematic[[#This Row],[Sample]]&gt;nSamples,"",INDEX(MarkStats[],MATCH(Systematic[[#This Row],[SampleVariableLabel]],MarkStats[Label],0), Systematic[[#This Row],[State]]+4))</f>
        <v>#N/A</v>
      </c>
    </row>
    <row r="291" spans="1:9" x14ac:dyDescent="0.25">
      <c r="A291" s="1">
        <f t="shared" si="14"/>
        <v>1</v>
      </c>
      <c r="B291" s="1">
        <f t="shared" si="12"/>
        <v>3</v>
      </c>
      <c r="C291" s="1">
        <f>IF(Systematic[[#This Row],[VariableIndex]]&gt;1,C290,IF(C290+1=StepsPerSubsample,0,C290+1))</f>
        <v>13</v>
      </c>
      <c r="D291" s="1">
        <f t="shared" si="13"/>
        <v>3</v>
      </c>
      <c r="E291" s="1" t="str">
        <f>INDEX(Protocol[Mark],MATCH(C291,Protocol[Step],0))</f>
        <v>12Azd</v>
      </c>
      <c r="F291" s="1" t="str">
        <f>INDEX(Variables[Variable],MATCH(Systematic[[#This Row],[VariableIndex]],Variables[Index],0))</f>
        <v>Specific flux</v>
      </c>
      <c r="G291" s="134">
        <f>Systematic[[#This Row],[Sample]]*1000000+Systematic[[#This Row],[SubSample]]*10000+Systematic[[#This Row],[VariableIndex]]</f>
        <v>1030003</v>
      </c>
      <c r="H291" s="134">
        <f>Systematic[[#This Row],[SampleVariableLabel]]+100*Systematic[[#This Row],[State]]</f>
        <v>1031303</v>
      </c>
      <c r="I291" s="27" t="e">
        <f>IF(Systematic[[#This Row],[Sample]]&gt;nSamples,"",INDEX(MarkStats[],MATCH(Systematic[[#This Row],[SampleVariableLabel]],MarkStats[Label],0), Systematic[[#This Row],[State]]+4))</f>
        <v>#N/A</v>
      </c>
    </row>
    <row r="292" spans="1:9" x14ac:dyDescent="0.25">
      <c r="A292" s="1">
        <f t="shared" si="14"/>
        <v>1</v>
      </c>
      <c r="B292" s="1">
        <f t="shared" si="12"/>
        <v>3</v>
      </c>
      <c r="C292" s="1">
        <f>IF(Systematic[[#This Row],[VariableIndex]]&gt;1,C291,IF(C291+1=StepsPerSubsample,0,C291+1))</f>
        <v>13</v>
      </c>
      <c r="D292" s="1">
        <f t="shared" si="13"/>
        <v>4</v>
      </c>
      <c r="E292" s="1" t="str">
        <f>INDEX(Protocol[Mark],MATCH(C292,Protocol[Step],0))</f>
        <v>12Azd</v>
      </c>
      <c r="F292" s="1" t="str">
        <f>INDEX(Variables[Variable],MATCH(Systematic[[#This Row],[VariableIndex]],Variables[Index],0))</f>
        <v>Flux control ratio</v>
      </c>
      <c r="G292" s="134">
        <f>Systematic[[#This Row],[Sample]]*1000000+Systematic[[#This Row],[SubSample]]*10000+Systematic[[#This Row],[VariableIndex]]</f>
        <v>1030004</v>
      </c>
      <c r="H292" s="134">
        <f>Systematic[[#This Row],[SampleVariableLabel]]+100*Systematic[[#This Row],[State]]</f>
        <v>1031304</v>
      </c>
      <c r="I292" s="27" t="e">
        <f>IF(Systematic[[#This Row],[Sample]]&gt;nSamples,"",INDEX(MarkStats[],MATCH(Systematic[[#This Row],[SampleVariableLabel]],MarkStats[Label],0), Systematic[[#This Row],[State]]+4))</f>
        <v>#N/A</v>
      </c>
    </row>
    <row r="293" spans="1:9" x14ac:dyDescent="0.25">
      <c r="A293" s="1">
        <f t="shared" si="14"/>
        <v>1</v>
      </c>
      <c r="B293" s="1">
        <f t="shared" si="12"/>
        <v>3</v>
      </c>
      <c r="C293" s="1">
        <f>IF(Systematic[[#This Row],[VariableIndex]]&gt;1,C292,IF(C292+1=StepsPerSubsample,0,C292+1))</f>
        <v>13</v>
      </c>
      <c r="D293" s="1">
        <f t="shared" si="13"/>
        <v>5</v>
      </c>
      <c r="E293" s="1" t="str">
        <f>INDEX(Protocol[Mark],MATCH(C293,Protocol[Step],0))</f>
        <v>12Azd</v>
      </c>
      <c r="F293" s="1" t="str">
        <f>INDEX(Variables[Variable],MATCH(Systematic[[#This Row],[VariableIndex]],Variables[Index],0))</f>
        <v>Specific flux (mt)</v>
      </c>
      <c r="G293" s="134">
        <f>Systematic[[#This Row],[Sample]]*1000000+Systematic[[#This Row],[SubSample]]*10000+Systematic[[#This Row],[VariableIndex]]</f>
        <v>1030005</v>
      </c>
      <c r="H293" s="134">
        <f>Systematic[[#This Row],[SampleVariableLabel]]+100*Systematic[[#This Row],[State]]</f>
        <v>1031305</v>
      </c>
      <c r="I293" s="27" t="e">
        <f>IF(Systematic[[#This Row],[Sample]]&gt;nSamples,"",INDEX(MarkStats[],MATCH(Systematic[[#This Row],[SampleVariableLabel]],MarkStats[Label],0), Systematic[[#This Row],[State]]+4))</f>
        <v>#N/A</v>
      </c>
    </row>
    <row r="294" spans="1:9" x14ac:dyDescent="0.25">
      <c r="A294" s="1">
        <f t="shared" si="14"/>
        <v>1</v>
      </c>
      <c r="B294" s="1">
        <f t="shared" si="12"/>
        <v>3</v>
      </c>
      <c r="C294" s="1">
        <f>IF(Systematic[[#This Row],[VariableIndex]]&gt;1,C293,IF(C293+1=StepsPerSubsample,0,C293+1))</f>
        <v>13</v>
      </c>
      <c r="D294" s="1">
        <f t="shared" si="13"/>
        <v>6</v>
      </c>
      <c r="E294" s="1" t="str">
        <f>INDEX(Protocol[Mark],MATCH(C294,Protocol[Step],0))</f>
        <v>12Azd</v>
      </c>
      <c r="F294" s="1" t="str">
        <f>INDEX(Variables[Variable],MATCH(Systematic[[#This Row],[VariableIndex]],Variables[Index],0))</f>
        <v>FCR (mt: ROX-corr.)</v>
      </c>
      <c r="G294" s="134">
        <f>Systematic[[#This Row],[Sample]]*1000000+Systematic[[#This Row],[SubSample]]*10000+Systematic[[#This Row],[VariableIndex]]</f>
        <v>1030006</v>
      </c>
      <c r="H294" s="134">
        <f>Systematic[[#This Row],[SampleVariableLabel]]+100*Systematic[[#This Row],[State]]</f>
        <v>1031306</v>
      </c>
      <c r="I294" s="27" t="e">
        <f>IF(Systematic[[#This Row],[Sample]]&gt;nSamples,"",INDEX(MarkStats[],MATCH(Systematic[[#This Row],[SampleVariableLabel]],MarkStats[Label],0), Systematic[[#This Row],[State]]+4))</f>
        <v>#N/A</v>
      </c>
    </row>
    <row r="295" spans="1:9" x14ac:dyDescent="0.25">
      <c r="A295" s="1">
        <f t="shared" si="14"/>
        <v>1</v>
      </c>
      <c r="B295" s="1">
        <f t="shared" si="12"/>
        <v>3</v>
      </c>
      <c r="C295" s="1">
        <f>IF(Systematic[[#This Row],[VariableIndex]]&gt;1,C294,IF(C294+1=StepsPerSubsample,0,C294+1))</f>
        <v>13</v>
      </c>
      <c r="D295" s="1">
        <f t="shared" si="13"/>
        <v>7</v>
      </c>
      <c r="E295" s="1" t="str">
        <f>INDEX(Protocol[Mark],MATCH(C295,Protocol[Step],0))</f>
        <v>12Azd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1030007</v>
      </c>
      <c r="H295" s="134">
        <f>Systematic[[#This Row],[SampleVariableLabel]]+100*Systematic[[#This Row],[State]]</f>
        <v>1031307</v>
      </c>
      <c r="I295" s="27" t="e">
        <f>IF(Systematic[[#This Row],[Sample]]&gt;nSamples,"",INDEX(MarkStats[],MATCH(Systematic[[#This Row],[SampleVariableLabel]],MarkStats[Label],0), Systematic[[#This Row],[State]]+4))</f>
        <v>#N/A</v>
      </c>
    </row>
    <row r="296" spans="1:9" x14ac:dyDescent="0.25">
      <c r="A296" s="1">
        <f t="shared" si="14"/>
        <v>1</v>
      </c>
      <c r="B296" s="1">
        <f t="shared" si="12"/>
        <v>4</v>
      </c>
      <c r="C296" s="1">
        <f>IF(Systematic[[#This Row],[VariableIndex]]&gt;1,C295,IF(C295+1=StepsPerSubsample,0,C295+1))</f>
        <v>0</v>
      </c>
      <c r="D296" s="1">
        <f t="shared" si="13"/>
        <v>1</v>
      </c>
      <c r="E296" s="1" t="str">
        <f>INDEX(Protocol[Mark],MATCH(C296,Protocol[Step],0))</f>
        <v>1ce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1040001</v>
      </c>
      <c r="H296" s="134">
        <f>Systematic[[#This Row],[SampleVariableLabel]]+100*Systematic[[#This Row],[State]]</f>
        <v>1040001</v>
      </c>
      <c r="I296" s="27" t="e">
        <f>IF(Systematic[[#This Row],[Sample]]&gt;nSamples,"",INDEX(MarkStats[],MATCH(Systematic[[#This Row],[SampleVariableLabel]],MarkStats[Label],0), Systematic[[#This Row],[State]]+4))</f>
        <v>#N/A</v>
      </c>
    </row>
    <row r="297" spans="1:9" x14ac:dyDescent="0.25">
      <c r="A297" s="1">
        <f t="shared" si="14"/>
        <v>1</v>
      </c>
      <c r="B297" s="1">
        <f t="shared" si="12"/>
        <v>4</v>
      </c>
      <c r="C297" s="1">
        <f>IF(Systematic[[#This Row],[VariableIndex]]&gt;1,C296,IF(C296+1=StepsPerSubsample,0,C296+1))</f>
        <v>0</v>
      </c>
      <c r="D297" s="1">
        <f t="shared" si="13"/>
        <v>2</v>
      </c>
      <c r="E297" s="1" t="str">
        <f>INDEX(Protocol[Mark],MATCH(C297,Protocol[Step],0))</f>
        <v>1ce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1040002</v>
      </c>
      <c r="H297" s="134">
        <f>Systematic[[#This Row],[SampleVariableLabel]]+100*Systematic[[#This Row],[State]]</f>
        <v>1040002</v>
      </c>
      <c r="I297" s="27" t="e">
        <f>IF(Systematic[[#This Row],[Sample]]&gt;nSamples,"",INDEX(MarkStats[],MATCH(Systematic[[#This Row],[SampleVariableLabel]],MarkStats[Label],0), Systematic[[#This Row],[State]]+4))</f>
        <v>#N/A</v>
      </c>
    </row>
    <row r="298" spans="1:9" x14ac:dyDescent="0.25">
      <c r="A298" s="1">
        <f t="shared" si="14"/>
        <v>1</v>
      </c>
      <c r="B298" s="1">
        <f t="shared" si="12"/>
        <v>4</v>
      </c>
      <c r="C298" s="1">
        <f>IF(Systematic[[#This Row],[VariableIndex]]&gt;1,C297,IF(C297+1=StepsPerSubsample,0,C297+1))</f>
        <v>0</v>
      </c>
      <c r="D298" s="1">
        <f t="shared" si="13"/>
        <v>3</v>
      </c>
      <c r="E298" s="1" t="str">
        <f>INDEX(Protocol[Mark],MATCH(C298,Protocol[Step],0))</f>
        <v>1ce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1040003</v>
      </c>
      <c r="H298" s="134">
        <f>Systematic[[#This Row],[SampleVariableLabel]]+100*Systematic[[#This Row],[State]]</f>
        <v>1040003</v>
      </c>
      <c r="I298" s="27" t="e">
        <f>IF(Systematic[[#This Row],[Sample]]&gt;nSamples,"",INDEX(MarkStats[],MATCH(Systematic[[#This Row],[SampleVariableLabel]],MarkStats[Label],0), Systematic[[#This Row],[State]]+4))</f>
        <v>#N/A</v>
      </c>
    </row>
    <row r="299" spans="1:9" x14ac:dyDescent="0.25">
      <c r="A299" s="1">
        <f t="shared" si="14"/>
        <v>1</v>
      </c>
      <c r="B299" s="1">
        <f t="shared" si="12"/>
        <v>4</v>
      </c>
      <c r="C299" s="1">
        <f>IF(Systematic[[#This Row],[VariableIndex]]&gt;1,C298,IF(C298+1=StepsPerSubsample,0,C298+1))</f>
        <v>0</v>
      </c>
      <c r="D299" s="1">
        <f t="shared" si="13"/>
        <v>4</v>
      </c>
      <c r="E299" s="1" t="str">
        <f>INDEX(Protocol[Mark],MATCH(C299,Protocol[Step],0))</f>
        <v>1ce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1040004</v>
      </c>
      <c r="H299" s="134">
        <f>Systematic[[#This Row],[SampleVariableLabel]]+100*Systematic[[#This Row],[State]]</f>
        <v>1040004</v>
      </c>
      <c r="I299" s="27" t="e">
        <f>IF(Systematic[[#This Row],[Sample]]&gt;nSamples,"",INDEX(MarkStats[],MATCH(Systematic[[#This Row],[SampleVariableLabel]],MarkStats[Label],0), Systematic[[#This Row],[State]]+4))</f>
        <v>#N/A</v>
      </c>
    </row>
    <row r="300" spans="1:9" x14ac:dyDescent="0.25">
      <c r="A300" s="1">
        <f t="shared" si="14"/>
        <v>1</v>
      </c>
      <c r="B300" s="1">
        <f t="shared" si="12"/>
        <v>4</v>
      </c>
      <c r="C300" s="1">
        <f>IF(Systematic[[#This Row],[VariableIndex]]&gt;1,C299,IF(C299+1=StepsPerSubsample,0,C299+1))</f>
        <v>0</v>
      </c>
      <c r="D300" s="1">
        <f t="shared" si="13"/>
        <v>5</v>
      </c>
      <c r="E300" s="1" t="str">
        <f>INDEX(Protocol[Mark],MATCH(C300,Protocol[Step],0))</f>
        <v>1ce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1040005</v>
      </c>
      <c r="H300" s="134">
        <f>Systematic[[#This Row],[SampleVariableLabel]]+100*Systematic[[#This Row],[State]]</f>
        <v>1040005</v>
      </c>
      <c r="I300" s="27" t="e">
        <f>IF(Systematic[[#This Row],[Sample]]&gt;nSamples,"",INDEX(MarkStats[],MATCH(Systematic[[#This Row],[SampleVariableLabel]],MarkStats[Label],0), Systematic[[#This Row],[State]]+4))</f>
        <v>#N/A</v>
      </c>
    </row>
    <row r="301" spans="1:9" x14ac:dyDescent="0.25">
      <c r="A301" s="1">
        <f t="shared" si="14"/>
        <v>1</v>
      </c>
      <c r="B301" s="1">
        <f t="shared" si="12"/>
        <v>4</v>
      </c>
      <c r="C301" s="1">
        <f>IF(Systematic[[#This Row],[VariableIndex]]&gt;1,C300,IF(C300+1=StepsPerSubsample,0,C300+1))</f>
        <v>0</v>
      </c>
      <c r="D301" s="1">
        <f t="shared" si="13"/>
        <v>6</v>
      </c>
      <c r="E301" s="1" t="str">
        <f>INDEX(Protocol[Mark],MATCH(C301,Protocol[Step],0))</f>
        <v>1ce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1040006</v>
      </c>
      <c r="H301" s="134">
        <f>Systematic[[#This Row],[SampleVariableLabel]]+100*Systematic[[#This Row],[State]]</f>
        <v>1040006</v>
      </c>
      <c r="I301" s="27" t="e">
        <f>IF(Systematic[[#This Row],[Sample]]&gt;nSamples,"",INDEX(MarkStats[],MATCH(Systematic[[#This Row],[SampleVariableLabel]],MarkStats[Label],0), Systematic[[#This Row],[State]]+4))</f>
        <v>#N/A</v>
      </c>
    </row>
    <row r="302" spans="1:9" x14ac:dyDescent="0.25">
      <c r="A302" s="1">
        <f t="shared" si="14"/>
        <v>1</v>
      </c>
      <c r="B302" s="1">
        <f t="shared" si="12"/>
        <v>4</v>
      </c>
      <c r="C302" s="1">
        <f>IF(Systematic[[#This Row],[VariableIndex]]&gt;1,C301,IF(C301+1=StepsPerSubsample,0,C301+1))</f>
        <v>0</v>
      </c>
      <c r="D302" s="1">
        <f t="shared" si="13"/>
        <v>7</v>
      </c>
      <c r="E302" s="1" t="str">
        <f>INDEX(Protocol[Mark],MATCH(C302,Protocol[Step],0))</f>
        <v>1ce</v>
      </c>
      <c r="F302" s="1" t="str">
        <f>INDEX(Variables[Variable],MATCH(Systematic[[#This Row],[VariableIndex]],Variables[Index],0))</f>
        <v>FCR (mt: ROX-corr.)</v>
      </c>
      <c r="G302" s="134">
        <f>Systematic[[#This Row],[Sample]]*1000000+Systematic[[#This Row],[SubSample]]*10000+Systematic[[#This Row],[VariableIndex]]</f>
        <v>1040007</v>
      </c>
      <c r="H302" s="134">
        <f>Systematic[[#This Row],[SampleVariableLabel]]+100*Systematic[[#This Row],[State]]</f>
        <v>1040007</v>
      </c>
      <c r="I302" s="27" t="e">
        <f>IF(Systematic[[#This Row],[Sample]]&gt;nSamples,"",INDEX(MarkStats[],MATCH(Systematic[[#This Row],[SampleVariableLabel]],MarkStats[Label],0), Systematic[[#This Row],[State]]+4))</f>
        <v>#N/A</v>
      </c>
    </row>
    <row r="303" spans="1:9" x14ac:dyDescent="0.25">
      <c r="A303" s="1">
        <f t="shared" si="14"/>
        <v>1</v>
      </c>
      <c r="B303" s="1">
        <f t="shared" si="12"/>
        <v>4</v>
      </c>
      <c r="C303" s="1">
        <f>IF(Systematic[[#This Row],[VariableIndex]]&gt;1,C302,IF(C302+1=StepsPerSubsample,0,C302+1))</f>
        <v>1</v>
      </c>
      <c r="D303" s="1">
        <f t="shared" si="13"/>
        <v>1</v>
      </c>
      <c r="E303" s="1" t="str">
        <f>INDEX(Protocol[Mark],MATCH(C303,Protocol[Step],0))</f>
        <v>2P10</v>
      </c>
      <c r="F303" s="1" t="str">
        <f>INDEX(Variables[Variable],MATCH(Systematic[[#This Row],[VariableIndex]],Variables[Index],0))</f>
        <v>O2 concentration</v>
      </c>
      <c r="G303" s="134">
        <f>Systematic[[#This Row],[Sample]]*1000000+Systematic[[#This Row],[SubSample]]*10000+Systematic[[#This Row],[VariableIndex]]</f>
        <v>1040001</v>
      </c>
      <c r="H303" s="134">
        <f>Systematic[[#This Row],[SampleVariableLabel]]+100*Systematic[[#This Row],[State]]</f>
        <v>1040101</v>
      </c>
      <c r="I303" s="27" t="e">
        <f>IF(Systematic[[#This Row],[Sample]]&gt;nSamples,"",INDEX(MarkStats[],MATCH(Systematic[[#This Row],[SampleVariableLabel]],MarkStats[Label],0), Systematic[[#This Row],[State]]+4))</f>
        <v>#N/A</v>
      </c>
    </row>
    <row r="304" spans="1:9" x14ac:dyDescent="0.25">
      <c r="A304" s="1">
        <f t="shared" si="14"/>
        <v>1</v>
      </c>
      <c r="B304" s="1">
        <f t="shared" si="12"/>
        <v>4</v>
      </c>
      <c r="C304" s="1">
        <f>IF(Systematic[[#This Row],[VariableIndex]]&gt;1,C303,IF(C303+1=StepsPerSubsample,0,C303+1))</f>
        <v>1</v>
      </c>
      <c r="D304" s="1">
        <f t="shared" si="13"/>
        <v>2</v>
      </c>
      <c r="E304" s="1" t="str">
        <f>INDEX(Protocol[Mark],MATCH(C304,Protocol[Step],0))</f>
        <v>2P10</v>
      </c>
      <c r="F304" s="1" t="str">
        <f>INDEX(Variables[Variable],MATCH(Systematic[[#This Row],[VariableIndex]],Variables[Index],0))</f>
        <v>O2 flux per volume</v>
      </c>
      <c r="G304" s="134">
        <f>Systematic[[#This Row],[Sample]]*1000000+Systematic[[#This Row],[SubSample]]*10000+Systematic[[#This Row],[VariableIndex]]</f>
        <v>1040002</v>
      </c>
      <c r="H304" s="134">
        <f>Systematic[[#This Row],[SampleVariableLabel]]+100*Systematic[[#This Row],[State]]</f>
        <v>1040102</v>
      </c>
      <c r="I304" s="27" t="e">
        <f>IF(Systematic[[#This Row],[Sample]]&gt;nSamples,"",INDEX(MarkStats[],MATCH(Systematic[[#This Row],[SampleVariableLabel]],MarkStats[Label],0), Systematic[[#This Row],[State]]+4))</f>
        <v>#N/A</v>
      </c>
    </row>
    <row r="305" spans="1:9" x14ac:dyDescent="0.25">
      <c r="A305" s="1">
        <f t="shared" si="14"/>
        <v>1</v>
      </c>
      <c r="B305" s="1">
        <f t="shared" si="12"/>
        <v>4</v>
      </c>
      <c r="C305" s="1">
        <f>IF(Systematic[[#This Row],[VariableIndex]]&gt;1,C304,IF(C304+1=StepsPerSubsample,0,C304+1))</f>
        <v>1</v>
      </c>
      <c r="D305" s="1">
        <f t="shared" si="13"/>
        <v>3</v>
      </c>
      <c r="E305" s="1" t="str">
        <f>INDEX(Protocol[Mark],MATCH(C305,Protocol[Step],0))</f>
        <v>2P10</v>
      </c>
      <c r="F305" s="1" t="str">
        <f>INDEX(Variables[Variable],MATCH(Systematic[[#This Row],[VariableIndex]],Variables[Index],0))</f>
        <v>Specific flux</v>
      </c>
      <c r="G305" s="134">
        <f>Systematic[[#This Row],[Sample]]*1000000+Systematic[[#This Row],[SubSample]]*10000+Systematic[[#This Row],[VariableIndex]]</f>
        <v>1040003</v>
      </c>
      <c r="H305" s="134">
        <f>Systematic[[#This Row],[SampleVariableLabel]]+100*Systematic[[#This Row],[State]]</f>
        <v>1040103</v>
      </c>
      <c r="I305" s="27" t="e">
        <f>IF(Systematic[[#This Row],[Sample]]&gt;nSamples,"",INDEX(MarkStats[],MATCH(Systematic[[#This Row],[SampleVariableLabel]],MarkStats[Label],0), Systematic[[#This Row],[State]]+4))</f>
        <v>#N/A</v>
      </c>
    </row>
    <row r="306" spans="1:9" x14ac:dyDescent="0.25">
      <c r="A306" s="1">
        <f t="shared" si="14"/>
        <v>1</v>
      </c>
      <c r="B306" s="1">
        <f t="shared" si="12"/>
        <v>4</v>
      </c>
      <c r="C306" s="1">
        <f>IF(Systematic[[#This Row],[VariableIndex]]&gt;1,C305,IF(C305+1=StepsPerSubsample,0,C305+1))</f>
        <v>1</v>
      </c>
      <c r="D306" s="1">
        <f t="shared" si="13"/>
        <v>4</v>
      </c>
      <c r="E306" s="1" t="str">
        <f>INDEX(Protocol[Mark],MATCH(C306,Protocol[Step],0))</f>
        <v>2P10</v>
      </c>
      <c r="F306" s="1" t="str">
        <f>INDEX(Variables[Variable],MATCH(Systematic[[#This Row],[VariableIndex]],Variables[Index],0))</f>
        <v>Flux control ratio</v>
      </c>
      <c r="G306" s="134">
        <f>Systematic[[#This Row],[Sample]]*1000000+Systematic[[#This Row],[SubSample]]*10000+Systematic[[#This Row],[VariableIndex]]</f>
        <v>1040004</v>
      </c>
      <c r="H306" s="134">
        <f>Systematic[[#This Row],[SampleVariableLabel]]+100*Systematic[[#This Row],[State]]</f>
        <v>1040104</v>
      </c>
      <c r="I306" s="27" t="e">
        <f>IF(Systematic[[#This Row],[Sample]]&gt;nSamples,"",INDEX(MarkStats[],MATCH(Systematic[[#This Row],[SampleVariableLabel]],MarkStats[Label],0), Systematic[[#This Row],[State]]+4))</f>
        <v>#N/A</v>
      </c>
    </row>
    <row r="307" spans="1:9" x14ac:dyDescent="0.25">
      <c r="A307" s="1">
        <f t="shared" si="14"/>
        <v>1</v>
      </c>
      <c r="B307" s="1">
        <f t="shared" si="12"/>
        <v>4</v>
      </c>
      <c r="C307" s="1">
        <f>IF(Systematic[[#This Row],[VariableIndex]]&gt;1,C306,IF(C306+1=StepsPerSubsample,0,C306+1))</f>
        <v>1</v>
      </c>
      <c r="D307" s="1">
        <f t="shared" si="13"/>
        <v>5</v>
      </c>
      <c r="E307" s="1" t="str">
        <f>INDEX(Protocol[Mark],MATCH(C307,Protocol[Step],0))</f>
        <v>2P10</v>
      </c>
      <c r="F307" s="1" t="str">
        <f>INDEX(Variables[Variable],MATCH(Systematic[[#This Row],[VariableIndex]],Variables[Index],0))</f>
        <v>Specific flux (mt)</v>
      </c>
      <c r="G307" s="134">
        <f>Systematic[[#This Row],[Sample]]*1000000+Systematic[[#This Row],[SubSample]]*10000+Systematic[[#This Row],[VariableIndex]]</f>
        <v>1040005</v>
      </c>
      <c r="H307" s="134">
        <f>Systematic[[#This Row],[SampleVariableLabel]]+100*Systematic[[#This Row],[State]]</f>
        <v>1040105</v>
      </c>
      <c r="I307" s="27" t="e">
        <f>IF(Systematic[[#This Row],[Sample]]&gt;nSamples,"",INDEX(MarkStats[],MATCH(Systematic[[#This Row],[SampleVariableLabel]],MarkStats[Label],0), Systematic[[#This Row],[State]]+4))</f>
        <v>#N/A</v>
      </c>
    </row>
    <row r="308" spans="1:9" x14ac:dyDescent="0.25">
      <c r="A308" s="1">
        <f t="shared" si="14"/>
        <v>1</v>
      </c>
      <c r="B308" s="1">
        <f t="shared" si="12"/>
        <v>4</v>
      </c>
      <c r="C308" s="1">
        <f>IF(Systematic[[#This Row],[VariableIndex]]&gt;1,C307,IF(C307+1=StepsPerSubsample,0,C307+1))</f>
        <v>1</v>
      </c>
      <c r="D308" s="1">
        <f t="shared" si="13"/>
        <v>6</v>
      </c>
      <c r="E308" s="1" t="str">
        <f>INDEX(Protocol[Mark],MATCH(C308,Protocol[Step],0))</f>
        <v>2P10</v>
      </c>
      <c r="F308" s="1" t="str">
        <f>INDEX(Variables[Variable],MATCH(Systematic[[#This Row],[VariableIndex]],Variables[Index],0))</f>
        <v>FCR (mt: ROX-corr.)</v>
      </c>
      <c r="G308" s="134">
        <f>Systematic[[#This Row],[Sample]]*1000000+Systematic[[#This Row],[SubSample]]*10000+Systematic[[#This Row],[VariableIndex]]</f>
        <v>1040006</v>
      </c>
      <c r="H308" s="134">
        <f>Systematic[[#This Row],[SampleVariableLabel]]+100*Systematic[[#This Row],[State]]</f>
        <v>1040106</v>
      </c>
      <c r="I308" s="27" t="e">
        <f>IF(Systematic[[#This Row],[Sample]]&gt;nSamples,"",INDEX(MarkStats[],MATCH(Systematic[[#This Row],[SampleVariableLabel]],MarkStats[Label],0), Systematic[[#This Row],[State]]+4))</f>
        <v>#N/A</v>
      </c>
    </row>
    <row r="309" spans="1:9" x14ac:dyDescent="0.25">
      <c r="A309" s="1">
        <f t="shared" si="14"/>
        <v>1</v>
      </c>
      <c r="B309" s="1">
        <f t="shared" si="12"/>
        <v>4</v>
      </c>
      <c r="C309" s="1">
        <f>IF(Systematic[[#This Row],[VariableIndex]]&gt;1,C308,IF(C308+1=StepsPerSubsample,0,C308+1))</f>
        <v>1</v>
      </c>
      <c r="D309" s="1">
        <f t="shared" si="13"/>
        <v>7</v>
      </c>
      <c r="E309" s="1" t="str">
        <f>INDEX(Protocol[Mark],MATCH(C309,Protocol[Step],0))</f>
        <v>2P10</v>
      </c>
      <c r="F309" s="1" t="str">
        <f>INDEX(Variables[Variable],MATCH(Systematic[[#This Row],[VariableIndex]],Variables[Index],0))</f>
        <v>FCR (mt: ROX-corr.)</v>
      </c>
      <c r="G309" s="134">
        <f>Systematic[[#This Row],[Sample]]*1000000+Systematic[[#This Row],[SubSample]]*10000+Systematic[[#This Row],[VariableIndex]]</f>
        <v>1040007</v>
      </c>
      <c r="H309" s="134">
        <f>Systematic[[#This Row],[SampleVariableLabel]]+100*Systematic[[#This Row],[State]]</f>
        <v>1040107</v>
      </c>
      <c r="I309" s="27" t="e">
        <f>IF(Systematic[[#This Row],[Sample]]&gt;nSamples,"",INDEX(MarkStats[],MATCH(Systematic[[#This Row],[SampleVariableLabel]],MarkStats[Label],0), Systematic[[#This Row],[State]]+4))</f>
        <v>#N/A</v>
      </c>
    </row>
    <row r="310" spans="1:9" x14ac:dyDescent="0.25">
      <c r="A310" s="1">
        <f t="shared" si="14"/>
        <v>1</v>
      </c>
      <c r="B310" s="1">
        <f t="shared" si="12"/>
        <v>4</v>
      </c>
      <c r="C310" s="1">
        <f>IF(Systematic[[#This Row],[VariableIndex]]&gt;1,C309,IF(C309+1=StepsPerSubsample,0,C309+1))</f>
        <v>2</v>
      </c>
      <c r="D310" s="1">
        <f t="shared" si="13"/>
        <v>1</v>
      </c>
      <c r="E310" s="1" t="str">
        <f>INDEX(Protocol[Mark],MATCH(C310,Protocol[Step],0))</f>
        <v>3Omy</v>
      </c>
      <c r="F310" s="1" t="str">
        <f>INDEX(Variables[Variable],MATCH(Systematic[[#This Row],[VariableIndex]],Variables[Index],0))</f>
        <v>O2 concentration</v>
      </c>
      <c r="G310" s="134">
        <f>Systematic[[#This Row],[Sample]]*1000000+Systematic[[#This Row],[SubSample]]*10000+Systematic[[#This Row],[VariableIndex]]</f>
        <v>1040001</v>
      </c>
      <c r="H310" s="134">
        <f>Systematic[[#This Row],[SampleVariableLabel]]+100*Systematic[[#This Row],[State]]</f>
        <v>1040201</v>
      </c>
      <c r="I310" s="27" t="e">
        <f>IF(Systematic[[#This Row],[Sample]]&gt;nSamples,"",INDEX(MarkStats[],MATCH(Systematic[[#This Row],[SampleVariableLabel]],MarkStats[Label],0), Systematic[[#This Row],[State]]+4))</f>
        <v>#N/A</v>
      </c>
    </row>
    <row r="311" spans="1:9" x14ac:dyDescent="0.25">
      <c r="A311" s="1">
        <f t="shared" si="14"/>
        <v>1</v>
      </c>
      <c r="B311" s="1">
        <f t="shared" si="12"/>
        <v>4</v>
      </c>
      <c r="C311" s="1">
        <f>IF(Systematic[[#This Row],[VariableIndex]]&gt;1,C310,IF(C310+1=StepsPerSubsample,0,C310+1))</f>
        <v>2</v>
      </c>
      <c r="D311" s="1">
        <f t="shared" si="13"/>
        <v>2</v>
      </c>
      <c r="E311" s="1" t="str">
        <f>INDEX(Protocol[Mark],MATCH(C311,Protocol[Step],0))</f>
        <v>3Omy</v>
      </c>
      <c r="F311" s="1" t="str">
        <f>INDEX(Variables[Variable],MATCH(Systematic[[#This Row],[VariableIndex]],Variables[Index],0))</f>
        <v>O2 flux per volume</v>
      </c>
      <c r="G311" s="134">
        <f>Systematic[[#This Row],[Sample]]*1000000+Systematic[[#This Row],[SubSample]]*10000+Systematic[[#This Row],[VariableIndex]]</f>
        <v>1040002</v>
      </c>
      <c r="H311" s="134">
        <f>Systematic[[#This Row],[SampleVariableLabel]]+100*Systematic[[#This Row],[State]]</f>
        <v>1040202</v>
      </c>
      <c r="I311" s="27" t="e">
        <f>IF(Systematic[[#This Row],[Sample]]&gt;nSamples,"",INDEX(MarkStats[],MATCH(Systematic[[#This Row],[SampleVariableLabel]],MarkStats[Label],0), Systematic[[#This Row],[State]]+4))</f>
        <v>#N/A</v>
      </c>
    </row>
    <row r="312" spans="1:9" x14ac:dyDescent="0.25">
      <c r="A312" s="1">
        <f t="shared" si="14"/>
        <v>1</v>
      </c>
      <c r="B312" s="1">
        <f t="shared" si="12"/>
        <v>4</v>
      </c>
      <c r="C312" s="1">
        <f>IF(Systematic[[#This Row],[VariableIndex]]&gt;1,C311,IF(C311+1=StepsPerSubsample,0,C311+1))</f>
        <v>2</v>
      </c>
      <c r="D312" s="1">
        <f t="shared" si="13"/>
        <v>3</v>
      </c>
      <c r="E312" s="1" t="str">
        <f>INDEX(Protocol[Mark],MATCH(C312,Protocol[Step],0))</f>
        <v>3Omy</v>
      </c>
      <c r="F312" s="1" t="str">
        <f>INDEX(Variables[Variable],MATCH(Systematic[[#This Row],[VariableIndex]],Variables[Index],0))</f>
        <v>Specific flux</v>
      </c>
      <c r="G312" s="134">
        <f>Systematic[[#This Row],[Sample]]*1000000+Systematic[[#This Row],[SubSample]]*10000+Systematic[[#This Row],[VariableIndex]]</f>
        <v>1040003</v>
      </c>
      <c r="H312" s="134">
        <f>Systematic[[#This Row],[SampleVariableLabel]]+100*Systematic[[#This Row],[State]]</f>
        <v>1040203</v>
      </c>
      <c r="I312" s="27" t="e">
        <f>IF(Systematic[[#This Row],[Sample]]&gt;nSamples,"",INDEX(MarkStats[],MATCH(Systematic[[#This Row],[SampleVariableLabel]],MarkStats[Label],0), Systematic[[#This Row],[State]]+4))</f>
        <v>#N/A</v>
      </c>
    </row>
    <row r="313" spans="1:9" x14ac:dyDescent="0.25">
      <c r="A313" s="1">
        <f t="shared" si="14"/>
        <v>1</v>
      </c>
      <c r="B313" s="1">
        <f t="shared" si="12"/>
        <v>4</v>
      </c>
      <c r="C313" s="1">
        <f>IF(Systematic[[#This Row],[VariableIndex]]&gt;1,C312,IF(C312+1=StepsPerSubsample,0,C312+1))</f>
        <v>2</v>
      </c>
      <c r="D313" s="1">
        <f t="shared" si="13"/>
        <v>4</v>
      </c>
      <c r="E313" s="1" t="str">
        <f>INDEX(Protocol[Mark],MATCH(C313,Protocol[Step],0))</f>
        <v>3Omy</v>
      </c>
      <c r="F313" s="1" t="str">
        <f>INDEX(Variables[Variable],MATCH(Systematic[[#This Row],[VariableIndex]],Variables[Index],0))</f>
        <v>Flux control ratio</v>
      </c>
      <c r="G313" s="134">
        <f>Systematic[[#This Row],[Sample]]*1000000+Systematic[[#This Row],[SubSample]]*10000+Systematic[[#This Row],[VariableIndex]]</f>
        <v>1040004</v>
      </c>
      <c r="H313" s="134">
        <f>Systematic[[#This Row],[SampleVariableLabel]]+100*Systematic[[#This Row],[State]]</f>
        <v>1040204</v>
      </c>
      <c r="I313" s="27" t="e">
        <f>IF(Systematic[[#This Row],[Sample]]&gt;nSamples,"",INDEX(MarkStats[],MATCH(Systematic[[#This Row],[SampleVariableLabel]],MarkStats[Label],0), Systematic[[#This Row],[State]]+4))</f>
        <v>#N/A</v>
      </c>
    </row>
    <row r="314" spans="1:9" x14ac:dyDescent="0.25">
      <c r="A314" s="1">
        <f t="shared" si="14"/>
        <v>1</v>
      </c>
      <c r="B314" s="1">
        <f t="shared" si="12"/>
        <v>4</v>
      </c>
      <c r="C314" s="1">
        <f>IF(Systematic[[#This Row],[VariableIndex]]&gt;1,C313,IF(C313+1=StepsPerSubsample,0,C313+1))</f>
        <v>2</v>
      </c>
      <c r="D314" s="1">
        <f t="shared" si="13"/>
        <v>5</v>
      </c>
      <c r="E314" s="1" t="str">
        <f>INDEX(Protocol[Mark],MATCH(C314,Protocol[Step],0))</f>
        <v>3Omy</v>
      </c>
      <c r="F314" s="1" t="str">
        <f>INDEX(Variables[Variable],MATCH(Systematic[[#This Row],[VariableIndex]],Variables[Index],0))</f>
        <v>Specific flux (mt)</v>
      </c>
      <c r="G314" s="134">
        <f>Systematic[[#This Row],[Sample]]*1000000+Systematic[[#This Row],[SubSample]]*10000+Systematic[[#This Row],[VariableIndex]]</f>
        <v>1040005</v>
      </c>
      <c r="H314" s="134">
        <f>Systematic[[#This Row],[SampleVariableLabel]]+100*Systematic[[#This Row],[State]]</f>
        <v>1040205</v>
      </c>
      <c r="I314" s="27" t="e">
        <f>IF(Systematic[[#This Row],[Sample]]&gt;nSamples,"",INDEX(MarkStats[],MATCH(Systematic[[#This Row],[SampleVariableLabel]],MarkStats[Label],0), Systematic[[#This Row],[State]]+4))</f>
        <v>#N/A</v>
      </c>
    </row>
    <row r="315" spans="1:9" x14ac:dyDescent="0.25">
      <c r="A315" s="1">
        <f t="shared" si="14"/>
        <v>1</v>
      </c>
      <c r="B315" s="1">
        <f t="shared" si="12"/>
        <v>4</v>
      </c>
      <c r="C315" s="1">
        <f>IF(Systematic[[#This Row],[VariableIndex]]&gt;1,C314,IF(C314+1=StepsPerSubsample,0,C314+1))</f>
        <v>2</v>
      </c>
      <c r="D315" s="1">
        <f t="shared" si="13"/>
        <v>6</v>
      </c>
      <c r="E315" s="1" t="str">
        <f>INDEX(Protocol[Mark],MATCH(C315,Protocol[Step],0))</f>
        <v>3Omy</v>
      </c>
      <c r="F315" s="1" t="str">
        <f>INDEX(Variables[Variable],MATCH(Systematic[[#This Row],[VariableIndex]],Variables[Index],0))</f>
        <v>FCR (mt: ROX-corr.)</v>
      </c>
      <c r="G315" s="134">
        <f>Systematic[[#This Row],[Sample]]*1000000+Systematic[[#This Row],[SubSample]]*10000+Systematic[[#This Row],[VariableIndex]]</f>
        <v>1040006</v>
      </c>
      <c r="H315" s="134">
        <f>Systematic[[#This Row],[SampleVariableLabel]]+100*Systematic[[#This Row],[State]]</f>
        <v>1040206</v>
      </c>
      <c r="I315" s="27" t="e">
        <f>IF(Systematic[[#This Row],[Sample]]&gt;nSamples,"",INDEX(MarkStats[],MATCH(Systematic[[#This Row],[SampleVariableLabel]],MarkStats[Label],0), Systematic[[#This Row],[State]]+4))</f>
        <v>#N/A</v>
      </c>
    </row>
    <row r="316" spans="1:9" x14ac:dyDescent="0.25">
      <c r="A316" s="1">
        <f t="shared" si="14"/>
        <v>1</v>
      </c>
      <c r="B316" s="1">
        <f t="shared" si="12"/>
        <v>4</v>
      </c>
      <c r="C316" s="1">
        <f>IF(Systematic[[#This Row],[VariableIndex]]&gt;1,C315,IF(C315+1=StepsPerSubsample,0,C315+1))</f>
        <v>2</v>
      </c>
      <c r="D316" s="1">
        <f t="shared" si="13"/>
        <v>7</v>
      </c>
      <c r="E316" s="1" t="str">
        <f>INDEX(Protocol[Mark],MATCH(C316,Protocol[Step],0))</f>
        <v>3Omy</v>
      </c>
      <c r="F316" s="1" t="str">
        <f>INDEX(Variables[Variable],MATCH(Systematic[[#This Row],[VariableIndex]],Variables[Index],0))</f>
        <v>FCR (mt: ROX-corr.)</v>
      </c>
      <c r="G316" s="134">
        <f>Systematic[[#This Row],[Sample]]*1000000+Systematic[[#This Row],[SubSample]]*10000+Systematic[[#This Row],[VariableIndex]]</f>
        <v>1040007</v>
      </c>
      <c r="H316" s="134">
        <f>Systematic[[#This Row],[SampleVariableLabel]]+100*Systematic[[#This Row],[State]]</f>
        <v>1040207</v>
      </c>
      <c r="I316" s="27" t="e">
        <f>IF(Systematic[[#This Row],[Sample]]&gt;nSamples,"",INDEX(MarkStats[],MATCH(Systematic[[#This Row],[SampleVariableLabel]],MarkStats[Label],0), Systematic[[#This Row],[State]]+4))</f>
        <v>#N/A</v>
      </c>
    </row>
    <row r="317" spans="1:9" x14ac:dyDescent="0.25">
      <c r="A317" s="1">
        <f t="shared" si="14"/>
        <v>1</v>
      </c>
      <c r="B317" s="1">
        <f t="shared" si="12"/>
        <v>4</v>
      </c>
      <c r="C317" s="1">
        <f>IF(Systematic[[#This Row],[VariableIndex]]&gt;1,C316,IF(C316+1=StepsPerSubsample,0,C316+1))</f>
        <v>3</v>
      </c>
      <c r="D317" s="1">
        <f t="shared" si="13"/>
        <v>1</v>
      </c>
      <c r="E317" s="1" t="str">
        <f>INDEX(Protocol[Mark],MATCH(C317,Protocol[Step],0))</f>
        <v>4U</v>
      </c>
      <c r="F317" s="1" t="str">
        <f>INDEX(Variables[Variable],MATCH(Systematic[[#This Row],[VariableIndex]],Variables[Index],0))</f>
        <v>O2 concentration</v>
      </c>
      <c r="G317" s="134">
        <f>Systematic[[#This Row],[Sample]]*1000000+Systematic[[#This Row],[SubSample]]*10000+Systematic[[#This Row],[VariableIndex]]</f>
        <v>1040001</v>
      </c>
      <c r="H317" s="134">
        <f>Systematic[[#This Row],[SampleVariableLabel]]+100*Systematic[[#This Row],[State]]</f>
        <v>1040301</v>
      </c>
      <c r="I317" s="27" t="e">
        <f>IF(Systematic[[#This Row],[Sample]]&gt;nSamples,"",INDEX(MarkStats[],MATCH(Systematic[[#This Row],[SampleVariableLabel]],MarkStats[Label],0), Systematic[[#This Row],[State]]+4))</f>
        <v>#N/A</v>
      </c>
    </row>
    <row r="318" spans="1:9" x14ac:dyDescent="0.25">
      <c r="A318" s="1">
        <f t="shared" si="14"/>
        <v>1</v>
      </c>
      <c r="B318" s="1">
        <f t="shared" si="12"/>
        <v>4</v>
      </c>
      <c r="C318" s="1">
        <f>IF(Systematic[[#This Row],[VariableIndex]]&gt;1,C317,IF(C317+1=StepsPerSubsample,0,C317+1))</f>
        <v>3</v>
      </c>
      <c r="D318" s="1">
        <f t="shared" si="13"/>
        <v>2</v>
      </c>
      <c r="E318" s="1" t="str">
        <f>INDEX(Protocol[Mark],MATCH(C318,Protocol[Step],0))</f>
        <v>4U</v>
      </c>
      <c r="F318" s="1" t="str">
        <f>INDEX(Variables[Variable],MATCH(Systematic[[#This Row],[VariableIndex]],Variables[Index],0))</f>
        <v>O2 flux per volume</v>
      </c>
      <c r="G318" s="134">
        <f>Systematic[[#This Row],[Sample]]*1000000+Systematic[[#This Row],[SubSample]]*10000+Systematic[[#This Row],[VariableIndex]]</f>
        <v>1040002</v>
      </c>
      <c r="H318" s="134">
        <f>Systematic[[#This Row],[SampleVariableLabel]]+100*Systematic[[#This Row],[State]]</f>
        <v>1040302</v>
      </c>
      <c r="I318" s="27" t="e">
        <f>IF(Systematic[[#This Row],[Sample]]&gt;nSamples,"",INDEX(MarkStats[],MATCH(Systematic[[#This Row],[SampleVariableLabel]],MarkStats[Label],0), Systematic[[#This Row],[State]]+4))</f>
        <v>#N/A</v>
      </c>
    </row>
    <row r="319" spans="1:9" x14ac:dyDescent="0.25">
      <c r="A319" s="1">
        <f t="shared" si="14"/>
        <v>1</v>
      </c>
      <c r="B319" s="1">
        <f t="shared" si="12"/>
        <v>4</v>
      </c>
      <c r="C319" s="1">
        <f>IF(Systematic[[#This Row],[VariableIndex]]&gt;1,C318,IF(C318+1=StepsPerSubsample,0,C318+1))</f>
        <v>3</v>
      </c>
      <c r="D319" s="1">
        <f t="shared" si="13"/>
        <v>3</v>
      </c>
      <c r="E319" s="1" t="str">
        <f>INDEX(Protocol[Mark],MATCH(C319,Protocol[Step],0))</f>
        <v>4U</v>
      </c>
      <c r="F319" s="1" t="str">
        <f>INDEX(Variables[Variable],MATCH(Systematic[[#This Row],[VariableIndex]],Variables[Index],0))</f>
        <v>Specific flux</v>
      </c>
      <c r="G319" s="134">
        <f>Systematic[[#This Row],[Sample]]*1000000+Systematic[[#This Row],[SubSample]]*10000+Systematic[[#This Row],[VariableIndex]]</f>
        <v>1040003</v>
      </c>
      <c r="H319" s="134">
        <f>Systematic[[#This Row],[SampleVariableLabel]]+100*Systematic[[#This Row],[State]]</f>
        <v>1040303</v>
      </c>
      <c r="I319" s="27" t="e">
        <f>IF(Systematic[[#This Row],[Sample]]&gt;nSamples,"",INDEX(MarkStats[],MATCH(Systematic[[#This Row],[SampleVariableLabel]],MarkStats[Label],0), Systematic[[#This Row],[State]]+4))</f>
        <v>#N/A</v>
      </c>
    </row>
    <row r="320" spans="1:9" x14ac:dyDescent="0.25">
      <c r="A320" s="1">
        <f t="shared" si="14"/>
        <v>1</v>
      </c>
      <c r="B320" s="1">
        <f t="shared" si="12"/>
        <v>4</v>
      </c>
      <c r="C320" s="1">
        <f>IF(Systematic[[#This Row],[VariableIndex]]&gt;1,C319,IF(C319+1=StepsPerSubsample,0,C319+1))</f>
        <v>3</v>
      </c>
      <c r="D320" s="1">
        <f t="shared" si="13"/>
        <v>4</v>
      </c>
      <c r="E320" s="1" t="str">
        <f>INDEX(Protocol[Mark],MATCH(C320,Protocol[Step],0))</f>
        <v>4U</v>
      </c>
      <c r="F320" s="1" t="str">
        <f>INDEX(Variables[Variable],MATCH(Systematic[[#This Row],[VariableIndex]],Variables[Index],0))</f>
        <v>Flux control ratio</v>
      </c>
      <c r="G320" s="134">
        <f>Systematic[[#This Row],[Sample]]*1000000+Systematic[[#This Row],[SubSample]]*10000+Systematic[[#This Row],[VariableIndex]]</f>
        <v>1040004</v>
      </c>
      <c r="H320" s="134">
        <f>Systematic[[#This Row],[SampleVariableLabel]]+100*Systematic[[#This Row],[State]]</f>
        <v>1040304</v>
      </c>
      <c r="I320" s="27" t="e">
        <f>IF(Systematic[[#This Row],[Sample]]&gt;nSamples,"",INDEX(MarkStats[],MATCH(Systematic[[#This Row],[SampleVariableLabel]],MarkStats[Label],0), Systematic[[#This Row],[State]]+4))</f>
        <v>#N/A</v>
      </c>
    </row>
    <row r="321" spans="1:9" x14ac:dyDescent="0.25">
      <c r="A321" s="1">
        <f t="shared" si="14"/>
        <v>1</v>
      </c>
      <c r="B321" s="1">
        <f t="shared" si="12"/>
        <v>4</v>
      </c>
      <c r="C321" s="1">
        <f>IF(Systematic[[#This Row],[VariableIndex]]&gt;1,C320,IF(C320+1=StepsPerSubsample,0,C320+1))</f>
        <v>3</v>
      </c>
      <c r="D321" s="1">
        <f t="shared" si="13"/>
        <v>5</v>
      </c>
      <c r="E321" s="1" t="str">
        <f>INDEX(Protocol[Mark],MATCH(C321,Protocol[Step],0))</f>
        <v>4U</v>
      </c>
      <c r="F321" s="1" t="str">
        <f>INDEX(Variables[Variable],MATCH(Systematic[[#This Row],[VariableIndex]],Variables[Index],0))</f>
        <v>Specific flux (mt)</v>
      </c>
      <c r="G321" s="134">
        <f>Systematic[[#This Row],[Sample]]*1000000+Systematic[[#This Row],[SubSample]]*10000+Systematic[[#This Row],[VariableIndex]]</f>
        <v>1040005</v>
      </c>
      <c r="H321" s="134">
        <f>Systematic[[#This Row],[SampleVariableLabel]]+100*Systematic[[#This Row],[State]]</f>
        <v>1040305</v>
      </c>
      <c r="I321" s="27" t="e">
        <f>IF(Systematic[[#This Row],[Sample]]&gt;nSamples,"",INDEX(MarkStats[],MATCH(Systematic[[#This Row],[SampleVariableLabel]],MarkStats[Label],0), Systematic[[#This Row],[State]]+4))</f>
        <v>#N/A</v>
      </c>
    </row>
    <row r="322" spans="1:9" x14ac:dyDescent="0.25">
      <c r="A322" s="1">
        <f t="shared" si="14"/>
        <v>1</v>
      </c>
      <c r="B322" s="1">
        <f t="shared" si="12"/>
        <v>4</v>
      </c>
      <c r="C322" s="1">
        <f>IF(Systematic[[#This Row],[VariableIndex]]&gt;1,C321,IF(C321+1=StepsPerSubsample,0,C321+1))</f>
        <v>3</v>
      </c>
      <c r="D322" s="1">
        <f t="shared" si="13"/>
        <v>6</v>
      </c>
      <c r="E322" s="1" t="str">
        <f>INDEX(Protocol[Mark],MATCH(C322,Protocol[Step],0))</f>
        <v>4U</v>
      </c>
      <c r="F322" s="1" t="str">
        <f>INDEX(Variables[Variable],MATCH(Systematic[[#This Row],[VariableIndex]],Variables[Index],0))</f>
        <v>FCR (mt: ROX-corr.)</v>
      </c>
      <c r="G322" s="134">
        <f>Systematic[[#This Row],[Sample]]*1000000+Systematic[[#This Row],[SubSample]]*10000+Systematic[[#This Row],[VariableIndex]]</f>
        <v>1040006</v>
      </c>
      <c r="H322" s="134">
        <f>Systematic[[#This Row],[SampleVariableLabel]]+100*Systematic[[#This Row],[State]]</f>
        <v>1040306</v>
      </c>
      <c r="I322" s="27" t="e">
        <f>IF(Systematic[[#This Row],[Sample]]&gt;nSamples,"",INDEX(MarkStats[],MATCH(Systematic[[#This Row],[SampleVariableLabel]],MarkStats[Label],0), Systematic[[#This Row],[State]]+4))</f>
        <v>#N/A</v>
      </c>
    </row>
    <row r="323" spans="1:9" x14ac:dyDescent="0.25">
      <c r="A323" s="1">
        <f t="shared" si="14"/>
        <v>1</v>
      </c>
      <c r="B323" s="1">
        <f t="shared" ref="B323:B386" si="15">IF(OR(C323&gt;0,D323&gt;1),B322,IF(B322=SubsamplesPerSample,1,B322+1))</f>
        <v>4</v>
      </c>
      <c r="C323" s="1">
        <f>IF(Systematic[[#This Row],[VariableIndex]]&gt;1,C322,IF(C322+1=StepsPerSubsample,0,C322+1))</f>
        <v>3</v>
      </c>
      <c r="D323" s="1">
        <f t="shared" ref="D323:D386" si="16">IF(D322=nVariables,1,D322+1)</f>
        <v>7</v>
      </c>
      <c r="E323" s="1" t="str">
        <f>INDEX(Protocol[Mark],MATCH(C323,Protocol[Step],0))</f>
        <v>4U</v>
      </c>
      <c r="F323" s="1" t="str">
        <f>INDEX(Variables[Variable],MATCH(Systematic[[#This Row],[VariableIndex]],Variables[Index],0))</f>
        <v>FCR (mt: ROX-corr.)</v>
      </c>
      <c r="G323" s="134">
        <f>Systematic[[#This Row],[Sample]]*1000000+Systematic[[#This Row],[SubSample]]*10000+Systematic[[#This Row],[VariableIndex]]</f>
        <v>1040007</v>
      </c>
      <c r="H323" s="134">
        <f>Systematic[[#This Row],[SampleVariableLabel]]+100*Systematic[[#This Row],[State]]</f>
        <v>1040307</v>
      </c>
      <c r="I323" s="27" t="e">
        <f>IF(Systematic[[#This Row],[Sample]]&gt;nSamples,"",INDEX(MarkStats[],MATCH(Systematic[[#This Row],[SampleVariableLabel]],MarkStats[Label],0), Systematic[[#This Row],[State]]+4))</f>
        <v>#N/A</v>
      </c>
    </row>
    <row r="324" spans="1:9" x14ac:dyDescent="0.25">
      <c r="A324" s="1">
        <f t="shared" ref="A324:A387" si="17">IF(OR(B324&gt;1,C324&gt;0,D324&gt;1),A323,A323+1)</f>
        <v>1</v>
      </c>
      <c r="B324" s="1">
        <f t="shared" si="15"/>
        <v>4</v>
      </c>
      <c r="C324" s="1">
        <f>IF(Systematic[[#This Row],[VariableIndex]]&gt;1,C323,IF(C323+1=StepsPerSubsample,0,C323+1))</f>
        <v>4</v>
      </c>
      <c r="D324" s="1">
        <f t="shared" si="16"/>
        <v>1</v>
      </c>
      <c r="E324" s="1" t="str">
        <f>INDEX(Protocol[Mark],MATCH(C324,Protocol[Step],0))</f>
        <v>5Glc</v>
      </c>
      <c r="F324" s="1" t="str">
        <f>INDEX(Variables[Variable],MATCH(Systematic[[#This Row],[VariableIndex]],Variables[Index],0))</f>
        <v>O2 concentration</v>
      </c>
      <c r="G324" s="134">
        <f>Systematic[[#This Row],[Sample]]*1000000+Systematic[[#This Row],[SubSample]]*10000+Systematic[[#This Row],[VariableIndex]]</f>
        <v>1040001</v>
      </c>
      <c r="H324" s="134">
        <f>Systematic[[#This Row],[SampleVariableLabel]]+100*Systematic[[#This Row],[State]]</f>
        <v>1040401</v>
      </c>
      <c r="I324" s="27" t="e">
        <f>IF(Systematic[[#This Row],[Sample]]&gt;nSamples,"",INDEX(MarkStats[],MATCH(Systematic[[#This Row],[SampleVariableLabel]],MarkStats[Label],0), Systematic[[#This Row],[State]]+4))</f>
        <v>#N/A</v>
      </c>
    </row>
    <row r="325" spans="1:9" x14ac:dyDescent="0.25">
      <c r="A325" s="1">
        <f t="shared" si="17"/>
        <v>1</v>
      </c>
      <c r="B325" s="1">
        <f t="shared" si="15"/>
        <v>4</v>
      </c>
      <c r="C325" s="1">
        <f>IF(Systematic[[#This Row],[VariableIndex]]&gt;1,C324,IF(C324+1=StepsPerSubsample,0,C324+1))</f>
        <v>4</v>
      </c>
      <c r="D325" s="1">
        <f t="shared" si="16"/>
        <v>2</v>
      </c>
      <c r="E325" s="1" t="str">
        <f>INDEX(Protocol[Mark],MATCH(C325,Protocol[Step],0))</f>
        <v>5Glc</v>
      </c>
      <c r="F325" s="1" t="str">
        <f>INDEX(Variables[Variable],MATCH(Systematic[[#This Row],[VariableIndex]],Variables[Index],0))</f>
        <v>O2 flux per volume</v>
      </c>
      <c r="G325" s="134">
        <f>Systematic[[#This Row],[Sample]]*1000000+Systematic[[#This Row],[SubSample]]*10000+Systematic[[#This Row],[VariableIndex]]</f>
        <v>1040002</v>
      </c>
      <c r="H325" s="134">
        <f>Systematic[[#This Row],[SampleVariableLabel]]+100*Systematic[[#This Row],[State]]</f>
        <v>1040402</v>
      </c>
      <c r="I325" s="27" t="e">
        <f>IF(Systematic[[#This Row],[Sample]]&gt;nSamples,"",INDEX(MarkStats[],MATCH(Systematic[[#This Row],[SampleVariableLabel]],MarkStats[Label],0), Systematic[[#This Row],[State]]+4))</f>
        <v>#N/A</v>
      </c>
    </row>
    <row r="326" spans="1:9" x14ac:dyDescent="0.25">
      <c r="A326" s="1">
        <f t="shared" si="17"/>
        <v>1</v>
      </c>
      <c r="B326" s="1">
        <f t="shared" si="15"/>
        <v>4</v>
      </c>
      <c r="C326" s="1">
        <f>IF(Systematic[[#This Row],[VariableIndex]]&gt;1,C325,IF(C325+1=StepsPerSubsample,0,C325+1))</f>
        <v>4</v>
      </c>
      <c r="D326" s="1">
        <f t="shared" si="16"/>
        <v>3</v>
      </c>
      <c r="E326" s="1" t="str">
        <f>INDEX(Protocol[Mark],MATCH(C326,Protocol[Step],0))</f>
        <v>5Glc</v>
      </c>
      <c r="F326" s="1" t="str">
        <f>INDEX(Variables[Variable],MATCH(Systematic[[#This Row],[VariableIndex]],Variables[Index],0))</f>
        <v>Specific flux</v>
      </c>
      <c r="G326" s="134">
        <f>Systematic[[#This Row],[Sample]]*1000000+Systematic[[#This Row],[SubSample]]*10000+Systematic[[#This Row],[VariableIndex]]</f>
        <v>1040003</v>
      </c>
      <c r="H326" s="134">
        <f>Systematic[[#This Row],[SampleVariableLabel]]+100*Systematic[[#This Row],[State]]</f>
        <v>1040403</v>
      </c>
      <c r="I326" s="27" t="e">
        <f>IF(Systematic[[#This Row],[Sample]]&gt;nSamples,"",INDEX(MarkStats[],MATCH(Systematic[[#This Row],[SampleVariableLabel]],MarkStats[Label],0), Systematic[[#This Row],[State]]+4))</f>
        <v>#N/A</v>
      </c>
    </row>
    <row r="327" spans="1:9" x14ac:dyDescent="0.25">
      <c r="A327" s="1">
        <f t="shared" si="17"/>
        <v>1</v>
      </c>
      <c r="B327" s="1">
        <f t="shared" si="15"/>
        <v>4</v>
      </c>
      <c r="C327" s="1">
        <f>IF(Systematic[[#This Row],[VariableIndex]]&gt;1,C326,IF(C326+1=StepsPerSubsample,0,C326+1))</f>
        <v>4</v>
      </c>
      <c r="D327" s="1">
        <f t="shared" si="16"/>
        <v>4</v>
      </c>
      <c r="E327" s="1" t="str">
        <f>INDEX(Protocol[Mark],MATCH(C327,Protocol[Step],0))</f>
        <v>5Glc</v>
      </c>
      <c r="F327" s="1" t="str">
        <f>INDEX(Variables[Variable],MATCH(Systematic[[#This Row],[VariableIndex]],Variables[Index],0))</f>
        <v>Flux control ratio</v>
      </c>
      <c r="G327" s="134">
        <f>Systematic[[#This Row],[Sample]]*1000000+Systematic[[#This Row],[SubSample]]*10000+Systematic[[#This Row],[VariableIndex]]</f>
        <v>1040004</v>
      </c>
      <c r="H327" s="134">
        <f>Systematic[[#This Row],[SampleVariableLabel]]+100*Systematic[[#This Row],[State]]</f>
        <v>1040404</v>
      </c>
      <c r="I327" s="27" t="e">
        <f>IF(Systematic[[#This Row],[Sample]]&gt;nSamples,"",INDEX(MarkStats[],MATCH(Systematic[[#This Row],[SampleVariableLabel]],MarkStats[Label],0), Systematic[[#This Row],[State]]+4))</f>
        <v>#N/A</v>
      </c>
    </row>
    <row r="328" spans="1:9" x14ac:dyDescent="0.25">
      <c r="A328" s="1">
        <f t="shared" si="17"/>
        <v>1</v>
      </c>
      <c r="B328" s="1">
        <f t="shared" si="15"/>
        <v>4</v>
      </c>
      <c r="C328" s="1">
        <f>IF(Systematic[[#This Row],[VariableIndex]]&gt;1,C327,IF(C327+1=StepsPerSubsample,0,C327+1))</f>
        <v>4</v>
      </c>
      <c r="D328" s="1">
        <f t="shared" si="16"/>
        <v>5</v>
      </c>
      <c r="E328" s="1" t="str">
        <f>INDEX(Protocol[Mark],MATCH(C328,Protocol[Step],0))</f>
        <v>5Glc</v>
      </c>
      <c r="F328" s="1" t="str">
        <f>INDEX(Variables[Variable],MATCH(Systematic[[#This Row],[VariableIndex]],Variables[Index],0))</f>
        <v>Specific flux (mt)</v>
      </c>
      <c r="G328" s="134">
        <f>Systematic[[#This Row],[Sample]]*1000000+Systematic[[#This Row],[SubSample]]*10000+Systematic[[#This Row],[VariableIndex]]</f>
        <v>1040005</v>
      </c>
      <c r="H328" s="134">
        <f>Systematic[[#This Row],[SampleVariableLabel]]+100*Systematic[[#This Row],[State]]</f>
        <v>1040405</v>
      </c>
      <c r="I328" s="27" t="e">
        <f>IF(Systematic[[#This Row],[Sample]]&gt;nSamples,"",INDEX(MarkStats[],MATCH(Systematic[[#This Row],[SampleVariableLabel]],MarkStats[Label],0), Systematic[[#This Row],[State]]+4))</f>
        <v>#N/A</v>
      </c>
    </row>
    <row r="329" spans="1:9" x14ac:dyDescent="0.25">
      <c r="A329" s="1">
        <f t="shared" si="17"/>
        <v>1</v>
      </c>
      <c r="B329" s="1">
        <f t="shared" si="15"/>
        <v>4</v>
      </c>
      <c r="C329" s="1">
        <f>IF(Systematic[[#This Row],[VariableIndex]]&gt;1,C328,IF(C328+1=StepsPerSubsample,0,C328+1))</f>
        <v>4</v>
      </c>
      <c r="D329" s="1">
        <f t="shared" si="16"/>
        <v>6</v>
      </c>
      <c r="E329" s="1" t="str">
        <f>INDEX(Protocol[Mark],MATCH(C329,Protocol[Step],0))</f>
        <v>5Glc</v>
      </c>
      <c r="F329" s="1" t="str">
        <f>INDEX(Variables[Variable],MATCH(Systematic[[#This Row],[VariableIndex]],Variables[Index],0))</f>
        <v>FCR (mt: ROX-corr.)</v>
      </c>
      <c r="G329" s="134">
        <f>Systematic[[#This Row],[Sample]]*1000000+Systematic[[#This Row],[SubSample]]*10000+Systematic[[#This Row],[VariableIndex]]</f>
        <v>1040006</v>
      </c>
      <c r="H329" s="134">
        <f>Systematic[[#This Row],[SampleVariableLabel]]+100*Systematic[[#This Row],[State]]</f>
        <v>1040406</v>
      </c>
      <c r="I329" s="27" t="e">
        <f>IF(Systematic[[#This Row],[Sample]]&gt;nSamples,"",INDEX(MarkStats[],MATCH(Systematic[[#This Row],[SampleVariableLabel]],MarkStats[Label],0), Systematic[[#This Row],[State]]+4))</f>
        <v>#N/A</v>
      </c>
    </row>
    <row r="330" spans="1:9" x14ac:dyDescent="0.25">
      <c r="A330" s="1">
        <f t="shared" si="17"/>
        <v>1</v>
      </c>
      <c r="B330" s="1">
        <f t="shared" si="15"/>
        <v>4</v>
      </c>
      <c r="C330" s="1">
        <f>IF(Systematic[[#This Row],[VariableIndex]]&gt;1,C329,IF(C329+1=StepsPerSubsample,0,C329+1))</f>
        <v>4</v>
      </c>
      <c r="D330" s="1">
        <f t="shared" si="16"/>
        <v>7</v>
      </c>
      <c r="E330" s="1" t="str">
        <f>INDEX(Protocol[Mark],MATCH(C330,Protocol[Step],0))</f>
        <v>5Glc</v>
      </c>
      <c r="F330" s="1" t="str">
        <f>INDEX(Variables[Variable],MATCH(Systematic[[#This Row],[VariableIndex]],Variables[Index],0))</f>
        <v>FCR (mt: ROX-corr.)</v>
      </c>
      <c r="G330" s="134">
        <f>Systematic[[#This Row],[Sample]]*1000000+Systematic[[#This Row],[SubSample]]*10000+Systematic[[#This Row],[VariableIndex]]</f>
        <v>1040007</v>
      </c>
      <c r="H330" s="134">
        <f>Systematic[[#This Row],[SampleVariableLabel]]+100*Systematic[[#This Row],[State]]</f>
        <v>1040407</v>
      </c>
      <c r="I330" s="27" t="e">
        <f>IF(Systematic[[#This Row],[Sample]]&gt;nSamples,"",INDEX(MarkStats[],MATCH(Systematic[[#This Row],[SampleVariableLabel]],MarkStats[Label],0), Systematic[[#This Row],[State]]+4))</f>
        <v>#N/A</v>
      </c>
    </row>
    <row r="331" spans="1:9" x14ac:dyDescent="0.25">
      <c r="A331" s="1">
        <f t="shared" si="17"/>
        <v>1</v>
      </c>
      <c r="B331" s="1">
        <f t="shared" si="15"/>
        <v>4</v>
      </c>
      <c r="C331" s="1">
        <f>IF(Systematic[[#This Row],[VariableIndex]]&gt;1,C330,IF(C330+1=StepsPerSubsample,0,C330+1))</f>
        <v>5</v>
      </c>
      <c r="D331" s="1">
        <f t="shared" si="16"/>
        <v>1</v>
      </c>
      <c r="E331" s="1" t="str">
        <f>INDEX(Protocol[Mark],MATCH(C331,Protocol[Step],0))</f>
        <v>6M2</v>
      </c>
      <c r="F331" s="1" t="str">
        <f>INDEX(Variables[Variable],MATCH(Systematic[[#This Row],[VariableIndex]],Variables[Index],0))</f>
        <v>O2 concentration</v>
      </c>
      <c r="G331" s="134">
        <f>Systematic[[#This Row],[Sample]]*1000000+Systematic[[#This Row],[SubSample]]*10000+Systematic[[#This Row],[VariableIndex]]</f>
        <v>1040001</v>
      </c>
      <c r="H331" s="134">
        <f>Systematic[[#This Row],[SampleVariableLabel]]+100*Systematic[[#This Row],[State]]</f>
        <v>1040501</v>
      </c>
      <c r="I331" s="27" t="e">
        <f>IF(Systematic[[#This Row],[Sample]]&gt;nSamples,"",INDEX(MarkStats[],MATCH(Systematic[[#This Row],[SampleVariableLabel]],MarkStats[Label],0), Systematic[[#This Row],[State]]+4))</f>
        <v>#N/A</v>
      </c>
    </row>
    <row r="332" spans="1:9" x14ac:dyDescent="0.25">
      <c r="A332" s="1">
        <f t="shared" si="17"/>
        <v>1</v>
      </c>
      <c r="B332" s="1">
        <f t="shared" si="15"/>
        <v>4</v>
      </c>
      <c r="C332" s="1">
        <f>IF(Systematic[[#This Row],[VariableIndex]]&gt;1,C331,IF(C331+1=StepsPerSubsample,0,C331+1))</f>
        <v>5</v>
      </c>
      <c r="D332" s="1">
        <f t="shared" si="16"/>
        <v>2</v>
      </c>
      <c r="E332" s="1" t="str">
        <f>INDEX(Protocol[Mark],MATCH(C332,Protocol[Step],0))</f>
        <v>6M2</v>
      </c>
      <c r="F332" s="1" t="str">
        <f>INDEX(Variables[Variable],MATCH(Systematic[[#This Row],[VariableIndex]],Variables[Index],0))</f>
        <v>O2 flux per volume</v>
      </c>
      <c r="G332" s="134">
        <f>Systematic[[#This Row],[Sample]]*1000000+Systematic[[#This Row],[SubSample]]*10000+Systematic[[#This Row],[VariableIndex]]</f>
        <v>1040002</v>
      </c>
      <c r="H332" s="134">
        <f>Systematic[[#This Row],[SampleVariableLabel]]+100*Systematic[[#This Row],[State]]</f>
        <v>1040502</v>
      </c>
      <c r="I332" s="27" t="e">
        <f>IF(Systematic[[#This Row],[Sample]]&gt;nSamples,"",INDEX(MarkStats[],MATCH(Systematic[[#This Row],[SampleVariableLabel]],MarkStats[Label],0), Systematic[[#This Row],[State]]+4))</f>
        <v>#N/A</v>
      </c>
    </row>
    <row r="333" spans="1:9" x14ac:dyDescent="0.25">
      <c r="A333" s="1">
        <f t="shared" si="17"/>
        <v>1</v>
      </c>
      <c r="B333" s="1">
        <f t="shared" si="15"/>
        <v>4</v>
      </c>
      <c r="C333" s="1">
        <f>IF(Systematic[[#This Row],[VariableIndex]]&gt;1,C332,IF(C332+1=StepsPerSubsample,0,C332+1))</f>
        <v>5</v>
      </c>
      <c r="D333" s="1">
        <f t="shared" si="16"/>
        <v>3</v>
      </c>
      <c r="E333" s="1" t="str">
        <f>INDEX(Protocol[Mark],MATCH(C333,Protocol[Step],0))</f>
        <v>6M2</v>
      </c>
      <c r="F333" s="1" t="str">
        <f>INDEX(Variables[Variable],MATCH(Systematic[[#This Row],[VariableIndex]],Variables[Index],0))</f>
        <v>Specific flux</v>
      </c>
      <c r="G333" s="134">
        <f>Systematic[[#This Row],[Sample]]*1000000+Systematic[[#This Row],[SubSample]]*10000+Systematic[[#This Row],[VariableIndex]]</f>
        <v>1040003</v>
      </c>
      <c r="H333" s="134">
        <f>Systematic[[#This Row],[SampleVariableLabel]]+100*Systematic[[#This Row],[State]]</f>
        <v>1040503</v>
      </c>
      <c r="I333" s="27" t="e">
        <f>IF(Systematic[[#This Row],[Sample]]&gt;nSamples,"",INDEX(MarkStats[],MATCH(Systematic[[#This Row],[SampleVariableLabel]],MarkStats[Label],0), Systematic[[#This Row],[State]]+4))</f>
        <v>#N/A</v>
      </c>
    </row>
    <row r="334" spans="1:9" x14ac:dyDescent="0.25">
      <c r="A334" s="1">
        <f t="shared" si="17"/>
        <v>1</v>
      </c>
      <c r="B334" s="1">
        <f t="shared" si="15"/>
        <v>4</v>
      </c>
      <c r="C334" s="1">
        <f>IF(Systematic[[#This Row],[VariableIndex]]&gt;1,C333,IF(C333+1=StepsPerSubsample,0,C333+1))</f>
        <v>5</v>
      </c>
      <c r="D334" s="1">
        <f t="shared" si="16"/>
        <v>4</v>
      </c>
      <c r="E334" s="1" t="str">
        <f>INDEX(Protocol[Mark],MATCH(C334,Protocol[Step],0))</f>
        <v>6M2</v>
      </c>
      <c r="F334" s="1" t="str">
        <f>INDEX(Variables[Variable],MATCH(Systematic[[#This Row],[VariableIndex]],Variables[Index],0))</f>
        <v>Flux control ratio</v>
      </c>
      <c r="G334" s="134">
        <f>Systematic[[#This Row],[Sample]]*1000000+Systematic[[#This Row],[SubSample]]*10000+Systematic[[#This Row],[VariableIndex]]</f>
        <v>1040004</v>
      </c>
      <c r="H334" s="134">
        <f>Systematic[[#This Row],[SampleVariableLabel]]+100*Systematic[[#This Row],[State]]</f>
        <v>1040504</v>
      </c>
      <c r="I334" s="27" t="e">
        <f>IF(Systematic[[#This Row],[Sample]]&gt;nSamples,"",INDEX(MarkStats[],MATCH(Systematic[[#This Row],[SampleVariableLabel]],MarkStats[Label],0), Systematic[[#This Row],[State]]+4))</f>
        <v>#N/A</v>
      </c>
    </row>
    <row r="335" spans="1:9" x14ac:dyDescent="0.25">
      <c r="A335" s="1">
        <f t="shared" si="17"/>
        <v>1</v>
      </c>
      <c r="B335" s="1">
        <f t="shared" si="15"/>
        <v>4</v>
      </c>
      <c r="C335" s="1">
        <f>IF(Systematic[[#This Row],[VariableIndex]]&gt;1,C334,IF(C334+1=StepsPerSubsample,0,C334+1))</f>
        <v>5</v>
      </c>
      <c r="D335" s="1">
        <f t="shared" si="16"/>
        <v>5</v>
      </c>
      <c r="E335" s="1" t="str">
        <f>INDEX(Protocol[Mark],MATCH(C335,Protocol[Step],0))</f>
        <v>6M2</v>
      </c>
      <c r="F335" s="1" t="str">
        <f>INDEX(Variables[Variable],MATCH(Systematic[[#This Row],[VariableIndex]],Variables[Index],0))</f>
        <v>Specific flux (mt)</v>
      </c>
      <c r="G335" s="134">
        <f>Systematic[[#This Row],[Sample]]*1000000+Systematic[[#This Row],[SubSample]]*10000+Systematic[[#This Row],[VariableIndex]]</f>
        <v>1040005</v>
      </c>
      <c r="H335" s="134">
        <f>Systematic[[#This Row],[SampleVariableLabel]]+100*Systematic[[#This Row],[State]]</f>
        <v>1040505</v>
      </c>
      <c r="I335" s="27" t="e">
        <f>IF(Systematic[[#This Row],[Sample]]&gt;nSamples,"",INDEX(MarkStats[],MATCH(Systematic[[#This Row],[SampleVariableLabel]],MarkStats[Label],0), Systematic[[#This Row],[State]]+4))</f>
        <v>#N/A</v>
      </c>
    </row>
    <row r="336" spans="1:9" x14ac:dyDescent="0.25">
      <c r="A336" s="1">
        <f t="shared" si="17"/>
        <v>1</v>
      </c>
      <c r="B336" s="1">
        <f t="shared" si="15"/>
        <v>4</v>
      </c>
      <c r="C336" s="1">
        <f>IF(Systematic[[#This Row],[VariableIndex]]&gt;1,C335,IF(C335+1=StepsPerSubsample,0,C335+1))</f>
        <v>5</v>
      </c>
      <c r="D336" s="1">
        <f t="shared" si="16"/>
        <v>6</v>
      </c>
      <c r="E336" s="1" t="str">
        <f>INDEX(Protocol[Mark],MATCH(C336,Protocol[Step],0))</f>
        <v>6M2</v>
      </c>
      <c r="F336" s="1" t="str">
        <f>INDEX(Variables[Variable],MATCH(Systematic[[#This Row],[VariableIndex]],Variables[Index],0))</f>
        <v>FCR (mt: ROX-corr.)</v>
      </c>
      <c r="G336" s="134">
        <f>Systematic[[#This Row],[Sample]]*1000000+Systematic[[#This Row],[SubSample]]*10000+Systematic[[#This Row],[VariableIndex]]</f>
        <v>1040006</v>
      </c>
      <c r="H336" s="134">
        <f>Systematic[[#This Row],[SampleVariableLabel]]+100*Systematic[[#This Row],[State]]</f>
        <v>1040506</v>
      </c>
      <c r="I336" s="27" t="e">
        <f>IF(Systematic[[#This Row],[Sample]]&gt;nSamples,"",INDEX(MarkStats[],MATCH(Systematic[[#This Row],[SampleVariableLabel]],MarkStats[Label],0), Systematic[[#This Row],[State]]+4))</f>
        <v>#N/A</v>
      </c>
    </row>
    <row r="337" spans="1:9" x14ac:dyDescent="0.25">
      <c r="A337" s="1">
        <f t="shared" si="17"/>
        <v>1</v>
      </c>
      <c r="B337" s="1">
        <f t="shared" si="15"/>
        <v>4</v>
      </c>
      <c r="C337" s="1">
        <f>IF(Systematic[[#This Row],[VariableIndex]]&gt;1,C336,IF(C336+1=StepsPerSubsample,0,C336+1))</f>
        <v>5</v>
      </c>
      <c r="D337" s="1">
        <f t="shared" si="16"/>
        <v>7</v>
      </c>
      <c r="E337" s="1" t="str">
        <f>INDEX(Protocol[Mark],MATCH(C337,Protocol[Step],0))</f>
        <v>6M2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1040007</v>
      </c>
      <c r="H337" s="134">
        <f>Systematic[[#This Row],[SampleVariableLabel]]+100*Systematic[[#This Row],[State]]</f>
        <v>1040507</v>
      </c>
      <c r="I337" s="27" t="e">
        <f>IF(Systematic[[#This Row],[Sample]]&gt;nSamples,"",INDEX(MarkStats[],MATCH(Systematic[[#This Row],[SampleVariableLabel]],MarkStats[Label],0), Systematic[[#This Row],[State]]+4))</f>
        <v>#N/A</v>
      </c>
    </row>
    <row r="338" spans="1:9" x14ac:dyDescent="0.25">
      <c r="A338" s="1">
        <f t="shared" si="17"/>
        <v>1</v>
      </c>
      <c r="B338" s="1">
        <f t="shared" si="15"/>
        <v>4</v>
      </c>
      <c r="C338" s="1">
        <f>IF(Systematic[[#This Row],[VariableIndex]]&gt;1,C337,IF(C337+1=StepsPerSubsample,0,C337+1))</f>
        <v>6</v>
      </c>
      <c r="D338" s="1">
        <f t="shared" si="16"/>
        <v>1</v>
      </c>
      <c r="E338" s="1" t="str">
        <f>INDEX(Protocol[Mark],MATCH(C338,Protocol[Step],0))</f>
        <v>7Rot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1040001</v>
      </c>
      <c r="H338" s="134">
        <f>Systematic[[#This Row],[SampleVariableLabel]]+100*Systematic[[#This Row],[State]]</f>
        <v>1040601</v>
      </c>
      <c r="I338" s="27" t="e">
        <f>IF(Systematic[[#This Row],[Sample]]&gt;nSamples,"",INDEX(MarkStats[],MATCH(Systematic[[#This Row],[SampleVariableLabel]],MarkStats[Label],0), Systematic[[#This Row],[State]]+4))</f>
        <v>#N/A</v>
      </c>
    </row>
    <row r="339" spans="1:9" x14ac:dyDescent="0.25">
      <c r="A339" s="1">
        <f t="shared" si="17"/>
        <v>1</v>
      </c>
      <c r="B339" s="1">
        <f t="shared" si="15"/>
        <v>4</v>
      </c>
      <c r="C339" s="1">
        <f>IF(Systematic[[#This Row],[VariableIndex]]&gt;1,C338,IF(C338+1=StepsPerSubsample,0,C338+1))</f>
        <v>6</v>
      </c>
      <c r="D339" s="1">
        <f t="shared" si="16"/>
        <v>2</v>
      </c>
      <c r="E339" s="1" t="str">
        <f>INDEX(Protocol[Mark],MATCH(C339,Protocol[Step],0))</f>
        <v>7Rot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1040002</v>
      </c>
      <c r="H339" s="134">
        <f>Systematic[[#This Row],[SampleVariableLabel]]+100*Systematic[[#This Row],[State]]</f>
        <v>1040602</v>
      </c>
      <c r="I339" s="27" t="e">
        <f>IF(Systematic[[#This Row],[Sample]]&gt;nSamples,"",INDEX(MarkStats[],MATCH(Systematic[[#This Row],[SampleVariableLabel]],MarkStats[Label],0), Systematic[[#This Row],[State]]+4))</f>
        <v>#N/A</v>
      </c>
    </row>
    <row r="340" spans="1:9" x14ac:dyDescent="0.25">
      <c r="A340" s="1">
        <f t="shared" si="17"/>
        <v>1</v>
      </c>
      <c r="B340" s="1">
        <f t="shared" si="15"/>
        <v>4</v>
      </c>
      <c r="C340" s="1">
        <f>IF(Systematic[[#This Row],[VariableIndex]]&gt;1,C339,IF(C339+1=StepsPerSubsample,0,C339+1))</f>
        <v>6</v>
      </c>
      <c r="D340" s="1">
        <f t="shared" si="16"/>
        <v>3</v>
      </c>
      <c r="E340" s="1" t="str">
        <f>INDEX(Protocol[Mark],MATCH(C340,Protocol[Step],0))</f>
        <v>7Rot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1040003</v>
      </c>
      <c r="H340" s="134">
        <f>Systematic[[#This Row],[SampleVariableLabel]]+100*Systematic[[#This Row],[State]]</f>
        <v>1040603</v>
      </c>
      <c r="I340" s="27" t="e">
        <f>IF(Systematic[[#This Row],[Sample]]&gt;nSamples,"",INDEX(MarkStats[],MATCH(Systematic[[#This Row],[SampleVariableLabel]],MarkStats[Label],0), Systematic[[#This Row],[State]]+4))</f>
        <v>#N/A</v>
      </c>
    </row>
    <row r="341" spans="1:9" x14ac:dyDescent="0.25">
      <c r="A341" s="1">
        <f t="shared" si="17"/>
        <v>1</v>
      </c>
      <c r="B341" s="1">
        <f t="shared" si="15"/>
        <v>4</v>
      </c>
      <c r="C341" s="1">
        <f>IF(Systematic[[#This Row],[VariableIndex]]&gt;1,C340,IF(C340+1=StepsPerSubsample,0,C340+1))</f>
        <v>6</v>
      </c>
      <c r="D341" s="1">
        <f t="shared" si="16"/>
        <v>4</v>
      </c>
      <c r="E341" s="1" t="str">
        <f>INDEX(Protocol[Mark],MATCH(C341,Protocol[Step],0))</f>
        <v>7Rot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1040004</v>
      </c>
      <c r="H341" s="134">
        <f>Systematic[[#This Row],[SampleVariableLabel]]+100*Systematic[[#This Row],[State]]</f>
        <v>1040604</v>
      </c>
      <c r="I341" s="27" t="e">
        <f>IF(Systematic[[#This Row],[Sample]]&gt;nSamples,"",INDEX(MarkStats[],MATCH(Systematic[[#This Row],[SampleVariableLabel]],MarkStats[Label],0), Systematic[[#This Row],[State]]+4))</f>
        <v>#N/A</v>
      </c>
    </row>
    <row r="342" spans="1:9" x14ac:dyDescent="0.25">
      <c r="A342" s="1">
        <f t="shared" si="17"/>
        <v>1</v>
      </c>
      <c r="B342" s="1">
        <f t="shared" si="15"/>
        <v>4</v>
      </c>
      <c r="C342" s="1">
        <f>IF(Systematic[[#This Row],[VariableIndex]]&gt;1,C341,IF(C341+1=StepsPerSubsample,0,C341+1))</f>
        <v>6</v>
      </c>
      <c r="D342" s="1">
        <f t="shared" si="16"/>
        <v>5</v>
      </c>
      <c r="E342" s="1" t="str">
        <f>INDEX(Protocol[Mark],MATCH(C342,Protocol[Step],0))</f>
        <v>7Rot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1040005</v>
      </c>
      <c r="H342" s="134">
        <f>Systematic[[#This Row],[SampleVariableLabel]]+100*Systematic[[#This Row],[State]]</f>
        <v>1040605</v>
      </c>
      <c r="I342" s="27" t="e">
        <f>IF(Systematic[[#This Row],[Sample]]&gt;nSamples,"",INDEX(MarkStats[],MATCH(Systematic[[#This Row],[SampleVariableLabel]],MarkStats[Label],0), Systematic[[#This Row],[State]]+4))</f>
        <v>#N/A</v>
      </c>
    </row>
    <row r="343" spans="1:9" x14ac:dyDescent="0.25">
      <c r="A343" s="1">
        <f t="shared" si="17"/>
        <v>1</v>
      </c>
      <c r="B343" s="1">
        <f t="shared" si="15"/>
        <v>4</v>
      </c>
      <c r="C343" s="1">
        <f>IF(Systematic[[#This Row],[VariableIndex]]&gt;1,C342,IF(C342+1=StepsPerSubsample,0,C342+1))</f>
        <v>6</v>
      </c>
      <c r="D343" s="1">
        <f t="shared" si="16"/>
        <v>6</v>
      </c>
      <c r="E343" s="1" t="str">
        <f>INDEX(Protocol[Mark],MATCH(C343,Protocol[Step],0))</f>
        <v>7Rot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1040006</v>
      </c>
      <c r="H343" s="134">
        <f>Systematic[[#This Row],[SampleVariableLabel]]+100*Systematic[[#This Row],[State]]</f>
        <v>1040606</v>
      </c>
      <c r="I343" s="27" t="e">
        <f>IF(Systematic[[#This Row],[Sample]]&gt;nSamples,"",INDEX(MarkStats[],MATCH(Systematic[[#This Row],[SampleVariableLabel]],MarkStats[Label],0), Systematic[[#This Row],[State]]+4))</f>
        <v>#N/A</v>
      </c>
    </row>
    <row r="344" spans="1:9" x14ac:dyDescent="0.25">
      <c r="A344" s="1">
        <f t="shared" si="17"/>
        <v>1</v>
      </c>
      <c r="B344" s="1">
        <f t="shared" si="15"/>
        <v>4</v>
      </c>
      <c r="C344" s="1">
        <f>IF(Systematic[[#This Row],[VariableIndex]]&gt;1,C343,IF(C343+1=StepsPerSubsample,0,C343+1))</f>
        <v>6</v>
      </c>
      <c r="D344" s="1">
        <f t="shared" si="16"/>
        <v>7</v>
      </c>
      <c r="E344" s="1" t="str">
        <f>INDEX(Protocol[Mark],MATCH(C344,Protocol[Step],0))</f>
        <v>7Rot</v>
      </c>
      <c r="F344" s="1" t="str">
        <f>INDEX(Variables[Variable],MATCH(Systematic[[#This Row],[VariableIndex]],Variables[Index],0))</f>
        <v>FCR (mt: ROX-corr.)</v>
      </c>
      <c r="G344" s="134">
        <f>Systematic[[#This Row],[Sample]]*1000000+Systematic[[#This Row],[SubSample]]*10000+Systematic[[#This Row],[VariableIndex]]</f>
        <v>1040007</v>
      </c>
      <c r="H344" s="134">
        <f>Systematic[[#This Row],[SampleVariableLabel]]+100*Systematic[[#This Row],[State]]</f>
        <v>1040607</v>
      </c>
      <c r="I344" s="27" t="e">
        <f>IF(Systematic[[#This Row],[Sample]]&gt;nSamples,"",INDEX(MarkStats[],MATCH(Systematic[[#This Row],[SampleVariableLabel]],MarkStats[Label],0), Systematic[[#This Row],[State]]+4))</f>
        <v>#N/A</v>
      </c>
    </row>
    <row r="345" spans="1:9" x14ac:dyDescent="0.25">
      <c r="A345" s="1">
        <f t="shared" si="17"/>
        <v>1</v>
      </c>
      <c r="B345" s="1">
        <f t="shared" si="15"/>
        <v>4</v>
      </c>
      <c r="C345" s="1">
        <f>IF(Systematic[[#This Row],[VariableIndex]]&gt;1,C344,IF(C344+1=StepsPerSubsample,0,C344+1))</f>
        <v>7</v>
      </c>
      <c r="D345" s="1">
        <f t="shared" si="16"/>
        <v>1</v>
      </c>
      <c r="E345" s="1" t="str">
        <f>INDEX(Protocol[Mark],MATCH(C345,Protocol[Step],0))</f>
        <v>8S</v>
      </c>
      <c r="F345" s="1" t="str">
        <f>INDEX(Variables[Variable],MATCH(Systematic[[#This Row],[VariableIndex]],Variables[Index],0))</f>
        <v>O2 concentration</v>
      </c>
      <c r="G345" s="134">
        <f>Systematic[[#This Row],[Sample]]*1000000+Systematic[[#This Row],[SubSample]]*10000+Systematic[[#This Row],[VariableIndex]]</f>
        <v>1040001</v>
      </c>
      <c r="H345" s="134">
        <f>Systematic[[#This Row],[SampleVariableLabel]]+100*Systematic[[#This Row],[State]]</f>
        <v>1040701</v>
      </c>
      <c r="I345" s="27" t="e">
        <f>IF(Systematic[[#This Row],[Sample]]&gt;nSamples,"",INDEX(MarkStats[],MATCH(Systematic[[#This Row],[SampleVariableLabel]],MarkStats[Label],0), Systematic[[#This Row],[State]]+4))</f>
        <v>#N/A</v>
      </c>
    </row>
    <row r="346" spans="1:9" x14ac:dyDescent="0.25">
      <c r="A346" s="1">
        <f t="shared" si="17"/>
        <v>1</v>
      </c>
      <c r="B346" s="1">
        <f t="shared" si="15"/>
        <v>4</v>
      </c>
      <c r="C346" s="1">
        <f>IF(Systematic[[#This Row],[VariableIndex]]&gt;1,C345,IF(C345+1=StepsPerSubsample,0,C345+1))</f>
        <v>7</v>
      </c>
      <c r="D346" s="1">
        <f t="shared" si="16"/>
        <v>2</v>
      </c>
      <c r="E346" s="1" t="str">
        <f>INDEX(Protocol[Mark],MATCH(C346,Protocol[Step],0))</f>
        <v>8S</v>
      </c>
      <c r="F346" s="1" t="str">
        <f>INDEX(Variables[Variable],MATCH(Systematic[[#This Row],[VariableIndex]],Variables[Index],0))</f>
        <v>O2 flux per volume</v>
      </c>
      <c r="G346" s="134">
        <f>Systematic[[#This Row],[Sample]]*1000000+Systematic[[#This Row],[SubSample]]*10000+Systematic[[#This Row],[VariableIndex]]</f>
        <v>1040002</v>
      </c>
      <c r="H346" s="134">
        <f>Systematic[[#This Row],[SampleVariableLabel]]+100*Systematic[[#This Row],[State]]</f>
        <v>1040702</v>
      </c>
      <c r="I346" s="27" t="e">
        <f>IF(Systematic[[#This Row],[Sample]]&gt;nSamples,"",INDEX(MarkStats[],MATCH(Systematic[[#This Row],[SampleVariableLabel]],MarkStats[Label],0), Systematic[[#This Row],[State]]+4))</f>
        <v>#N/A</v>
      </c>
    </row>
    <row r="347" spans="1:9" x14ac:dyDescent="0.25">
      <c r="A347" s="1">
        <f t="shared" si="17"/>
        <v>1</v>
      </c>
      <c r="B347" s="1">
        <f t="shared" si="15"/>
        <v>4</v>
      </c>
      <c r="C347" s="1">
        <f>IF(Systematic[[#This Row],[VariableIndex]]&gt;1,C346,IF(C346+1=StepsPerSubsample,0,C346+1))</f>
        <v>7</v>
      </c>
      <c r="D347" s="1">
        <f t="shared" si="16"/>
        <v>3</v>
      </c>
      <c r="E347" s="1" t="str">
        <f>INDEX(Protocol[Mark],MATCH(C347,Protocol[Step],0))</f>
        <v>8S</v>
      </c>
      <c r="F347" s="1" t="str">
        <f>INDEX(Variables[Variable],MATCH(Systematic[[#This Row],[VariableIndex]],Variables[Index],0))</f>
        <v>Specific flux</v>
      </c>
      <c r="G347" s="134">
        <f>Systematic[[#This Row],[Sample]]*1000000+Systematic[[#This Row],[SubSample]]*10000+Systematic[[#This Row],[VariableIndex]]</f>
        <v>1040003</v>
      </c>
      <c r="H347" s="134">
        <f>Systematic[[#This Row],[SampleVariableLabel]]+100*Systematic[[#This Row],[State]]</f>
        <v>1040703</v>
      </c>
      <c r="I347" s="27" t="e">
        <f>IF(Systematic[[#This Row],[Sample]]&gt;nSamples,"",INDEX(MarkStats[],MATCH(Systematic[[#This Row],[SampleVariableLabel]],MarkStats[Label],0), Systematic[[#This Row],[State]]+4))</f>
        <v>#N/A</v>
      </c>
    </row>
    <row r="348" spans="1:9" x14ac:dyDescent="0.25">
      <c r="A348" s="1">
        <f t="shared" si="17"/>
        <v>1</v>
      </c>
      <c r="B348" s="1">
        <f t="shared" si="15"/>
        <v>4</v>
      </c>
      <c r="C348" s="1">
        <f>IF(Systematic[[#This Row],[VariableIndex]]&gt;1,C347,IF(C347+1=StepsPerSubsample,0,C347+1))</f>
        <v>7</v>
      </c>
      <c r="D348" s="1">
        <f t="shared" si="16"/>
        <v>4</v>
      </c>
      <c r="E348" s="1" t="str">
        <f>INDEX(Protocol[Mark],MATCH(C348,Protocol[Step],0))</f>
        <v>8S</v>
      </c>
      <c r="F348" s="1" t="str">
        <f>INDEX(Variables[Variable],MATCH(Systematic[[#This Row],[VariableIndex]],Variables[Index],0))</f>
        <v>Flux control ratio</v>
      </c>
      <c r="G348" s="134">
        <f>Systematic[[#This Row],[Sample]]*1000000+Systematic[[#This Row],[SubSample]]*10000+Systematic[[#This Row],[VariableIndex]]</f>
        <v>1040004</v>
      </c>
      <c r="H348" s="134">
        <f>Systematic[[#This Row],[SampleVariableLabel]]+100*Systematic[[#This Row],[State]]</f>
        <v>1040704</v>
      </c>
      <c r="I348" s="27" t="e">
        <f>IF(Systematic[[#This Row],[Sample]]&gt;nSamples,"",INDEX(MarkStats[],MATCH(Systematic[[#This Row],[SampleVariableLabel]],MarkStats[Label],0), Systematic[[#This Row],[State]]+4))</f>
        <v>#N/A</v>
      </c>
    </row>
    <row r="349" spans="1:9" x14ac:dyDescent="0.25">
      <c r="A349" s="1">
        <f t="shared" si="17"/>
        <v>1</v>
      </c>
      <c r="B349" s="1">
        <f t="shared" si="15"/>
        <v>4</v>
      </c>
      <c r="C349" s="1">
        <f>IF(Systematic[[#This Row],[VariableIndex]]&gt;1,C348,IF(C348+1=StepsPerSubsample,0,C348+1))</f>
        <v>7</v>
      </c>
      <c r="D349" s="1">
        <f t="shared" si="16"/>
        <v>5</v>
      </c>
      <c r="E349" s="1" t="str">
        <f>INDEX(Protocol[Mark],MATCH(C349,Protocol[Step],0))</f>
        <v>8S</v>
      </c>
      <c r="F349" s="1" t="str">
        <f>INDEX(Variables[Variable],MATCH(Systematic[[#This Row],[VariableIndex]],Variables[Index],0))</f>
        <v>Specific flux (mt)</v>
      </c>
      <c r="G349" s="134">
        <f>Systematic[[#This Row],[Sample]]*1000000+Systematic[[#This Row],[SubSample]]*10000+Systematic[[#This Row],[VariableIndex]]</f>
        <v>1040005</v>
      </c>
      <c r="H349" s="134">
        <f>Systematic[[#This Row],[SampleVariableLabel]]+100*Systematic[[#This Row],[State]]</f>
        <v>1040705</v>
      </c>
      <c r="I349" s="27" t="e">
        <f>IF(Systematic[[#This Row],[Sample]]&gt;nSamples,"",INDEX(MarkStats[],MATCH(Systematic[[#This Row],[SampleVariableLabel]],MarkStats[Label],0), Systematic[[#This Row],[State]]+4))</f>
        <v>#N/A</v>
      </c>
    </row>
    <row r="350" spans="1:9" x14ac:dyDescent="0.25">
      <c r="A350" s="1">
        <f t="shared" si="17"/>
        <v>1</v>
      </c>
      <c r="B350" s="1">
        <f t="shared" si="15"/>
        <v>4</v>
      </c>
      <c r="C350" s="1">
        <f>IF(Systematic[[#This Row],[VariableIndex]]&gt;1,C349,IF(C349+1=StepsPerSubsample,0,C349+1))</f>
        <v>7</v>
      </c>
      <c r="D350" s="1">
        <f t="shared" si="16"/>
        <v>6</v>
      </c>
      <c r="E350" s="1" t="str">
        <f>INDEX(Protocol[Mark],MATCH(C350,Protocol[Step],0))</f>
        <v>8S</v>
      </c>
      <c r="F350" s="1" t="str">
        <f>INDEX(Variables[Variable],MATCH(Systematic[[#This Row],[VariableIndex]],Variables[Index],0))</f>
        <v>FCR (mt: ROX-corr.)</v>
      </c>
      <c r="G350" s="134">
        <f>Systematic[[#This Row],[Sample]]*1000000+Systematic[[#This Row],[SubSample]]*10000+Systematic[[#This Row],[VariableIndex]]</f>
        <v>1040006</v>
      </c>
      <c r="H350" s="134">
        <f>Systematic[[#This Row],[SampleVariableLabel]]+100*Systematic[[#This Row],[State]]</f>
        <v>1040706</v>
      </c>
      <c r="I350" s="27" t="e">
        <f>IF(Systematic[[#This Row],[Sample]]&gt;nSamples,"",INDEX(MarkStats[],MATCH(Systematic[[#This Row],[SampleVariableLabel]],MarkStats[Label],0), Systematic[[#This Row],[State]]+4))</f>
        <v>#N/A</v>
      </c>
    </row>
    <row r="351" spans="1:9" x14ac:dyDescent="0.25">
      <c r="A351" s="1">
        <f t="shared" si="17"/>
        <v>1</v>
      </c>
      <c r="B351" s="1">
        <f t="shared" si="15"/>
        <v>4</v>
      </c>
      <c r="C351" s="1">
        <f>IF(Systematic[[#This Row],[VariableIndex]]&gt;1,C350,IF(C350+1=StepsPerSubsample,0,C350+1))</f>
        <v>7</v>
      </c>
      <c r="D351" s="1">
        <f t="shared" si="16"/>
        <v>7</v>
      </c>
      <c r="E351" s="1" t="str">
        <f>INDEX(Protocol[Mark],MATCH(C351,Protocol[Step],0))</f>
        <v>8S</v>
      </c>
      <c r="F351" s="1" t="str">
        <f>INDEX(Variables[Variable],MATCH(Systematic[[#This Row],[VariableIndex]],Variables[Index],0))</f>
        <v>FCR (mt: ROX-corr.)</v>
      </c>
      <c r="G351" s="134">
        <f>Systematic[[#This Row],[Sample]]*1000000+Systematic[[#This Row],[SubSample]]*10000+Systematic[[#This Row],[VariableIndex]]</f>
        <v>1040007</v>
      </c>
      <c r="H351" s="134">
        <f>Systematic[[#This Row],[SampleVariableLabel]]+100*Systematic[[#This Row],[State]]</f>
        <v>1040707</v>
      </c>
      <c r="I351" s="27" t="e">
        <f>IF(Systematic[[#This Row],[Sample]]&gt;nSamples,"",INDEX(MarkStats[],MATCH(Systematic[[#This Row],[SampleVariableLabel]],MarkStats[Label],0), Systematic[[#This Row],[State]]+4))</f>
        <v>#N/A</v>
      </c>
    </row>
    <row r="352" spans="1:9" x14ac:dyDescent="0.25">
      <c r="A352" s="1">
        <f t="shared" si="17"/>
        <v>1</v>
      </c>
      <c r="B352" s="1">
        <f t="shared" si="15"/>
        <v>4</v>
      </c>
      <c r="C352" s="1">
        <f>IF(Systematic[[#This Row],[VariableIndex]]&gt;1,C351,IF(C351+1=StepsPerSubsample,0,C351+1))</f>
        <v>8</v>
      </c>
      <c r="D352" s="1">
        <f t="shared" si="16"/>
        <v>1</v>
      </c>
      <c r="E352" s="1" t="str">
        <f>INDEX(Protocol[Mark],MATCH(C352,Protocol[Step],0))</f>
        <v>9Dig</v>
      </c>
      <c r="F352" s="1" t="str">
        <f>INDEX(Variables[Variable],MATCH(Systematic[[#This Row],[VariableIndex]],Variables[Index],0))</f>
        <v>O2 concentration</v>
      </c>
      <c r="G352" s="134">
        <f>Systematic[[#This Row],[Sample]]*1000000+Systematic[[#This Row],[SubSample]]*10000+Systematic[[#This Row],[VariableIndex]]</f>
        <v>1040001</v>
      </c>
      <c r="H352" s="134">
        <f>Systematic[[#This Row],[SampleVariableLabel]]+100*Systematic[[#This Row],[State]]</f>
        <v>1040801</v>
      </c>
      <c r="I352" s="27" t="e">
        <f>IF(Systematic[[#This Row],[Sample]]&gt;nSamples,"",INDEX(MarkStats[],MATCH(Systematic[[#This Row],[SampleVariableLabel]],MarkStats[Label],0), Systematic[[#This Row],[State]]+4))</f>
        <v>#N/A</v>
      </c>
    </row>
    <row r="353" spans="1:9" x14ac:dyDescent="0.25">
      <c r="A353" s="1">
        <f t="shared" si="17"/>
        <v>1</v>
      </c>
      <c r="B353" s="1">
        <f t="shared" si="15"/>
        <v>4</v>
      </c>
      <c r="C353" s="1">
        <f>IF(Systematic[[#This Row],[VariableIndex]]&gt;1,C352,IF(C352+1=StepsPerSubsample,0,C352+1))</f>
        <v>8</v>
      </c>
      <c r="D353" s="1">
        <f t="shared" si="16"/>
        <v>2</v>
      </c>
      <c r="E353" s="1" t="str">
        <f>INDEX(Protocol[Mark],MATCH(C353,Protocol[Step],0))</f>
        <v>9Dig</v>
      </c>
      <c r="F353" s="1" t="str">
        <f>INDEX(Variables[Variable],MATCH(Systematic[[#This Row],[VariableIndex]],Variables[Index],0))</f>
        <v>O2 flux per volume</v>
      </c>
      <c r="G353" s="134">
        <f>Systematic[[#This Row],[Sample]]*1000000+Systematic[[#This Row],[SubSample]]*10000+Systematic[[#This Row],[VariableIndex]]</f>
        <v>1040002</v>
      </c>
      <c r="H353" s="134">
        <f>Systematic[[#This Row],[SampleVariableLabel]]+100*Systematic[[#This Row],[State]]</f>
        <v>1040802</v>
      </c>
      <c r="I353" s="27" t="e">
        <f>IF(Systematic[[#This Row],[Sample]]&gt;nSamples,"",INDEX(MarkStats[],MATCH(Systematic[[#This Row],[SampleVariableLabel]],MarkStats[Label],0), Systematic[[#This Row],[State]]+4))</f>
        <v>#N/A</v>
      </c>
    </row>
    <row r="354" spans="1:9" x14ac:dyDescent="0.25">
      <c r="A354" s="1">
        <f t="shared" si="17"/>
        <v>1</v>
      </c>
      <c r="B354" s="1">
        <f t="shared" si="15"/>
        <v>4</v>
      </c>
      <c r="C354" s="1">
        <f>IF(Systematic[[#This Row],[VariableIndex]]&gt;1,C353,IF(C353+1=StepsPerSubsample,0,C353+1))</f>
        <v>8</v>
      </c>
      <c r="D354" s="1">
        <f t="shared" si="16"/>
        <v>3</v>
      </c>
      <c r="E354" s="1" t="str">
        <f>INDEX(Protocol[Mark],MATCH(C354,Protocol[Step],0))</f>
        <v>9Dig</v>
      </c>
      <c r="F354" s="1" t="str">
        <f>INDEX(Variables[Variable],MATCH(Systematic[[#This Row],[VariableIndex]],Variables[Index],0))</f>
        <v>Specific flux</v>
      </c>
      <c r="G354" s="134">
        <f>Systematic[[#This Row],[Sample]]*1000000+Systematic[[#This Row],[SubSample]]*10000+Systematic[[#This Row],[VariableIndex]]</f>
        <v>1040003</v>
      </c>
      <c r="H354" s="134">
        <f>Systematic[[#This Row],[SampleVariableLabel]]+100*Systematic[[#This Row],[State]]</f>
        <v>1040803</v>
      </c>
      <c r="I354" s="27" t="e">
        <f>IF(Systematic[[#This Row],[Sample]]&gt;nSamples,"",INDEX(MarkStats[],MATCH(Systematic[[#This Row],[SampleVariableLabel]],MarkStats[Label],0), Systematic[[#This Row],[State]]+4))</f>
        <v>#N/A</v>
      </c>
    </row>
    <row r="355" spans="1:9" x14ac:dyDescent="0.25">
      <c r="A355" s="1">
        <f t="shared" si="17"/>
        <v>1</v>
      </c>
      <c r="B355" s="1">
        <f t="shared" si="15"/>
        <v>4</v>
      </c>
      <c r="C355" s="1">
        <f>IF(Systematic[[#This Row],[VariableIndex]]&gt;1,C354,IF(C354+1=StepsPerSubsample,0,C354+1))</f>
        <v>8</v>
      </c>
      <c r="D355" s="1">
        <f t="shared" si="16"/>
        <v>4</v>
      </c>
      <c r="E355" s="1" t="str">
        <f>INDEX(Protocol[Mark],MATCH(C355,Protocol[Step],0))</f>
        <v>9Dig</v>
      </c>
      <c r="F355" s="1" t="str">
        <f>INDEX(Variables[Variable],MATCH(Systematic[[#This Row],[VariableIndex]],Variables[Index],0))</f>
        <v>Flux control ratio</v>
      </c>
      <c r="G355" s="134">
        <f>Systematic[[#This Row],[Sample]]*1000000+Systematic[[#This Row],[SubSample]]*10000+Systematic[[#This Row],[VariableIndex]]</f>
        <v>1040004</v>
      </c>
      <c r="H355" s="134">
        <f>Systematic[[#This Row],[SampleVariableLabel]]+100*Systematic[[#This Row],[State]]</f>
        <v>1040804</v>
      </c>
      <c r="I355" s="27" t="e">
        <f>IF(Systematic[[#This Row],[Sample]]&gt;nSamples,"",INDEX(MarkStats[],MATCH(Systematic[[#This Row],[SampleVariableLabel]],MarkStats[Label],0), Systematic[[#This Row],[State]]+4))</f>
        <v>#N/A</v>
      </c>
    </row>
    <row r="356" spans="1:9" x14ac:dyDescent="0.25">
      <c r="A356" s="1">
        <f t="shared" si="17"/>
        <v>1</v>
      </c>
      <c r="B356" s="1">
        <f t="shared" si="15"/>
        <v>4</v>
      </c>
      <c r="C356" s="1">
        <f>IF(Systematic[[#This Row],[VariableIndex]]&gt;1,C355,IF(C355+1=StepsPerSubsample,0,C355+1))</f>
        <v>8</v>
      </c>
      <c r="D356" s="1">
        <f t="shared" si="16"/>
        <v>5</v>
      </c>
      <c r="E356" s="1" t="str">
        <f>INDEX(Protocol[Mark],MATCH(C356,Protocol[Step],0))</f>
        <v>9Dig</v>
      </c>
      <c r="F356" s="1" t="str">
        <f>INDEX(Variables[Variable],MATCH(Systematic[[#This Row],[VariableIndex]],Variables[Index],0))</f>
        <v>Specific flux (mt)</v>
      </c>
      <c r="G356" s="134">
        <f>Systematic[[#This Row],[Sample]]*1000000+Systematic[[#This Row],[SubSample]]*10000+Systematic[[#This Row],[VariableIndex]]</f>
        <v>1040005</v>
      </c>
      <c r="H356" s="134">
        <f>Systematic[[#This Row],[SampleVariableLabel]]+100*Systematic[[#This Row],[State]]</f>
        <v>1040805</v>
      </c>
      <c r="I356" s="27" t="e">
        <f>IF(Systematic[[#This Row],[Sample]]&gt;nSamples,"",INDEX(MarkStats[],MATCH(Systematic[[#This Row],[SampleVariableLabel]],MarkStats[Label],0), Systematic[[#This Row],[State]]+4))</f>
        <v>#N/A</v>
      </c>
    </row>
    <row r="357" spans="1:9" x14ac:dyDescent="0.25">
      <c r="A357" s="1">
        <f t="shared" si="17"/>
        <v>1</v>
      </c>
      <c r="B357" s="1">
        <f t="shared" si="15"/>
        <v>4</v>
      </c>
      <c r="C357" s="1">
        <f>IF(Systematic[[#This Row],[VariableIndex]]&gt;1,C356,IF(C356+1=StepsPerSubsample,0,C356+1))</f>
        <v>8</v>
      </c>
      <c r="D357" s="1">
        <f t="shared" si="16"/>
        <v>6</v>
      </c>
      <c r="E357" s="1" t="str">
        <f>INDEX(Protocol[Mark],MATCH(C357,Protocol[Step],0))</f>
        <v>9Dig</v>
      </c>
      <c r="F357" s="1" t="str">
        <f>INDEX(Variables[Variable],MATCH(Systematic[[#This Row],[VariableIndex]],Variables[Index],0))</f>
        <v>FCR (mt: ROX-corr.)</v>
      </c>
      <c r="G357" s="134">
        <f>Systematic[[#This Row],[Sample]]*1000000+Systematic[[#This Row],[SubSample]]*10000+Systematic[[#This Row],[VariableIndex]]</f>
        <v>1040006</v>
      </c>
      <c r="H357" s="134">
        <f>Systematic[[#This Row],[SampleVariableLabel]]+100*Systematic[[#This Row],[State]]</f>
        <v>1040806</v>
      </c>
      <c r="I357" s="27" t="e">
        <f>IF(Systematic[[#This Row],[Sample]]&gt;nSamples,"",INDEX(MarkStats[],MATCH(Systematic[[#This Row],[SampleVariableLabel]],MarkStats[Label],0), Systematic[[#This Row],[State]]+4))</f>
        <v>#N/A</v>
      </c>
    </row>
    <row r="358" spans="1:9" x14ac:dyDescent="0.25">
      <c r="A358" s="1">
        <f t="shared" si="17"/>
        <v>1</v>
      </c>
      <c r="B358" s="1">
        <f t="shared" si="15"/>
        <v>4</v>
      </c>
      <c r="C358" s="1">
        <f>IF(Systematic[[#This Row],[VariableIndex]]&gt;1,C357,IF(C357+1=StepsPerSubsample,0,C357+1))</f>
        <v>8</v>
      </c>
      <c r="D358" s="1">
        <f t="shared" si="16"/>
        <v>7</v>
      </c>
      <c r="E358" s="1" t="str">
        <f>INDEX(Protocol[Mark],MATCH(C358,Protocol[Step],0))</f>
        <v>9Dig</v>
      </c>
      <c r="F358" s="1" t="str">
        <f>INDEX(Variables[Variable],MATCH(Systematic[[#This Row],[VariableIndex]],Variables[Index],0))</f>
        <v>FCR (mt: ROX-corr.)</v>
      </c>
      <c r="G358" s="134">
        <f>Systematic[[#This Row],[Sample]]*1000000+Systematic[[#This Row],[SubSample]]*10000+Systematic[[#This Row],[VariableIndex]]</f>
        <v>1040007</v>
      </c>
      <c r="H358" s="134">
        <f>Systematic[[#This Row],[SampleVariableLabel]]+100*Systematic[[#This Row],[State]]</f>
        <v>1040807</v>
      </c>
      <c r="I358" s="27" t="e">
        <f>IF(Systematic[[#This Row],[Sample]]&gt;nSamples,"",INDEX(MarkStats[],MATCH(Systematic[[#This Row],[SampleVariableLabel]],MarkStats[Label],0), Systematic[[#This Row],[State]]+4))</f>
        <v>#N/A</v>
      </c>
    </row>
    <row r="359" spans="1:9" x14ac:dyDescent="0.25">
      <c r="A359" s="1">
        <f t="shared" si="17"/>
        <v>1</v>
      </c>
      <c r="B359" s="1">
        <f t="shared" si="15"/>
        <v>4</v>
      </c>
      <c r="C359" s="1">
        <f>IF(Systematic[[#This Row],[VariableIndex]]&gt;1,C358,IF(C358+1=StepsPerSubsample,0,C358+1))</f>
        <v>9</v>
      </c>
      <c r="D359" s="1">
        <f t="shared" si="16"/>
        <v>1</v>
      </c>
      <c r="E359" s="1" t="str">
        <f>INDEX(Protocol[Mark],MATCH(C359,Protocol[Step],0))</f>
        <v>9U</v>
      </c>
      <c r="F359" s="1" t="str">
        <f>INDEX(Variables[Variable],MATCH(Systematic[[#This Row],[VariableIndex]],Variables[Index],0))</f>
        <v>O2 concentration</v>
      </c>
      <c r="G359" s="134">
        <f>Systematic[[#This Row],[Sample]]*1000000+Systematic[[#This Row],[SubSample]]*10000+Systematic[[#This Row],[VariableIndex]]</f>
        <v>1040001</v>
      </c>
      <c r="H359" s="134">
        <f>Systematic[[#This Row],[SampleVariableLabel]]+100*Systematic[[#This Row],[State]]</f>
        <v>1040901</v>
      </c>
      <c r="I359" s="27" t="e">
        <f>IF(Systematic[[#This Row],[Sample]]&gt;nSamples,"",INDEX(MarkStats[],MATCH(Systematic[[#This Row],[SampleVariableLabel]],MarkStats[Label],0), Systematic[[#This Row],[State]]+4))</f>
        <v>#N/A</v>
      </c>
    </row>
    <row r="360" spans="1:9" x14ac:dyDescent="0.25">
      <c r="A360" s="1">
        <f t="shared" si="17"/>
        <v>1</v>
      </c>
      <c r="B360" s="1">
        <f t="shared" si="15"/>
        <v>4</v>
      </c>
      <c r="C360" s="1">
        <f>IF(Systematic[[#This Row],[VariableIndex]]&gt;1,C359,IF(C359+1=StepsPerSubsample,0,C359+1))</f>
        <v>9</v>
      </c>
      <c r="D360" s="1">
        <f t="shared" si="16"/>
        <v>2</v>
      </c>
      <c r="E360" s="1" t="str">
        <f>INDEX(Protocol[Mark],MATCH(C360,Protocol[Step],0))</f>
        <v>9U</v>
      </c>
      <c r="F360" s="1" t="str">
        <f>INDEX(Variables[Variable],MATCH(Systematic[[#This Row],[VariableIndex]],Variables[Index],0))</f>
        <v>O2 flux per volume</v>
      </c>
      <c r="G360" s="134">
        <f>Systematic[[#This Row],[Sample]]*1000000+Systematic[[#This Row],[SubSample]]*10000+Systematic[[#This Row],[VariableIndex]]</f>
        <v>1040002</v>
      </c>
      <c r="H360" s="134">
        <f>Systematic[[#This Row],[SampleVariableLabel]]+100*Systematic[[#This Row],[State]]</f>
        <v>1040902</v>
      </c>
      <c r="I360" s="27" t="e">
        <f>IF(Systematic[[#This Row],[Sample]]&gt;nSamples,"",INDEX(MarkStats[],MATCH(Systematic[[#This Row],[SampleVariableLabel]],MarkStats[Label],0), Systematic[[#This Row],[State]]+4))</f>
        <v>#N/A</v>
      </c>
    </row>
    <row r="361" spans="1:9" x14ac:dyDescent="0.25">
      <c r="A361" s="1">
        <f t="shared" si="17"/>
        <v>1</v>
      </c>
      <c r="B361" s="1">
        <f t="shared" si="15"/>
        <v>4</v>
      </c>
      <c r="C361" s="1">
        <f>IF(Systematic[[#This Row],[VariableIndex]]&gt;1,C360,IF(C360+1=StepsPerSubsample,0,C360+1))</f>
        <v>9</v>
      </c>
      <c r="D361" s="1">
        <f t="shared" si="16"/>
        <v>3</v>
      </c>
      <c r="E361" s="1" t="str">
        <f>INDEX(Protocol[Mark],MATCH(C361,Protocol[Step],0))</f>
        <v>9U</v>
      </c>
      <c r="F361" s="1" t="str">
        <f>INDEX(Variables[Variable],MATCH(Systematic[[#This Row],[VariableIndex]],Variables[Index],0))</f>
        <v>Specific flux</v>
      </c>
      <c r="G361" s="134">
        <f>Systematic[[#This Row],[Sample]]*1000000+Systematic[[#This Row],[SubSample]]*10000+Systematic[[#This Row],[VariableIndex]]</f>
        <v>1040003</v>
      </c>
      <c r="H361" s="134">
        <f>Systematic[[#This Row],[SampleVariableLabel]]+100*Systematic[[#This Row],[State]]</f>
        <v>1040903</v>
      </c>
      <c r="I361" s="27" t="e">
        <f>IF(Systematic[[#This Row],[Sample]]&gt;nSamples,"",INDEX(MarkStats[],MATCH(Systematic[[#This Row],[SampleVariableLabel]],MarkStats[Label],0), Systematic[[#This Row],[State]]+4))</f>
        <v>#N/A</v>
      </c>
    </row>
    <row r="362" spans="1:9" x14ac:dyDescent="0.25">
      <c r="A362" s="1">
        <f t="shared" si="17"/>
        <v>1</v>
      </c>
      <c r="B362" s="1">
        <f t="shared" si="15"/>
        <v>4</v>
      </c>
      <c r="C362" s="1">
        <f>IF(Systematic[[#This Row],[VariableIndex]]&gt;1,C361,IF(C361+1=StepsPerSubsample,0,C361+1))</f>
        <v>9</v>
      </c>
      <c r="D362" s="1">
        <f t="shared" si="16"/>
        <v>4</v>
      </c>
      <c r="E362" s="1" t="str">
        <f>INDEX(Protocol[Mark],MATCH(C362,Protocol[Step],0))</f>
        <v>9U</v>
      </c>
      <c r="F362" s="1" t="str">
        <f>INDEX(Variables[Variable],MATCH(Systematic[[#This Row],[VariableIndex]],Variables[Index],0))</f>
        <v>Flux control ratio</v>
      </c>
      <c r="G362" s="134">
        <f>Systematic[[#This Row],[Sample]]*1000000+Systematic[[#This Row],[SubSample]]*10000+Systematic[[#This Row],[VariableIndex]]</f>
        <v>1040004</v>
      </c>
      <c r="H362" s="134">
        <f>Systematic[[#This Row],[SampleVariableLabel]]+100*Systematic[[#This Row],[State]]</f>
        <v>1040904</v>
      </c>
      <c r="I362" s="27" t="e">
        <f>IF(Systematic[[#This Row],[Sample]]&gt;nSamples,"",INDEX(MarkStats[],MATCH(Systematic[[#This Row],[SampleVariableLabel]],MarkStats[Label],0), Systematic[[#This Row],[State]]+4))</f>
        <v>#N/A</v>
      </c>
    </row>
    <row r="363" spans="1:9" x14ac:dyDescent="0.25">
      <c r="A363" s="1">
        <f t="shared" si="17"/>
        <v>1</v>
      </c>
      <c r="B363" s="1">
        <f t="shared" si="15"/>
        <v>4</v>
      </c>
      <c r="C363" s="1">
        <f>IF(Systematic[[#This Row],[VariableIndex]]&gt;1,C362,IF(C362+1=StepsPerSubsample,0,C362+1))</f>
        <v>9</v>
      </c>
      <c r="D363" s="1">
        <f t="shared" si="16"/>
        <v>5</v>
      </c>
      <c r="E363" s="1" t="str">
        <f>INDEX(Protocol[Mark],MATCH(C363,Protocol[Step],0))</f>
        <v>9U</v>
      </c>
      <c r="F363" s="1" t="str">
        <f>INDEX(Variables[Variable],MATCH(Systematic[[#This Row],[VariableIndex]],Variables[Index],0))</f>
        <v>Specific flux (mt)</v>
      </c>
      <c r="G363" s="134">
        <f>Systematic[[#This Row],[Sample]]*1000000+Systematic[[#This Row],[SubSample]]*10000+Systematic[[#This Row],[VariableIndex]]</f>
        <v>1040005</v>
      </c>
      <c r="H363" s="134">
        <f>Systematic[[#This Row],[SampleVariableLabel]]+100*Systematic[[#This Row],[State]]</f>
        <v>1040905</v>
      </c>
      <c r="I363" s="27" t="e">
        <f>IF(Systematic[[#This Row],[Sample]]&gt;nSamples,"",INDEX(MarkStats[],MATCH(Systematic[[#This Row],[SampleVariableLabel]],MarkStats[Label],0), Systematic[[#This Row],[State]]+4))</f>
        <v>#N/A</v>
      </c>
    </row>
    <row r="364" spans="1:9" x14ac:dyDescent="0.25">
      <c r="A364" s="1">
        <f t="shared" si="17"/>
        <v>1</v>
      </c>
      <c r="B364" s="1">
        <f t="shared" si="15"/>
        <v>4</v>
      </c>
      <c r="C364" s="1">
        <f>IF(Systematic[[#This Row],[VariableIndex]]&gt;1,C363,IF(C363+1=StepsPerSubsample,0,C363+1))</f>
        <v>9</v>
      </c>
      <c r="D364" s="1">
        <f t="shared" si="16"/>
        <v>6</v>
      </c>
      <c r="E364" s="1" t="str">
        <f>INDEX(Protocol[Mark],MATCH(C364,Protocol[Step],0))</f>
        <v>9U</v>
      </c>
      <c r="F364" s="1" t="str">
        <f>INDEX(Variables[Variable],MATCH(Systematic[[#This Row],[VariableIndex]],Variables[Index],0))</f>
        <v>FCR (mt: ROX-corr.)</v>
      </c>
      <c r="G364" s="134">
        <f>Systematic[[#This Row],[Sample]]*1000000+Systematic[[#This Row],[SubSample]]*10000+Systematic[[#This Row],[VariableIndex]]</f>
        <v>1040006</v>
      </c>
      <c r="H364" s="134">
        <f>Systematic[[#This Row],[SampleVariableLabel]]+100*Systematic[[#This Row],[State]]</f>
        <v>1040906</v>
      </c>
      <c r="I364" s="27" t="e">
        <f>IF(Systematic[[#This Row],[Sample]]&gt;nSamples,"",INDEX(MarkStats[],MATCH(Systematic[[#This Row],[SampleVariableLabel]],MarkStats[Label],0), Systematic[[#This Row],[State]]+4))</f>
        <v>#N/A</v>
      </c>
    </row>
    <row r="365" spans="1:9" x14ac:dyDescent="0.25">
      <c r="A365" s="1">
        <f t="shared" si="17"/>
        <v>1</v>
      </c>
      <c r="B365" s="1">
        <f t="shared" si="15"/>
        <v>4</v>
      </c>
      <c r="C365" s="1">
        <f>IF(Systematic[[#This Row],[VariableIndex]]&gt;1,C364,IF(C364+1=StepsPerSubsample,0,C364+1))</f>
        <v>9</v>
      </c>
      <c r="D365" s="1">
        <f t="shared" si="16"/>
        <v>7</v>
      </c>
      <c r="E365" s="1" t="str">
        <f>INDEX(Protocol[Mark],MATCH(C365,Protocol[Step],0))</f>
        <v>9U</v>
      </c>
      <c r="F365" s="1" t="str">
        <f>INDEX(Variables[Variable],MATCH(Systematic[[#This Row],[VariableIndex]],Variables[Index],0))</f>
        <v>FCR (mt: ROX-corr.)</v>
      </c>
      <c r="G365" s="134">
        <f>Systematic[[#This Row],[Sample]]*1000000+Systematic[[#This Row],[SubSample]]*10000+Systematic[[#This Row],[VariableIndex]]</f>
        <v>1040007</v>
      </c>
      <c r="H365" s="134">
        <f>Systematic[[#This Row],[SampleVariableLabel]]+100*Systematic[[#This Row],[State]]</f>
        <v>1040907</v>
      </c>
      <c r="I365" s="27" t="e">
        <f>IF(Systematic[[#This Row],[Sample]]&gt;nSamples,"",INDEX(MarkStats[],MATCH(Systematic[[#This Row],[SampleVariableLabel]],MarkStats[Label],0), Systematic[[#This Row],[State]]+4))</f>
        <v>#N/A</v>
      </c>
    </row>
    <row r="366" spans="1:9" x14ac:dyDescent="0.25">
      <c r="A366" s="1">
        <f t="shared" si="17"/>
        <v>1</v>
      </c>
      <c r="B366" s="1">
        <f t="shared" si="15"/>
        <v>4</v>
      </c>
      <c r="C366" s="1">
        <f>IF(Systematic[[#This Row],[VariableIndex]]&gt;1,C365,IF(C365+1=StepsPerSubsample,0,C365+1))</f>
        <v>10</v>
      </c>
      <c r="D366" s="1">
        <f t="shared" si="16"/>
        <v>1</v>
      </c>
      <c r="E366" s="1" t="str">
        <f>INDEX(Protocol[Mark],MATCH(C366,Protocol[Step],0))</f>
        <v>9c</v>
      </c>
      <c r="F366" s="1" t="str">
        <f>INDEX(Variables[Variable],MATCH(Systematic[[#This Row],[VariableIndex]],Variables[Index],0))</f>
        <v>O2 concentration</v>
      </c>
      <c r="G366" s="134">
        <f>Systematic[[#This Row],[Sample]]*1000000+Systematic[[#This Row],[SubSample]]*10000+Systematic[[#This Row],[VariableIndex]]</f>
        <v>1040001</v>
      </c>
      <c r="H366" s="134">
        <f>Systematic[[#This Row],[SampleVariableLabel]]+100*Systematic[[#This Row],[State]]</f>
        <v>1041001</v>
      </c>
      <c r="I366" s="27" t="e">
        <f>IF(Systematic[[#This Row],[Sample]]&gt;nSamples,"",INDEX(MarkStats[],MATCH(Systematic[[#This Row],[SampleVariableLabel]],MarkStats[Label],0), Systematic[[#This Row],[State]]+4))</f>
        <v>#N/A</v>
      </c>
    </row>
    <row r="367" spans="1:9" x14ac:dyDescent="0.25">
      <c r="A367" s="1">
        <f t="shared" si="17"/>
        <v>1</v>
      </c>
      <c r="B367" s="1">
        <f t="shared" si="15"/>
        <v>4</v>
      </c>
      <c r="C367" s="1">
        <f>IF(Systematic[[#This Row],[VariableIndex]]&gt;1,C366,IF(C366+1=StepsPerSubsample,0,C366+1))</f>
        <v>10</v>
      </c>
      <c r="D367" s="1">
        <f t="shared" si="16"/>
        <v>2</v>
      </c>
      <c r="E367" s="1" t="str">
        <f>INDEX(Protocol[Mark],MATCH(C367,Protocol[Step],0))</f>
        <v>9c</v>
      </c>
      <c r="F367" s="1" t="str">
        <f>INDEX(Variables[Variable],MATCH(Systematic[[#This Row],[VariableIndex]],Variables[Index],0))</f>
        <v>O2 flux per volume</v>
      </c>
      <c r="G367" s="134">
        <f>Systematic[[#This Row],[Sample]]*1000000+Systematic[[#This Row],[SubSample]]*10000+Systematic[[#This Row],[VariableIndex]]</f>
        <v>1040002</v>
      </c>
      <c r="H367" s="134">
        <f>Systematic[[#This Row],[SampleVariableLabel]]+100*Systematic[[#This Row],[State]]</f>
        <v>1041002</v>
      </c>
      <c r="I367" s="27" t="e">
        <f>IF(Systematic[[#This Row],[Sample]]&gt;nSamples,"",INDEX(MarkStats[],MATCH(Systematic[[#This Row],[SampleVariableLabel]],MarkStats[Label],0), Systematic[[#This Row],[State]]+4))</f>
        <v>#N/A</v>
      </c>
    </row>
    <row r="368" spans="1:9" x14ac:dyDescent="0.25">
      <c r="A368" s="1">
        <f t="shared" si="17"/>
        <v>1</v>
      </c>
      <c r="B368" s="1">
        <f t="shared" si="15"/>
        <v>4</v>
      </c>
      <c r="C368" s="1">
        <f>IF(Systematic[[#This Row],[VariableIndex]]&gt;1,C367,IF(C367+1=StepsPerSubsample,0,C367+1))</f>
        <v>10</v>
      </c>
      <c r="D368" s="1">
        <f t="shared" si="16"/>
        <v>3</v>
      </c>
      <c r="E368" s="1" t="str">
        <f>INDEX(Protocol[Mark],MATCH(C368,Protocol[Step],0))</f>
        <v>9c</v>
      </c>
      <c r="F368" s="1" t="str">
        <f>INDEX(Variables[Variable],MATCH(Systematic[[#This Row],[VariableIndex]],Variables[Index],0))</f>
        <v>Specific flux</v>
      </c>
      <c r="G368" s="134">
        <f>Systematic[[#This Row],[Sample]]*1000000+Systematic[[#This Row],[SubSample]]*10000+Systematic[[#This Row],[VariableIndex]]</f>
        <v>1040003</v>
      </c>
      <c r="H368" s="134">
        <f>Systematic[[#This Row],[SampleVariableLabel]]+100*Systematic[[#This Row],[State]]</f>
        <v>1041003</v>
      </c>
      <c r="I368" s="27" t="e">
        <f>IF(Systematic[[#This Row],[Sample]]&gt;nSamples,"",INDEX(MarkStats[],MATCH(Systematic[[#This Row],[SampleVariableLabel]],MarkStats[Label],0), Systematic[[#This Row],[State]]+4))</f>
        <v>#N/A</v>
      </c>
    </row>
    <row r="369" spans="1:9" x14ac:dyDescent="0.25">
      <c r="A369" s="1">
        <f t="shared" si="17"/>
        <v>1</v>
      </c>
      <c r="B369" s="1">
        <f t="shared" si="15"/>
        <v>4</v>
      </c>
      <c r="C369" s="1">
        <f>IF(Systematic[[#This Row],[VariableIndex]]&gt;1,C368,IF(C368+1=StepsPerSubsample,0,C368+1))</f>
        <v>10</v>
      </c>
      <c r="D369" s="1">
        <f t="shared" si="16"/>
        <v>4</v>
      </c>
      <c r="E369" s="1" t="str">
        <f>INDEX(Protocol[Mark],MATCH(C369,Protocol[Step],0))</f>
        <v>9c</v>
      </c>
      <c r="F369" s="1" t="str">
        <f>INDEX(Variables[Variable],MATCH(Systematic[[#This Row],[VariableIndex]],Variables[Index],0))</f>
        <v>Flux control ratio</v>
      </c>
      <c r="G369" s="134">
        <f>Systematic[[#This Row],[Sample]]*1000000+Systematic[[#This Row],[SubSample]]*10000+Systematic[[#This Row],[VariableIndex]]</f>
        <v>1040004</v>
      </c>
      <c r="H369" s="134">
        <f>Systematic[[#This Row],[SampleVariableLabel]]+100*Systematic[[#This Row],[State]]</f>
        <v>1041004</v>
      </c>
      <c r="I369" s="27" t="e">
        <f>IF(Systematic[[#This Row],[Sample]]&gt;nSamples,"",INDEX(MarkStats[],MATCH(Systematic[[#This Row],[SampleVariableLabel]],MarkStats[Label],0), Systematic[[#This Row],[State]]+4))</f>
        <v>#N/A</v>
      </c>
    </row>
    <row r="370" spans="1:9" x14ac:dyDescent="0.25">
      <c r="A370" s="1">
        <f t="shared" si="17"/>
        <v>1</v>
      </c>
      <c r="B370" s="1">
        <f t="shared" si="15"/>
        <v>4</v>
      </c>
      <c r="C370" s="1">
        <f>IF(Systematic[[#This Row],[VariableIndex]]&gt;1,C369,IF(C369+1=StepsPerSubsample,0,C369+1))</f>
        <v>10</v>
      </c>
      <c r="D370" s="1">
        <f t="shared" si="16"/>
        <v>5</v>
      </c>
      <c r="E370" s="1" t="str">
        <f>INDEX(Protocol[Mark],MATCH(C370,Protocol[Step],0))</f>
        <v>9c</v>
      </c>
      <c r="F370" s="1" t="str">
        <f>INDEX(Variables[Variable],MATCH(Systematic[[#This Row],[VariableIndex]],Variables[Index],0))</f>
        <v>Specific flux (mt)</v>
      </c>
      <c r="G370" s="134">
        <f>Systematic[[#This Row],[Sample]]*1000000+Systematic[[#This Row],[SubSample]]*10000+Systematic[[#This Row],[VariableIndex]]</f>
        <v>1040005</v>
      </c>
      <c r="H370" s="134">
        <f>Systematic[[#This Row],[SampleVariableLabel]]+100*Systematic[[#This Row],[State]]</f>
        <v>1041005</v>
      </c>
      <c r="I370" s="27" t="e">
        <f>IF(Systematic[[#This Row],[Sample]]&gt;nSamples,"",INDEX(MarkStats[],MATCH(Systematic[[#This Row],[SampleVariableLabel]],MarkStats[Label],0), Systematic[[#This Row],[State]]+4))</f>
        <v>#N/A</v>
      </c>
    </row>
    <row r="371" spans="1:9" x14ac:dyDescent="0.25">
      <c r="A371" s="1">
        <f t="shared" si="17"/>
        <v>1</v>
      </c>
      <c r="B371" s="1">
        <f t="shared" si="15"/>
        <v>4</v>
      </c>
      <c r="C371" s="1">
        <f>IF(Systematic[[#This Row],[VariableIndex]]&gt;1,C370,IF(C370+1=StepsPerSubsample,0,C370+1))</f>
        <v>10</v>
      </c>
      <c r="D371" s="1">
        <f t="shared" si="16"/>
        <v>6</v>
      </c>
      <c r="E371" s="1" t="str">
        <f>INDEX(Protocol[Mark],MATCH(C371,Protocol[Step],0))</f>
        <v>9c</v>
      </c>
      <c r="F371" s="1" t="str">
        <f>INDEX(Variables[Variable],MATCH(Systematic[[#This Row],[VariableIndex]],Variables[Index],0))</f>
        <v>FCR (mt: ROX-corr.)</v>
      </c>
      <c r="G371" s="134">
        <f>Systematic[[#This Row],[Sample]]*1000000+Systematic[[#This Row],[SubSample]]*10000+Systematic[[#This Row],[VariableIndex]]</f>
        <v>1040006</v>
      </c>
      <c r="H371" s="134">
        <f>Systematic[[#This Row],[SampleVariableLabel]]+100*Systematic[[#This Row],[State]]</f>
        <v>1041006</v>
      </c>
      <c r="I371" s="27" t="e">
        <f>IF(Systematic[[#This Row],[Sample]]&gt;nSamples,"",INDEX(MarkStats[],MATCH(Systematic[[#This Row],[SampleVariableLabel]],MarkStats[Label],0), Systematic[[#This Row],[State]]+4))</f>
        <v>#N/A</v>
      </c>
    </row>
    <row r="372" spans="1:9" x14ac:dyDescent="0.25">
      <c r="A372" s="1">
        <f t="shared" si="17"/>
        <v>1</v>
      </c>
      <c r="B372" s="1">
        <f t="shared" si="15"/>
        <v>4</v>
      </c>
      <c r="C372" s="1">
        <f>IF(Systematic[[#This Row],[VariableIndex]]&gt;1,C371,IF(C371+1=StepsPerSubsample,0,C371+1))</f>
        <v>10</v>
      </c>
      <c r="D372" s="1">
        <f t="shared" si="16"/>
        <v>7</v>
      </c>
      <c r="E372" s="1" t="str">
        <f>INDEX(Protocol[Mark],MATCH(C372,Protocol[Step],0))</f>
        <v>9c</v>
      </c>
      <c r="F372" s="1" t="str">
        <f>INDEX(Variables[Variable],MATCH(Systematic[[#This Row],[VariableIndex]],Variables[Index],0))</f>
        <v>FCR (mt: ROX-corr.)</v>
      </c>
      <c r="G372" s="134">
        <f>Systematic[[#This Row],[Sample]]*1000000+Systematic[[#This Row],[SubSample]]*10000+Systematic[[#This Row],[VariableIndex]]</f>
        <v>1040007</v>
      </c>
      <c r="H372" s="134">
        <f>Systematic[[#This Row],[SampleVariableLabel]]+100*Systematic[[#This Row],[State]]</f>
        <v>1041007</v>
      </c>
      <c r="I372" s="27" t="e">
        <f>IF(Systematic[[#This Row],[Sample]]&gt;nSamples,"",INDEX(MarkStats[],MATCH(Systematic[[#This Row],[SampleVariableLabel]],MarkStats[Label],0), Systematic[[#This Row],[State]]+4))</f>
        <v>#N/A</v>
      </c>
    </row>
    <row r="373" spans="1:9" x14ac:dyDescent="0.25">
      <c r="A373" s="1">
        <f t="shared" si="17"/>
        <v>1</v>
      </c>
      <c r="B373" s="1">
        <f t="shared" si="15"/>
        <v>4</v>
      </c>
      <c r="C373" s="1">
        <f>IF(Systematic[[#This Row],[VariableIndex]]&gt;1,C372,IF(C372+1=StepsPerSubsample,0,C372+1))</f>
        <v>11</v>
      </c>
      <c r="D373" s="1">
        <f t="shared" si="16"/>
        <v>1</v>
      </c>
      <c r="E373" s="1" t="str">
        <f>INDEX(Protocol[Mark],MATCH(C373,Protocol[Step],0))</f>
        <v>10Ama</v>
      </c>
      <c r="F373" s="1" t="str">
        <f>INDEX(Variables[Variable],MATCH(Systematic[[#This Row],[VariableIndex]],Variables[Index],0))</f>
        <v>O2 concentration</v>
      </c>
      <c r="G373" s="134">
        <f>Systematic[[#This Row],[Sample]]*1000000+Systematic[[#This Row],[SubSample]]*10000+Systematic[[#This Row],[VariableIndex]]</f>
        <v>1040001</v>
      </c>
      <c r="H373" s="134">
        <f>Systematic[[#This Row],[SampleVariableLabel]]+100*Systematic[[#This Row],[State]]</f>
        <v>1041101</v>
      </c>
      <c r="I373" s="27" t="e">
        <f>IF(Systematic[[#This Row],[Sample]]&gt;nSamples,"",INDEX(MarkStats[],MATCH(Systematic[[#This Row],[SampleVariableLabel]],MarkStats[Label],0), Systematic[[#This Row],[State]]+4))</f>
        <v>#N/A</v>
      </c>
    </row>
    <row r="374" spans="1:9" x14ac:dyDescent="0.25">
      <c r="A374" s="1">
        <f t="shared" si="17"/>
        <v>1</v>
      </c>
      <c r="B374" s="1">
        <f t="shared" si="15"/>
        <v>4</v>
      </c>
      <c r="C374" s="1">
        <f>IF(Systematic[[#This Row],[VariableIndex]]&gt;1,C373,IF(C373+1=StepsPerSubsample,0,C373+1))</f>
        <v>11</v>
      </c>
      <c r="D374" s="1">
        <f t="shared" si="16"/>
        <v>2</v>
      </c>
      <c r="E374" s="1" t="str">
        <f>INDEX(Protocol[Mark],MATCH(C374,Protocol[Step],0))</f>
        <v>10Ama</v>
      </c>
      <c r="F374" s="1" t="str">
        <f>INDEX(Variables[Variable],MATCH(Systematic[[#This Row],[VariableIndex]],Variables[Index],0))</f>
        <v>O2 flux per volume</v>
      </c>
      <c r="G374" s="134">
        <f>Systematic[[#This Row],[Sample]]*1000000+Systematic[[#This Row],[SubSample]]*10000+Systematic[[#This Row],[VariableIndex]]</f>
        <v>1040002</v>
      </c>
      <c r="H374" s="134">
        <f>Systematic[[#This Row],[SampleVariableLabel]]+100*Systematic[[#This Row],[State]]</f>
        <v>1041102</v>
      </c>
      <c r="I374" s="27" t="e">
        <f>IF(Systematic[[#This Row],[Sample]]&gt;nSamples,"",INDEX(MarkStats[],MATCH(Systematic[[#This Row],[SampleVariableLabel]],MarkStats[Label],0), Systematic[[#This Row],[State]]+4))</f>
        <v>#N/A</v>
      </c>
    </row>
    <row r="375" spans="1:9" x14ac:dyDescent="0.25">
      <c r="A375" s="1">
        <f t="shared" si="17"/>
        <v>1</v>
      </c>
      <c r="B375" s="1">
        <f t="shared" si="15"/>
        <v>4</v>
      </c>
      <c r="C375" s="1">
        <f>IF(Systematic[[#This Row],[VariableIndex]]&gt;1,C374,IF(C374+1=StepsPerSubsample,0,C374+1))</f>
        <v>11</v>
      </c>
      <c r="D375" s="1">
        <f t="shared" si="16"/>
        <v>3</v>
      </c>
      <c r="E375" s="1" t="str">
        <f>INDEX(Protocol[Mark],MATCH(C375,Protocol[Step],0))</f>
        <v>10Ama</v>
      </c>
      <c r="F375" s="1" t="str">
        <f>INDEX(Variables[Variable],MATCH(Systematic[[#This Row],[VariableIndex]],Variables[Index],0))</f>
        <v>Specific flux</v>
      </c>
      <c r="G375" s="134">
        <f>Systematic[[#This Row],[Sample]]*1000000+Systematic[[#This Row],[SubSample]]*10000+Systematic[[#This Row],[VariableIndex]]</f>
        <v>1040003</v>
      </c>
      <c r="H375" s="134">
        <f>Systematic[[#This Row],[SampleVariableLabel]]+100*Systematic[[#This Row],[State]]</f>
        <v>1041103</v>
      </c>
      <c r="I375" s="27" t="e">
        <f>IF(Systematic[[#This Row],[Sample]]&gt;nSamples,"",INDEX(MarkStats[],MATCH(Systematic[[#This Row],[SampleVariableLabel]],MarkStats[Label],0), Systematic[[#This Row],[State]]+4))</f>
        <v>#N/A</v>
      </c>
    </row>
    <row r="376" spans="1:9" x14ac:dyDescent="0.25">
      <c r="A376" s="1">
        <f t="shared" si="17"/>
        <v>1</v>
      </c>
      <c r="B376" s="1">
        <f t="shared" si="15"/>
        <v>4</v>
      </c>
      <c r="C376" s="1">
        <f>IF(Systematic[[#This Row],[VariableIndex]]&gt;1,C375,IF(C375+1=StepsPerSubsample,0,C375+1))</f>
        <v>11</v>
      </c>
      <c r="D376" s="1">
        <f t="shared" si="16"/>
        <v>4</v>
      </c>
      <c r="E376" s="1" t="str">
        <f>INDEX(Protocol[Mark],MATCH(C376,Protocol[Step],0))</f>
        <v>10Ama</v>
      </c>
      <c r="F376" s="1" t="str">
        <f>INDEX(Variables[Variable],MATCH(Systematic[[#This Row],[VariableIndex]],Variables[Index],0))</f>
        <v>Flux control ratio</v>
      </c>
      <c r="G376" s="134">
        <f>Systematic[[#This Row],[Sample]]*1000000+Systematic[[#This Row],[SubSample]]*10000+Systematic[[#This Row],[VariableIndex]]</f>
        <v>1040004</v>
      </c>
      <c r="H376" s="134">
        <f>Systematic[[#This Row],[SampleVariableLabel]]+100*Systematic[[#This Row],[State]]</f>
        <v>1041104</v>
      </c>
      <c r="I376" s="27" t="e">
        <f>IF(Systematic[[#This Row],[Sample]]&gt;nSamples,"",INDEX(MarkStats[],MATCH(Systematic[[#This Row],[SampleVariableLabel]],MarkStats[Label],0), Systematic[[#This Row],[State]]+4))</f>
        <v>#N/A</v>
      </c>
    </row>
    <row r="377" spans="1:9" x14ac:dyDescent="0.25">
      <c r="A377" s="1">
        <f t="shared" si="17"/>
        <v>1</v>
      </c>
      <c r="B377" s="1">
        <f t="shared" si="15"/>
        <v>4</v>
      </c>
      <c r="C377" s="1">
        <f>IF(Systematic[[#This Row],[VariableIndex]]&gt;1,C376,IF(C376+1=StepsPerSubsample,0,C376+1))</f>
        <v>11</v>
      </c>
      <c r="D377" s="1">
        <f t="shared" si="16"/>
        <v>5</v>
      </c>
      <c r="E377" s="1" t="str">
        <f>INDEX(Protocol[Mark],MATCH(C377,Protocol[Step],0))</f>
        <v>10Ama</v>
      </c>
      <c r="F377" s="1" t="str">
        <f>INDEX(Variables[Variable],MATCH(Systematic[[#This Row],[VariableIndex]],Variables[Index],0))</f>
        <v>Specific flux (mt)</v>
      </c>
      <c r="G377" s="134">
        <f>Systematic[[#This Row],[Sample]]*1000000+Systematic[[#This Row],[SubSample]]*10000+Systematic[[#This Row],[VariableIndex]]</f>
        <v>1040005</v>
      </c>
      <c r="H377" s="134">
        <f>Systematic[[#This Row],[SampleVariableLabel]]+100*Systematic[[#This Row],[State]]</f>
        <v>1041105</v>
      </c>
      <c r="I377" s="27" t="e">
        <f>IF(Systematic[[#This Row],[Sample]]&gt;nSamples,"",INDEX(MarkStats[],MATCH(Systematic[[#This Row],[SampleVariableLabel]],MarkStats[Label],0), Systematic[[#This Row],[State]]+4))</f>
        <v>#N/A</v>
      </c>
    </row>
    <row r="378" spans="1:9" x14ac:dyDescent="0.25">
      <c r="A378" s="1">
        <f t="shared" si="17"/>
        <v>1</v>
      </c>
      <c r="B378" s="1">
        <f t="shared" si="15"/>
        <v>4</v>
      </c>
      <c r="C378" s="1">
        <f>IF(Systematic[[#This Row],[VariableIndex]]&gt;1,C377,IF(C377+1=StepsPerSubsample,0,C377+1))</f>
        <v>11</v>
      </c>
      <c r="D378" s="1">
        <f t="shared" si="16"/>
        <v>6</v>
      </c>
      <c r="E378" s="1" t="str">
        <f>INDEX(Protocol[Mark],MATCH(C378,Protocol[Step],0))</f>
        <v>10Ama</v>
      </c>
      <c r="F378" s="1" t="str">
        <f>INDEX(Variables[Variable],MATCH(Systematic[[#This Row],[VariableIndex]],Variables[Index],0))</f>
        <v>FCR (mt: ROX-corr.)</v>
      </c>
      <c r="G378" s="134">
        <f>Systematic[[#This Row],[Sample]]*1000000+Systematic[[#This Row],[SubSample]]*10000+Systematic[[#This Row],[VariableIndex]]</f>
        <v>1040006</v>
      </c>
      <c r="H378" s="134">
        <f>Systematic[[#This Row],[SampleVariableLabel]]+100*Systematic[[#This Row],[State]]</f>
        <v>1041106</v>
      </c>
      <c r="I378" s="27" t="e">
        <f>IF(Systematic[[#This Row],[Sample]]&gt;nSamples,"",INDEX(MarkStats[],MATCH(Systematic[[#This Row],[SampleVariableLabel]],MarkStats[Label],0), Systematic[[#This Row],[State]]+4))</f>
        <v>#N/A</v>
      </c>
    </row>
    <row r="379" spans="1:9" x14ac:dyDescent="0.25">
      <c r="A379" s="1">
        <f t="shared" si="17"/>
        <v>1</v>
      </c>
      <c r="B379" s="1">
        <f t="shared" si="15"/>
        <v>4</v>
      </c>
      <c r="C379" s="1">
        <f>IF(Systematic[[#This Row],[VariableIndex]]&gt;1,C378,IF(C378+1=StepsPerSubsample,0,C378+1))</f>
        <v>11</v>
      </c>
      <c r="D379" s="1">
        <f t="shared" si="16"/>
        <v>7</v>
      </c>
      <c r="E379" s="1" t="str">
        <f>INDEX(Protocol[Mark],MATCH(C379,Protocol[Step],0))</f>
        <v>10Ama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1040007</v>
      </c>
      <c r="H379" s="134">
        <f>Systematic[[#This Row],[SampleVariableLabel]]+100*Systematic[[#This Row],[State]]</f>
        <v>1041107</v>
      </c>
      <c r="I379" s="27" t="e">
        <f>IF(Systematic[[#This Row],[Sample]]&gt;nSamples,"",INDEX(MarkStats[],MATCH(Systematic[[#This Row],[SampleVariableLabel]],MarkStats[Label],0), Systematic[[#This Row],[State]]+4))</f>
        <v>#N/A</v>
      </c>
    </row>
    <row r="380" spans="1:9" x14ac:dyDescent="0.25">
      <c r="A380" s="1">
        <f t="shared" si="17"/>
        <v>1</v>
      </c>
      <c r="B380" s="1">
        <f t="shared" si="15"/>
        <v>4</v>
      </c>
      <c r="C380" s="1">
        <f>IF(Systematic[[#This Row],[VariableIndex]]&gt;1,C379,IF(C379+1=StepsPerSubsample,0,C379+1))</f>
        <v>12</v>
      </c>
      <c r="D380" s="1">
        <f t="shared" si="16"/>
        <v>1</v>
      </c>
      <c r="E380" s="1" t="str">
        <f>INDEX(Protocol[Mark],MATCH(C380,Protocol[Step],0))</f>
        <v>11AsTm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1040001</v>
      </c>
      <c r="H380" s="134">
        <f>Systematic[[#This Row],[SampleVariableLabel]]+100*Systematic[[#This Row],[State]]</f>
        <v>1041201</v>
      </c>
      <c r="I380" s="27" t="e">
        <f>IF(Systematic[[#This Row],[Sample]]&gt;nSamples,"",INDEX(MarkStats[],MATCH(Systematic[[#This Row],[SampleVariableLabel]],MarkStats[Label],0), Systematic[[#This Row],[State]]+4))</f>
        <v>#N/A</v>
      </c>
    </row>
    <row r="381" spans="1:9" x14ac:dyDescent="0.25">
      <c r="A381" s="1">
        <f t="shared" si="17"/>
        <v>1</v>
      </c>
      <c r="B381" s="1">
        <f t="shared" si="15"/>
        <v>4</v>
      </c>
      <c r="C381" s="1">
        <f>IF(Systematic[[#This Row],[VariableIndex]]&gt;1,C380,IF(C380+1=StepsPerSubsample,0,C380+1))</f>
        <v>12</v>
      </c>
      <c r="D381" s="1">
        <f t="shared" si="16"/>
        <v>2</v>
      </c>
      <c r="E381" s="1" t="str">
        <f>INDEX(Protocol[Mark],MATCH(C381,Protocol[Step],0))</f>
        <v>11AsTm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1040002</v>
      </c>
      <c r="H381" s="134">
        <f>Systematic[[#This Row],[SampleVariableLabel]]+100*Systematic[[#This Row],[State]]</f>
        <v>1041202</v>
      </c>
      <c r="I381" s="27" t="e">
        <f>IF(Systematic[[#This Row],[Sample]]&gt;nSamples,"",INDEX(MarkStats[],MATCH(Systematic[[#This Row],[SampleVariableLabel]],MarkStats[Label],0), Systematic[[#This Row],[State]]+4))</f>
        <v>#N/A</v>
      </c>
    </row>
    <row r="382" spans="1:9" x14ac:dyDescent="0.25">
      <c r="A382" s="1">
        <f t="shared" si="17"/>
        <v>1</v>
      </c>
      <c r="B382" s="1">
        <f t="shared" si="15"/>
        <v>4</v>
      </c>
      <c r="C382" s="1">
        <f>IF(Systematic[[#This Row],[VariableIndex]]&gt;1,C381,IF(C381+1=StepsPerSubsample,0,C381+1))</f>
        <v>12</v>
      </c>
      <c r="D382" s="1">
        <f t="shared" si="16"/>
        <v>3</v>
      </c>
      <c r="E382" s="1" t="str">
        <f>INDEX(Protocol[Mark],MATCH(C382,Protocol[Step],0))</f>
        <v>11AsTm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1040003</v>
      </c>
      <c r="H382" s="134">
        <f>Systematic[[#This Row],[SampleVariableLabel]]+100*Systematic[[#This Row],[State]]</f>
        <v>1041203</v>
      </c>
      <c r="I382" s="27" t="e">
        <f>IF(Systematic[[#This Row],[Sample]]&gt;nSamples,"",INDEX(MarkStats[],MATCH(Systematic[[#This Row],[SampleVariableLabel]],MarkStats[Label],0), Systematic[[#This Row],[State]]+4))</f>
        <v>#N/A</v>
      </c>
    </row>
    <row r="383" spans="1:9" x14ac:dyDescent="0.25">
      <c r="A383" s="1">
        <f t="shared" si="17"/>
        <v>1</v>
      </c>
      <c r="B383" s="1">
        <f t="shared" si="15"/>
        <v>4</v>
      </c>
      <c r="C383" s="1">
        <f>IF(Systematic[[#This Row],[VariableIndex]]&gt;1,C382,IF(C382+1=StepsPerSubsample,0,C382+1))</f>
        <v>12</v>
      </c>
      <c r="D383" s="1">
        <f t="shared" si="16"/>
        <v>4</v>
      </c>
      <c r="E383" s="1" t="str">
        <f>INDEX(Protocol[Mark],MATCH(C383,Protocol[Step],0))</f>
        <v>11AsTm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1040004</v>
      </c>
      <c r="H383" s="134">
        <f>Systematic[[#This Row],[SampleVariableLabel]]+100*Systematic[[#This Row],[State]]</f>
        <v>1041204</v>
      </c>
      <c r="I383" s="27" t="e">
        <f>IF(Systematic[[#This Row],[Sample]]&gt;nSamples,"",INDEX(MarkStats[],MATCH(Systematic[[#This Row],[SampleVariableLabel]],MarkStats[Label],0), Systematic[[#This Row],[State]]+4))</f>
        <v>#N/A</v>
      </c>
    </row>
    <row r="384" spans="1:9" x14ac:dyDescent="0.25">
      <c r="A384" s="1">
        <f t="shared" si="17"/>
        <v>1</v>
      </c>
      <c r="B384" s="1">
        <f t="shared" si="15"/>
        <v>4</v>
      </c>
      <c r="C384" s="1">
        <f>IF(Systematic[[#This Row],[VariableIndex]]&gt;1,C383,IF(C383+1=StepsPerSubsample,0,C383+1))</f>
        <v>12</v>
      </c>
      <c r="D384" s="1">
        <f t="shared" si="16"/>
        <v>5</v>
      </c>
      <c r="E384" s="1" t="str">
        <f>INDEX(Protocol[Mark],MATCH(C384,Protocol[Step],0))</f>
        <v>11AsTm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1040005</v>
      </c>
      <c r="H384" s="134">
        <f>Systematic[[#This Row],[SampleVariableLabel]]+100*Systematic[[#This Row],[State]]</f>
        <v>1041205</v>
      </c>
      <c r="I384" s="27" t="e">
        <f>IF(Systematic[[#This Row],[Sample]]&gt;nSamples,"",INDEX(MarkStats[],MATCH(Systematic[[#This Row],[SampleVariableLabel]],MarkStats[Label],0), Systematic[[#This Row],[State]]+4))</f>
        <v>#N/A</v>
      </c>
    </row>
    <row r="385" spans="1:9" x14ac:dyDescent="0.25">
      <c r="A385" s="1">
        <f t="shared" si="17"/>
        <v>1</v>
      </c>
      <c r="B385" s="1">
        <f t="shared" si="15"/>
        <v>4</v>
      </c>
      <c r="C385" s="1">
        <f>IF(Systematic[[#This Row],[VariableIndex]]&gt;1,C384,IF(C384+1=StepsPerSubsample,0,C384+1))</f>
        <v>12</v>
      </c>
      <c r="D385" s="1">
        <f t="shared" si="16"/>
        <v>6</v>
      </c>
      <c r="E385" s="1" t="str">
        <f>INDEX(Protocol[Mark],MATCH(C385,Protocol[Step],0))</f>
        <v>11AsTm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1040006</v>
      </c>
      <c r="H385" s="134">
        <f>Systematic[[#This Row],[SampleVariableLabel]]+100*Systematic[[#This Row],[State]]</f>
        <v>1041206</v>
      </c>
      <c r="I385" s="27" t="e">
        <f>IF(Systematic[[#This Row],[Sample]]&gt;nSamples,"",INDEX(MarkStats[],MATCH(Systematic[[#This Row],[SampleVariableLabel]],MarkStats[Label],0), Systematic[[#This Row],[State]]+4))</f>
        <v>#N/A</v>
      </c>
    </row>
    <row r="386" spans="1:9" x14ac:dyDescent="0.25">
      <c r="A386" s="1">
        <f t="shared" si="17"/>
        <v>1</v>
      </c>
      <c r="B386" s="1">
        <f t="shared" si="15"/>
        <v>4</v>
      </c>
      <c r="C386" s="1">
        <f>IF(Systematic[[#This Row],[VariableIndex]]&gt;1,C385,IF(C385+1=StepsPerSubsample,0,C385+1))</f>
        <v>12</v>
      </c>
      <c r="D386" s="1">
        <f t="shared" si="16"/>
        <v>7</v>
      </c>
      <c r="E386" s="1" t="str">
        <f>INDEX(Protocol[Mark],MATCH(C386,Protocol[Step],0))</f>
        <v>11AsTm</v>
      </c>
      <c r="F386" s="1" t="str">
        <f>INDEX(Variables[Variable],MATCH(Systematic[[#This Row],[VariableIndex]],Variables[Index],0))</f>
        <v>FCR (mt: ROX-corr.)</v>
      </c>
      <c r="G386" s="134">
        <f>Systematic[[#This Row],[Sample]]*1000000+Systematic[[#This Row],[SubSample]]*10000+Systematic[[#This Row],[VariableIndex]]</f>
        <v>1040007</v>
      </c>
      <c r="H386" s="134">
        <f>Systematic[[#This Row],[SampleVariableLabel]]+100*Systematic[[#This Row],[State]]</f>
        <v>1041207</v>
      </c>
      <c r="I386" s="27" t="e">
        <f>IF(Systematic[[#This Row],[Sample]]&gt;nSamples,"",INDEX(MarkStats[],MATCH(Systematic[[#This Row],[SampleVariableLabel]],MarkStats[Label],0), Systematic[[#This Row],[State]]+4))</f>
        <v>#N/A</v>
      </c>
    </row>
    <row r="387" spans="1:9" x14ac:dyDescent="0.25">
      <c r="A387" s="1">
        <f t="shared" si="17"/>
        <v>1</v>
      </c>
      <c r="B387" s="1">
        <f t="shared" ref="B387:B450" si="18">IF(OR(C387&gt;0,D387&gt;1),B386,IF(B386=SubsamplesPerSample,1,B386+1))</f>
        <v>4</v>
      </c>
      <c r="C387" s="1">
        <f>IF(Systematic[[#This Row],[VariableIndex]]&gt;1,C386,IF(C386+1=StepsPerSubsample,0,C386+1))</f>
        <v>13</v>
      </c>
      <c r="D387" s="1">
        <f t="shared" ref="D387:D450" si="19">IF(D386=nVariables,1,D386+1)</f>
        <v>1</v>
      </c>
      <c r="E387" s="1" t="str">
        <f>INDEX(Protocol[Mark],MATCH(C387,Protocol[Step],0))</f>
        <v>12Azd</v>
      </c>
      <c r="F387" s="1" t="str">
        <f>INDEX(Variables[Variable],MATCH(Systematic[[#This Row],[VariableIndex]],Variables[Index],0))</f>
        <v>O2 concentration</v>
      </c>
      <c r="G387" s="134">
        <f>Systematic[[#This Row],[Sample]]*1000000+Systematic[[#This Row],[SubSample]]*10000+Systematic[[#This Row],[VariableIndex]]</f>
        <v>1040001</v>
      </c>
      <c r="H387" s="134">
        <f>Systematic[[#This Row],[SampleVariableLabel]]+100*Systematic[[#This Row],[State]]</f>
        <v>1041301</v>
      </c>
      <c r="I387" s="27" t="e">
        <f>IF(Systematic[[#This Row],[Sample]]&gt;nSamples,"",INDEX(MarkStats[],MATCH(Systematic[[#This Row],[SampleVariableLabel]],MarkStats[Label],0), Systematic[[#This Row],[State]]+4))</f>
        <v>#N/A</v>
      </c>
    </row>
    <row r="388" spans="1:9" x14ac:dyDescent="0.25">
      <c r="A388" s="1">
        <f t="shared" ref="A388:A451" si="20">IF(OR(B388&gt;1,C388&gt;0,D388&gt;1),A387,A387+1)</f>
        <v>1</v>
      </c>
      <c r="B388" s="1">
        <f t="shared" si="18"/>
        <v>4</v>
      </c>
      <c r="C388" s="1">
        <f>IF(Systematic[[#This Row],[VariableIndex]]&gt;1,C387,IF(C387+1=StepsPerSubsample,0,C387+1))</f>
        <v>13</v>
      </c>
      <c r="D388" s="1">
        <f t="shared" si="19"/>
        <v>2</v>
      </c>
      <c r="E388" s="1" t="str">
        <f>INDEX(Protocol[Mark],MATCH(C388,Protocol[Step],0))</f>
        <v>12Azd</v>
      </c>
      <c r="F388" s="1" t="str">
        <f>INDEX(Variables[Variable],MATCH(Systematic[[#This Row],[VariableIndex]],Variables[Index],0))</f>
        <v>O2 flux per volume</v>
      </c>
      <c r="G388" s="134">
        <f>Systematic[[#This Row],[Sample]]*1000000+Systematic[[#This Row],[SubSample]]*10000+Systematic[[#This Row],[VariableIndex]]</f>
        <v>1040002</v>
      </c>
      <c r="H388" s="134">
        <f>Systematic[[#This Row],[SampleVariableLabel]]+100*Systematic[[#This Row],[State]]</f>
        <v>1041302</v>
      </c>
      <c r="I388" s="27" t="e">
        <f>IF(Systematic[[#This Row],[Sample]]&gt;nSamples,"",INDEX(MarkStats[],MATCH(Systematic[[#This Row],[SampleVariableLabel]],MarkStats[Label],0), Systematic[[#This Row],[State]]+4))</f>
        <v>#N/A</v>
      </c>
    </row>
    <row r="389" spans="1:9" x14ac:dyDescent="0.25">
      <c r="A389" s="1">
        <f t="shared" si="20"/>
        <v>1</v>
      </c>
      <c r="B389" s="1">
        <f t="shared" si="18"/>
        <v>4</v>
      </c>
      <c r="C389" s="1">
        <f>IF(Systematic[[#This Row],[VariableIndex]]&gt;1,C388,IF(C388+1=StepsPerSubsample,0,C388+1))</f>
        <v>13</v>
      </c>
      <c r="D389" s="1">
        <f t="shared" si="19"/>
        <v>3</v>
      </c>
      <c r="E389" s="1" t="str">
        <f>INDEX(Protocol[Mark],MATCH(C389,Protocol[Step],0))</f>
        <v>12Azd</v>
      </c>
      <c r="F389" s="1" t="str">
        <f>INDEX(Variables[Variable],MATCH(Systematic[[#This Row],[VariableIndex]],Variables[Index],0))</f>
        <v>Specific flux</v>
      </c>
      <c r="G389" s="134">
        <f>Systematic[[#This Row],[Sample]]*1000000+Systematic[[#This Row],[SubSample]]*10000+Systematic[[#This Row],[VariableIndex]]</f>
        <v>1040003</v>
      </c>
      <c r="H389" s="134">
        <f>Systematic[[#This Row],[SampleVariableLabel]]+100*Systematic[[#This Row],[State]]</f>
        <v>1041303</v>
      </c>
      <c r="I389" s="27" t="e">
        <f>IF(Systematic[[#This Row],[Sample]]&gt;nSamples,"",INDEX(MarkStats[],MATCH(Systematic[[#This Row],[SampleVariableLabel]],MarkStats[Label],0), Systematic[[#This Row],[State]]+4))</f>
        <v>#N/A</v>
      </c>
    </row>
    <row r="390" spans="1:9" x14ac:dyDescent="0.25">
      <c r="A390" s="1">
        <f t="shared" si="20"/>
        <v>1</v>
      </c>
      <c r="B390" s="1">
        <f t="shared" si="18"/>
        <v>4</v>
      </c>
      <c r="C390" s="1">
        <f>IF(Systematic[[#This Row],[VariableIndex]]&gt;1,C389,IF(C389+1=StepsPerSubsample,0,C389+1))</f>
        <v>13</v>
      </c>
      <c r="D390" s="1">
        <f t="shared" si="19"/>
        <v>4</v>
      </c>
      <c r="E390" s="1" t="str">
        <f>INDEX(Protocol[Mark],MATCH(C390,Protocol[Step],0))</f>
        <v>12Azd</v>
      </c>
      <c r="F390" s="1" t="str">
        <f>INDEX(Variables[Variable],MATCH(Systematic[[#This Row],[VariableIndex]],Variables[Index],0))</f>
        <v>Flux control ratio</v>
      </c>
      <c r="G390" s="134">
        <f>Systematic[[#This Row],[Sample]]*1000000+Systematic[[#This Row],[SubSample]]*10000+Systematic[[#This Row],[VariableIndex]]</f>
        <v>1040004</v>
      </c>
      <c r="H390" s="134">
        <f>Systematic[[#This Row],[SampleVariableLabel]]+100*Systematic[[#This Row],[State]]</f>
        <v>1041304</v>
      </c>
      <c r="I390" s="27" t="e">
        <f>IF(Systematic[[#This Row],[Sample]]&gt;nSamples,"",INDEX(MarkStats[],MATCH(Systematic[[#This Row],[SampleVariableLabel]],MarkStats[Label],0), Systematic[[#This Row],[State]]+4))</f>
        <v>#N/A</v>
      </c>
    </row>
    <row r="391" spans="1:9" x14ac:dyDescent="0.25">
      <c r="A391" s="1">
        <f t="shared" si="20"/>
        <v>1</v>
      </c>
      <c r="B391" s="1">
        <f t="shared" si="18"/>
        <v>4</v>
      </c>
      <c r="C391" s="1">
        <f>IF(Systematic[[#This Row],[VariableIndex]]&gt;1,C390,IF(C390+1=StepsPerSubsample,0,C390+1))</f>
        <v>13</v>
      </c>
      <c r="D391" s="1">
        <f t="shared" si="19"/>
        <v>5</v>
      </c>
      <c r="E391" s="1" t="str">
        <f>INDEX(Protocol[Mark],MATCH(C391,Protocol[Step],0))</f>
        <v>12Azd</v>
      </c>
      <c r="F391" s="1" t="str">
        <f>INDEX(Variables[Variable],MATCH(Systematic[[#This Row],[VariableIndex]],Variables[Index],0))</f>
        <v>Specific flux (mt)</v>
      </c>
      <c r="G391" s="134">
        <f>Systematic[[#This Row],[Sample]]*1000000+Systematic[[#This Row],[SubSample]]*10000+Systematic[[#This Row],[VariableIndex]]</f>
        <v>1040005</v>
      </c>
      <c r="H391" s="134">
        <f>Systematic[[#This Row],[SampleVariableLabel]]+100*Systematic[[#This Row],[State]]</f>
        <v>1041305</v>
      </c>
      <c r="I391" s="27" t="e">
        <f>IF(Systematic[[#This Row],[Sample]]&gt;nSamples,"",INDEX(MarkStats[],MATCH(Systematic[[#This Row],[SampleVariableLabel]],MarkStats[Label],0), Systematic[[#This Row],[State]]+4))</f>
        <v>#N/A</v>
      </c>
    </row>
    <row r="392" spans="1:9" x14ac:dyDescent="0.25">
      <c r="A392" s="1">
        <f t="shared" si="20"/>
        <v>1</v>
      </c>
      <c r="B392" s="1">
        <f t="shared" si="18"/>
        <v>4</v>
      </c>
      <c r="C392" s="1">
        <f>IF(Systematic[[#This Row],[VariableIndex]]&gt;1,C391,IF(C391+1=StepsPerSubsample,0,C391+1))</f>
        <v>13</v>
      </c>
      <c r="D392" s="1">
        <f t="shared" si="19"/>
        <v>6</v>
      </c>
      <c r="E392" s="1" t="str">
        <f>INDEX(Protocol[Mark],MATCH(C392,Protocol[Step],0))</f>
        <v>12Azd</v>
      </c>
      <c r="F392" s="1" t="str">
        <f>INDEX(Variables[Variable],MATCH(Systematic[[#This Row],[VariableIndex]],Variables[Index],0))</f>
        <v>FCR (mt: ROX-corr.)</v>
      </c>
      <c r="G392" s="134">
        <f>Systematic[[#This Row],[Sample]]*1000000+Systematic[[#This Row],[SubSample]]*10000+Systematic[[#This Row],[VariableIndex]]</f>
        <v>1040006</v>
      </c>
      <c r="H392" s="134">
        <f>Systematic[[#This Row],[SampleVariableLabel]]+100*Systematic[[#This Row],[State]]</f>
        <v>1041306</v>
      </c>
      <c r="I392" s="27" t="e">
        <f>IF(Systematic[[#This Row],[Sample]]&gt;nSamples,"",INDEX(MarkStats[],MATCH(Systematic[[#This Row],[SampleVariableLabel]],MarkStats[Label],0), Systematic[[#This Row],[State]]+4))</f>
        <v>#N/A</v>
      </c>
    </row>
    <row r="393" spans="1:9" x14ac:dyDescent="0.25">
      <c r="A393" s="1">
        <f t="shared" si="20"/>
        <v>1</v>
      </c>
      <c r="B393" s="1">
        <f t="shared" si="18"/>
        <v>4</v>
      </c>
      <c r="C393" s="1">
        <f>IF(Systematic[[#This Row],[VariableIndex]]&gt;1,C392,IF(C392+1=StepsPerSubsample,0,C392+1))</f>
        <v>13</v>
      </c>
      <c r="D393" s="1">
        <f t="shared" si="19"/>
        <v>7</v>
      </c>
      <c r="E393" s="1" t="str">
        <f>INDEX(Protocol[Mark],MATCH(C393,Protocol[Step],0))</f>
        <v>12Azd</v>
      </c>
      <c r="F393" s="1" t="str">
        <f>INDEX(Variables[Variable],MATCH(Systematic[[#This Row],[VariableIndex]],Variables[Index],0))</f>
        <v>FCR (mt: ROX-corr.)</v>
      </c>
      <c r="G393" s="134">
        <f>Systematic[[#This Row],[Sample]]*1000000+Systematic[[#This Row],[SubSample]]*10000+Systematic[[#This Row],[VariableIndex]]</f>
        <v>1040007</v>
      </c>
      <c r="H393" s="134">
        <f>Systematic[[#This Row],[SampleVariableLabel]]+100*Systematic[[#This Row],[State]]</f>
        <v>1041307</v>
      </c>
      <c r="I393" s="27" t="e">
        <f>IF(Systematic[[#This Row],[Sample]]&gt;nSamples,"",INDEX(MarkStats[],MATCH(Systematic[[#This Row],[SampleVariableLabel]],MarkStats[Label],0), Systematic[[#This Row],[State]]+4))</f>
        <v>#N/A</v>
      </c>
    </row>
    <row r="394" spans="1:9" x14ac:dyDescent="0.25">
      <c r="A394" s="1">
        <f t="shared" si="20"/>
        <v>2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1</v>
      </c>
      <c r="E394" s="1" t="str">
        <f>INDEX(Protocol[Mark],MATCH(C394,Protocol[Step],0))</f>
        <v>1ce</v>
      </c>
      <c r="F394" s="1" t="str">
        <f>INDEX(Variables[Variable],MATCH(Systematic[[#This Row],[VariableIndex]],Variables[Index],0))</f>
        <v>O2 concentration</v>
      </c>
      <c r="G394" s="134">
        <f>Systematic[[#This Row],[Sample]]*1000000+Systematic[[#This Row],[SubSample]]*10000+Systematic[[#This Row],[VariableIndex]]</f>
        <v>2010001</v>
      </c>
      <c r="H394" s="134">
        <f>Systematic[[#This Row],[SampleVariableLabel]]+100*Systematic[[#This Row],[State]]</f>
        <v>2010001</v>
      </c>
      <c r="I394" s="27" t="e">
        <f>IF(Systematic[[#This Row],[Sample]]&gt;nSamples,"",INDEX(MarkStats[],MATCH(Systematic[[#This Row],[SampleVariableLabel]],MarkStats[Label],0), Systematic[[#This Row],[State]]+4))</f>
        <v>#N/A</v>
      </c>
    </row>
    <row r="395" spans="1:9" x14ac:dyDescent="0.25">
      <c r="A395" s="1">
        <f t="shared" si="20"/>
        <v>2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2</v>
      </c>
      <c r="E395" s="1" t="str">
        <f>INDEX(Protocol[Mark],MATCH(C395,Protocol[Step],0))</f>
        <v>1ce</v>
      </c>
      <c r="F395" s="1" t="str">
        <f>INDEX(Variables[Variable],MATCH(Systematic[[#This Row],[VariableIndex]],Variables[Index],0))</f>
        <v>O2 flux per volume</v>
      </c>
      <c r="G395" s="134">
        <f>Systematic[[#This Row],[Sample]]*1000000+Systematic[[#This Row],[SubSample]]*10000+Systematic[[#This Row],[VariableIndex]]</f>
        <v>2010002</v>
      </c>
      <c r="H395" s="134">
        <f>Systematic[[#This Row],[SampleVariableLabel]]+100*Systematic[[#This Row],[State]]</f>
        <v>2010002</v>
      </c>
      <c r="I395" s="27" t="e">
        <f>IF(Systematic[[#This Row],[Sample]]&gt;nSamples,"",INDEX(MarkStats[],MATCH(Systematic[[#This Row],[SampleVariableLabel]],MarkStats[Label],0), Systematic[[#This Row],[State]]+4))</f>
        <v>#N/A</v>
      </c>
    </row>
    <row r="396" spans="1:9" x14ac:dyDescent="0.25">
      <c r="A396" s="1">
        <f t="shared" si="20"/>
        <v>2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3</v>
      </c>
      <c r="E396" s="1" t="str">
        <f>INDEX(Protocol[Mark],MATCH(C396,Protocol[Step],0))</f>
        <v>1ce</v>
      </c>
      <c r="F396" s="1" t="str">
        <f>INDEX(Variables[Variable],MATCH(Systematic[[#This Row],[VariableIndex]],Variables[Index],0))</f>
        <v>Specific flux</v>
      </c>
      <c r="G396" s="134">
        <f>Systematic[[#This Row],[Sample]]*1000000+Systematic[[#This Row],[SubSample]]*10000+Systematic[[#This Row],[VariableIndex]]</f>
        <v>2010003</v>
      </c>
      <c r="H396" s="134">
        <f>Systematic[[#This Row],[SampleVariableLabel]]+100*Systematic[[#This Row],[State]]</f>
        <v>2010003</v>
      </c>
      <c r="I396" s="27" t="e">
        <f>IF(Systematic[[#This Row],[Sample]]&gt;nSamples,"",INDEX(MarkStats[],MATCH(Systematic[[#This Row],[SampleVariableLabel]],MarkStats[Label],0), Systematic[[#This Row],[State]]+4))</f>
        <v>#N/A</v>
      </c>
    </row>
    <row r="397" spans="1:9" x14ac:dyDescent="0.25">
      <c r="A397" s="1">
        <f t="shared" si="20"/>
        <v>2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4</v>
      </c>
      <c r="E397" s="1" t="str">
        <f>INDEX(Protocol[Mark],MATCH(C397,Protocol[Step],0))</f>
        <v>1ce</v>
      </c>
      <c r="F397" s="1" t="str">
        <f>INDEX(Variables[Variable],MATCH(Systematic[[#This Row],[VariableIndex]],Variables[Index],0))</f>
        <v>Flux control ratio</v>
      </c>
      <c r="G397" s="134">
        <f>Systematic[[#This Row],[Sample]]*1000000+Systematic[[#This Row],[SubSample]]*10000+Systematic[[#This Row],[VariableIndex]]</f>
        <v>2010004</v>
      </c>
      <c r="H397" s="134">
        <f>Systematic[[#This Row],[SampleVariableLabel]]+100*Systematic[[#This Row],[State]]</f>
        <v>2010004</v>
      </c>
      <c r="I397" s="27" t="e">
        <f>IF(Systematic[[#This Row],[Sample]]&gt;nSamples,"",INDEX(MarkStats[],MATCH(Systematic[[#This Row],[SampleVariableLabel]],MarkStats[Label],0), Systematic[[#This Row],[State]]+4))</f>
        <v>#N/A</v>
      </c>
    </row>
    <row r="398" spans="1:9" x14ac:dyDescent="0.25">
      <c r="A398" s="1">
        <f t="shared" si="20"/>
        <v>2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5</v>
      </c>
      <c r="E398" s="1" t="str">
        <f>INDEX(Protocol[Mark],MATCH(C398,Protocol[Step],0))</f>
        <v>1ce</v>
      </c>
      <c r="F398" s="1" t="str">
        <f>INDEX(Variables[Variable],MATCH(Systematic[[#This Row],[VariableIndex]],Variables[Index],0))</f>
        <v>Specific flux (mt)</v>
      </c>
      <c r="G398" s="134">
        <f>Systematic[[#This Row],[Sample]]*1000000+Systematic[[#This Row],[SubSample]]*10000+Systematic[[#This Row],[VariableIndex]]</f>
        <v>2010005</v>
      </c>
      <c r="H398" s="134">
        <f>Systematic[[#This Row],[SampleVariableLabel]]+100*Systematic[[#This Row],[State]]</f>
        <v>2010005</v>
      </c>
      <c r="I398" s="27" t="e">
        <f>IF(Systematic[[#This Row],[Sample]]&gt;nSamples,"",INDEX(MarkStats[],MATCH(Systematic[[#This Row],[SampleVariableLabel]],MarkStats[Label],0), Systematic[[#This Row],[State]]+4))</f>
        <v>#N/A</v>
      </c>
    </row>
    <row r="399" spans="1:9" x14ac:dyDescent="0.25">
      <c r="A399" s="1">
        <f t="shared" si="20"/>
        <v>2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6</v>
      </c>
      <c r="E399" s="1" t="str">
        <f>INDEX(Protocol[Mark],MATCH(C399,Protocol[Step],0))</f>
        <v>1ce</v>
      </c>
      <c r="F399" s="1" t="str">
        <f>INDEX(Variables[Variable],MATCH(Systematic[[#This Row],[VariableIndex]],Variables[Index],0))</f>
        <v>FCR (mt: ROX-corr.)</v>
      </c>
      <c r="G399" s="134">
        <f>Systematic[[#This Row],[Sample]]*1000000+Systematic[[#This Row],[SubSample]]*10000+Systematic[[#This Row],[VariableIndex]]</f>
        <v>2010006</v>
      </c>
      <c r="H399" s="134">
        <f>Systematic[[#This Row],[SampleVariableLabel]]+100*Systematic[[#This Row],[State]]</f>
        <v>2010006</v>
      </c>
      <c r="I399" s="27" t="e">
        <f>IF(Systematic[[#This Row],[Sample]]&gt;nSamples,"",INDEX(MarkStats[],MATCH(Systematic[[#This Row],[SampleVariableLabel]],MarkStats[Label],0), Systematic[[#This Row],[State]]+4))</f>
        <v>#N/A</v>
      </c>
    </row>
    <row r="400" spans="1:9" x14ac:dyDescent="0.25">
      <c r="A400" s="1">
        <f t="shared" si="20"/>
        <v>2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7</v>
      </c>
      <c r="E400" s="1" t="str">
        <f>INDEX(Protocol[Mark],MATCH(C400,Protocol[Step],0))</f>
        <v>1ce</v>
      </c>
      <c r="F400" s="1" t="str">
        <f>INDEX(Variables[Variable],MATCH(Systematic[[#This Row],[VariableIndex]],Variables[Index],0))</f>
        <v>FCR (mt: ROX-corr.)</v>
      </c>
      <c r="G400" s="134">
        <f>Systematic[[#This Row],[Sample]]*1000000+Systematic[[#This Row],[SubSample]]*10000+Systematic[[#This Row],[VariableIndex]]</f>
        <v>2010007</v>
      </c>
      <c r="H400" s="134">
        <f>Systematic[[#This Row],[SampleVariableLabel]]+100*Systematic[[#This Row],[State]]</f>
        <v>2010007</v>
      </c>
      <c r="I400" s="27" t="e">
        <f>IF(Systematic[[#This Row],[Sample]]&gt;nSamples,"",INDEX(MarkStats[],MATCH(Systematic[[#This Row],[SampleVariableLabel]],MarkStats[Label],0), Systematic[[#This Row],[State]]+4))</f>
        <v>#N/A</v>
      </c>
    </row>
    <row r="401" spans="1:9" x14ac:dyDescent="0.25">
      <c r="A401" s="1">
        <f t="shared" si="20"/>
        <v>2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1</v>
      </c>
      <c r="E401" s="1" t="str">
        <f>INDEX(Protocol[Mark],MATCH(C401,Protocol[Step],0))</f>
        <v>2P10</v>
      </c>
      <c r="F401" s="1" t="str">
        <f>INDEX(Variables[Variable],MATCH(Systematic[[#This Row],[VariableIndex]],Variables[Index],0))</f>
        <v>O2 concentration</v>
      </c>
      <c r="G401" s="134">
        <f>Systematic[[#This Row],[Sample]]*1000000+Systematic[[#This Row],[SubSample]]*10000+Systematic[[#This Row],[VariableIndex]]</f>
        <v>2010001</v>
      </c>
      <c r="H401" s="134">
        <f>Systematic[[#This Row],[SampleVariableLabel]]+100*Systematic[[#This Row],[State]]</f>
        <v>2010101</v>
      </c>
      <c r="I401" s="27" t="e">
        <f>IF(Systematic[[#This Row],[Sample]]&gt;nSamples,"",INDEX(MarkStats[],MATCH(Systematic[[#This Row],[SampleVariableLabel]],MarkStats[Label],0), Systematic[[#This Row],[State]]+4))</f>
        <v>#N/A</v>
      </c>
    </row>
    <row r="402" spans="1:9" x14ac:dyDescent="0.25">
      <c r="A402" s="1">
        <f t="shared" si="20"/>
        <v>2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2</v>
      </c>
      <c r="E402" s="1" t="str">
        <f>INDEX(Protocol[Mark],MATCH(C402,Protocol[Step],0))</f>
        <v>2P10</v>
      </c>
      <c r="F402" s="1" t="str">
        <f>INDEX(Variables[Variable],MATCH(Systematic[[#This Row],[VariableIndex]],Variables[Index],0))</f>
        <v>O2 flux per volume</v>
      </c>
      <c r="G402" s="134">
        <f>Systematic[[#This Row],[Sample]]*1000000+Systematic[[#This Row],[SubSample]]*10000+Systematic[[#This Row],[VariableIndex]]</f>
        <v>2010002</v>
      </c>
      <c r="H402" s="134">
        <f>Systematic[[#This Row],[SampleVariableLabel]]+100*Systematic[[#This Row],[State]]</f>
        <v>2010102</v>
      </c>
      <c r="I402" s="27" t="e">
        <f>IF(Systematic[[#This Row],[Sample]]&gt;nSamples,"",INDEX(MarkStats[],MATCH(Systematic[[#This Row],[SampleVariableLabel]],MarkStats[Label],0), Systematic[[#This Row],[State]]+4))</f>
        <v>#N/A</v>
      </c>
    </row>
    <row r="403" spans="1:9" x14ac:dyDescent="0.25">
      <c r="A403" s="1">
        <f t="shared" si="20"/>
        <v>2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3</v>
      </c>
      <c r="E403" s="1" t="str">
        <f>INDEX(Protocol[Mark],MATCH(C403,Protocol[Step],0))</f>
        <v>2P10</v>
      </c>
      <c r="F403" s="1" t="str">
        <f>INDEX(Variables[Variable],MATCH(Systematic[[#This Row],[VariableIndex]],Variables[Index],0))</f>
        <v>Specific flux</v>
      </c>
      <c r="G403" s="134">
        <f>Systematic[[#This Row],[Sample]]*1000000+Systematic[[#This Row],[SubSample]]*10000+Systematic[[#This Row],[VariableIndex]]</f>
        <v>2010003</v>
      </c>
      <c r="H403" s="134">
        <f>Systematic[[#This Row],[SampleVariableLabel]]+100*Systematic[[#This Row],[State]]</f>
        <v>2010103</v>
      </c>
      <c r="I403" s="27" t="e">
        <f>IF(Systematic[[#This Row],[Sample]]&gt;nSamples,"",INDEX(MarkStats[],MATCH(Systematic[[#This Row],[SampleVariableLabel]],MarkStats[Label],0), Systematic[[#This Row],[State]]+4))</f>
        <v>#N/A</v>
      </c>
    </row>
    <row r="404" spans="1:9" x14ac:dyDescent="0.25">
      <c r="A404" s="1">
        <f t="shared" si="20"/>
        <v>2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4</v>
      </c>
      <c r="E404" s="1" t="str">
        <f>INDEX(Protocol[Mark],MATCH(C404,Protocol[Step],0))</f>
        <v>2P10</v>
      </c>
      <c r="F404" s="1" t="str">
        <f>INDEX(Variables[Variable],MATCH(Systematic[[#This Row],[VariableIndex]],Variables[Index],0))</f>
        <v>Flux control ratio</v>
      </c>
      <c r="G404" s="134">
        <f>Systematic[[#This Row],[Sample]]*1000000+Systematic[[#This Row],[SubSample]]*10000+Systematic[[#This Row],[VariableIndex]]</f>
        <v>2010004</v>
      </c>
      <c r="H404" s="134">
        <f>Systematic[[#This Row],[SampleVariableLabel]]+100*Systematic[[#This Row],[State]]</f>
        <v>2010104</v>
      </c>
      <c r="I404" s="27" t="e">
        <f>IF(Systematic[[#This Row],[Sample]]&gt;nSamples,"",INDEX(MarkStats[],MATCH(Systematic[[#This Row],[SampleVariableLabel]],MarkStats[Label],0), Systematic[[#This Row],[State]]+4))</f>
        <v>#N/A</v>
      </c>
    </row>
    <row r="405" spans="1:9" x14ac:dyDescent="0.25">
      <c r="A405" s="1">
        <f t="shared" si="20"/>
        <v>2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5</v>
      </c>
      <c r="E405" s="1" t="str">
        <f>INDEX(Protocol[Mark],MATCH(C405,Protocol[Step],0))</f>
        <v>2P10</v>
      </c>
      <c r="F405" s="1" t="str">
        <f>INDEX(Variables[Variable],MATCH(Systematic[[#This Row],[VariableIndex]],Variables[Index],0))</f>
        <v>Specific flux (mt)</v>
      </c>
      <c r="G405" s="134">
        <f>Systematic[[#This Row],[Sample]]*1000000+Systematic[[#This Row],[SubSample]]*10000+Systematic[[#This Row],[VariableIndex]]</f>
        <v>2010005</v>
      </c>
      <c r="H405" s="134">
        <f>Systematic[[#This Row],[SampleVariableLabel]]+100*Systematic[[#This Row],[State]]</f>
        <v>2010105</v>
      </c>
      <c r="I405" s="27" t="e">
        <f>IF(Systematic[[#This Row],[Sample]]&gt;nSamples,"",INDEX(MarkStats[],MATCH(Systematic[[#This Row],[SampleVariableLabel]],MarkStats[Label],0), Systematic[[#This Row],[State]]+4))</f>
        <v>#N/A</v>
      </c>
    </row>
    <row r="406" spans="1:9" x14ac:dyDescent="0.25">
      <c r="A406" s="1">
        <f t="shared" si="20"/>
        <v>2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6</v>
      </c>
      <c r="E406" s="1" t="str">
        <f>INDEX(Protocol[Mark],MATCH(C406,Protocol[Step],0))</f>
        <v>2P10</v>
      </c>
      <c r="F406" s="1" t="str">
        <f>INDEX(Variables[Variable],MATCH(Systematic[[#This Row],[VariableIndex]],Variables[Index],0))</f>
        <v>FCR (mt: ROX-corr.)</v>
      </c>
      <c r="G406" s="134">
        <f>Systematic[[#This Row],[Sample]]*1000000+Systematic[[#This Row],[SubSample]]*10000+Systematic[[#This Row],[VariableIndex]]</f>
        <v>2010006</v>
      </c>
      <c r="H406" s="134">
        <f>Systematic[[#This Row],[SampleVariableLabel]]+100*Systematic[[#This Row],[State]]</f>
        <v>2010106</v>
      </c>
      <c r="I406" s="27" t="e">
        <f>IF(Systematic[[#This Row],[Sample]]&gt;nSamples,"",INDEX(MarkStats[],MATCH(Systematic[[#This Row],[SampleVariableLabel]],MarkStats[Label],0), Systematic[[#This Row],[State]]+4))</f>
        <v>#N/A</v>
      </c>
    </row>
    <row r="407" spans="1:9" x14ac:dyDescent="0.25">
      <c r="A407" s="1">
        <f t="shared" si="20"/>
        <v>2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7</v>
      </c>
      <c r="E407" s="1" t="str">
        <f>INDEX(Protocol[Mark],MATCH(C407,Protocol[Step],0))</f>
        <v>2P10</v>
      </c>
      <c r="F407" s="1" t="str">
        <f>INDEX(Variables[Variable],MATCH(Systematic[[#This Row],[VariableIndex]],Variables[Index],0))</f>
        <v>FCR (mt: ROX-corr.)</v>
      </c>
      <c r="G407" s="134">
        <f>Systematic[[#This Row],[Sample]]*1000000+Systematic[[#This Row],[SubSample]]*10000+Systematic[[#This Row],[VariableIndex]]</f>
        <v>2010007</v>
      </c>
      <c r="H407" s="134">
        <f>Systematic[[#This Row],[SampleVariableLabel]]+100*Systematic[[#This Row],[State]]</f>
        <v>2010107</v>
      </c>
      <c r="I407" s="27" t="e">
        <f>IF(Systematic[[#This Row],[Sample]]&gt;nSamples,"",INDEX(MarkStats[],MATCH(Systematic[[#This Row],[SampleVariableLabel]],MarkStats[Label],0), Systematic[[#This Row],[State]]+4))</f>
        <v>#N/A</v>
      </c>
    </row>
    <row r="408" spans="1:9" x14ac:dyDescent="0.25">
      <c r="A408" s="1">
        <f t="shared" si="20"/>
        <v>2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1</v>
      </c>
      <c r="E408" s="1" t="str">
        <f>INDEX(Protocol[Mark],MATCH(C408,Protocol[Step],0))</f>
        <v>3Omy</v>
      </c>
      <c r="F408" s="1" t="str">
        <f>INDEX(Variables[Variable],MATCH(Systematic[[#This Row],[VariableIndex]],Variables[Index],0))</f>
        <v>O2 concentration</v>
      </c>
      <c r="G408" s="134">
        <f>Systematic[[#This Row],[Sample]]*1000000+Systematic[[#This Row],[SubSample]]*10000+Systematic[[#This Row],[VariableIndex]]</f>
        <v>2010001</v>
      </c>
      <c r="H408" s="134">
        <f>Systematic[[#This Row],[SampleVariableLabel]]+100*Systematic[[#This Row],[State]]</f>
        <v>2010201</v>
      </c>
      <c r="I408" s="27" t="e">
        <f>IF(Systematic[[#This Row],[Sample]]&gt;nSamples,"",INDEX(MarkStats[],MATCH(Systematic[[#This Row],[SampleVariableLabel]],MarkStats[Label],0), Systematic[[#This Row],[State]]+4))</f>
        <v>#N/A</v>
      </c>
    </row>
    <row r="409" spans="1:9" x14ac:dyDescent="0.25">
      <c r="A409" s="1">
        <f t="shared" si="20"/>
        <v>2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2</v>
      </c>
      <c r="E409" s="1" t="str">
        <f>INDEX(Protocol[Mark],MATCH(C409,Protocol[Step],0))</f>
        <v>3Omy</v>
      </c>
      <c r="F409" s="1" t="str">
        <f>INDEX(Variables[Variable],MATCH(Systematic[[#This Row],[VariableIndex]],Variables[Index],0))</f>
        <v>O2 flux per volume</v>
      </c>
      <c r="G409" s="134">
        <f>Systematic[[#This Row],[Sample]]*1000000+Systematic[[#This Row],[SubSample]]*10000+Systematic[[#This Row],[VariableIndex]]</f>
        <v>2010002</v>
      </c>
      <c r="H409" s="134">
        <f>Systematic[[#This Row],[SampleVariableLabel]]+100*Systematic[[#This Row],[State]]</f>
        <v>2010202</v>
      </c>
      <c r="I409" s="27" t="e">
        <f>IF(Systematic[[#This Row],[Sample]]&gt;nSamples,"",INDEX(MarkStats[],MATCH(Systematic[[#This Row],[SampleVariableLabel]],MarkStats[Label],0), Systematic[[#This Row],[State]]+4))</f>
        <v>#N/A</v>
      </c>
    </row>
    <row r="410" spans="1:9" x14ac:dyDescent="0.25">
      <c r="A410" s="1">
        <f t="shared" si="20"/>
        <v>2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3</v>
      </c>
      <c r="E410" s="1" t="str">
        <f>INDEX(Protocol[Mark],MATCH(C410,Protocol[Step],0))</f>
        <v>3Omy</v>
      </c>
      <c r="F410" s="1" t="str">
        <f>INDEX(Variables[Variable],MATCH(Systematic[[#This Row],[VariableIndex]],Variables[Index],0))</f>
        <v>Specific flux</v>
      </c>
      <c r="G410" s="134">
        <f>Systematic[[#This Row],[Sample]]*1000000+Systematic[[#This Row],[SubSample]]*10000+Systematic[[#This Row],[VariableIndex]]</f>
        <v>2010003</v>
      </c>
      <c r="H410" s="134">
        <f>Systematic[[#This Row],[SampleVariableLabel]]+100*Systematic[[#This Row],[State]]</f>
        <v>2010203</v>
      </c>
      <c r="I410" s="27" t="e">
        <f>IF(Systematic[[#This Row],[Sample]]&gt;nSamples,"",INDEX(MarkStats[],MATCH(Systematic[[#This Row],[SampleVariableLabel]],MarkStats[Label],0), Systematic[[#This Row],[State]]+4))</f>
        <v>#N/A</v>
      </c>
    </row>
    <row r="411" spans="1:9" x14ac:dyDescent="0.25">
      <c r="A411" s="1">
        <f t="shared" si="20"/>
        <v>2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4</v>
      </c>
      <c r="E411" s="1" t="str">
        <f>INDEX(Protocol[Mark],MATCH(C411,Protocol[Step],0))</f>
        <v>3Omy</v>
      </c>
      <c r="F411" s="1" t="str">
        <f>INDEX(Variables[Variable],MATCH(Systematic[[#This Row],[VariableIndex]],Variables[Index],0))</f>
        <v>Flux control ratio</v>
      </c>
      <c r="G411" s="134">
        <f>Systematic[[#This Row],[Sample]]*1000000+Systematic[[#This Row],[SubSample]]*10000+Systematic[[#This Row],[VariableIndex]]</f>
        <v>2010004</v>
      </c>
      <c r="H411" s="134">
        <f>Systematic[[#This Row],[SampleVariableLabel]]+100*Systematic[[#This Row],[State]]</f>
        <v>2010204</v>
      </c>
      <c r="I411" s="27" t="e">
        <f>IF(Systematic[[#This Row],[Sample]]&gt;nSamples,"",INDEX(MarkStats[],MATCH(Systematic[[#This Row],[SampleVariableLabel]],MarkStats[Label],0), Systematic[[#This Row],[State]]+4))</f>
        <v>#N/A</v>
      </c>
    </row>
    <row r="412" spans="1:9" x14ac:dyDescent="0.25">
      <c r="A412" s="1">
        <f t="shared" si="20"/>
        <v>2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5</v>
      </c>
      <c r="E412" s="1" t="str">
        <f>INDEX(Protocol[Mark],MATCH(C412,Protocol[Step],0))</f>
        <v>3Omy</v>
      </c>
      <c r="F412" s="1" t="str">
        <f>INDEX(Variables[Variable],MATCH(Systematic[[#This Row],[VariableIndex]],Variables[Index],0))</f>
        <v>Specific flux (mt)</v>
      </c>
      <c r="G412" s="134">
        <f>Systematic[[#This Row],[Sample]]*1000000+Systematic[[#This Row],[SubSample]]*10000+Systematic[[#This Row],[VariableIndex]]</f>
        <v>2010005</v>
      </c>
      <c r="H412" s="134">
        <f>Systematic[[#This Row],[SampleVariableLabel]]+100*Systematic[[#This Row],[State]]</f>
        <v>2010205</v>
      </c>
      <c r="I412" s="27" t="e">
        <f>IF(Systematic[[#This Row],[Sample]]&gt;nSamples,"",INDEX(MarkStats[],MATCH(Systematic[[#This Row],[SampleVariableLabel]],MarkStats[Label],0), Systematic[[#This Row],[State]]+4))</f>
        <v>#N/A</v>
      </c>
    </row>
    <row r="413" spans="1:9" x14ac:dyDescent="0.25">
      <c r="A413" s="1">
        <f t="shared" si="20"/>
        <v>2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6</v>
      </c>
      <c r="E413" s="1" t="str">
        <f>INDEX(Protocol[Mark],MATCH(C413,Protocol[Step],0))</f>
        <v>3Omy</v>
      </c>
      <c r="F413" s="1" t="str">
        <f>INDEX(Variables[Variable],MATCH(Systematic[[#This Row],[VariableIndex]],Variables[Index],0))</f>
        <v>FCR (mt: ROX-corr.)</v>
      </c>
      <c r="G413" s="134">
        <f>Systematic[[#This Row],[Sample]]*1000000+Systematic[[#This Row],[SubSample]]*10000+Systematic[[#This Row],[VariableIndex]]</f>
        <v>2010006</v>
      </c>
      <c r="H413" s="134">
        <f>Systematic[[#This Row],[SampleVariableLabel]]+100*Systematic[[#This Row],[State]]</f>
        <v>2010206</v>
      </c>
      <c r="I413" s="27" t="e">
        <f>IF(Systematic[[#This Row],[Sample]]&gt;nSamples,"",INDEX(MarkStats[],MATCH(Systematic[[#This Row],[SampleVariableLabel]],MarkStats[Label],0), Systematic[[#This Row],[State]]+4))</f>
        <v>#N/A</v>
      </c>
    </row>
    <row r="414" spans="1:9" x14ac:dyDescent="0.25">
      <c r="A414" s="1">
        <f t="shared" si="20"/>
        <v>2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7</v>
      </c>
      <c r="E414" s="1" t="str">
        <f>INDEX(Protocol[Mark],MATCH(C414,Protocol[Step],0))</f>
        <v>3Omy</v>
      </c>
      <c r="F414" s="1" t="str">
        <f>INDEX(Variables[Variable],MATCH(Systematic[[#This Row],[VariableIndex]],Variables[Index],0))</f>
        <v>FCR (mt: ROX-corr.)</v>
      </c>
      <c r="G414" s="134">
        <f>Systematic[[#This Row],[Sample]]*1000000+Systematic[[#This Row],[SubSample]]*10000+Systematic[[#This Row],[VariableIndex]]</f>
        <v>2010007</v>
      </c>
      <c r="H414" s="134">
        <f>Systematic[[#This Row],[SampleVariableLabel]]+100*Systematic[[#This Row],[State]]</f>
        <v>2010207</v>
      </c>
      <c r="I414" s="27" t="e">
        <f>IF(Systematic[[#This Row],[Sample]]&gt;nSamples,"",INDEX(MarkStats[],MATCH(Systematic[[#This Row],[SampleVariableLabel]],MarkStats[Label],0), Systematic[[#This Row],[State]]+4))</f>
        <v>#N/A</v>
      </c>
    </row>
    <row r="415" spans="1:9" x14ac:dyDescent="0.25">
      <c r="A415" s="1">
        <f t="shared" si="20"/>
        <v>2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1</v>
      </c>
      <c r="E415" s="1" t="str">
        <f>INDEX(Protocol[Mark],MATCH(C415,Protocol[Step],0))</f>
        <v>4U</v>
      </c>
      <c r="F415" s="1" t="str">
        <f>INDEX(Variables[Variable],MATCH(Systematic[[#This Row],[VariableIndex]],Variables[Index],0))</f>
        <v>O2 concentration</v>
      </c>
      <c r="G415" s="134">
        <f>Systematic[[#This Row],[Sample]]*1000000+Systematic[[#This Row],[SubSample]]*10000+Systematic[[#This Row],[VariableIndex]]</f>
        <v>2010001</v>
      </c>
      <c r="H415" s="134">
        <f>Systematic[[#This Row],[SampleVariableLabel]]+100*Systematic[[#This Row],[State]]</f>
        <v>2010301</v>
      </c>
      <c r="I415" s="27" t="e">
        <f>IF(Systematic[[#This Row],[Sample]]&gt;nSamples,"",INDEX(MarkStats[],MATCH(Systematic[[#This Row],[SampleVariableLabel]],MarkStats[Label],0), Systematic[[#This Row],[State]]+4))</f>
        <v>#N/A</v>
      </c>
    </row>
    <row r="416" spans="1:9" x14ac:dyDescent="0.25">
      <c r="A416" s="1">
        <f t="shared" si="20"/>
        <v>2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2</v>
      </c>
      <c r="E416" s="1" t="str">
        <f>INDEX(Protocol[Mark],MATCH(C416,Protocol[Step],0))</f>
        <v>4U</v>
      </c>
      <c r="F416" s="1" t="str">
        <f>INDEX(Variables[Variable],MATCH(Systematic[[#This Row],[VariableIndex]],Variables[Index],0))</f>
        <v>O2 flux per volume</v>
      </c>
      <c r="G416" s="134">
        <f>Systematic[[#This Row],[Sample]]*1000000+Systematic[[#This Row],[SubSample]]*10000+Systematic[[#This Row],[VariableIndex]]</f>
        <v>2010002</v>
      </c>
      <c r="H416" s="134">
        <f>Systematic[[#This Row],[SampleVariableLabel]]+100*Systematic[[#This Row],[State]]</f>
        <v>2010302</v>
      </c>
      <c r="I416" s="27" t="e">
        <f>IF(Systematic[[#This Row],[Sample]]&gt;nSamples,"",INDEX(MarkStats[],MATCH(Systematic[[#This Row],[SampleVariableLabel]],MarkStats[Label],0), Systematic[[#This Row],[State]]+4))</f>
        <v>#N/A</v>
      </c>
    </row>
    <row r="417" spans="1:9" x14ac:dyDescent="0.25">
      <c r="A417" s="1">
        <f t="shared" si="20"/>
        <v>2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3</v>
      </c>
      <c r="E417" s="1" t="str">
        <f>INDEX(Protocol[Mark],MATCH(C417,Protocol[Step],0))</f>
        <v>4U</v>
      </c>
      <c r="F417" s="1" t="str">
        <f>INDEX(Variables[Variable],MATCH(Systematic[[#This Row],[VariableIndex]],Variables[Index],0))</f>
        <v>Specific flux</v>
      </c>
      <c r="G417" s="134">
        <f>Systematic[[#This Row],[Sample]]*1000000+Systematic[[#This Row],[SubSample]]*10000+Systematic[[#This Row],[VariableIndex]]</f>
        <v>2010003</v>
      </c>
      <c r="H417" s="134">
        <f>Systematic[[#This Row],[SampleVariableLabel]]+100*Systematic[[#This Row],[State]]</f>
        <v>2010303</v>
      </c>
      <c r="I417" s="27" t="e">
        <f>IF(Systematic[[#This Row],[Sample]]&gt;nSamples,"",INDEX(MarkStats[],MATCH(Systematic[[#This Row],[SampleVariableLabel]],MarkStats[Label],0), Systematic[[#This Row],[State]]+4))</f>
        <v>#N/A</v>
      </c>
    </row>
    <row r="418" spans="1:9" x14ac:dyDescent="0.25">
      <c r="A418" s="1">
        <f t="shared" si="20"/>
        <v>2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4</v>
      </c>
      <c r="E418" s="1" t="str">
        <f>INDEX(Protocol[Mark],MATCH(C418,Protocol[Step],0))</f>
        <v>4U</v>
      </c>
      <c r="F418" s="1" t="str">
        <f>INDEX(Variables[Variable],MATCH(Systematic[[#This Row],[VariableIndex]],Variables[Index],0))</f>
        <v>Flux control ratio</v>
      </c>
      <c r="G418" s="134">
        <f>Systematic[[#This Row],[Sample]]*1000000+Systematic[[#This Row],[SubSample]]*10000+Systematic[[#This Row],[VariableIndex]]</f>
        <v>2010004</v>
      </c>
      <c r="H418" s="134">
        <f>Systematic[[#This Row],[SampleVariableLabel]]+100*Systematic[[#This Row],[State]]</f>
        <v>2010304</v>
      </c>
      <c r="I418" s="27" t="e">
        <f>IF(Systematic[[#This Row],[Sample]]&gt;nSamples,"",INDEX(MarkStats[],MATCH(Systematic[[#This Row],[SampleVariableLabel]],MarkStats[Label],0), Systematic[[#This Row],[State]]+4))</f>
        <v>#N/A</v>
      </c>
    </row>
    <row r="419" spans="1:9" x14ac:dyDescent="0.25">
      <c r="A419" s="1">
        <f t="shared" si="20"/>
        <v>2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5</v>
      </c>
      <c r="E419" s="1" t="str">
        <f>INDEX(Protocol[Mark],MATCH(C419,Protocol[Step],0))</f>
        <v>4U</v>
      </c>
      <c r="F419" s="1" t="str">
        <f>INDEX(Variables[Variable],MATCH(Systematic[[#This Row],[VariableIndex]],Variables[Index],0))</f>
        <v>Specific flux (mt)</v>
      </c>
      <c r="G419" s="134">
        <f>Systematic[[#This Row],[Sample]]*1000000+Systematic[[#This Row],[SubSample]]*10000+Systematic[[#This Row],[VariableIndex]]</f>
        <v>2010005</v>
      </c>
      <c r="H419" s="134">
        <f>Systematic[[#This Row],[SampleVariableLabel]]+100*Systematic[[#This Row],[State]]</f>
        <v>2010305</v>
      </c>
      <c r="I419" s="27" t="e">
        <f>IF(Systematic[[#This Row],[Sample]]&gt;nSamples,"",INDEX(MarkStats[],MATCH(Systematic[[#This Row],[SampleVariableLabel]],MarkStats[Label],0), Systematic[[#This Row],[State]]+4))</f>
        <v>#N/A</v>
      </c>
    </row>
    <row r="420" spans="1:9" x14ac:dyDescent="0.25">
      <c r="A420" s="1">
        <f t="shared" si="20"/>
        <v>2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6</v>
      </c>
      <c r="E420" s="1" t="str">
        <f>INDEX(Protocol[Mark],MATCH(C420,Protocol[Step],0))</f>
        <v>4U</v>
      </c>
      <c r="F420" s="1" t="str">
        <f>INDEX(Variables[Variable],MATCH(Systematic[[#This Row],[VariableIndex]],Variables[Index],0))</f>
        <v>FCR (mt: ROX-corr.)</v>
      </c>
      <c r="G420" s="134">
        <f>Systematic[[#This Row],[Sample]]*1000000+Systematic[[#This Row],[SubSample]]*10000+Systematic[[#This Row],[VariableIndex]]</f>
        <v>2010006</v>
      </c>
      <c r="H420" s="134">
        <f>Systematic[[#This Row],[SampleVariableLabel]]+100*Systematic[[#This Row],[State]]</f>
        <v>2010306</v>
      </c>
      <c r="I420" s="27" t="e">
        <f>IF(Systematic[[#This Row],[Sample]]&gt;nSamples,"",INDEX(MarkStats[],MATCH(Systematic[[#This Row],[SampleVariableLabel]],MarkStats[Label],0), Systematic[[#This Row],[State]]+4))</f>
        <v>#N/A</v>
      </c>
    </row>
    <row r="421" spans="1:9" x14ac:dyDescent="0.25">
      <c r="A421" s="1">
        <f t="shared" si="20"/>
        <v>2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7</v>
      </c>
      <c r="E421" s="1" t="str">
        <f>INDEX(Protocol[Mark],MATCH(C421,Protocol[Step],0))</f>
        <v>4U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2010007</v>
      </c>
      <c r="H421" s="134">
        <f>Systematic[[#This Row],[SampleVariableLabel]]+100*Systematic[[#This Row],[State]]</f>
        <v>2010307</v>
      </c>
      <c r="I421" s="27" t="e">
        <f>IF(Systematic[[#This Row],[Sample]]&gt;nSamples,"",INDEX(MarkStats[],MATCH(Systematic[[#This Row],[SampleVariableLabel]],MarkStats[Label],0), Systematic[[#This Row],[State]]+4))</f>
        <v>#N/A</v>
      </c>
    </row>
    <row r="422" spans="1:9" x14ac:dyDescent="0.25">
      <c r="A422" s="1">
        <f t="shared" si="20"/>
        <v>2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5Glc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2010001</v>
      </c>
      <c r="H422" s="134">
        <f>Systematic[[#This Row],[SampleVariableLabel]]+100*Systematic[[#This Row],[State]]</f>
        <v>2010401</v>
      </c>
      <c r="I422" s="27" t="e">
        <f>IF(Systematic[[#This Row],[Sample]]&gt;nSamples,"",INDEX(MarkStats[],MATCH(Systematic[[#This Row],[SampleVariableLabel]],MarkStats[Label],0), Systematic[[#This Row],[State]]+4))</f>
        <v>#N/A</v>
      </c>
    </row>
    <row r="423" spans="1:9" x14ac:dyDescent="0.25">
      <c r="A423" s="1">
        <f t="shared" si="20"/>
        <v>2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5Glc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2010002</v>
      </c>
      <c r="H423" s="134">
        <f>Systematic[[#This Row],[SampleVariableLabel]]+100*Systematic[[#This Row],[State]]</f>
        <v>2010402</v>
      </c>
      <c r="I423" s="27" t="e">
        <f>IF(Systematic[[#This Row],[Sample]]&gt;nSamples,"",INDEX(MarkStats[],MATCH(Systematic[[#This Row],[SampleVariableLabel]],MarkStats[Label],0), Systematic[[#This Row],[State]]+4))</f>
        <v>#N/A</v>
      </c>
    </row>
    <row r="424" spans="1:9" x14ac:dyDescent="0.25">
      <c r="A424" s="1">
        <f t="shared" si="20"/>
        <v>2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5Glc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2010003</v>
      </c>
      <c r="H424" s="134">
        <f>Systematic[[#This Row],[SampleVariableLabel]]+100*Systematic[[#This Row],[State]]</f>
        <v>2010403</v>
      </c>
      <c r="I424" s="27" t="e">
        <f>IF(Systematic[[#This Row],[Sample]]&gt;nSamples,"",INDEX(MarkStats[],MATCH(Systematic[[#This Row],[SampleVariableLabel]],MarkStats[Label],0), Systematic[[#This Row],[State]]+4))</f>
        <v>#N/A</v>
      </c>
    </row>
    <row r="425" spans="1:9" x14ac:dyDescent="0.25">
      <c r="A425" s="1">
        <f t="shared" si="20"/>
        <v>2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5Glc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2010004</v>
      </c>
      <c r="H425" s="134">
        <f>Systematic[[#This Row],[SampleVariableLabel]]+100*Systematic[[#This Row],[State]]</f>
        <v>2010404</v>
      </c>
      <c r="I425" s="27" t="e">
        <f>IF(Systematic[[#This Row],[Sample]]&gt;nSamples,"",INDEX(MarkStats[],MATCH(Systematic[[#This Row],[SampleVariableLabel]],MarkStats[Label],0), Systematic[[#This Row],[State]]+4))</f>
        <v>#N/A</v>
      </c>
    </row>
    <row r="426" spans="1:9" x14ac:dyDescent="0.25">
      <c r="A426" s="1">
        <f t="shared" si="20"/>
        <v>2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5Glc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2010005</v>
      </c>
      <c r="H426" s="134">
        <f>Systematic[[#This Row],[SampleVariableLabel]]+100*Systematic[[#This Row],[State]]</f>
        <v>2010405</v>
      </c>
      <c r="I426" s="27" t="e">
        <f>IF(Systematic[[#This Row],[Sample]]&gt;nSamples,"",INDEX(MarkStats[],MATCH(Systematic[[#This Row],[SampleVariableLabel]],MarkStats[Label],0), Systematic[[#This Row],[State]]+4))</f>
        <v>#N/A</v>
      </c>
    </row>
    <row r="427" spans="1:9" x14ac:dyDescent="0.25">
      <c r="A427" s="1">
        <f t="shared" si="20"/>
        <v>2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5Glc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2010006</v>
      </c>
      <c r="H427" s="134">
        <f>Systematic[[#This Row],[SampleVariableLabel]]+100*Systematic[[#This Row],[State]]</f>
        <v>2010406</v>
      </c>
      <c r="I427" s="27" t="e">
        <f>IF(Systematic[[#This Row],[Sample]]&gt;nSamples,"",INDEX(MarkStats[],MATCH(Systematic[[#This Row],[SampleVariableLabel]],MarkStats[Label],0), Systematic[[#This Row],[State]]+4))</f>
        <v>#N/A</v>
      </c>
    </row>
    <row r="428" spans="1:9" x14ac:dyDescent="0.25">
      <c r="A428" s="1">
        <f t="shared" si="20"/>
        <v>2</v>
      </c>
      <c r="B428" s="1">
        <f t="shared" si="18"/>
        <v>1</v>
      </c>
      <c r="C428" s="1">
        <f>IF(Systematic[[#This Row],[VariableIndex]]&gt;1,C427,IF(C427+1=StepsPerSubsample,0,C427+1))</f>
        <v>4</v>
      </c>
      <c r="D428" s="1">
        <f t="shared" si="19"/>
        <v>7</v>
      </c>
      <c r="E428" s="1" t="str">
        <f>INDEX(Protocol[Mark],MATCH(C428,Protocol[Step],0))</f>
        <v>5Glc</v>
      </c>
      <c r="F428" s="1" t="str">
        <f>INDEX(Variables[Variable],MATCH(Systematic[[#This Row],[VariableIndex]],Variables[Index],0))</f>
        <v>FCR (mt: ROX-corr.)</v>
      </c>
      <c r="G428" s="134">
        <f>Systematic[[#This Row],[Sample]]*1000000+Systematic[[#This Row],[SubSample]]*10000+Systematic[[#This Row],[VariableIndex]]</f>
        <v>2010007</v>
      </c>
      <c r="H428" s="134">
        <f>Systematic[[#This Row],[SampleVariableLabel]]+100*Systematic[[#This Row],[State]]</f>
        <v>2010407</v>
      </c>
      <c r="I428" s="27" t="e">
        <f>IF(Systematic[[#This Row],[Sample]]&gt;nSamples,"",INDEX(MarkStats[],MATCH(Systematic[[#This Row],[SampleVariableLabel]],MarkStats[Label],0), Systematic[[#This Row],[State]]+4))</f>
        <v>#N/A</v>
      </c>
    </row>
    <row r="429" spans="1:9" x14ac:dyDescent="0.25">
      <c r="A429" s="1">
        <f t="shared" si="20"/>
        <v>2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1</v>
      </c>
      <c r="E429" s="1" t="str">
        <f>INDEX(Protocol[Mark],MATCH(C429,Protocol[Step],0))</f>
        <v>6M2</v>
      </c>
      <c r="F429" s="1" t="str">
        <f>INDEX(Variables[Variable],MATCH(Systematic[[#This Row],[VariableIndex]],Variables[Index],0))</f>
        <v>O2 concentration</v>
      </c>
      <c r="G429" s="134">
        <f>Systematic[[#This Row],[Sample]]*1000000+Systematic[[#This Row],[SubSample]]*10000+Systematic[[#This Row],[VariableIndex]]</f>
        <v>2010001</v>
      </c>
      <c r="H429" s="134">
        <f>Systematic[[#This Row],[SampleVariableLabel]]+100*Systematic[[#This Row],[State]]</f>
        <v>2010501</v>
      </c>
      <c r="I429" s="27" t="e">
        <f>IF(Systematic[[#This Row],[Sample]]&gt;nSamples,"",INDEX(MarkStats[],MATCH(Systematic[[#This Row],[SampleVariableLabel]],MarkStats[Label],0), Systematic[[#This Row],[State]]+4))</f>
        <v>#N/A</v>
      </c>
    </row>
    <row r="430" spans="1:9" x14ac:dyDescent="0.25">
      <c r="A430" s="1">
        <f t="shared" si="20"/>
        <v>2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2</v>
      </c>
      <c r="E430" s="1" t="str">
        <f>INDEX(Protocol[Mark],MATCH(C430,Protocol[Step],0))</f>
        <v>6M2</v>
      </c>
      <c r="F430" s="1" t="str">
        <f>INDEX(Variables[Variable],MATCH(Systematic[[#This Row],[VariableIndex]],Variables[Index],0))</f>
        <v>O2 flux per volume</v>
      </c>
      <c r="G430" s="134">
        <f>Systematic[[#This Row],[Sample]]*1000000+Systematic[[#This Row],[SubSample]]*10000+Systematic[[#This Row],[VariableIndex]]</f>
        <v>2010002</v>
      </c>
      <c r="H430" s="134">
        <f>Systematic[[#This Row],[SampleVariableLabel]]+100*Systematic[[#This Row],[State]]</f>
        <v>2010502</v>
      </c>
      <c r="I430" s="27" t="e">
        <f>IF(Systematic[[#This Row],[Sample]]&gt;nSamples,"",INDEX(MarkStats[],MATCH(Systematic[[#This Row],[SampleVariableLabel]],MarkStats[Label],0), Systematic[[#This Row],[State]]+4))</f>
        <v>#N/A</v>
      </c>
    </row>
    <row r="431" spans="1:9" x14ac:dyDescent="0.25">
      <c r="A431" s="1">
        <f t="shared" si="20"/>
        <v>2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3</v>
      </c>
      <c r="E431" s="1" t="str">
        <f>INDEX(Protocol[Mark],MATCH(C431,Protocol[Step],0))</f>
        <v>6M2</v>
      </c>
      <c r="F431" s="1" t="str">
        <f>INDEX(Variables[Variable],MATCH(Systematic[[#This Row],[VariableIndex]],Variables[Index],0))</f>
        <v>Specific flux</v>
      </c>
      <c r="G431" s="134">
        <f>Systematic[[#This Row],[Sample]]*1000000+Systematic[[#This Row],[SubSample]]*10000+Systematic[[#This Row],[VariableIndex]]</f>
        <v>2010003</v>
      </c>
      <c r="H431" s="134">
        <f>Systematic[[#This Row],[SampleVariableLabel]]+100*Systematic[[#This Row],[State]]</f>
        <v>2010503</v>
      </c>
      <c r="I431" s="27" t="e">
        <f>IF(Systematic[[#This Row],[Sample]]&gt;nSamples,"",INDEX(MarkStats[],MATCH(Systematic[[#This Row],[SampleVariableLabel]],MarkStats[Label],0), Systematic[[#This Row],[State]]+4))</f>
        <v>#N/A</v>
      </c>
    </row>
    <row r="432" spans="1:9" x14ac:dyDescent="0.25">
      <c r="A432" s="1">
        <f t="shared" si="20"/>
        <v>2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4</v>
      </c>
      <c r="E432" s="1" t="str">
        <f>INDEX(Protocol[Mark],MATCH(C432,Protocol[Step],0))</f>
        <v>6M2</v>
      </c>
      <c r="F432" s="1" t="str">
        <f>INDEX(Variables[Variable],MATCH(Systematic[[#This Row],[VariableIndex]],Variables[Index],0))</f>
        <v>Flux control ratio</v>
      </c>
      <c r="G432" s="134">
        <f>Systematic[[#This Row],[Sample]]*1000000+Systematic[[#This Row],[SubSample]]*10000+Systematic[[#This Row],[VariableIndex]]</f>
        <v>2010004</v>
      </c>
      <c r="H432" s="134">
        <f>Systematic[[#This Row],[SampleVariableLabel]]+100*Systematic[[#This Row],[State]]</f>
        <v>2010504</v>
      </c>
      <c r="I432" s="27" t="e">
        <f>IF(Systematic[[#This Row],[Sample]]&gt;nSamples,"",INDEX(MarkStats[],MATCH(Systematic[[#This Row],[SampleVariableLabel]],MarkStats[Label],0), Systematic[[#This Row],[State]]+4))</f>
        <v>#N/A</v>
      </c>
    </row>
    <row r="433" spans="1:9" x14ac:dyDescent="0.25">
      <c r="A433" s="1">
        <f t="shared" si="20"/>
        <v>2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5</v>
      </c>
      <c r="E433" s="1" t="str">
        <f>INDEX(Protocol[Mark],MATCH(C433,Protocol[Step],0))</f>
        <v>6M2</v>
      </c>
      <c r="F433" s="1" t="str">
        <f>INDEX(Variables[Variable],MATCH(Systematic[[#This Row],[VariableIndex]],Variables[Index],0))</f>
        <v>Specific flux (mt)</v>
      </c>
      <c r="G433" s="134">
        <f>Systematic[[#This Row],[Sample]]*1000000+Systematic[[#This Row],[SubSample]]*10000+Systematic[[#This Row],[VariableIndex]]</f>
        <v>2010005</v>
      </c>
      <c r="H433" s="134">
        <f>Systematic[[#This Row],[SampleVariableLabel]]+100*Systematic[[#This Row],[State]]</f>
        <v>2010505</v>
      </c>
      <c r="I433" s="27" t="e">
        <f>IF(Systematic[[#This Row],[Sample]]&gt;nSamples,"",INDEX(MarkStats[],MATCH(Systematic[[#This Row],[SampleVariableLabel]],MarkStats[Label],0), Systematic[[#This Row],[State]]+4))</f>
        <v>#N/A</v>
      </c>
    </row>
    <row r="434" spans="1:9" x14ac:dyDescent="0.25">
      <c r="A434" s="1">
        <f t="shared" si="20"/>
        <v>2</v>
      </c>
      <c r="B434" s="1">
        <f t="shared" si="18"/>
        <v>1</v>
      </c>
      <c r="C434" s="1">
        <f>IF(Systematic[[#This Row],[VariableIndex]]&gt;1,C433,IF(C433+1=StepsPerSubsample,0,C433+1))</f>
        <v>5</v>
      </c>
      <c r="D434" s="1">
        <f t="shared" si="19"/>
        <v>6</v>
      </c>
      <c r="E434" s="1" t="str">
        <f>INDEX(Protocol[Mark],MATCH(C434,Protocol[Step],0))</f>
        <v>6M2</v>
      </c>
      <c r="F434" s="1" t="str">
        <f>INDEX(Variables[Variable],MATCH(Systematic[[#This Row],[VariableIndex]],Variables[Index],0))</f>
        <v>FCR (mt: ROX-corr.)</v>
      </c>
      <c r="G434" s="134">
        <f>Systematic[[#This Row],[Sample]]*1000000+Systematic[[#This Row],[SubSample]]*10000+Systematic[[#This Row],[VariableIndex]]</f>
        <v>2010006</v>
      </c>
      <c r="H434" s="134">
        <f>Systematic[[#This Row],[SampleVariableLabel]]+100*Systematic[[#This Row],[State]]</f>
        <v>2010506</v>
      </c>
      <c r="I434" s="27" t="e">
        <f>IF(Systematic[[#This Row],[Sample]]&gt;nSamples,"",INDEX(MarkStats[],MATCH(Systematic[[#This Row],[SampleVariableLabel]],MarkStats[Label],0), Systematic[[#This Row],[State]]+4))</f>
        <v>#N/A</v>
      </c>
    </row>
    <row r="435" spans="1:9" x14ac:dyDescent="0.25">
      <c r="A435" s="1">
        <f t="shared" si="20"/>
        <v>2</v>
      </c>
      <c r="B435" s="1">
        <f t="shared" si="18"/>
        <v>1</v>
      </c>
      <c r="C435" s="1">
        <f>IF(Systematic[[#This Row],[VariableIndex]]&gt;1,C434,IF(C434+1=StepsPerSubsample,0,C434+1))</f>
        <v>5</v>
      </c>
      <c r="D435" s="1">
        <f t="shared" si="19"/>
        <v>7</v>
      </c>
      <c r="E435" s="1" t="str">
        <f>INDEX(Protocol[Mark],MATCH(C435,Protocol[Step],0))</f>
        <v>6M2</v>
      </c>
      <c r="F435" s="1" t="str">
        <f>INDEX(Variables[Variable],MATCH(Systematic[[#This Row],[VariableIndex]],Variables[Index],0))</f>
        <v>FCR (mt: ROX-corr.)</v>
      </c>
      <c r="G435" s="134">
        <f>Systematic[[#This Row],[Sample]]*1000000+Systematic[[#This Row],[SubSample]]*10000+Systematic[[#This Row],[VariableIndex]]</f>
        <v>2010007</v>
      </c>
      <c r="H435" s="134">
        <f>Systematic[[#This Row],[SampleVariableLabel]]+100*Systematic[[#This Row],[State]]</f>
        <v>2010507</v>
      </c>
      <c r="I435" s="27" t="e">
        <f>IF(Systematic[[#This Row],[Sample]]&gt;nSamples,"",INDEX(MarkStats[],MATCH(Systematic[[#This Row],[SampleVariableLabel]],MarkStats[Label],0), Systematic[[#This Row],[State]]+4))</f>
        <v>#N/A</v>
      </c>
    </row>
    <row r="436" spans="1:9" x14ac:dyDescent="0.25">
      <c r="A436" s="1">
        <f t="shared" si="20"/>
        <v>2</v>
      </c>
      <c r="B436" s="1">
        <f t="shared" si="18"/>
        <v>1</v>
      </c>
      <c r="C436" s="1">
        <f>IF(Systematic[[#This Row],[VariableIndex]]&gt;1,C435,IF(C435+1=StepsPerSubsample,0,C435+1))</f>
        <v>6</v>
      </c>
      <c r="D436" s="1">
        <f t="shared" si="19"/>
        <v>1</v>
      </c>
      <c r="E436" s="1" t="str">
        <f>INDEX(Protocol[Mark],MATCH(C436,Protocol[Step],0))</f>
        <v>7Rot</v>
      </c>
      <c r="F436" s="1" t="str">
        <f>INDEX(Variables[Variable],MATCH(Systematic[[#This Row],[VariableIndex]],Variables[Index],0))</f>
        <v>O2 concentration</v>
      </c>
      <c r="G436" s="134">
        <f>Systematic[[#This Row],[Sample]]*1000000+Systematic[[#This Row],[SubSample]]*10000+Systematic[[#This Row],[VariableIndex]]</f>
        <v>2010001</v>
      </c>
      <c r="H436" s="134">
        <f>Systematic[[#This Row],[SampleVariableLabel]]+100*Systematic[[#This Row],[State]]</f>
        <v>2010601</v>
      </c>
      <c r="I436" s="27" t="e">
        <f>IF(Systematic[[#This Row],[Sample]]&gt;nSamples,"",INDEX(MarkStats[],MATCH(Systematic[[#This Row],[SampleVariableLabel]],MarkStats[Label],0), Systematic[[#This Row],[State]]+4))</f>
        <v>#N/A</v>
      </c>
    </row>
    <row r="437" spans="1:9" x14ac:dyDescent="0.25">
      <c r="A437" s="1">
        <f t="shared" si="20"/>
        <v>2</v>
      </c>
      <c r="B437" s="1">
        <f t="shared" si="18"/>
        <v>1</v>
      </c>
      <c r="C437" s="1">
        <f>IF(Systematic[[#This Row],[VariableIndex]]&gt;1,C436,IF(C436+1=StepsPerSubsample,0,C436+1))</f>
        <v>6</v>
      </c>
      <c r="D437" s="1">
        <f t="shared" si="19"/>
        <v>2</v>
      </c>
      <c r="E437" s="1" t="str">
        <f>INDEX(Protocol[Mark],MATCH(C437,Protocol[Step],0))</f>
        <v>7Rot</v>
      </c>
      <c r="F437" s="1" t="str">
        <f>INDEX(Variables[Variable],MATCH(Systematic[[#This Row],[VariableIndex]],Variables[Index],0))</f>
        <v>O2 flux per volume</v>
      </c>
      <c r="G437" s="134">
        <f>Systematic[[#This Row],[Sample]]*1000000+Systematic[[#This Row],[SubSample]]*10000+Systematic[[#This Row],[VariableIndex]]</f>
        <v>2010002</v>
      </c>
      <c r="H437" s="134">
        <f>Systematic[[#This Row],[SampleVariableLabel]]+100*Systematic[[#This Row],[State]]</f>
        <v>2010602</v>
      </c>
      <c r="I437" s="27" t="e">
        <f>IF(Systematic[[#This Row],[Sample]]&gt;nSamples,"",INDEX(MarkStats[],MATCH(Systematic[[#This Row],[SampleVariableLabel]],MarkStats[Label],0), Systematic[[#This Row],[State]]+4))</f>
        <v>#N/A</v>
      </c>
    </row>
    <row r="438" spans="1:9" x14ac:dyDescent="0.25">
      <c r="A438" s="1">
        <f t="shared" si="20"/>
        <v>2</v>
      </c>
      <c r="B438" s="1">
        <f t="shared" si="18"/>
        <v>1</v>
      </c>
      <c r="C438" s="1">
        <f>IF(Systematic[[#This Row],[VariableIndex]]&gt;1,C437,IF(C437+1=StepsPerSubsample,0,C437+1))</f>
        <v>6</v>
      </c>
      <c r="D438" s="1">
        <f t="shared" si="19"/>
        <v>3</v>
      </c>
      <c r="E438" s="1" t="str">
        <f>INDEX(Protocol[Mark],MATCH(C438,Protocol[Step],0))</f>
        <v>7Rot</v>
      </c>
      <c r="F438" s="1" t="str">
        <f>INDEX(Variables[Variable],MATCH(Systematic[[#This Row],[VariableIndex]],Variables[Index],0))</f>
        <v>Specific flux</v>
      </c>
      <c r="G438" s="134">
        <f>Systematic[[#This Row],[Sample]]*1000000+Systematic[[#This Row],[SubSample]]*10000+Systematic[[#This Row],[VariableIndex]]</f>
        <v>2010003</v>
      </c>
      <c r="H438" s="134">
        <f>Systematic[[#This Row],[SampleVariableLabel]]+100*Systematic[[#This Row],[State]]</f>
        <v>2010603</v>
      </c>
      <c r="I438" s="27" t="e">
        <f>IF(Systematic[[#This Row],[Sample]]&gt;nSamples,"",INDEX(MarkStats[],MATCH(Systematic[[#This Row],[SampleVariableLabel]],MarkStats[Label],0), Systematic[[#This Row],[State]]+4))</f>
        <v>#N/A</v>
      </c>
    </row>
    <row r="439" spans="1:9" x14ac:dyDescent="0.25">
      <c r="A439" s="1">
        <f t="shared" si="20"/>
        <v>2</v>
      </c>
      <c r="B439" s="1">
        <f t="shared" si="18"/>
        <v>1</v>
      </c>
      <c r="C439" s="1">
        <f>IF(Systematic[[#This Row],[VariableIndex]]&gt;1,C438,IF(C438+1=StepsPerSubsample,0,C438+1))</f>
        <v>6</v>
      </c>
      <c r="D439" s="1">
        <f t="shared" si="19"/>
        <v>4</v>
      </c>
      <c r="E439" s="1" t="str">
        <f>INDEX(Protocol[Mark],MATCH(C439,Protocol[Step],0))</f>
        <v>7Rot</v>
      </c>
      <c r="F439" s="1" t="str">
        <f>INDEX(Variables[Variable],MATCH(Systematic[[#This Row],[VariableIndex]],Variables[Index],0))</f>
        <v>Flux control ratio</v>
      </c>
      <c r="G439" s="134">
        <f>Systematic[[#This Row],[Sample]]*1000000+Systematic[[#This Row],[SubSample]]*10000+Systematic[[#This Row],[VariableIndex]]</f>
        <v>2010004</v>
      </c>
      <c r="H439" s="134">
        <f>Systematic[[#This Row],[SampleVariableLabel]]+100*Systematic[[#This Row],[State]]</f>
        <v>2010604</v>
      </c>
      <c r="I439" s="27" t="e">
        <f>IF(Systematic[[#This Row],[Sample]]&gt;nSamples,"",INDEX(MarkStats[],MATCH(Systematic[[#This Row],[SampleVariableLabel]],MarkStats[Label],0), Systematic[[#This Row],[State]]+4))</f>
        <v>#N/A</v>
      </c>
    </row>
    <row r="440" spans="1:9" x14ac:dyDescent="0.25">
      <c r="A440" s="1">
        <f t="shared" si="20"/>
        <v>2</v>
      </c>
      <c r="B440" s="1">
        <f t="shared" si="18"/>
        <v>1</v>
      </c>
      <c r="C440" s="1">
        <f>IF(Systematic[[#This Row],[VariableIndex]]&gt;1,C439,IF(C439+1=StepsPerSubsample,0,C439+1))</f>
        <v>6</v>
      </c>
      <c r="D440" s="1">
        <f t="shared" si="19"/>
        <v>5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Specific flux (mt)</v>
      </c>
      <c r="G440" s="134">
        <f>Systematic[[#This Row],[Sample]]*1000000+Systematic[[#This Row],[SubSample]]*10000+Systematic[[#This Row],[VariableIndex]]</f>
        <v>2010005</v>
      </c>
      <c r="H440" s="134">
        <f>Systematic[[#This Row],[SampleVariableLabel]]+100*Systematic[[#This Row],[State]]</f>
        <v>2010605</v>
      </c>
      <c r="I440" s="27" t="e">
        <f>IF(Systematic[[#This Row],[Sample]]&gt;nSamples,"",INDEX(MarkStats[],MATCH(Systematic[[#This Row],[SampleVariableLabel]],MarkStats[Label],0), Systematic[[#This Row],[State]]+4))</f>
        <v>#N/A</v>
      </c>
    </row>
    <row r="441" spans="1:9" x14ac:dyDescent="0.25">
      <c r="A441" s="1">
        <f t="shared" si="20"/>
        <v>2</v>
      </c>
      <c r="B441" s="1">
        <f t="shared" si="18"/>
        <v>1</v>
      </c>
      <c r="C441" s="1">
        <f>IF(Systematic[[#This Row],[VariableIndex]]&gt;1,C440,IF(C440+1=StepsPerSubsample,0,C440+1))</f>
        <v>6</v>
      </c>
      <c r="D441" s="1">
        <f t="shared" si="19"/>
        <v>6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FCR (mt: ROX-corr.)</v>
      </c>
      <c r="G441" s="134">
        <f>Systematic[[#This Row],[Sample]]*1000000+Systematic[[#This Row],[SubSample]]*10000+Systematic[[#This Row],[VariableIndex]]</f>
        <v>2010006</v>
      </c>
      <c r="H441" s="134">
        <f>Systematic[[#This Row],[SampleVariableLabel]]+100*Systematic[[#This Row],[State]]</f>
        <v>2010606</v>
      </c>
      <c r="I441" s="27" t="e">
        <f>IF(Systematic[[#This Row],[Sample]]&gt;nSamples,"",INDEX(MarkStats[],MATCH(Systematic[[#This Row],[SampleVariableLabel]],MarkStats[Label],0), Systematic[[#This Row],[State]]+4))</f>
        <v>#N/A</v>
      </c>
    </row>
    <row r="442" spans="1:9" x14ac:dyDescent="0.25">
      <c r="A442" s="1">
        <f t="shared" si="20"/>
        <v>2</v>
      </c>
      <c r="B442" s="1">
        <f t="shared" si="18"/>
        <v>1</v>
      </c>
      <c r="C442" s="1">
        <f>IF(Systematic[[#This Row],[VariableIndex]]&gt;1,C441,IF(C441+1=StepsPerSubsample,0,C441+1))</f>
        <v>6</v>
      </c>
      <c r="D442" s="1">
        <f t="shared" si="19"/>
        <v>7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FCR (mt: ROX-corr.)</v>
      </c>
      <c r="G442" s="134">
        <f>Systematic[[#This Row],[Sample]]*1000000+Systematic[[#This Row],[SubSample]]*10000+Systematic[[#This Row],[VariableIndex]]</f>
        <v>2010007</v>
      </c>
      <c r="H442" s="134">
        <f>Systematic[[#This Row],[SampleVariableLabel]]+100*Systematic[[#This Row],[State]]</f>
        <v>2010607</v>
      </c>
      <c r="I442" s="27" t="e">
        <f>IF(Systematic[[#This Row],[Sample]]&gt;nSamples,"",INDEX(MarkStats[],MATCH(Systematic[[#This Row],[SampleVariableLabel]],MarkStats[Label],0), Systematic[[#This Row],[State]]+4))</f>
        <v>#N/A</v>
      </c>
    </row>
    <row r="443" spans="1:9" x14ac:dyDescent="0.25">
      <c r="A443" s="1">
        <f t="shared" si="20"/>
        <v>2</v>
      </c>
      <c r="B443" s="1">
        <f t="shared" si="18"/>
        <v>1</v>
      </c>
      <c r="C443" s="1">
        <f>IF(Systematic[[#This Row],[VariableIndex]]&gt;1,C442,IF(C442+1=StepsPerSubsample,0,C442+1))</f>
        <v>7</v>
      </c>
      <c r="D443" s="1">
        <f t="shared" si="19"/>
        <v>1</v>
      </c>
      <c r="E443" s="1" t="str">
        <f>INDEX(Protocol[Mark],MATCH(C443,Protocol[Step],0))</f>
        <v>8S</v>
      </c>
      <c r="F443" s="1" t="str">
        <f>INDEX(Variables[Variable],MATCH(Systematic[[#This Row],[VariableIndex]],Variables[Index],0))</f>
        <v>O2 concentration</v>
      </c>
      <c r="G443" s="134">
        <f>Systematic[[#This Row],[Sample]]*1000000+Systematic[[#This Row],[SubSample]]*10000+Systematic[[#This Row],[VariableIndex]]</f>
        <v>2010001</v>
      </c>
      <c r="H443" s="134">
        <f>Systematic[[#This Row],[SampleVariableLabel]]+100*Systematic[[#This Row],[State]]</f>
        <v>2010701</v>
      </c>
      <c r="I443" s="27" t="e">
        <f>IF(Systematic[[#This Row],[Sample]]&gt;nSamples,"",INDEX(MarkStats[],MATCH(Systematic[[#This Row],[SampleVariableLabel]],MarkStats[Label],0), Systematic[[#This Row],[State]]+4))</f>
        <v>#N/A</v>
      </c>
    </row>
    <row r="444" spans="1:9" x14ac:dyDescent="0.25">
      <c r="A444" s="1">
        <f t="shared" si="20"/>
        <v>2</v>
      </c>
      <c r="B444" s="1">
        <f t="shared" si="18"/>
        <v>1</v>
      </c>
      <c r="C444" s="1">
        <f>IF(Systematic[[#This Row],[VariableIndex]]&gt;1,C443,IF(C443+1=StepsPerSubsample,0,C443+1))</f>
        <v>7</v>
      </c>
      <c r="D444" s="1">
        <f t="shared" si="19"/>
        <v>2</v>
      </c>
      <c r="E444" s="1" t="str">
        <f>INDEX(Protocol[Mark],MATCH(C444,Protocol[Step],0))</f>
        <v>8S</v>
      </c>
      <c r="F444" s="1" t="str">
        <f>INDEX(Variables[Variable],MATCH(Systematic[[#This Row],[VariableIndex]],Variables[Index],0))</f>
        <v>O2 flux per volume</v>
      </c>
      <c r="G444" s="134">
        <f>Systematic[[#This Row],[Sample]]*1000000+Systematic[[#This Row],[SubSample]]*10000+Systematic[[#This Row],[VariableIndex]]</f>
        <v>2010002</v>
      </c>
      <c r="H444" s="134">
        <f>Systematic[[#This Row],[SampleVariableLabel]]+100*Systematic[[#This Row],[State]]</f>
        <v>2010702</v>
      </c>
      <c r="I444" s="27" t="e">
        <f>IF(Systematic[[#This Row],[Sample]]&gt;nSamples,"",INDEX(MarkStats[],MATCH(Systematic[[#This Row],[SampleVariableLabel]],MarkStats[Label],0), Systematic[[#This Row],[State]]+4))</f>
        <v>#N/A</v>
      </c>
    </row>
    <row r="445" spans="1:9" x14ac:dyDescent="0.25">
      <c r="A445" s="1">
        <f t="shared" si="20"/>
        <v>2</v>
      </c>
      <c r="B445" s="1">
        <f t="shared" si="18"/>
        <v>1</v>
      </c>
      <c r="C445" s="1">
        <f>IF(Systematic[[#This Row],[VariableIndex]]&gt;1,C444,IF(C444+1=StepsPerSubsample,0,C444+1))</f>
        <v>7</v>
      </c>
      <c r="D445" s="1">
        <f t="shared" si="19"/>
        <v>3</v>
      </c>
      <c r="E445" s="1" t="str">
        <f>INDEX(Protocol[Mark],MATCH(C445,Protocol[Step],0))</f>
        <v>8S</v>
      </c>
      <c r="F445" s="1" t="str">
        <f>INDEX(Variables[Variable],MATCH(Systematic[[#This Row],[VariableIndex]],Variables[Index],0))</f>
        <v>Specific flux</v>
      </c>
      <c r="G445" s="134">
        <f>Systematic[[#This Row],[Sample]]*1000000+Systematic[[#This Row],[SubSample]]*10000+Systematic[[#This Row],[VariableIndex]]</f>
        <v>2010003</v>
      </c>
      <c r="H445" s="134">
        <f>Systematic[[#This Row],[SampleVariableLabel]]+100*Systematic[[#This Row],[State]]</f>
        <v>2010703</v>
      </c>
      <c r="I445" s="27" t="e">
        <f>IF(Systematic[[#This Row],[Sample]]&gt;nSamples,"",INDEX(MarkStats[],MATCH(Systematic[[#This Row],[SampleVariableLabel]],MarkStats[Label],0), Systematic[[#This Row],[State]]+4))</f>
        <v>#N/A</v>
      </c>
    </row>
    <row r="446" spans="1:9" x14ac:dyDescent="0.25">
      <c r="A446" s="1">
        <f t="shared" si="20"/>
        <v>2</v>
      </c>
      <c r="B446" s="1">
        <f t="shared" si="18"/>
        <v>1</v>
      </c>
      <c r="C446" s="1">
        <f>IF(Systematic[[#This Row],[VariableIndex]]&gt;1,C445,IF(C445+1=StepsPerSubsample,0,C445+1))</f>
        <v>7</v>
      </c>
      <c r="D446" s="1">
        <f t="shared" si="19"/>
        <v>4</v>
      </c>
      <c r="E446" s="1" t="str">
        <f>INDEX(Protocol[Mark],MATCH(C446,Protocol[Step],0))</f>
        <v>8S</v>
      </c>
      <c r="F446" s="1" t="str">
        <f>INDEX(Variables[Variable],MATCH(Systematic[[#This Row],[VariableIndex]],Variables[Index],0))</f>
        <v>Flux control ratio</v>
      </c>
      <c r="G446" s="134">
        <f>Systematic[[#This Row],[Sample]]*1000000+Systematic[[#This Row],[SubSample]]*10000+Systematic[[#This Row],[VariableIndex]]</f>
        <v>2010004</v>
      </c>
      <c r="H446" s="134">
        <f>Systematic[[#This Row],[SampleVariableLabel]]+100*Systematic[[#This Row],[State]]</f>
        <v>2010704</v>
      </c>
      <c r="I446" s="27" t="e">
        <f>IF(Systematic[[#This Row],[Sample]]&gt;nSamples,"",INDEX(MarkStats[],MATCH(Systematic[[#This Row],[SampleVariableLabel]],MarkStats[Label],0), Systematic[[#This Row],[State]]+4))</f>
        <v>#N/A</v>
      </c>
    </row>
    <row r="447" spans="1:9" x14ac:dyDescent="0.25">
      <c r="A447" s="1">
        <f t="shared" si="20"/>
        <v>2</v>
      </c>
      <c r="B447" s="1">
        <f t="shared" si="18"/>
        <v>1</v>
      </c>
      <c r="C447" s="1">
        <f>IF(Systematic[[#This Row],[VariableIndex]]&gt;1,C446,IF(C446+1=StepsPerSubsample,0,C446+1))</f>
        <v>7</v>
      </c>
      <c r="D447" s="1">
        <f t="shared" si="19"/>
        <v>5</v>
      </c>
      <c r="E447" s="1" t="str">
        <f>INDEX(Protocol[Mark],MATCH(C447,Protocol[Step],0))</f>
        <v>8S</v>
      </c>
      <c r="F447" s="1" t="str">
        <f>INDEX(Variables[Variable],MATCH(Systematic[[#This Row],[VariableIndex]],Variables[Index],0))</f>
        <v>Specific flux (mt)</v>
      </c>
      <c r="G447" s="134">
        <f>Systematic[[#This Row],[Sample]]*1000000+Systematic[[#This Row],[SubSample]]*10000+Systematic[[#This Row],[VariableIndex]]</f>
        <v>2010005</v>
      </c>
      <c r="H447" s="134">
        <f>Systematic[[#This Row],[SampleVariableLabel]]+100*Systematic[[#This Row],[State]]</f>
        <v>2010705</v>
      </c>
      <c r="I447" s="27" t="e">
        <f>IF(Systematic[[#This Row],[Sample]]&gt;nSamples,"",INDEX(MarkStats[],MATCH(Systematic[[#This Row],[SampleVariableLabel]],MarkStats[Label],0), Systematic[[#This Row],[State]]+4))</f>
        <v>#N/A</v>
      </c>
    </row>
    <row r="448" spans="1:9" x14ac:dyDescent="0.25">
      <c r="A448" s="1">
        <f t="shared" si="20"/>
        <v>2</v>
      </c>
      <c r="B448" s="1">
        <f t="shared" si="18"/>
        <v>1</v>
      </c>
      <c r="C448" s="1">
        <f>IF(Systematic[[#This Row],[VariableIndex]]&gt;1,C447,IF(C447+1=StepsPerSubsample,0,C447+1))</f>
        <v>7</v>
      </c>
      <c r="D448" s="1">
        <f t="shared" si="19"/>
        <v>6</v>
      </c>
      <c r="E448" s="1" t="str">
        <f>INDEX(Protocol[Mark],MATCH(C448,Protocol[Step],0))</f>
        <v>8S</v>
      </c>
      <c r="F448" s="1" t="str">
        <f>INDEX(Variables[Variable],MATCH(Systematic[[#This Row],[VariableIndex]],Variables[Index],0))</f>
        <v>FCR (mt: ROX-corr.)</v>
      </c>
      <c r="G448" s="134">
        <f>Systematic[[#This Row],[Sample]]*1000000+Systematic[[#This Row],[SubSample]]*10000+Systematic[[#This Row],[VariableIndex]]</f>
        <v>2010006</v>
      </c>
      <c r="H448" s="134">
        <f>Systematic[[#This Row],[SampleVariableLabel]]+100*Systematic[[#This Row],[State]]</f>
        <v>2010706</v>
      </c>
      <c r="I448" s="27" t="e">
        <f>IF(Systematic[[#This Row],[Sample]]&gt;nSamples,"",INDEX(MarkStats[],MATCH(Systematic[[#This Row],[SampleVariableLabel]],MarkStats[Label],0), Systematic[[#This Row],[State]]+4))</f>
        <v>#N/A</v>
      </c>
    </row>
    <row r="449" spans="1:9" x14ac:dyDescent="0.25">
      <c r="A449" s="1">
        <f t="shared" si="20"/>
        <v>2</v>
      </c>
      <c r="B449" s="1">
        <f t="shared" si="18"/>
        <v>1</v>
      </c>
      <c r="C449" s="1">
        <f>IF(Systematic[[#This Row],[VariableIndex]]&gt;1,C448,IF(C448+1=StepsPerSubsample,0,C448+1))</f>
        <v>7</v>
      </c>
      <c r="D449" s="1">
        <f t="shared" si="19"/>
        <v>7</v>
      </c>
      <c r="E449" s="1" t="str">
        <f>INDEX(Protocol[Mark],MATCH(C449,Protocol[Step],0))</f>
        <v>8S</v>
      </c>
      <c r="F449" s="1" t="str">
        <f>INDEX(Variables[Variable],MATCH(Systematic[[#This Row],[VariableIndex]],Variables[Index],0))</f>
        <v>FCR (mt: ROX-corr.)</v>
      </c>
      <c r="G449" s="134">
        <f>Systematic[[#This Row],[Sample]]*1000000+Systematic[[#This Row],[SubSample]]*10000+Systematic[[#This Row],[VariableIndex]]</f>
        <v>2010007</v>
      </c>
      <c r="H449" s="134">
        <f>Systematic[[#This Row],[SampleVariableLabel]]+100*Systematic[[#This Row],[State]]</f>
        <v>2010707</v>
      </c>
      <c r="I449" s="27" t="e">
        <f>IF(Systematic[[#This Row],[Sample]]&gt;nSamples,"",INDEX(MarkStats[],MATCH(Systematic[[#This Row],[SampleVariableLabel]],MarkStats[Label],0), Systematic[[#This Row],[State]]+4))</f>
        <v>#N/A</v>
      </c>
    </row>
    <row r="450" spans="1:9" x14ac:dyDescent="0.25">
      <c r="A450" s="1">
        <f t="shared" si="20"/>
        <v>2</v>
      </c>
      <c r="B450" s="1">
        <f t="shared" si="18"/>
        <v>1</v>
      </c>
      <c r="C450" s="1">
        <f>IF(Systematic[[#This Row],[VariableIndex]]&gt;1,C449,IF(C449+1=StepsPerSubsample,0,C449+1))</f>
        <v>8</v>
      </c>
      <c r="D450" s="1">
        <f t="shared" si="19"/>
        <v>1</v>
      </c>
      <c r="E450" s="1" t="str">
        <f>INDEX(Protocol[Mark],MATCH(C450,Protocol[Step],0))</f>
        <v>9Dig</v>
      </c>
      <c r="F450" s="1" t="str">
        <f>INDEX(Variables[Variable],MATCH(Systematic[[#This Row],[VariableIndex]],Variables[Index],0))</f>
        <v>O2 concentration</v>
      </c>
      <c r="G450" s="134">
        <f>Systematic[[#This Row],[Sample]]*1000000+Systematic[[#This Row],[SubSample]]*10000+Systematic[[#This Row],[VariableIndex]]</f>
        <v>2010001</v>
      </c>
      <c r="H450" s="134">
        <f>Systematic[[#This Row],[SampleVariableLabel]]+100*Systematic[[#This Row],[State]]</f>
        <v>2010801</v>
      </c>
      <c r="I450" s="27" t="e">
        <f>IF(Systematic[[#This Row],[Sample]]&gt;nSamples,"",INDEX(MarkStats[],MATCH(Systematic[[#This Row],[SampleVariableLabel]],MarkStats[Label],0), Systematic[[#This Row],[State]]+4))</f>
        <v>#N/A</v>
      </c>
    </row>
    <row r="451" spans="1:9" x14ac:dyDescent="0.25">
      <c r="A451" s="1">
        <f t="shared" si="20"/>
        <v>2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8</v>
      </c>
      <c r="D451" s="1">
        <f t="shared" ref="D451:D514" si="22">IF(D450=nVariables,1,D450+1)</f>
        <v>2</v>
      </c>
      <c r="E451" s="1" t="str">
        <f>INDEX(Protocol[Mark],MATCH(C451,Protocol[Step],0))</f>
        <v>9Dig</v>
      </c>
      <c r="F451" s="1" t="str">
        <f>INDEX(Variables[Variable],MATCH(Systematic[[#This Row],[VariableIndex]],Variables[Index],0))</f>
        <v>O2 flux per volume</v>
      </c>
      <c r="G451" s="134">
        <f>Systematic[[#This Row],[Sample]]*1000000+Systematic[[#This Row],[SubSample]]*10000+Systematic[[#This Row],[VariableIndex]]</f>
        <v>2010002</v>
      </c>
      <c r="H451" s="134">
        <f>Systematic[[#This Row],[SampleVariableLabel]]+100*Systematic[[#This Row],[State]]</f>
        <v>2010802</v>
      </c>
      <c r="I451" s="27" t="e">
        <f>IF(Systematic[[#This Row],[Sample]]&gt;nSamples,"",INDEX(MarkStats[],MATCH(Systematic[[#This Row],[SampleVariableLabel]],MarkStats[Label],0), Systematic[[#This Row],[State]]+4))</f>
        <v>#N/A</v>
      </c>
    </row>
    <row r="452" spans="1:9" x14ac:dyDescent="0.25">
      <c r="A452" s="1">
        <f t="shared" ref="A452:A515" si="23">IF(OR(B452&gt;1,C452&gt;0,D452&gt;1),A451,A451+1)</f>
        <v>2</v>
      </c>
      <c r="B452" s="1">
        <f t="shared" si="21"/>
        <v>1</v>
      </c>
      <c r="C452" s="1">
        <f>IF(Systematic[[#This Row],[VariableIndex]]&gt;1,C451,IF(C451+1=StepsPerSubsample,0,C451+1))</f>
        <v>8</v>
      </c>
      <c r="D452" s="1">
        <f t="shared" si="22"/>
        <v>3</v>
      </c>
      <c r="E452" s="1" t="str">
        <f>INDEX(Protocol[Mark],MATCH(C452,Protocol[Step],0))</f>
        <v>9Dig</v>
      </c>
      <c r="F452" s="1" t="str">
        <f>INDEX(Variables[Variable],MATCH(Systematic[[#This Row],[VariableIndex]],Variables[Index],0))</f>
        <v>Specific flux</v>
      </c>
      <c r="G452" s="134">
        <f>Systematic[[#This Row],[Sample]]*1000000+Systematic[[#This Row],[SubSample]]*10000+Systematic[[#This Row],[VariableIndex]]</f>
        <v>2010003</v>
      </c>
      <c r="H452" s="134">
        <f>Systematic[[#This Row],[SampleVariableLabel]]+100*Systematic[[#This Row],[State]]</f>
        <v>2010803</v>
      </c>
      <c r="I452" s="27" t="e">
        <f>IF(Systematic[[#This Row],[Sample]]&gt;nSamples,"",INDEX(MarkStats[],MATCH(Systematic[[#This Row],[SampleVariableLabel]],MarkStats[Label],0), Systematic[[#This Row],[State]]+4))</f>
        <v>#N/A</v>
      </c>
    </row>
    <row r="453" spans="1:9" x14ac:dyDescent="0.25">
      <c r="A453" s="1">
        <f t="shared" si="23"/>
        <v>2</v>
      </c>
      <c r="B453" s="1">
        <f t="shared" si="21"/>
        <v>1</v>
      </c>
      <c r="C453" s="1">
        <f>IF(Systematic[[#This Row],[VariableIndex]]&gt;1,C452,IF(C452+1=StepsPerSubsample,0,C452+1))</f>
        <v>8</v>
      </c>
      <c r="D453" s="1">
        <f t="shared" si="22"/>
        <v>4</v>
      </c>
      <c r="E453" s="1" t="str">
        <f>INDEX(Protocol[Mark],MATCH(C453,Protocol[Step],0))</f>
        <v>9Dig</v>
      </c>
      <c r="F453" s="1" t="str">
        <f>INDEX(Variables[Variable],MATCH(Systematic[[#This Row],[VariableIndex]],Variables[Index],0))</f>
        <v>Flux control ratio</v>
      </c>
      <c r="G453" s="134">
        <f>Systematic[[#This Row],[Sample]]*1000000+Systematic[[#This Row],[SubSample]]*10000+Systematic[[#This Row],[VariableIndex]]</f>
        <v>2010004</v>
      </c>
      <c r="H453" s="134">
        <f>Systematic[[#This Row],[SampleVariableLabel]]+100*Systematic[[#This Row],[State]]</f>
        <v>2010804</v>
      </c>
      <c r="I453" s="27" t="e">
        <f>IF(Systematic[[#This Row],[Sample]]&gt;nSamples,"",INDEX(MarkStats[],MATCH(Systematic[[#This Row],[SampleVariableLabel]],MarkStats[Label],0), Systematic[[#This Row],[State]]+4))</f>
        <v>#N/A</v>
      </c>
    </row>
    <row r="454" spans="1:9" x14ac:dyDescent="0.25">
      <c r="A454" s="1">
        <f t="shared" si="23"/>
        <v>2</v>
      </c>
      <c r="B454" s="1">
        <f t="shared" si="21"/>
        <v>1</v>
      </c>
      <c r="C454" s="1">
        <f>IF(Systematic[[#This Row],[VariableIndex]]&gt;1,C453,IF(C453+1=StepsPerSubsample,0,C453+1))</f>
        <v>8</v>
      </c>
      <c r="D454" s="1">
        <f t="shared" si="22"/>
        <v>5</v>
      </c>
      <c r="E454" s="1" t="str">
        <f>INDEX(Protocol[Mark],MATCH(C454,Protocol[Step],0))</f>
        <v>9Dig</v>
      </c>
      <c r="F454" s="1" t="str">
        <f>INDEX(Variables[Variable],MATCH(Systematic[[#This Row],[VariableIndex]],Variables[Index],0))</f>
        <v>Specific flux (mt)</v>
      </c>
      <c r="G454" s="134">
        <f>Systematic[[#This Row],[Sample]]*1000000+Systematic[[#This Row],[SubSample]]*10000+Systematic[[#This Row],[VariableIndex]]</f>
        <v>2010005</v>
      </c>
      <c r="H454" s="134">
        <f>Systematic[[#This Row],[SampleVariableLabel]]+100*Systematic[[#This Row],[State]]</f>
        <v>2010805</v>
      </c>
      <c r="I454" s="27" t="e">
        <f>IF(Systematic[[#This Row],[Sample]]&gt;nSamples,"",INDEX(MarkStats[],MATCH(Systematic[[#This Row],[SampleVariableLabel]],MarkStats[Label],0), Systematic[[#This Row],[State]]+4))</f>
        <v>#N/A</v>
      </c>
    </row>
    <row r="455" spans="1:9" x14ac:dyDescent="0.25">
      <c r="A455" s="1">
        <f t="shared" si="23"/>
        <v>2</v>
      </c>
      <c r="B455" s="1">
        <f t="shared" si="21"/>
        <v>1</v>
      </c>
      <c r="C455" s="1">
        <f>IF(Systematic[[#This Row],[VariableIndex]]&gt;1,C454,IF(C454+1=StepsPerSubsample,0,C454+1))</f>
        <v>8</v>
      </c>
      <c r="D455" s="1">
        <f t="shared" si="22"/>
        <v>6</v>
      </c>
      <c r="E455" s="1" t="str">
        <f>INDEX(Protocol[Mark],MATCH(C455,Protocol[Step],0))</f>
        <v>9Dig</v>
      </c>
      <c r="F455" s="1" t="str">
        <f>INDEX(Variables[Variable],MATCH(Systematic[[#This Row],[VariableIndex]],Variables[Index],0))</f>
        <v>FCR (mt: ROX-corr.)</v>
      </c>
      <c r="G455" s="134">
        <f>Systematic[[#This Row],[Sample]]*1000000+Systematic[[#This Row],[SubSample]]*10000+Systematic[[#This Row],[VariableIndex]]</f>
        <v>2010006</v>
      </c>
      <c r="H455" s="134">
        <f>Systematic[[#This Row],[SampleVariableLabel]]+100*Systematic[[#This Row],[State]]</f>
        <v>2010806</v>
      </c>
      <c r="I455" s="27" t="e">
        <f>IF(Systematic[[#This Row],[Sample]]&gt;nSamples,"",INDEX(MarkStats[],MATCH(Systematic[[#This Row],[SampleVariableLabel]],MarkStats[Label],0), Systematic[[#This Row],[State]]+4))</f>
        <v>#N/A</v>
      </c>
    </row>
    <row r="456" spans="1:9" x14ac:dyDescent="0.25">
      <c r="A456" s="1">
        <f t="shared" si="23"/>
        <v>2</v>
      </c>
      <c r="B456" s="1">
        <f t="shared" si="21"/>
        <v>1</v>
      </c>
      <c r="C456" s="1">
        <f>IF(Systematic[[#This Row],[VariableIndex]]&gt;1,C455,IF(C455+1=StepsPerSubsample,0,C455+1))</f>
        <v>8</v>
      </c>
      <c r="D456" s="1">
        <f t="shared" si="22"/>
        <v>7</v>
      </c>
      <c r="E456" s="1" t="str">
        <f>INDEX(Protocol[Mark],MATCH(C456,Protocol[Step],0))</f>
        <v>9Dig</v>
      </c>
      <c r="F456" s="1" t="str">
        <f>INDEX(Variables[Variable],MATCH(Systematic[[#This Row],[VariableIndex]],Variables[Index],0))</f>
        <v>FCR (mt: ROX-corr.)</v>
      </c>
      <c r="G456" s="134">
        <f>Systematic[[#This Row],[Sample]]*1000000+Systematic[[#This Row],[SubSample]]*10000+Systematic[[#This Row],[VariableIndex]]</f>
        <v>2010007</v>
      </c>
      <c r="H456" s="134">
        <f>Systematic[[#This Row],[SampleVariableLabel]]+100*Systematic[[#This Row],[State]]</f>
        <v>2010807</v>
      </c>
      <c r="I456" s="27" t="e">
        <f>IF(Systematic[[#This Row],[Sample]]&gt;nSamples,"",INDEX(MarkStats[],MATCH(Systematic[[#This Row],[SampleVariableLabel]],MarkStats[Label],0), Systematic[[#This Row],[State]]+4))</f>
        <v>#N/A</v>
      </c>
    </row>
    <row r="457" spans="1:9" x14ac:dyDescent="0.25">
      <c r="A457" s="1">
        <f t="shared" si="23"/>
        <v>2</v>
      </c>
      <c r="B457" s="1">
        <f t="shared" si="21"/>
        <v>1</v>
      </c>
      <c r="C457" s="1">
        <f>IF(Systematic[[#This Row],[VariableIndex]]&gt;1,C456,IF(C456+1=StepsPerSubsample,0,C456+1))</f>
        <v>9</v>
      </c>
      <c r="D457" s="1">
        <f t="shared" si="22"/>
        <v>1</v>
      </c>
      <c r="E457" s="1" t="str">
        <f>INDEX(Protocol[Mark],MATCH(C457,Protocol[Step],0))</f>
        <v>9U</v>
      </c>
      <c r="F457" s="1" t="str">
        <f>INDEX(Variables[Variable],MATCH(Systematic[[#This Row],[VariableIndex]],Variables[Index],0))</f>
        <v>O2 concentration</v>
      </c>
      <c r="G457" s="134">
        <f>Systematic[[#This Row],[Sample]]*1000000+Systematic[[#This Row],[SubSample]]*10000+Systematic[[#This Row],[VariableIndex]]</f>
        <v>2010001</v>
      </c>
      <c r="H457" s="134">
        <f>Systematic[[#This Row],[SampleVariableLabel]]+100*Systematic[[#This Row],[State]]</f>
        <v>2010901</v>
      </c>
      <c r="I457" s="27" t="e">
        <f>IF(Systematic[[#This Row],[Sample]]&gt;nSamples,"",INDEX(MarkStats[],MATCH(Systematic[[#This Row],[SampleVariableLabel]],MarkStats[Label],0), Systematic[[#This Row],[State]]+4))</f>
        <v>#N/A</v>
      </c>
    </row>
    <row r="458" spans="1:9" x14ac:dyDescent="0.25">
      <c r="A458" s="1">
        <f t="shared" si="23"/>
        <v>2</v>
      </c>
      <c r="B458" s="1">
        <f t="shared" si="21"/>
        <v>1</v>
      </c>
      <c r="C458" s="1">
        <f>IF(Systematic[[#This Row],[VariableIndex]]&gt;1,C457,IF(C457+1=StepsPerSubsample,0,C457+1))</f>
        <v>9</v>
      </c>
      <c r="D458" s="1">
        <f t="shared" si="22"/>
        <v>2</v>
      </c>
      <c r="E458" s="1" t="str">
        <f>INDEX(Protocol[Mark],MATCH(C458,Protocol[Step],0))</f>
        <v>9U</v>
      </c>
      <c r="F458" s="1" t="str">
        <f>INDEX(Variables[Variable],MATCH(Systematic[[#This Row],[VariableIndex]],Variables[Index],0))</f>
        <v>O2 flux per volume</v>
      </c>
      <c r="G458" s="134">
        <f>Systematic[[#This Row],[Sample]]*1000000+Systematic[[#This Row],[SubSample]]*10000+Systematic[[#This Row],[VariableIndex]]</f>
        <v>2010002</v>
      </c>
      <c r="H458" s="134">
        <f>Systematic[[#This Row],[SampleVariableLabel]]+100*Systematic[[#This Row],[State]]</f>
        <v>2010902</v>
      </c>
      <c r="I458" s="27" t="e">
        <f>IF(Systematic[[#This Row],[Sample]]&gt;nSamples,"",INDEX(MarkStats[],MATCH(Systematic[[#This Row],[SampleVariableLabel]],MarkStats[Label],0), Systematic[[#This Row],[State]]+4))</f>
        <v>#N/A</v>
      </c>
    </row>
    <row r="459" spans="1:9" x14ac:dyDescent="0.25">
      <c r="A459" s="1">
        <f t="shared" si="23"/>
        <v>2</v>
      </c>
      <c r="B459" s="1">
        <f t="shared" si="21"/>
        <v>1</v>
      </c>
      <c r="C459" s="1">
        <f>IF(Systematic[[#This Row],[VariableIndex]]&gt;1,C458,IF(C458+1=StepsPerSubsample,0,C458+1))</f>
        <v>9</v>
      </c>
      <c r="D459" s="1">
        <f t="shared" si="22"/>
        <v>3</v>
      </c>
      <c r="E459" s="1" t="str">
        <f>INDEX(Protocol[Mark],MATCH(C459,Protocol[Step],0))</f>
        <v>9U</v>
      </c>
      <c r="F459" s="1" t="str">
        <f>INDEX(Variables[Variable],MATCH(Systematic[[#This Row],[VariableIndex]],Variables[Index],0))</f>
        <v>Specific flux</v>
      </c>
      <c r="G459" s="134">
        <f>Systematic[[#This Row],[Sample]]*1000000+Systematic[[#This Row],[SubSample]]*10000+Systematic[[#This Row],[VariableIndex]]</f>
        <v>2010003</v>
      </c>
      <c r="H459" s="134">
        <f>Systematic[[#This Row],[SampleVariableLabel]]+100*Systematic[[#This Row],[State]]</f>
        <v>2010903</v>
      </c>
      <c r="I459" s="27" t="e">
        <f>IF(Systematic[[#This Row],[Sample]]&gt;nSamples,"",INDEX(MarkStats[],MATCH(Systematic[[#This Row],[SampleVariableLabel]],MarkStats[Label],0), Systematic[[#This Row],[State]]+4))</f>
        <v>#N/A</v>
      </c>
    </row>
    <row r="460" spans="1:9" x14ac:dyDescent="0.25">
      <c r="A460" s="1">
        <f t="shared" si="23"/>
        <v>2</v>
      </c>
      <c r="B460" s="1">
        <f t="shared" si="21"/>
        <v>1</v>
      </c>
      <c r="C460" s="1">
        <f>IF(Systematic[[#This Row],[VariableIndex]]&gt;1,C459,IF(C459+1=StepsPerSubsample,0,C459+1))</f>
        <v>9</v>
      </c>
      <c r="D460" s="1">
        <f t="shared" si="22"/>
        <v>4</v>
      </c>
      <c r="E460" s="1" t="str">
        <f>INDEX(Protocol[Mark],MATCH(C460,Protocol[Step],0))</f>
        <v>9U</v>
      </c>
      <c r="F460" s="1" t="str">
        <f>INDEX(Variables[Variable],MATCH(Systematic[[#This Row],[VariableIndex]],Variables[Index],0))</f>
        <v>Flux control ratio</v>
      </c>
      <c r="G460" s="134">
        <f>Systematic[[#This Row],[Sample]]*1000000+Systematic[[#This Row],[SubSample]]*10000+Systematic[[#This Row],[VariableIndex]]</f>
        <v>2010004</v>
      </c>
      <c r="H460" s="134">
        <f>Systematic[[#This Row],[SampleVariableLabel]]+100*Systematic[[#This Row],[State]]</f>
        <v>2010904</v>
      </c>
      <c r="I460" s="27" t="e">
        <f>IF(Systematic[[#This Row],[Sample]]&gt;nSamples,"",INDEX(MarkStats[],MATCH(Systematic[[#This Row],[SampleVariableLabel]],MarkStats[Label],0), Systematic[[#This Row],[State]]+4))</f>
        <v>#N/A</v>
      </c>
    </row>
    <row r="461" spans="1:9" x14ac:dyDescent="0.25">
      <c r="A461" s="1">
        <f t="shared" si="23"/>
        <v>2</v>
      </c>
      <c r="B461" s="1">
        <f t="shared" si="21"/>
        <v>1</v>
      </c>
      <c r="C461" s="1">
        <f>IF(Systematic[[#This Row],[VariableIndex]]&gt;1,C460,IF(C460+1=StepsPerSubsample,0,C460+1))</f>
        <v>9</v>
      </c>
      <c r="D461" s="1">
        <f t="shared" si="22"/>
        <v>5</v>
      </c>
      <c r="E461" s="1" t="str">
        <f>INDEX(Protocol[Mark],MATCH(C461,Protocol[Step],0))</f>
        <v>9U</v>
      </c>
      <c r="F461" s="1" t="str">
        <f>INDEX(Variables[Variable],MATCH(Systematic[[#This Row],[VariableIndex]],Variables[Index],0))</f>
        <v>Specific flux (mt)</v>
      </c>
      <c r="G461" s="134">
        <f>Systematic[[#This Row],[Sample]]*1000000+Systematic[[#This Row],[SubSample]]*10000+Systematic[[#This Row],[VariableIndex]]</f>
        <v>2010005</v>
      </c>
      <c r="H461" s="134">
        <f>Systematic[[#This Row],[SampleVariableLabel]]+100*Systematic[[#This Row],[State]]</f>
        <v>2010905</v>
      </c>
      <c r="I461" s="27" t="e">
        <f>IF(Systematic[[#This Row],[Sample]]&gt;nSamples,"",INDEX(MarkStats[],MATCH(Systematic[[#This Row],[SampleVariableLabel]],MarkStats[Label],0), Systematic[[#This Row],[State]]+4))</f>
        <v>#N/A</v>
      </c>
    </row>
    <row r="462" spans="1:9" x14ac:dyDescent="0.25">
      <c r="A462" s="1">
        <f t="shared" si="23"/>
        <v>2</v>
      </c>
      <c r="B462" s="1">
        <f t="shared" si="21"/>
        <v>1</v>
      </c>
      <c r="C462" s="1">
        <f>IF(Systematic[[#This Row],[VariableIndex]]&gt;1,C461,IF(C461+1=StepsPerSubsample,0,C461+1))</f>
        <v>9</v>
      </c>
      <c r="D462" s="1">
        <f t="shared" si="22"/>
        <v>6</v>
      </c>
      <c r="E462" s="1" t="str">
        <f>INDEX(Protocol[Mark],MATCH(C462,Protocol[Step],0))</f>
        <v>9U</v>
      </c>
      <c r="F462" s="1" t="str">
        <f>INDEX(Variables[Variable],MATCH(Systematic[[#This Row],[VariableIndex]],Variables[Index],0))</f>
        <v>FCR (mt: ROX-corr.)</v>
      </c>
      <c r="G462" s="134">
        <f>Systematic[[#This Row],[Sample]]*1000000+Systematic[[#This Row],[SubSample]]*10000+Systematic[[#This Row],[VariableIndex]]</f>
        <v>2010006</v>
      </c>
      <c r="H462" s="134">
        <f>Systematic[[#This Row],[SampleVariableLabel]]+100*Systematic[[#This Row],[State]]</f>
        <v>2010906</v>
      </c>
      <c r="I462" s="27" t="e">
        <f>IF(Systematic[[#This Row],[Sample]]&gt;nSamples,"",INDEX(MarkStats[],MATCH(Systematic[[#This Row],[SampleVariableLabel]],MarkStats[Label],0), Systematic[[#This Row],[State]]+4))</f>
        <v>#N/A</v>
      </c>
    </row>
    <row r="463" spans="1:9" x14ac:dyDescent="0.25">
      <c r="A463" s="1">
        <f t="shared" si="23"/>
        <v>2</v>
      </c>
      <c r="B463" s="1">
        <f t="shared" si="21"/>
        <v>1</v>
      </c>
      <c r="C463" s="1">
        <f>IF(Systematic[[#This Row],[VariableIndex]]&gt;1,C462,IF(C462+1=StepsPerSubsample,0,C462+1))</f>
        <v>9</v>
      </c>
      <c r="D463" s="1">
        <f t="shared" si="22"/>
        <v>7</v>
      </c>
      <c r="E463" s="1" t="str">
        <f>INDEX(Protocol[Mark],MATCH(C463,Protocol[Step],0))</f>
        <v>9U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2010007</v>
      </c>
      <c r="H463" s="134">
        <f>Systematic[[#This Row],[SampleVariableLabel]]+100*Systematic[[#This Row],[State]]</f>
        <v>2010907</v>
      </c>
      <c r="I463" s="27" t="e">
        <f>IF(Systematic[[#This Row],[Sample]]&gt;nSamples,"",INDEX(MarkStats[],MATCH(Systematic[[#This Row],[SampleVariableLabel]],MarkStats[Label],0), Systematic[[#This Row],[State]]+4))</f>
        <v>#N/A</v>
      </c>
    </row>
    <row r="464" spans="1:9" x14ac:dyDescent="0.25">
      <c r="A464" s="1">
        <f t="shared" si="23"/>
        <v>2</v>
      </c>
      <c r="B464" s="1">
        <f t="shared" si="21"/>
        <v>1</v>
      </c>
      <c r="C464" s="1">
        <f>IF(Systematic[[#This Row],[VariableIndex]]&gt;1,C463,IF(C463+1=StepsPerSubsample,0,C463+1))</f>
        <v>10</v>
      </c>
      <c r="D464" s="1">
        <f t="shared" si="22"/>
        <v>1</v>
      </c>
      <c r="E464" s="1" t="str">
        <f>INDEX(Protocol[Mark],MATCH(C464,Protocol[Step],0))</f>
        <v>9c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2010001</v>
      </c>
      <c r="H464" s="134">
        <f>Systematic[[#This Row],[SampleVariableLabel]]+100*Systematic[[#This Row],[State]]</f>
        <v>2011001</v>
      </c>
      <c r="I464" s="27" t="e">
        <f>IF(Systematic[[#This Row],[Sample]]&gt;nSamples,"",INDEX(MarkStats[],MATCH(Systematic[[#This Row],[SampleVariableLabel]],MarkStats[Label],0), Systematic[[#This Row],[State]]+4))</f>
        <v>#N/A</v>
      </c>
    </row>
    <row r="465" spans="1:9" x14ac:dyDescent="0.25">
      <c r="A465" s="1">
        <f t="shared" si="23"/>
        <v>2</v>
      </c>
      <c r="B465" s="1">
        <f t="shared" si="21"/>
        <v>1</v>
      </c>
      <c r="C465" s="1">
        <f>IF(Systematic[[#This Row],[VariableIndex]]&gt;1,C464,IF(C464+1=StepsPerSubsample,0,C464+1))</f>
        <v>10</v>
      </c>
      <c r="D465" s="1">
        <f t="shared" si="22"/>
        <v>2</v>
      </c>
      <c r="E465" s="1" t="str">
        <f>INDEX(Protocol[Mark],MATCH(C465,Protocol[Step],0))</f>
        <v>9c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2010002</v>
      </c>
      <c r="H465" s="134">
        <f>Systematic[[#This Row],[SampleVariableLabel]]+100*Systematic[[#This Row],[State]]</f>
        <v>2011002</v>
      </c>
      <c r="I465" s="27" t="e">
        <f>IF(Systematic[[#This Row],[Sample]]&gt;nSamples,"",INDEX(MarkStats[],MATCH(Systematic[[#This Row],[SampleVariableLabel]],MarkStats[Label],0), Systematic[[#This Row],[State]]+4))</f>
        <v>#N/A</v>
      </c>
    </row>
    <row r="466" spans="1:9" x14ac:dyDescent="0.25">
      <c r="A466" s="1">
        <f t="shared" si="23"/>
        <v>2</v>
      </c>
      <c r="B466" s="1">
        <f t="shared" si="21"/>
        <v>1</v>
      </c>
      <c r="C466" s="1">
        <f>IF(Systematic[[#This Row],[VariableIndex]]&gt;1,C465,IF(C465+1=StepsPerSubsample,0,C465+1))</f>
        <v>10</v>
      </c>
      <c r="D466" s="1">
        <f t="shared" si="22"/>
        <v>3</v>
      </c>
      <c r="E466" s="1" t="str">
        <f>INDEX(Protocol[Mark],MATCH(C466,Protocol[Step],0))</f>
        <v>9c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2010003</v>
      </c>
      <c r="H466" s="134">
        <f>Systematic[[#This Row],[SampleVariableLabel]]+100*Systematic[[#This Row],[State]]</f>
        <v>2011003</v>
      </c>
      <c r="I466" s="27" t="e">
        <f>IF(Systematic[[#This Row],[Sample]]&gt;nSamples,"",INDEX(MarkStats[],MATCH(Systematic[[#This Row],[SampleVariableLabel]],MarkStats[Label],0), Systematic[[#This Row],[State]]+4))</f>
        <v>#N/A</v>
      </c>
    </row>
    <row r="467" spans="1:9" x14ac:dyDescent="0.25">
      <c r="A467" s="1">
        <f t="shared" si="23"/>
        <v>2</v>
      </c>
      <c r="B467" s="1">
        <f t="shared" si="21"/>
        <v>1</v>
      </c>
      <c r="C467" s="1">
        <f>IF(Systematic[[#This Row],[VariableIndex]]&gt;1,C466,IF(C466+1=StepsPerSubsample,0,C466+1))</f>
        <v>10</v>
      </c>
      <c r="D467" s="1">
        <f t="shared" si="22"/>
        <v>4</v>
      </c>
      <c r="E467" s="1" t="str">
        <f>INDEX(Protocol[Mark],MATCH(C467,Protocol[Step],0))</f>
        <v>9c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2010004</v>
      </c>
      <c r="H467" s="134">
        <f>Systematic[[#This Row],[SampleVariableLabel]]+100*Systematic[[#This Row],[State]]</f>
        <v>2011004</v>
      </c>
      <c r="I467" s="27" t="e">
        <f>IF(Systematic[[#This Row],[Sample]]&gt;nSamples,"",INDEX(MarkStats[],MATCH(Systematic[[#This Row],[SampleVariableLabel]],MarkStats[Label],0), Systematic[[#This Row],[State]]+4))</f>
        <v>#N/A</v>
      </c>
    </row>
    <row r="468" spans="1:9" x14ac:dyDescent="0.25">
      <c r="A468" s="1">
        <f t="shared" si="23"/>
        <v>2</v>
      </c>
      <c r="B468" s="1">
        <f t="shared" si="21"/>
        <v>1</v>
      </c>
      <c r="C468" s="1">
        <f>IF(Systematic[[#This Row],[VariableIndex]]&gt;1,C467,IF(C467+1=StepsPerSubsample,0,C467+1))</f>
        <v>10</v>
      </c>
      <c r="D468" s="1">
        <f t="shared" si="22"/>
        <v>5</v>
      </c>
      <c r="E468" s="1" t="str">
        <f>INDEX(Protocol[Mark],MATCH(C468,Protocol[Step],0))</f>
        <v>9c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2010005</v>
      </c>
      <c r="H468" s="134">
        <f>Systematic[[#This Row],[SampleVariableLabel]]+100*Systematic[[#This Row],[State]]</f>
        <v>2011005</v>
      </c>
      <c r="I468" s="27" t="e">
        <f>IF(Systematic[[#This Row],[Sample]]&gt;nSamples,"",INDEX(MarkStats[],MATCH(Systematic[[#This Row],[SampleVariableLabel]],MarkStats[Label],0), Systematic[[#This Row],[State]]+4))</f>
        <v>#N/A</v>
      </c>
    </row>
    <row r="469" spans="1:9" x14ac:dyDescent="0.25">
      <c r="A469" s="1">
        <f t="shared" si="23"/>
        <v>2</v>
      </c>
      <c r="B469" s="1">
        <f t="shared" si="21"/>
        <v>1</v>
      </c>
      <c r="C469" s="1">
        <f>IF(Systematic[[#This Row],[VariableIndex]]&gt;1,C468,IF(C468+1=StepsPerSubsample,0,C468+1))</f>
        <v>10</v>
      </c>
      <c r="D469" s="1">
        <f t="shared" si="22"/>
        <v>6</v>
      </c>
      <c r="E469" s="1" t="str">
        <f>INDEX(Protocol[Mark],MATCH(C469,Protocol[Step],0))</f>
        <v>9c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2010006</v>
      </c>
      <c r="H469" s="134">
        <f>Systematic[[#This Row],[SampleVariableLabel]]+100*Systematic[[#This Row],[State]]</f>
        <v>2011006</v>
      </c>
      <c r="I469" s="27" t="e">
        <f>IF(Systematic[[#This Row],[Sample]]&gt;nSamples,"",INDEX(MarkStats[],MATCH(Systematic[[#This Row],[SampleVariableLabel]],MarkStats[Label],0), Systematic[[#This Row],[State]]+4))</f>
        <v>#N/A</v>
      </c>
    </row>
    <row r="470" spans="1:9" x14ac:dyDescent="0.25">
      <c r="A470" s="1">
        <f t="shared" si="23"/>
        <v>2</v>
      </c>
      <c r="B470" s="1">
        <f t="shared" si="21"/>
        <v>1</v>
      </c>
      <c r="C470" s="1">
        <f>IF(Systematic[[#This Row],[VariableIndex]]&gt;1,C469,IF(C469+1=StepsPerSubsample,0,C469+1))</f>
        <v>10</v>
      </c>
      <c r="D470" s="1">
        <f t="shared" si="22"/>
        <v>7</v>
      </c>
      <c r="E470" s="1" t="str">
        <f>INDEX(Protocol[Mark],MATCH(C470,Protocol[Step],0))</f>
        <v>9c</v>
      </c>
      <c r="F470" s="1" t="str">
        <f>INDEX(Variables[Variable],MATCH(Systematic[[#This Row],[VariableIndex]],Variables[Index],0))</f>
        <v>FCR (mt: ROX-corr.)</v>
      </c>
      <c r="G470" s="134">
        <f>Systematic[[#This Row],[Sample]]*1000000+Systematic[[#This Row],[SubSample]]*10000+Systematic[[#This Row],[VariableIndex]]</f>
        <v>2010007</v>
      </c>
      <c r="H470" s="134">
        <f>Systematic[[#This Row],[SampleVariableLabel]]+100*Systematic[[#This Row],[State]]</f>
        <v>2011007</v>
      </c>
      <c r="I470" s="27" t="e">
        <f>IF(Systematic[[#This Row],[Sample]]&gt;nSamples,"",INDEX(MarkStats[],MATCH(Systematic[[#This Row],[SampleVariableLabel]],MarkStats[Label],0), Systematic[[#This Row],[State]]+4))</f>
        <v>#N/A</v>
      </c>
    </row>
    <row r="471" spans="1:9" x14ac:dyDescent="0.25">
      <c r="A471" s="1">
        <f t="shared" si="23"/>
        <v>2</v>
      </c>
      <c r="B471" s="1">
        <f t="shared" si="21"/>
        <v>1</v>
      </c>
      <c r="C471" s="1">
        <f>IF(Systematic[[#This Row],[VariableIndex]]&gt;1,C470,IF(C470+1=StepsPerSubsample,0,C470+1))</f>
        <v>11</v>
      </c>
      <c r="D471" s="1">
        <f t="shared" si="22"/>
        <v>1</v>
      </c>
      <c r="E471" s="1" t="str">
        <f>INDEX(Protocol[Mark],MATCH(C471,Protocol[Step],0))</f>
        <v>10Ama</v>
      </c>
      <c r="F471" s="1" t="str">
        <f>INDEX(Variables[Variable],MATCH(Systematic[[#This Row],[VariableIndex]],Variables[Index],0))</f>
        <v>O2 concentration</v>
      </c>
      <c r="G471" s="134">
        <f>Systematic[[#This Row],[Sample]]*1000000+Systematic[[#This Row],[SubSample]]*10000+Systematic[[#This Row],[VariableIndex]]</f>
        <v>2010001</v>
      </c>
      <c r="H471" s="134">
        <f>Systematic[[#This Row],[SampleVariableLabel]]+100*Systematic[[#This Row],[State]]</f>
        <v>2011101</v>
      </c>
      <c r="I471" s="27" t="e">
        <f>IF(Systematic[[#This Row],[Sample]]&gt;nSamples,"",INDEX(MarkStats[],MATCH(Systematic[[#This Row],[SampleVariableLabel]],MarkStats[Label],0), Systematic[[#This Row],[State]]+4))</f>
        <v>#N/A</v>
      </c>
    </row>
    <row r="472" spans="1:9" x14ac:dyDescent="0.25">
      <c r="A472" s="1">
        <f t="shared" si="23"/>
        <v>2</v>
      </c>
      <c r="B472" s="1">
        <f t="shared" si="21"/>
        <v>1</v>
      </c>
      <c r="C472" s="1">
        <f>IF(Systematic[[#This Row],[VariableIndex]]&gt;1,C471,IF(C471+1=StepsPerSubsample,0,C471+1))</f>
        <v>11</v>
      </c>
      <c r="D472" s="1">
        <f t="shared" si="22"/>
        <v>2</v>
      </c>
      <c r="E472" s="1" t="str">
        <f>INDEX(Protocol[Mark],MATCH(C472,Protocol[Step],0))</f>
        <v>10Ama</v>
      </c>
      <c r="F472" s="1" t="str">
        <f>INDEX(Variables[Variable],MATCH(Systematic[[#This Row],[VariableIndex]],Variables[Index],0))</f>
        <v>O2 flux per volume</v>
      </c>
      <c r="G472" s="134">
        <f>Systematic[[#This Row],[Sample]]*1000000+Systematic[[#This Row],[SubSample]]*10000+Systematic[[#This Row],[VariableIndex]]</f>
        <v>2010002</v>
      </c>
      <c r="H472" s="134">
        <f>Systematic[[#This Row],[SampleVariableLabel]]+100*Systematic[[#This Row],[State]]</f>
        <v>2011102</v>
      </c>
      <c r="I472" s="27" t="e">
        <f>IF(Systematic[[#This Row],[Sample]]&gt;nSamples,"",INDEX(MarkStats[],MATCH(Systematic[[#This Row],[SampleVariableLabel]],MarkStats[Label],0), Systematic[[#This Row],[State]]+4))</f>
        <v>#N/A</v>
      </c>
    </row>
    <row r="473" spans="1:9" x14ac:dyDescent="0.25">
      <c r="A473" s="1">
        <f t="shared" si="23"/>
        <v>2</v>
      </c>
      <c r="B473" s="1">
        <f t="shared" si="21"/>
        <v>1</v>
      </c>
      <c r="C473" s="1">
        <f>IF(Systematic[[#This Row],[VariableIndex]]&gt;1,C472,IF(C472+1=StepsPerSubsample,0,C472+1))</f>
        <v>11</v>
      </c>
      <c r="D473" s="1">
        <f t="shared" si="22"/>
        <v>3</v>
      </c>
      <c r="E473" s="1" t="str">
        <f>INDEX(Protocol[Mark],MATCH(C473,Protocol[Step],0))</f>
        <v>10Ama</v>
      </c>
      <c r="F473" s="1" t="str">
        <f>INDEX(Variables[Variable],MATCH(Systematic[[#This Row],[VariableIndex]],Variables[Index],0))</f>
        <v>Specific flux</v>
      </c>
      <c r="G473" s="134">
        <f>Systematic[[#This Row],[Sample]]*1000000+Systematic[[#This Row],[SubSample]]*10000+Systematic[[#This Row],[VariableIndex]]</f>
        <v>2010003</v>
      </c>
      <c r="H473" s="134">
        <f>Systematic[[#This Row],[SampleVariableLabel]]+100*Systematic[[#This Row],[State]]</f>
        <v>2011103</v>
      </c>
      <c r="I473" s="27" t="e">
        <f>IF(Systematic[[#This Row],[Sample]]&gt;nSamples,"",INDEX(MarkStats[],MATCH(Systematic[[#This Row],[SampleVariableLabel]],MarkStats[Label],0), Systematic[[#This Row],[State]]+4))</f>
        <v>#N/A</v>
      </c>
    </row>
    <row r="474" spans="1:9" x14ac:dyDescent="0.25">
      <c r="A474" s="1">
        <f t="shared" si="23"/>
        <v>2</v>
      </c>
      <c r="B474" s="1">
        <f t="shared" si="21"/>
        <v>1</v>
      </c>
      <c r="C474" s="1">
        <f>IF(Systematic[[#This Row],[VariableIndex]]&gt;1,C473,IF(C473+1=StepsPerSubsample,0,C473+1))</f>
        <v>11</v>
      </c>
      <c r="D474" s="1">
        <f t="shared" si="22"/>
        <v>4</v>
      </c>
      <c r="E474" s="1" t="str">
        <f>INDEX(Protocol[Mark],MATCH(C474,Protocol[Step],0))</f>
        <v>10Ama</v>
      </c>
      <c r="F474" s="1" t="str">
        <f>INDEX(Variables[Variable],MATCH(Systematic[[#This Row],[VariableIndex]],Variables[Index],0))</f>
        <v>Flux control ratio</v>
      </c>
      <c r="G474" s="134">
        <f>Systematic[[#This Row],[Sample]]*1000000+Systematic[[#This Row],[SubSample]]*10000+Systematic[[#This Row],[VariableIndex]]</f>
        <v>2010004</v>
      </c>
      <c r="H474" s="134">
        <f>Systematic[[#This Row],[SampleVariableLabel]]+100*Systematic[[#This Row],[State]]</f>
        <v>2011104</v>
      </c>
      <c r="I474" s="27" t="e">
        <f>IF(Systematic[[#This Row],[Sample]]&gt;nSamples,"",INDEX(MarkStats[],MATCH(Systematic[[#This Row],[SampleVariableLabel]],MarkStats[Label],0), Systematic[[#This Row],[State]]+4))</f>
        <v>#N/A</v>
      </c>
    </row>
    <row r="475" spans="1:9" x14ac:dyDescent="0.25">
      <c r="A475" s="1">
        <f t="shared" si="23"/>
        <v>2</v>
      </c>
      <c r="B475" s="1">
        <f t="shared" si="21"/>
        <v>1</v>
      </c>
      <c r="C475" s="1">
        <f>IF(Systematic[[#This Row],[VariableIndex]]&gt;1,C474,IF(C474+1=StepsPerSubsample,0,C474+1))</f>
        <v>11</v>
      </c>
      <c r="D475" s="1">
        <f t="shared" si="22"/>
        <v>5</v>
      </c>
      <c r="E475" s="1" t="str">
        <f>INDEX(Protocol[Mark],MATCH(C475,Protocol[Step],0))</f>
        <v>10Ama</v>
      </c>
      <c r="F475" s="1" t="str">
        <f>INDEX(Variables[Variable],MATCH(Systematic[[#This Row],[VariableIndex]],Variables[Index],0))</f>
        <v>Specific flux (mt)</v>
      </c>
      <c r="G475" s="134">
        <f>Systematic[[#This Row],[Sample]]*1000000+Systematic[[#This Row],[SubSample]]*10000+Systematic[[#This Row],[VariableIndex]]</f>
        <v>2010005</v>
      </c>
      <c r="H475" s="134">
        <f>Systematic[[#This Row],[SampleVariableLabel]]+100*Systematic[[#This Row],[State]]</f>
        <v>2011105</v>
      </c>
      <c r="I475" s="27" t="e">
        <f>IF(Systematic[[#This Row],[Sample]]&gt;nSamples,"",INDEX(MarkStats[],MATCH(Systematic[[#This Row],[SampleVariableLabel]],MarkStats[Label],0), Systematic[[#This Row],[State]]+4))</f>
        <v>#N/A</v>
      </c>
    </row>
    <row r="476" spans="1:9" x14ac:dyDescent="0.25">
      <c r="A476" s="1">
        <f t="shared" si="23"/>
        <v>2</v>
      </c>
      <c r="B476" s="1">
        <f t="shared" si="21"/>
        <v>1</v>
      </c>
      <c r="C476" s="1">
        <f>IF(Systematic[[#This Row],[VariableIndex]]&gt;1,C475,IF(C475+1=StepsPerSubsample,0,C475+1))</f>
        <v>11</v>
      </c>
      <c r="D476" s="1">
        <f t="shared" si="22"/>
        <v>6</v>
      </c>
      <c r="E476" s="1" t="str">
        <f>INDEX(Protocol[Mark],MATCH(C476,Protocol[Step],0))</f>
        <v>10Ama</v>
      </c>
      <c r="F476" s="1" t="str">
        <f>INDEX(Variables[Variable],MATCH(Systematic[[#This Row],[VariableIndex]],Variables[Index],0))</f>
        <v>FCR (mt: ROX-corr.)</v>
      </c>
      <c r="G476" s="134">
        <f>Systematic[[#This Row],[Sample]]*1000000+Systematic[[#This Row],[SubSample]]*10000+Systematic[[#This Row],[VariableIndex]]</f>
        <v>2010006</v>
      </c>
      <c r="H476" s="134">
        <f>Systematic[[#This Row],[SampleVariableLabel]]+100*Systematic[[#This Row],[State]]</f>
        <v>2011106</v>
      </c>
      <c r="I476" s="27" t="e">
        <f>IF(Systematic[[#This Row],[Sample]]&gt;nSamples,"",INDEX(MarkStats[],MATCH(Systematic[[#This Row],[SampleVariableLabel]],MarkStats[Label],0), Systematic[[#This Row],[State]]+4))</f>
        <v>#N/A</v>
      </c>
    </row>
    <row r="477" spans="1:9" x14ac:dyDescent="0.25">
      <c r="A477" s="1">
        <f t="shared" si="23"/>
        <v>2</v>
      </c>
      <c r="B477" s="1">
        <f t="shared" si="21"/>
        <v>1</v>
      </c>
      <c r="C477" s="1">
        <f>IF(Systematic[[#This Row],[VariableIndex]]&gt;1,C476,IF(C476+1=StepsPerSubsample,0,C476+1))</f>
        <v>11</v>
      </c>
      <c r="D477" s="1">
        <f t="shared" si="22"/>
        <v>7</v>
      </c>
      <c r="E477" s="1" t="str">
        <f>INDEX(Protocol[Mark],MATCH(C477,Protocol[Step],0))</f>
        <v>10Ama</v>
      </c>
      <c r="F477" s="1" t="str">
        <f>INDEX(Variables[Variable],MATCH(Systematic[[#This Row],[VariableIndex]],Variables[Index],0))</f>
        <v>FCR (mt: ROX-corr.)</v>
      </c>
      <c r="G477" s="134">
        <f>Systematic[[#This Row],[Sample]]*1000000+Systematic[[#This Row],[SubSample]]*10000+Systematic[[#This Row],[VariableIndex]]</f>
        <v>2010007</v>
      </c>
      <c r="H477" s="134">
        <f>Systematic[[#This Row],[SampleVariableLabel]]+100*Systematic[[#This Row],[State]]</f>
        <v>2011107</v>
      </c>
      <c r="I477" s="27" t="e">
        <f>IF(Systematic[[#This Row],[Sample]]&gt;nSamples,"",INDEX(MarkStats[],MATCH(Systematic[[#This Row],[SampleVariableLabel]],MarkStats[Label],0), Systematic[[#This Row],[State]]+4))</f>
        <v>#N/A</v>
      </c>
    </row>
    <row r="478" spans="1:9" x14ac:dyDescent="0.25">
      <c r="A478" s="1">
        <f t="shared" si="23"/>
        <v>2</v>
      </c>
      <c r="B478" s="1">
        <f t="shared" si="21"/>
        <v>1</v>
      </c>
      <c r="C478" s="1">
        <f>IF(Systematic[[#This Row],[VariableIndex]]&gt;1,C477,IF(C477+1=StepsPerSubsample,0,C477+1))</f>
        <v>12</v>
      </c>
      <c r="D478" s="1">
        <f t="shared" si="22"/>
        <v>1</v>
      </c>
      <c r="E478" s="1" t="str">
        <f>INDEX(Protocol[Mark],MATCH(C478,Protocol[Step],0))</f>
        <v>11AsTm</v>
      </c>
      <c r="F478" s="1" t="str">
        <f>INDEX(Variables[Variable],MATCH(Systematic[[#This Row],[VariableIndex]],Variables[Index],0))</f>
        <v>O2 concentration</v>
      </c>
      <c r="G478" s="134">
        <f>Systematic[[#This Row],[Sample]]*1000000+Systematic[[#This Row],[SubSample]]*10000+Systematic[[#This Row],[VariableIndex]]</f>
        <v>2010001</v>
      </c>
      <c r="H478" s="134">
        <f>Systematic[[#This Row],[SampleVariableLabel]]+100*Systematic[[#This Row],[State]]</f>
        <v>2011201</v>
      </c>
      <c r="I478" s="27" t="e">
        <f>IF(Systematic[[#This Row],[Sample]]&gt;nSamples,"",INDEX(MarkStats[],MATCH(Systematic[[#This Row],[SampleVariableLabel]],MarkStats[Label],0), Systematic[[#This Row],[State]]+4))</f>
        <v>#N/A</v>
      </c>
    </row>
    <row r="479" spans="1:9" x14ac:dyDescent="0.25">
      <c r="A479" s="1">
        <f t="shared" si="23"/>
        <v>2</v>
      </c>
      <c r="B479" s="1">
        <f t="shared" si="21"/>
        <v>1</v>
      </c>
      <c r="C479" s="1">
        <f>IF(Systematic[[#This Row],[VariableIndex]]&gt;1,C478,IF(C478+1=StepsPerSubsample,0,C478+1))</f>
        <v>12</v>
      </c>
      <c r="D479" s="1">
        <f t="shared" si="22"/>
        <v>2</v>
      </c>
      <c r="E479" s="1" t="str">
        <f>INDEX(Protocol[Mark],MATCH(C479,Protocol[Step],0))</f>
        <v>11AsTm</v>
      </c>
      <c r="F479" s="1" t="str">
        <f>INDEX(Variables[Variable],MATCH(Systematic[[#This Row],[VariableIndex]],Variables[Index],0))</f>
        <v>O2 flux per volume</v>
      </c>
      <c r="G479" s="134">
        <f>Systematic[[#This Row],[Sample]]*1000000+Systematic[[#This Row],[SubSample]]*10000+Systematic[[#This Row],[VariableIndex]]</f>
        <v>2010002</v>
      </c>
      <c r="H479" s="134">
        <f>Systematic[[#This Row],[SampleVariableLabel]]+100*Systematic[[#This Row],[State]]</f>
        <v>2011202</v>
      </c>
      <c r="I479" s="27" t="e">
        <f>IF(Systematic[[#This Row],[Sample]]&gt;nSamples,"",INDEX(MarkStats[],MATCH(Systematic[[#This Row],[SampleVariableLabel]],MarkStats[Label],0), Systematic[[#This Row],[State]]+4))</f>
        <v>#N/A</v>
      </c>
    </row>
    <row r="480" spans="1:9" x14ac:dyDescent="0.25">
      <c r="A480" s="1">
        <f t="shared" si="23"/>
        <v>2</v>
      </c>
      <c r="B480" s="1">
        <f t="shared" si="21"/>
        <v>1</v>
      </c>
      <c r="C480" s="1">
        <f>IF(Systematic[[#This Row],[VariableIndex]]&gt;1,C479,IF(C479+1=StepsPerSubsample,0,C479+1))</f>
        <v>12</v>
      </c>
      <c r="D480" s="1">
        <f t="shared" si="22"/>
        <v>3</v>
      </c>
      <c r="E480" s="1" t="str">
        <f>INDEX(Protocol[Mark],MATCH(C480,Protocol[Step],0))</f>
        <v>11AsTm</v>
      </c>
      <c r="F480" s="1" t="str">
        <f>INDEX(Variables[Variable],MATCH(Systematic[[#This Row],[VariableIndex]],Variables[Index],0))</f>
        <v>Specific flux</v>
      </c>
      <c r="G480" s="134">
        <f>Systematic[[#This Row],[Sample]]*1000000+Systematic[[#This Row],[SubSample]]*10000+Systematic[[#This Row],[VariableIndex]]</f>
        <v>2010003</v>
      </c>
      <c r="H480" s="134">
        <f>Systematic[[#This Row],[SampleVariableLabel]]+100*Systematic[[#This Row],[State]]</f>
        <v>2011203</v>
      </c>
      <c r="I480" s="27" t="e">
        <f>IF(Systematic[[#This Row],[Sample]]&gt;nSamples,"",INDEX(MarkStats[],MATCH(Systematic[[#This Row],[SampleVariableLabel]],MarkStats[Label],0), Systematic[[#This Row],[State]]+4))</f>
        <v>#N/A</v>
      </c>
    </row>
    <row r="481" spans="1:9" x14ac:dyDescent="0.25">
      <c r="A481" s="1">
        <f t="shared" si="23"/>
        <v>2</v>
      </c>
      <c r="B481" s="1">
        <f t="shared" si="21"/>
        <v>1</v>
      </c>
      <c r="C481" s="1">
        <f>IF(Systematic[[#This Row],[VariableIndex]]&gt;1,C480,IF(C480+1=StepsPerSubsample,0,C480+1))</f>
        <v>12</v>
      </c>
      <c r="D481" s="1">
        <f t="shared" si="22"/>
        <v>4</v>
      </c>
      <c r="E481" s="1" t="str">
        <f>INDEX(Protocol[Mark],MATCH(C481,Protocol[Step],0))</f>
        <v>11AsTm</v>
      </c>
      <c r="F481" s="1" t="str">
        <f>INDEX(Variables[Variable],MATCH(Systematic[[#This Row],[VariableIndex]],Variables[Index],0))</f>
        <v>Flux control ratio</v>
      </c>
      <c r="G481" s="134">
        <f>Systematic[[#This Row],[Sample]]*1000000+Systematic[[#This Row],[SubSample]]*10000+Systematic[[#This Row],[VariableIndex]]</f>
        <v>2010004</v>
      </c>
      <c r="H481" s="134">
        <f>Systematic[[#This Row],[SampleVariableLabel]]+100*Systematic[[#This Row],[State]]</f>
        <v>2011204</v>
      </c>
      <c r="I481" s="27" t="e">
        <f>IF(Systematic[[#This Row],[Sample]]&gt;nSamples,"",INDEX(MarkStats[],MATCH(Systematic[[#This Row],[SampleVariableLabel]],MarkStats[Label],0), Systematic[[#This Row],[State]]+4))</f>
        <v>#N/A</v>
      </c>
    </row>
    <row r="482" spans="1:9" x14ac:dyDescent="0.25">
      <c r="A482" s="1">
        <f t="shared" si="23"/>
        <v>2</v>
      </c>
      <c r="B482" s="1">
        <f t="shared" si="21"/>
        <v>1</v>
      </c>
      <c r="C482" s="1">
        <f>IF(Systematic[[#This Row],[VariableIndex]]&gt;1,C481,IF(C481+1=StepsPerSubsample,0,C481+1))</f>
        <v>12</v>
      </c>
      <c r="D482" s="1">
        <f t="shared" si="22"/>
        <v>5</v>
      </c>
      <c r="E482" s="1" t="str">
        <f>INDEX(Protocol[Mark],MATCH(C482,Protocol[Step],0))</f>
        <v>11AsTm</v>
      </c>
      <c r="F482" s="1" t="str">
        <f>INDEX(Variables[Variable],MATCH(Systematic[[#This Row],[VariableIndex]],Variables[Index],0))</f>
        <v>Specific flux (mt)</v>
      </c>
      <c r="G482" s="134">
        <f>Systematic[[#This Row],[Sample]]*1000000+Systematic[[#This Row],[SubSample]]*10000+Systematic[[#This Row],[VariableIndex]]</f>
        <v>2010005</v>
      </c>
      <c r="H482" s="134">
        <f>Systematic[[#This Row],[SampleVariableLabel]]+100*Systematic[[#This Row],[State]]</f>
        <v>2011205</v>
      </c>
      <c r="I482" s="27" t="e">
        <f>IF(Systematic[[#This Row],[Sample]]&gt;nSamples,"",INDEX(MarkStats[],MATCH(Systematic[[#This Row],[SampleVariableLabel]],MarkStats[Label],0), Systematic[[#This Row],[State]]+4))</f>
        <v>#N/A</v>
      </c>
    </row>
    <row r="483" spans="1:9" x14ac:dyDescent="0.25">
      <c r="A483" s="1">
        <f t="shared" si="23"/>
        <v>2</v>
      </c>
      <c r="B483" s="1">
        <f t="shared" si="21"/>
        <v>1</v>
      </c>
      <c r="C483" s="1">
        <f>IF(Systematic[[#This Row],[VariableIndex]]&gt;1,C482,IF(C482+1=StepsPerSubsample,0,C482+1))</f>
        <v>12</v>
      </c>
      <c r="D483" s="1">
        <f t="shared" si="22"/>
        <v>6</v>
      </c>
      <c r="E483" s="1" t="str">
        <f>INDEX(Protocol[Mark],MATCH(C483,Protocol[Step],0))</f>
        <v>11AsTm</v>
      </c>
      <c r="F483" s="1" t="str">
        <f>INDEX(Variables[Variable],MATCH(Systematic[[#This Row],[VariableIndex]],Variables[Index],0))</f>
        <v>FCR (mt: ROX-corr.)</v>
      </c>
      <c r="G483" s="134">
        <f>Systematic[[#This Row],[Sample]]*1000000+Systematic[[#This Row],[SubSample]]*10000+Systematic[[#This Row],[VariableIndex]]</f>
        <v>2010006</v>
      </c>
      <c r="H483" s="134">
        <f>Systematic[[#This Row],[SampleVariableLabel]]+100*Systematic[[#This Row],[State]]</f>
        <v>2011206</v>
      </c>
      <c r="I483" s="27" t="e">
        <f>IF(Systematic[[#This Row],[Sample]]&gt;nSamples,"",INDEX(MarkStats[],MATCH(Systematic[[#This Row],[SampleVariableLabel]],MarkStats[Label],0), Systematic[[#This Row],[State]]+4))</f>
        <v>#N/A</v>
      </c>
    </row>
    <row r="484" spans="1:9" x14ac:dyDescent="0.25">
      <c r="A484" s="1">
        <f t="shared" si="23"/>
        <v>2</v>
      </c>
      <c r="B484" s="1">
        <f t="shared" si="21"/>
        <v>1</v>
      </c>
      <c r="C484" s="1">
        <f>IF(Systematic[[#This Row],[VariableIndex]]&gt;1,C483,IF(C483+1=StepsPerSubsample,0,C483+1))</f>
        <v>12</v>
      </c>
      <c r="D484" s="1">
        <f t="shared" si="22"/>
        <v>7</v>
      </c>
      <c r="E484" s="1" t="str">
        <f>INDEX(Protocol[Mark],MATCH(C484,Protocol[Step],0))</f>
        <v>11AsTm</v>
      </c>
      <c r="F484" s="1" t="str">
        <f>INDEX(Variables[Variable],MATCH(Systematic[[#This Row],[VariableIndex]],Variables[Index],0))</f>
        <v>FCR (mt: ROX-corr.)</v>
      </c>
      <c r="G484" s="134">
        <f>Systematic[[#This Row],[Sample]]*1000000+Systematic[[#This Row],[SubSample]]*10000+Systematic[[#This Row],[VariableIndex]]</f>
        <v>2010007</v>
      </c>
      <c r="H484" s="134">
        <f>Systematic[[#This Row],[SampleVariableLabel]]+100*Systematic[[#This Row],[State]]</f>
        <v>2011207</v>
      </c>
      <c r="I484" s="27" t="e">
        <f>IF(Systematic[[#This Row],[Sample]]&gt;nSamples,"",INDEX(MarkStats[],MATCH(Systematic[[#This Row],[SampleVariableLabel]],MarkStats[Label],0), Systematic[[#This Row],[State]]+4))</f>
        <v>#N/A</v>
      </c>
    </row>
    <row r="485" spans="1:9" x14ac:dyDescent="0.25">
      <c r="A485" s="1">
        <f t="shared" si="23"/>
        <v>2</v>
      </c>
      <c r="B485" s="1">
        <f t="shared" si="21"/>
        <v>1</v>
      </c>
      <c r="C485" s="1">
        <f>IF(Systematic[[#This Row],[VariableIndex]]&gt;1,C484,IF(C484+1=StepsPerSubsample,0,C484+1))</f>
        <v>13</v>
      </c>
      <c r="D485" s="1">
        <f t="shared" si="22"/>
        <v>1</v>
      </c>
      <c r="E485" s="1" t="str">
        <f>INDEX(Protocol[Mark],MATCH(C485,Protocol[Step],0))</f>
        <v>12Azd</v>
      </c>
      <c r="F485" s="1" t="str">
        <f>INDEX(Variables[Variable],MATCH(Systematic[[#This Row],[VariableIndex]],Variables[Index],0))</f>
        <v>O2 concentration</v>
      </c>
      <c r="G485" s="134">
        <f>Systematic[[#This Row],[Sample]]*1000000+Systematic[[#This Row],[SubSample]]*10000+Systematic[[#This Row],[VariableIndex]]</f>
        <v>2010001</v>
      </c>
      <c r="H485" s="134">
        <f>Systematic[[#This Row],[SampleVariableLabel]]+100*Systematic[[#This Row],[State]]</f>
        <v>2011301</v>
      </c>
      <c r="I485" s="27" t="e">
        <f>IF(Systematic[[#This Row],[Sample]]&gt;nSamples,"",INDEX(MarkStats[],MATCH(Systematic[[#This Row],[SampleVariableLabel]],MarkStats[Label],0), Systematic[[#This Row],[State]]+4))</f>
        <v>#N/A</v>
      </c>
    </row>
    <row r="486" spans="1:9" x14ac:dyDescent="0.25">
      <c r="A486" s="1">
        <f t="shared" si="23"/>
        <v>2</v>
      </c>
      <c r="B486" s="1">
        <f t="shared" si="21"/>
        <v>1</v>
      </c>
      <c r="C486" s="1">
        <f>IF(Systematic[[#This Row],[VariableIndex]]&gt;1,C485,IF(C485+1=StepsPerSubsample,0,C485+1))</f>
        <v>13</v>
      </c>
      <c r="D486" s="1">
        <f t="shared" si="22"/>
        <v>2</v>
      </c>
      <c r="E486" s="1" t="str">
        <f>INDEX(Protocol[Mark],MATCH(C486,Protocol[Step],0))</f>
        <v>12Azd</v>
      </c>
      <c r="F486" s="1" t="str">
        <f>INDEX(Variables[Variable],MATCH(Systematic[[#This Row],[VariableIndex]],Variables[Index],0))</f>
        <v>O2 flux per volume</v>
      </c>
      <c r="G486" s="134">
        <f>Systematic[[#This Row],[Sample]]*1000000+Systematic[[#This Row],[SubSample]]*10000+Systematic[[#This Row],[VariableIndex]]</f>
        <v>2010002</v>
      </c>
      <c r="H486" s="134">
        <f>Systematic[[#This Row],[SampleVariableLabel]]+100*Systematic[[#This Row],[State]]</f>
        <v>2011302</v>
      </c>
      <c r="I486" s="27" t="e">
        <f>IF(Systematic[[#This Row],[Sample]]&gt;nSamples,"",INDEX(MarkStats[],MATCH(Systematic[[#This Row],[SampleVariableLabel]],MarkStats[Label],0), Systematic[[#This Row],[State]]+4))</f>
        <v>#N/A</v>
      </c>
    </row>
    <row r="487" spans="1:9" x14ac:dyDescent="0.25">
      <c r="A487" s="1">
        <f t="shared" si="23"/>
        <v>2</v>
      </c>
      <c r="B487" s="1">
        <f t="shared" si="21"/>
        <v>1</v>
      </c>
      <c r="C487" s="1">
        <f>IF(Systematic[[#This Row],[VariableIndex]]&gt;1,C486,IF(C486+1=StepsPerSubsample,0,C486+1))</f>
        <v>13</v>
      </c>
      <c r="D487" s="1">
        <f t="shared" si="22"/>
        <v>3</v>
      </c>
      <c r="E487" s="1" t="str">
        <f>INDEX(Protocol[Mark],MATCH(C487,Protocol[Step],0))</f>
        <v>12Azd</v>
      </c>
      <c r="F487" s="1" t="str">
        <f>INDEX(Variables[Variable],MATCH(Systematic[[#This Row],[VariableIndex]],Variables[Index],0))</f>
        <v>Specific flux</v>
      </c>
      <c r="G487" s="134">
        <f>Systematic[[#This Row],[Sample]]*1000000+Systematic[[#This Row],[SubSample]]*10000+Systematic[[#This Row],[VariableIndex]]</f>
        <v>2010003</v>
      </c>
      <c r="H487" s="134">
        <f>Systematic[[#This Row],[SampleVariableLabel]]+100*Systematic[[#This Row],[State]]</f>
        <v>2011303</v>
      </c>
      <c r="I487" s="27" t="e">
        <f>IF(Systematic[[#This Row],[Sample]]&gt;nSamples,"",INDEX(MarkStats[],MATCH(Systematic[[#This Row],[SampleVariableLabel]],MarkStats[Label],0), Systematic[[#This Row],[State]]+4))</f>
        <v>#N/A</v>
      </c>
    </row>
    <row r="488" spans="1:9" x14ac:dyDescent="0.25">
      <c r="A488" s="1">
        <f t="shared" si="23"/>
        <v>2</v>
      </c>
      <c r="B488" s="1">
        <f t="shared" si="21"/>
        <v>1</v>
      </c>
      <c r="C488" s="1">
        <f>IF(Systematic[[#This Row],[VariableIndex]]&gt;1,C487,IF(C487+1=StepsPerSubsample,0,C487+1))</f>
        <v>13</v>
      </c>
      <c r="D488" s="1">
        <f t="shared" si="22"/>
        <v>4</v>
      </c>
      <c r="E488" s="1" t="str">
        <f>INDEX(Protocol[Mark],MATCH(C488,Protocol[Step],0))</f>
        <v>12Azd</v>
      </c>
      <c r="F488" s="1" t="str">
        <f>INDEX(Variables[Variable],MATCH(Systematic[[#This Row],[VariableIndex]],Variables[Index],0))</f>
        <v>Flux control ratio</v>
      </c>
      <c r="G488" s="134">
        <f>Systematic[[#This Row],[Sample]]*1000000+Systematic[[#This Row],[SubSample]]*10000+Systematic[[#This Row],[VariableIndex]]</f>
        <v>2010004</v>
      </c>
      <c r="H488" s="134">
        <f>Systematic[[#This Row],[SampleVariableLabel]]+100*Systematic[[#This Row],[State]]</f>
        <v>2011304</v>
      </c>
      <c r="I488" s="27" t="e">
        <f>IF(Systematic[[#This Row],[Sample]]&gt;nSamples,"",INDEX(MarkStats[],MATCH(Systematic[[#This Row],[SampleVariableLabel]],MarkStats[Label],0), Systematic[[#This Row],[State]]+4))</f>
        <v>#N/A</v>
      </c>
    </row>
    <row r="489" spans="1:9" x14ac:dyDescent="0.25">
      <c r="A489" s="1">
        <f t="shared" si="23"/>
        <v>2</v>
      </c>
      <c r="B489" s="1">
        <f t="shared" si="21"/>
        <v>1</v>
      </c>
      <c r="C489" s="1">
        <f>IF(Systematic[[#This Row],[VariableIndex]]&gt;1,C488,IF(C488+1=StepsPerSubsample,0,C488+1))</f>
        <v>13</v>
      </c>
      <c r="D489" s="1">
        <f t="shared" si="22"/>
        <v>5</v>
      </c>
      <c r="E489" s="1" t="str">
        <f>INDEX(Protocol[Mark],MATCH(C489,Protocol[Step],0))</f>
        <v>12Azd</v>
      </c>
      <c r="F489" s="1" t="str">
        <f>INDEX(Variables[Variable],MATCH(Systematic[[#This Row],[VariableIndex]],Variables[Index],0))</f>
        <v>Specific flux (mt)</v>
      </c>
      <c r="G489" s="134">
        <f>Systematic[[#This Row],[Sample]]*1000000+Systematic[[#This Row],[SubSample]]*10000+Systematic[[#This Row],[VariableIndex]]</f>
        <v>2010005</v>
      </c>
      <c r="H489" s="134">
        <f>Systematic[[#This Row],[SampleVariableLabel]]+100*Systematic[[#This Row],[State]]</f>
        <v>2011305</v>
      </c>
      <c r="I489" s="27" t="e">
        <f>IF(Systematic[[#This Row],[Sample]]&gt;nSamples,"",INDEX(MarkStats[],MATCH(Systematic[[#This Row],[SampleVariableLabel]],MarkStats[Label],0), Systematic[[#This Row],[State]]+4))</f>
        <v>#N/A</v>
      </c>
    </row>
    <row r="490" spans="1:9" x14ac:dyDescent="0.25">
      <c r="A490" s="1">
        <f t="shared" si="23"/>
        <v>2</v>
      </c>
      <c r="B490" s="1">
        <f t="shared" si="21"/>
        <v>1</v>
      </c>
      <c r="C490" s="1">
        <f>IF(Systematic[[#This Row],[VariableIndex]]&gt;1,C489,IF(C489+1=StepsPerSubsample,0,C489+1))</f>
        <v>13</v>
      </c>
      <c r="D490" s="1">
        <f t="shared" si="22"/>
        <v>6</v>
      </c>
      <c r="E490" s="1" t="str">
        <f>INDEX(Protocol[Mark],MATCH(C490,Protocol[Step],0))</f>
        <v>12Azd</v>
      </c>
      <c r="F490" s="1" t="str">
        <f>INDEX(Variables[Variable],MATCH(Systematic[[#This Row],[VariableIndex]],Variables[Index],0))</f>
        <v>FCR (mt: ROX-corr.)</v>
      </c>
      <c r="G490" s="134">
        <f>Systematic[[#This Row],[Sample]]*1000000+Systematic[[#This Row],[SubSample]]*10000+Systematic[[#This Row],[VariableIndex]]</f>
        <v>2010006</v>
      </c>
      <c r="H490" s="134">
        <f>Systematic[[#This Row],[SampleVariableLabel]]+100*Systematic[[#This Row],[State]]</f>
        <v>2011306</v>
      </c>
      <c r="I490" s="27" t="e">
        <f>IF(Systematic[[#This Row],[Sample]]&gt;nSamples,"",INDEX(MarkStats[],MATCH(Systematic[[#This Row],[SampleVariableLabel]],MarkStats[Label],0), Systematic[[#This Row],[State]]+4))</f>
        <v>#N/A</v>
      </c>
    </row>
    <row r="491" spans="1:9" x14ac:dyDescent="0.25">
      <c r="A491" s="1">
        <f t="shared" si="23"/>
        <v>2</v>
      </c>
      <c r="B491" s="1">
        <f t="shared" si="21"/>
        <v>1</v>
      </c>
      <c r="C491" s="1">
        <f>IF(Systematic[[#This Row],[VariableIndex]]&gt;1,C490,IF(C490+1=StepsPerSubsample,0,C490+1))</f>
        <v>13</v>
      </c>
      <c r="D491" s="1">
        <f t="shared" si="22"/>
        <v>7</v>
      </c>
      <c r="E491" s="1" t="str">
        <f>INDEX(Protocol[Mark],MATCH(C491,Protocol[Step],0))</f>
        <v>12Azd</v>
      </c>
      <c r="F491" s="1" t="str">
        <f>INDEX(Variables[Variable],MATCH(Systematic[[#This Row],[VariableIndex]],Variables[Index],0))</f>
        <v>FCR (mt: ROX-corr.)</v>
      </c>
      <c r="G491" s="134">
        <f>Systematic[[#This Row],[Sample]]*1000000+Systematic[[#This Row],[SubSample]]*10000+Systematic[[#This Row],[VariableIndex]]</f>
        <v>2010007</v>
      </c>
      <c r="H491" s="134">
        <f>Systematic[[#This Row],[SampleVariableLabel]]+100*Systematic[[#This Row],[State]]</f>
        <v>2011307</v>
      </c>
      <c r="I491" s="27" t="e">
        <f>IF(Systematic[[#This Row],[Sample]]&gt;nSamples,"",INDEX(MarkStats[],MATCH(Systematic[[#This Row],[SampleVariableLabel]],MarkStats[Label],0), Systematic[[#This Row],[State]]+4))</f>
        <v>#N/A</v>
      </c>
    </row>
    <row r="492" spans="1:9" x14ac:dyDescent="0.25">
      <c r="A492" s="1">
        <f t="shared" si="23"/>
        <v>2</v>
      </c>
      <c r="B492" s="1">
        <f t="shared" si="21"/>
        <v>2</v>
      </c>
      <c r="C492" s="1">
        <f>IF(Systematic[[#This Row],[VariableIndex]]&gt;1,C491,IF(C491+1=StepsPerSubsample,0,C491+1))</f>
        <v>0</v>
      </c>
      <c r="D492" s="1">
        <f t="shared" si="22"/>
        <v>1</v>
      </c>
      <c r="E492" s="1" t="str">
        <f>INDEX(Protocol[Mark],MATCH(C492,Protocol[Step],0))</f>
        <v>1ce</v>
      </c>
      <c r="F492" s="1" t="str">
        <f>INDEX(Variables[Variable],MATCH(Systematic[[#This Row],[VariableIndex]],Variables[Index],0))</f>
        <v>O2 concentration</v>
      </c>
      <c r="G492" s="134">
        <f>Systematic[[#This Row],[Sample]]*1000000+Systematic[[#This Row],[SubSample]]*10000+Systematic[[#This Row],[VariableIndex]]</f>
        <v>2020001</v>
      </c>
      <c r="H492" s="134">
        <f>Systematic[[#This Row],[SampleVariableLabel]]+100*Systematic[[#This Row],[State]]</f>
        <v>2020001</v>
      </c>
      <c r="I492" s="27" t="e">
        <f>IF(Systematic[[#This Row],[Sample]]&gt;nSamples,"",INDEX(MarkStats[],MATCH(Systematic[[#This Row],[SampleVariableLabel]],MarkStats[Label],0), Systematic[[#This Row],[State]]+4))</f>
        <v>#N/A</v>
      </c>
    </row>
    <row r="493" spans="1:9" x14ac:dyDescent="0.25">
      <c r="A493" s="1">
        <f t="shared" si="23"/>
        <v>2</v>
      </c>
      <c r="B493" s="1">
        <f t="shared" si="21"/>
        <v>2</v>
      </c>
      <c r="C493" s="1">
        <f>IF(Systematic[[#This Row],[VariableIndex]]&gt;1,C492,IF(C492+1=StepsPerSubsample,0,C492+1))</f>
        <v>0</v>
      </c>
      <c r="D493" s="1">
        <f t="shared" si="22"/>
        <v>2</v>
      </c>
      <c r="E493" s="1" t="str">
        <f>INDEX(Protocol[Mark],MATCH(C493,Protocol[Step],0))</f>
        <v>1ce</v>
      </c>
      <c r="F493" s="1" t="str">
        <f>INDEX(Variables[Variable],MATCH(Systematic[[#This Row],[VariableIndex]],Variables[Index],0))</f>
        <v>O2 flux per volume</v>
      </c>
      <c r="G493" s="134">
        <f>Systematic[[#This Row],[Sample]]*1000000+Systematic[[#This Row],[SubSample]]*10000+Systematic[[#This Row],[VariableIndex]]</f>
        <v>2020002</v>
      </c>
      <c r="H493" s="134">
        <f>Systematic[[#This Row],[SampleVariableLabel]]+100*Systematic[[#This Row],[State]]</f>
        <v>2020002</v>
      </c>
      <c r="I493" s="27" t="e">
        <f>IF(Systematic[[#This Row],[Sample]]&gt;nSamples,"",INDEX(MarkStats[],MATCH(Systematic[[#This Row],[SampleVariableLabel]],MarkStats[Label],0), Systematic[[#This Row],[State]]+4))</f>
        <v>#N/A</v>
      </c>
    </row>
    <row r="494" spans="1:9" x14ac:dyDescent="0.25">
      <c r="A494" s="1">
        <f t="shared" si="23"/>
        <v>2</v>
      </c>
      <c r="B494" s="1">
        <f t="shared" si="21"/>
        <v>2</v>
      </c>
      <c r="C494" s="1">
        <f>IF(Systematic[[#This Row],[VariableIndex]]&gt;1,C493,IF(C493+1=StepsPerSubsample,0,C493+1))</f>
        <v>0</v>
      </c>
      <c r="D494" s="1">
        <f t="shared" si="22"/>
        <v>3</v>
      </c>
      <c r="E494" s="1" t="str">
        <f>INDEX(Protocol[Mark],MATCH(C494,Protocol[Step],0))</f>
        <v>1ce</v>
      </c>
      <c r="F494" s="1" t="str">
        <f>INDEX(Variables[Variable],MATCH(Systematic[[#This Row],[VariableIndex]],Variables[Index],0))</f>
        <v>Specific flux</v>
      </c>
      <c r="G494" s="134">
        <f>Systematic[[#This Row],[Sample]]*1000000+Systematic[[#This Row],[SubSample]]*10000+Systematic[[#This Row],[VariableIndex]]</f>
        <v>2020003</v>
      </c>
      <c r="H494" s="134">
        <f>Systematic[[#This Row],[SampleVariableLabel]]+100*Systematic[[#This Row],[State]]</f>
        <v>2020003</v>
      </c>
      <c r="I494" s="27" t="e">
        <f>IF(Systematic[[#This Row],[Sample]]&gt;nSamples,"",INDEX(MarkStats[],MATCH(Systematic[[#This Row],[SampleVariableLabel]],MarkStats[Label],0), Systematic[[#This Row],[State]]+4))</f>
        <v>#N/A</v>
      </c>
    </row>
    <row r="495" spans="1:9" x14ac:dyDescent="0.25">
      <c r="A495" s="1">
        <f t="shared" si="23"/>
        <v>2</v>
      </c>
      <c r="B495" s="1">
        <f t="shared" si="21"/>
        <v>2</v>
      </c>
      <c r="C495" s="1">
        <f>IF(Systematic[[#This Row],[VariableIndex]]&gt;1,C494,IF(C494+1=StepsPerSubsample,0,C494+1))</f>
        <v>0</v>
      </c>
      <c r="D495" s="1">
        <f t="shared" si="22"/>
        <v>4</v>
      </c>
      <c r="E495" s="1" t="str">
        <f>INDEX(Protocol[Mark],MATCH(C495,Protocol[Step],0))</f>
        <v>1ce</v>
      </c>
      <c r="F495" s="1" t="str">
        <f>INDEX(Variables[Variable],MATCH(Systematic[[#This Row],[VariableIndex]],Variables[Index],0))</f>
        <v>Flux control ratio</v>
      </c>
      <c r="G495" s="134">
        <f>Systematic[[#This Row],[Sample]]*1000000+Systematic[[#This Row],[SubSample]]*10000+Systematic[[#This Row],[VariableIndex]]</f>
        <v>2020004</v>
      </c>
      <c r="H495" s="134">
        <f>Systematic[[#This Row],[SampleVariableLabel]]+100*Systematic[[#This Row],[State]]</f>
        <v>2020004</v>
      </c>
      <c r="I495" s="27" t="e">
        <f>IF(Systematic[[#This Row],[Sample]]&gt;nSamples,"",INDEX(MarkStats[],MATCH(Systematic[[#This Row],[SampleVariableLabel]],MarkStats[Label],0), Systematic[[#This Row],[State]]+4))</f>
        <v>#N/A</v>
      </c>
    </row>
    <row r="496" spans="1:9" x14ac:dyDescent="0.25">
      <c r="A496" s="1">
        <f t="shared" si="23"/>
        <v>2</v>
      </c>
      <c r="B496" s="1">
        <f t="shared" si="21"/>
        <v>2</v>
      </c>
      <c r="C496" s="1">
        <f>IF(Systematic[[#This Row],[VariableIndex]]&gt;1,C495,IF(C495+1=StepsPerSubsample,0,C495+1))</f>
        <v>0</v>
      </c>
      <c r="D496" s="1">
        <f t="shared" si="22"/>
        <v>5</v>
      </c>
      <c r="E496" s="1" t="str">
        <f>INDEX(Protocol[Mark],MATCH(C496,Protocol[Step],0))</f>
        <v>1ce</v>
      </c>
      <c r="F496" s="1" t="str">
        <f>INDEX(Variables[Variable],MATCH(Systematic[[#This Row],[VariableIndex]],Variables[Index],0))</f>
        <v>Specific flux (mt)</v>
      </c>
      <c r="G496" s="134">
        <f>Systematic[[#This Row],[Sample]]*1000000+Systematic[[#This Row],[SubSample]]*10000+Systematic[[#This Row],[VariableIndex]]</f>
        <v>2020005</v>
      </c>
      <c r="H496" s="134">
        <f>Systematic[[#This Row],[SampleVariableLabel]]+100*Systematic[[#This Row],[State]]</f>
        <v>2020005</v>
      </c>
      <c r="I496" s="27" t="e">
        <f>IF(Systematic[[#This Row],[Sample]]&gt;nSamples,"",INDEX(MarkStats[],MATCH(Systematic[[#This Row],[SampleVariableLabel]],MarkStats[Label],0), Systematic[[#This Row],[State]]+4))</f>
        <v>#N/A</v>
      </c>
    </row>
    <row r="497" spans="1:9" x14ac:dyDescent="0.25">
      <c r="A497" s="1">
        <f t="shared" si="23"/>
        <v>2</v>
      </c>
      <c r="B497" s="1">
        <f t="shared" si="21"/>
        <v>2</v>
      </c>
      <c r="C497" s="1">
        <f>IF(Systematic[[#This Row],[VariableIndex]]&gt;1,C496,IF(C496+1=StepsPerSubsample,0,C496+1))</f>
        <v>0</v>
      </c>
      <c r="D497" s="1">
        <f t="shared" si="22"/>
        <v>6</v>
      </c>
      <c r="E497" s="1" t="str">
        <f>INDEX(Protocol[Mark],MATCH(C497,Protocol[Step],0))</f>
        <v>1ce</v>
      </c>
      <c r="F497" s="1" t="str">
        <f>INDEX(Variables[Variable],MATCH(Systematic[[#This Row],[VariableIndex]],Variables[Index],0))</f>
        <v>FCR (mt: ROX-corr.)</v>
      </c>
      <c r="G497" s="134">
        <f>Systematic[[#This Row],[Sample]]*1000000+Systematic[[#This Row],[SubSample]]*10000+Systematic[[#This Row],[VariableIndex]]</f>
        <v>2020006</v>
      </c>
      <c r="H497" s="134">
        <f>Systematic[[#This Row],[SampleVariableLabel]]+100*Systematic[[#This Row],[State]]</f>
        <v>2020006</v>
      </c>
      <c r="I497" s="27" t="e">
        <f>IF(Systematic[[#This Row],[Sample]]&gt;nSamples,"",INDEX(MarkStats[],MATCH(Systematic[[#This Row],[SampleVariableLabel]],MarkStats[Label],0), Systematic[[#This Row],[State]]+4))</f>
        <v>#N/A</v>
      </c>
    </row>
    <row r="498" spans="1:9" x14ac:dyDescent="0.25">
      <c r="A498" s="1">
        <f t="shared" si="23"/>
        <v>2</v>
      </c>
      <c r="B498" s="1">
        <f t="shared" si="21"/>
        <v>2</v>
      </c>
      <c r="C498" s="1">
        <f>IF(Systematic[[#This Row],[VariableIndex]]&gt;1,C497,IF(C497+1=StepsPerSubsample,0,C497+1))</f>
        <v>0</v>
      </c>
      <c r="D498" s="1">
        <f t="shared" si="22"/>
        <v>7</v>
      </c>
      <c r="E498" s="1" t="str">
        <f>INDEX(Protocol[Mark],MATCH(C498,Protocol[Step],0))</f>
        <v>1ce</v>
      </c>
      <c r="F498" s="1" t="str">
        <f>INDEX(Variables[Variable],MATCH(Systematic[[#This Row],[VariableIndex]],Variables[Index],0))</f>
        <v>FCR (mt: ROX-corr.)</v>
      </c>
      <c r="G498" s="134">
        <f>Systematic[[#This Row],[Sample]]*1000000+Systematic[[#This Row],[SubSample]]*10000+Systematic[[#This Row],[VariableIndex]]</f>
        <v>2020007</v>
      </c>
      <c r="H498" s="134">
        <f>Systematic[[#This Row],[SampleVariableLabel]]+100*Systematic[[#This Row],[State]]</f>
        <v>2020007</v>
      </c>
      <c r="I498" s="27" t="e">
        <f>IF(Systematic[[#This Row],[Sample]]&gt;nSamples,"",INDEX(MarkStats[],MATCH(Systematic[[#This Row],[SampleVariableLabel]],MarkStats[Label],0), Systematic[[#This Row],[State]]+4))</f>
        <v>#N/A</v>
      </c>
    </row>
    <row r="499" spans="1:9" x14ac:dyDescent="0.25">
      <c r="A499" s="1">
        <f t="shared" si="23"/>
        <v>2</v>
      </c>
      <c r="B499" s="1">
        <f t="shared" si="21"/>
        <v>2</v>
      </c>
      <c r="C499" s="1">
        <f>IF(Systematic[[#This Row],[VariableIndex]]&gt;1,C498,IF(C498+1=StepsPerSubsample,0,C498+1))</f>
        <v>1</v>
      </c>
      <c r="D499" s="1">
        <f t="shared" si="22"/>
        <v>1</v>
      </c>
      <c r="E499" s="1" t="str">
        <f>INDEX(Protocol[Mark],MATCH(C499,Protocol[Step],0))</f>
        <v>2P10</v>
      </c>
      <c r="F499" s="1" t="str">
        <f>INDEX(Variables[Variable],MATCH(Systematic[[#This Row],[VariableIndex]],Variables[Index],0))</f>
        <v>O2 concentration</v>
      </c>
      <c r="G499" s="134">
        <f>Systematic[[#This Row],[Sample]]*1000000+Systematic[[#This Row],[SubSample]]*10000+Systematic[[#This Row],[VariableIndex]]</f>
        <v>2020001</v>
      </c>
      <c r="H499" s="134">
        <f>Systematic[[#This Row],[SampleVariableLabel]]+100*Systematic[[#This Row],[State]]</f>
        <v>2020101</v>
      </c>
      <c r="I499" s="27" t="e">
        <f>IF(Systematic[[#This Row],[Sample]]&gt;nSamples,"",INDEX(MarkStats[],MATCH(Systematic[[#This Row],[SampleVariableLabel]],MarkStats[Label],0), Systematic[[#This Row],[State]]+4))</f>
        <v>#N/A</v>
      </c>
    </row>
    <row r="500" spans="1:9" x14ac:dyDescent="0.25">
      <c r="A500" s="1">
        <f t="shared" si="23"/>
        <v>2</v>
      </c>
      <c r="B500" s="1">
        <f t="shared" si="21"/>
        <v>2</v>
      </c>
      <c r="C500" s="1">
        <f>IF(Systematic[[#This Row],[VariableIndex]]&gt;1,C499,IF(C499+1=StepsPerSubsample,0,C499+1))</f>
        <v>1</v>
      </c>
      <c r="D500" s="1">
        <f t="shared" si="22"/>
        <v>2</v>
      </c>
      <c r="E500" s="1" t="str">
        <f>INDEX(Protocol[Mark],MATCH(C500,Protocol[Step],0))</f>
        <v>2P10</v>
      </c>
      <c r="F500" s="1" t="str">
        <f>INDEX(Variables[Variable],MATCH(Systematic[[#This Row],[VariableIndex]],Variables[Index],0))</f>
        <v>O2 flux per volume</v>
      </c>
      <c r="G500" s="134">
        <f>Systematic[[#This Row],[Sample]]*1000000+Systematic[[#This Row],[SubSample]]*10000+Systematic[[#This Row],[VariableIndex]]</f>
        <v>2020002</v>
      </c>
      <c r="H500" s="134">
        <f>Systematic[[#This Row],[SampleVariableLabel]]+100*Systematic[[#This Row],[State]]</f>
        <v>2020102</v>
      </c>
      <c r="I500" s="27" t="e">
        <f>IF(Systematic[[#This Row],[Sample]]&gt;nSamples,"",INDEX(MarkStats[],MATCH(Systematic[[#This Row],[SampleVariableLabel]],MarkStats[Label],0), Systematic[[#This Row],[State]]+4))</f>
        <v>#N/A</v>
      </c>
    </row>
    <row r="501" spans="1:9" x14ac:dyDescent="0.25">
      <c r="A501" s="1">
        <f t="shared" si="23"/>
        <v>2</v>
      </c>
      <c r="B501" s="1">
        <f t="shared" si="21"/>
        <v>2</v>
      </c>
      <c r="C501" s="1">
        <f>IF(Systematic[[#This Row],[VariableIndex]]&gt;1,C500,IF(C500+1=StepsPerSubsample,0,C500+1))</f>
        <v>1</v>
      </c>
      <c r="D501" s="1">
        <f t="shared" si="22"/>
        <v>3</v>
      </c>
      <c r="E501" s="1" t="str">
        <f>INDEX(Protocol[Mark],MATCH(C501,Protocol[Step],0))</f>
        <v>2P10</v>
      </c>
      <c r="F501" s="1" t="str">
        <f>INDEX(Variables[Variable],MATCH(Systematic[[#This Row],[VariableIndex]],Variables[Index],0))</f>
        <v>Specific flux</v>
      </c>
      <c r="G501" s="134">
        <f>Systematic[[#This Row],[Sample]]*1000000+Systematic[[#This Row],[SubSample]]*10000+Systematic[[#This Row],[VariableIndex]]</f>
        <v>2020003</v>
      </c>
      <c r="H501" s="134">
        <f>Systematic[[#This Row],[SampleVariableLabel]]+100*Systematic[[#This Row],[State]]</f>
        <v>2020103</v>
      </c>
      <c r="I501" s="27" t="e">
        <f>IF(Systematic[[#This Row],[Sample]]&gt;nSamples,"",INDEX(MarkStats[],MATCH(Systematic[[#This Row],[SampleVariableLabel]],MarkStats[Label],0), Systematic[[#This Row],[State]]+4))</f>
        <v>#N/A</v>
      </c>
    </row>
    <row r="502" spans="1:9" x14ac:dyDescent="0.25">
      <c r="A502" s="1">
        <f t="shared" si="23"/>
        <v>2</v>
      </c>
      <c r="B502" s="1">
        <f t="shared" si="21"/>
        <v>2</v>
      </c>
      <c r="C502" s="1">
        <f>IF(Systematic[[#This Row],[VariableIndex]]&gt;1,C501,IF(C501+1=StepsPerSubsample,0,C501+1))</f>
        <v>1</v>
      </c>
      <c r="D502" s="1">
        <f t="shared" si="22"/>
        <v>4</v>
      </c>
      <c r="E502" s="1" t="str">
        <f>INDEX(Protocol[Mark],MATCH(C502,Protocol[Step],0))</f>
        <v>2P10</v>
      </c>
      <c r="F502" s="1" t="str">
        <f>INDEX(Variables[Variable],MATCH(Systematic[[#This Row],[VariableIndex]],Variables[Index],0))</f>
        <v>Flux control ratio</v>
      </c>
      <c r="G502" s="134">
        <f>Systematic[[#This Row],[Sample]]*1000000+Systematic[[#This Row],[SubSample]]*10000+Systematic[[#This Row],[VariableIndex]]</f>
        <v>2020004</v>
      </c>
      <c r="H502" s="134">
        <f>Systematic[[#This Row],[SampleVariableLabel]]+100*Systematic[[#This Row],[State]]</f>
        <v>2020104</v>
      </c>
      <c r="I502" s="27" t="e">
        <f>IF(Systematic[[#This Row],[Sample]]&gt;nSamples,"",INDEX(MarkStats[],MATCH(Systematic[[#This Row],[SampleVariableLabel]],MarkStats[Label],0), Systematic[[#This Row],[State]]+4))</f>
        <v>#N/A</v>
      </c>
    </row>
    <row r="503" spans="1:9" x14ac:dyDescent="0.25">
      <c r="A503" s="1">
        <f t="shared" si="23"/>
        <v>2</v>
      </c>
      <c r="B503" s="1">
        <f t="shared" si="21"/>
        <v>2</v>
      </c>
      <c r="C503" s="1">
        <f>IF(Systematic[[#This Row],[VariableIndex]]&gt;1,C502,IF(C502+1=StepsPerSubsample,0,C502+1))</f>
        <v>1</v>
      </c>
      <c r="D503" s="1">
        <f t="shared" si="22"/>
        <v>5</v>
      </c>
      <c r="E503" s="1" t="str">
        <f>INDEX(Protocol[Mark],MATCH(C503,Protocol[Step],0))</f>
        <v>2P10</v>
      </c>
      <c r="F503" s="1" t="str">
        <f>INDEX(Variables[Variable],MATCH(Systematic[[#This Row],[VariableIndex]],Variables[Index],0))</f>
        <v>Specific flux (mt)</v>
      </c>
      <c r="G503" s="134">
        <f>Systematic[[#This Row],[Sample]]*1000000+Systematic[[#This Row],[SubSample]]*10000+Systematic[[#This Row],[VariableIndex]]</f>
        <v>2020005</v>
      </c>
      <c r="H503" s="134">
        <f>Systematic[[#This Row],[SampleVariableLabel]]+100*Systematic[[#This Row],[State]]</f>
        <v>2020105</v>
      </c>
      <c r="I503" s="27" t="e">
        <f>IF(Systematic[[#This Row],[Sample]]&gt;nSamples,"",INDEX(MarkStats[],MATCH(Systematic[[#This Row],[SampleVariableLabel]],MarkStats[Label],0), Systematic[[#This Row],[State]]+4))</f>
        <v>#N/A</v>
      </c>
    </row>
    <row r="504" spans="1:9" x14ac:dyDescent="0.25">
      <c r="A504" s="1">
        <f t="shared" si="23"/>
        <v>2</v>
      </c>
      <c r="B504" s="1">
        <f t="shared" si="21"/>
        <v>2</v>
      </c>
      <c r="C504" s="1">
        <f>IF(Systematic[[#This Row],[VariableIndex]]&gt;1,C503,IF(C503+1=StepsPerSubsample,0,C503+1))</f>
        <v>1</v>
      </c>
      <c r="D504" s="1">
        <f t="shared" si="22"/>
        <v>6</v>
      </c>
      <c r="E504" s="1" t="str">
        <f>INDEX(Protocol[Mark],MATCH(C504,Protocol[Step],0))</f>
        <v>2P10</v>
      </c>
      <c r="F504" s="1" t="str">
        <f>INDEX(Variables[Variable],MATCH(Systematic[[#This Row],[VariableIndex]],Variables[Index],0))</f>
        <v>FCR (mt: ROX-corr.)</v>
      </c>
      <c r="G504" s="134">
        <f>Systematic[[#This Row],[Sample]]*1000000+Systematic[[#This Row],[SubSample]]*10000+Systematic[[#This Row],[VariableIndex]]</f>
        <v>2020006</v>
      </c>
      <c r="H504" s="134">
        <f>Systematic[[#This Row],[SampleVariableLabel]]+100*Systematic[[#This Row],[State]]</f>
        <v>2020106</v>
      </c>
      <c r="I504" s="27" t="e">
        <f>IF(Systematic[[#This Row],[Sample]]&gt;nSamples,"",INDEX(MarkStats[],MATCH(Systematic[[#This Row],[SampleVariableLabel]],MarkStats[Label],0), Systematic[[#This Row],[State]]+4))</f>
        <v>#N/A</v>
      </c>
    </row>
    <row r="505" spans="1:9" x14ac:dyDescent="0.25">
      <c r="A505" s="1">
        <f t="shared" si="23"/>
        <v>2</v>
      </c>
      <c r="B505" s="1">
        <f t="shared" si="21"/>
        <v>2</v>
      </c>
      <c r="C505" s="1">
        <f>IF(Systematic[[#This Row],[VariableIndex]]&gt;1,C504,IF(C504+1=StepsPerSubsample,0,C504+1))</f>
        <v>1</v>
      </c>
      <c r="D505" s="1">
        <f t="shared" si="22"/>
        <v>7</v>
      </c>
      <c r="E505" s="1" t="str">
        <f>INDEX(Protocol[Mark],MATCH(C505,Protocol[Step],0))</f>
        <v>2P10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2020007</v>
      </c>
      <c r="H505" s="134">
        <f>Systematic[[#This Row],[SampleVariableLabel]]+100*Systematic[[#This Row],[State]]</f>
        <v>2020107</v>
      </c>
      <c r="I505" s="27" t="e">
        <f>IF(Systematic[[#This Row],[Sample]]&gt;nSamples,"",INDEX(MarkStats[],MATCH(Systematic[[#This Row],[SampleVariableLabel]],MarkStats[Label],0), Systematic[[#This Row],[State]]+4))</f>
        <v>#N/A</v>
      </c>
    </row>
    <row r="506" spans="1:9" x14ac:dyDescent="0.25">
      <c r="A506" s="1">
        <f t="shared" si="23"/>
        <v>2</v>
      </c>
      <c r="B506" s="1">
        <f t="shared" si="21"/>
        <v>2</v>
      </c>
      <c r="C506" s="1">
        <f>IF(Systematic[[#This Row],[VariableIndex]]&gt;1,C505,IF(C505+1=StepsPerSubsample,0,C505+1))</f>
        <v>2</v>
      </c>
      <c r="D506" s="1">
        <f t="shared" si="22"/>
        <v>1</v>
      </c>
      <c r="E506" s="1" t="str">
        <f>INDEX(Protocol[Mark],MATCH(C506,Protocol[Step],0))</f>
        <v>3Omy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2020001</v>
      </c>
      <c r="H506" s="134">
        <f>Systematic[[#This Row],[SampleVariableLabel]]+100*Systematic[[#This Row],[State]]</f>
        <v>2020201</v>
      </c>
      <c r="I506" s="27" t="e">
        <f>IF(Systematic[[#This Row],[Sample]]&gt;nSamples,"",INDEX(MarkStats[],MATCH(Systematic[[#This Row],[SampleVariableLabel]],MarkStats[Label],0), Systematic[[#This Row],[State]]+4))</f>
        <v>#N/A</v>
      </c>
    </row>
    <row r="507" spans="1:9" x14ac:dyDescent="0.25">
      <c r="A507" s="1">
        <f t="shared" si="23"/>
        <v>2</v>
      </c>
      <c r="B507" s="1">
        <f t="shared" si="21"/>
        <v>2</v>
      </c>
      <c r="C507" s="1">
        <f>IF(Systematic[[#This Row],[VariableIndex]]&gt;1,C506,IF(C506+1=StepsPerSubsample,0,C506+1))</f>
        <v>2</v>
      </c>
      <c r="D507" s="1">
        <f t="shared" si="22"/>
        <v>2</v>
      </c>
      <c r="E507" s="1" t="str">
        <f>INDEX(Protocol[Mark],MATCH(C507,Protocol[Step],0))</f>
        <v>3Omy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2020002</v>
      </c>
      <c r="H507" s="134">
        <f>Systematic[[#This Row],[SampleVariableLabel]]+100*Systematic[[#This Row],[State]]</f>
        <v>2020202</v>
      </c>
      <c r="I507" s="27" t="e">
        <f>IF(Systematic[[#This Row],[Sample]]&gt;nSamples,"",INDEX(MarkStats[],MATCH(Systematic[[#This Row],[SampleVariableLabel]],MarkStats[Label],0), Systematic[[#This Row],[State]]+4))</f>
        <v>#N/A</v>
      </c>
    </row>
    <row r="508" spans="1:9" x14ac:dyDescent="0.25">
      <c r="A508" s="1">
        <f t="shared" si="23"/>
        <v>2</v>
      </c>
      <c r="B508" s="1">
        <f t="shared" si="21"/>
        <v>2</v>
      </c>
      <c r="C508" s="1">
        <f>IF(Systematic[[#This Row],[VariableIndex]]&gt;1,C507,IF(C507+1=StepsPerSubsample,0,C507+1))</f>
        <v>2</v>
      </c>
      <c r="D508" s="1">
        <f t="shared" si="22"/>
        <v>3</v>
      </c>
      <c r="E508" s="1" t="str">
        <f>INDEX(Protocol[Mark],MATCH(C508,Protocol[Step],0))</f>
        <v>3Omy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2020003</v>
      </c>
      <c r="H508" s="134">
        <f>Systematic[[#This Row],[SampleVariableLabel]]+100*Systematic[[#This Row],[State]]</f>
        <v>2020203</v>
      </c>
      <c r="I508" s="27" t="e">
        <f>IF(Systematic[[#This Row],[Sample]]&gt;nSamples,"",INDEX(MarkStats[],MATCH(Systematic[[#This Row],[SampleVariableLabel]],MarkStats[Label],0), Systematic[[#This Row],[State]]+4))</f>
        <v>#N/A</v>
      </c>
    </row>
    <row r="509" spans="1:9" x14ac:dyDescent="0.25">
      <c r="A509" s="1">
        <f t="shared" si="23"/>
        <v>2</v>
      </c>
      <c r="B509" s="1">
        <f t="shared" si="21"/>
        <v>2</v>
      </c>
      <c r="C509" s="1">
        <f>IF(Systematic[[#This Row],[VariableIndex]]&gt;1,C508,IF(C508+1=StepsPerSubsample,0,C508+1))</f>
        <v>2</v>
      </c>
      <c r="D509" s="1">
        <f t="shared" si="22"/>
        <v>4</v>
      </c>
      <c r="E509" s="1" t="str">
        <f>INDEX(Protocol[Mark],MATCH(C509,Protocol[Step],0))</f>
        <v>3Omy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2020004</v>
      </c>
      <c r="H509" s="134">
        <f>Systematic[[#This Row],[SampleVariableLabel]]+100*Systematic[[#This Row],[State]]</f>
        <v>2020204</v>
      </c>
      <c r="I509" s="27" t="e">
        <f>IF(Systematic[[#This Row],[Sample]]&gt;nSamples,"",INDEX(MarkStats[],MATCH(Systematic[[#This Row],[SampleVariableLabel]],MarkStats[Label],0), Systematic[[#This Row],[State]]+4))</f>
        <v>#N/A</v>
      </c>
    </row>
    <row r="510" spans="1:9" x14ac:dyDescent="0.25">
      <c r="A510" s="1">
        <f t="shared" si="23"/>
        <v>2</v>
      </c>
      <c r="B510" s="1">
        <f t="shared" si="21"/>
        <v>2</v>
      </c>
      <c r="C510" s="1">
        <f>IF(Systematic[[#This Row],[VariableIndex]]&gt;1,C509,IF(C509+1=StepsPerSubsample,0,C509+1))</f>
        <v>2</v>
      </c>
      <c r="D510" s="1">
        <f t="shared" si="22"/>
        <v>5</v>
      </c>
      <c r="E510" s="1" t="str">
        <f>INDEX(Protocol[Mark],MATCH(C510,Protocol[Step],0))</f>
        <v>3Omy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2020005</v>
      </c>
      <c r="H510" s="134">
        <f>Systematic[[#This Row],[SampleVariableLabel]]+100*Systematic[[#This Row],[State]]</f>
        <v>2020205</v>
      </c>
      <c r="I510" s="27" t="e">
        <f>IF(Systematic[[#This Row],[Sample]]&gt;nSamples,"",INDEX(MarkStats[],MATCH(Systematic[[#This Row],[SampleVariableLabel]],MarkStats[Label],0), Systematic[[#This Row],[State]]+4))</f>
        <v>#N/A</v>
      </c>
    </row>
    <row r="511" spans="1:9" x14ac:dyDescent="0.25">
      <c r="A511" s="1">
        <f t="shared" si="23"/>
        <v>2</v>
      </c>
      <c r="B511" s="1">
        <f t="shared" si="21"/>
        <v>2</v>
      </c>
      <c r="C511" s="1">
        <f>IF(Systematic[[#This Row],[VariableIndex]]&gt;1,C510,IF(C510+1=StepsPerSubsample,0,C510+1))</f>
        <v>2</v>
      </c>
      <c r="D511" s="1">
        <f t="shared" si="22"/>
        <v>6</v>
      </c>
      <c r="E511" s="1" t="str">
        <f>INDEX(Protocol[Mark],MATCH(C511,Protocol[Step],0))</f>
        <v>3Omy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2020006</v>
      </c>
      <c r="H511" s="134">
        <f>Systematic[[#This Row],[SampleVariableLabel]]+100*Systematic[[#This Row],[State]]</f>
        <v>2020206</v>
      </c>
      <c r="I511" s="27" t="e">
        <f>IF(Systematic[[#This Row],[Sample]]&gt;nSamples,"",INDEX(MarkStats[],MATCH(Systematic[[#This Row],[SampleVariableLabel]],MarkStats[Label],0), Systematic[[#This Row],[State]]+4))</f>
        <v>#N/A</v>
      </c>
    </row>
    <row r="512" spans="1:9" x14ac:dyDescent="0.25">
      <c r="A512" s="1">
        <f t="shared" si="23"/>
        <v>2</v>
      </c>
      <c r="B512" s="1">
        <f t="shared" si="21"/>
        <v>2</v>
      </c>
      <c r="C512" s="1">
        <f>IF(Systematic[[#This Row],[VariableIndex]]&gt;1,C511,IF(C511+1=StepsPerSubsample,0,C511+1))</f>
        <v>2</v>
      </c>
      <c r="D512" s="1">
        <f t="shared" si="22"/>
        <v>7</v>
      </c>
      <c r="E512" s="1" t="str">
        <f>INDEX(Protocol[Mark],MATCH(C512,Protocol[Step],0))</f>
        <v>3Omy</v>
      </c>
      <c r="F512" s="1" t="str">
        <f>INDEX(Variables[Variable],MATCH(Systematic[[#This Row],[VariableIndex]],Variables[Index],0))</f>
        <v>FCR (mt: ROX-corr.)</v>
      </c>
      <c r="G512" s="134">
        <f>Systematic[[#This Row],[Sample]]*1000000+Systematic[[#This Row],[SubSample]]*10000+Systematic[[#This Row],[VariableIndex]]</f>
        <v>2020007</v>
      </c>
      <c r="H512" s="134">
        <f>Systematic[[#This Row],[SampleVariableLabel]]+100*Systematic[[#This Row],[State]]</f>
        <v>2020207</v>
      </c>
      <c r="I512" s="27" t="e">
        <f>IF(Systematic[[#This Row],[Sample]]&gt;nSamples,"",INDEX(MarkStats[],MATCH(Systematic[[#This Row],[SampleVariableLabel]],MarkStats[Label],0), Systematic[[#This Row],[State]]+4))</f>
        <v>#N/A</v>
      </c>
    </row>
    <row r="513" spans="1:9" x14ac:dyDescent="0.25">
      <c r="A513" s="1">
        <f t="shared" si="23"/>
        <v>2</v>
      </c>
      <c r="B513" s="1">
        <f t="shared" si="21"/>
        <v>2</v>
      </c>
      <c r="C513" s="1">
        <f>IF(Systematic[[#This Row],[VariableIndex]]&gt;1,C512,IF(C512+1=StepsPerSubsample,0,C512+1))</f>
        <v>3</v>
      </c>
      <c r="D513" s="1">
        <f t="shared" si="22"/>
        <v>1</v>
      </c>
      <c r="E513" s="1" t="str">
        <f>INDEX(Protocol[Mark],MATCH(C513,Protocol[Step],0))</f>
        <v>4U</v>
      </c>
      <c r="F513" s="1" t="str">
        <f>INDEX(Variables[Variable],MATCH(Systematic[[#This Row],[VariableIndex]],Variables[Index],0))</f>
        <v>O2 concentration</v>
      </c>
      <c r="G513" s="134">
        <f>Systematic[[#This Row],[Sample]]*1000000+Systematic[[#This Row],[SubSample]]*10000+Systematic[[#This Row],[VariableIndex]]</f>
        <v>2020001</v>
      </c>
      <c r="H513" s="134">
        <f>Systematic[[#This Row],[SampleVariableLabel]]+100*Systematic[[#This Row],[State]]</f>
        <v>2020301</v>
      </c>
      <c r="I513" s="27" t="e">
        <f>IF(Systematic[[#This Row],[Sample]]&gt;nSamples,"",INDEX(MarkStats[],MATCH(Systematic[[#This Row],[SampleVariableLabel]],MarkStats[Label],0), Systematic[[#This Row],[State]]+4))</f>
        <v>#N/A</v>
      </c>
    </row>
    <row r="514" spans="1:9" x14ac:dyDescent="0.25">
      <c r="A514" s="1">
        <f t="shared" si="23"/>
        <v>2</v>
      </c>
      <c r="B514" s="1">
        <f t="shared" si="21"/>
        <v>2</v>
      </c>
      <c r="C514" s="1">
        <f>IF(Systematic[[#This Row],[VariableIndex]]&gt;1,C513,IF(C513+1=StepsPerSubsample,0,C513+1))</f>
        <v>3</v>
      </c>
      <c r="D514" s="1">
        <f t="shared" si="22"/>
        <v>2</v>
      </c>
      <c r="E514" s="1" t="str">
        <f>INDEX(Protocol[Mark],MATCH(C514,Protocol[Step],0))</f>
        <v>4U</v>
      </c>
      <c r="F514" s="1" t="str">
        <f>INDEX(Variables[Variable],MATCH(Systematic[[#This Row],[VariableIndex]],Variables[Index],0))</f>
        <v>O2 flux per volume</v>
      </c>
      <c r="G514" s="134">
        <f>Systematic[[#This Row],[Sample]]*1000000+Systematic[[#This Row],[SubSample]]*10000+Systematic[[#This Row],[VariableIndex]]</f>
        <v>2020002</v>
      </c>
      <c r="H514" s="134">
        <f>Systematic[[#This Row],[SampleVariableLabel]]+100*Systematic[[#This Row],[State]]</f>
        <v>2020302</v>
      </c>
      <c r="I514" s="27" t="e">
        <f>IF(Systematic[[#This Row],[Sample]]&gt;nSamples,"",INDEX(MarkStats[],MATCH(Systematic[[#This Row],[SampleVariableLabel]],MarkStats[Label],0), Systematic[[#This Row],[State]]+4))</f>
        <v>#N/A</v>
      </c>
    </row>
    <row r="515" spans="1:9" x14ac:dyDescent="0.25">
      <c r="A515" s="1">
        <f t="shared" si="23"/>
        <v>2</v>
      </c>
      <c r="B515" s="1">
        <f t="shared" ref="B515:B578" si="24">IF(OR(C515&gt;0,D515&gt;1),B514,IF(B514=SubsamplesPerSample,1,B514+1))</f>
        <v>2</v>
      </c>
      <c r="C515" s="1">
        <f>IF(Systematic[[#This Row],[VariableIndex]]&gt;1,C514,IF(C514+1=StepsPerSubsample,0,C514+1))</f>
        <v>3</v>
      </c>
      <c r="D515" s="1">
        <f t="shared" ref="D515:D578" si="25">IF(D514=nVariables,1,D514+1)</f>
        <v>3</v>
      </c>
      <c r="E515" s="1" t="str">
        <f>INDEX(Protocol[Mark],MATCH(C515,Protocol[Step],0))</f>
        <v>4U</v>
      </c>
      <c r="F515" s="1" t="str">
        <f>INDEX(Variables[Variable],MATCH(Systematic[[#This Row],[VariableIndex]],Variables[Index],0))</f>
        <v>Specific flux</v>
      </c>
      <c r="G515" s="134">
        <f>Systematic[[#This Row],[Sample]]*1000000+Systematic[[#This Row],[SubSample]]*10000+Systematic[[#This Row],[VariableIndex]]</f>
        <v>2020003</v>
      </c>
      <c r="H515" s="134">
        <f>Systematic[[#This Row],[SampleVariableLabel]]+100*Systematic[[#This Row],[State]]</f>
        <v>2020303</v>
      </c>
      <c r="I515" s="27" t="e">
        <f>IF(Systematic[[#This Row],[Sample]]&gt;nSamples,"",INDEX(MarkStats[],MATCH(Systematic[[#This Row],[SampleVariableLabel]],MarkStats[Label],0), Systematic[[#This Row],[State]]+4))</f>
        <v>#N/A</v>
      </c>
    </row>
    <row r="516" spans="1:9" x14ac:dyDescent="0.25">
      <c r="A516" s="1">
        <f t="shared" ref="A516:A579" si="26">IF(OR(B516&gt;1,C516&gt;0,D516&gt;1),A515,A515+1)</f>
        <v>2</v>
      </c>
      <c r="B516" s="1">
        <f t="shared" si="24"/>
        <v>2</v>
      </c>
      <c r="C516" s="1">
        <f>IF(Systematic[[#This Row],[VariableIndex]]&gt;1,C515,IF(C515+1=StepsPerSubsample,0,C515+1))</f>
        <v>3</v>
      </c>
      <c r="D516" s="1">
        <f t="shared" si="25"/>
        <v>4</v>
      </c>
      <c r="E516" s="1" t="str">
        <f>INDEX(Protocol[Mark],MATCH(C516,Protocol[Step],0))</f>
        <v>4U</v>
      </c>
      <c r="F516" s="1" t="str">
        <f>INDEX(Variables[Variable],MATCH(Systematic[[#This Row],[VariableIndex]],Variables[Index],0))</f>
        <v>Flux control ratio</v>
      </c>
      <c r="G516" s="134">
        <f>Systematic[[#This Row],[Sample]]*1000000+Systematic[[#This Row],[SubSample]]*10000+Systematic[[#This Row],[VariableIndex]]</f>
        <v>2020004</v>
      </c>
      <c r="H516" s="134">
        <f>Systematic[[#This Row],[SampleVariableLabel]]+100*Systematic[[#This Row],[State]]</f>
        <v>2020304</v>
      </c>
      <c r="I516" s="27" t="e">
        <f>IF(Systematic[[#This Row],[Sample]]&gt;nSamples,"",INDEX(MarkStats[],MATCH(Systematic[[#This Row],[SampleVariableLabel]],MarkStats[Label],0), Systematic[[#This Row],[State]]+4))</f>
        <v>#N/A</v>
      </c>
    </row>
    <row r="517" spans="1:9" x14ac:dyDescent="0.25">
      <c r="A517" s="1">
        <f t="shared" si="26"/>
        <v>2</v>
      </c>
      <c r="B517" s="1">
        <f t="shared" si="24"/>
        <v>2</v>
      </c>
      <c r="C517" s="1">
        <f>IF(Systematic[[#This Row],[VariableIndex]]&gt;1,C516,IF(C516+1=StepsPerSubsample,0,C516+1))</f>
        <v>3</v>
      </c>
      <c r="D517" s="1">
        <f t="shared" si="25"/>
        <v>5</v>
      </c>
      <c r="E517" s="1" t="str">
        <f>INDEX(Protocol[Mark],MATCH(C517,Protocol[Step],0))</f>
        <v>4U</v>
      </c>
      <c r="F517" s="1" t="str">
        <f>INDEX(Variables[Variable],MATCH(Systematic[[#This Row],[VariableIndex]],Variables[Index],0))</f>
        <v>Specific flux (mt)</v>
      </c>
      <c r="G517" s="134">
        <f>Systematic[[#This Row],[Sample]]*1000000+Systematic[[#This Row],[SubSample]]*10000+Systematic[[#This Row],[VariableIndex]]</f>
        <v>2020005</v>
      </c>
      <c r="H517" s="134">
        <f>Systematic[[#This Row],[SampleVariableLabel]]+100*Systematic[[#This Row],[State]]</f>
        <v>2020305</v>
      </c>
      <c r="I517" s="27" t="e">
        <f>IF(Systematic[[#This Row],[Sample]]&gt;nSamples,"",INDEX(MarkStats[],MATCH(Systematic[[#This Row],[SampleVariableLabel]],MarkStats[Label],0), Systematic[[#This Row],[State]]+4))</f>
        <v>#N/A</v>
      </c>
    </row>
    <row r="518" spans="1:9" x14ac:dyDescent="0.25">
      <c r="A518" s="1">
        <f t="shared" si="26"/>
        <v>2</v>
      </c>
      <c r="B518" s="1">
        <f t="shared" si="24"/>
        <v>2</v>
      </c>
      <c r="C518" s="1">
        <f>IF(Systematic[[#This Row],[VariableIndex]]&gt;1,C517,IF(C517+1=StepsPerSubsample,0,C517+1))</f>
        <v>3</v>
      </c>
      <c r="D518" s="1">
        <f t="shared" si="25"/>
        <v>6</v>
      </c>
      <c r="E518" s="1" t="str">
        <f>INDEX(Protocol[Mark],MATCH(C518,Protocol[Step],0))</f>
        <v>4U</v>
      </c>
      <c r="F518" s="1" t="str">
        <f>INDEX(Variables[Variable],MATCH(Systematic[[#This Row],[VariableIndex]],Variables[Index],0))</f>
        <v>FCR (mt: ROX-corr.)</v>
      </c>
      <c r="G518" s="134">
        <f>Systematic[[#This Row],[Sample]]*1000000+Systematic[[#This Row],[SubSample]]*10000+Systematic[[#This Row],[VariableIndex]]</f>
        <v>2020006</v>
      </c>
      <c r="H518" s="134">
        <f>Systematic[[#This Row],[SampleVariableLabel]]+100*Systematic[[#This Row],[State]]</f>
        <v>2020306</v>
      </c>
      <c r="I518" s="27" t="e">
        <f>IF(Systematic[[#This Row],[Sample]]&gt;nSamples,"",INDEX(MarkStats[],MATCH(Systematic[[#This Row],[SampleVariableLabel]],MarkStats[Label],0), Systematic[[#This Row],[State]]+4))</f>
        <v>#N/A</v>
      </c>
    </row>
    <row r="519" spans="1:9" x14ac:dyDescent="0.25">
      <c r="A519" s="1">
        <f t="shared" si="26"/>
        <v>2</v>
      </c>
      <c r="B519" s="1">
        <f t="shared" si="24"/>
        <v>2</v>
      </c>
      <c r="C519" s="1">
        <f>IF(Systematic[[#This Row],[VariableIndex]]&gt;1,C518,IF(C518+1=StepsPerSubsample,0,C518+1))</f>
        <v>3</v>
      </c>
      <c r="D519" s="1">
        <f t="shared" si="25"/>
        <v>7</v>
      </c>
      <c r="E519" s="1" t="str">
        <f>INDEX(Protocol[Mark],MATCH(C519,Protocol[Step],0))</f>
        <v>4U</v>
      </c>
      <c r="F519" s="1" t="str">
        <f>INDEX(Variables[Variable],MATCH(Systematic[[#This Row],[VariableIndex]],Variables[Index],0))</f>
        <v>FCR (mt: ROX-corr.)</v>
      </c>
      <c r="G519" s="134">
        <f>Systematic[[#This Row],[Sample]]*1000000+Systematic[[#This Row],[SubSample]]*10000+Systematic[[#This Row],[VariableIndex]]</f>
        <v>2020007</v>
      </c>
      <c r="H519" s="134">
        <f>Systematic[[#This Row],[SampleVariableLabel]]+100*Systematic[[#This Row],[State]]</f>
        <v>2020307</v>
      </c>
      <c r="I519" s="27" t="e">
        <f>IF(Systematic[[#This Row],[Sample]]&gt;nSamples,"",INDEX(MarkStats[],MATCH(Systematic[[#This Row],[SampleVariableLabel]],MarkStats[Label],0), Systematic[[#This Row],[State]]+4))</f>
        <v>#N/A</v>
      </c>
    </row>
    <row r="520" spans="1:9" x14ac:dyDescent="0.25">
      <c r="A520" s="1">
        <f t="shared" si="26"/>
        <v>2</v>
      </c>
      <c r="B520" s="1">
        <f t="shared" si="24"/>
        <v>2</v>
      </c>
      <c r="C520" s="1">
        <f>IF(Systematic[[#This Row],[VariableIndex]]&gt;1,C519,IF(C519+1=StepsPerSubsample,0,C519+1))</f>
        <v>4</v>
      </c>
      <c r="D520" s="1">
        <f t="shared" si="25"/>
        <v>1</v>
      </c>
      <c r="E520" s="1" t="str">
        <f>INDEX(Protocol[Mark],MATCH(C520,Protocol[Step],0))</f>
        <v>5Glc</v>
      </c>
      <c r="F520" s="1" t="str">
        <f>INDEX(Variables[Variable],MATCH(Systematic[[#This Row],[VariableIndex]],Variables[Index],0))</f>
        <v>O2 concentration</v>
      </c>
      <c r="G520" s="134">
        <f>Systematic[[#This Row],[Sample]]*1000000+Systematic[[#This Row],[SubSample]]*10000+Systematic[[#This Row],[VariableIndex]]</f>
        <v>2020001</v>
      </c>
      <c r="H520" s="134">
        <f>Systematic[[#This Row],[SampleVariableLabel]]+100*Systematic[[#This Row],[State]]</f>
        <v>2020401</v>
      </c>
      <c r="I520" s="27" t="e">
        <f>IF(Systematic[[#This Row],[Sample]]&gt;nSamples,"",INDEX(MarkStats[],MATCH(Systematic[[#This Row],[SampleVariableLabel]],MarkStats[Label],0), Systematic[[#This Row],[State]]+4))</f>
        <v>#N/A</v>
      </c>
    </row>
    <row r="521" spans="1:9" x14ac:dyDescent="0.25">
      <c r="A521" s="1">
        <f t="shared" si="26"/>
        <v>2</v>
      </c>
      <c r="B521" s="1">
        <f t="shared" si="24"/>
        <v>2</v>
      </c>
      <c r="C521" s="1">
        <f>IF(Systematic[[#This Row],[VariableIndex]]&gt;1,C520,IF(C520+1=StepsPerSubsample,0,C520+1))</f>
        <v>4</v>
      </c>
      <c r="D521" s="1">
        <f t="shared" si="25"/>
        <v>2</v>
      </c>
      <c r="E521" s="1" t="str">
        <f>INDEX(Protocol[Mark],MATCH(C521,Protocol[Step],0))</f>
        <v>5Glc</v>
      </c>
      <c r="F521" s="1" t="str">
        <f>INDEX(Variables[Variable],MATCH(Systematic[[#This Row],[VariableIndex]],Variables[Index],0))</f>
        <v>O2 flux per volume</v>
      </c>
      <c r="G521" s="134">
        <f>Systematic[[#This Row],[Sample]]*1000000+Systematic[[#This Row],[SubSample]]*10000+Systematic[[#This Row],[VariableIndex]]</f>
        <v>2020002</v>
      </c>
      <c r="H521" s="134">
        <f>Systematic[[#This Row],[SampleVariableLabel]]+100*Systematic[[#This Row],[State]]</f>
        <v>2020402</v>
      </c>
      <c r="I521" s="27" t="e">
        <f>IF(Systematic[[#This Row],[Sample]]&gt;nSamples,"",INDEX(MarkStats[],MATCH(Systematic[[#This Row],[SampleVariableLabel]],MarkStats[Label],0), Systematic[[#This Row],[State]]+4))</f>
        <v>#N/A</v>
      </c>
    </row>
    <row r="522" spans="1:9" x14ac:dyDescent="0.25">
      <c r="A522" s="1">
        <f t="shared" si="26"/>
        <v>2</v>
      </c>
      <c r="B522" s="1">
        <f t="shared" si="24"/>
        <v>2</v>
      </c>
      <c r="C522" s="1">
        <f>IF(Systematic[[#This Row],[VariableIndex]]&gt;1,C521,IF(C521+1=StepsPerSubsample,0,C521+1))</f>
        <v>4</v>
      </c>
      <c r="D522" s="1">
        <f t="shared" si="25"/>
        <v>3</v>
      </c>
      <c r="E522" s="1" t="str">
        <f>INDEX(Protocol[Mark],MATCH(C522,Protocol[Step],0))</f>
        <v>5Glc</v>
      </c>
      <c r="F522" s="1" t="str">
        <f>INDEX(Variables[Variable],MATCH(Systematic[[#This Row],[VariableIndex]],Variables[Index],0))</f>
        <v>Specific flux</v>
      </c>
      <c r="G522" s="134">
        <f>Systematic[[#This Row],[Sample]]*1000000+Systematic[[#This Row],[SubSample]]*10000+Systematic[[#This Row],[VariableIndex]]</f>
        <v>2020003</v>
      </c>
      <c r="H522" s="134">
        <f>Systematic[[#This Row],[SampleVariableLabel]]+100*Systematic[[#This Row],[State]]</f>
        <v>2020403</v>
      </c>
      <c r="I522" s="27" t="e">
        <f>IF(Systematic[[#This Row],[Sample]]&gt;nSamples,"",INDEX(MarkStats[],MATCH(Systematic[[#This Row],[SampleVariableLabel]],MarkStats[Label],0), Systematic[[#This Row],[State]]+4))</f>
        <v>#N/A</v>
      </c>
    </row>
    <row r="523" spans="1:9" x14ac:dyDescent="0.25">
      <c r="A523" s="1">
        <f t="shared" si="26"/>
        <v>2</v>
      </c>
      <c r="B523" s="1">
        <f t="shared" si="24"/>
        <v>2</v>
      </c>
      <c r="C523" s="1">
        <f>IF(Systematic[[#This Row],[VariableIndex]]&gt;1,C522,IF(C522+1=StepsPerSubsample,0,C522+1))</f>
        <v>4</v>
      </c>
      <c r="D523" s="1">
        <f t="shared" si="25"/>
        <v>4</v>
      </c>
      <c r="E523" s="1" t="str">
        <f>INDEX(Protocol[Mark],MATCH(C523,Protocol[Step],0))</f>
        <v>5Glc</v>
      </c>
      <c r="F523" s="1" t="str">
        <f>INDEX(Variables[Variable],MATCH(Systematic[[#This Row],[VariableIndex]],Variables[Index],0))</f>
        <v>Flux control ratio</v>
      </c>
      <c r="G523" s="134">
        <f>Systematic[[#This Row],[Sample]]*1000000+Systematic[[#This Row],[SubSample]]*10000+Systematic[[#This Row],[VariableIndex]]</f>
        <v>2020004</v>
      </c>
      <c r="H523" s="134">
        <f>Systematic[[#This Row],[SampleVariableLabel]]+100*Systematic[[#This Row],[State]]</f>
        <v>2020404</v>
      </c>
      <c r="I523" s="27" t="e">
        <f>IF(Systematic[[#This Row],[Sample]]&gt;nSamples,"",INDEX(MarkStats[],MATCH(Systematic[[#This Row],[SampleVariableLabel]],MarkStats[Label],0), Systematic[[#This Row],[State]]+4))</f>
        <v>#N/A</v>
      </c>
    </row>
    <row r="524" spans="1:9" x14ac:dyDescent="0.25">
      <c r="A524" s="1">
        <f t="shared" si="26"/>
        <v>2</v>
      </c>
      <c r="B524" s="1">
        <f t="shared" si="24"/>
        <v>2</v>
      </c>
      <c r="C524" s="1">
        <f>IF(Systematic[[#This Row],[VariableIndex]]&gt;1,C523,IF(C523+1=StepsPerSubsample,0,C523+1))</f>
        <v>4</v>
      </c>
      <c r="D524" s="1">
        <f t="shared" si="25"/>
        <v>5</v>
      </c>
      <c r="E524" s="1" t="str">
        <f>INDEX(Protocol[Mark],MATCH(C524,Protocol[Step],0))</f>
        <v>5Glc</v>
      </c>
      <c r="F524" s="1" t="str">
        <f>INDEX(Variables[Variable],MATCH(Systematic[[#This Row],[VariableIndex]],Variables[Index],0))</f>
        <v>Specific flux (mt)</v>
      </c>
      <c r="G524" s="134">
        <f>Systematic[[#This Row],[Sample]]*1000000+Systematic[[#This Row],[SubSample]]*10000+Systematic[[#This Row],[VariableIndex]]</f>
        <v>2020005</v>
      </c>
      <c r="H524" s="134">
        <f>Systematic[[#This Row],[SampleVariableLabel]]+100*Systematic[[#This Row],[State]]</f>
        <v>2020405</v>
      </c>
      <c r="I524" s="27" t="e">
        <f>IF(Systematic[[#This Row],[Sample]]&gt;nSamples,"",INDEX(MarkStats[],MATCH(Systematic[[#This Row],[SampleVariableLabel]],MarkStats[Label],0), Systematic[[#This Row],[State]]+4))</f>
        <v>#N/A</v>
      </c>
    </row>
    <row r="525" spans="1:9" x14ac:dyDescent="0.25">
      <c r="A525" s="1">
        <f t="shared" si="26"/>
        <v>2</v>
      </c>
      <c r="B525" s="1">
        <f t="shared" si="24"/>
        <v>2</v>
      </c>
      <c r="C525" s="1">
        <f>IF(Systematic[[#This Row],[VariableIndex]]&gt;1,C524,IF(C524+1=StepsPerSubsample,0,C524+1))</f>
        <v>4</v>
      </c>
      <c r="D525" s="1">
        <f t="shared" si="25"/>
        <v>6</v>
      </c>
      <c r="E525" s="1" t="str">
        <f>INDEX(Protocol[Mark],MATCH(C525,Protocol[Step],0))</f>
        <v>5Glc</v>
      </c>
      <c r="F525" s="1" t="str">
        <f>INDEX(Variables[Variable],MATCH(Systematic[[#This Row],[VariableIndex]],Variables[Index],0))</f>
        <v>FCR (mt: ROX-corr.)</v>
      </c>
      <c r="G525" s="134">
        <f>Systematic[[#This Row],[Sample]]*1000000+Systematic[[#This Row],[SubSample]]*10000+Systematic[[#This Row],[VariableIndex]]</f>
        <v>2020006</v>
      </c>
      <c r="H525" s="134">
        <f>Systematic[[#This Row],[SampleVariableLabel]]+100*Systematic[[#This Row],[State]]</f>
        <v>2020406</v>
      </c>
      <c r="I525" s="27" t="e">
        <f>IF(Systematic[[#This Row],[Sample]]&gt;nSamples,"",INDEX(MarkStats[],MATCH(Systematic[[#This Row],[SampleVariableLabel]],MarkStats[Label],0), Systematic[[#This Row],[State]]+4))</f>
        <v>#N/A</v>
      </c>
    </row>
    <row r="526" spans="1:9" x14ac:dyDescent="0.25">
      <c r="A526" s="1">
        <f t="shared" si="26"/>
        <v>2</v>
      </c>
      <c r="B526" s="1">
        <f t="shared" si="24"/>
        <v>2</v>
      </c>
      <c r="C526" s="1">
        <f>IF(Systematic[[#This Row],[VariableIndex]]&gt;1,C525,IF(C525+1=StepsPerSubsample,0,C525+1))</f>
        <v>4</v>
      </c>
      <c r="D526" s="1">
        <f t="shared" si="25"/>
        <v>7</v>
      </c>
      <c r="E526" s="1" t="str">
        <f>INDEX(Protocol[Mark],MATCH(C526,Protocol[Step],0))</f>
        <v>5Glc</v>
      </c>
      <c r="F526" s="1" t="str">
        <f>INDEX(Variables[Variable],MATCH(Systematic[[#This Row],[VariableIndex]],Variables[Index],0))</f>
        <v>FCR (mt: ROX-corr.)</v>
      </c>
      <c r="G526" s="134">
        <f>Systematic[[#This Row],[Sample]]*1000000+Systematic[[#This Row],[SubSample]]*10000+Systematic[[#This Row],[VariableIndex]]</f>
        <v>2020007</v>
      </c>
      <c r="H526" s="134">
        <f>Systematic[[#This Row],[SampleVariableLabel]]+100*Systematic[[#This Row],[State]]</f>
        <v>2020407</v>
      </c>
      <c r="I526" s="27" t="e">
        <f>IF(Systematic[[#This Row],[Sample]]&gt;nSamples,"",INDEX(MarkStats[],MATCH(Systematic[[#This Row],[SampleVariableLabel]],MarkStats[Label],0), Systematic[[#This Row],[State]]+4))</f>
        <v>#N/A</v>
      </c>
    </row>
    <row r="527" spans="1:9" x14ac:dyDescent="0.25">
      <c r="A527" s="1">
        <f t="shared" si="26"/>
        <v>2</v>
      </c>
      <c r="B527" s="1">
        <f t="shared" si="24"/>
        <v>2</v>
      </c>
      <c r="C527" s="1">
        <f>IF(Systematic[[#This Row],[VariableIndex]]&gt;1,C526,IF(C526+1=StepsPerSubsample,0,C526+1))</f>
        <v>5</v>
      </c>
      <c r="D527" s="1">
        <f t="shared" si="25"/>
        <v>1</v>
      </c>
      <c r="E527" s="1" t="str">
        <f>INDEX(Protocol[Mark],MATCH(C527,Protocol[Step],0))</f>
        <v>6M2</v>
      </c>
      <c r="F527" s="1" t="str">
        <f>INDEX(Variables[Variable],MATCH(Systematic[[#This Row],[VariableIndex]],Variables[Index],0))</f>
        <v>O2 concentration</v>
      </c>
      <c r="G527" s="134">
        <f>Systematic[[#This Row],[Sample]]*1000000+Systematic[[#This Row],[SubSample]]*10000+Systematic[[#This Row],[VariableIndex]]</f>
        <v>2020001</v>
      </c>
      <c r="H527" s="134">
        <f>Systematic[[#This Row],[SampleVariableLabel]]+100*Systematic[[#This Row],[State]]</f>
        <v>2020501</v>
      </c>
      <c r="I527" s="27" t="e">
        <f>IF(Systematic[[#This Row],[Sample]]&gt;nSamples,"",INDEX(MarkStats[],MATCH(Systematic[[#This Row],[SampleVariableLabel]],MarkStats[Label],0), Systematic[[#This Row],[State]]+4))</f>
        <v>#N/A</v>
      </c>
    </row>
    <row r="528" spans="1:9" x14ac:dyDescent="0.25">
      <c r="A528" s="1">
        <f t="shared" si="26"/>
        <v>2</v>
      </c>
      <c r="B528" s="1">
        <f t="shared" si="24"/>
        <v>2</v>
      </c>
      <c r="C528" s="1">
        <f>IF(Systematic[[#This Row],[VariableIndex]]&gt;1,C527,IF(C527+1=StepsPerSubsample,0,C527+1))</f>
        <v>5</v>
      </c>
      <c r="D528" s="1">
        <f t="shared" si="25"/>
        <v>2</v>
      </c>
      <c r="E528" s="1" t="str">
        <f>INDEX(Protocol[Mark],MATCH(C528,Protocol[Step],0))</f>
        <v>6M2</v>
      </c>
      <c r="F528" s="1" t="str">
        <f>INDEX(Variables[Variable],MATCH(Systematic[[#This Row],[VariableIndex]],Variables[Index],0))</f>
        <v>O2 flux per volume</v>
      </c>
      <c r="G528" s="134">
        <f>Systematic[[#This Row],[Sample]]*1000000+Systematic[[#This Row],[SubSample]]*10000+Systematic[[#This Row],[VariableIndex]]</f>
        <v>2020002</v>
      </c>
      <c r="H528" s="134">
        <f>Systematic[[#This Row],[SampleVariableLabel]]+100*Systematic[[#This Row],[State]]</f>
        <v>2020502</v>
      </c>
      <c r="I528" s="27" t="e">
        <f>IF(Systematic[[#This Row],[Sample]]&gt;nSamples,"",INDEX(MarkStats[],MATCH(Systematic[[#This Row],[SampleVariableLabel]],MarkStats[Label],0), Systematic[[#This Row],[State]]+4))</f>
        <v>#N/A</v>
      </c>
    </row>
    <row r="529" spans="1:9" x14ac:dyDescent="0.25">
      <c r="A529" s="1">
        <f t="shared" si="26"/>
        <v>2</v>
      </c>
      <c r="B529" s="1">
        <f t="shared" si="24"/>
        <v>2</v>
      </c>
      <c r="C529" s="1">
        <f>IF(Systematic[[#This Row],[VariableIndex]]&gt;1,C528,IF(C528+1=StepsPerSubsample,0,C528+1))</f>
        <v>5</v>
      </c>
      <c r="D529" s="1">
        <f t="shared" si="25"/>
        <v>3</v>
      </c>
      <c r="E529" s="1" t="str">
        <f>INDEX(Protocol[Mark],MATCH(C529,Protocol[Step],0))</f>
        <v>6M2</v>
      </c>
      <c r="F529" s="1" t="str">
        <f>INDEX(Variables[Variable],MATCH(Systematic[[#This Row],[VariableIndex]],Variables[Index],0))</f>
        <v>Specific flux</v>
      </c>
      <c r="G529" s="134">
        <f>Systematic[[#This Row],[Sample]]*1000000+Systematic[[#This Row],[SubSample]]*10000+Systematic[[#This Row],[VariableIndex]]</f>
        <v>2020003</v>
      </c>
      <c r="H529" s="134">
        <f>Systematic[[#This Row],[SampleVariableLabel]]+100*Systematic[[#This Row],[State]]</f>
        <v>2020503</v>
      </c>
      <c r="I529" s="27" t="e">
        <f>IF(Systematic[[#This Row],[Sample]]&gt;nSamples,"",INDEX(MarkStats[],MATCH(Systematic[[#This Row],[SampleVariableLabel]],MarkStats[Label],0), Systematic[[#This Row],[State]]+4))</f>
        <v>#N/A</v>
      </c>
    </row>
    <row r="530" spans="1:9" x14ac:dyDescent="0.25">
      <c r="A530" s="1">
        <f t="shared" si="26"/>
        <v>2</v>
      </c>
      <c r="B530" s="1">
        <f t="shared" si="24"/>
        <v>2</v>
      </c>
      <c r="C530" s="1">
        <f>IF(Systematic[[#This Row],[VariableIndex]]&gt;1,C529,IF(C529+1=StepsPerSubsample,0,C529+1))</f>
        <v>5</v>
      </c>
      <c r="D530" s="1">
        <f t="shared" si="25"/>
        <v>4</v>
      </c>
      <c r="E530" s="1" t="str">
        <f>INDEX(Protocol[Mark],MATCH(C530,Protocol[Step],0))</f>
        <v>6M2</v>
      </c>
      <c r="F530" s="1" t="str">
        <f>INDEX(Variables[Variable],MATCH(Systematic[[#This Row],[VariableIndex]],Variables[Index],0))</f>
        <v>Flux control ratio</v>
      </c>
      <c r="G530" s="134">
        <f>Systematic[[#This Row],[Sample]]*1000000+Systematic[[#This Row],[SubSample]]*10000+Systematic[[#This Row],[VariableIndex]]</f>
        <v>2020004</v>
      </c>
      <c r="H530" s="134">
        <f>Systematic[[#This Row],[SampleVariableLabel]]+100*Systematic[[#This Row],[State]]</f>
        <v>2020504</v>
      </c>
      <c r="I530" s="27" t="e">
        <f>IF(Systematic[[#This Row],[Sample]]&gt;nSamples,"",INDEX(MarkStats[],MATCH(Systematic[[#This Row],[SampleVariableLabel]],MarkStats[Label],0), Systematic[[#This Row],[State]]+4))</f>
        <v>#N/A</v>
      </c>
    </row>
    <row r="531" spans="1:9" x14ac:dyDescent="0.25">
      <c r="A531" s="1">
        <f t="shared" si="26"/>
        <v>2</v>
      </c>
      <c r="B531" s="1">
        <f t="shared" si="24"/>
        <v>2</v>
      </c>
      <c r="C531" s="1">
        <f>IF(Systematic[[#This Row],[VariableIndex]]&gt;1,C530,IF(C530+1=StepsPerSubsample,0,C530+1))</f>
        <v>5</v>
      </c>
      <c r="D531" s="1">
        <f t="shared" si="25"/>
        <v>5</v>
      </c>
      <c r="E531" s="1" t="str">
        <f>INDEX(Protocol[Mark],MATCH(C531,Protocol[Step],0))</f>
        <v>6M2</v>
      </c>
      <c r="F531" s="1" t="str">
        <f>INDEX(Variables[Variable],MATCH(Systematic[[#This Row],[VariableIndex]],Variables[Index],0))</f>
        <v>Specific flux (mt)</v>
      </c>
      <c r="G531" s="134">
        <f>Systematic[[#This Row],[Sample]]*1000000+Systematic[[#This Row],[SubSample]]*10000+Systematic[[#This Row],[VariableIndex]]</f>
        <v>2020005</v>
      </c>
      <c r="H531" s="134">
        <f>Systematic[[#This Row],[SampleVariableLabel]]+100*Systematic[[#This Row],[State]]</f>
        <v>2020505</v>
      </c>
      <c r="I531" s="27" t="e">
        <f>IF(Systematic[[#This Row],[Sample]]&gt;nSamples,"",INDEX(MarkStats[],MATCH(Systematic[[#This Row],[SampleVariableLabel]],MarkStats[Label],0), Systematic[[#This Row],[State]]+4))</f>
        <v>#N/A</v>
      </c>
    </row>
    <row r="532" spans="1:9" x14ac:dyDescent="0.25">
      <c r="A532" s="1">
        <f t="shared" si="26"/>
        <v>2</v>
      </c>
      <c r="B532" s="1">
        <f t="shared" si="24"/>
        <v>2</v>
      </c>
      <c r="C532" s="1">
        <f>IF(Systematic[[#This Row],[VariableIndex]]&gt;1,C531,IF(C531+1=StepsPerSubsample,0,C531+1))</f>
        <v>5</v>
      </c>
      <c r="D532" s="1">
        <f t="shared" si="25"/>
        <v>6</v>
      </c>
      <c r="E532" s="1" t="str">
        <f>INDEX(Protocol[Mark],MATCH(C532,Protocol[Step],0))</f>
        <v>6M2</v>
      </c>
      <c r="F532" s="1" t="str">
        <f>INDEX(Variables[Variable],MATCH(Systematic[[#This Row],[VariableIndex]],Variables[Index],0))</f>
        <v>FCR (mt: ROX-corr.)</v>
      </c>
      <c r="G532" s="134">
        <f>Systematic[[#This Row],[Sample]]*1000000+Systematic[[#This Row],[SubSample]]*10000+Systematic[[#This Row],[VariableIndex]]</f>
        <v>2020006</v>
      </c>
      <c r="H532" s="134">
        <f>Systematic[[#This Row],[SampleVariableLabel]]+100*Systematic[[#This Row],[State]]</f>
        <v>2020506</v>
      </c>
      <c r="I532" s="27" t="e">
        <f>IF(Systematic[[#This Row],[Sample]]&gt;nSamples,"",INDEX(MarkStats[],MATCH(Systematic[[#This Row],[SampleVariableLabel]],MarkStats[Label],0), Systematic[[#This Row],[State]]+4))</f>
        <v>#N/A</v>
      </c>
    </row>
    <row r="533" spans="1:9" x14ac:dyDescent="0.25">
      <c r="A533" s="1">
        <f t="shared" si="26"/>
        <v>2</v>
      </c>
      <c r="B533" s="1">
        <f t="shared" si="24"/>
        <v>2</v>
      </c>
      <c r="C533" s="1">
        <f>IF(Systematic[[#This Row],[VariableIndex]]&gt;1,C532,IF(C532+1=StepsPerSubsample,0,C532+1))</f>
        <v>5</v>
      </c>
      <c r="D533" s="1">
        <f t="shared" si="25"/>
        <v>7</v>
      </c>
      <c r="E533" s="1" t="str">
        <f>INDEX(Protocol[Mark],MATCH(C533,Protocol[Step],0))</f>
        <v>6M2</v>
      </c>
      <c r="F533" s="1" t="str">
        <f>INDEX(Variables[Variable],MATCH(Systematic[[#This Row],[VariableIndex]],Variables[Index],0))</f>
        <v>FCR (mt: ROX-corr.)</v>
      </c>
      <c r="G533" s="134">
        <f>Systematic[[#This Row],[Sample]]*1000000+Systematic[[#This Row],[SubSample]]*10000+Systematic[[#This Row],[VariableIndex]]</f>
        <v>2020007</v>
      </c>
      <c r="H533" s="134">
        <f>Systematic[[#This Row],[SampleVariableLabel]]+100*Systematic[[#This Row],[State]]</f>
        <v>2020507</v>
      </c>
      <c r="I533" s="27" t="e">
        <f>IF(Systematic[[#This Row],[Sample]]&gt;nSamples,"",INDEX(MarkStats[],MATCH(Systematic[[#This Row],[SampleVariableLabel]],MarkStats[Label],0), Systematic[[#This Row],[State]]+4))</f>
        <v>#N/A</v>
      </c>
    </row>
    <row r="534" spans="1:9" x14ac:dyDescent="0.25">
      <c r="A534" s="1">
        <f t="shared" si="26"/>
        <v>2</v>
      </c>
      <c r="B534" s="1">
        <f t="shared" si="24"/>
        <v>2</v>
      </c>
      <c r="C534" s="1">
        <f>IF(Systematic[[#This Row],[VariableIndex]]&gt;1,C533,IF(C533+1=StepsPerSubsample,0,C533+1))</f>
        <v>6</v>
      </c>
      <c r="D534" s="1">
        <f t="shared" si="25"/>
        <v>1</v>
      </c>
      <c r="E534" s="1" t="str">
        <f>INDEX(Protocol[Mark],MATCH(C534,Protocol[Step],0))</f>
        <v>7Rot</v>
      </c>
      <c r="F534" s="1" t="str">
        <f>INDEX(Variables[Variable],MATCH(Systematic[[#This Row],[VariableIndex]],Variables[Index],0))</f>
        <v>O2 concentration</v>
      </c>
      <c r="G534" s="134">
        <f>Systematic[[#This Row],[Sample]]*1000000+Systematic[[#This Row],[SubSample]]*10000+Systematic[[#This Row],[VariableIndex]]</f>
        <v>2020001</v>
      </c>
      <c r="H534" s="134">
        <f>Systematic[[#This Row],[SampleVariableLabel]]+100*Systematic[[#This Row],[State]]</f>
        <v>2020601</v>
      </c>
      <c r="I534" s="27" t="e">
        <f>IF(Systematic[[#This Row],[Sample]]&gt;nSamples,"",INDEX(MarkStats[],MATCH(Systematic[[#This Row],[SampleVariableLabel]],MarkStats[Label],0), Systematic[[#This Row],[State]]+4))</f>
        <v>#N/A</v>
      </c>
    </row>
    <row r="535" spans="1:9" x14ac:dyDescent="0.25">
      <c r="A535" s="1">
        <f t="shared" si="26"/>
        <v>2</v>
      </c>
      <c r="B535" s="1">
        <f t="shared" si="24"/>
        <v>2</v>
      </c>
      <c r="C535" s="1">
        <f>IF(Systematic[[#This Row],[VariableIndex]]&gt;1,C534,IF(C534+1=StepsPerSubsample,0,C534+1))</f>
        <v>6</v>
      </c>
      <c r="D535" s="1">
        <f t="shared" si="25"/>
        <v>2</v>
      </c>
      <c r="E535" s="1" t="str">
        <f>INDEX(Protocol[Mark],MATCH(C535,Protocol[Step],0))</f>
        <v>7Rot</v>
      </c>
      <c r="F535" s="1" t="str">
        <f>INDEX(Variables[Variable],MATCH(Systematic[[#This Row],[VariableIndex]],Variables[Index],0))</f>
        <v>O2 flux per volume</v>
      </c>
      <c r="G535" s="134">
        <f>Systematic[[#This Row],[Sample]]*1000000+Systematic[[#This Row],[SubSample]]*10000+Systematic[[#This Row],[VariableIndex]]</f>
        <v>2020002</v>
      </c>
      <c r="H535" s="134">
        <f>Systematic[[#This Row],[SampleVariableLabel]]+100*Systematic[[#This Row],[State]]</f>
        <v>2020602</v>
      </c>
      <c r="I535" s="27" t="e">
        <f>IF(Systematic[[#This Row],[Sample]]&gt;nSamples,"",INDEX(MarkStats[],MATCH(Systematic[[#This Row],[SampleVariableLabel]],MarkStats[Label],0), Systematic[[#This Row],[State]]+4))</f>
        <v>#N/A</v>
      </c>
    </row>
    <row r="536" spans="1:9" x14ac:dyDescent="0.25">
      <c r="A536" s="1">
        <f t="shared" si="26"/>
        <v>2</v>
      </c>
      <c r="B536" s="1">
        <f t="shared" si="24"/>
        <v>2</v>
      </c>
      <c r="C536" s="1">
        <f>IF(Systematic[[#This Row],[VariableIndex]]&gt;1,C535,IF(C535+1=StepsPerSubsample,0,C535+1))</f>
        <v>6</v>
      </c>
      <c r="D536" s="1">
        <f t="shared" si="25"/>
        <v>3</v>
      </c>
      <c r="E536" s="1" t="str">
        <f>INDEX(Protocol[Mark],MATCH(C536,Protocol[Step],0))</f>
        <v>7Rot</v>
      </c>
      <c r="F536" s="1" t="str">
        <f>INDEX(Variables[Variable],MATCH(Systematic[[#This Row],[VariableIndex]],Variables[Index],0))</f>
        <v>Specific flux</v>
      </c>
      <c r="G536" s="134">
        <f>Systematic[[#This Row],[Sample]]*1000000+Systematic[[#This Row],[SubSample]]*10000+Systematic[[#This Row],[VariableIndex]]</f>
        <v>2020003</v>
      </c>
      <c r="H536" s="134">
        <f>Systematic[[#This Row],[SampleVariableLabel]]+100*Systematic[[#This Row],[State]]</f>
        <v>2020603</v>
      </c>
      <c r="I536" s="27" t="e">
        <f>IF(Systematic[[#This Row],[Sample]]&gt;nSamples,"",INDEX(MarkStats[],MATCH(Systematic[[#This Row],[SampleVariableLabel]],MarkStats[Label],0), Systematic[[#This Row],[State]]+4))</f>
        <v>#N/A</v>
      </c>
    </row>
    <row r="537" spans="1:9" x14ac:dyDescent="0.25">
      <c r="A537" s="1">
        <f t="shared" si="26"/>
        <v>2</v>
      </c>
      <c r="B537" s="1">
        <f t="shared" si="24"/>
        <v>2</v>
      </c>
      <c r="C537" s="1">
        <f>IF(Systematic[[#This Row],[VariableIndex]]&gt;1,C536,IF(C536+1=StepsPerSubsample,0,C536+1))</f>
        <v>6</v>
      </c>
      <c r="D537" s="1">
        <f t="shared" si="25"/>
        <v>4</v>
      </c>
      <c r="E537" s="1" t="str">
        <f>INDEX(Protocol[Mark],MATCH(C537,Protocol[Step],0))</f>
        <v>7Rot</v>
      </c>
      <c r="F537" s="1" t="str">
        <f>INDEX(Variables[Variable],MATCH(Systematic[[#This Row],[VariableIndex]],Variables[Index],0))</f>
        <v>Flux control ratio</v>
      </c>
      <c r="G537" s="134">
        <f>Systematic[[#This Row],[Sample]]*1000000+Systematic[[#This Row],[SubSample]]*10000+Systematic[[#This Row],[VariableIndex]]</f>
        <v>2020004</v>
      </c>
      <c r="H537" s="134">
        <f>Systematic[[#This Row],[SampleVariableLabel]]+100*Systematic[[#This Row],[State]]</f>
        <v>2020604</v>
      </c>
      <c r="I537" s="27" t="e">
        <f>IF(Systematic[[#This Row],[Sample]]&gt;nSamples,"",INDEX(MarkStats[],MATCH(Systematic[[#This Row],[SampleVariableLabel]],MarkStats[Label],0), Systematic[[#This Row],[State]]+4))</f>
        <v>#N/A</v>
      </c>
    </row>
    <row r="538" spans="1:9" x14ac:dyDescent="0.25">
      <c r="A538" s="1">
        <f t="shared" si="26"/>
        <v>2</v>
      </c>
      <c r="B538" s="1">
        <f t="shared" si="24"/>
        <v>2</v>
      </c>
      <c r="C538" s="1">
        <f>IF(Systematic[[#This Row],[VariableIndex]]&gt;1,C537,IF(C537+1=StepsPerSubsample,0,C537+1))</f>
        <v>6</v>
      </c>
      <c r="D538" s="1">
        <f t="shared" si="25"/>
        <v>5</v>
      </c>
      <c r="E538" s="1" t="str">
        <f>INDEX(Protocol[Mark],MATCH(C538,Protocol[Step],0))</f>
        <v>7Rot</v>
      </c>
      <c r="F538" s="1" t="str">
        <f>INDEX(Variables[Variable],MATCH(Systematic[[#This Row],[VariableIndex]],Variables[Index],0))</f>
        <v>Specific flux (mt)</v>
      </c>
      <c r="G538" s="134">
        <f>Systematic[[#This Row],[Sample]]*1000000+Systematic[[#This Row],[SubSample]]*10000+Systematic[[#This Row],[VariableIndex]]</f>
        <v>2020005</v>
      </c>
      <c r="H538" s="134">
        <f>Systematic[[#This Row],[SampleVariableLabel]]+100*Systematic[[#This Row],[State]]</f>
        <v>2020605</v>
      </c>
      <c r="I538" s="27" t="e">
        <f>IF(Systematic[[#This Row],[Sample]]&gt;nSamples,"",INDEX(MarkStats[],MATCH(Systematic[[#This Row],[SampleVariableLabel]],MarkStats[Label],0), Systematic[[#This Row],[State]]+4))</f>
        <v>#N/A</v>
      </c>
    </row>
    <row r="539" spans="1:9" x14ac:dyDescent="0.25">
      <c r="A539" s="1">
        <f t="shared" si="26"/>
        <v>2</v>
      </c>
      <c r="B539" s="1">
        <f t="shared" si="24"/>
        <v>2</v>
      </c>
      <c r="C539" s="1">
        <f>IF(Systematic[[#This Row],[VariableIndex]]&gt;1,C538,IF(C538+1=StepsPerSubsample,0,C538+1))</f>
        <v>6</v>
      </c>
      <c r="D539" s="1">
        <f t="shared" si="25"/>
        <v>6</v>
      </c>
      <c r="E539" s="1" t="str">
        <f>INDEX(Protocol[Mark],MATCH(C539,Protocol[Step],0))</f>
        <v>7Rot</v>
      </c>
      <c r="F539" s="1" t="str">
        <f>INDEX(Variables[Variable],MATCH(Systematic[[#This Row],[VariableIndex]],Variables[Index],0))</f>
        <v>FCR (mt: ROX-corr.)</v>
      </c>
      <c r="G539" s="134">
        <f>Systematic[[#This Row],[Sample]]*1000000+Systematic[[#This Row],[SubSample]]*10000+Systematic[[#This Row],[VariableIndex]]</f>
        <v>2020006</v>
      </c>
      <c r="H539" s="134">
        <f>Systematic[[#This Row],[SampleVariableLabel]]+100*Systematic[[#This Row],[State]]</f>
        <v>2020606</v>
      </c>
      <c r="I539" s="27" t="e">
        <f>IF(Systematic[[#This Row],[Sample]]&gt;nSamples,"",INDEX(MarkStats[],MATCH(Systematic[[#This Row],[SampleVariableLabel]],MarkStats[Label],0), Systematic[[#This Row],[State]]+4))</f>
        <v>#N/A</v>
      </c>
    </row>
    <row r="540" spans="1:9" x14ac:dyDescent="0.25">
      <c r="A540" s="1">
        <f t="shared" si="26"/>
        <v>2</v>
      </c>
      <c r="B540" s="1">
        <f t="shared" si="24"/>
        <v>2</v>
      </c>
      <c r="C540" s="1">
        <f>IF(Systematic[[#This Row],[VariableIndex]]&gt;1,C539,IF(C539+1=StepsPerSubsample,0,C539+1))</f>
        <v>6</v>
      </c>
      <c r="D540" s="1">
        <f t="shared" si="25"/>
        <v>7</v>
      </c>
      <c r="E540" s="1" t="str">
        <f>INDEX(Protocol[Mark],MATCH(C540,Protocol[Step],0))</f>
        <v>7Rot</v>
      </c>
      <c r="F540" s="1" t="str">
        <f>INDEX(Variables[Variable],MATCH(Systematic[[#This Row],[VariableIndex]],Variables[Index],0))</f>
        <v>FCR (mt: ROX-corr.)</v>
      </c>
      <c r="G540" s="134">
        <f>Systematic[[#This Row],[Sample]]*1000000+Systematic[[#This Row],[SubSample]]*10000+Systematic[[#This Row],[VariableIndex]]</f>
        <v>2020007</v>
      </c>
      <c r="H540" s="134">
        <f>Systematic[[#This Row],[SampleVariableLabel]]+100*Systematic[[#This Row],[State]]</f>
        <v>2020607</v>
      </c>
      <c r="I540" s="27" t="e">
        <f>IF(Systematic[[#This Row],[Sample]]&gt;nSamples,"",INDEX(MarkStats[],MATCH(Systematic[[#This Row],[SampleVariableLabel]],MarkStats[Label],0), Systematic[[#This Row],[State]]+4))</f>
        <v>#N/A</v>
      </c>
    </row>
    <row r="541" spans="1:9" x14ac:dyDescent="0.25">
      <c r="A541" s="1">
        <f t="shared" si="26"/>
        <v>2</v>
      </c>
      <c r="B541" s="1">
        <f t="shared" si="24"/>
        <v>2</v>
      </c>
      <c r="C541" s="1">
        <f>IF(Systematic[[#This Row],[VariableIndex]]&gt;1,C540,IF(C540+1=StepsPerSubsample,0,C540+1))</f>
        <v>7</v>
      </c>
      <c r="D541" s="1">
        <f t="shared" si="25"/>
        <v>1</v>
      </c>
      <c r="E541" s="1" t="str">
        <f>INDEX(Protocol[Mark],MATCH(C541,Protocol[Step],0))</f>
        <v>8S</v>
      </c>
      <c r="F541" s="1" t="str">
        <f>INDEX(Variables[Variable],MATCH(Systematic[[#This Row],[VariableIndex]],Variables[Index],0))</f>
        <v>O2 concentration</v>
      </c>
      <c r="G541" s="134">
        <f>Systematic[[#This Row],[Sample]]*1000000+Systematic[[#This Row],[SubSample]]*10000+Systematic[[#This Row],[VariableIndex]]</f>
        <v>2020001</v>
      </c>
      <c r="H541" s="134">
        <f>Systematic[[#This Row],[SampleVariableLabel]]+100*Systematic[[#This Row],[State]]</f>
        <v>2020701</v>
      </c>
      <c r="I541" s="27" t="e">
        <f>IF(Systematic[[#This Row],[Sample]]&gt;nSamples,"",INDEX(MarkStats[],MATCH(Systematic[[#This Row],[SampleVariableLabel]],MarkStats[Label],0), Systematic[[#This Row],[State]]+4))</f>
        <v>#N/A</v>
      </c>
    </row>
    <row r="542" spans="1:9" x14ac:dyDescent="0.25">
      <c r="A542" s="1">
        <f t="shared" si="26"/>
        <v>2</v>
      </c>
      <c r="B542" s="1">
        <f t="shared" si="24"/>
        <v>2</v>
      </c>
      <c r="C542" s="1">
        <f>IF(Systematic[[#This Row],[VariableIndex]]&gt;1,C541,IF(C541+1=StepsPerSubsample,0,C541+1))</f>
        <v>7</v>
      </c>
      <c r="D542" s="1">
        <f t="shared" si="25"/>
        <v>2</v>
      </c>
      <c r="E542" s="1" t="str">
        <f>INDEX(Protocol[Mark],MATCH(C542,Protocol[Step],0))</f>
        <v>8S</v>
      </c>
      <c r="F542" s="1" t="str">
        <f>INDEX(Variables[Variable],MATCH(Systematic[[#This Row],[VariableIndex]],Variables[Index],0))</f>
        <v>O2 flux per volume</v>
      </c>
      <c r="G542" s="134">
        <f>Systematic[[#This Row],[Sample]]*1000000+Systematic[[#This Row],[SubSample]]*10000+Systematic[[#This Row],[VariableIndex]]</f>
        <v>2020002</v>
      </c>
      <c r="H542" s="134">
        <f>Systematic[[#This Row],[SampleVariableLabel]]+100*Systematic[[#This Row],[State]]</f>
        <v>2020702</v>
      </c>
      <c r="I542" s="27" t="e">
        <f>IF(Systematic[[#This Row],[Sample]]&gt;nSamples,"",INDEX(MarkStats[],MATCH(Systematic[[#This Row],[SampleVariableLabel]],MarkStats[Label],0), Systematic[[#This Row],[State]]+4))</f>
        <v>#N/A</v>
      </c>
    </row>
    <row r="543" spans="1:9" x14ac:dyDescent="0.25">
      <c r="A543" s="1">
        <f t="shared" si="26"/>
        <v>2</v>
      </c>
      <c r="B543" s="1">
        <f t="shared" si="24"/>
        <v>2</v>
      </c>
      <c r="C543" s="1">
        <f>IF(Systematic[[#This Row],[VariableIndex]]&gt;1,C542,IF(C542+1=StepsPerSubsample,0,C542+1))</f>
        <v>7</v>
      </c>
      <c r="D543" s="1">
        <f t="shared" si="25"/>
        <v>3</v>
      </c>
      <c r="E543" s="1" t="str">
        <f>INDEX(Protocol[Mark],MATCH(C543,Protocol[Step],0))</f>
        <v>8S</v>
      </c>
      <c r="F543" s="1" t="str">
        <f>INDEX(Variables[Variable],MATCH(Systematic[[#This Row],[VariableIndex]],Variables[Index],0))</f>
        <v>Specific flux</v>
      </c>
      <c r="G543" s="134">
        <f>Systematic[[#This Row],[Sample]]*1000000+Systematic[[#This Row],[SubSample]]*10000+Systematic[[#This Row],[VariableIndex]]</f>
        <v>2020003</v>
      </c>
      <c r="H543" s="134">
        <f>Systematic[[#This Row],[SampleVariableLabel]]+100*Systematic[[#This Row],[State]]</f>
        <v>2020703</v>
      </c>
      <c r="I543" s="27" t="e">
        <f>IF(Systematic[[#This Row],[Sample]]&gt;nSamples,"",INDEX(MarkStats[],MATCH(Systematic[[#This Row],[SampleVariableLabel]],MarkStats[Label],0), Systematic[[#This Row],[State]]+4))</f>
        <v>#N/A</v>
      </c>
    </row>
    <row r="544" spans="1:9" x14ac:dyDescent="0.25">
      <c r="A544" s="1">
        <f t="shared" si="26"/>
        <v>2</v>
      </c>
      <c r="B544" s="1">
        <f t="shared" si="24"/>
        <v>2</v>
      </c>
      <c r="C544" s="1">
        <f>IF(Systematic[[#This Row],[VariableIndex]]&gt;1,C543,IF(C543+1=StepsPerSubsample,0,C543+1))</f>
        <v>7</v>
      </c>
      <c r="D544" s="1">
        <f t="shared" si="25"/>
        <v>4</v>
      </c>
      <c r="E544" s="1" t="str">
        <f>INDEX(Protocol[Mark],MATCH(C544,Protocol[Step],0))</f>
        <v>8S</v>
      </c>
      <c r="F544" s="1" t="str">
        <f>INDEX(Variables[Variable],MATCH(Systematic[[#This Row],[VariableIndex]],Variables[Index],0))</f>
        <v>Flux control ratio</v>
      </c>
      <c r="G544" s="134">
        <f>Systematic[[#This Row],[Sample]]*1000000+Systematic[[#This Row],[SubSample]]*10000+Systematic[[#This Row],[VariableIndex]]</f>
        <v>2020004</v>
      </c>
      <c r="H544" s="134">
        <f>Systematic[[#This Row],[SampleVariableLabel]]+100*Systematic[[#This Row],[State]]</f>
        <v>2020704</v>
      </c>
      <c r="I544" s="27" t="e">
        <f>IF(Systematic[[#This Row],[Sample]]&gt;nSamples,"",INDEX(MarkStats[],MATCH(Systematic[[#This Row],[SampleVariableLabel]],MarkStats[Label],0), Systematic[[#This Row],[State]]+4))</f>
        <v>#N/A</v>
      </c>
    </row>
    <row r="545" spans="1:9" x14ac:dyDescent="0.25">
      <c r="A545" s="1">
        <f t="shared" si="26"/>
        <v>2</v>
      </c>
      <c r="B545" s="1">
        <f t="shared" si="24"/>
        <v>2</v>
      </c>
      <c r="C545" s="1">
        <f>IF(Systematic[[#This Row],[VariableIndex]]&gt;1,C544,IF(C544+1=StepsPerSubsample,0,C544+1))</f>
        <v>7</v>
      </c>
      <c r="D545" s="1">
        <f t="shared" si="25"/>
        <v>5</v>
      </c>
      <c r="E545" s="1" t="str">
        <f>INDEX(Protocol[Mark],MATCH(C545,Protocol[Step],0))</f>
        <v>8S</v>
      </c>
      <c r="F545" s="1" t="str">
        <f>INDEX(Variables[Variable],MATCH(Systematic[[#This Row],[VariableIndex]],Variables[Index],0))</f>
        <v>Specific flux (mt)</v>
      </c>
      <c r="G545" s="134">
        <f>Systematic[[#This Row],[Sample]]*1000000+Systematic[[#This Row],[SubSample]]*10000+Systematic[[#This Row],[VariableIndex]]</f>
        <v>2020005</v>
      </c>
      <c r="H545" s="134">
        <f>Systematic[[#This Row],[SampleVariableLabel]]+100*Systematic[[#This Row],[State]]</f>
        <v>2020705</v>
      </c>
      <c r="I545" s="27" t="e">
        <f>IF(Systematic[[#This Row],[Sample]]&gt;nSamples,"",INDEX(MarkStats[],MATCH(Systematic[[#This Row],[SampleVariableLabel]],MarkStats[Label],0), Systematic[[#This Row],[State]]+4))</f>
        <v>#N/A</v>
      </c>
    </row>
    <row r="546" spans="1:9" x14ac:dyDescent="0.25">
      <c r="A546" s="1">
        <f t="shared" si="26"/>
        <v>2</v>
      </c>
      <c r="B546" s="1">
        <f t="shared" si="24"/>
        <v>2</v>
      </c>
      <c r="C546" s="1">
        <f>IF(Systematic[[#This Row],[VariableIndex]]&gt;1,C545,IF(C545+1=StepsPerSubsample,0,C545+1))</f>
        <v>7</v>
      </c>
      <c r="D546" s="1">
        <f t="shared" si="25"/>
        <v>6</v>
      </c>
      <c r="E546" s="1" t="str">
        <f>INDEX(Protocol[Mark],MATCH(C546,Protocol[Step],0))</f>
        <v>8S</v>
      </c>
      <c r="F546" s="1" t="str">
        <f>INDEX(Variables[Variable],MATCH(Systematic[[#This Row],[VariableIndex]],Variables[Index],0))</f>
        <v>FCR (mt: ROX-corr.)</v>
      </c>
      <c r="G546" s="134">
        <f>Systematic[[#This Row],[Sample]]*1000000+Systematic[[#This Row],[SubSample]]*10000+Systematic[[#This Row],[VariableIndex]]</f>
        <v>2020006</v>
      </c>
      <c r="H546" s="134">
        <f>Systematic[[#This Row],[SampleVariableLabel]]+100*Systematic[[#This Row],[State]]</f>
        <v>2020706</v>
      </c>
      <c r="I546" s="27" t="e">
        <f>IF(Systematic[[#This Row],[Sample]]&gt;nSamples,"",INDEX(MarkStats[],MATCH(Systematic[[#This Row],[SampleVariableLabel]],MarkStats[Label],0), Systematic[[#This Row],[State]]+4))</f>
        <v>#N/A</v>
      </c>
    </row>
    <row r="547" spans="1:9" x14ac:dyDescent="0.25">
      <c r="A547" s="1">
        <f t="shared" si="26"/>
        <v>2</v>
      </c>
      <c r="B547" s="1">
        <f t="shared" si="24"/>
        <v>2</v>
      </c>
      <c r="C547" s="1">
        <f>IF(Systematic[[#This Row],[VariableIndex]]&gt;1,C546,IF(C546+1=StepsPerSubsample,0,C546+1))</f>
        <v>7</v>
      </c>
      <c r="D547" s="1">
        <f t="shared" si="25"/>
        <v>7</v>
      </c>
      <c r="E547" s="1" t="str">
        <f>INDEX(Protocol[Mark],MATCH(C547,Protocol[Step],0))</f>
        <v>8S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2020007</v>
      </c>
      <c r="H547" s="134">
        <f>Systematic[[#This Row],[SampleVariableLabel]]+100*Systematic[[#This Row],[State]]</f>
        <v>2020707</v>
      </c>
      <c r="I547" s="27" t="e">
        <f>IF(Systematic[[#This Row],[Sample]]&gt;nSamples,"",INDEX(MarkStats[],MATCH(Systematic[[#This Row],[SampleVariableLabel]],MarkStats[Label],0), Systematic[[#This Row],[State]]+4))</f>
        <v>#N/A</v>
      </c>
    </row>
    <row r="548" spans="1:9" x14ac:dyDescent="0.25">
      <c r="A548" s="1">
        <f t="shared" si="26"/>
        <v>2</v>
      </c>
      <c r="B548" s="1">
        <f t="shared" si="24"/>
        <v>2</v>
      </c>
      <c r="C548" s="1">
        <f>IF(Systematic[[#This Row],[VariableIndex]]&gt;1,C547,IF(C547+1=StepsPerSubsample,0,C547+1))</f>
        <v>8</v>
      </c>
      <c r="D548" s="1">
        <f t="shared" si="25"/>
        <v>1</v>
      </c>
      <c r="E548" s="1" t="str">
        <f>INDEX(Protocol[Mark],MATCH(C548,Protocol[Step],0))</f>
        <v>9Dig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2020001</v>
      </c>
      <c r="H548" s="134">
        <f>Systematic[[#This Row],[SampleVariableLabel]]+100*Systematic[[#This Row],[State]]</f>
        <v>2020801</v>
      </c>
      <c r="I548" s="27" t="e">
        <f>IF(Systematic[[#This Row],[Sample]]&gt;nSamples,"",INDEX(MarkStats[],MATCH(Systematic[[#This Row],[SampleVariableLabel]],MarkStats[Label],0), Systematic[[#This Row],[State]]+4))</f>
        <v>#N/A</v>
      </c>
    </row>
    <row r="549" spans="1:9" x14ac:dyDescent="0.25">
      <c r="A549" s="1">
        <f t="shared" si="26"/>
        <v>2</v>
      </c>
      <c r="B549" s="1">
        <f t="shared" si="24"/>
        <v>2</v>
      </c>
      <c r="C549" s="1">
        <f>IF(Systematic[[#This Row],[VariableIndex]]&gt;1,C548,IF(C548+1=StepsPerSubsample,0,C548+1))</f>
        <v>8</v>
      </c>
      <c r="D549" s="1">
        <f t="shared" si="25"/>
        <v>2</v>
      </c>
      <c r="E549" s="1" t="str">
        <f>INDEX(Protocol[Mark],MATCH(C549,Protocol[Step],0))</f>
        <v>9Dig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2020002</v>
      </c>
      <c r="H549" s="134">
        <f>Systematic[[#This Row],[SampleVariableLabel]]+100*Systematic[[#This Row],[State]]</f>
        <v>2020802</v>
      </c>
      <c r="I549" s="27" t="e">
        <f>IF(Systematic[[#This Row],[Sample]]&gt;nSamples,"",INDEX(MarkStats[],MATCH(Systematic[[#This Row],[SampleVariableLabel]],MarkStats[Label],0), Systematic[[#This Row],[State]]+4))</f>
        <v>#N/A</v>
      </c>
    </row>
    <row r="550" spans="1:9" x14ac:dyDescent="0.25">
      <c r="A550" s="1">
        <f t="shared" si="26"/>
        <v>2</v>
      </c>
      <c r="B550" s="1">
        <f t="shared" si="24"/>
        <v>2</v>
      </c>
      <c r="C550" s="1">
        <f>IF(Systematic[[#This Row],[VariableIndex]]&gt;1,C549,IF(C549+1=StepsPerSubsample,0,C549+1))</f>
        <v>8</v>
      </c>
      <c r="D550" s="1">
        <f t="shared" si="25"/>
        <v>3</v>
      </c>
      <c r="E550" s="1" t="str">
        <f>INDEX(Protocol[Mark],MATCH(C550,Protocol[Step],0))</f>
        <v>9Dig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2020003</v>
      </c>
      <c r="H550" s="134">
        <f>Systematic[[#This Row],[SampleVariableLabel]]+100*Systematic[[#This Row],[State]]</f>
        <v>2020803</v>
      </c>
      <c r="I550" s="27" t="e">
        <f>IF(Systematic[[#This Row],[Sample]]&gt;nSamples,"",INDEX(MarkStats[],MATCH(Systematic[[#This Row],[SampleVariableLabel]],MarkStats[Label],0), Systematic[[#This Row],[State]]+4))</f>
        <v>#N/A</v>
      </c>
    </row>
    <row r="551" spans="1:9" x14ac:dyDescent="0.25">
      <c r="A551" s="1">
        <f t="shared" si="26"/>
        <v>2</v>
      </c>
      <c r="B551" s="1">
        <f t="shared" si="24"/>
        <v>2</v>
      </c>
      <c r="C551" s="1">
        <f>IF(Systematic[[#This Row],[VariableIndex]]&gt;1,C550,IF(C550+1=StepsPerSubsample,0,C550+1))</f>
        <v>8</v>
      </c>
      <c r="D551" s="1">
        <f t="shared" si="25"/>
        <v>4</v>
      </c>
      <c r="E551" s="1" t="str">
        <f>INDEX(Protocol[Mark],MATCH(C551,Protocol[Step],0))</f>
        <v>9Dig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2020004</v>
      </c>
      <c r="H551" s="134">
        <f>Systematic[[#This Row],[SampleVariableLabel]]+100*Systematic[[#This Row],[State]]</f>
        <v>2020804</v>
      </c>
      <c r="I551" s="27" t="e">
        <f>IF(Systematic[[#This Row],[Sample]]&gt;nSamples,"",INDEX(MarkStats[],MATCH(Systematic[[#This Row],[SampleVariableLabel]],MarkStats[Label],0), Systematic[[#This Row],[State]]+4))</f>
        <v>#N/A</v>
      </c>
    </row>
    <row r="552" spans="1:9" x14ac:dyDescent="0.25">
      <c r="A552" s="1">
        <f t="shared" si="26"/>
        <v>2</v>
      </c>
      <c r="B552" s="1">
        <f t="shared" si="24"/>
        <v>2</v>
      </c>
      <c r="C552" s="1">
        <f>IF(Systematic[[#This Row],[VariableIndex]]&gt;1,C551,IF(C551+1=StepsPerSubsample,0,C551+1))</f>
        <v>8</v>
      </c>
      <c r="D552" s="1">
        <f t="shared" si="25"/>
        <v>5</v>
      </c>
      <c r="E552" s="1" t="str">
        <f>INDEX(Protocol[Mark],MATCH(C552,Protocol[Step],0))</f>
        <v>9Dig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2020005</v>
      </c>
      <c r="H552" s="134">
        <f>Systematic[[#This Row],[SampleVariableLabel]]+100*Systematic[[#This Row],[State]]</f>
        <v>2020805</v>
      </c>
      <c r="I552" s="27" t="e">
        <f>IF(Systematic[[#This Row],[Sample]]&gt;nSamples,"",INDEX(MarkStats[],MATCH(Systematic[[#This Row],[SampleVariableLabel]],MarkStats[Label],0), Systematic[[#This Row],[State]]+4))</f>
        <v>#N/A</v>
      </c>
    </row>
    <row r="553" spans="1:9" x14ac:dyDescent="0.25">
      <c r="A553" s="1">
        <f t="shared" si="26"/>
        <v>2</v>
      </c>
      <c r="B553" s="1">
        <f t="shared" si="24"/>
        <v>2</v>
      </c>
      <c r="C553" s="1">
        <f>IF(Systematic[[#This Row],[VariableIndex]]&gt;1,C552,IF(C552+1=StepsPerSubsample,0,C552+1))</f>
        <v>8</v>
      </c>
      <c r="D553" s="1">
        <f t="shared" si="25"/>
        <v>6</v>
      </c>
      <c r="E553" s="1" t="str">
        <f>INDEX(Protocol[Mark],MATCH(C553,Protocol[Step],0))</f>
        <v>9Dig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2020006</v>
      </c>
      <c r="H553" s="134">
        <f>Systematic[[#This Row],[SampleVariableLabel]]+100*Systematic[[#This Row],[State]]</f>
        <v>2020806</v>
      </c>
      <c r="I553" s="27" t="e">
        <f>IF(Systematic[[#This Row],[Sample]]&gt;nSamples,"",INDEX(MarkStats[],MATCH(Systematic[[#This Row],[SampleVariableLabel]],MarkStats[Label],0), Systematic[[#This Row],[State]]+4))</f>
        <v>#N/A</v>
      </c>
    </row>
    <row r="554" spans="1:9" x14ac:dyDescent="0.25">
      <c r="A554" s="1">
        <f t="shared" si="26"/>
        <v>2</v>
      </c>
      <c r="B554" s="1">
        <f t="shared" si="24"/>
        <v>2</v>
      </c>
      <c r="C554" s="1">
        <f>IF(Systematic[[#This Row],[VariableIndex]]&gt;1,C553,IF(C553+1=StepsPerSubsample,0,C553+1))</f>
        <v>8</v>
      </c>
      <c r="D554" s="1">
        <f t="shared" si="25"/>
        <v>7</v>
      </c>
      <c r="E554" s="1" t="str">
        <f>INDEX(Protocol[Mark],MATCH(C554,Protocol[Step],0))</f>
        <v>9Dig</v>
      </c>
      <c r="F554" s="1" t="str">
        <f>INDEX(Variables[Variable],MATCH(Systematic[[#This Row],[VariableIndex]],Variables[Index],0))</f>
        <v>FCR (mt: ROX-corr.)</v>
      </c>
      <c r="G554" s="134">
        <f>Systematic[[#This Row],[Sample]]*1000000+Systematic[[#This Row],[SubSample]]*10000+Systematic[[#This Row],[VariableIndex]]</f>
        <v>2020007</v>
      </c>
      <c r="H554" s="134">
        <f>Systematic[[#This Row],[SampleVariableLabel]]+100*Systematic[[#This Row],[State]]</f>
        <v>2020807</v>
      </c>
      <c r="I554" s="27" t="e">
        <f>IF(Systematic[[#This Row],[Sample]]&gt;nSamples,"",INDEX(MarkStats[],MATCH(Systematic[[#This Row],[SampleVariableLabel]],MarkStats[Label],0), Systematic[[#This Row],[State]]+4))</f>
        <v>#N/A</v>
      </c>
    </row>
    <row r="555" spans="1:9" x14ac:dyDescent="0.25">
      <c r="A555" s="1">
        <f t="shared" si="26"/>
        <v>2</v>
      </c>
      <c r="B555" s="1">
        <f t="shared" si="24"/>
        <v>2</v>
      </c>
      <c r="C555" s="1">
        <f>IF(Systematic[[#This Row],[VariableIndex]]&gt;1,C554,IF(C554+1=StepsPerSubsample,0,C554+1))</f>
        <v>9</v>
      </c>
      <c r="D555" s="1">
        <f t="shared" si="25"/>
        <v>1</v>
      </c>
      <c r="E555" s="1" t="str">
        <f>INDEX(Protocol[Mark],MATCH(C555,Protocol[Step],0))</f>
        <v>9U</v>
      </c>
      <c r="F555" s="1" t="str">
        <f>INDEX(Variables[Variable],MATCH(Systematic[[#This Row],[VariableIndex]],Variables[Index],0))</f>
        <v>O2 concentration</v>
      </c>
      <c r="G555" s="134">
        <f>Systematic[[#This Row],[Sample]]*1000000+Systematic[[#This Row],[SubSample]]*10000+Systematic[[#This Row],[VariableIndex]]</f>
        <v>2020001</v>
      </c>
      <c r="H555" s="134">
        <f>Systematic[[#This Row],[SampleVariableLabel]]+100*Systematic[[#This Row],[State]]</f>
        <v>2020901</v>
      </c>
      <c r="I555" s="27" t="e">
        <f>IF(Systematic[[#This Row],[Sample]]&gt;nSamples,"",INDEX(MarkStats[],MATCH(Systematic[[#This Row],[SampleVariableLabel]],MarkStats[Label],0), Systematic[[#This Row],[State]]+4))</f>
        <v>#N/A</v>
      </c>
    </row>
    <row r="556" spans="1:9" x14ac:dyDescent="0.25">
      <c r="A556" s="1">
        <f t="shared" si="26"/>
        <v>2</v>
      </c>
      <c r="B556" s="1">
        <f t="shared" si="24"/>
        <v>2</v>
      </c>
      <c r="C556" s="1">
        <f>IF(Systematic[[#This Row],[VariableIndex]]&gt;1,C555,IF(C555+1=StepsPerSubsample,0,C555+1))</f>
        <v>9</v>
      </c>
      <c r="D556" s="1">
        <f t="shared" si="25"/>
        <v>2</v>
      </c>
      <c r="E556" s="1" t="str">
        <f>INDEX(Protocol[Mark],MATCH(C556,Protocol[Step],0))</f>
        <v>9U</v>
      </c>
      <c r="F556" s="1" t="str">
        <f>INDEX(Variables[Variable],MATCH(Systematic[[#This Row],[VariableIndex]],Variables[Index],0))</f>
        <v>O2 flux per volume</v>
      </c>
      <c r="G556" s="134">
        <f>Systematic[[#This Row],[Sample]]*1000000+Systematic[[#This Row],[SubSample]]*10000+Systematic[[#This Row],[VariableIndex]]</f>
        <v>2020002</v>
      </c>
      <c r="H556" s="134">
        <f>Systematic[[#This Row],[SampleVariableLabel]]+100*Systematic[[#This Row],[State]]</f>
        <v>2020902</v>
      </c>
      <c r="I556" s="27" t="e">
        <f>IF(Systematic[[#This Row],[Sample]]&gt;nSamples,"",INDEX(MarkStats[],MATCH(Systematic[[#This Row],[SampleVariableLabel]],MarkStats[Label],0), Systematic[[#This Row],[State]]+4))</f>
        <v>#N/A</v>
      </c>
    </row>
    <row r="557" spans="1:9" x14ac:dyDescent="0.25">
      <c r="A557" s="1">
        <f t="shared" si="26"/>
        <v>2</v>
      </c>
      <c r="B557" s="1">
        <f t="shared" si="24"/>
        <v>2</v>
      </c>
      <c r="C557" s="1">
        <f>IF(Systematic[[#This Row],[VariableIndex]]&gt;1,C556,IF(C556+1=StepsPerSubsample,0,C556+1))</f>
        <v>9</v>
      </c>
      <c r="D557" s="1">
        <f t="shared" si="25"/>
        <v>3</v>
      </c>
      <c r="E557" s="1" t="str">
        <f>INDEX(Protocol[Mark],MATCH(C557,Protocol[Step],0))</f>
        <v>9U</v>
      </c>
      <c r="F557" s="1" t="str">
        <f>INDEX(Variables[Variable],MATCH(Systematic[[#This Row],[VariableIndex]],Variables[Index],0))</f>
        <v>Specific flux</v>
      </c>
      <c r="G557" s="134">
        <f>Systematic[[#This Row],[Sample]]*1000000+Systematic[[#This Row],[SubSample]]*10000+Systematic[[#This Row],[VariableIndex]]</f>
        <v>2020003</v>
      </c>
      <c r="H557" s="134">
        <f>Systematic[[#This Row],[SampleVariableLabel]]+100*Systematic[[#This Row],[State]]</f>
        <v>2020903</v>
      </c>
      <c r="I557" s="27" t="e">
        <f>IF(Systematic[[#This Row],[Sample]]&gt;nSamples,"",INDEX(MarkStats[],MATCH(Systematic[[#This Row],[SampleVariableLabel]],MarkStats[Label],0), Systematic[[#This Row],[State]]+4))</f>
        <v>#N/A</v>
      </c>
    </row>
    <row r="558" spans="1:9" x14ac:dyDescent="0.25">
      <c r="A558" s="1">
        <f t="shared" si="26"/>
        <v>2</v>
      </c>
      <c r="B558" s="1">
        <f t="shared" si="24"/>
        <v>2</v>
      </c>
      <c r="C558" s="1">
        <f>IF(Systematic[[#This Row],[VariableIndex]]&gt;1,C557,IF(C557+1=StepsPerSubsample,0,C557+1))</f>
        <v>9</v>
      </c>
      <c r="D558" s="1">
        <f t="shared" si="25"/>
        <v>4</v>
      </c>
      <c r="E558" s="1" t="str">
        <f>INDEX(Protocol[Mark],MATCH(C558,Protocol[Step],0))</f>
        <v>9U</v>
      </c>
      <c r="F558" s="1" t="str">
        <f>INDEX(Variables[Variable],MATCH(Systematic[[#This Row],[VariableIndex]],Variables[Index],0))</f>
        <v>Flux control ratio</v>
      </c>
      <c r="G558" s="134">
        <f>Systematic[[#This Row],[Sample]]*1000000+Systematic[[#This Row],[SubSample]]*10000+Systematic[[#This Row],[VariableIndex]]</f>
        <v>2020004</v>
      </c>
      <c r="H558" s="134">
        <f>Systematic[[#This Row],[SampleVariableLabel]]+100*Systematic[[#This Row],[State]]</f>
        <v>2020904</v>
      </c>
      <c r="I558" s="27" t="e">
        <f>IF(Systematic[[#This Row],[Sample]]&gt;nSamples,"",INDEX(MarkStats[],MATCH(Systematic[[#This Row],[SampleVariableLabel]],MarkStats[Label],0), Systematic[[#This Row],[State]]+4))</f>
        <v>#N/A</v>
      </c>
    </row>
    <row r="559" spans="1:9" x14ac:dyDescent="0.25">
      <c r="A559" s="1">
        <f t="shared" si="26"/>
        <v>2</v>
      </c>
      <c r="B559" s="1">
        <f t="shared" si="24"/>
        <v>2</v>
      </c>
      <c r="C559" s="1">
        <f>IF(Systematic[[#This Row],[VariableIndex]]&gt;1,C558,IF(C558+1=StepsPerSubsample,0,C558+1))</f>
        <v>9</v>
      </c>
      <c r="D559" s="1">
        <f t="shared" si="25"/>
        <v>5</v>
      </c>
      <c r="E559" s="1" t="str">
        <f>INDEX(Protocol[Mark],MATCH(C559,Protocol[Step],0))</f>
        <v>9U</v>
      </c>
      <c r="F559" s="1" t="str">
        <f>INDEX(Variables[Variable],MATCH(Systematic[[#This Row],[VariableIndex]],Variables[Index],0))</f>
        <v>Specific flux (mt)</v>
      </c>
      <c r="G559" s="134">
        <f>Systematic[[#This Row],[Sample]]*1000000+Systematic[[#This Row],[SubSample]]*10000+Systematic[[#This Row],[VariableIndex]]</f>
        <v>2020005</v>
      </c>
      <c r="H559" s="134">
        <f>Systematic[[#This Row],[SampleVariableLabel]]+100*Systematic[[#This Row],[State]]</f>
        <v>2020905</v>
      </c>
      <c r="I559" s="27" t="e">
        <f>IF(Systematic[[#This Row],[Sample]]&gt;nSamples,"",INDEX(MarkStats[],MATCH(Systematic[[#This Row],[SampleVariableLabel]],MarkStats[Label],0), Systematic[[#This Row],[State]]+4))</f>
        <v>#N/A</v>
      </c>
    </row>
    <row r="560" spans="1:9" x14ac:dyDescent="0.25">
      <c r="A560" s="1">
        <f t="shared" si="26"/>
        <v>2</v>
      </c>
      <c r="B560" s="1">
        <f t="shared" si="24"/>
        <v>2</v>
      </c>
      <c r="C560" s="1">
        <f>IF(Systematic[[#This Row],[VariableIndex]]&gt;1,C559,IF(C559+1=StepsPerSubsample,0,C559+1))</f>
        <v>9</v>
      </c>
      <c r="D560" s="1">
        <f t="shared" si="25"/>
        <v>6</v>
      </c>
      <c r="E560" s="1" t="str">
        <f>INDEX(Protocol[Mark],MATCH(C560,Protocol[Step],0))</f>
        <v>9U</v>
      </c>
      <c r="F560" s="1" t="str">
        <f>INDEX(Variables[Variable],MATCH(Systematic[[#This Row],[VariableIndex]],Variables[Index],0))</f>
        <v>FCR (mt: ROX-corr.)</v>
      </c>
      <c r="G560" s="134">
        <f>Systematic[[#This Row],[Sample]]*1000000+Systematic[[#This Row],[SubSample]]*10000+Systematic[[#This Row],[VariableIndex]]</f>
        <v>2020006</v>
      </c>
      <c r="H560" s="134">
        <f>Systematic[[#This Row],[SampleVariableLabel]]+100*Systematic[[#This Row],[State]]</f>
        <v>2020906</v>
      </c>
      <c r="I560" s="27" t="e">
        <f>IF(Systematic[[#This Row],[Sample]]&gt;nSamples,"",INDEX(MarkStats[],MATCH(Systematic[[#This Row],[SampleVariableLabel]],MarkStats[Label],0), Systematic[[#This Row],[State]]+4))</f>
        <v>#N/A</v>
      </c>
    </row>
    <row r="561" spans="1:9" x14ac:dyDescent="0.25">
      <c r="A561" s="1">
        <f t="shared" si="26"/>
        <v>2</v>
      </c>
      <c r="B561" s="1">
        <f t="shared" si="24"/>
        <v>2</v>
      </c>
      <c r="C561" s="1">
        <f>IF(Systematic[[#This Row],[VariableIndex]]&gt;1,C560,IF(C560+1=StepsPerSubsample,0,C560+1))</f>
        <v>9</v>
      </c>
      <c r="D561" s="1">
        <f t="shared" si="25"/>
        <v>7</v>
      </c>
      <c r="E561" s="1" t="str">
        <f>INDEX(Protocol[Mark],MATCH(C561,Protocol[Step],0))</f>
        <v>9U</v>
      </c>
      <c r="F561" s="1" t="str">
        <f>INDEX(Variables[Variable],MATCH(Systematic[[#This Row],[VariableIndex]],Variables[Index],0))</f>
        <v>FCR (mt: ROX-corr.)</v>
      </c>
      <c r="G561" s="134">
        <f>Systematic[[#This Row],[Sample]]*1000000+Systematic[[#This Row],[SubSample]]*10000+Systematic[[#This Row],[VariableIndex]]</f>
        <v>2020007</v>
      </c>
      <c r="H561" s="134">
        <f>Systematic[[#This Row],[SampleVariableLabel]]+100*Systematic[[#This Row],[State]]</f>
        <v>2020907</v>
      </c>
      <c r="I561" s="27" t="e">
        <f>IF(Systematic[[#This Row],[Sample]]&gt;nSamples,"",INDEX(MarkStats[],MATCH(Systematic[[#This Row],[SampleVariableLabel]],MarkStats[Label],0), Systematic[[#This Row],[State]]+4))</f>
        <v>#N/A</v>
      </c>
    </row>
    <row r="562" spans="1:9" x14ac:dyDescent="0.25">
      <c r="A562" s="1">
        <f t="shared" si="26"/>
        <v>2</v>
      </c>
      <c r="B562" s="1">
        <f t="shared" si="24"/>
        <v>2</v>
      </c>
      <c r="C562" s="1">
        <f>IF(Systematic[[#This Row],[VariableIndex]]&gt;1,C561,IF(C561+1=StepsPerSubsample,0,C561+1))</f>
        <v>10</v>
      </c>
      <c r="D562" s="1">
        <f t="shared" si="25"/>
        <v>1</v>
      </c>
      <c r="E562" s="1" t="str">
        <f>INDEX(Protocol[Mark],MATCH(C562,Protocol[Step],0))</f>
        <v>9c</v>
      </c>
      <c r="F562" s="1" t="str">
        <f>INDEX(Variables[Variable],MATCH(Systematic[[#This Row],[VariableIndex]],Variables[Index],0))</f>
        <v>O2 concentration</v>
      </c>
      <c r="G562" s="134">
        <f>Systematic[[#This Row],[Sample]]*1000000+Systematic[[#This Row],[SubSample]]*10000+Systematic[[#This Row],[VariableIndex]]</f>
        <v>2020001</v>
      </c>
      <c r="H562" s="134">
        <f>Systematic[[#This Row],[SampleVariableLabel]]+100*Systematic[[#This Row],[State]]</f>
        <v>2021001</v>
      </c>
      <c r="I562" s="27" t="e">
        <f>IF(Systematic[[#This Row],[Sample]]&gt;nSamples,"",INDEX(MarkStats[],MATCH(Systematic[[#This Row],[SampleVariableLabel]],MarkStats[Label],0), Systematic[[#This Row],[State]]+4))</f>
        <v>#N/A</v>
      </c>
    </row>
    <row r="563" spans="1:9" x14ac:dyDescent="0.25">
      <c r="A563" s="1">
        <f t="shared" si="26"/>
        <v>2</v>
      </c>
      <c r="B563" s="1">
        <f t="shared" si="24"/>
        <v>2</v>
      </c>
      <c r="C563" s="1">
        <f>IF(Systematic[[#This Row],[VariableIndex]]&gt;1,C562,IF(C562+1=StepsPerSubsample,0,C562+1))</f>
        <v>10</v>
      </c>
      <c r="D563" s="1">
        <f t="shared" si="25"/>
        <v>2</v>
      </c>
      <c r="E563" s="1" t="str">
        <f>INDEX(Protocol[Mark],MATCH(C563,Protocol[Step],0))</f>
        <v>9c</v>
      </c>
      <c r="F563" s="1" t="str">
        <f>INDEX(Variables[Variable],MATCH(Systematic[[#This Row],[VariableIndex]],Variables[Index],0))</f>
        <v>O2 flux per volume</v>
      </c>
      <c r="G563" s="134">
        <f>Systematic[[#This Row],[Sample]]*1000000+Systematic[[#This Row],[SubSample]]*10000+Systematic[[#This Row],[VariableIndex]]</f>
        <v>2020002</v>
      </c>
      <c r="H563" s="134">
        <f>Systematic[[#This Row],[SampleVariableLabel]]+100*Systematic[[#This Row],[State]]</f>
        <v>2021002</v>
      </c>
      <c r="I563" s="27" t="e">
        <f>IF(Systematic[[#This Row],[Sample]]&gt;nSamples,"",INDEX(MarkStats[],MATCH(Systematic[[#This Row],[SampleVariableLabel]],MarkStats[Label],0), Systematic[[#This Row],[State]]+4))</f>
        <v>#N/A</v>
      </c>
    </row>
    <row r="564" spans="1:9" x14ac:dyDescent="0.25">
      <c r="A564" s="1">
        <f t="shared" si="26"/>
        <v>2</v>
      </c>
      <c r="B564" s="1">
        <f t="shared" si="24"/>
        <v>2</v>
      </c>
      <c r="C564" s="1">
        <f>IF(Systematic[[#This Row],[VariableIndex]]&gt;1,C563,IF(C563+1=StepsPerSubsample,0,C563+1))</f>
        <v>10</v>
      </c>
      <c r="D564" s="1">
        <f t="shared" si="25"/>
        <v>3</v>
      </c>
      <c r="E564" s="1" t="str">
        <f>INDEX(Protocol[Mark],MATCH(C564,Protocol[Step],0))</f>
        <v>9c</v>
      </c>
      <c r="F564" s="1" t="str">
        <f>INDEX(Variables[Variable],MATCH(Systematic[[#This Row],[VariableIndex]],Variables[Index],0))</f>
        <v>Specific flux</v>
      </c>
      <c r="G564" s="134">
        <f>Systematic[[#This Row],[Sample]]*1000000+Systematic[[#This Row],[SubSample]]*10000+Systematic[[#This Row],[VariableIndex]]</f>
        <v>2020003</v>
      </c>
      <c r="H564" s="134">
        <f>Systematic[[#This Row],[SampleVariableLabel]]+100*Systematic[[#This Row],[State]]</f>
        <v>2021003</v>
      </c>
      <c r="I564" s="27" t="e">
        <f>IF(Systematic[[#This Row],[Sample]]&gt;nSamples,"",INDEX(MarkStats[],MATCH(Systematic[[#This Row],[SampleVariableLabel]],MarkStats[Label],0), Systematic[[#This Row],[State]]+4))</f>
        <v>#N/A</v>
      </c>
    </row>
    <row r="565" spans="1:9" x14ac:dyDescent="0.25">
      <c r="A565" s="1">
        <f t="shared" si="26"/>
        <v>2</v>
      </c>
      <c r="B565" s="1">
        <f t="shared" si="24"/>
        <v>2</v>
      </c>
      <c r="C565" s="1">
        <f>IF(Systematic[[#This Row],[VariableIndex]]&gt;1,C564,IF(C564+1=StepsPerSubsample,0,C564+1))</f>
        <v>10</v>
      </c>
      <c r="D565" s="1">
        <f t="shared" si="25"/>
        <v>4</v>
      </c>
      <c r="E565" s="1" t="str">
        <f>INDEX(Protocol[Mark],MATCH(C565,Protocol[Step],0))</f>
        <v>9c</v>
      </c>
      <c r="F565" s="1" t="str">
        <f>INDEX(Variables[Variable],MATCH(Systematic[[#This Row],[VariableIndex]],Variables[Index],0))</f>
        <v>Flux control ratio</v>
      </c>
      <c r="G565" s="134">
        <f>Systematic[[#This Row],[Sample]]*1000000+Systematic[[#This Row],[SubSample]]*10000+Systematic[[#This Row],[VariableIndex]]</f>
        <v>2020004</v>
      </c>
      <c r="H565" s="134">
        <f>Systematic[[#This Row],[SampleVariableLabel]]+100*Systematic[[#This Row],[State]]</f>
        <v>2021004</v>
      </c>
      <c r="I565" s="27" t="e">
        <f>IF(Systematic[[#This Row],[Sample]]&gt;nSamples,"",INDEX(MarkStats[],MATCH(Systematic[[#This Row],[SampleVariableLabel]],MarkStats[Label],0), Systematic[[#This Row],[State]]+4))</f>
        <v>#N/A</v>
      </c>
    </row>
    <row r="566" spans="1:9" x14ac:dyDescent="0.25">
      <c r="A566" s="1">
        <f t="shared" si="26"/>
        <v>2</v>
      </c>
      <c r="B566" s="1">
        <f t="shared" si="24"/>
        <v>2</v>
      </c>
      <c r="C566" s="1">
        <f>IF(Systematic[[#This Row],[VariableIndex]]&gt;1,C565,IF(C565+1=StepsPerSubsample,0,C565+1))</f>
        <v>10</v>
      </c>
      <c r="D566" s="1">
        <f t="shared" si="25"/>
        <v>5</v>
      </c>
      <c r="E566" s="1" t="str">
        <f>INDEX(Protocol[Mark],MATCH(C566,Protocol[Step],0))</f>
        <v>9c</v>
      </c>
      <c r="F566" s="1" t="str">
        <f>INDEX(Variables[Variable],MATCH(Systematic[[#This Row],[VariableIndex]],Variables[Index],0))</f>
        <v>Specific flux (mt)</v>
      </c>
      <c r="G566" s="134">
        <f>Systematic[[#This Row],[Sample]]*1000000+Systematic[[#This Row],[SubSample]]*10000+Systematic[[#This Row],[VariableIndex]]</f>
        <v>2020005</v>
      </c>
      <c r="H566" s="134">
        <f>Systematic[[#This Row],[SampleVariableLabel]]+100*Systematic[[#This Row],[State]]</f>
        <v>2021005</v>
      </c>
      <c r="I566" s="27" t="e">
        <f>IF(Systematic[[#This Row],[Sample]]&gt;nSamples,"",INDEX(MarkStats[],MATCH(Systematic[[#This Row],[SampleVariableLabel]],MarkStats[Label],0), Systematic[[#This Row],[State]]+4))</f>
        <v>#N/A</v>
      </c>
    </row>
    <row r="567" spans="1:9" x14ac:dyDescent="0.25">
      <c r="A567" s="1">
        <f t="shared" si="26"/>
        <v>2</v>
      </c>
      <c r="B567" s="1">
        <f t="shared" si="24"/>
        <v>2</v>
      </c>
      <c r="C567" s="1">
        <f>IF(Systematic[[#This Row],[VariableIndex]]&gt;1,C566,IF(C566+1=StepsPerSubsample,0,C566+1))</f>
        <v>10</v>
      </c>
      <c r="D567" s="1">
        <f t="shared" si="25"/>
        <v>6</v>
      </c>
      <c r="E567" s="1" t="str">
        <f>INDEX(Protocol[Mark],MATCH(C567,Protocol[Step],0))</f>
        <v>9c</v>
      </c>
      <c r="F567" s="1" t="str">
        <f>INDEX(Variables[Variable],MATCH(Systematic[[#This Row],[VariableIndex]],Variables[Index],0))</f>
        <v>FCR (mt: ROX-corr.)</v>
      </c>
      <c r="G567" s="134">
        <f>Systematic[[#This Row],[Sample]]*1000000+Systematic[[#This Row],[SubSample]]*10000+Systematic[[#This Row],[VariableIndex]]</f>
        <v>2020006</v>
      </c>
      <c r="H567" s="134">
        <f>Systematic[[#This Row],[SampleVariableLabel]]+100*Systematic[[#This Row],[State]]</f>
        <v>2021006</v>
      </c>
      <c r="I567" s="27" t="e">
        <f>IF(Systematic[[#This Row],[Sample]]&gt;nSamples,"",INDEX(MarkStats[],MATCH(Systematic[[#This Row],[SampleVariableLabel]],MarkStats[Label],0), Systematic[[#This Row],[State]]+4))</f>
        <v>#N/A</v>
      </c>
    </row>
    <row r="568" spans="1:9" x14ac:dyDescent="0.25">
      <c r="A568" s="1">
        <f t="shared" si="26"/>
        <v>2</v>
      </c>
      <c r="B568" s="1">
        <f t="shared" si="24"/>
        <v>2</v>
      </c>
      <c r="C568" s="1">
        <f>IF(Systematic[[#This Row],[VariableIndex]]&gt;1,C567,IF(C567+1=StepsPerSubsample,0,C567+1))</f>
        <v>10</v>
      </c>
      <c r="D568" s="1">
        <f t="shared" si="25"/>
        <v>7</v>
      </c>
      <c r="E568" s="1" t="str">
        <f>INDEX(Protocol[Mark],MATCH(C568,Protocol[Step],0))</f>
        <v>9c</v>
      </c>
      <c r="F568" s="1" t="str">
        <f>INDEX(Variables[Variable],MATCH(Systematic[[#This Row],[VariableIndex]],Variables[Index],0))</f>
        <v>FCR (mt: ROX-corr.)</v>
      </c>
      <c r="G568" s="134">
        <f>Systematic[[#This Row],[Sample]]*1000000+Systematic[[#This Row],[SubSample]]*10000+Systematic[[#This Row],[VariableIndex]]</f>
        <v>2020007</v>
      </c>
      <c r="H568" s="134">
        <f>Systematic[[#This Row],[SampleVariableLabel]]+100*Systematic[[#This Row],[State]]</f>
        <v>2021007</v>
      </c>
      <c r="I568" s="27" t="e">
        <f>IF(Systematic[[#This Row],[Sample]]&gt;nSamples,"",INDEX(MarkStats[],MATCH(Systematic[[#This Row],[SampleVariableLabel]],MarkStats[Label],0), Systematic[[#This Row],[State]]+4))</f>
        <v>#N/A</v>
      </c>
    </row>
    <row r="569" spans="1:9" x14ac:dyDescent="0.25">
      <c r="A569" s="1">
        <f t="shared" si="26"/>
        <v>2</v>
      </c>
      <c r="B569" s="1">
        <f t="shared" si="24"/>
        <v>2</v>
      </c>
      <c r="C569" s="1">
        <f>IF(Systematic[[#This Row],[VariableIndex]]&gt;1,C568,IF(C568+1=StepsPerSubsample,0,C568+1))</f>
        <v>11</v>
      </c>
      <c r="D569" s="1">
        <f t="shared" si="25"/>
        <v>1</v>
      </c>
      <c r="E569" s="1" t="str">
        <f>INDEX(Protocol[Mark],MATCH(C569,Protocol[Step],0))</f>
        <v>10Ama</v>
      </c>
      <c r="F569" s="1" t="str">
        <f>INDEX(Variables[Variable],MATCH(Systematic[[#This Row],[VariableIndex]],Variables[Index],0))</f>
        <v>O2 concentration</v>
      </c>
      <c r="G569" s="134">
        <f>Systematic[[#This Row],[Sample]]*1000000+Systematic[[#This Row],[SubSample]]*10000+Systematic[[#This Row],[VariableIndex]]</f>
        <v>2020001</v>
      </c>
      <c r="H569" s="134">
        <f>Systematic[[#This Row],[SampleVariableLabel]]+100*Systematic[[#This Row],[State]]</f>
        <v>2021101</v>
      </c>
      <c r="I569" s="27" t="e">
        <f>IF(Systematic[[#This Row],[Sample]]&gt;nSamples,"",INDEX(MarkStats[],MATCH(Systematic[[#This Row],[SampleVariableLabel]],MarkStats[Label],0), Systematic[[#This Row],[State]]+4))</f>
        <v>#N/A</v>
      </c>
    </row>
    <row r="570" spans="1:9" x14ac:dyDescent="0.25">
      <c r="A570" s="1">
        <f t="shared" si="26"/>
        <v>2</v>
      </c>
      <c r="B570" s="1">
        <f t="shared" si="24"/>
        <v>2</v>
      </c>
      <c r="C570" s="1">
        <f>IF(Systematic[[#This Row],[VariableIndex]]&gt;1,C569,IF(C569+1=StepsPerSubsample,0,C569+1))</f>
        <v>11</v>
      </c>
      <c r="D570" s="1">
        <f t="shared" si="25"/>
        <v>2</v>
      </c>
      <c r="E570" s="1" t="str">
        <f>INDEX(Protocol[Mark],MATCH(C570,Protocol[Step],0))</f>
        <v>10Ama</v>
      </c>
      <c r="F570" s="1" t="str">
        <f>INDEX(Variables[Variable],MATCH(Systematic[[#This Row],[VariableIndex]],Variables[Index],0))</f>
        <v>O2 flux per volume</v>
      </c>
      <c r="G570" s="134">
        <f>Systematic[[#This Row],[Sample]]*1000000+Systematic[[#This Row],[SubSample]]*10000+Systematic[[#This Row],[VariableIndex]]</f>
        <v>2020002</v>
      </c>
      <c r="H570" s="134">
        <f>Systematic[[#This Row],[SampleVariableLabel]]+100*Systematic[[#This Row],[State]]</f>
        <v>2021102</v>
      </c>
      <c r="I570" s="27" t="e">
        <f>IF(Systematic[[#This Row],[Sample]]&gt;nSamples,"",INDEX(MarkStats[],MATCH(Systematic[[#This Row],[SampleVariableLabel]],MarkStats[Label],0), Systematic[[#This Row],[State]]+4))</f>
        <v>#N/A</v>
      </c>
    </row>
    <row r="571" spans="1:9" x14ac:dyDescent="0.25">
      <c r="A571" s="1">
        <f t="shared" si="26"/>
        <v>2</v>
      </c>
      <c r="B571" s="1">
        <f t="shared" si="24"/>
        <v>2</v>
      </c>
      <c r="C571" s="1">
        <f>IF(Systematic[[#This Row],[VariableIndex]]&gt;1,C570,IF(C570+1=StepsPerSubsample,0,C570+1))</f>
        <v>11</v>
      </c>
      <c r="D571" s="1">
        <f t="shared" si="25"/>
        <v>3</v>
      </c>
      <c r="E571" s="1" t="str">
        <f>INDEX(Protocol[Mark],MATCH(C571,Protocol[Step],0))</f>
        <v>10Ama</v>
      </c>
      <c r="F571" s="1" t="str">
        <f>INDEX(Variables[Variable],MATCH(Systematic[[#This Row],[VariableIndex]],Variables[Index],0))</f>
        <v>Specific flux</v>
      </c>
      <c r="G571" s="134">
        <f>Systematic[[#This Row],[Sample]]*1000000+Systematic[[#This Row],[SubSample]]*10000+Systematic[[#This Row],[VariableIndex]]</f>
        <v>2020003</v>
      </c>
      <c r="H571" s="134">
        <f>Systematic[[#This Row],[SampleVariableLabel]]+100*Systematic[[#This Row],[State]]</f>
        <v>2021103</v>
      </c>
      <c r="I571" s="27" t="e">
        <f>IF(Systematic[[#This Row],[Sample]]&gt;nSamples,"",INDEX(MarkStats[],MATCH(Systematic[[#This Row],[SampleVariableLabel]],MarkStats[Label],0), Systematic[[#This Row],[State]]+4))</f>
        <v>#N/A</v>
      </c>
    </row>
    <row r="572" spans="1:9" x14ac:dyDescent="0.25">
      <c r="A572" s="1">
        <f t="shared" si="26"/>
        <v>2</v>
      </c>
      <c r="B572" s="1">
        <f t="shared" si="24"/>
        <v>2</v>
      </c>
      <c r="C572" s="1">
        <f>IF(Systematic[[#This Row],[VariableIndex]]&gt;1,C571,IF(C571+1=StepsPerSubsample,0,C571+1))</f>
        <v>11</v>
      </c>
      <c r="D572" s="1">
        <f t="shared" si="25"/>
        <v>4</v>
      </c>
      <c r="E572" s="1" t="str">
        <f>INDEX(Protocol[Mark],MATCH(C572,Protocol[Step],0))</f>
        <v>10Ama</v>
      </c>
      <c r="F572" s="1" t="str">
        <f>INDEX(Variables[Variable],MATCH(Systematic[[#This Row],[VariableIndex]],Variables[Index],0))</f>
        <v>Flux control ratio</v>
      </c>
      <c r="G572" s="134">
        <f>Systematic[[#This Row],[Sample]]*1000000+Systematic[[#This Row],[SubSample]]*10000+Systematic[[#This Row],[VariableIndex]]</f>
        <v>2020004</v>
      </c>
      <c r="H572" s="134">
        <f>Systematic[[#This Row],[SampleVariableLabel]]+100*Systematic[[#This Row],[State]]</f>
        <v>2021104</v>
      </c>
      <c r="I572" s="27" t="e">
        <f>IF(Systematic[[#This Row],[Sample]]&gt;nSamples,"",INDEX(MarkStats[],MATCH(Systematic[[#This Row],[SampleVariableLabel]],MarkStats[Label],0), Systematic[[#This Row],[State]]+4))</f>
        <v>#N/A</v>
      </c>
    </row>
    <row r="573" spans="1:9" x14ac:dyDescent="0.25">
      <c r="A573" s="1">
        <f t="shared" si="26"/>
        <v>2</v>
      </c>
      <c r="B573" s="1">
        <f t="shared" si="24"/>
        <v>2</v>
      </c>
      <c r="C573" s="1">
        <f>IF(Systematic[[#This Row],[VariableIndex]]&gt;1,C572,IF(C572+1=StepsPerSubsample,0,C572+1))</f>
        <v>11</v>
      </c>
      <c r="D573" s="1">
        <f t="shared" si="25"/>
        <v>5</v>
      </c>
      <c r="E573" s="1" t="str">
        <f>INDEX(Protocol[Mark],MATCH(C573,Protocol[Step],0))</f>
        <v>10Ama</v>
      </c>
      <c r="F573" s="1" t="str">
        <f>INDEX(Variables[Variable],MATCH(Systematic[[#This Row],[VariableIndex]],Variables[Index],0))</f>
        <v>Specific flux (mt)</v>
      </c>
      <c r="G573" s="134">
        <f>Systematic[[#This Row],[Sample]]*1000000+Systematic[[#This Row],[SubSample]]*10000+Systematic[[#This Row],[VariableIndex]]</f>
        <v>2020005</v>
      </c>
      <c r="H573" s="134">
        <f>Systematic[[#This Row],[SampleVariableLabel]]+100*Systematic[[#This Row],[State]]</f>
        <v>2021105</v>
      </c>
      <c r="I573" s="27" t="e">
        <f>IF(Systematic[[#This Row],[Sample]]&gt;nSamples,"",INDEX(MarkStats[],MATCH(Systematic[[#This Row],[SampleVariableLabel]],MarkStats[Label],0), Systematic[[#This Row],[State]]+4))</f>
        <v>#N/A</v>
      </c>
    </row>
    <row r="574" spans="1:9" x14ac:dyDescent="0.25">
      <c r="A574" s="1">
        <f t="shared" si="26"/>
        <v>2</v>
      </c>
      <c r="B574" s="1">
        <f t="shared" si="24"/>
        <v>2</v>
      </c>
      <c r="C574" s="1">
        <f>IF(Systematic[[#This Row],[VariableIndex]]&gt;1,C573,IF(C573+1=StepsPerSubsample,0,C573+1))</f>
        <v>11</v>
      </c>
      <c r="D574" s="1">
        <f t="shared" si="25"/>
        <v>6</v>
      </c>
      <c r="E574" s="1" t="str">
        <f>INDEX(Protocol[Mark],MATCH(C574,Protocol[Step],0))</f>
        <v>10Ama</v>
      </c>
      <c r="F574" s="1" t="str">
        <f>INDEX(Variables[Variable],MATCH(Systematic[[#This Row],[VariableIndex]],Variables[Index],0))</f>
        <v>FCR (mt: ROX-corr.)</v>
      </c>
      <c r="G574" s="134">
        <f>Systematic[[#This Row],[Sample]]*1000000+Systematic[[#This Row],[SubSample]]*10000+Systematic[[#This Row],[VariableIndex]]</f>
        <v>2020006</v>
      </c>
      <c r="H574" s="134">
        <f>Systematic[[#This Row],[SampleVariableLabel]]+100*Systematic[[#This Row],[State]]</f>
        <v>2021106</v>
      </c>
      <c r="I574" s="27" t="e">
        <f>IF(Systematic[[#This Row],[Sample]]&gt;nSamples,"",INDEX(MarkStats[],MATCH(Systematic[[#This Row],[SampleVariableLabel]],MarkStats[Label],0), Systematic[[#This Row],[State]]+4))</f>
        <v>#N/A</v>
      </c>
    </row>
    <row r="575" spans="1:9" x14ac:dyDescent="0.25">
      <c r="A575" s="1">
        <f t="shared" si="26"/>
        <v>2</v>
      </c>
      <c r="B575" s="1">
        <f t="shared" si="24"/>
        <v>2</v>
      </c>
      <c r="C575" s="1">
        <f>IF(Systematic[[#This Row],[VariableIndex]]&gt;1,C574,IF(C574+1=StepsPerSubsample,0,C574+1))</f>
        <v>11</v>
      </c>
      <c r="D575" s="1">
        <f t="shared" si="25"/>
        <v>7</v>
      </c>
      <c r="E575" s="1" t="str">
        <f>INDEX(Protocol[Mark],MATCH(C575,Protocol[Step],0))</f>
        <v>10Ama</v>
      </c>
      <c r="F575" s="1" t="str">
        <f>INDEX(Variables[Variable],MATCH(Systematic[[#This Row],[VariableIndex]],Variables[Index],0))</f>
        <v>FCR (mt: ROX-corr.)</v>
      </c>
      <c r="G575" s="134">
        <f>Systematic[[#This Row],[Sample]]*1000000+Systematic[[#This Row],[SubSample]]*10000+Systematic[[#This Row],[VariableIndex]]</f>
        <v>2020007</v>
      </c>
      <c r="H575" s="134">
        <f>Systematic[[#This Row],[SampleVariableLabel]]+100*Systematic[[#This Row],[State]]</f>
        <v>2021107</v>
      </c>
      <c r="I575" s="27" t="e">
        <f>IF(Systematic[[#This Row],[Sample]]&gt;nSamples,"",INDEX(MarkStats[],MATCH(Systematic[[#This Row],[SampleVariableLabel]],MarkStats[Label],0), Systematic[[#This Row],[State]]+4))</f>
        <v>#N/A</v>
      </c>
    </row>
    <row r="576" spans="1:9" x14ac:dyDescent="0.25">
      <c r="A576" s="1">
        <f t="shared" si="26"/>
        <v>2</v>
      </c>
      <c r="B576" s="1">
        <f t="shared" si="24"/>
        <v>2</v>
      </c>
      <c r="C576" s="1">
        <f>IF(Systematic[[#This Row],[VariableIndex]]&gt;1,C575,IF(C575+1=StepsPerSubsample,0,C575+1))</f>
        <v>12</v>
      </c>
      <c r="D576" s="1">
        <f t="shared" si="25"/>
        <v>1</v>
      </c>
      <c r="E576" s="1" t="str">
        <f>INDEX(Protocol[Mark],MATCH(C576,Protocol[Step],0))</f>
        <v>11AsTm</v>
      </c>
      <c r="F576" s="1" t="str">
        <f>INDEX(Variables[Variable],MATCH(Systematic[[#This Row],[VariableIndex]],Variables[Index],0))</f>
        <v>O2 concentration</v>
      </c>
      <c r="G576" s="134">
        <f>Systematic[[#This Row],[Sample]]*1000000+Systematic[[#This Row],[SubSample]]*10000+Systematic[[#This Row],[VariableIndex]]</f>
        <v>2020001</v>
      </c>
      <c r="H576" s="134">
        <f>Systematic[[#This Row],[SampleVariableLabel]]+100*Systematic[[#This Row],[State]]</f>
        <v>2021201</v>
      </c>
      <c r="I576" s="27" t="e">
        <f>IF(Systematic[[#This Row],[Sample]]&gt;nSamples,"",INDEX(MarkStats[],MATCH(Systematic[[#This Row],[SampleVariableLabel]],MarkStats[Label],0), Systematic[[#This Row],[State]]+4))</f>
        <v>#N/A</v>
      </c>
    </row>
    <row r="577" spans="1:9" x14ac:dyDescent="0.25">
      <c r="A577" s="1">
        <f t="shared" si="26"/>
        <v>2</v>
      </c>
      <c r="B577" s="1">
        <f t="shared" si="24"/>
        <v>2</v>
      </c>
      <c r="C577" s="1">
        <f>IF(Systematic[[#This Row],[VariableIndex]]&gt;1,C576,IF(C576+1=StepsPerSubsample,0,C576+1))</f>
        <v>12</v>
      </c>
      <c r="D577" s="1">
        <f t="shared" si="25"/>
        <v>2</v>
      </c>
      <c r="E577" s="1" t="str">
        <f>INDEX(Protocol[Mark],MATCH(C577,Protocol[Step],0))</f>
        <v>11AsTm</v>
      </c>
      <c r="F577" s="1" t="str">
        <f>INDEX(Variables[Variable],MATCH(Systematic[[#This Row],[VariableIndex]],Variables[Index],0))</f>
        <v>O2 flux per volume</v>
      </c>
      <c r="G577" s="134">
        <f>Systematic[[#This Row],[Sample]]*1000000+Systematic[[#This Row],[SubSample]]*10000+Systematic[[#This Row],[VariableIndex]]</f>
        <v>2020002</v>
      </c>
      <c r="H577" s="134">
        <f>Systematic[[#This Row],[SampleVariableLabel]]+100*Systematic[[#This Row],[State]]</f>
        <v>2021202</v>
      </c>
      <c r="I577" s="27" t="e">
        <f>IF(Systematic[[#This Row],[Sample]]&gt;nSamples,"",INDEX(MarkStats[],MATCH(Systematic[[#This Row],[SampleVariableLabel]],MarkStats[Label],0), Systematic[[#This Row],[State]]+4))</f>
        <v>#N/A</v>
      </c>
    </row>
    <row r="578" spans="1:9" x14ac:dyDescent="0.25">
      <c r="A578" s="1">
        <f t="shared" si="26"/>
        <v>2</v>
      </c>
      <c r="B578" s="1">
        <f t="shared" si="24"/>
        <v>2</v>
      </c>
      <c r="C578" s="1">
        <f>IF(Systematic[[#This Row],[VariableIndex]]&gt;1,C577,IF(C577+1=StepsPerSubsample,0,C577+1))</f>
        <v>12</v>
      </c>
      <c r="D578" s="1">
        <f t="shared" si="25"/>
        <v>3</v>
      </c>
      <c r="E578" s="1" t="str">
        <f>INDEX(Protocol[Mark],MATCH(C578,Protocol[Step],0))</f>
        <v>11AsTm</v>
      </c>
      <c r="F578" s="1" t="str">
        <f>INDEX(Variables[Variable],MATCH(Systematic[[#This Row],[VariableIndex]],Variables[Index],0))</f>
        <v>Specific flux</v>
      </c>
      <c r="G578" s="134">
        <f>Systematic[[#This Row],[Sample]]*1000000+Systematic[[#This Row],[SubSample]]*10000+Systematic[[#This Row],[VariableIndex]]</f>
        <v>2020003</v>
      </c>
      <c r="H578" s="134">
        <f>Systematic[[#This Row],[SampleVariableLabel]]+100*Systematic[[#This Row],[State]]</f>
        <v>2021203</v>
      </c>
      <c r="I578" s="27" t="e">
        <f>IF(Systematic[[#This Row],[Sample]]&gt;nSamples,"",INDEX(MarkStats[],MATCH(Systematic[[#This Row],[SampleVariableLabel]],MarkStats[Label],0), Systematic[[#This Row],[State]]+4))</f>
        <v>#N/A</v>
      </c>
    </row>
    <row r="579" spans="1:9" x14ac:dyDescent="0.25">
      <c r="A579" s="1">
        <f t="shared" si="26"/>
        <v>2</v>
      </c>
      <c r="B579" s="1">
        <f t="shared" ref="B579:B642" si="27">IF(OR(C579&gt;0,D579&gt;1),B578,IF(B578=SubsamplesPerSample,1,B578+1))</f>
        <v>2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4</v>
      </c>
      <c r="E579" s="1" t="str">
        <f>INDEX(Protocol[Mark],MATCH(C579,Protocol[Step],0))</f>
        <v>11AsTm</v>
      </c>
      <c r="F579" s="1" t="str">
        <f>INDEX(Variables[Variable],MATCH(Systematic[[#This Row],[VariableIndex]],Variables[Index],0))</f>
        <v>Flux control ratio</v>
      </c>
      <c r="G579" s="134">
        <f>Systematic[[#This Row],[Sample]]*1000000+Systematic[[#This Row],[SubSample]]*10000+Systematic[[#This Row],[VariableIndex]]</f>
        <v>2020004</v>
      </c>
      <c r="H579" s="134">
        <f>Systematic[[#This Row],[SampleVariableLabel]]+100*Systematic[[#This Row],[State]]</f>
        <v>2021204</v>
      </c>
      <c r="I579" s="27" t="e">
        <f>IF(Systematic[[#This Row],[Sample]]&gt;nSamples,"",INDEX(MarkStats[],MATCH(Systematic[[#This Row],[SampleVariableLabel]],MarkStats[Label],0), Systematic[[#This Row],[State]]+4))</f>
        <v>#N/A</v>
      </c>
    </row>
    <row r="580" spans="1:9" x14ac:dyDescent="0.25">
      <c r="A580" s="1">
        <f t="shared" ref="A580:A643" si="29">IF(OR(B580&gt;1,C580&gt;0,D580&gt;1),A579,A579+1)</f>
        <v>2</v>
      </c>
      <c r="B580" s="1">
        <f t="shared" si="27"/>
        <v>2</v>
      </c>
      <c r="C580" s="1">
        <f>IF(Systematic[[#This Row],[VariableIndex]]&gt;1,C579,IF(C579+1=StepsPerSubsample,0,C579+1))</f>
        <v>12</v>
      </c>
      <c r="D580" s="1">
        <f t="shared" si="28"/>
        <v>5</v>
      </c>
      <c r="E580" s="1" t="str">
        <f>INDEX(Protocol[Mark],MATCH(C580,Protocol[Step],0))</f>
        <v>11AsTm</v>
      </c>
      <c r="F580" s="1" t="str">
        <f>INDEX(Variables[Variable],MATCH(Systematic[[#This Row],[VariableIndex]],Variables[Index],0))</f>
        <v>Specific flux (mt)</v>
      </c>
      <c r="G580" s="134">
        <f>Systematic[[#This Row],[Sample]]*1000000+Systematic[[#This Row],[SubSample]]*10000+Systematic[[#This Row],[VariableIndex]]</f>
        <v>2020005</v>
      </c>
      <c r="H580" s="134">
        <f>Systematic[[#This Row],[SampleVariableLabel]]+100*Systematic[[#This Row],[State]]</f>
        <v>2021205</v>
      </c>
      <c r="I580" s="27" t="e">
        <f>IF(Systematic[[#This Row],[Sample]]&gt;nSamples,"",INDEX(MarkStats[],MATCH(Systematic[[#This Row],[SampleVariableLabel]],MarkStats[Label],0), Systematic[[#This Row],[State]]+4))</f>
        <v>#N/A</v>
      </c>
    </row>
    <row r="581" spans="1:9" x14ac:dyDescent="0.25">
      <c r="A581" s="1">
        <f t="shared" si="29"/>
        <v>2</v>
      </c>
      <c r="B581" s="1">
        <f t="shared" si="27"/>
        <v>2</v>
      </c>
      <c r="C581" s="1">
        <f>IF(Systematic[[#This Row],[VariableIndex]]&gt;1,C580,IF(C580+1=StepsPerSubsample,0,C580+1))</f>
        <v>12</v>
      </c>
      <c r="D581" s="1">
        <f t="shared" si="28"/>
        <v>6</v>
      </c>
      <c r="E581" s="1" t="str">
        <f>INDEX(Protocol[Mark],MATCH(C581,Protocol[Step],0))</f>
        <v>11AsTm</v>
      </c>
      <c r="F581" s="1" t="str">
        <f>INDEX(Variables[Variable],MATCH(Systematic[[#This Row],[VariableIndex]],Variables[Index],0))</f>
        <v>FCR (mt: ROX-corr.)</v>
      </c>
      <c r="G581" s="134">
        <f>Systematic[[#This Row],[Sample]]*1000000+Systematic[[#This Row],[SubSample]]*10000+Systematic[[#This Row],[VariableIndex]]</f>
        <v>2020006</v>
      </c>
      <c r="H581" s="134">
        <f>Systematic[[#This Row],[SampleVariableLabel]]+100*Systematic[[#This Row],[State]]</f>
        <v>2021206</v>
      </c>
      <c r="I581" s="27" t="e">
        <f>IF(Systematic[[#This Row],[Sample]]&gt;nSamples,"",INDEX(MarkStats[],MATCH(Systematic[[#This Row],[SampleVariableLabel]],MarkStats[Label],0), Systematic[[#This Row],[State]]+4))</f>
        <v>#N/A</v>
      </c>
    </row>
    <row r="582" spans="1:9" x14ac:dyDescent="0.25">
      <c r="A582" s="1">
        <f t="shared" si="29"/>
        <v>2</v>
      </c>
      <c r="B582" s="1">
        <f t="shared" si="27"/>
        <v>2</v>
      </c>
      <c r="C582" s="1">
        <f>IF(Systematic[[#This Row],[VariableIndex]]&gt;1,C581,IF(C581+1=StepsPerSubsample,0,C581+1))</f>
        <v>12</v>
      </c>
      <c r="D582" s="1">
        <f t="shared" si="28"/>
        <v>7</v>
      </c>
      <c r="E582" s="1" t="str">
        <f>INDEX(Protocol[Mark],MATCH(C582,Protocol[Step],0))</f>
        <v>11AsTm</v>
      </c>
      <c r="F582" s="1" t="str">
        <f>INDEX(Variables[Variable],MATCH(Systematic[[#This Row],[VariableIndex]],Variables[Index],0))</f>
        <v>FCR (mt: ROX-corr.)</v>
      </c>
      <c r="G582" s="134">
        <f>Systematic[[#This Row],[Sample]]*1000000+Systematic[[#This Row],[SubSample]]*10000+Systematic[[#This Row],[VariableIndex]]</f>
        <v>2020007</v>
      </c>
      <c r="H582" s="134">
        <f>Systematic[[#This Row],[SampleVariableLabel]]+100*Systematic[[#This Row],[State]]</f>
        <v>2021207</v>
      </c>
      <c r="I582" s="27" t="e">
        <f>IF(Systematic[[#This Row],[Sample]]&gt;nSamples,"",INDEX(MarkStats[],MATCH(Systematic[[#This Row],[SampleVariableLabel]],MarkStats[Label],0), Systematic[[#This Row],[State]]+4))</f>
        <v>#N/A</v>
      </c>
    </row>
    <row r="583" spans="1:9" x14ac:dyDescent="0.25">
      <c r="A583" s="1">
        <f t="shared" si="29"/>
        <v>2</v>
      </c>
      <c r="B583" s="1">
        <f t="shared" si="27"/>
        <v>2</v>
      </c>
      <c r="C583" s="1">
        <f>IF(Systematic[[#This Row],[VariableIndex]]&gt;1,C582,IF(C582+1=StepsPerSubsample,0,C582+1))</f>
        <v>13</v>
      </c>
      <c r="D583" s="1">
        <f t="shared" si="28"/>
        <v>1</v>
      </c>
      <c r="E583" s="1" t="str">
        <f>INDEX(Protocol[Mark],MATCH(C583,Protocol[Step],0))</f>
        <v>12Azd</v>
      </c>
      <c r="F583" s="1" t="str">
        <f>INDEX(Variables[Variable],MATCH(Systematic[[#This Row],[VariableIndex]],Variables[Index],0))</f>
        <v>O2 concentration</v>
      </c>
      <c r="G583" s="134">
        <f>Systematic[[#This Row],[Sample]]*1000000+Systematic[[#This Row],[SubSample]]*10000+Systematic[[#This Row],[VariableIndex]]</f>
        <v>2020001</v>
      </c>
      <c r="H583" s="134">
        <f>Systematic[[#This Row],[SampleVariableLabel]]+100*Systematic[[#This Row],[State]]</f>
        <v>2021301</v>
      </c>
      <c r="I583" s="27" t="e">
        <f>IF(Systematic[[#This Row],[Sample]]&gt;nSamples,"",INDEX(MarkStats[],MATCH(Systematic[[#This Row],[SampleVariableLabel]],MarkStats[Label],0), Systematic[[#This Row],[State]]+4))</f>
        <v>#N/A</v>
      </c>
    </row>
    <row r="584" spans="1:9" x14ac:dyDescent="0.25">
      <c r="A584" s="1">
        <f t="shared" si="29"/>
        <v>2</v>
      </c>
      <c r="B584" s="1">
        <f t="shared" si="27"/>
        <v>2</v>
      </c>
      <c r="C584" s="1">
        <f>IF(Systematic[[#This Row],[VariableIndex]]&gt;1,C583,IF(C583+1=StepsPerSubsample,0,C583+1))</f>
        <v>13</v>
      </c>
      <c r="D584" s="1">
        <f t="shared" si="28"/>
        <v>2</v>
      </c>
      <c r="E584" s="1" t="str">
        <f>INDEX(Protocol[Mark],MATCH(C584,Protocol[Step],0))</f>
        <v>12Azd</v>
      </c>
      <c r="F584" s="1" t="str">
        <f>INDEX(Variables[Variable],MATCH(Systematic[[#This Row],[VariableIndex]],Variables[Index],0))</f>
        <v>O2 flux per volume</v>
      </c>
      <c r="G584" s="134">
        <f>Systematic[[#This Row],[Sample]]*1000000+Systematic[[#This Row],[SubSample]]*10000+Systematic[[#This Row],[VariableIndex]]</f>
        <v>2020002</v>
      </c>
      <c r="H584" s="134">
        <f>Systematic[[#This Row],[SampleVariableLabel]]+100*Systematic[[#This Row],[State]]</f>
        <v>2021302</v>
      </c>
      <c r="I584" s="27" t="e">
        <f>IF(Systematic[[#This Row],[Sample]]&gt;nSamples,"",INDEX(MarkStats[],MATCH(Systematic[[#This Row],[SampleVariableLabel]],MarkStats[Label],0), Systematic[[#This Row],[State]]+4))</f>
        <v>#N/A</v>
      </c>
    </row>
    <row r="585" spans="1:9" x14ac:dyDescent="0.25">
      <c r="A585" s="1">
        <f t="shared" si="29"/>
        <v>2</v>
      </c>
      <c r="B585" s="1">
        <f t="shared" si="27"/>
        <v>2</v>
      </c>
      <c r="C585" s="1">
        <f>IF(Systematic[[#This Row],[VariableIndex]]&gt;1,C584,IF(C584+1=StepsPerSubsample,0,C584+1))</f>
        <v>13</v>
      </c>
      <c r="D585" s="1">
        <f t="shared" si="28"/>
        <v>3</v>
      </c>
      <c r="E585" s="1" t="str">
        <f>INDEX(Protocol[Mark],MATCH(C585,Protocol[Step],0))</f>
        <v>12Azd</v>
      </c>
      <c r="F585" s="1" t="str">
        <f>INDEX(Variables[Variable],MATCH(Systematic[[#This Row],[VariableIndex]],Variables[Index],0))</f>
        <v>Specific flux</v>
      </c>
      <c r="G585" s="134">
        <f>Systematic[[#This Row],[Sample]]*1000000+Systematic[[#This Row],[SubSample]]*10000+Systematic[[#This Row],[VariableIndex]]</f>
        <v>2020003</v>
      </c>
      <c r="H585" s="134">
        <f>Systematic[[#This Row],[SampleVariableLabel]]+100*Systematic[[#This Row],[State]]</f>
        <v>2021303</v>
      </c>
      <c r="I585" s="27" t="e">
        <f>IF(Systematic[[#This Row],[Sample]]&gt;nSamples,"",INDEX(MarkStats[],MATCH(Systematic[[#This Row],[SampleVariableLabel]],MarkStats[Label],0), Systematic[[#This Row],[State]]+4))</f>
        <v>#N/A</v>
      </c>
    </row>
    <row r="586" spans="1:9" x14ac:dyDescent="0.25">
      <c r="A586" s="1">
        <f t="shared" si="29"/>
        <v>2</v>
      </c>
      <c r="B586" s="1">
        <f t="shared" si="27"/>
        <v>2</v>
      </c>
      <c r="C586" s="1">
        <f>IF(Systematic[[#This Row],[VariableIndex]]&gt;1,C585,IF(C585+1=StepsPerSubsample,0,C585+1))</f>
        <v>13</v>
      </c>
      <c r="D586" s="1">
        <f t="shared" si="28"/>
        <v>4</v>
      </c>
      <c r="E586" s="1" t="str">
        <f>INDEX(Protocol[Mark],MATCH(C586,Protocol[Step],0))</f>
        <v>12Azd</v>
      </c>
      <c r="F586" s="1" t="str">
        <f>INDEX(Variables[Variable],MATCH(Systematic[[#This Row],[VariableIndex]],Variables[Index],0))</f>
        <v>Flux control ratio</v>
      </c>
      <c r="G586" s="134">
        <f>Systematic[[#This Row],[Sample]]*1000000+Systematic[[#This Row],[SubSample]]*10000+Systematic[[#This Row],[VariableIndex]]</f>
        <v>2020004</v>
      </c>
      <c r="H586" s="134">
        <f>Systematic[[#This Row],[SampleVariableLabel]]+100*Systematic[[#This Row],[State]]</f>
        <v>2021304</v>
      </c>
      <c r="I586" s="27" t="e">
        <f>IF(Systematic[[#This Row],[Sample]]&gt;nSamples,"",INDEX(MarkStats[],MATCH(Systematic[[#This Row],[SampleVariableLabel]],MarkStats[Label],0), Systematic[[#This Row],[State]]+4))</f>
        <v>#N/A</v>
      </c>
    </row>
    <row r="587" spans="1:9" x14ac:dyDescent="0.25">
      <c r="A587" s="1">
        <f t="shared" si="29"/>
        <v>2</v>
      </c>
      <c r="B587" s="1">
        <f t="shared" si="27"/>
        <v>2</v>
      </c>
      <c r="C587" s="1">
        <f>IF(Systematic[[#This Row],[VariableIndex]]&gt;1,C586,IF(C586+1=StepsPerSubsample,0,C586+1))</f>
        <v>13</v>
      </c>
      <c r="D587" s="1">
        <f t="shared" si="28"/>
        <v>5</v>
      </c>
      <c r="E587" s="1" t="str">
        <f>INDEX(Protocol[Mark],MATCH(C587,Protocol[Step],0))</f>
        <v>12Azd</v>
      </c>
      <c r="F587" s="1" t="str">
        <f>INDEX(Variables[Variable],MATCH(Systematic[[#This Row],[VariableIndex]],Variables[Index],0))</f>
        <v>Specific flux (mt)</v>
      </c>
      <c r="G587" s="134">
        <f>Systematic[[#This Row],[Sample]]*1000000+Systematic[[#This Row],[SubSample]]*10000+Systematic[[#This Row],[VariableIndex]]</f>
        <v>2020005</v>
      </c>
      <c r="H587" s="134">
        <f>Systematic[[#This Row],[SampleVariableLabel]]+100*Systematic[[#This Row],[State]]</f>
        <v>2021305</v>
      </c>
      <c r="I587" s="27" t="e">
        <f>IF(Systematic[[#This Row],[Sample]]&gt;nSamples,"",INDEX(MarkStats[],MATCH(Systematic[[#This Row],[SampleVariableLabel]],MarkStats[Label],0), Systematic[[#This Row],[State]]+4))</f>
        <v>#N/A</v>
      </c>
    </row>
    <row r="588" spans="1:9" x14ac:dyDescent="0.25">
      <c r="A588" s="1">
        <f t="shared" si="29"/>
        <v>2</v>
      </c>
      <c r="B588" s="1">
        <f t="shared" si="27"/>
        <v>2</v>
      </c>
      <c r="C588" s="1">
        <f>IF(Systematic[[#This Row],[VariableIndex]]&gt;1,C587,IF(C587+1=StepsPerSubsample,0,C587+1))</f>
        <v>13</v>
      </c>
      <c r="D588" s="1">
        <f t="shared" si="28"/>
        <v>6</v>
      </c>
      <c r="E588" s="1" t="str">
        <f>INDEX(Protocol[Mark],MATCH(C588,Protocol[Step],0))</f>
        <v>12Azd</v>
      </c>
      <c r="F588" s="1" t="str">
        <f>INDEX(Variables[Variable],MATCH(Systematic[[#This Row],[VariableIndex]],Variables[Index],0))</f>
        <v>FCR (mt: ROX-corr.)</v>
      </c>
      <c r="G588" s="134">
        <f>Systematic[[#This Row],[Sample]]*1000000+Systematic[[#This Row],[SubSample]]*10000+Systematic[[#This Row],[VariableIndex]]</f>
        <v>2020006</v>
      </c>
      <c r="H588" s="134">
        <f>Systematic[[#This Row],[SampleVariableLabel]]+100*Systematic[[#This Row],[State]]</f>
        <v>2021306</v>
      </c>
      <c r="I588" s="27" t="e">
        <f>IF(Systematic[[#This Row],[Sample]]&gt;nSamples,"",INDEX(MarkStats[],MATCH(Systematic[[#This Row],[SampleVariableLabel]],MarkStats[Label],0), Systematic[[#This Row],[State]]+4))</f>
        <v>#N/A</v>
      </c>
    </row>
    <row r="589" spans="1:9" x14ac:dyDescent="0.25">
      <c r="A589" s="1">
        <f t="shared" si="29"/>
        <v>2</v>
      </c>
      <c r="B589" s="1">
        <f t="shared" si="27"/>
        <v>2</v>
      </c>
      <c r="C589" s="1">
        <f>IF(Systematic[[#This Row],[VariableIndex]]&gt;1,C588,IF(C588+1=StepsPerSubsample,0,C588+1))</f>
        <v>13</v>
      </c>
      <c r="D589" s="1">
        <f t="shared" si="28"/>
        <v>7</v>
      </c>
      <c r="E589" s="1" t="str">
        <f>INDEX(Protocol[Mark],MATCH(C589,Protocol[Step],0))</f>
        <v>12Azd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2020007</v>
      </c>
      <c r="H589" s="134">
        <f>Systematic[[#This Row],[SampleVariableLabel]]+100*Systematic[[#This Row],[State]]</f>
        <v>2021307</v>
      </c>
      <c r="I589" s="27" t="e">
        <f>IF(Systematic[[#This Row],[Sample]]&gt;nSamples,"",INDEX(MarkStats[],MATCH(Systematic[[#This Row],[SampleVariableLabel]],MarkStats[Label],0), Systematic[[#This Row],[State]]+4))</f>
        <v>#N/A</v>
      </c>
    </row>
    <row r="590" spans="1:9" x14ac:dyDescent="0.25">
      <c r="A590" s="1">
        <f t="shared" si="29"/>
        <v>2</v>
      </c>
      <c r="B590" s="1">
        <f t="shared" si="27"/>
        <v>3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1ce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2030001</v>
      </c>
      <c r="H590" s="134">
        <f>Systematic[[#This Row],[SampleVariableLabel]]+100*Systematic[[#This Row],[State]]</f>
        <v>2030001</v>
      </c>
      <c r="I590" s="27" t="e">
        <f>IF(Systematic[[#This Row],[Sample]]&gt;nSamples,"",INDEX(MarkStats[],MATCH(Systematic[[#This Row],[SampleVariableLabel]],MarkStats[Label],0), Systematic[[#This Row],[State]]+4))</f>
        <v>#N/A</v>
      </c>
    </row>
    <row r="591" spans="1:9" x14ac:dyDescent="0.25">
      <c r="A591" s="1">
        <f t="shared" si="29"/>
        <v>2</v>
      </c>
      <c r="B591" s="1">
        <f t="shared" si="27"/>
        <v>3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1ce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2030002</v>
      </c>
      <c r="H591" s="134">
        <f>Systematic[[#This Row],[SampleVariableLabel]]+100*Systematic[[#This Row],[State]]</f>
        <v>2030002</v>
      </c>
      <c r="I591" s="27" t="e">
        <f>IF(Systematic[[#This Row],[Sample]]&gt;nSamples,"",INDEX(MarkStats[],MATCH(Systematic[[#This Row],[SampleVariableLabel]],MarkStats[Label],0), Systematic[[#This Row],[State]]+4))</f>
        <v>#N/A</v>
      </c>
    </row>
    <row r="592" spans="1:9" x14ac:dyDescent="0.25">
      <c r="A592" s="1">
        <f t="shared" si="29"/>
        <v>2</v>
      </c>
      <c r="B592" s="1">
        <f t="shared" si="27"/>
        <v>3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1ce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2030003</v>
      </c>
      <c r="H592" s="134">
        <f>Systematic[[#This Row],[SampleVariableLabel]]+100*Systematic[[#This Row],[State]]</f>
        <v>2030003</v>
      </c>
      <c r="I592" s="27" t="e">
        <f>IF(Systematic[[#This Row],[Sample]]&gt;nSamples,"",INDEX(MarkStats[],MATCH(Systematic[[#This Row],[SampleVariableLabel]],MarkStats[Label],0), Systematic[[#This Row],[State]]+4))</f>
        <v>#N/A</v>
      </c>
    </row>
    <row r="593" spans="1:9" x14ac:dyDescent="0.25">
      <c r="A593" s="1">
        <f t="shared" si="29"/>
        <v>2</v>
      </c>
      <c r="B593" s="1">
        <f t="shared" si="27"/>
        <v>3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1ce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2030004</v>
      </c>
      <c r="H593" s="134">
        <f>Systematic[[#This Row],[SampleVariableLabel]]+100*Systematic[[#This Row],[State]]</f>
        <v>2030004</v>
      </c>
      <c r="I593" s="27" t="e">
        <f>IF(Systematic[[#This Row],[Sample]]&gt;nSamples,"",INDEX(MarkStats[],MATCH(Systematic[[#This Row],[SampleVariableLabel]],MarkStats[Label],0), Systematic[[#This Row],[State]]+4))</f>
        <v>#N/A</v>
      </c>
    </row>
    <row r="594" spans="1:9" x14ac:dyDescent="0.25">
      <c r="A594" s="1">
        <f t="shared" si="29"/>
        <v>2</v>
      </c>
      <c r="B594" s="1">
        <f t="shared" si="27"/>
        <v>3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1ce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2030005</v>
      </c>
      <c r="H594" s="134">
        <f>Systematic[[#This Row],[SampleVariableLabel]]+100*Systematic[[#This Row],[State]]</f>
        <v>2030005</v>
      </c>
      <c r="I594" s="27" t="e">
        <f>IF(Systematic[[#This Row],[Sample]]&gt;nSamples,"",INDEX(MarkStats[],MATCH(Systematic[[#This Row],[SampleVariableLabel]],MarkStats[Label],0), Systematic[[#This Row],[State]]+4))</f>
        <v>#N/A</v>
      </c>
    </row>
    <row r="595" spans="1:9" x14ac:dyDescent="0.25">
      <c r="A595" s="1">
        <f t="shared" si="29"/>
        <v>2</v>
      </c>
      <c r="B595" s="1">
        <f t="shared" si="27"/>
        <v>3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1ce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2030006</v>
      </c>
      <c r="H595" s="134">
        <f>Systematic[[#This Row],[SampleVariableLabel]]+100*Systematic[[#This Row],[State]]</f>
        <v>2030006</v>
      </c>
      <c r="I595" s="27" t="e">
        <f>IF(Systematic[[#This Row],[Sample]]&gt;nSamples,"",INDEX(MarkStats[],MATCH(Systematic[[#This Row],[SampleVariableLabel]],MarkStats[Label],0), Systematic[[#This Row],[State]]+4))</f>
        <v>#N/A</v>
      </c>
    </row>
    <row r="596" spans="1:9" x14ac:dyDescent="0.25">
      <c r="A596" s="1">
        <f t="shared" si="29"/>
        <v>2</v>
      </c>
      <c r="B596" s="1">
        <f t="shared" si="27"/>
        <v>3</v>
      </c>
      <c r="C596" s="1">
        <f>IF(Systematic[[#This Row],[VariableIndex]]&gt;1,C595,IF(C595+1=StepsPerSubsample,0,C595+1))</f>
        <v>0</v>
      </c>
      <c r="D596" s="1">
        <f t="shared" si="28"/>
        <v>7</v>
      </c>
      <c r="E596" s="1" t="str">
        <f>INDEX(Protocol[Mark],MATCH(C596,Protocol[Step],0))</f>
        <v>1ce</v>
      </c>
      <c r="F596" s="1" t="str">
        <f>INDEX(Variables[Variable],MATCH(Systematic[[#This Row],[VariableIndex]],Variables[Index],0))</f>
        <v>FCR (mt: ROX-corr.)</v>
      </c>
      <c r="G596" s="134">
        <f>Systematic[[#This Row],[Sample]]*1000000+Systematic[[#This Row],[SubSample]]*10000+Systematic[[#This Row],[VariableIndex]]</f>
        <v>2030007</v>
      </c>
      <c r="H596" s="134">
        <f>Systematic[[#This Row],[SampleVariableLabel]]+100*Systematic[[#This Row],[State]]</f>
        <v>2030007</v>
      </c>
      <c r="I596" s="27" t="e">
        <f>IF(Systematic[[#This Row],[Sample]]&gt;nSamples,"",INDEX(MarkStats[],MATCH(Systematic[[#This Row],[SampleVariableLabel]],MarkStats[Label],0), Systematic[[#This Row],[State]]+4))</f>
        <v>#N/A</v>
      </c>
    </row>
    <row r="597" spans="1:9" x14ac:dyDescent="0.25">
      <c r="A597" s="1">
        <f t="shared" si="29"/>
        <v>2</v>
      </c>
      <c r="B597" s="1">
        <f t="shared" si="27"/>
        <v>3</v>
      </c>
      <c r="C597" s="1">
        <f>IF(Systematic[[#This Row],[VariableIndex]]&gt;1,C596,IF(C596+1=StepsPerSubsample,0,C596+1))</f>
        <v>1</v>
      </c>
      <c r="D597" s="1">
        <f t="shared" si="28"/>
        <v>1</v>
      </c>
      <c r="E597" s="1" t="str">
        <f>INDEX(Protocol[Mark],MATCH(C597,Protocol[Step],0))</f>
        <v>2P10</v>
      </c>
      <c r="F597" s="1" t="str">
        <f>INDEX(Variables[Variable],MATCH(Systematic[[#This Row],[VariableIndex]],Variables[Index],0))</f>
        <v>O2 concentration</v>
      </c>
      <c r="G597" s="134">
        <f>Systematic[[#This Row],[Sample]]*1000000+Systematic[[#This Row],[SubSample]]*10000+Systematic[[#This Row],[VariableIndex]]</f>
        <v>2030001</v>
      </c>
      <c r="H597" s="134">
        <f>Systematic[[#This Row],[SampleVariableLabel]]+100*Systematic[[#This Row],[State]]</f>
        <v>2030101</v>
      </c>
      <c r="I597" s="27" t="e">
        <f>IF(Systematic[[#This Row],[Sample]]&gt;nSamples,"",INDEX(MarkStats[],MATCH(Systematic[[#This Row],[SampleVariableLabel]],MarkStats[Label],0), Systematic[[#This Row],[State]]+4))</f>
        <v>#N/A</v>
      </c>
    </row>
    <row r="598" spans="1:9" x14ac:dyDescent="0.25">
      <c r="A598" s="1">
        <f t="shared" si="29"/>
        <v>2</v>
      </c>
      <c r="B598" s="1">
        <f t="shared" si="27"/>
        <v>3</v>
      </c>
      <c r="C598" s="1">
        <f>IF(Systematic[[#This Row],[VariableIndex]]&gt;1,C597,IF(C597+1=StepsPerSubsample,0,C597+1))</f>
        <v>1</v>
      </c>
      <c r="D598" s="1">
        <f t="shared" si="28"/>
        <v>2</v>
      </c>
      <c r="E598" s="1" t="str">
        <f>INDEX(Protocol[Mark],MATCH(C598,Protocol[Step],0))</f>
        <v>2P10</v>
      </c>
      <c r="F598" s="1" t="str">
        <f>INDEX(Variables[Variable],MATCH(Systematic[[#This Row],[VariableIndex]],Variables[Index],0))</f>
        <v>O2 flux per volume</v>
      </c>
      <c r="G598" s="134">
        <f>Systematic[[#This Row],[Sample]]*1000000+Systematic[[#This Row],[SubSample]]*10000+Systematic[[#This Row],[VariableIndex]]</f>
        <v>2030002</v>
      </c>
      <c r="H598" s="134">
        <f>Systematic[[#This Row],[SampleVariableLabel]]+100*Systematic[[#This Row],[State]]</f>
        <v>2030102</v>
      </c>
      <c r="I598" s="27" t="e">
        <f>IF(Systematic[[#This Row],[Sample]]&gt;nSamples,"",INDEX(MarkStats[],MATCH(Systematic[[#This Row],[SampleVariableLabel]],MarkStats[Label],0), Systematic[[#This Row],[State]]+4))</f>
        <v>#N/A</v>
      </c>
    </row>
    <row r="599" spans="1:9" x14ac:dyDescent="0.25">
      <c r="A599" s="1">
        <f t="shared" si="29"/>
        <v>2</v>
      </c>
      <c r="B599" s="1">
        <f t="shared" si="27"/>
        <v>3</v>
      </c>
      <c r="C599" s="1">
        <f>IF(Systematic[[#This Row],[VariableIndex]]&gt;1,C598,IF(C598+1=StepsPerSubsample,0,C598+1))</f>
        <v>1</v>
      </c>
      <c r="D599" s="1">
        <f t="shared" si="28"/>
        <v>3</v>
      </c>
      <c r="E599" s="1" t="str">
        <f>INDEX(Protocol[Mark],MATCH(C599,Protocol[Step],0))</f>
        <v>2P10</v>
      </c>
      <c r="F599" s="1" t="str">
        <f>INDEX(Variables[Variable],MATCH(Systematic[[#This Row],[VariableIndex]],Variables[Index],0))</f>
        <v>Specific flux</v>
      </c>
      <c r="G599" s="134">
        <f>Systematic[[#This Row],[Sample]]*1000000+Systematic[[#This Row],[SubSample]]*10000+Systematic[[#This Row],[VariableIndex]]</f>
        <v>2030003</v>
      </c>
      <c r="H599" s="134">
        <f>Systematic[[#This Row],[SampleVariableLabel]]+100*Systematic[[#This Row],[State]]</f>
        <v>2030103</v>
      </c>
      <c r="I599" s="27" t="e">
        <f>IF(Systematic[[#This Row],[Sample]]&gt;nSamples,"",INDEX(MarkStats[],MATCH(Systematic[[#This Row],[SampleVariableLabel]],MarkStats[Label],0), Systematic[[#This Row],[State]]+4))</f>
        <v>#N/A</v>
      </c>
    </row>
    <row r="600" spans="1:9" x14ac:dyDescent="0.25">
      <c r="A600" s="1">
        <f t="shared" si="29"/>
        <v>2</v>
      </c>
      <c r="B600" s="1">
        <f t="shared" si="27"/>
        <v>3</v>
      </c>
      <c r="C600" s="1">
        <f>IF(Systematic[[#This Row],[VariableIndex]]&gt;1,C599,IF(C599+1=StepsPerSubsample,0,C599+1))</f>
        <v>1</v>
      </c>
      <c r="D600" s="1">
        <f t="shared" si="28"/>
        <v>4</v>
      </c>
      <c r="E600" s="1" t="str">
        <f>INDEX(Protocol[Mark],MATCH(C600,Protocol[Step],0))</f>
        <v>2P10</v>
      </c>
      <c r="F600" s="1" t="str">
        <f>INDEX(Variables[Variable],MATCH(Systematic[[#This Row],[VariableIndex]],Variables[Index],0))</f>
        <v>Flux control ratio</v>
      </c>
      <c r="G600" s="134">
        <f>Systematic[[#This Row],[Sample]]*1000000+Systematic[[#This Row],[SubSample]]*10000+Systematic[[#This Row],[VariableIndex]]</f>
        <v>2030004</v>
      </c>
      <c r="H600" s="134">
        <f>Systematic[[#This Row],[SampleVariableLabel]]+100*Systematic[[#This Row],[State]]</f>
        <v>2030104</v>
      </c>
      <c r="I600" s="27" t="e">
        <f>IF(Systematic[[#This Row],[Sample]]&gt;nSamples,"",INDEX(MarkStats[],MATCH(Systematic[[#This Row],[SampleVariableLabel]],MarkStats[Label],0), Systematic[[#This Row],[State]]+4))</f>
        <v>#N/A</v>
      </c>
    </row>
    <row r="601" spans="1:9" x14ac:dyDescent="0.25">
      <c r="A601" s="1">
        <f t="shared" si="29"/>
        <v>2</v>
      </c>
      <c r="B601" s="1">
        <f t="shared" si="27"/>
        <v>3</v>
      </c>
      <c r="C601" s="1">
        <f>IF(Systematic[[#This Row],[VariableIndex]]&gt;1,C600,IF(C600+1=StepsPerSubsample,0,C600+1))</f>
        <v>1</v>
      </c>
      <c r="D601" s="1">
        <f t="shared" si="28"/>
        <v>5</v>
      </c>
      <c r="E601" s="1" t="str">
        <f>INDEX(Protocol[Mark],MATCH(C601,Protocol[Step],0))</f>
        <v>2P10</v>
      </c>
      <c r="F601" s="1" t="str">
        <f>INDEX(Variables[Variable],MATCH(Systematic[[#This Row],[VariableIndex]],Variables[Index],0))</f>
        <v>Specific flux (mt)</v>
      </c>
      <c r="G601" s="134">
        <f>Systematic[[#This Row],[Sample]]*1000000+Systematic[[#This Row],[SubSample]]*10000+Systematic[[#This Row],[VariableIndex]]</f>
        <v>2030005</v>
      </c>
      <c r="H601" s="134">
        <f>Systematic[[#This Row],[SampleVariableLabel]]+100*Systematic[[#This Row],[State]]</f>
        <v>2030105</v>
      </c>
      <c r="I601" s="27" t="e">
        <f>IF(Systematic[[#This Row],[Sample]]&gt;nSamples,"",INDEX(MarkStats[],MATCH(Systematic[[#This Row],[SampleVariableLabel]],MarkStats[Label],0), Systematic[[#This Row],[State]]+4))</f>
        <v>#N/A</v>
      </c>
    </row>
    <row r="602" spans="1:9" x14ac:dyDescent="0.25">
      <c r="A602" s="1">
        <f t="shared" si="29"/>
        <v>2</v>
      </c>
      <c r="B602" s="1">
        <f t="shared" si="27"/>
        <v>3</v>
      </c>
      <c r="C602" s="1">
        <f>IF(Systematic[[#This Row],[VariableIndex]]&gt;1,C601,IF(C601+1=StepsPerSubsample,0,C601+1))</f>
        <v>1</v>
      </c>
      <c r="D602" s="1">
        <f t="shared" si="28"/>
        <v>6</v>
      </c>
      <c r="E602" s="1" t="str">
        <f>INDEX(Protocol[Mark],MATCH(C602,Protocol[Step],0))</f>
        <v>2P10</v>
      </c>
      <c r="F602" s="1" t="str">
        <f>INDEX(Variables[Variable],MATCH(Systematic[[#This Row],[VariableIndex]],Variables[Index],0))</f>
        <v>FCR (mt: ROX-corr.)</v>
      </c>
      <c r="G602" s="134">
        <f>Systematic[[#This Row],[Sample]]*1000000+Systematic[[#This Row],[SubSample]]*10000+Systematic[[#This Row],[VariableIndex]]</f>
        <v>2030006</v>
      </c>
      <c r="H602" s="134">
        <f>Systematic[[#This Row],[SampleVariableLabel]]+100*Systematic[[#This Row],[State]]</f>
        <v>2030106</v>
      </c>
      <c r="I602" s="27" t="e">
        <f>IF(Systematic[[#This Row],[Sample]]&gt;nSamples,"",INDEX(MarkStats[],MATCH(Systematic[[#This Row],[SampleVariableLabel]],MarkStats[Label],0), Systematic[[#This Row],[State]]+4))</f>
        <v>#N/A</v>
      </c>
    </row>
    <row r="603" spans="1:9" x14ac:dyDescent="0.25">
      <c r="A603" s="1">
        <f t="shared" si="29"/>
        <v>2</v>
      </c>
      <c r="B603" s="1">
        <f t="shared" si="27"/>
        <v>3</v>
      </c>
      <c r="C603" s="1">
        <f>IF(Systematic[[#This Row],[VariableIndex]]&gt;1,C602,IF(C602+1=StepsPerSubsample,0,C602+1))</f>
        <v>1</v>
      </c>
      <c r="D603" s="1">
        <f t="shared" si="28"/>
        <v>7</v>
      </c>
      <c r="E603" s="1" t="str">
        <f>INDEX(Protocol[Mark],MATCH(C603,Protocol[Step],0))</f>
        <v>2P10</v>
      </c>
      <c r="F603" s="1" t="str">
        <f>INDEX(Variables[Variable],MATCH(Systematic[[#This Row],[VariableIndex]],Variables[Index],0))</f>
        <v>FCR (mt: ROX-corr.)</v>
      </c>
      <c r="G603" s="134">
        <f>Systematic[[#This Row],[Sample]]*1000000+Systematic[[#This Row],[SubSample]]*10000+Systematic[[#This Row],[VariableIndex]]</f>
        <v>2030007</v>
      </c>
      <c r="H603" s="134">
        <f>Systematic[[#This Row],[SampleVariableLabel]]+100*Systematic[[#This Row],[State]]</f>
        <v>2030107</v>
      </c>
      <c r="I603" s="27" t="e">
        <f>IF(Systematic[[#This Row],[Sample]]&gt;nSamples,"",INDEX(MarkStats[],MATCH(Systematic[[#This Row],[SampleVariableLabel]],MarkStats[Label],0), Systematic[[#This Row],[State]]+4))</f>
        <v>#N/A</v>
      </c>
    </row>
    <row r="604" spans="1:9" x14ac:dyDescent="0.25">
      <c r="A604" s="1">
        <f t="shared" si="29"/>
        <v>2</v>
      </c>
      <c r="B604" s="1">
        <f t="shared" si="27"/>
        <v>3</v>
      </c>
      <c r="C604" s="1">
        <f>IF(Systematic[[#This Row],[VariableIndex]]&gt;1,C603,IF(C603+1=StepsPerSubsample,0,C603+1))</f>
        <v>2</v>
      </c>
      <c r="D604" s="1">
        <f t="shared" si="28"/>
        <v>1</v>
      </c>
      <c r="E604" s="1" t="str">
        <f>INDEX(Protocol[Mark],MATCH(C604,Protocol[Step],0))</f>
        <v>3Omy</v>
      </c>
      <c r="F604" s="1" t="str">
        <f>INDEX(Variables[Variable],MATCH(Systematic[[#This Row],[VariableIndex]],Variables[Index],0))</f>
        <v>O2 concentration</v>
      </c>
      <c r="G604" s="134">
        <f>Systematic[[#This Row],[Sample]]*1000000+Systematic[[#This Row],[SubSample]]*10000+Systematic[[#This Row],[VariableIndex]]</f>
        <v>2030001</v>
      </c>
      <c r="H604" s="134">
        <f>Systematic[[#This Row],[SampleVariableLabel]]+100*Systematic[[#This Row],[State]]</f>
        <v>2030201</v>
      </c>
      <c r="I604" s="27" t="e">
        <f>IF(Systematic[[#This Row],[Sample]]&gt;nSamples,"",INDEX(MarkStats[],MATCH(Systematic[[#This Row],[SampleVariableLabel]],MarkStats[Label],0), Systematic[[#This Row],[State]]+4))</f>
        <v>#N/A</v>
      </c>
    </row>
    <row r="605" spans="1:9" x14ac:dyDescent="0.25">
      <c r="A605" s="1">
        <f t="shared" si="29"/>
        <v>2</v>
      </c>
      <c r="B605" s="1">
        <f t="shared" si="27"/>
        <v>3</v>
      </c>
      <c r="C605" s="1">
        <f>IF(Systematic[[#This Row],[VariableIndex]]&gt;1,C604,IF(C604+1=StepsPerSubsample,0,C604+1))</f>
        <v>2</v>
      </c>
      <c r="D605" s="1">
        <f t="shared" si="28"/>
        <v>2</v>
      </c>
      <c r="E605" s="1" t="str">
        <f>INDEX(Protocol[Mark],MATCH(C605,Protocol[Step],0))</f>
        <v>3Omy</v>
      </c>
      <c r="F605" s="1" t="str">
        <f>INDEX(Variables[Variable],MATCH(Systematic[[#This Row],[VariableIndex]],Variables[Index],0))</f>
        <v>O2 flux per volume</v>
      </c>
      <c r="G605" s="134">
        <f>Systematic[[#This Row],[Sample]]*1000000+Systematic[[#This Row],[SubSample]]*10000+Systematic[[#This Row],[VariableIndex]]</f>
        <v>2030002</v>
      </c>
      <c r="H605" s="134">
        <f>Systematic[[#This Row],[SampleVariableLabel]]+100*Systematic[[#This Row],[State]]</f>
        <v>2030202</v>
      </c>
      <c r="I605" s="27" t="e">
        <f>IF(Systematic[[#This Row],[Sample]]&gt;nSamples,"",INDEX(MarkStats[],MATCH(Systematic[[#This Row],[SampleVariableLabel]],MarkStats[Label],0), Systematic[[#This Row],[State]]+4))</f>
        <v>#N/A</v>
      </c>
    </row>
    <row r="606" spans="1:9" x14ac:dyDescent="0.25">
      <c r="A606" s="1">
        <f t="shared" si="29"/>
        <v>2</v>
      </c>
      <c r="B606" s="1">
        <f t="shared" si="27"/>
        <v>3</v>
      </c>
      <c r="C606" s="1">
        <f>IF(Systematic[[#This Row],[VariableIndex]]&gt;1,C605,IF(C605+1=StepsPerSubsample,0,C605+1))</f>
        <v>2</v>
      </c>
      <c r="D606" s="1">
        <f t="shared" si="28"/>
        <v>3</v>
      </c>
      <c r="E606" s="1" t="str">
        <f>INDEX(Protocol[Mark],MATCH(C606,Protocol[Step],0))</f>
        <v>3Omy</v>
      </c>
      <c r="F606" s="1" t="str">
        <f>INDEX(Variables[Variable],MATCH(Systematic[[#This Row],[VariableIndex]],Variables[Index],0))</f>
        <v>Specific flux</v>
      </c>
      <c r="G606" s="134">
        <f>Systematic[[#This Row],[Sample]]*1000000+Systematic[[#This Row],[SubSample]]*10000+Systematic[[#This Row],[VariableIndex]]</f>
        <v>2030003</v>
      </c>
      <c r="H606" s="134">
        <f>Systematic[[#This Row],[SampleVariableLabel]]+100*Systematic[[#This Row],[State]]</f>
        <v>2030203</v>
      </c>
      <c r="I606" s="27" t="e">
        <f>IF(Systematic[[#This Row],[Sample]]&gt;nSamples,"",INDEX(MarkStats[],MATCH(Systematic[[#This Row],[SampleVariableLabel]],MarkStats[Label],0), Systematic[[#This Row],[State]]+4))</f>
        <v>#N/A</v>
      </c>
    </row>
    <row r="607" spans="1:9" x14ac:dyDescent="0.25">
      <c r="A607" s="1">
        <f t="shared" si="29"/>
        <v>2</v>
      </c>
      <c r="B607" s="1">
        <f t="shared" si="27"/>
        <v>3</v>
      </c>
      <c r="C607" s="1">
        <f>IF(Systematic[[#This Row],[VariableIndex]]&gt;1,C606,IF(C606+1=StepsPerSubsample,0,C606+1))</f>
        <v>2</v>
      </c>
      <c r="D607" s="1">
        <f t="shared" si="28"/>
        <v>4</v>
      </c>
      <c r="E607" s="1" t="str">
        <f>INDEX(Protocol[Mark],MATCH(C607,Protocol[Step],0))</f>
        <v>3Omy</v>
      </c>
      <c r="F607" s="1" t="str">
        <f>INDEX(Variables[Variable],MATCH(Systematic[[#This Row],[VariableIndex]],Variables[Index],0))</f>
        <v>Flux control ratio</v>
      </c>
      <c r="G607" s="134">
        <f>Systematic[[#This Row],[Sample]]*1000000+Systematic[[#This Row],[SubSample]]*10000+Systematic[[#This Row],[VariableIndex]]</f>
        <v>2030004</v>
      </c>
      <c r="H607" s="134">
        <f>Systematic[[#This Row],[SampleVariableLabel]]+100*Systematic[[#This Row],[State]]</f>
        <v>2030204</v>
      </c>
      <c r="I607" s="27" t="e">
        <f>IF(Systematic[[#This Row],[Sample]]&gt;nSamples,"",INDEX(MarkStats[],MATCH(Systematic[[#This Row],[SampleVariableLabel]],MarkStats[Label],0), Systematic[[#This Row],[State]]+4))</f>
        <v>#N/A</v>
      </c>
    </row>
    <row r="608" spans="1:9" x14ac:dyDescent="0.25">
      <c r="A608" s="1">
        <f t="shared" si="29"/>
        <v>2</v>
      </c>
      <c r="B608" s="1">
        <f t="shared" si="27"/>
        <v>3</v>
      </c>
      <c r="C608" s="1">
        <f>IF(Systematic[[#This Row],[VariableIndex]]&gt;1,C607,IF(C607+1=StepsPerSubsample,0,C607+1))</f>
        <v>2</v>
      </c>
      <c r="D608" s="1">
        <f t="shared" si="28"/>
        <v>5</v>
      </c>
      <c r="E608" s="1" t="str">
        <f>INDEX(Protocol[Mark],MATCH(C608,Protocol[Step],0))</f>
        <v>3Omy</v>
      </c>
      <c r="F608" s="1" t="str">
        <f>INDEX(Variables[Variable],MATCH(Systematic[[#This Row],[VariableIndex]],Variables[Index],0))</f>
        <v>Specific flux (mt)</v>
      </c>
      <c r="G608" s="134">
        <f>Systematic[[#This Row],[Sample]]*1000000+Systematic[[#This Row],[SubSample]]*10000+Systematic[[#This Row],[VariableIndex]]</f>
        <v>2030005</v>
      </c>
      <c r="H608" s="134">
        <f>Systematic[[#This Row],[SampleVariableLabel]]+100*Systematic[[#This Row],[State]]</f>
        <v>2030205</v>
      </c>
      <c r="I608" s="27" t="e">
        <f>IF(Systematic[[#This Row],[Sample]]&gt;nSamples,"",INDEX(MarkStats[],MATCH(Systematic[[#This Row],[SampleVariableLabel]],MarkStats[Label],0), Systematic[[#This Row],[State]]+4))</f>
        <v>#N/A</v>
      </c>
    </row>
    <row r="609" spans="1:9" x14ac:dyDescent="0.25">
      <c r="A609" s="1">
        <f t="shared" si="29"/>
        <v>2</v>
      </c>
      <c r="B609" s="1">
        <f t="shared" si="27"/>
        <v>3</v>
      </c>
      <c r="C609" s="1">
        <f>IF(Systematic[[#This Row],[VariableIndex]]&gt;1,C608,IF(C608+1=StepsPerSubsample,0,C608+1))</f>
        <v>2</v>
      </c>
      <c r="D609" s="1">
        <f t="shared" si="28"/>
        <v>6</v>
      </c>
      <c r="E609" s="1" t="str">
        <f>INDEX(Protocol[Mark],MATCH(C609,Protocol[Step],0))</f>
        <v>3Omy</v>
      </c>
      <c r="F609" s="1" t="str">
        <f>INDEX(Variables[Variable],MATCH(Systematic[[#This Row],[VariableIndex]],Variables[Index],0))</f>
        <v>FCR (mt: ROX-corr.)</v>
      </c>
      <c r="G609" s="134">
        <f>Systematic[[#This Row],[Sample]]*1000000+Systematic[[#This Row],[SubSample]]*10000+Systematic[[#This Row],[VariableIndex]]</f>
        <v>2030006</v>
      </c>
      <c r="H609" s="134">
        <f>Systematic[[#This Row],[SampleVariableLabel]]+100*Systematic[[#This Row],[State]]</f>
        <v>2030206</v>
      </c>
      <c r="I609" s="27" t="e">
        <f>IF(Systematic[[#This Row],[Sample]]&gt;nSamples,"",INDEX(MarkStats[],MATCH(Systematic[[#This Row],[SampleVariableLabel]],MarkStats[Label],0), Systematic[[#This Row],[State]]+4))</f>
        <v>#N/A</v>
      </c>
    </row>
    <row r="610" spans="1:9" x14ac:dyDescent="0.25">
      <c r="A610" s="1">
        <f t="shared" si="29"/>
        <v>2</v>
      </c>
      <c r="B610" s="1">
        <f t="shared" si="27"/>
        <v>3</v>
      </c>
      <c r="C610" s="1">
        <f>IF(Systematic[[#This Row],[VariableIndex]]&gt;1,C609,IF(C609+1=StepsPerSubsample,0,C609+1))</f>
        <v>2</v>
      </c>
      <c r="D610" s="1">
        <f t="shared" si="28"/>
        <v>7</v>
      </c>
      <c r="E610" s="1" t="str">
        <f>INDEX(Protocol[Mark],MATCH(C610,Protocol[Step],0))</f>
        <v>3Omy</v>
      </c>
      <c r="F610" s="1" t="str">
        <f>INDEX(Variables[Variable],MATCH(Systematic[[#This Row],[VariableIndex]],Variables[Index],0))</f>
        <v>FCR (mt: ROX-corr.)</v>
      </c>
      <c r="G610" s="134">
        <f>Systematic[[#This Row],[Sample]]*1000000+Systematic[[#This Row],[SubSample]]*10000+Systematic[[#This Row],[VariableIndex]]</f>
        <v>2030007</v>
      </c>
      <c r="H610" s="134">
        <f>Systematic[[#This Row],[SampleVariableLabel]]+100*Systematic[[#This Row],[State]]</f>
        <v>2030207</v>
      </c>
      <c r="I610" s="27" t="e">
        <f>IF(Systematic[[#This Row],[Sample]]&gt;nSamples,"",INDEX(MarkStats[],MATCH(Systematic[[#This Row],[SampleVariableLabel]],MarkStats[Label],0), Systematic[[#This Row],[State]]+4))</f>
        <v>#N/A</v>
      </c>
    </row>
    <row r="611" spans="1:9" x14ac:dyDescent="0.25">
      <c r="A611" s="1">
        <f t="shared" si="29"/>
        <v>2</v>
      </c>
      <c r="B611" s="1">
        <f t="shared" si="27"/>
        <v>3</v>
      </c>
      <c r="C611" s="1">
        <f>IF(Systematic[[#This Row],[VariableIndex]]&gt;1,C610,IF(C610+1=StepsPerSubsample,0,C610+1))</f>
        <v>3</v>
      </c>
      <c r="D611" s="1">
        <f t="shared" si="28"/>
        <v>1</v>
      </c>
      <c r="E611" s="1" t="str">
        <f>INDEX(Protocol[Mark],MATCH(C611,Protocol[Step],0))</f>
        <v>4U</v>
      </c>
      <c r="F611" s="1" t="str">
        <f>INDEX(Variables[Variable],MATCH(Systematic[[#This Row],[VariableIndex]],Variables[Index],0))</f>
        <v>O2 concentration</v>
      </c>
      <c r="G611" s="134">
        <f>Systematic[[#This Row],[Sample]]*1000000+Systematic[[#This Row],[SubSample]]*10000+Systematic[[#This Row],[VariableIndex]]</f>
        <v>2030001</v>
      </c>
      <c r="H611" s="134">
        <f>Systematic[[#This Row],[SampleVariableLabel]]+100*Systematic[[#This Row],[State]]</f>
        <v>2030301</v>
      </c>
      <c r="I611" s="27" t="e">
        <f>IF(Systematic[[#This Row],[Sample]]&gt;nSamples,"",INDEX(MarkStats[],MATCH(Systematic[[#This Row],[SampleVariableLabel]],MarkStats[Label],0), Systematic[[#This Row],[State]]+4))</f>
        <v>#N/A</v>
      </c>
    </row>
    <row r="612" spans="1:9" x14ac:dyDescent="0.25">
      <c r="A612" s="1">
        <f t="shared" si="29"/>
        <v>2</v>
      </c>
      <c r="B612" s="1">
        <f t="shared" si="27"/>
        <v>3</v>
      </c>
      <c r="C612" s="1">
        <f>IF(Systematic[[#This Row],[VariableIndex]]&gt;1,C611,IF(C611+1=StepsPerSubsample,0,C611+1))</f>
        <v>3</v>
      </c>
      <c r="D612" s="1">
        <f t="shared" si="28"/>
        <v>2</v>
      </c>
      <c r="E612" s="1" t="str">
        <f>INDEX(Protocol[Mark],MATCH(C612,Protocol[Step],0))</f>
        <v>4U</v>
      </c>
      <c r="F612" s="1" t="str">
        <f>INDEX(Variables[Variable],MATCH(Systematic[[#This Row],[VariableIndex]],Variables[Index],0))</f>
        <v>O2 flux per volume</v>
      </c>
      <c r="G612" s="134">
        <f>Systematic[[#This Row],[Sample]]*1000000+Systematic[[#This Row],[SubSample]]*10000+Systematic[[#This Row],[VariableIndex]]</f>
        <v>2030002</v>
      </c>
      <c r="H612" s="134">
        <f>Systematic[[#This Row],[SampleVariableLabel]]+100*Systematic[[#This Row],[State]]</f>
        <v>2030302</v>
      </c>
      <c r="I612" s="27" t="e">
        <f>IF(Systematic[[#This Row],[Sample]]&gt;nSamples,"",INDEX(MarkStats[],MATCH(Systematic[[#This Row],[SampleVariableLabel]],MarkStats[Label],0), Systematic[[#This Row],[State]]+4))</f>
        <v>#N/A</v>
      </c>
    </row>
    <row r="613" spans="1:9" x14ac:dyDescent="0.25">
      <c r="A613" s="1">
        <f t="shared" si="29"/>
        <v>2</v>
      </c>
      <c r="B613" s="1">
        <f t="shared" si="27"/>
        <v>3</v>
      </c>
      <c r="C613" s="1">
        <f>IF(Systematic[[#This Row],[VariableIndex]]&gt;1,C612,IF(C612+1=StepsPerSubsample,0,C612+1))</f>
        <v>3</v>
      </c>
      <c r="D613" s="1">
        <f t="shared" si="28"/>
        <v>3</v>
      </c>
      <c r="E613" s="1" t="str">
        <f>INDEX(Protocol[Mark],MATCH(C613,Protocol[Step],0))</f>
        <v>4U</v>
      </c>
      <c r="F613" s="1" t="str">
        <f>INDEX(Variables[Variable],MATCH(Systematic[[#This Row],[VariableIndex]],Variables[Index],0))</f>
        <v>Specific flux</v>
      </c>
      <c r="G613" s="134">
        <f>Systematic[[#This Row],[Sample]]*1000000+Systematic[[#This Row],[SubSample]]*10000+Systematic[[#This Row],[VariableIndex]]</f>
        <v>2030003</v>
      </c>
      <c r="H613" s="134">
        <f>Systematic[[#This Row],[SampleVariableLabel]]+100*Systematic[[#This Row],[State]]</f>
        <v>2030303</v>
      </c>
      <c r="I613" s="27" t="e">
        <f>IF(Systematic[[#This Row],[Sample]]&gt;nSamples,"",INDEX(MarkStats[],MATCH(Systematic[[#This Row],[SampleVariableLabel]],MarkStats[Label],0), Systematic[[#This Row],[State]]+4))</f>
        <v>#N/A</v>
      </c>
    </row>
    <row r="614" spans="1:9" x14ac:dyDescent="0.25">
      <c r="A614" s="1">
        <f t="shared" si="29"/>
        <v>2</v>
      </c>
      <c r="B614" s="1">
        <f t="shared" si="27"/>
        <v>3</v>
      </c>
      <c r="C614" s="1">
        <f>IF(Systematic[[#This Row],[VariableIndex]]&gt;1,C613,IF(C613+1=StepsPerSubsample,0,C613+1))</f>
        <v>3</v>
      </c>
      <c r="D614" s="1">
        <f t="shared" si="28"/>
        <v>4</v>
      </c>
      <c r="E614" s="1" t="str">
        <f>INDEX(Protocol[Mark],MATCH(C614,Protocol[Step],0))</f>
        <v>4U</v>
      </c>
      <c r="F614" s="1" t="str">
        <f>INDEX(Variables[Variable],MATCH(Systematic[[#This Row],[VariableIndex]],Variables[Index],0))</f>
        <v>Flux control ratio</v>
      </c>
      <c r="G614" s="134">
        <f>Systematic[[#This Row],[Sample]]*1000000+Systematic[[#This Row],[SubSample]]*10000+Systematic[[#This Row],[VariableIndex]]</f>
        <v>2030004</v>
      </c>
      <c r="H614" s="134">
        <f>Systematic[[#This Row],[SampleVariableLabel]]+100*Systematic[[#This Row],[State]]</f>
        <v>2030304</v>
      </c>
      <c r="I614" s="27" t="e">
        <f>IF(Systematic[[#This Row],[Sample]]&gt;nSamples,"",INDEX(MarkStats[],MATCH(Systematic[[#This Row],[SampleVariableLabel]],MarkStats[Label],0), Systematic[[#This Row],[State]]+4))</f>
        <v>#N/A</v>
      </c>
    </row>
    <row r="615" spans="1:9" x14ac:dyDescent="0.25">
      <c r="A615" s="1">
        <f t="shared" si="29"/>
        <v>2</v>
      </c>
      <c r="B615" s="1">
        <f t="shared" si="27"/>
        <v>3</v>
      </c>
      <c r="C615" s="1">
        <f>IF(Systematic[[#This Row],[VariableIndex]]&gt;1,C614,IF(C614+1=StepsPerSubsample,0,C614+1))</f>
        <v>3</v>
      </c>
      <c r="D615" s="1">
        <f t="shared" si="28"/>
        <v>5</v>
      </c>
      <c r="E615" s="1" t="str">
        <f>INDEX(Protocol[Mark],MATCH(C615,Protocol[Step],0))</f>
        <v>4U</v>
      </c>
      <c r="F615" s="1" t="str">
        <f>INDEX(Variables[Variable],MATCH(Systematic[[#This Row],[VariableIndex]],Variables[Index],0))</f>
        <v>Specific flux (mt)</v>
      </c>
      <c r="G615" s="134">
        <f>Systematic[[#This Row],[Sample]]*1000000+Systematic[[#This Row],[SubSample]]*10000+Systematic[[#This Row],[VariableIndex]]</f>
        <v>2030005</v>
      </c>
      <c r="H615" s="134">
        <f>Systematic[[#This Row],[SampleVariableLabel]]+100*Systematic[[#This Row],[State]]</f>
        <v>2030305</v>
      </c>
      <c r="I615" s="27" t="e">
        <f>IF(Systematic[[#This Row],[Sample]]&gt;nSamples,"",INDEX(MarkStats[],MATCH(Systematic[[#This Row],[SampleVariableLabel]],MarkStats[Label],0), Systematic[[#This Row],[State]]+4))</f>
        <v>#N/A</v>
      </c>
    </row>
    <row r="616" spans="1:9" x14ac:dyDescent="0.25">
      <c r="A616" s="1">
        <f t="shared" si="29"/>
        <v>2</v>
      </c>
      <c r="B616" s="1">
        <f t="shared" si="27"/>
        <v>3</v>
      </c>
      <c r="C616" s="1">
        <f>IF(Systematic[[#This Row],[VariableIndex]]&gt;1,C615,IF(C615+1=StepsPerSubsample,0,C615+1))</f>
        <v>3</v>
      </c>
      <c r="D616" s="1">
        <f t="shared" si="28"/>
        <v>6</v>
      </c>
      <c r="E616" s="1" t="str">
        <f>INDEX(Protocol[Mark],MATCH(C616,Protocol[Step],0))</f>
        <v>4U</v>
      </c>
      <c r="F616" s="1" t="str">
        <f>INDEX(Variables[Variable],MATCH(Systematic[[#This Row],[VariableIndex]],Variables[Index],0))</f>
        <v>FCR (mt: ROX-corr.)</v>
      </c>
      <c r="G616" s="134">
        <f>Systematic[[#This Row],[Sample]]*1000000+Systematic[[#This Row],[SubSample]]*10000+Systematic[[#This Row],[VariableIndex]]</f>
        <v>2030006</v>
      </c>
      <c r="H616" s="134">
        <f>Systematic[[#This Row],[SampleVariableLabel]]+100*Systematic[[#This Row],[State]]</f>
        <v>2030306</v>
      </c>
      <c r="I616" s="27" t="e">
        <f>IF(Systematic[[#This Row],[Sample]]&gt;nSamples,"",INDEX(MarkStats[],MATCH(Systematic[[#This Row],[SampleVariableLabel]],MarkStats[Label],0), Systematic[[#This Row],[State]]+4))</f>
        <v>#N/A</v>
      </c>
    </row>
    <row r="617" spans="1:9" x14ac:dyDescent="0.25">
      <c r="A617" s="1">
        <f t="shared" si="29"/>
        <v>2</v>
      </c>
      <c r="B617" s="1">
        <f t="shared" si="27"/>
        <v>3</v>
      </c>
      <c r="C617" s="1">
        <f>IF(Systematic[[#This Row],[VariableIndex]]&gt;1,C616,IF(C616+1=StepsPerSubsample,0,C616+1))</f>
        <v>3</v>
      </c>
      <c r="D617" s="1">
        <f t="shared" si="28"/>
        <v>7</v>
      </c>
      <c r="E617" s="1" t="str">
        <f>INDEX(Protocol[Mark],MATCH(C617,Protocol[Step],0))</f>
        <v>4U</v>
      </c>
      <c r="F617" s="1" t="str">
        <f>INDEX(Variables[Variable],MATCH(Systematic[[#This Row],[VariableIndex]],Variables[Index],0))</f>
        <v>FCR (mt: ROX-corr.)</v>
      </c>
      <c r="G617" s="134">
        <f>Systematic[[#This Row],[Sample]]*1000000+Systematic[[#This Row],[SubSample]]*10000+Systematic[[#This Row],[VariableIndex]]</f>
        <v>2030007</v>
      </c>
      <c r="H617" s="134">
        <f>Systematic[[#This Row],[SampleVariableLabel]]+100*Systematic[[#This Row],[State]]</f>
        <v>2030307</v>
      </c>
      <c r="I617" s="27" t="e">
        <f>IF(Systematic[[#This Row],[Sample]]&gt;nSamples,"",INDEX(MarkStats[],MATCH(Systematic[[#This Row],[SampleVariableLabel]],MarkStats[Label],0), Systematic[[#This Row],[State]]+4))</f>
        <v>#N/A</v>
      </c>
    </row>
    <row r="618" spans="1:9" x14ac:dyDescent="0.25">
      <c r="A618" s="1">
        <f t="shared" si="29"/>
        <v>2</v>
      </c>
      <c r="B618" s="1">
        <f t="shared" si="27"/>
        <v>3</v>
      </c>
      <c r="C618" s="1">
        <f>IF(Systematic[[#This Row],[VariableIndex]]&gt;1,C617,IF(C617+1=StepsPerSubsample,0,C617+1))</f>
        <v>4</v>
      </c>
      <c r="D618" s="1">
        <f t="shared" si="28"/>
        <v>1</v>
      </c>
      <c r="E618" s="1" t="str">
        <f>INDEX(Protocol[Mark],MATCH(C618,Protocol[Step],0))</f>
        <v>5Glc</v>
      </c>
      <c r="F618" s="1" t="str">
        <f>INDEX(Variables[Variable],MATCH(Systematic[[#This Row],[VariableIndex]],Variables[Index],0))</f>
        <v>O2 concentration</v>
      </c>
      <c r="G618" s="134">
        <f>Systematic[[#This Row],[Sample]]*1000000+Systematic[[#This Row],[SubSample]]*10000+Systematic[[#This Row],[VariableIndex]]</f>
        <v>2030001</v>
      </c>
      <c r="H618" s="134">
        <f>Systematic[[#This Row],[SampleVariableLabel]]+100*Systematic[[#This Row],[State]]</f>
        <v>2030401</v>
      </c>
      <c r="I618" s="27" t="e">
        <f>IF(Systematic[[#This Row],[Sample]]&gt;nSamples,"",INDEX(MarkStats[],MATCH(Systematic[[#This Row],[SampleVariableLabel]],MarkStats[Label],0), Systematic[[#This Row],[State]]+4))</f>
        <v>#N/A</v>
      </c>
    </row>
    <row r="619" spans="1:9" x14ac:dyDescent="0.25">
      <c r="A619" s="1">
        <f t="shared" si="29"/>
        <v>2</v>
      </c>
      <c r="B619" s="1">
        <f t="shared" si="27"/>
        <v>3</v>
      </c>
      <c r="C619" s="1">
        <f>IF(Systematic[[#This Row],[VariableIndex]]&gt;1,C618,IF(C618+1=StepsPerSubsample,0,C618+1))</f>
        <v>4</v>
      </c>
      <c r="D619" s="1">
        <f t="shared" si="28"/>
        <v>2</v>
      </c>
      <c r="E619" s="1" t="str">
        <f>INDEX(Protocol[Mark],MATCH(C619,Protocol[Step],0))</f>
        <v>5Glc</v>
      </c>
      <c r="F619" s="1" t="str">
        <f>INDEX(Variables[Variable],MATCH(Systematic[[#This Row],[VariableIndex]],Variables[Index],0))</f>
        <v>O2 flux per volume</v>
      </c>
      <c r="G619" s="134">
        <f>Systematic[[#This Row],[Sample]]*1000000+Systematic[[#This Row],[SubSample]]*10000+Systematic[[#This Row],[VariableIndex]]</f>
        <v>2030002</v>
      </c>
      <c r="H619" s="134">
        <f>Systematic[[#This Row],[SampleVariableLabel]]+100*Systematic[[#This Row],[State]]</f>
        <v>2030402</v>
      </c>
      <c r="I619" s="27" t="e">
        <f>IF(Systematic[[#This Row],[Sample]]&gt;nSamples,"",INDEX(MarkStats[],MATCH(Systematic[[#This Row],[SampleVariableLabel]],MarkStats[Label],0), Systematic[[#This Row],[State]]+4))</f>
        <v>#N/A</v>
      </c>
    </row>
    <row r="620" spans="1:9" x14ac:dyDescent="0.25">
      <c r="A620" s="1">
        <f t="shared" si="29"/>
        <v>2</v>
      </c>
      <c r="B620" s="1">
        <f t="shared" si="27"/>
        <v>3</v>
      </c>
      <c r="C620" s="1">
        <f>IF(Systematic[[#This Row],[VariableIndex]]&gt;1,C619,IF(C619+1=StepsPerSubsample,0,C619+1))</f>
        <v>4</v>
      </c>
      <c r="D620" s="1">
        <f t="shared" si="28"/>
        <v>3</v>
      </c>
      <c r="E620" s="1" t="str">
        <f>INDEX(Protocol[Mark],MATCH(C620,Protocol[Step],0))</f>
        <v>5Glc</v>
      </c>
      <c r="F620" s="1" t="str">
        <f>INDEX(Variables[Variable],MATCH(Systematic[[#This Row],[VariableIndex]],Variables[Index],0))</f>
        <v>Specific flux</v>
      </c>
      <c r="G620" s="134">
        <f>Systematic[[#This Row],[Sample]]*1000000+Systematic[[#This Row],[SubSample]]*10000+Systematic[[#This Row],[VariableIndex]]</f>
        <v>2030003</v>
      </c>
      <c r="H620" s="134">
        <f>Systematic[[#This Row],[SampleVariableLabel]]+100*Systematic[[#This Row],[State]]</f>
        <v>2030403</v>
      </c>
      <c r="I620" s="27" t="e">
        <f>IF(Systematic[[#This Row],[Sample]]&gt;nSamples,"",INDEX(MarkStats[],MATCH(Systematic[[#This Row],[SampleVariableLabel]],MarkStats[Label],0), Systematic[[#This Row],[State]]+4))</f>
        <v>#N/A</v>
      </c>
    </row>
    <row r="621" spans="1:9" x14ac:dyDescent="0.25">
      <c r="A621" s="1">
        <f t="shared" si="29"/>
        <v>2</v>
      </c>
      <c r="B621" s="1">
        <f t="shared" si="27"/>
        <v>3</v>
      </c>
      <c r="C621" s="1">
        <f>IF(Systematic[[#This Row],[VariableIndex]]&gt;1,C620,IF(C620+1=StepsPerSubsample,0,C620+1))</f>
        <v>4</v>
      </c>
      <c r="D621" s="1">
        <f t="shared" si="28"/>
        <v>4</v>
      </c>
      <c r="E621" s="1" t="str">
        <f>INDEX(Protocol[Mark],MATCH(C621,Protocol[Step],0))</f>
        <v>5Glc</v>
      </c>
      <c r="F621" s="1" t="str">
        <f>INDEX(Variables[Variable],MATCH(Systematic[[#This Row],[VariableIndex]],Variables[Index],0))</f>
        <v>Flux control ratio</v>
      </c>
      <c r="G621" s="134">
        <f>Systematic[[#This Row],[Sample]]*1000000+Systematic[[#This Row],[SubSample]]*10000+Systematic[[#This Row],[VariableIndex]]</f>
        <v>2030004</v>
      </c>
      <c r="H621" s="134">
        <f>Systematic[[#This Row],[SampleVariableLabel]]+100*Systematic[[#This Row],[State]]</f>
        <v>2030404</v>
      </c>
      <c r="I621" s="27" t="e">
        <f>IF(Systematic[[#This Row],[Sample]]&gt;nSamples,"",INDEX(MarkStats[],MATCH(Systematic[[#This Row],[SampleVariableLabel]],MarkStats[Label],0), Systematic[[#This Row],[State]]+4))</f>
        <v>#N/A</v>
      </c>
    </row>
    <row r="622" spans="1:9" x14ac:dyDescent="0.25">
      <c r="A622" s="1">
        <f t="shared" si="29"/>
        <v>2</v>
      </c>
      <c r="B622" s="1">
        <f t="shared" si="27"/>
        <v>3</v>
      </c>
      <c r="C622" s="1">
        <f>IF(Systematic[[#This Row],[VariableIndex]]&gt;1,C621,IF(C621+1=StepsPerSubsample,0,C621+1))</f>
        <v>4</v>
      </c>
      <c r="D622" s="1">
        <f t="shared" si="28"/>
        <v>5</v>
      </c>
      <c r="E622" s="1" t="str">
        <f>INDEX(Protocol[Mark],MATCH(C622,Protocol[Step],0))</f>
        <v>5Glc</v>
      </c>
      <c r="F622" s="1" t="str">
        <f>INDEX(Variables[Variable],MATCH(Systematic[[#This Row],[VariableIndex]],Variables[Index],0))</f>
        <v>Specific flux (mt)</v>
      </c>
      <c r="G622" s="134">
        <f>Systematic[[#This Row],[Sample]]*1000000+Systematic[[#This Row],[SubSample]]*10000+Systematic[[#This Row],[VariableIndex]]</f>
        <v>2030005</v>
      </c>
      <c r="H622" s="134">
        <f>Systematic[[#This Row],[SampleVariableLabel]]+100*Systematic[[#This Row],[State]]</f>
        <v>2030405</v>
      </c>
      <c r="I622" s="27" t="e">
        <f>IF(Systematic[[#This Row],[Sample]]&gt;nSamples,"",INDEX(MarkStats[],MATCH(Systematic[[#This Row],[SampleVariableLabel]],MarkStats[Label],0), Systematic[[#This Row],[State]]+4))</f>
        <v>#N/A</v>
      </c>
    </row>
    <row r="623" spans="1:9" x14ac:dyDescent="0.25">
      <c r="A623" s="1">
        <f t="shared" si="29"/>
        <v>2</v>
      </c>
      <c r="B623" s="1">
        <f t="shared" si="27"/>
        <v>3</v>
      </c>
      <c r="C623" s="1">
        <f>IF(Systematic[[#This Row],[VariableIndex]]&gt;1,C622,IF(C622+1=StepsPerSubsample,0,C622+1))</f>
        <v>4</v>
      </c>
      <c r="D623" s="1">
        <f t="shared" si="28"/>
        <v>6</v>
      </c>
      <c r="E623" s="1" t="str">
        <f>INDEX(Protocol[Mark],MATCH(C623,Protocol[Step],0))</f>
        <v>5Glc</v>
      </c>
      <c r="F623" s="1" t="str">
        <f>INDEX(Variables[Variable],MATCH(Systematic[[#This Row],[VariableIndex]],Variables[Index],0))</f>
        <v>FCR (mt: ROX-corr.)</v>
      </c>
      <c r="G623" s="134">
        <f>Systematic[[#This Row],[Sample]]*1000000+Systematic[[#This Row],[SubSample]]*10000+Systematic[[#This Row],[VariableIndex]]</f>
        <v>2030006</v>
      </c>
      <c r="H623" s="134">
        <f>Systematic[[#This Row],[SampleVariableLabel]]+100*Systematic[[#This Row],[State]]</f>
        <v>2030406</v>
      </c>
      <c r="I623" s="27" t="e">
        <f>IF(Systematic[[#This Row],[Sample]]&gt;nSamples,"",INDEX(MarkStats[],MATCH(Systematic[[#This Row],[SampleVariableLabel]],MarkStats[Label],0), Systematic[[#This Row],[State]]+4))</f>
        <v>#N/A</v>
      </c>
    </row>
    <row r="624" spans="1:9" x14ac:dyDescent="0.25">
      <c r="A624" s="1">
        <f t="shared" si="29"/>
        <v>2</v>
      </c>
      <c r="B624" s="1">
        <f t="shared" si="27"/>
        <v>3</v>
      </c>
      <c r="C624" s="1">
        <f>IF(Systematic[[#This Row],[VariableIndex]]&gt;1,C623,IF(C623+1=StepsPerSubsample,0,C623+1))</f>
        <v>4</v>
      </c>
      <c r="D624" s="1">
        <f t="shared" si="28"/>
        <v>7</v>
      </c>
      <c r="E624" s="1" t="str">
        <f>INDEX(Protocol[Mark],MATCH(C624,Protocol[Step],0))</f>
        <v>5Glc</v>
      </c>
      <c r="F624" s="1" t="str">
        <f>INDEX(Variables[Variable],MATCH(Systematic[[#This Row],[VariableIndex]],Variables[Index],0))</f>
        <v>FCR (mt: ROX-corr.)</v>
      </c>
      <c r="G624" s="134">
        <f>Systematic[[#This Row],[Sample]]*1000000+Systematic[[#This Row],[SubSample]]*10000+Systematic[[#This Row],[VariableIndex]]</f>
        <v>2030007</v>
      </c>
      <c r="H624" s="134">
        <f>Systematic[[#This Row],[SampleVariableLabel]]+100*Systematic[[#This Row],[State]]</f>
        <v>2030407</v>
      </c>
      <c r="I624" s="27" t="e">
        <f>IF(Systematic[[#This Row],[Sample]]&gt;nSamples,"",INDEX(MarkStats[],MATCH(Systematic[[#This Row],[SampleVariableLabel]],MarkStats[Label],0), Systematic[[#This Row],[State]]+4))</f>
        <v>#N/A</v>
      </c>
    </row>
    <row r="625" spans="1:9" x14ac:dyDescent="0.25">
      <c r="A625" s="1">
        <f t="shared" si="29"/>
        <v>2</v>
      </c>
      <c r="B625" s="1">
        <f t="shared" si="27"/>
        <v>3</v>
      </c>
      <c r="C625" s="1">
        <f>IF(Systematic[[#This Row],[VariableIndex]]&gt;1,C624,IF(C624+1=StepsPerSubsample,0,C624+1))</f>
        <v>5</v>
      </c>
      <c r="D625" s="1">
        <f t="shared" si="28"/>
        <v>1</v>
      </c>
      <c r="E625" s="1" t="str">
        <f>INDEX(Protocol[Mark],MATCH(C625,Protocol[Step],0))</f>
        <v>6M2</v>
      </c>
      <c r="F625" s="1" t="str">
        <f>INDEX(Variables[Variable],MATCH(Systematic[[#This Row],[VariableIndex]],Variables[Index],0))</f>
        <v>O2 concentration</v>
      </c>
      <c r="G625" s="134">
        <f>Systematic[[#This Row],[Sample]]*1000000+Systematic[[#This Row],[SubSample]]*10000+Systematic[[#This Row],[VariableIndex]]</f>
        <v>2030001</v>
      </c>
      <c r="H625" s="134">
        <f>Systematic[[#This Row],[SampleVariableLabel]]+100*Systematic[[#This Row],[State]]</f>
        <v>2030501</v>
      </c>
      <c r="I625" s="27" t="e">
        <f>IF(Systematic[[#This Row],[Sample]]&gt;nSamples,"",INDEX(MarkStats[],MATCH(Systematic[[#This Row],[SampleVariableLabel]],MarkStats[Label],0), Systematic[[#This Row],[State]]+4))</f>
        <v>#N/A</v>
      </c>
    </row>
    <row r="626" spans="1:9" x14ac:dyDescent="0.25">
      <c r="A626" s="1">
        <f t="shared" si="29"/>
        <v>2</v>
      </c>
      <c r="B626" s="1">
        <f t="shared" si="27"/>
        <v>3</v>
      </c>
      <c r="C626" s="1">
        <f>IF(Systematic[[#This Row],[VariableIndex]]&gt;1,C625,IF(C625+1=StepsPerSubsample,0,C625+1))</f>
        <v>5</v>
      </c>
      <c r="D626" s="1">
        <f t="shared" si="28"/>
        <v>2</v>
      </c>
      <c r="E626" s="1" t="str">
        <f>INDEX(Protocol[Mark],MATCH(C626,Protocol[Step],0))</f>
        <v>6M2</v>
      </c>
      <c r="F626" s="1" t="str">
        <f>INDEX(Variables[Variable],MATCH(Systematic[[#This Row],[VariableIndex]],Variables[Index],0))</f>
        <v>O2 flux per volume</v>
      </c>
      <c r="G626" s="134">
        <f>Systematic[[#This Row],[Sample]]*1000000+Systematic[[#This Row],[SubSample]]*10000+Systematic[[#This Row],[VariableIndex]]</f>
        <v>2030002</v>
      </c>
      <c r="H626" s="134">
        <f>Systematic[[#This Row],[SampleVariableLabel]]+100*Systematic[[#This Row],[State]]</f>
        <v>2030502</v>
      </c>
      <c r="I626" s="27" t="e">
        <f>IF(Systematic[[#This Row],[Sample]]&gt;nSamples,"",INDEX(MarkStats[],MATCH(Systematic[[#This Row],[SampleVariableLabel]],MarkStats[Label],0), Systematic[[#This Row],[State]]+4))</f>
        <v>#N/A</v>
      </c>
    </row>
    <row r="627" spans="1:9" x14ac:dyDescent="0.25">
      <c r="A627" s="1">
        <f t="shared" si="29"/>
        <v>2</v>
      </c>
      <c r="B627" s="1">
        <f t="shared" si="27"/>
        <v>3</v>
      </c>
      <c r="C627" s="1">
        <f>IF(Systematic[[#This Row],[VariableIndex]]&gt;1,C626,IF(C626+1=StepsPerSubsample,0,C626+1))</f>
        <v>5</v>
      </c>
      <c r="D627" s="1">
        <f t="shared" si="28"/>
        <v>3</v>
      </c>
      <c r="E627" s="1" t="str">
        <f>INDEX(Protocol[Mark],MATCH(C627,Protocol[Step],0))</f>
        <v>6M2</v>
      </c>
      <c r="F627" s="1" t="str">
        <f>INDEX(Variables[Variable],MATCH(Systematic[[#This Row],[VariableIndex]],Variables[Index],0))</f>
        <v>Specific flux</v>
      </c>
      <c r="G627" s="134">
        <f>Systematic[[#This Row],[Sample]]*1000000+Systematic[[#This Row],[SubSample]]*10000+Systematic[[#This Row],[VariableIndex]]</f>
        <v>2030003</v>
      </c>
      <c r="H627" s="134">
        <f>Systematic[[#This Row],[SampleVariableLabel]]+100*Systematic[[#This Row],[State]]</f>
        <v>2030503</v>
      </c>
      <c r="I627" s="27" t="e">
        <f>IF(Systematic[[#This Row],[Sample]]&gt;nSamples,"",INDEX(MarkStats[],MATCH(Systematic[[#This Row],[SampleVariableLabel]],MarkStats[Label],0), Systematic[[#This Row],[State]]+4))</f>
        <v>#N/A</v>
      </c>
    </row>
    <row r="628" spans="1:9" x14ac:dyDescent="0.25">
      <c r="A628" s="1">
        <f t="shared" si="29"/>
        <v>2</v>
      </c>
      <c r="B628" s="1">
        <f t="shared" si="27"/>
        <v>3</v>
      </c>
      <c r="C628" s="1">
        <f>IF(Systematic[[#This Row],[VariableIndex]]&gt;1,C627,IF(C627+1=StepsPerSubsample,0,C627+1))</f>
        <v>5</v>
      </c>
      <c r="D628" s="1">
        <f t="shared" si="28"/>
        <v>4</v>
      </c>
      <c r="E628" s="1" t="str">
        <f>INDEX(Protocol[Mark],MATCH(C628,Protocol[Step],0))</f>
        <v>6M2</v>
      </c>
      <c r="F628" s="1" t="str">
        <f>INDEX(Variables[Variable],MATCH(Systematic[[#This Row],[VariableIndex]],Variables[Index],0))</f>
        <v>Flux control ratio</v>
      </c>
      <c r="G628" s="134">
        <f>Systematic[[#This Row],[Sample]]*1000000+Systematic[[#This Row],[SubSample]]*10000+Systematic[[#This Row],[VariableIndex]]</f>
        <v>2030004</v>
      </c>
      <c r="H628" s="134">
        <f>Systematic[[#This Row],[SampleVariableLabel]]+100*Systematic[[#This Row],[State]]</f>
        <v>2030504</v>
      </c>
      <c r="I628" s="27" t="e">
        <f>IF(Systematic[[#This Row],[Sample]]&gt;nSamples,"",INDEX(MarkStats[],MATCH(Systematic[[#This Row],[SampleVariableLabel]],MarkStats[Label],0), Systematic[[#This Row],[State]]+4))</f>
        <v>#N/A</v>
      </c>
    </row>
    <row r="629" spans="1:9" x14ac:dyDescent="0.25">
      <c r="A629" s="1">
        <f t="shared" si="29"/>
        <v>2</v>
      </c>
      <c r="B629" s="1">
        <f t="shared" si="27"/>
        <v>3</v>
      </c>
      <c r="C629" s="1">
        <f>IF(Systematic[[#This Row],[VariableIndex]]&gt;1,C628,IF(C628+1=StepsPerSubsample,0,C628+1))</f>
        <v>5</v>
      </c>
      <c r="D629" s="1">
        <f t="shared" si="28"/>
        <v>5</v>
      </c>
      <c r="E629" s="1" t="str">
        <f>INDEX(Protocol[Mark],MATCH(C629,Protocol[Step],0))</f>
        <v>6M2</v>
      </c>
      <c r="F629" s="1" t="str">
        <f>INDEX(Variables[Variable],MATCH(Systematic[[#This Row],[VariableIndex]],Variables[Index],0))</f>
        <v>Specific flux (mt)</v>
      </c>
      <c r="G629" s="134">
        <f>Systematic[[#This Row],[Sample]]*1000000+Systematic[[#This Row],[SubSample]]*10000+Systematic[[#This Row],[VariableIndex]]</f>
        <v>2030005</v>
      </c>
      <c r="H629" s="134">
        <f>Systematic[[#This Row],[SampleVariableLabel]]+100*Systematic[[#This Row],[State]]</f>
        <v>2030505</v>
      </c>
      <c r="I629" s="27" t="e">
        <f>IF(Systematic[[#This Row],[Sample]]&gt;nSamples,"",INDEX(MarkStats[],MATCH(Systematic[[#This Row],[SampleVariableLabel]],MarkStats[Label],0), Systematic[[#This Row],[State]]+4))</f>
        <v>#N/A</v>
      </c>
    </row>
    <row r="630" spans="1:9" x14ac:dyDescent="0.25">
      <c r="A630" s="1">
        <f t="shared" si="29"/>
        <v>2</v>
      </c>
      <c r="B630" s="1">
        <f t="shared" si="27"/>
        <v>3</v>
      </c>
      <c r="C630" s="1">
        <f>IF(Systematic[[#This Row],[VariableIndex]]&gt;1,C629,IF(C629+1=StepsPerSubsample,0,C629+1))</f>
        <v>5</v>
      </c>
      <c r="D630" s="1">
        <f t="shared" si="28"/>
        <v>6</v>
      </c>
      <c r="E630" s="1" t="str">
        <f>INDEX(Protocol[Mark],MATCH(C630,Protocol[Step],0))</f>
        <v>6M2</v>
      </c>
      <c r="F630" s="1" t="str">
        <f>INDEX(Variables[Variable],MATCH(Systematic[[#This Row],[VariableIndex]],Variables[Index],0))</f>
        <v>FCR (mt: ROX-corr.)</v>
      </c>
      <c r="G630" s="134">
        <f>Systematic[[#This Row],[Sample]]*1000000+Systematic[[#This Row],[SubSample]]*10000+Systematic[[#This Row],[VariableIndex]]</f>
        <v>2030006</v>
      </c>
      <c r="H630" s="134">
        <f>Systematic[[#This Row],[SampleVariableLabel]]+100*Systematic[[#This Row],[State]]</f>
        <v>2030506</v>
      </c>
      <c r="I630" s="27" t="e">
        <f>IF(Systematic[[#This Row],[Sample]]&gt;nSamples,"",INDEX(MarkStats[],MATCH(Systematic[[#This Row],[SampleVariableLabel]],MarkStats[Label],0), Systematic[[#This Row],[State]]+4))</f>
        <v>#N/A</v>
      </c>
    </row>
    <row r="631" spans="1:9" x14ac:dyDescent="0.25">
      <c r="A631" s="1">
        <f t="shared" si="29"/>
        <v>2</v>
      </c>
      <c r="B631" s="1">
        <f t="shared" si="27"/>
        <v>3</v>
      </c>
      <c r="C631" s="1">
        <f>IF(Systematic[[#This Row],[VariableIndex]]&gt;1,C630,IF(C630+1=StepsPerSubsample,0,C630+1))</f>
        <v>5</v>
      </c>
      <c r="D631" s="1">
        <f t="shared" si="28"/>
        <v>7</v>
      </c>
      <c r="E631" s="1" t="str">
        <f>INDEX(Protocol[Mark],MATCH(C631,Protocol[Step],0))</f>
        <v>6M2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2030007</v>
      </c>
      <c r="H631" s="134">
        <f>Systematic[[#This Row],[SampleVariableLabel]]+100*Systematic[[#This Row],[State]]</f>
        <v>2030507</v>
      </c>
      <c r="I631" s="27" t="e">
        <f>IF(Systematic[[#This Row],[Sample]]&gt;nSamples,"",INDEX(MarkStats[],MATCH(Systematic[[#This Row],[SampleVariableLabel]],MarkStats[Label],0), Systematic[[#This Row],[State]]+4))</f>
        <v>#N/A</v>
      </c>
    </row>
    <row r="632" spans="1:9" x14ac:dyDescent="0.25">
      <c r="A632" s="1">
        <f t="shared" si="29"/>
        <v>2</v>
      </c>
      <c r="B632" s="1">
        <f t="shared" si="27"/>
        <v>3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7Rot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2030001</v>
      </c>
      <c r="H632" s="134">
        <f>Systematic[[#This Row],[SampleVariableLabel]]+100*Systematic[[#This Row],[State]]</f>
        <v>2030601</v>
      </c>
      <c r="I632" s="27" t="e">
        <f>IF(Systematic[[#This Row],[Sample]]&gt;nSamples,"",INDEX(MarkStats[],MATCH(Systematic[[#This Row],[SampleVariableLabel]],MarkStats[Label],0), Systematic[[#This Row],[State]]+4))</f>
        <v>#N/A</v>
      </c>
    </row>
    <row r="633" spans="1:9" x14ac:dyDescent="0.25">
      <c r="A633" s="1">
        <f t="shared" si="29"/>
        <v>2</v>
      </c>
      <c r="B633" s="1">
        <f t="shared" si="27"/>
        <v>3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7Rot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2030002</v>
      </c>
      <c r="H633" s="134">
        <f>Systematic[[#This Row],[SampleVariableLabel]]+100*Systematic[[#This Row],[State]]</f>
        <v>2030602</v>
      </c>
      <c r="I633" s="27" t="e">
        <f>IF(Systematic[[#This Row],[Sample]]&gt;nSamples,"",INDEX(MarkStats[],MATCH(Systematic[[#This Row],[SampleVariableLabel]],MarkStats[Label],0), Systematic[[#This Row],[State]]+4))</f>
        <v>#N/A</v>
      </c>
    </row>
    <row r="634" spans="1:9" x14ac:dyDescent="0.25">
      <c r="A634" s="1">
        <f t="shared" si="29"/>
        <v>2</v>
      </c>
      <c r="B634" s="1">
        <f t="shared" si="27"/>
        <v>3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7Rot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2030003</v>
      </c>
      <c r="H634" s="134">
        <f>Systematic[[#This Row],[SampleVariableLabel]]+100*Systematic[[#This Row],[State]]</f>
        <v>2030603</v>
      </c>
      <c r="I634" s="27" t="e">
        <f>IF(Systematic[[#This Row],[Sample]]&gt;nSamples,"",INDEX(MarkStats[],MATCH(Systematic[[#This Row],[SampleVariableLabel]],MarkStats[Label],0), Systematic[[#This Row],[State]]+4))</f>
        <v>#N/A</v>
      </c>
    </row>
    <row r="635" spans="1:9" x14ac:dyDescent="0.25">
      <c r="A635" s="1">
        <f t="shared" si="29"/>
        <v>2</v>
      </c>
      <c r="B635" s="1">
        <f t="shared" si="27"/>
        <v>3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7Rot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2030004</v>
      </c>
      <c r="H635" s="134">
        <f>Systematic[[#This Row],[SampleVariableLabel]]+100*Systematic[[#This Row],[State]]</f>
        <v>2030604</v>
      </c>
      <c r="I635" s="27" t="e">
        <f>IF(Systematic[[#This Row],[Sample]]&gt;nSamples,"",INDEX(MarkStats[],MATCH(Systematic[[#This Row],[SampleVariableLabel]],MarkStats[Label],0), Systematic[[#This Row],[State]]+4))</f>
        <v>#N/A</v>
      </c>
    </row>
    <row r="636" spans="1:9" x14ac:dyDescent="0.25">
      <c r="A636" s="1">
        <f t="shared" si="29"/>
        <v>2</v>
      </c>
      <c r="B636" s="1">
        <f t="shared" si="27"/>
        <v>3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7Rot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2030005</v>
      </c>
      <c r="H636" s="134">
        <f>Systematic[[#This Row],[SampleVariableLabel]]+100*Systematic[[#This Row],[State]]</f>
        <v>2030605</v>
      </c>
      <c r="I636" s="27" t="e">
        <f>IF(Systematic[[#This Row],[Sample]]&gt;nSamples,"",INDEX(MarkStats[],MATCH(Systematic[[#This Row],[SampleVariableLabel]],MarkStats[Label],0), Systematic[[#This Row],[State]]+4))</f>
        <v>#N/A</v>
      </c>
    </row>
    <row r="637" spans="1:9" x14ac:dyDescent="0.25">
      <c r="A637" s="1">
        <f t="shared" si="29"/>
        <v>2</v>
      </c>
      <c r="B637" s="1">
        <f t="shared" si="27"/>
        <v>3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7Rot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2030006</v>
      </c>
      <c r="H637" s="134">
        <f>Systematic[[#This Row],[SampleVariableLabel]]+100*Systematic[[#This Row],[State]]</f>
        <v>2030606</v>
      </c>
      <c r="I637" s="27" t="e">
        <f>IF(Systematic[[#This Row],[Sample]]&gt;nSamples,"",INDEX(MarkStats[],MATCH(Systematic[[#This Row],[SampleVariableLabel]],MarkStats[Label],0), Systematic[[#This Row],[State]]+4))</f>
        <v>#N/A</v>
      </c>
    </row>
    <row r="638" spans="1:9" x14ac:dyDescent="0.25">
      <c r="A638" s="1">
        <f t="shared" si="29"/>
        <v>2</v>
      </c>
      <c r="B638" s="1">
        <f t="shared" si="27"/>
        <v>3</v>
      </c>
      <c r="C638" s="1">
        <f>IF(Systematic[[#This Row],[VariableIndex]]&gt;1,C637,IF(C637+1=StepsPerSubsample,0,C637+1))</f>
        <v>6</v>
      </c>
      <c r="D638" s="1">
        <f t="shared" si="28"/>
        <v>7</v>
      </c>
      <c r="E638" s="1" t="str">
        <f>INDEX(Protocol[Mark],MATCH(C638,Protocol[Step],0))</f>
        <v>7Rot</v>
      </c>
      <c r="F638" s="1" t="str">
        <f>INDEX(Variables[Variable],MATCH(Systematic[[#This Row],[VariableIndex]],Variables[Index],0))</f>
        <v>FCR (mt: ROX-corr.)</v>
      </c>
      <c r="G638" s="134">
        <f>Systematic[[#This Row],[Sample]]*1000000+Systematic[[#This Row],[SubSample]]*10000+Systematic[[#This Row],[VariableIndex]]</f>
        <v>2030007</v>
      </c>
      <c r="H638" s="134">
        <f>Systematic[[#This Row],[SampleVariableLabel]]+100*Systematic[[#This Row],[State]]</f>
        <v>2030607</v>
      </c>
      <c r="I638" s="27" t="e">
        <f>IF(Systematic[[#This Row],[Sample]]&gt;nSamples,"",INDEX(MarkStats[],MATCH(Systematic[[#This Row],[SampleVariableLabel]],MarkStats[Label],0), Systematic[[#This Row],[State]]+4))</f>
        <v>#N/A</v>
      </c>
    </row>
    <row r="639" spans="1:9" x14ac:dyDescent="0.25">
      <c r="A639" s="1">
        <f t="shared" si="29"/>
        <v>2</v>
      </c>
      <c r="B639" s="1">
        <f t="shared" si="27"/>
        <v>3</v>
      </c>
      <c r="C639" s="1">
        <f>IF(Systematic[[#This Row],[VariableIndex]]&gt;1,C638,IF(C638+1=StepsPerSubsample,0,C638+1))</f>
        <v>7</v>
      </c>
      <c r="D639" s="1">
        <f t="shared" si="28"/>
        <v>1</v>
      </c>
      <c r="E639" s="1" t="str">
        <f>INDEX(Protocol[Mark],MATCH(C639,Protocol[Step],0))</f>
        <v>8S</v>
      </c>
      <c r="F639" s="1" t="str">
        <f>INDEX(Variables[Variable],MATCH(Systematic[[#This Row],[VariableIndex]],Variables[Index],0))</f>
        <v>O2 concentration</v>
      </c>
      <c r="G639" s="134">
        <f>Systematic[[#This Row],[Sample]]*1000000+Systematic[[#This Row],[SubSample]]*10000+Systematic[[#This Row],[VariableIndex]]</f>
        <v>2030001</v>
      </c>
      <c r="H639" s="134">
        <f>Systematic[[#This Row],[SampleVariableLabel]]+100*Systematic[[#This Row],[State]]</f>
        <v>2030701</v>
      </c>
      <c r="I639" s="27" t="e">
        <f>IF(Systematic[[#This Row],[Sample]]&gt;nSamples,"",INDEX(MarkStats[],MATCH(Systematic[[#This Row],[SampleVariableLabel]],MarkStats[Label],0), Systematic[[#This Row],[State]]+4))</f>
        <v>#N/A</v>
      </c>
    </row>
    <row r="640" spans="1:9" x14ac:dyDescent="0.25">
      <c r="A640" s="1">
        <f t="shared" si="29"/>
        <v>2</v>
      </c>
      <c r="B640" s="1">
        <f t="shared" si="27"/>
        <v>3</v>
      </c>
      <c r="C640" s="1">
        <f>IF(Systematic[[#This Row],[VariableIndex]]&gt;1,C639,IF(C639+1=StepsPerSubsample,0,C639+1))</f>
        <v>7</v>
      </c>
      <c r="D640" s="1">
        <f t="shared" si="28"/>
        <v>2</v>
      </c>
      <c r="E640" s="1" t="str">
        <f>INDEX(Protocol[Mark],MATCH(C640,Protocol[Step],0))</f>
        <v>8S</v>
      </c>
      <c r="F640" s="1" t="str">
        <f>INDEX(Variables[Variable],MATCH(Systematic[[#This Row],[VariableIndex]],Variables[Index],0))</f>
        <v>O2 flux per volume</v>
      </c>
      <c r="G640" s="134">
        <f>Systematic[[#This Row],[Sample]]*1000000+Systematic[[#This Row],[SubSample]]*10000+Systematic[[#This Row],[VariableIndex]]</f>
        <v>2030002</v>
      </c>
      <c r="H640" s="134">
        <f>Systematic[[#This Row],[SampleVariableLabel]]+100*Systematic[[#This Row],[State]]</f>
        <v>2030702</v>
      </c>
      <c r="I640" s="27" t="e">
        <f>IF(Systematic[[#This Row],[Sample]]&gt;nSamples,"",INDEX(MarkStats[],MATCH(Systematic[[#This Row],[SampleVariableLabel]],MarkStats[Label],0), Systematic[[#This Row],[State]]+4))</f>
        <v>#N/A</v>
      </c>
    </row>
    <row r="641" spans="1:9" x14ac:dyDescent="0.25">
      <c r="A641" s="1">
        <f t="shared" si="29"/>
        <v>2</v>
      </c>
      <c r="B641" s="1">
        <f t="shared" si="27"/>
        <v>3</v>
      </c>
      <c r="C641" s="1">
        <f>IF(Systematic[[#This Row],[VariableIndex]]&gt;1,C640,IF(C640+1=StepsPerSubsample,0,C640+1))</f>
        <v>7</v>
      </c>
      <c r="D641" s="1">
        <f t="shared" si="28"/>
        <v>3</v>
      </c>
      <c r="E641" s="1" t="str">
        <f>INDEX(Protocol[Mark],MATCH(C641,Protocol[Step],0))</f>
        <v>8S</v>
      </c>
      <c r="F641" s="1" t="str">
        <f>INDEX(Variables[Variable],MATCH(Systematic[[#This Row],[VariableIndex]],Variables[Index],0))</f>
        <v>Specific flux</v>
      </c>
      <c r="G641" s="134">
        <f>Systematic[[#This Row],[Sample]]*1000000+Systematic[[#This Row],[SubSample]]*10000+Systematic[[#This Row],[VariableIndex]]</f>
        <v>2030003</v>
      </c>
      <c r="H641" s="134">
        <f>Systematic[[#This Row],[SampleVariableLabel]]+100*Systematic[[#This Row],[State]]</f>
        <v>2030703</v>
      </c>
      <c r="I641" s="27" t="e">
        <f>IF(Systematic[[#This Row],[Sample]]&gt;nSamples,"",INDEX(MarkStats[],MATCH(Systematic[[#This Row],[SampleVariableLabel]],MarkStats[Label],0), Systematic[[#This Row],[State]]+4))</f>
        <v>#N/A</v>
      </c>
    </row>
    <row r="642" spans="1:9" x14ac:dyDescent="0.25">
      <c r="A642" s="1">
        <f t="shared" si="29"/>
        <v>2</v>
      </c>
      <c r="B642" s="1">
        <f t="shared" si="27"/>
        <v>3</v>
      </c>
      <c r="C642" s="1">
        <f>IF(Systematic[[#This Row],[VariableIndex]]&gt;1,C641,IF(C641+1=StepsPerSubsample,0,C641+1))</f>
        <v>7</v>
      </c>
      <c r="D642" s="1">
        <f t="shared" si="28"/>
        <v>4</v>
      </c>
      <c r="E642" s="1" t="str">
        <f>INDEX(Protocol[Mark],MATCH(C642,Protocol[Step],0))</f>
        <v>8S</v>
      </c>
      <c r="F642" s="1" t="str">
        <f>INDEX(Variables[Variable],MATCH(Systematic[[#This Row],[VariableIndex]],Variables[Index],0))</f>
        <v>Flux control ratio</v>
      </c>
      <c r="G642" s="134">
        <f>Systematic[[#This Row],[Sample]]*1000000+Systematic[[#This Row],[SubSample]]*10000+Systematic[[#This Row],[VariableIndex]]</f>
        <v>2030004</v>
      </c>
      <c r="H642" s="134">
        <f>Systematic[[#This Row],[SampleVariableLabel]]+100*Systematic[[#This Row],[State]]</f>
        <v>2030704</v>
      </c>
      <c r="I642" s="27" t="e">
        <f>IF(Systematic[[#This Row],[Sample]]&gt;nSamples,"",INDEX(MarkStats[],MATCH(Systematic[[#This Row],[SampleVariableLabel]],MarkStats[Label],0), Systematic[[#This Row],[State]]+4))</f>
        <v>#N/A</v>
      </c>
    </row>
    <row r="643" spans="1:9" x14ac:dyDescent="0.25">
      <c r="A643" s="1">
        <f t="shared" si="29"/>
        <v>2</v>
      </c>
      <c r="B643" s="1">
        <f t="shared" ref="B643:B706" si="30">IF(OR(C643&gt;0,D643&gt;1),B642,IF(B642=SubsamplesPerSample,1,B642+1))</f>
        <v>3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5</v>
      </c>
      <c r="E643" s="1" t="str">
        <f>INDEX(Protocol[Mark],MATCH(C643,Protocol[Step],0))</f>
        <v>8S</v>
      </c>
      <c r="F643" s="1" t="str">
        <f>INDEX(Variables[Variable],MATCH(Systematic[[#This Row],[VariableIndex]],Variables[Index],0))</f>
        <v>Specific flux (mt)</v>
      </c>
      <c r="G643" s="134">
        <f>Systematic[[#This Row],[Sample]]*1000000+Systematic[[#This Row],[SubSample]]*10000+Systematic[[#This Row],[VariableIndex]]</f>
        <v>2030005</v>
      </c>
      <c r="H643" s="134">
        <f>Systematic[[#This Row],[SampleVariableLabel]]+100*Systematic[[#This Row],[State]]</f>
        <v>2030705</v>
      </c>
      <c r="I643" s="27" t="e">
        <f>IF(Systematic[[#This Row],[Sample]]&gt;nSamples,"",INDEX(MarkStats[],MATCH(Systematic[[#This Row],[SampleVariableLabel]],MarkStats[Label],0), Systematic[[#This Row],[State]]+4))</f>
        <v>#N/A</v>
      </c>
    </row>
    <row r="644" spans="1:9" x14ac:dyDescent="0.25">
      <c r="A644" s="1">
        <f t="shared" ref="A644:A707" si="32">IF(OR(B644&gt;1,C644&gt;0,D644&gt;1),A643,A643+1)</f>
        <v>2</v>
      </c>
      <c r="B644" s="1">
        <f t="shared" si="30"/>
        <v>3</v>
      </c>
      <c r="C644" s="1">
        <f>IF(Systematic[[#This Row],[VariableIndex]]&gt;1,C643,IF(C643+1=StepsPerSubsample,0,C643+1))</f>
        <v>7</v>
      </c>
      <c r="D644" s="1">
        <f t="shared" si="31"/>
        <v>6</v>
      </c>
      <c r="E644" s="1" t="str">
        <f>INDEX(Protocol[Mark],MATCH(C644,Protocol[Step],0))</f>
        <v>8S</v>
      </c>
      <c r="F644" s="1" t="str">
        <f>INDEX(Variables[Variable],MATCH(Systematic[[#This Row],[VariableIndex]],Variables[Index],0))</f>
        <v>FCR (mt: ROX-corr.)</v>
      </c>
      <c r="G644" s="134">
        <f>Systematic[[#This Row],[Sample]]*1000000+Systematic[[#This Row],[SubSample]]*10000+Systematic[[#This Row],[VariableIndex]]</f>
        <v>2030006</v>
      </c>
      <c r="H644" s="134">
        <f>Systematic[[#This Row],[SampleVariableLabel]]+100*Systematic[[#This Row],[State]]</f>
        <v>2030706</v>
      </c>
      <c r="I644" s="27" t="e">
        <f>IF(Systematic[[#This Row],[Sample]]&gt;nSamples,"",INDEX(MarkStats[],MATCH(Systematic[[#This Row],[SampleVariableLabel]],MarkStats[Label],0), Systematic[[#This Row],[State]]+4))</f>
        <v>#N/A</v>
      </c>
    </row>
    <row r="645" spans="1:9" x14ac:dyDescent="0.25">
      <c r="A645" s="1">
        <f t="shared" si="32"/>
        <v>2</v>
      </c>
      <c r="B645" s="1">
        <f t="shared" si="30"/>
        <v>3</v>
      </c>
      <c r="C645" s="1">
        <f>IF(Systematic[[#This Row],[VariableIndex]]&gt;1,C644,IF(C644+1=StepsPerSubsample,0,C644+1))</f>
        <v>7</v>
      </c>
      <c r="D645" s="1">
        <f t="shared" si="31"/>
        <v>7</v>
      </c>
      <c r="E645" s="1" t="str">
        <f>INDEX(Protocol[Mark],MATCH(C645,Protocol[Step],0))</f>
        <v>8S</v>
      </c>
      <c r="F645" s="1" t="str">
        <f>INDEX(Variables[Variable],MATCH(Systematic[[#This Row],[VariableIndex]],Variables[Index],0))</f>
        <v>FCR (mt: ROX-corr.)</v>
      </c>
      <c r="G645" s="134">
        <f>Systematic[[#This Row],[Sample]]*1000000+Systematic[[#This Row],[SubSample]]*10000+Systematic[[#This Row],[VariableIndex]]</f>
        <v>2030007</v>
      </c>
      <c r="H645" s="134">
        <f>Systematic[[#This Row],[SampleVariableLabel]]+100*Systematic[[#This Row],[State]]</f>
        <v>2030707</v>
      </c>
      <c r="I645" s="27" t="e">
        <f>IF(Systematic[[#This Row],[Sample]]&gt;nSamples,"",INDEX(MarkStats[],MATCH(Systematic[[#This Row],[SampleVariableLabel]],MarkStats[Label],0), Systematic[[#This Row],[State]]+4))</f>
        <v>#N/A</v>
      </c>
    </row>
    <row r="646" spans="1:9" x14ac:dyDescent="0.25">
      <c r="A646" s="1">
        <f t="shared" si="32"/>
        <v>2</v>
      </c>
      <c r="B646" s="1">
        <f t="shared" si="30"/>
        <v>3</v>
      </c>
      <c r="C646" s="1">
        <f>IF(Systematic[[#This Row],[VariableIndex]]&gt;1,C645,IF(C645+1=StepsPerSubsample,0,C645+1))</f>
        <v>8</v>
      </c>
      <c r="D646" s="1">
        <f t="shared" si="31"/>
        <v>1</v>
      </c>
      <c r="E646" s="1" t="str">
        <f>INDEX(Protocol[Mark],MATCH(C646,Protocol[Step],0))</f>
        <v>9Dig</v>
      </c>
      <c r="F646" s="1" t="str">
        <f>INDEX(Variables[Variable],MATCH(Systematic[[#This Row],[VariableIndex]],Variables[Index],0))</f>
        <v>O2 concentration</v>
      </c>
      <c r="G646" s="134">
        <f>Systematic[[#This Row],[Sample]]*1000000+Systematic[[#This Row],[SubSample]]*10000+Systematic[[#This Row],[VariableIndex]]</f>
        <v>2030001</v>
      </c>
      <c r="H646" s="134">
        <f>Systematic[[#This Row],[SampleVariableLabel]]+100*Systematic[[#This Row],[State]]</f>
        <v>2030801</v>
      </c>
      <c r="I646" s="27" t="e">
        <f>IF(Systematic[[#This Row],[Sample]]&gt;nSamples,"",INDEX(MarkStats[],MATCH(Systematic[[#This Row],[SampleVariableLabel]],MarkStats[Label],0), Systematic[[#This Row],[State]]+4))</f>
        <v>#N/A</v>
      </c>
    </row>
    <row r="647" spans="1:9" x14ac:dyDescent="0.25">
      <c r="A647" s="1">
        <f t="shared" si="32"/>
        <v>2</v>
      </c>
      <c r="B647" s="1">
        <f t="shared" si="30"/>
        <v>3</v>
      </c>
      <c r="C647" s="1">
        <f>IF(Systematic[[#This Row],[VariableIndex]]&gt;1,C646,IF(C646+1=StepsPerSubsample,0,C646+1))</f>
        <v>8</v>
      </c>
      <c r="D647" s="1">
        <f t="shared" si="31"/>
        <v>2</v>
      </c>
      <c r="E647" s="1" t="str">
        <f>INDEX(Protocol[Mark],MATCH(C647,Protocol[Step],0))</f>
        <v>9Dig</v>
      </c>
      <c r="F647" s="1" t="str">
        <f>INDEX(Variables[Variable],MATCH(Systematic[[#This Row],[VariableIndex]],Variables[Index],0))</f>
        <v>O2 flux per volume</v>
      </c>
      <c r="G647" s="134">
        <f>Systematic[[#This Row],[Sample]]*1000000+Systematic[[#This Row],[SubSample]]*10000+Systematic[[#This Row],[VariableIndex]]</f>
        <v>2030002</v>
      </c>
      <c r="H647" s="134">
        <f>Systematic[[#This Row],[SampleVariableLabel]]+100*Systematic[[#This Row],[State]]</f>
        <v>2030802</v>
      </c>
      <c r="I647" s="27" t="e">
        <f>IF(Systematic[[#This Row],[Sample]]&gt;nSamples,"",INDEX(MarkStats[],MATCH(Systematic[[#This Row],[SampleVariableLabel]],MarkStats[Label],0), Systematic[[#This Row],[State]]+4))</f>
        <v>#N/A</v>
      </c>
    </row>
    <row r="648" spans="1:9" x14ac:dyDescent="0.25">
      <c r="A648" s="1">
        <f t="shared" si="32"/>
        <v>2</v>
      </c>
      <c r="B648" s="1">
        <f t="shared" si="30"/>
        <v>3</v>
      </c>
      <c r="C648" s="1">
        <f>IF(Systematic[[#This Row],[VariableIndex]]&gt;1,C647,IF(C647+1=StepsPerSubsample,0,C647+1))</f>
        <v>8</v>
      </c>
      <c r="D648" s="1">
        <f t="shared" si="31"/>
        <v>3</v>
      </c>
      <c r="E648" s="1" t="str">
        <f>INDEX(Protocol[Mark],MATCH(C648,Protocol[Step],0))</f>
        <v>9Dig</v>
      </c>
      <c r="F648" s="1" t="str">
        <f>INDEX(Variables[Variable],MATCH(Systematic[[#This Row],[VariableIndex]],Variables[Index],0))</f>
        <v>Specific flux</v>
      </c>
      <c r="G648" s="134">
        <f>Systematic[[#This Row],[Sample]]*1000000+Systematic[[#This Row],[SubSample]]*10000+Systematic[[#This Row],[VariableIndex]]</f>
        <v>2030003</v>
      </c>
      <c r="H648" s="134">
        <f>Systematic[[#This Row],[SampleVariableLabel]]+100*Systematic[[#This Row],[State]]</f>
        <v>2030803</v>
      </c>
      <c r="I648" s="27" t="e">
        <f>IF(Systematic[[#This Row],[Sample]]&gt;nSamples,"",INDEX(MarkStats[],MATCH(Systematic[[#This Row],[SampleVariableLabel]],MarkStats[Label],0), Systematic[[#This Row],[State]]+4))</f>
        <v>#N/A</v>
      </c>
    </row>
    <row r="649" spans="1:9" x14ac:dyDescent="0.25">
      <c r="A649" s="1">
        <f t="shared" si="32"/>
        <v>2</v>
      </c>
      <c r="B649" s="1">
        <f t="shared" si="30"/>
        <v>3</v>
      </c>
      <c r="C649" s="1">
        <f>IF(Systematic[[#This Row],[VariableIndex]]&gt;1,C648,IF(C648+1=StepsPerSubsample,0,C648+1))</f>
        <v>8</v>
      </c>
      <c r="D649" s="1">
        <f t="shared" si="31"/>
        <v>4</v>
      </c>
      <c r="E649" s="1" t="str">
        <f>INDEX(Protocol[Mark],MATCH(C649,Protocol[Step],0))</f>
        <v>9Dig</v>
      </c>
      <c r="F649" s="1" t="str">
        <f>INDEX(Variables[Variable],MATCH(Systematic[[#This Row],[VariableIndex]],Variables[Index],0))</f>
        <v>Flux control ratio</v>
      </c>
      <c r="G649" s="134">
        <f>Systematic[[#This Row],[Sample]]*1000000+Systematic[[#This Row],[SubSample]]*10000+Systematic[[#This Row],[VariableIndex]]</f>
        <v>2030004</v>
      </c>
      <c r="H649" s="134">
        <f>Systematic[[#This Row],[SampleVariableLabel]]+100*Systematic[[#This Row],[State]]</f>
        <v>2030804</v>
      </c>
      <c r="I649" s="27" t="e">
        <f>IF(Systematic[[#This Row],[Sample]]&gt;nSamples,"",INDEX(MarkStats[],MATCH(Systematic[[#This Row],[SampleVariableLabel]],MarkStats[Label],0), Systematic[[#This Row],[State]]+4))</f>
        <v>#N/A</v>
      </c>
    </row>
    <row r="650" spans="1:9" x14ac:dyDescent="0.25">
      <c r="A650" s="1">
        <f t="shared" si="32"/>
        <v>2</v>
      </c>
      <c r="B650" s="1">
        <f t="shared" si="30"/>
        <v>3</v>
      </c>
      <c r="C650" s="1">
        <f>IF(Systematic[[#This Row],[VariableIndex]]&gt;1,C649,IF(C649+1=StepsPerSubsample,0,C649+1))</f>
        <v>8</v>
      </c>
      <c r="D650" s="1">
        <f t="shared" si="31"/>
        <v>5</v>
      </c>
      <c r="E650" s="1" t="str">
        <f>INDEX(Protocol[Mark],MATCH(C650,Protocol[Step],0))</f>
        <v>9Dig</v>
      </c>
      <c r="F650" s="1" t="str">
        <f>INDEX(Variables[Variable],MATCH(Systematic[[#This Row],[VariableIndex]],Variables[Index],0))</f>
        <v>Specific flux (mt)</v>
      </c>
      <c r="G650" s="134">
        <f>Systematic[[#This Row],[Sample]]*1000000+Systematic[[#This Row],[SubSample]]*10000+Systematic[[#This Row],[VariableIndex]]</f>
        <v>2030005</v>
      </c>
      <c r="H650" s="134">
        <f>Systematic[[#This Row],[SampleVariableLabel]]+100*Systematic[[#This Row],[State]]</f>
        <v>2030805</v>
      </c>
      <c r="I650" s="27" t="e">
        <f>IF(Systematic[[#This Row],[Sample]]&gt;nSamples,"",INDEX(MarkStats[],MATCH(Systematic[[#This Row],[SampleVariableLabel]],MarkStats[Label],0), Systematic[[#This Row],[State]]+4))</f>
        <v>#N/A</v>
      </c>
    </row>
    <row r="651" spans="1:9" x14ac:dyDescent="0.25">
      <c r="A651" s="1">
        <f t="shared" si="32"/>
        <v>2</v>
      </c>
      <c r="B651" s="1">
        <f t="shared" si="30"/>
        <v>3</v>
      </c>
      <c r="C651" s="1">
        <f>IF(Systematic[[#This Row],[VariableIndex]]&gt;1,C650,IF(C650+1=StepsPerSubsample,0,C650+1))</f>
        <v>8</v>
      </c>
      <c r="D651" s="1">
        <f t="shared" si="31"/>
        <v>6</v>
      </c>
      <c r="E651" s="1" t="str">
        <f>INDEX(Protocol[Mark],MATCH(C651,Protocol[Step],0))</f>
        <v>9Dig</v>
      </c>
      <c r="F651" s="1" t="str">
        <f>INDEX(Variables[Variable],MATCH(Systematic[[#This Row],[VariableIndex]],Variables[Index],0))</f>
        <v>FCR (mt: ROX-corr.)</v>
      </c>
      <c r="G651" s="134">
        <f>Systematic[[#This Row],[Sample]]*1000000+Systematic[[#This Row],[SubSample]]*10000+Systematic[[#This Row],[VariableIndex]]</f>
        <v>2030006</v>
      </c>
      <c r="H651" s="134">
        <f>Systematic[[#This Row],[SampleVariableLabel]]+100*Systematic[[#This Row],[State]]</f>
        <v>2030806</v>
      </c>
      <c r="I651" s="27" t="e">
        <f>IF(Systematic[[#This Row],[Sample]]&gt;nSamples,"",INDEX(MarkStats[],MATCH(Systematic[[#This Row],[SampleVariableLabel]],MarkStats[Label],0), Systematic[[#This Row],[State]]+4))</f>
        <v>#N/A</v>
      </c>
    </row>
    <row r="652" spans="1:9" x14ac:dyDescent="0.25">
      <c r="A652" s="1">
        <f t="shared" si="32"/>
        <v>2</v>
      </c>
      <c r="B652" s="1">
        <f t="shared" si="30"/>
        <v>3</v>
      </c>
      <c r="C652" s="1">
        <f>IF(Systematic[[#This Row],[VariableIndex]]&gt;1,C651,IF(C651+1=StepsPerSubsample,0,C651+1))</f>
        <v>8</v>
      </c>
      <c r="D652" s="1">
        <f t="shared" si="31"/>
        <v>7</v>
      </c>
      <c r="E652" s="1" t="str">
        <f>INDEX(Protocol[Mark],MATCH(C652,Protocol[Step],0))</f>
        <v>9Dig</v>
      </c>
      <c r="F652" s="1" t="str">
        <f>INDEX(Variables[Variable],MATCH(Systematic[[#This Row],[VariableIndex]],Variables[Index],0))</f>
        <v>FCR (mt: ROX-corr.)</v>
      </c>
      <c r="G652" s="134">
        <f>Systematic[[#This Row],[Sample]]*1000000+Systematic[[#This Row],[SubSample]]*10000+Systematic[[#This Row],[VariableIndex]]</f>
        <v>2030007</v>
      </c>
      <c r="H652" s="134">
        <f>Systematic[[#This Row],[SampleVariableLabel]]+100*Systematic[[#This Row],[State]]</f>
        <v>2030807</v>
      </c>
      <c r="I652" s="27" t="e">
        <f>IF(Systematic[[#This Row],[Sample]]&gt;nSamples,"",INDEX(MarkStats[],MATCH(Systematic[[#This Row],[SampleVariableLabel]],MarkStats[Label],0), Systematic[[#This Row],[State]]+4))</f>
        <v>#N/A</v>
      </c>
    </row>
    <row r="653" spans="1:9" x14ac:dyDescent="0.25">
      <c r="A653" s="1">
        <f t="shared" si="32"/>
        <v>2</v>
      </c>
      <c r="B653" s="1">
        <f t="shared" si="30"/>
        <v>3</v>
      </c>
      <c r="C653" s="1">
        <f>IF(Systematic[[#This Row],[VariableIndex]]&gt;1,C652,IF(C652+1=StepsPerSubsample,0,C652+1))</f>
        <v>9</v>
      </c>
      <c r="D653" s="1">
        <f t="shared" si="31"/>
        <v>1</v>
      </c>
      <c r="E653" s="1" t="str">
        <f>INDEX(Protocol[Mark],MATCH(C653,Protocol[Step],0))</f>
        <v>9U</v>
      </c>
      <c r="F653" s="1" t="str">
        <f>INDEX(Variables[Variable],MATCH(Systematic[[#This Row],[VariableIndex]],Variables[Index],0))</f>
        <v>O2 concentration</v>
      </c>
      <c r="G653" s="134">
        <f>Systematic[[#This Row],[Sample]]*1000000+Systematic[[#This Row],[SubSample]]*10000+Systematic[[#This Row],[VariableIndex]]</f>
        <v>2030001</v>
      </c>
      <c r="H653" s="134">
        <f>Systematic[[#This Row],[SampleVariableLabel]]+100*Systematic[[#This Row],[State]]</f>
        <v>2030901</v>
      </c>
      <c r="I653" s="27" t="e">
        <f>IF(Systematic[[#This Row],[Sample]]&gt;nSamples,"",INDEX(MarkStats[],MATCH(Systematic[[#This Row],[SampleVariableLabel]],MarkStats[Label],0), Systematic[[#This Row],[State]]+4))</f>
        <v>#N/A</v>
      </c>
    </row>
    <row r="654" spans="1:9" x14ac:dyDescent="0.25">
      <c r="A654" s="1">
        <f t="shared" si="32"/>
        <v>2</v>
      </c>
      <c r="B654" s="1">
        <f t="shared" si="30"/>
        <v>3</v>
      </c>
      <c r="C654" s="1">
        <f>IF(Systematic[[#This Row],[VariableIndex]]&gt;1,C653,IF(C653+1=StepsPerSubsample,0,C653+1))</f>
        <v>9</v>
      </c>
      <c r="D654" s="1">
        <f t="shared" si="31"/>
        <v>2</v>
      </c>
      <c r="E654" s="1" t="str">
        <f>INDEX(Protocol[Mark],MATCH(C654,Protocol[Step],0))</f>
        <v>9U</v>
      </c>
      <c r="F654" s="1" t="str">
        <f>INDEX(Variables[Variable],MATCH(Systematic[[#This Row],[VariableIndex]],Variables[Index],0))</f>
        <v>O2 flux per volume</v>
      </c>
      <c r="G654" s="134">
        <f>Systematic[[#This Row],[Sample]]*1000000+Systematic[[#This Row],[SubSample]]*10000+Systematic[[#This Row],[VariableIndex]]</f>
        <v>2030002</v>
      </c>
      <c r="H654" s="134">
        <f>Systematic[[#This Row],[SampleVariableLabel]]+100*Systematic[[#This Row],[State]]</f>
        <v>2030902</v>
      </c>
      <c r="I654" s="27" t="e">
        <f>IF(Systematic[[#This Row],[Sample]]&gt;nSamples,"",INDEX(MarkStats[],MATCH(Systematic[[#This Row],[SampleVariableLabel]],MarkStats[Label],0), Systematic[[#This Row],[State]]+4))</f>
        <v>#N/A</v>
      </c>
    </row>
    <row r="655" spans="1:9" x14ac:dyDescent="0.25">
      <c r="A655" s="1">
        <f t="shared" si="32"/>
        <v>2</v>
      </c>
      <c r="B655" s="1">
        <f t="shared" si="30"/>
        <v>3</v>
      </c>
      <c r="C655" s="1">
        <f>IF(Systematic[[#This Row],[VariableIndex]]&gt;1,C654,IF(C654+1=StepsPerSubsample,0,C654+1))</f>
        <v>9</v>
      </c>
      <c r="D655" s="1">
        <f t="shared" si="31"/>
        <v>3</v>
      </c>
      <c r="E655" s="1" t="str">
        <f>INDEX(Protocol[Mark],MATCH(C655,Protocol[Step],0))</f>
        <v>9U</v>
      </c>
      <c r="F655" s="1" t="str">
        <f>INDEX(Variables[Variable],MATCH(Systematic[[#This Row],[VariableIndex]],Variables[Index],0))</f>
        <v>Specific flux</v>
      </c>
      <c r="G655" s="134">
        <f>Systematic[[#This Row],[Sample]]*1000000+Systematic[[#This Row],[SubSample]]*10000+Systematic[[#This Row],[VariableIndex]]</f>
        <v>2030003</v>
      </c>
      <c r="H655" s="134">
        <f>Systematic[[#This Row],[SampleVariableLabel]]+100*Systematic[[#This Row],[State]]</f>
        <v>2030903</v>
      </c>
      <c r="I655" s="27" t="e">
        <f>IF(Systematic[[#This Row],[Sample]]&gt;nSamples,"",INDEX(MarkStats[],MATCH(Systematic[[#This Row],[SampleVariableLabel]],MarkStats[Label],0), Systematic[[#This Row],[State]]+4))</f>
        <v>#N/A</v>
      </c>
    </row>
    <row r="656" spans="1:9" x14ac:dyDescent="0.25">
      <c r="A656" s="1">
        <f t="shared" si="32"/>
        <v>2</v>
      </c>
      <c r="B656" s="1">
        <f t="shared" si="30"/>
        <v>3</v>
      </c>
      <c r="C656" s="1">
        <f>IF(Systematic[[#This Row],[VariableIndex]]&gt;1,C655,IF(C655+1=StepsPerSubsample,0,C655+1))</f>
        <v>9</v>
      </c>
      <c r="D656" s="1">
        <f t="shared" si="31"/>
        <v>4</v>
      </c>
      <c r="E656" s="1" t="str">
        <f>INDEX(Protocol[Mark],MATCH(C656,Protocol[Step],0))</f>
        <v>9U</v>
      </c>
      <c r="F656" s="1" t="str">
        <f>INDEX(Variables[Variable],MATCH(Systematic[[#This Row],[VariableIndex]],Variables[Index],0))</f>
        <v>Flux control ratio</v>
      </c>
      <c r="G656" s="134">
        <f>Systematic[[#This Row],[Sample]]*1000000+Systematic[[#This Row],[SubSample]]*10000+Systematic[[#This Row],[VariableIndex]]</f>
        <v>2030004</v>
      </c>
      <c r="H656" s="134">
        <f>Systematic[[#This Row],[SampleVariableLabel]]+100*Systematic[[#This Row],[State]]</f>
        <v>2030904</v>
      </c>
      <c r="I656" s="27" t="e">
        <f>IF(Systematic[[#This Row],[Sample]]&gt;nSamples,"",INDEX(MarkStats[],MATCH(Systematic[[#This Row],[SampleVariableLabel]],MarkStats[Label],0), Systematic[[#This Row],[State]]+4))</f>
        <v>#N/A</v>
      </c>
    </row>
    <row r="657" spans="1:9" x14ac:dyDescent="0.25">
      <c r="A657" s="1">
        <f t="shared" si="32"/>
        <v>2</v>
      </c>
      <c r="B657" s="1">
        <f t="shared" si="30"/>
        <v>3</v>
      </c>
      <c r="C657" s="1">
        <f>IF(Systematic[[#This Row],[VariableIndex]]&gt;1,C656,IF(C656+1=StepsPerSubsample,0,C656+1))</f>
        <v>9</v>
      </c>
      <c r="D657" s="1">
        <f t="shared" si="31"/>
        <v>5</v>
      </c>
      <c r="E657" s="1" t="str">
        <f>INDEX(Protocol[Mark],MATCH(C657,Protocol[Step],0))</f>
        <v>9U</v>
      </c>
      <c r="F657" s="1" t="str">
        <f>INDEX(Variables[Variable],MATCH(Systematic[[#This Row],[VariableIndex]],Variables[Index],0))</f>
        <v>Specific flux (mt)</v>
      </c>
      <c r="G657" s="134">
        <f>Systematic[[#This Row],[Sample]]*1000000+Systematic[[#This Row],[SubSample]]*10000+Systematic[[#This Row],[VariableIndex]]</f>
        <v>2030005</v>
      </c>
      <c r="H657" s="134">
        <f>Systematic[[#This Row],[SampleVariableLabel]]+100*Systematic[[#This Row],[State]]</f>
        <v>2030905</v>
      </c>
      <c r="I657" s="27" t="e">
        <f>IF(Systematic[[#This Row],[Sample]]&gt;nSamples,"",INDEX(MarkStats[],MATCH(Systematic[[#This Row],[SampleVariableLabel]],MarkStats[Label],0), Systematic[[#This Row],[State]]+4))</f>
        <v>#N/A</v>
      </c>
    </row>
    <row r="658" spans="1:9" x14ac:dyDescent="0.25">
      <c r="A658" s="1">
        <f t="shared" si="32"/>
        <v>2</v>
      </c>
      <c r="B658" s="1">
        <f t="shared" si="30"/>
        <v>3</v>
      </c>
      <c r="C658" s="1">
        <f>IF(Systematic[[#This Row],[VariableIndex]]&gt;1,C657,IF(C657+1=StepsPerSubsample,0,C657+1))</f>
        <v>9</v>
      </c>
      <c r="D658" s="1">
        <f t="shared" si="31"/>
        <v>6</v>
      </c>
      <c r="E658" s="1" t="str">
        <f>INDEX(Protocol[Mark],MATCH(C658,Protocol[Step],0))</f>
        <v>9U</v>
      </c>
      <c r="F658" s="1" t="str">
        <f>INDEX(Variables[Variable],MATCH(Systematic[[#This Row],[VariableIndex]],Variables[Index],0))</f>
        <v>FCR (mt: ROX-corr.)</v>
      </c>
      <c r="G658" s="134">
        <f>Systematic[[#This Row],[Sample]]*1000000+Systematic[[#This Row],[SubSample]]*10000+Systematic[[#This Row],[VariableIndex]]</f>
        <v>2030006</v>
      </c>
      <c r="H658" s="134">
        <f>Systematic[[#This Row],[SampleVariableLabel]]+100*Systematic[[#This Row],[State]]</f>
        <v>2030906</v>
      </c>
      <c r="I658" s="27" t="e">
        <f>IF(Systematic[[#This Row],[Sample]]&gt;nSamples,"",INDEX(MarkStats[],MATCH(Systematic[[#This Row],[SampleVariableLabel]],MarkStats[Label],0), Systematic[[#This Row],[State]]+4))</f>
        <v>#N/A</v>
      </c>
    </row>
    <row r="659" spans="1:9" x14ac:dyDescent="0.25">
      <c r="A659" s="1">
        <f t="shared" si="32"/>
        <v>2</v>
      </c>
      <c r="B659" s="1">
        <f t="shared" si="30"/>
        <v>3</v>
      </c>
      <c r="C659" s="1">
        <f>IF(Systematic[[#This Row],[VariableIndex]]&gt;1,C658,IF(C658+1=StepsPerSubsample,0,C658+1))</f>
        <v>9</v>
      </c>
      <c r="D659" s="1">
        <f t="shared" si="31"/>
        <v>7</v>
      </c>
      <c r="E659" s="1" t="str">
        <f>INDEX(Protocol[Mark],MATCH(C659,Protocol[Step],0))</f>
        <v>9U</v>
      </c>
      <c r="F659" s="1" t="str">
        <f>INDEX(Variables[Variable],MATCH(Systematic[[#This Row],[VariableIndex]],Variables[Index],0))</f>
        <v>FCR (mt: ROX-corr.)</v>
      </c>
      <c r="G659" s="134">
        <f>Systematic[[#This Row],[Sample]]*1000000+Systematic[[#This Row],[SubSample]]*10000+Systematic[[#This Row],[VariableIndex]]</f>
        <v>2030007</v>
      </c>
      <c r="H659" s="134">
        <f>Systematic[[#This Row],[SampleVariableLabel]]+100*Systematic[[#This Row],[State]]</f>
        <v>2030907</v>
      </c>
      <c r="I659" s="27" t="e">
        <f>IF(Systematic[[#This Row],[Sample]]&gt;nSamples,"",INDEX(MarkStats[],MATCH(Systematic[[#This Row],[SampleVariableLabel]],MarkStats[Label],0), Systematic[[#This Row],[State]]+4))</f>
        <v>#N/A</v>
      </c>
    </row>
    <row r="660" spans="1:9" x14ac:dyDescent="0.25">
      <c r="A660" s="1">
        <f t="shared" si="32"/>
        <v>2</v>
      </c>
      <c r="B660" s="1">
        <f t="shared" si="30"/>
        <v>3</v>
      </c>
      <c r="C660" s="1">
        <f>IF(Systematic[[#This Row],[VariableIndex]]&gt;1,C659,IF(C659+1=StepsPerSubsample,0,C659+1))</f>
        <v>10</v>
      </c>
      <c r="D660" s="1">
        <f t="shared" si="31"/>
        <v>1</v>
      </c>
      <c r="E660" s="1" t="str">
        <f>INDEX(Protocol[Mark],MATCH(C660,Protocol[Step],0))</f>
        <v>9c</v>
      </c>
      <c r="F660" s="1" t="str">
        <f>INDEX(Variables[Variable],MATCH(Systematic[[#This Row],[VariableIndex]],Variables[Index],0))</f>
        <v>O2 concentration</v>
      </c>
      <c r="G660" s="134">
        <f>Systematic[[#This Row],[Sample]]*1000000+Systematic[[#This Row],[SubSample]]*10000+Systematic[[#This Row],[VariableIndex]]</f>
        <v>2030001</v>
      </c>
      <c r="H660" s="134">
        <f>Systematic[[#This Row],[SampleVariableLabel]]+100*Systematic[[#This Row],[State]]</f>
        <v>2031001</v>
      </c>
      <c r="I660" s="27" t="e">
        <f>IF(Systematic[[#This Row],[Sample]]&gt;nSamples,"",INDEX(MarkStats[],MATCH(Systematic[[#This Row],[SampleVariableLabel]],MarkStats[Label],0), Systematic[[#This Row],[State]]+4))</f>
        <v>#N/A</v>
      </c>
    </row>
    <row r="661" spans="1:9" x14ac:dyDescent="0.25">
      <c r="A661" s="1">
        <f t="shared" si="32"/>
        <v>2</v>
      </c>
      <c r="B661" s="1">
        <f t="shared" si="30"/>
        <v>3</v>
      </c>
      <c r="C661" s="1">
        <f>IF(Systematic[[#This Row],[VariableIndex]]&gt;1,C660,IF(C660+1=StepsPerSubsample,0,C660+1))</f>
        <v>10</v>
      </c>
      <c r="D661" s="1">
        <f t="shared" si="31"/>
        <v>2</v>
      </c>
      <c r="E661" s="1" t="str">
        <f>INDEX(Protocol[Mark],MATCH(C661,Protocol[Step],0))</f>
        <v>9c</v>
      </c>
      <c r="F661" s="1" t="str">
        <f>INDEX(Variables[Variable],MATCH(Systematic[[#This Row],[VariableIndex]],Variables[Index],0))</f>
        <v>O2 flux per volume</v>
      </c>
      <c r="G661" s="134">
        <f>Systematic[[#This Row],[Sample]]*1000000+Systematic[[#This Row],[SubSample]]*10000+Systematic[[#This Row],[VariableIndex]]</f>
        <v>2030002</v>
      </c>
      <c r="H661" s="134">
        <f>Systematic[[#This Row],[SampleVariableLabel]]+100*Systematic[[#This Row],[State]]</f>
        <v>2031002</v>
      </c>
      <c r="I661" s="27" t="e">
        <f>IF(Systematic[[#This Row],[Sample]]&gt;nSamples,"",INDEX(MarkStats[],MATCH(Systematic[[#This Row],[SampleVariableLabel]],MarkStats[Label],0), Systematic[[#This Row],[State]]+4))</f>
        <v>#N/A</v>
      </c>
    </row>
    <row r="662" spans="1:9" x14ac:dyDescent="0.25">
      <c r="A662" s="1">
        <f t="shared" si="32"/>
        <v>2</v>
      </c>
      <c r="B662" s="1">
        <f t="shared" si="30"/>
        <v>3</v>
      </c>
      <c r="C662" s="1">
        <f>IF(Systematic[[#This Row],[VariableIndex]]&gt;1,C661,IF(C661+1=StepsPerSubsample,0,C661+1))</f>
        <v>10</v>
      </c>
      <c r="D662" s="1">
        <f t="shared" si="31"/>
        <v>3</v>
      </c>
      <c r="E662" s="1" t="str">
        <f>INDEX(Protocol[Mark],MATCH(C662,Protocol[Step],0))</f>
        <v>9c</v>
      </c>
      <c r="F662" s="1" t="str">
        <f>INDEX(Variables[Variable],MATCH(Systematic[[#This Row],[VariableIndex]],Variables[Index],0))</f>
        <v>Specific flux</v>
      </c>
      <c r="G662" s="134">
        <f>Systematic[[#This Row],[Sample]]*1000000+Systematic[[#This Row],[SubSample]]*10000+Systematic[[#This Row],[VariableIndex]]</f>
        <v>2030003</v>
      </c>
      <c r="H662" s="134">
        <f>Systematic[[#This Row],[SampleVariableLabel]]+100*Systematic[[#This Row],[State]]</f>
        <v>2031003</v>
      </c>
      <c r="I662" s="27" t="e">
        <f>IF(Systematic[[#This Row],[Sample]]&gt;nSamples,"",INDEX(MarkStats[],MATCH(Systematic[[#This Row],[SampleVariableLabel]],MarkStats[Label],0), Systematic[[#This Row],[State]]+4))</f>
        <v>#N/A</v>
      </c>
    </row>
    <row r="663" spans="1:9" x14ac:dyDescent="0.25">
      <c r="A663" s="1">
        <f t="shared" si="32"/>
        <v>2</v>
      </c>
      <c r="B663" s="1">
        <f t="shared" si="30"/>
        <v>3</v>
      </c>
      <c r="C663" s="1">
        <f>IF(Systematic[[#This Row],[VariableIndex]]&gt;1,C662,IF(C662+1=StepsPerSubsample,0,C662+1))</f>
        <v>10</v>
      </c>
      <c r="D663" s="1">
        <f t="shared" si="31"/>
        <v>4</v>
      </c>
      <c r="E663" s="1" t="str">
        <f>INDEX(Protocol[Mark],MATCH(C663,Protocol[Step],0))</f>
        <v>9c</v>
      </c>
      <c r="F663" s="1" t="str">
        <f>INDEX(Variables[Variable],MATCH(Systematic[[#This Row],[VariableIndex]],Variables[Index],0))</f>
        <v>Flux control ratio</v>
      </c>
      <c r="G663" s="134">
        <f>Systematic[[#This Row],[Sample]]*1000000+Systematic[[#This Row],[SubSample]]*10000+Systematic[[#This Row],[VariableIndex]]</f>
        <v>2030004</v>
      </c>
      <c r="H663" s="134">
        <f>Systematic[[#This Row],[SampleVariableLabel]]+100*Systematic[[#This Row],[State]]</f>
        <v>2031004</v>
      </c>
      <c r="I663" s="27" t="e">
        <f>IF(Systematic[[#This Row],[Sample]]&gt;nSamples,"",INDEX(MarkStats[],MATCH(Systematic[[#This Row],[SampleVariableLabel]],MarkStats[Label],0), Systematic[[#This Row],[State]]+4))</f>
        <v>#N/A</v>
      </c>
    </row>
    <row r="664" spans="1:9" x14ac:dyDescent="0.25">
      <c r="A664" s="1">
        <f t="shared" si="32"/>
        <v>2</v>
      </c>
      <c r="B664" s="1">
        <f t="shared" si="30"/>
        <v>3</v>
      </c>
      <c r="C664" s="1">
        <f>IF(Systematic[[#This Row],[VariableIndex]]&gt;1,C663,IF(C663+1=StepsPerSubsample,0,C663+1))</f>
        <v>10</v>
      </c>
      <c r="D664" s="1">
        <f t="shared" si="31"/>
        <v>5</v>
      </c>
      <c r="E664" s="1" t="str">
        <f>INDEX(Protocol[Mark],MATCH(C664,Protocol[Step],0))</f>
        <v>9c</v>
      </c>
      <c r="F664" s="1" t="str">
        <f>INDEX(Variables[Variable],MATCH(Systematic[[#This Row],[VariableIndex]],Variables[Index],0))</f>
        <v>Specific flux (mt)</v>
      </c>
      <c r="G664" s="134">
        <f>Systematic[[#This Row],[Sample]]*1000000+Systematic[[#This Row],[SubSample]]*10000+Systematic[[#This Row],[VariableIndex]]</f>
        <v>2030005</v>
      </c>
      <c r="H664" s="134">
        <f>Systematic[[#This Row],[SampleVariableLabel]]+100*Systematic[[#This Row],[State]]</f>
        <v>2031005</v>
      </c>
      <c r="I664" s="27" t="e">
        <f>IF(Systematic[[#This Row],[Sample]]&gt;nSamples,"",INDEX(MarkStats[],MATCH(Systematic[[#This Row],[SampleVariableLabel]],MarkStats[Label],0), Systematic[[#This Row],[State]]+4))</f>
        <v>#N/A</v>
      </c>
    </row>
    <row r="665" spans="1:9" x14ac:dyDescent="0.25">
      <c r="A665" s="1">
        <f t="shared" si="32"/>
        <v>2</v>
      </c>
      <c r="B665" s="1">
        <f t="shared" si="30"/>
        <v>3</v>
      </c>
      <c r="C665" s="1">
        <f>IF(Systematic[[#This Row],[VariableIndex]]&gt;1,C664,IF(C664+1=StepsPerSubsample,0,C664+1))</f>
        <v>10</v>
      </c>
      <c r="D665" s="1">
        <f t="shared" si="31"/>
        <v>6</v>
      </c>
      <c r="E665" s="1" t="str">
        <f>INDEX(Protocol[Mark],MATCH(C665,Protocol[Step],0))</f>
        <v>9c</v>
      </c>
      <c r="F665" s="1" t="str">
        <f>INDEX(Variables[Variable],MATCH(Systematic[[#This Row],[VariableIndex]],Variables[Index],0))</f>
        <v>FCR (mt: ROX-corr.)</v>
      </c>
      <c r="G665" s="134">
        <f>Systematic[[#This Row],[Sample]]*1000000+Systematic[[#This Row],[SubSample]]*10000+Systematic[[#This Row],[VariableIndex]]</f>
        <v>2030006</v>
      </c>
      <c r="H665" s="134">
        <f>Systematic[[#This Row],[SampleVariableLabel]]+100*Systematic[[#This Row],[State]]</f>
        <v>2031006</v>
      </c>
      <c r="I665" s="27" t="e">
        <f>IF(Systematic[[#This Row],[Sample]]&gt;nSamples,"",INDEX(MarkStats[],MATCH(Systematic[[#This Row],[SampleVariableLabel]],MarkStats[Label],0), Systematic[[#This Row],[State]]+4))</f>
        <v>#N/A</v>
      </c>
    </row>
    <row r="666" spans="1:9" x14ac:dyDescent="0.25">
      <c r="A666" s="1">
        <f t="shared" si="32"/>
        <v>2</v>
      </c>
      <c r="B666" s="1">
        <f t="shared" si="30"/>
        <v>3</v>
      </c>
      <c r="C666" s="1">
        <f>IF(Systematic[[#This Row],[VariableIndex]]&gt;1,C665,IF(C665+1=StepsPerSubsample,0,C665+1))</f>
        <v>10</v>
      </c>
      <c r="D666" s="1">
        <f t="shared" si="31"/>
        <v>7</v>
      </c>
      <c r="E666" s="1" t="str">
        <f>INDEX(Protocol[Mark],MATCH(C666,Protocol[Step],0))</f>
        <v>9c</v>
      </c>
      <c r="F666" s="1" t="str">
        <f>INDEX(Variables[Variable],MATCH(Systematic[[#This Row],[VariableIndex]],Variables[Index],0))</f>
        <v>FCR (mt: ROX-corr.)</v>
      </c>
      <c r="G666" s="134">
        <f>Systematic[[#This Row],[Sample]]*1000000+Systematic[[#This Row],[SubSample]]*10000+Systematic[[#This Row],[VariableIndex]]</f>
        <v>2030007</v>
      </c>
      <c r="H666" s="134">
        <f>Systematic[[#This Row],[SampleVariableLabel]]+100*Systematic[[#This Row],[State]]</f>
        <v>2031007</v>
      </c>
      <c r="I666" s="27" t="e">
        <f>IF(Systematic[[#This Row],[Sample]]&gt;nSamples,"",INDEX(MarkStats[],MATCH(Systematic[[#This Row],[SampleVariableLabel]],MarkStats[Label],0), Systematic[[#This Row],[State]]+4))</f>
        <v>#N/A</v>
      </c>
    </row>
    <row r="667" spans="1:9" x14ac:dyDescent="0.25">
      <c r="A667" s="1">
        <f t="shared" si="32"/>
        <v>2</v>
      </c>
      <c r="B667" s="1">
        <f t="shared" si="30"/>
        <v>3</v>
      </c>
      <c r="C667" s="1">
        <f>IF(Systematic[[#This Row],[VariableIndex]]&gt;1,C666,IF(C666+1=StepsPerSubsample,0,C666+1))</f>
        <v>11</v>
      </c>
      <c r="D667" s="1">
        <f t="shared" si="31"/>
        <v>1</v>
      </c>
      <c r="E667" s="1" t="str">
        <f>INDEX(Protocol[Mark],MATCH(C667,Protocol[Step],0))</f>
        <v>10Ama</v>
      </c>
      <c r="F667" s="1" t="str">
        <f>INDEX(Variables[Variable],MATCH(Systematic[[#This Row],[VariableIndex]],Variables[Index],0))</f>
        <v>O2 concentration</v>
      </c>
      <c r="G667" s="134">
        <f>Systematic[[#This Row],[Sample]]*1000000+Systematic[[#This Row],[SubSample]]*10000+Systematic[[#This Row],[VariableIndex]]</f>
        <v>2030001</v>
      </c>
      <c r="H667" s="134">
        <f>Systematic[[#This Row],[SampleVariableLabel]]+100*Systematic[[#This Row],[State]]</f>
        <v>2031101</v>
      </c>
      <c r="I667" s="27" t="e">
        <f>IF(Systematic[[#This Row],[Sample]]&gt;nSamples,"",INDEX(MarkStats[],MATCH(Systematic[[#This Row],[SampleVariableLabel]],MarkStats[Label],0), Systematic[[#This Row],[State]]+4))</f>
        <v>#N/A</v>
      </c>
    </row>
    <row r="668" spans="1:9" x14ac:dyDescent="0.25">
      <c r="A668" s="1">
        <f t="shared" si="32"/>
        <v>2</v>
      </c>
      <c r="B668" s="1">
        <f t="shared" si="30"/>
        <v>3</v>
      </c>
      <c r="C668" s="1">
        <f>IF(Systematic[[#This Row],[VariableIndex]]&gt;1,C667,IF(C667+1=StepsPerSubsample,0,C667+1))</f>
        <v>11</v>
      </c>
      <c r="D668" s="1">
        <f t="shared" si="31"/>
        <v>2</v>
      </c>
      <c r="E668" s="1" t="str">
        <f>INDEX(Protocol[Mark],MATCH(C668,Protocol[Step],0))</f>
        <v>10Ama</v>
      </c>
      <c r="F668" s="1" t="str">
        <f>INDEX(Variables[Variable],MATCH(Systematic[[#This Row],[VariableIndex]],Variables[Index],0))</f>
        <v>O2 flux per volume</v>
      </c>
      <c r="G668" s="134">
        <f>Systematic[[#This Row],[Sample]]*1000000+Systematic[[#This Row],[SubSample]]*10000+Systematic[[#This Row],[VariableIndex]]</f>
        <v>2030002</v>
      </c>
      <c r="H668" s="134">
        <f>Systematic[[#This Row],[SampleVariableLabel]]+100*Systematic[[#This Row],[State]]</f>
        <v>2031102</v>
      </c>
      <c r="I668" s="27" t="e">
        <f>IF(Systematic[[#This Row],[Sample]]&gt;nSamples,"",INDEX(MarkStats[],MATCH(Systematic[[#This Row],[SampleVariableLabel]],MarkStats[Label],0), Systematic[[#This Row],[State]]+4))</f>
        <v>#N/A</v>
      </c>
    </row>
    <row r="669" spans="1:9" x14ac:dyDescent="0.25">
      <c r="A669" s="1">
        <f t="shared" si="32"/>
        <v>2</v>
      </c>
      <c r="B669" s="1">
        <f t="shared" si="30"/>
        <v>3</v>
      </c>
      <c r="C669" s="1">
        <f>IF(Systematic[[#This Row],[VariableIndex]]&gt;1,C668,IF(C668+1=StepsPerSubsample,0,C668+1))</f>
        <v>11</v>
      </c>
      <c r="D669" s="1">
        <f t="shared" si="31"/>
        <v>3</v>
      </c>
      <c r="E669" s="1" t="str">
        <f>INDEX(Protocol[Mark],MATCH(C669,Protocol[Step],0))</f>
        <v>10Ama</v>
      </c>
      <c r="F669" s="1" t="str">
        <f>INDEX(Variables[Variable],MATCH(Systematic[[#This Row],[VariableIndex]],Variables[Index],0))</f>
        <v>Specific flux</v>
      </c>
      <c r="G669" s="134">
        <f>Systematic[[#This Row],[Sample]]*1000000+Systematic[[#This Row],[SubSample]]*10000+Systematic[[#This Row],[VariableIndex]]</f>
        <v>2030003</v>
      </c>
      <c r="H669" s="134">
        <f>Systematic[[#This Row],[SampleVariableLabel]]+100*Systematic[[#This Row],[State]]</f>
        <v>2031103</v>
      </c>
      <c r="I669" s="27" t="e">
        <f>IF(Systematic[[#This Row],[Sample]]&gt;nSamples,"",INDEX(MarkStats[],MATCH(Systematic[[#This Row],[SampleVariableLabel]],MarkStats[Label],0), Systematic[[#This Row],[State]]+4))</f>
        <v>#N/A</v>
      </c>
    </row>
    <row r="670" spans="1:9" x14ac:dyDescent="0.25">
      <c r="A670" s="1">
        <f t="shared" si="32"/>
        <v>2</v>
      </c>
      <c r="B670" s="1">
        <f t="shared" si="30"/>
        <v>3</v>
      </c>
      <c r="C670" s="1">
        <f>IF(Systematic[[#This Row],[VariableIndex]]&gt;1,C669,IF(C669+1=StepsPerSubsample,0,C669+1))</f>
        <v>11</v>
      </c>
      <c r="D670" s="1">
        <f t="shared" si="31"/>
        <v>4</v>
      </c>
      <c r="E670" s="1" t="str">
        <f>INDEX(Protocol[Mark],MATCH(C670,Protocol[Step],0))</f>
        <v>10Ama</v>
      </c>
      <c r="F670" s="1" t="str">
        <f>INDEX(Variables[Variable],MATCH(Systematic[[#This Row],[VariableIndex]],Variables[Index],0))</f>
        <v>Flux control ratio</v>
      </c>
      <c r="G670" s="134">
        <f>Systematic[[#This Row],[Sample]]*1000000+Systematic[[#This Row],[SubSample]]*10000+Systematic[[#This Row],[VariableIndex]]</f>
        <v>2030004</v>
      </c>
      <c r="H670" s="134">
        <f>Systematic[[#This Row],[SampleVariableLabel]]+100*Systematic[[#This Row],[State]]</f>
        <v>2031104</v>
      </c>
      <c r="I670" s="27" t="e">
        <f>IF(Systematic[[#This Row],[Sample]]&gt;nSamples,"",INDEX(MarkStats[],MATCH(Systematic[[#This Row],[SampleVariableLabel]],MarkStats[Label],0), Systematic[[#This Row],[State]]+4))</f>
        <v>#N/A</v>
      </c>
    </row>
    <row r="671" spans="1:9" x14ac:dyDescent="0.25">
      <c r="A671" s="1">
        <f t="shared" si="32"/>
        <v>2</v>
      </c>
      <c r="B671" s="1">
        <f t="shared" si="30"/>
        <v>3</v>
      </c>
      <c r="C671" s="1">
        <f>IF(Systematic[[#This Row],[VariableIndex]]&gt;1,C670,IF(C670+1=StepsPerSubsample,0,C670+1))</f>
        <v>11</v>
      </c>
      <c r="D671" s="1">
        <f t="shared" si="31"/>
        <v>5</v>
      </c>
      <c r="E671" s="1" t="str">
        <f>INDEX(Protocol[Mark],MATCH(C671,Protocol[Step],0))</f>
        <v>10Ama</v>
      </c>
      <c r="F671" s="1" t="str">
        <f>INDEX(Variables[Variable],MATCH(Systematic[[#This Row],[VariableIndex]],Variables[Index],0))</f>
        <v>Specific flux (mt)</v>
      </c>
      <c r="G671" s="134">
        <f>Systematic[[#This Row],[Sample]]*1000000+Systematic[[#This Row],[SubSample]]*10000+Systematic[[#This Row],[VariableIndex]]</f>
        <v>2030005</v>
      </c>
      <c r="H671" s="134">
        <f>Systematic[[#This Row],[SampleVariableLabel]]+100*Systematic[[#This Row],[State]]</f>
        <v>2031105</v>
      </c>
      <c r="I671" s="27" t="e">
        <f>IF(Systematic[[#This Row],[Sample]]&gt;nSamples,"",INDEX(MarkStats[],MATCH(Systematic[[#This Row],[SampleVariableLabel]],MarkStats[Label],0), Systematic[[#This Row],[State]]+4))</f>
        <v>#N/A</v>
      </c>
    </row>
    <row r="672" spans="1:9" x14ac:dyDescent="0.25">
      <c r="A672" s="1">
        <f t="shared" si="32"/>
        <v>2</v>
      </c>
      <c r="B672" s="1">
        <f t="shared" si="30"/>
        <v>3</v>
      </c>
      <c r="C672" s="1">
        <f>IF(Systematic[[#This Row],[VariableIndex]]&gt;1,C671,IF(C671+1=StepsPerSubsample,0,C671+1))</f>
        <v>11</v>
      </c>
      <c r="D672" s="1">
        <f t="shared" si="31"/>
        <v>6</v>
      </c>
      <c r="E672" s="1" t="str">
        <f>INDEX(Protocol[Mark],MATCH(C672,Protocol[Step],0))</f>
        <v>10Ama</v>
      </c>
      <c r="F672" s="1" t="str">
        <f>INDEX(Variables[Variable],MATCH(Systematic[[#This Row],[VariableIndex]],Variables[Index],0))</f>
        <v>FCR (mt: ROX-corr.)</v>
      </c>
      <c r="G672" s="134">
        <f>Systematic[[#This Row],[Sample]]*1000000+Systematic[[#This Row],[SubSample]]*10000+Systematic[[#This Row],[VariableIndex]]</f>
        <v>2030006</v>
      </c>
      <c r="H672" s="134">
        <f>Systematic[[#This Row],[SampleVariableLabel]]+100*Systematic[[#This Row],[State]]</f>
        <v>2031106</v>
      </c>
      <c r="I672" s="27" t="e">
        <f>IF(Systematic[[#This Row],[Sample]]&gt;nSamples,"",INDEX(MarkStats[],MATCH(Systematic[[#This Row],[SampleVariableLabel]],MarkStats[Label],0), Systematic[[#This Row],[State]]+4))</f>
        <v>#N/A</v>
      </c>
    </row>
    <row r="673" spans="1:9" x14ac:dyDescent="0.25">
      <c r="A673" s="1">
        <f t="shared" si="32"/>
        <v>2</v>
      </c>
      <c r="B673" s="1">
        <f t="shared" si="30"/>
        <v>3</v>
      </c>
      <c r="C673" s="1">
        <f>IF(Systematic[[#This Row],[VariableIndex]]&gt;1,C672,IF(C672+1=StepsPerSubsample,0,C672+1))</f>
        <v>11</v>
      </c>
      <c r="D673" s="1">
        <f t="shared" si="31"/>
        <v>7</v>
      </c>
      <c r="E673" s="1" t="str">
        <f>INDEX(Protocol[Mark],MATCH(C673,Protocol[Step],0))</f>
        <v>10Ama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2030007</v>
      </c>
      <c r="H673" s="134">
        <f>Systematic[[#This Row],[SampleVariableLabel]]+100*Systematic[[#This Row],[State]]</f>
        <v>2031107</v>
      </c>
      <c r="I673" s="27" t="e">
        <f>IF(Systematic[[#This Row],[Sample]]&gt;nSamples,"",INDEX(MarkStats[],MATCH(Systematic[[#This Row],[SampleVariableLabel]],MarkStats[Label],0), Systematic[[#This Row],[State]]+4))</f>
        <v>#N/A</v>
      </c>
    </row>
    <row r="674" spans="1:9" x14ac:dyDescent="0.25">
      <c r="A674" s="1">
        <f t="shared" si="32"/>
        <v>2</v>
      </c>
      <c r="B674" s="1">
        <f t="shared" si="30"/>
        <v>3</v>
      </c>
      <c r="C674" s="1">
        <f>IF(Systematic[[#This Row],[VariableIndex]]&gt;1,C673,IF(C673+1=StepsPerSubsample,0,C673+1))</f>
        <v>12</v>
      </c>
      <c r="D674" s="1">
        <f t="shared" si="31"/>
        <v>1</v>
      </c>
      <c r="E674" s="1" t="str">
        <f>INDEX(Protocol[Mark],MATCH(C674,Protocol[Step],0))</f>
        <v>11AsTm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2030001</v>
      </c>
      <c r="H674" s="134">
        <f>Systematic[[#This Row],[SampleVariableLabel]]+100*Systematic[[#This Row],[State]]</f>
        <v>2031201</v>
      </c>
      <c r="I674" s="27" t="e">
        <f>IF(Systematic[[#This Row],[Sample]]&gt;nSamples,"",INDEX(MarkStats[],MATCH(Systematic[[#This Row],[SampleVariableLabel]],MarkStats[Label],0), Systematic[[#This Row],[State]]+4))</f>
        <v>#N/A</v>
      </c>
    </row>
    <row r="675" spans="1:9" x14ac:dyDescent="0.25">
      <c r="A675" s="1">
        <f t="shared" si="32"/>
        <v>2</v>
      </c>
      <c r="B675" s="1">
        <f t="shared" si="30"/>
        <v>3</v>
      </c>
      <c r="C675" s="1">
        <f>IF(Systematic[[#This Row],[VariableIndex]]&gt;1,C674,IF(C674+1=StepsPerSubsample,0,C674+1))</f>
        <v>12</v>
      </c>
      <c r="D675" s="1">
        <f t="shared" si="31"/>
        <v>2</v>
      </c>
      <c r="E675" s="1" t="str">
        <f>INDEX(Protocol[Mark],MATCH(C675,Protocol[Step],0))</f>
        <v>11AsTm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2030002</v>
      </c>
      <c r="H675" s="134">
        <f>Systematic[[#This Row],[SampleVariableLabel]]+100*Systematic[[#This Row],[State]]</f>
        <v>2031202</v>
      </c>
      <c r="I675" s="27" t="e">
        <f>IF(Systematic[[#This Row],[Sample]]&gt;nSamples,"",INDEX(MarkStats[],MATCH(Systematic[[#This Row],[SampleVariableLabel]],MarkStats[Label],0), Systematic[[#This Row],[State]]+4))</f>
        <v>#N/A</v>
      </c>
    </row>
    <row r="676" spans="1:9" x14ac:dyDescent="0.25">
      <c r="A676" s="1">
        <f t="shared" si="32"/>
        <v>2</v>
      </c>
      <c r="B676" s="1">
        <f t="shared" si="30"/>
        <v>3</v>
      </c>
      <c r="C676" s="1">
        <f>IF(Systematic[[#This Row],[VariableIndex]]&gt;1,C675,IF(C675+1=StepsPerSubsample,0,C675+1))</f>
        <v>12</v>
      </c>
      <c r="D676" s="1">
        <f t="shared" si="31"/>
        <v>3</v>
      </c>
      <c r="E676" s="1" t="str">
        <f>INDEX(Protocol[Mark],MATCH(C676,Protocol[Step],0))</f>
        <v>11AsTm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2030003</v>
      </c>
      <c r="H676" s="134">
        <f>Systematic[[#This Row],[SampleVariableLabel]]+100*Systematic[[#This Row],[State]]</f>
        <v>2031203</v>
      </c>
      <c r="I676" s="27" t="e">
        <f>IF(Systematic[[#This Row],[Sample]]&gt;nSamples,"",INDEX(MarkStats[],MATCH(Systematic[[#This Row],[SampleVariableLabel]],MarkStats[Label],0), Systematic[[#This Row],[State]]+4))</f>
        <v>#N/A</v>
      </c>
    </row>
    <row r="677" spans="1:9" x14ac:dyDescent="0.25">
      <c r="A677" s="1">
        <f t="shared" si="32"/>
        <v>2</v>
      </c>
      <c r="B677" s="1">
        <f t="shared" si="30"/>
        <v>3</v>
      </c>
      <c r="C677" s="1">
        <f>IF(Systematic[[#This Row],[VariableIndex]]&gt;1,C676,IF(C676+1=StepsPerSubsample,0,C676+1))</f>
        <v>12</v>
      </c>
      <c r="D677" s="1">
        <f t="shared" si="31"/>
        <v>4</v>
      </c>
      <c r="E677" s="1" t="str">
        <f>INDEX(Protocol[Mark],MATCH(C677,Protocol[Step],0))</f>
        <v>11AsTm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2030004</v>
      </c>
      <c r="H677" s="134">
        <f>Systematic[[#This Row],[SampleVariableLabel]]+100*Systematic[[#This Row],[State]]</f>
        <v>2031204</v>
      </c>
      <c r="I677" s="27" t="e">
        <f>IF(Systematic[[#This Row],[Sample]]&gt;nSamples,"",INDEX(MarkStats[],MATCH(Systematic[[#This Row],[SampleVariableLabel]],MarkStats[Label],0), Systematic[[#This Row],[State]]+4))</f>
        <v>#N/A</v>
      </c>
    </row>
    <row r="678" spans="1:9" x14ac:dyDescent="0.25">
      <c r="A678" s="1">
        <f t="shared" si="32"/>
        <v>2</v>
      </c>
      <c r="B678" s="1">
        <f t="shared" si="30"/>
        <v>3</v>
      </c>
      <c r="C678" s="1">
        <f>IF(Systematic[[#This Row],[VariableIndex]]&gt;1,C677,IF(C677+1=StepsPerSubsample,0,C677+1))</f>
        <v>12</v>
      </c>
      <c r="D678" s="1">
        <f t="shared" si="31"/>
        <v>5</v>
      </c>
      <c r="E678" s="1" t="str">
        <f>INDEX(Protocol[Mark],MATCH(C678,Protocol[Step],0))</f>
        <v>11AsTm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2030005</v>
      </c>
      <c r="H678" s="134">
        <f>Systematic[[#This Row],[SampleVariableLabel]]+100*Systematic[[#This Row],[State]]</f>
        <v>2031205</v>
      </c>
      <c r="I678" s="27" t="e">
        <f>IF(Systematic[[#This Row],[Sample]]&gt;nSamples,"",INDEX(MarkStats[],MATCH(Systematic[[#This Row],[SampleVariableLabel]],MarkStats[Label],0), Systematic[[#This Row],[State]]+4))</f>
        <v>#N/A</v>
      </c>
    </row>
    <row r="679" spans="1:9" x14ac:dyDescent="0.25">
      <c r="A679" s="1">
        <f t="shared" si="32"/>
        <v>2</v>
      </c>
      <c r="B679" s="1">
        <f t="shared" si="30"/>
        <v>3</v>
      </c>
      <c r="C679" s="1">
        <f>IF(Systematic[[#This Row],[VariableIndex]]&gt;1,C678,IF(C678+1=StepsPerSubsample,0,C678+1))</f>
        <v>12</v>
      </c>
      <c r="D679" s="1">
        <f t="shared" si="31"/>
        <v>6</v>
      </c>
      <c r="E679" s="1" t="str">
        <f>INDEX(Protocol[Mark],MATCH(C679,Protocol[Step],0))</f>
        <v>11AsTm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2030006</v>
      </c>
      <c r="H679" s="134">
        <f>Systematic[[#This Row],[SampleVariableLabel]]+100*Systematic[[#This Row],[State]]</f>
        <v>2031206</v>
      </c>
      <c r="I679" s="27" t="e">
        <f>IF(Systematic[[#This Row],[Sample]]&gt;nSamples,"",INDEX(MarkStats[],MATCH(Systematic[[#This Row],[SampleVariableLabel]],MarkStats[Label],0), Systematic[[#This Row],[State]]+4))</f>
        <v>#N/A</v>
      </c>
    </row>
    <row r="680" spans="1:9" x14ac:dyDescent="0.25">
      <c r="A680" s="1">
        <f t="shared" si="32"/>
        <v>2</v>
      </c>
      <c r="B680" s="1">
        <f t="shared" si="30"/>
        <v>3</v>
      </c>
      <c r="C680" s="1">
        <f>IF(Systematic[[#This Row],[VariableIndex]]&gt;1,C679,IF(C679+1=StepsPerSubsample,0,C679+1))</f>
        <v>12</v>
      </c>
      <c r="D680" s="1">
        <f t="shared" si="31"/>
        <v>7</v>
      </c>
      <c r="E680" s="1" t="str">
        <f>INDEX(Protocol[Mark],MATCH(C680,Protocol[Step],0))</f>
        <v>11AsTm</v>
      </c>
      <c r="F680" s="1" t="str">
        <f>INDEX(Variables[Variable],MATCH(Systematic[[#This Row],[VariableIndex]],Variables[Index],0))</f>
        <v>FCR (mt: ROX-corr.)</v>
      </c>
      <c r="G680" s="134">
        <f>Systematic[[#This Row],[Sample]]*1000000+Systematic[[#This Row],[SubSample]]*10000+Systematic[[#This Row],[VariableIndex]]</f>
        <v>2030007</v>
      </c>
      <c r="H680" s="134">
        <f>Systematic[[#This Row],[SampleVariableLabel]]+100*Systematic[[#This Row],[State]]</f>
        <v>2031207</v>
      </c>
      <c r="I680" s="27" t="e">
        <f>IF(Systematic[[#This Row],[Sample]]&gt;nSamples,"",INDEX(MarkStats[],MATCH(Systematic[[#This Row],[SampleVariableLabel]],MarkStats[Label],0), Systematic[[#This Row],[State]]+4))</f>
        <v>#N/A</v>
      </c>
    </row>
    <row r="681" spans="1:9" x14ac:dyDescent="0.25">
      <c r="A681" s="1">
        <f t="shared" si="32"/>
        <v>2</v>
      </c>
      <c r="B681" s="1">
        <f t="shared" si="30"/>
        <v>3</v>
      </c>
      <c r="C681" s="1">
        <f>IF(Systematic[[#This Row],[VariableIndex]]&gt;1,C680,IF(C680+1=StepsPerSubsample,0,C680+1))</f>
        <v>13</v>
      </c>
      <c r="D681" s="1">
        <f t="shared" si="31"/>
        <v>1</v>
      </c>
      <c r="E681" s="1" t="str">
        <f>INDEX(Protocol[Mark],MATCH(C681,Protocol[Step],0))</f>
        <v>12Azd</v>
      </c>
      <c r="F681" s="1" t="str">
        <f>INDEX(Variables[Variable],MATCH(Systematic[[#This Row],[VariableIndex]],Variables[Index],0))</f>
        <v>O2 concentration</v>
      </c>
      <c r="G681" s="134">
        <f>Systematic[[#This Row],[Sample]]*1000000+Systematic[[#This Row],[SubSample]]*10000+Systematic[[#This Row],[VariableIndex]]</f>
        <v>2030001</v>
      </c>
      <c r="H681" s="134">
        <f>Systematic[[#This Row],[SampleVariableLabel]]+100*Systematic[[#This Row],[State]]</f>
        <v>2031301</v>
      </c>
      <c r="I681" s="27" t="e">
        <f>IF(Systematic[[#This Row],[Sample]]&gt;nSamples,"",INDEX(MarkStats[],MATCH(Systematic[[#This Row],[SampleVariableLabel]],MarkStats[Label],0), Systematic[[#This Row],[State]]+4))</f>
        <v>#N/A</v>
      </c>
    </row>
    <row r="682" spans="1:9" x14ac:dyDescent="0.25">
      <c r="A682" s="1">
        <f t="shared" si="32"/>
        <v>2</v>
      </c>
      <c r="B682" s="1">
        <f t="shared" si="30"/>
        <v>3</v>
      </c>
      <c r="C682" s="1">
        <f>IF(Systematic[[#This Row],[VariableIndex]]&gt;1,C681,IF(C681+1=StepsPerSubsample,0,C681+1))</f>
        <v>13</v>
      </c>
      <c r="D682" s="1">
        <f t="shared" si="31"/>
        <v>2</v>
      </c>
      <c r="E682" s="1" t="str">
        <f>INDEX(Protocol[Mark],MATCH(C682,Protocol[Step],0))</f>
        <v>12Azd</v>
      </c>
      <c r="F682" s="1" t="str">
        <f>INDEX(Variables[Variable],MATCH(Systematic[[#This Row],[VariableIndex]],Variables[Index],0))</f>
        <v>O2 flux per volume</v>
      </c>
      <c r="G682" s="134">
        <f>Systematic[[#This Row],[Sample]]*1000000+Systematic[[#This Row],[SubSample]]*10000+Systematic[[#This Row],[VariableIndex]]</f>
        <v>2030002</v>
      </c>
      <c r="H682" s="134">
        <f>Systematic[[#This Row],[SampleVariableLabel]]+100*Systematic[[#This Row],[State]]</f>
        <v>2031302</v>
      </c>
      <c r="I682" s="27" t="e">
        <f>IF(Systematic[[#This Row],[Sample]]&gt;nSamples,"",INDEX(MarkStats[],MATCH(Systematic[[#This Row],[SampleVariableLabel]],MarkStats[Label],0), Systematic[[#This Row],[State]]+4))</f>
        <v>#N/A</v>
      </c>
    </row>
    <row r="683" spans="1:9" x14ac:dyDescent="0.25">
      <c r="A683" s="1">
        <f t="shared" si="32"/>
        <v>2</v>
      </c>
      <c r="B683" s="1">
        <f t="shared" si="30"/>
        <v>3</v>
      </c>
      <c r="C683" s="1">
        <f>IF(Systematic[[#This Row],[VariableIndex]]&gt;1,C682,IF(C682+1=StepsPerSubsample,0,C682+1))</f>
        <v>13</v>
      </c>
      <c r="D683" s="1">
        <f t="shared" si="31"/>
        <v>3</v>
      </c>
      <c r="E683" s="1" t="str">
        <f>INDEX(Protocol[Mark],MATCH(C683,Protocol[Step],0))</f>
        <v>12Azd</v>
      </c>
      <c r="F683" s="1" t="str">
        <f>INDEX(Variables[Variable],MATCH(Systematic[[#This Row],[VariableIndex]],Variables[Index],0))</f>
        <v>Specific flux</v>
      </c>
      <c r="G683" s="134">
        <f>Systematic[[#This Row],[Sample]]*1000000+Systematic[[#This Row],[SubSample]]*10000+Systematic[[#This Row],[VariableIndex]]</f>
        <v>2030003</v>
      </c>
      <c r="H683" s="134">
        <f>Systematic[[#This Row],[SampleVariableLabel]]+100*Systematic[[#This Row],[State]]</f>
        <v>2031303</v>
      </c>
      <c r="I683" s="27" t="e">
        <f>IF(Systematic[[#This Row],[Sample]]&gt;nSamples,"",INDEX(MarkStats[],MATCH(Systematic[[#This Row],[SampleVariableLabel]],MarkStats[Label],0), Systematic[[#This Row],[State]]+4))</f>
        <v>#N/A</v>
      </c>
    </row>
    <row r="684" spans="1:9" x14ac:dyDescent="0.25">
      <c r="A684" s="1">
        <f t="shared" si="32"/>
        <v>2</v>
      </c>
      <c r="B684" s="1">
        <f t="shared" si="30"/>
        <v>3</v>
      </c>
      <c r="C684" s="1">
        <f>IF(Systematic[[#This Row],[VariableIndex]]&gt;1,C683,IF(C683+1=StepsPerSubsample,0,C683+1))</f>
        <v>13</v>
      </c>
      <c r="D684" s="1">
        <f t="shared" si="31"/>
        <v>4</v>
      </c>
      <c r="E684" s="1" t="str">
        <f>INDEX(Protocol[Mark],MATCH(C684,Protocol[Step],0))</f>
        <v>12Azd</v>
      </c>
      <c r="F684" s="1" t="str">
        <f>INDEX(Variables[Variable],MATCH(Systematic[[#This Row],[VariableIndex]],Variables[Index],0))</f>
        <v>Flux control ratio</v>
      </c>
      <c r="G684" s="134">
        <f>Systematic[[#This Row],[Sample]]*1000000+Systematic[[#This Row],[SubSample]]*10000+Systematic[[#This Row],[VariableIndex]]</f>
        <v>2030004</v>
      </c>
      <c r="H684" s="134">
        <f>Systematic[[#This Row],[SampleVariableLabel]]+100*Systematic[[#This Row],[State]]</f>
        <v>2031304</v>
      </c>
      <c r="I684" s="27" t="e">
        <f>IF(Systematic[[#This Row],[Sample]]&gt;nSamples,"",INDEX(MarkStats[],MATCH(Systematic[[#This Row],[SampleVariableLabel]],MarkStats[Label],0), Systematic[[#This Row],[State]]+4))</f>
        <v>#N/A</v>
      </c>
    </row>
    <row r="685" spans="1:9" x14ac:dyDescent="0.25">
      <c r="A685" s="1">
        <f t="shared" si="32"/>
        <v>2</v>
      </c>
      <c r="B685" s="1">
        <f t="shared" si="30"/>
        <v>3</v>
      </c>
      <c r="C685" s="1">
        <f>IF(Systematic[[#This Row],[VariableIndex]]&gt;1,C684,IF(C684+1=StepsPerSubsample,0,C684+1))</f>
        <v>13</v>
      </c>
      <c r="D685" s="1">
        <f t="shared" si="31"/>
        <v>5</v>
      </c>
      <c r="E685" s="1" t="str">
        <f>INDEX(Protocol[Mark],MATCH(C685,Protocol[Step],0))</f>
        <v>12Azd</v>
      </c>
      <c r="F685" s="1" t="str">
        <f>INDEX(Variables[Variable],MATCH(Systematic[[#This Row],[VariableIndex]],Variables[Index],0))</f>
        <v>Specific flux (mt)</v>
      </c>
      <c r="G685" s="134">
        <f>Systematic[[#This Row],[Sample]]*1000000+Systematic[[#This Row],[SubSample]]*10000+Systematic[[#This Row],[VariableIndex]]</f>
        <v>2030005</v>
      </c>
      <c r="H685" s="134">
        <f>Systematic[[#This Row],[SampleVariableLabel]]+100*Systematic[[#This Row],[State]]</f>
        <v>2031305</v>
      </c>
      <c r="I685" s="27" t="e">
        <f>IF(Systematic[[#This Row],[Sample]]&gt;nSamples,"",INDEX(MarkStats[],MATCH(Systematic[[#This Row],[SampleVariableLabel]],MarkStats[Label],0), Systematic[[#This Row],[State]]+4))</f>
        <v>#N/A</v>
      </c>
    </row>
    <row r="686" spans="1:9" x14ac:dyDescent="0.25">
      <c r="A686" s="1">
        <f t="shared" si="32"/>
        <v>2</v>
      </c>
      <c r="B686" s="1">
        <f t="shared" si="30"/>
        <v>3</v>
      </c>
      <c r="C686" s="1">
        <f>IF(Systematic[[#This Row],[VariableIndex]]&gt;1,C685,IF(C685+1=StepsPerSubsample,0,C685+1))</f>
        <v>13</v>
      </c>
      <c r="D686" s="1">
        <f t="shared" si="31"/>
        <v>6</v>
      </c>
      <c r="E686" s="1" t="str">
        <f>INDEX(Protocol[Mark],MATCH(C686,Protocol[Step],0))</f>
        <v>12Azd</v>
      </c>
      <c r="F686" s="1" t="str">
        <f>INDEX(Variables[Variable],MATCH(Systematic[[#This Row],[VariableIndex]],Variables[Index],0))</f>
        <v>FCR (mt: ROX-corr.)</v>
      </c>
      <c r="G686" s="134">
        <f>Systematic[[#This Row],[Sample]]*1000000+Systematic[[#This Row],[SubSample]]*10000+Systematic[[#This Row],[VariableIndex]]</f>
        <v>2030006</v>
      </c>
      <c r="H686" s="134">
        <f>Systematic[[#This Row],[SampleVariableLabel]]+100*Systematic[[#This Row],[State]]</f>
        <v>2031306</v>
      </c>
      <c r="I686" s="27" t="e">
        <f>IF(Systematic[[#This Row],[Sample]]&gt;nSamples,"",INDEX(MarkStats[],MATCH(Systematic[[#This Row],[SampleVariableLabel]],MarkStats[Label],0), Systematic[[#This Row],[State]]+4))</f>
        <v>#N/A</v>
      </c>
    </row>
    <row r="687" spans="1:9" x14ac:dyDescent="0.25">
      <c r="A687" s="1">
        <f t="shared" si="32"/>
        <v>2</v>
      </c>
      <c r="B687" s="1">
        <f t="shared" si="30"/>
        <v>3</v>
      </c>
      <c r="C687" s="1">
        <f>IF(Systematic[[#This Row],[VariableIndex]]&gt;1,C686,IF(C686+1=StepsPerSubsample,0,C686+1))</f>
        <v>13</v>
      </c>
      <c r="D687" s="1">
        <f t="shared" si="31"/>
        <v>7</v>
      </c>
      <c r="E687" s="1" t="str">
        <f>INDEX(Protocol[Mark],MATCH(C687,Protocol[Step],0))</f>
        <v>12Azd</v>
      </c>
      <c r="F687" s="1" t="str">
        <f>INDEX(Variables[Variable],MATCH(Systematic[[#This Row],[VariableIndex]],Variables[Index],0))</f>
        <v>FCR (mt: ROX-corr.)</v>
      </c>
      <c r="G687" s="134">
        <f>Systematic[[#This Row],[Sample]]*1000000+Systematic[[#This Row],[SubSample]]*10000+Systematic[[#This Row],[VariableIndex]]</f>
        <v>2030007</v>
      </c>
      <c r="H687" s="134">
        <f>Systematic[[#This Row],[SampleVariableLabel]]+100*Systematic[[#This Row],[State]]</f>
        <v>2031307</v>
      </c>
      <c r="I687" s="27" t="e">
        <f>IF(Systematic[[#This Row],[Sample]]&gt;nSamples,"",INDEX(MarkStats[],MATCH(Systematic[[#This Row],[SampleVariableLabel]],MarkStats[Label],0), Systematic[[#This Row],[State]]+4))</f>
        <v>#N/A</v>
      </c>
    </row>
    <row r="688" spans="1:9" x14ac:dyDescent="0.25">
      <c r="A688" s="1">
        <f t="shared" si="32"/>
        <v>2</v>
      </c>
      <c r="B688" s="1">
        <f t="shared" si="30"/>
        <v>4</v>
      </c>
      <c r="C688" s="1">
        <f>IF(Systematic[[#This Row],[VariableIndex]]&gt;1,C687,IF(C687+1=StepsPerSubsample,0,C687+1))</f>
        <v>0</v>
      </c>
      <c r="D688" s="1">
        <f t="shared" si="31"/>
        <v>1</v>
      </c>
      <c r="E688" s="1" t="str">
        <f>INDEX(Protocol[Mark],MATCH(C688,Protocol[Step],0))</f>
        <v>1ce</v>
      </c>
      <c r="F688" s="1" t="str">
        <f>INDEX(Variables[Variable],MATCH(Systematic[[#This Row],[VariableIndex]],Variables[Index],0))</f>
        <v>O2 concentration</v>
      </c>
      <c r="G688" s="134">
        <f>Systematic[[#This Row],[Sample]]*1000000+Systematic[[#This Row],[SubSample]]*10000+Systematic[[#This Row],[VariableIndex]]</f>
        <v>2040001</v>
      </c>
      <c r="H688" s="134">
        <f>Systematic[[#This Row],[SampleVariableLabel]]+100*Systematic[[#This Row],[State]]</f>
        <v>2040001</v>
      </c>
      <c r="I688" s="27" t="e">
        <f>IF(Systematic[[#This Row],[Sample]]&gt;nSamples,"",INDEX(MarkStats[],MATCH(Systematic[[#This Row],[SampleVariableLabel]],MarkStats[Label],0), Systematic[[#This Row],[State]]+4))</f>
        <v>#N/A</v>
      </c>
    </row>
    <row r="689" spans="1:9" x14ac:dyDescent="0.25">
      <c r="A689" s="1">
        <f t="shared" si="32"/>
        <v>2</v>
      </c>
      <c r="B689" s="1">
        <f t="shared" si="30"/>
        <v>4</v>
      </c>
      <c r="C689" s="1">
        <f>IF(Systematic[[#This Row],[VariableIndex]]&gt;1,C688,IF(C688+1=StepsPerSubsample,0,C688+1))</f>
        <v>0</v>
      </c>
      <c r="D689" s="1">
        <f t="shared" si="31"/>
        <v>2</v>
      </c>
      <c r="E689" s="1" t="str">
        <f>INDEX(Protocol[Mark],MATCH(C689,Protocol[Step],0))</f>
        <v>1ce</v>
      </c>
      <c r="F689" s="1" t="str">
        <f>INDEX(Variables[Variable],MATCH(Systematic[[#This Row],[VariableIndex]],Variables[Index],0))</f>
        <v>O2 flux per volume</v>
      </c>
      <c r="G689" s="134">
        <f>Systematic[[#This Row],[Sample]]*1000000+Systematic[[#This Row],[SubSample]]*10000+Systematic[[#This Row],[VariableIndex]]</f>
        <v>2040002</v>
      </c>
      <c r="H689" s="134">
        <f>Systematic[[#This Row],[SampleVariableLabel]]+100*Systematic[[#This Row],[State]]</f>
        <v>2040002</v>
      </c>
      <c r="I689" s="27" t="e">
        <f>IF(Systematic[[#This Row],[Sample]]&gt;nSamples,"",INDEX(MarkStats[],MATCH(Systematic[[#This Row],[SampleVariableLabel]],MarkStats[Label],0), Systematic[[#This Row],[State]]+4))</f>
        <v>#N/A</v>
      </c>
    </row>
    <row r="690" spans="1:9" x14ac:dyDescent="0.25">
      <c r="A690" s="1">
        <f t="shared" si="32"/>
        <v>2</v>
      </c>
      <c r="B690" s="1">
        <f t="shared" si="30"/>
        <v>4</v>
      </c>
      <c r="C690" s="1">
        <f>IF(Systematic[[#This Row],[VariableIndex]]&gt;1,C689,IF(C689+1=StepsPerSubsample,0,C689+1))</f>
        <v>0</v>
      </c>
      <c r="D690" s="1">
        <f t="shared" si="31"/>
        <v>3</v>
      </c>
      <c r="E690" s="1" t="str">
        <f>INDEX(Protocol[Mark],MATCH(C690,Protocol[Step],0))</f>
        <v>1ce</v>
      </c>
      <c r="F690" s="1" t="str">
        <f>INDEX(Variables[Variable],MATCH(Systematic[[#This Row],[VariableIndex]],Variables[Index],0))</f>
        <v>Specific flux</v>
      </c>
      <c r="G690" s="134">
        <f>Systematic[[#This Row],[Sample]]*1000000+Systematic[[#This Row],[SubSample]]*10000+Systematic[[#This Row],[VariableIndex]]</f>
        <v>2040003</v>
      </c>
      <c r="H690" s="134">
        <f>Systematic[[#This Row],[SampleVariableLabel]]+100*Systematic[[#This Row],[State]]</f>
        <v>2040003</v>
      </c>
      <c r="I690" s="27" t="e">
        <f>IF(Systematic[[#This Row],[Sample]]&gt;nSamples,"",INDEX(MarkStats[],MATCH(Systematic[[#This Row],[SampleVariableLabel]],MarkStats[Label],0), Systematic[[#This Row],[State]]+4))</f>
        <v>#N/A</v>
      </c>
    </row>
    <row r="691" spans="1:9" x14ac:dyDescent="0.25">
      <c r="A691" s="1">
        <f t="shared" si="32"/>
        <v>2</v>
      </c>
      <c r="B691" s="1">
        <f t="shared" si="30"/>
        <v>4</v>
      </c>
      <c r="C691" s="1">
        <f>IF(Systematic[[#This Row],[VariableIndex]]&gt;1,C690,IF(C690+1=StepsPerSubsample,0,C690+1))</f>
        <v>0</v>
      </c>
      <c r="D691" s="1">
        <f t="shared" si="31"/>
        <v>4</v>
      </c>
      <c r="E691" s="1" t="str">
        <f>INDEX(Protocol[Mark],MATCH(C691,Protocol[Step],0))</f>
        <v>1ce</v>
      </c>
      <c r="F691" s="1" t="str">
        <f>INDEX(Variables[Variable],MATCH(Systematic[[#This Row],[VariableIndex]],Variables[Index],0))</f>
        <v>Flux control ratio</v>
      </c>
      <c r="G691" s="134">
        <f>Systematic[[#This Row],[Sample]]*1000000+Systematic[[#This Row],[SubSample]]*10000+Systematic[[#This Row],[VariableIndex]]</f>
        <v>2040004</v>
      </c>
      <c r="H691" s="134">
        <f>Systematic[[#This Row],[SampleVariableLabel]]+100*Systematic[[#This Row],[State]]</f>
        <v>2040004</v>
      </c>
      <c r="I691" s="27" t="e">
        <f>IF(Systematic[[#This Row],[Sample]]&gt;nSamples,"",INDEX(MarkStats[],MATCH(Systematic[[#This Row],[SampleVariableLabel]],MarkStats[Label],0), Systematic[[#This Row],[State]]+4))</f>
        <v>#N/A</v>
      </c>
    </row>
    <row r="692" spans="1:9" x14ac:dyDescent="0.25">
      <c r="A692" s="1">
        <f t="shared" si="32"/>
        <v>2</v>
      </c>
      <c r="B692" s="1">
        <f t="shared" si="30"/>
        <v>4</v>
      </c>
      <c r="C692" s="1">
        <f>IF(Systematic[[#This Row],[VariableIndex]]&gt;1,C691,IF(C691+1=StepsPerSubsample,0,C691+1))</f>
        <v>0</v>
      </c>
      <c r="D692" s="1">
        <f t="shared" si="31"/>
        <v>5</v>
      </c>
      <c r="E692" s="1" t="str">
        <f>INDEX(Protocol[Mark],MATCH(C692,Protocol[Step],0))</f>
        <v>1ce</v>
      </c>
      <c r="F692" s="1" t="str">
        <f>INDEX(Variables[Variable],MATCH(Systematic[[#This Row],[VariableIndex]],Variables[Index],0))</f>
        <v>Specific flux (mt)</v>
      </c>
      <c r="G692" s="134">
        <f>Systematic[[#This Row],[Sample]]*1000000+Systematic[[#This Row],[SubSample]]*10000+Systematic[[#This Row],[VariableIndex]]</f>
        <v>2040005</v>
      </c>
      <c r="H692" s="134">
        <f>Systematic[[#This Row],[SampleVariableLabel]]+100*Systematic[[#This Row],[State]]</f>
        <v>2040005</v>
      </c>
      <c r="I692" s="27" t="e">
        <f>IF(Systematic[[#This Row],[Sample]]&gt;nSamples,"",INDEX(MarkStats[],MATCH(Systematic[[#This Row],[SampleVariableLabel]],MarkStats[Label],0), Systematic[[#This Row],[State]]+4))</f>
        <v>#N/A</v>
      </c>
    </row>
    <row r="693" spans="1:9" x14ac:dyDescent="0.25">
      <c r="A693" s="1">
        <f t="shared" si="32"/>
        <v>2</v>
      </c>
      <c r="B693" s="1">
        <f t="shared" si="30"/>
        <v>4</v>
      </c>
      <c r="C693" s="1">
        <f>IF(Systematic[[#This Row],[VariableIndex]]&gt;1,C692,IF(C692+1=StepsPerSubsample,0,C692+1))</f>
        <v>0</v>
      </c>
      <c r="D693" s="1">
        <f t="shared" si="31"/>
        <v>6</v>
      </c>
      <c r="E693" s="1" t="str">
        <f>INDEX(Protocol[Mark],MATCH(C693,Protocol[Step],0))</f>
        <v>1ce</v>
      </c>
      <c r="F693" s="1" t="str">
        <f>INDEX(Variables[Variable],MATCH(Systematic[[#This Row],[VariableIndex]],Variables[Index],0))</f>
        <v>FCR (mt: ROX-corr.)</v>
      </c>
      <c r="G693" s="134">
        <f>Systematic[[#This Row],[Sample]]*1000000+Systematic[[#This Row],[SubSample]]*10000+Systematic[[#This Row],[VariableIndex]]</f>
        <v>2040006</v>
      </c>
      <c r="H693" s="134">
        <f>Systematic[[#This Row],[SampleVariableLabel]]+100*Systematic[[#This Row],[State]]</f>
        <v>2040006</v>
      </c>
      <c r="I693" s="27" t="e">
        <f>IF(Systematic[[#This Row],[Sample]]&gt;nSamples,"",INDEX(MarkStats[],MATCH(Systematic[[#This Row],[SampleVariableLabel]],MarkStats[Label],0), Systematic[[#This Row],[State]]+4))</f>
        <v>#N/A</v>
      </c>
    </row>
    <row r="694" spans="1:9" x14ac:dyDescent="0.25">
      <c r="A694" s="1">
        <f t="shared" si="32"/>
        <v>2</v>
      </c>
      <c r="B694" s="1">
        <f t="shared" si="30"/>
        <v>4</v>
      </c>
      <c r="C694" s="1">
        <f>IF(Systematic[[#This Row],[VariableIndex]]&gt;1,C693,IF(C693+1=StepsPerSubsample,0,C693+1))</f>
        <v>0</v>
      </c>
      <c r="D694" s="1">
        <f t="shared" si="31"/>
        <v>7</v>
      </c>
      <c r="E694" s="1" t="str">
        <f>INDEX(Protocol[Mark],MATCH(C694,Protocol[Step],0))</f>
        <v>1ce</v>
      </c>
      <c r="F694" s="1" t="str">
        <f>INDEX(Variables[Variable],MATCH(Systematic[[#This Row],[VariableIndex]],Variables[Index],0))</f>
        <v>FCR (mt: ROX-corr.)</v>
      </c>
      <c r="G694" s="134">
        <f>Systematic[[#This Row],[Sample]]*1000000+Systematic[[#This Row],[SubSample]]*10000+Systematic[[#This Row],[VariableIndex]]</f>
        <v>2040007</v>
      </c>
      <c r="H694" s="134">
        <f>Systematic[[#This Row],[SampleVariableLabel]]+100*Systematic[[#This Row],[State]]</f>
        <v>2040007</v>
      </c>
      <c r="I694" s="27" t="e">
        <f>IF(Systematic[[#This Row],[Sample]]&gt;nSamples,"",INDEX(MarkStats[],MATCH(Systematic[[#This Row],[SampleVariableLabel]],MarkStats[Label],0), Systematic[[#This Row],[State]]+4))</f>
        <v>#N/A</v>
      </c>
    </row>
    <row r="695" spans="1:9" x14ac:dyDescent="0.25">
      <c r="A695" s="1">
        <f t="shared" si="32"/>
        <v>2</v>
      </c>
      <c r="B695" s="1">
        <f t="shared" si="30"/>
        <v>4</v>
      </c>
      <c r="C695" s="1">
        <f>IF(Systematic[[#This Row],[VariableIndex]]&gt;1,C694,IF(C694+1=StepsPerSubsample,0,C694+1))</f>
        <v>1</v>
      </c>
      <c r="D695" s="1">
        <f t="shared" si="31"/>
        <v>1</v>
      </c>
      <c r="E695" s="1" t="str">
        <f>INDEX(Protocol[Mark],MATCH(C695,Protocol[Step],0))</f>
        <v>2P10</v>
      </c>
      <c r="F695" s="1" t="str">
        <f>INDEX(Variables[Variable],MATCH(Systematic[[#This Row],[VariableIndex]],Variables[Index],0))</f>
        <v>O2 concentration</v>
      </c>
      <c r="G695" s="134">
        <f>Systematic[[#This Row],[Sample]]*1000000+Systematic[[#This Row],[SubSample]]*10000+Systematic[[#This Row],[VariableIndex]]</f>
        <v>2040001</v>
      </c>
      <c r="H695" s="134">
        <f>Systematic[[#This Row],[SampleVariableLabel]]+100*Systematic[[#This Row],[State]]</f>
        <v>2040101</v>
      </c>
      <c r="I695" s="27" t="e">
        <f>IF(Systematic[[#This Row],[Sample]]&gt;nSamples,"",INDEX(MarkStats[],MATCH(Systematic[[#This Row],[SampleVariableLabel]],MarkStats[Label],0), Systematic[[#This Row],[State]]+4))</f>
        <v>#N/A</v>
      </c>
    </row>
    <row r="696" spans="1:9" x14ac:dyDescent="0.25">
      <c r="A696" s="1">
        <f t="shared" si="32"/>
        <v>2</v>
      </c>
      <c r="B696" s="1">
        <f t="shared" si="30"/>
        <v>4</v>
      </c>
      <c r="C696" s="1">
        <f>IF(Systematic[[#This Row],[VariableIndex]]&gt;1,C695,IF(C695+1=StepsPerSubsample,0,C695+1))</f>
        <v>1</v>
      </c>
      <c r="D696" s="1">
        <f t="shared" si="31"/>
        <v>2</v>
      </c>
      <c r="E696" s="1" t="str">
        <f>INDEX(Protocol[Mark],MATCH(C696,Protocol[Step],0))</f>
        <v>2P10</v>
      </c>
      <c r="F696" s="1" t="str">
        <f>INDEX(Variables[Variable],MATCH(Systematic[[#This Row],[VariableIndex]],Variables[Index],0))</f>
        <v>O2 flux per volume</v>
      </c>
      <c r="G696" s="134">
        <f>Systematic[[#This Row],[Sample]]*1000000+Systematic[[#This Row],[SubSample]]*10000+Systematic[[#This Row],[VariableIndex]]</f>
        <v>2040002</v>
      </c>
      <c r="H696" s="134">
        <f>Systematic[[#This Row],[SampleVariableLabel]]+100*Systematic[[#This Row],[State]]</f>
        <v>2040102</v>
      </c>
      <c r="I696" s="27" t="e">
        <f>IF(Systematic[[#This Row],[Sample]]&gt;nSamples,"",INDEX(MarkStats[],MATCH(Systematic[[#This Row],[SampleVariableLabel]],MarkStats[Label],0), Systematic[[#This Row],[State]]+4))</f>
        <v>#N/A</v>
      </c>
    </row>
    <row r="697" spans="1:9" x14ac:dyDescent="0.25">
      <c r="A697" s="1">
        <f t="shared" si="32"/>
        <v>2</v>
      </c>
      <c r="B697" s="1">
        <f t="shared" si="30"/>
        <v>4</v>
      </c>
      <c r="C697" s="1">
        <f>IF(Systematic[[#This Row],[VariableIndex]]&gt;1,C696,IF(C696+1=StepsPerSubsample,0,C696+1))</f>
        <v>1</v>
      </c>
      <c r="D697" s="1">
        <f t="shared" si="31"/>
        <v>3</v>
      </c>
      <c r="E697" s="1" t="str">
        <f>INDEX(Protocol[Mark],MATCH(C697,Protocol[Step],0))</f>
        <v>2P10</v>
      </c>
      <c r="F697" s="1" t="str">
        <f>INDEX(Variables[Variable],MATCH(Systematic[[#This Row],[VariableIndex]],Variables[Index],0))</f>
        <v>Specific flux</v>
      </c>
      <c r="G697" s="134">
        <f>Systematic[[#This Row],[Sample]]*1000000+Systematic[[#This Row],[SubSample]]*10000+Systematic[[#This Row],[VariableIndex]]</f>
        <v>2040003</v>
      </c>
      <c r="H697" s="134">
        <f>Systematic[[#This Row],[SampleVariableLabel]]+100*Systematic[[#This Row],[State]]</f>
        <v>2040103</v>
      </c>
      <c r="I697" s="27" t="e">
        <f>IF(Systematic[[#This Row],[Sample]]&gt;nSamples,"",INDEX(MarkStats[],MATCH(Systematic[[#This Row],[SampleVariableLabel]],MarkStats[Label],0), Systematic[[#This Row],[State]]+4))</f>
        <v>#N/A</v>
      </c>
    </row>
    <row r="698" spans="1:9" x14ac:dyDescent="0.25">
      <c r="A698" s="1">
        <f t="shared" si="32"/>
        <v>2</v>
      </c>
      <c r="B698" s="1">
        <f t="shared" si="30"/>
        <v>4</v>
      </c>
      <c r="C698" s="1">
        <f>IF(Systematic[[#This Row],[VariableIndex]]&gt;1,C697,IF(C697+1=StepsPerSubsample,0,C697+1))</f>
        <v>1</v>
      </c>
      <c r="D698" s="1">
        <f t="shared" si="31"/>
        <v>4</v>
      </c>
      <c r="E698" s="1" t="str">
        <f>INDEX(Protocol[Mark],MATCH(C698,Protocol[Step],0))</f>
        <v>2P10</v>
      </c>
      <c r="F698" s="1" t="str">
        <f>INDEX(Variables[Variable],MATCH(Systematic[[#This Row],[VariableIndex]],Variables[Index],0))</f>
        <v>Flux control ratio</v>
      </c>
      <c r="G698" s="134">
        <f>Systematic[[#This Row],[Sample]]*1000000+Systematic[[#This Row],[SubSample]]*10000+Systematic[[#This Row],[VariableIndex]]</f>
        <v>2040004</v>
      </c>
      <c r="H698" s="134">
        <f>Systematic[[#This Row],[SampleVariableLabel]]+100*Systematic[[#This Row],[State]]</f>
        <v>2040104</v>
      </c>
      <c r="I698" s="27" t="e">
        <f>IF(Systematic[[#This Row],[Sample]]&gt;nSamples,"",INDEX(MarkStats[],MATCH(Systematic[[#This Row],[SampleVariableLabel]],MarkStats[Label],0), Systematic[[#This Row],[State]]+4))</f>
        <v>#N/A</v>
      </c>
    </row>
    <row r="699" spans="1:9" x14ac:dyDescent="0.25">
      <c r="A699" s="1">
        <f t="shared" si="32"/>
        <v>2</v>
      </c>
      <c r="B699" s="1">
        <f t="shared" si="30"/>
        <v>4</v>
      </c>
      <c r="C699" s="1">
        <f>IF(Systematic[[#This Row],[VariableIndex]]&gt;1,C698,IF(C698+1=StepsPerSubsample,0,C698+1))</f>
        <v>1</v>
      </c>
      <c r="D699" s="1">
        <f t="shared" si="31"/>
        <v>5</v>
      </c>
      <c r="E699" s="1" t="str">
        <f>INDEX(Protocol[Mark],MATCH(C699,Protocol[Step],0))</f>
        <v>2P10</v>
      </c>
      <c r="F699" s="1" t="str">
        <f>INDEX(Variables[Variable],MATCH(Systematic[[#This Row],[VariableIndex]],Variables[Index],0))</f>
        <v>Specific flux (mt)</v>
      </c>
      <c r="G699" s="134">
        <f>Systematic[[#This Row],[Sample]]*1000000+Systematic[[#This Row],[SubSample]]*10000+Systematic[[#This Row],[VariableIndex]]</f>
        <v>2040005</v>
      </c>
      <c r="H699" s="134">
        <f>Systematic[[#This Row],[SampleVariableLabel]]+100*Systematic[[#This Row],[State]]</f>
        <v>2040105</v>
      </c>
      <c r="I699" s="27" t="e">
        <f>IF(Systematic[[#This Row],[Sample]]&gt;nSamples,"",INDEX(MarkStats[],MATCH(Systematic[[#This Row],[SampleVariableLabel]],MarkStats[Label],0), Systematic[[#This Row],[State]]+4))</f>
        <v>#N/A</v>
      </c>
    </row>
    <row r="700" spans="1:9" x14ac:dyDescent="0.25">
      <c r="A700" s="1">
        <f t="shared" si="32"/>
        <v>2</v>
      </c>
      <c r="B700" s="1">
        <f t="shared" si="30"/>
        <v>4</v>
      </c>
      <c r="C700" s="1">
        <f>IF(Systematic[[#This Row],[VariableIndex]]&gt;1,C699,IF(C699+1=StepsPerSubsample,0,C699+1))</f>
        <v>1</v>
      </c>
      <c r="D700" s="1">
        <f t="shared" si="31"/>
        <v>6</v>
      </c>
      <c r="E700" s="1" t="str">
        <f>INDEX(Protocol[Mark],MATCH(C700,Protocol[Step],0))</f>
        <v>2P10</v>
      </c>
      <c r="F700" s="1" t="str">
        <f>INDEX(Variables[Variable],MATCH(Systematic[[#This Row],[VariableIndex]],Variables[Index],0))</f>
        <v>FCR (mt: ROX-corr.)</v>
      </c>
      <c r="G700" s="134">
        <f>Systematic[[#This Row],[Sample]]*1000000+Systematic[[#This Row],[SubSample]]*10000+Systematic[[#This Row],[VariableIndex]]</f>
        <v>2040006</v>
      </c>
      <c r="H700" s="134">
        <f>Systematic[[#This Row],[SampleVariableLabel]]+100*Systematic[[#This Row],[State]]</f>
        <v>2040106</v>
      </c>
      <c r="I700" s="27" t="e">
        <f>IF(Systematic[[#This Row],[Sample]]&gt;nSamples,"",INDEX(MarkStats[],MATCH(Systematic[[#This Row],[SampleVariableLabel]],MarkStats[Label],0), Systematic[[#This Row],[State]]+4))</f>
        <v>#N/A</v>
      </c>
    </row>
    <row r="701" spans="1:9" x14ac:dyDescent="0.25">
      <c r="A701" s="1">
        <f t="shared" si="32"/>
        <v>2</v>
      </c>
      <c r="B701" s="1">
        <f t="shared" si="30"/>
        <v>4</v>
      </c>
      <c r="C701" s="1">
        <f>IF(Systematic[[#This Row],[VariableIndex]]&gt;1,C700,IF(C700+1=StepsPerSubsample,0,C700+1))</f>
        <v>1</v>
      </c>
      <c r="D701" s="1">
        <f t="shared" si="31"/>
        <v>7</v>
      </c>
      <c r="E701" s="1" t="str">
        <f>INDEX(Protocol[Mark],MATCH(C701,Protocol[Step],0))</f>
        <v>2P10</v>
      </c>
      <c r="F701" s="1" t="str">
        <f>INDEX(Variables[Variable],MATCH(Systematic[[#This Row],[VariableIndex]],Variables[Index],0))</f>
        <v>FCR (mt: ROX-corr.)</v>
      </c>
      <c r="G701" s="134">
        <f>Systematic[[#This Row],[Sample]]*1000000+Systematic[[#This Row],[SubSample]]*10000+Systematic[[#This Row],[VariableIndex]]</f>
        <v>2040007</v>
      </c>
      <c r="H701" s="134">
        <f>Systematic[[#This Row],[SampleVariableLabel]]+100*Systematic[[#This Row],[State]]</f>
        <v>2040107</v>
      </c>
      <c r="I701" s="27" t="e">
        <f>IF(Systematic[[#This Row],[Sample]]&gt;nSamples,"",INDEX(MarkStats[],MATCH(Systematic[[#This Row],[SampleVariableLabel]],MarkStats[Label],0), Systematic[[#This Row],[State]]+4))</f>
        <v>#N/A</v>
      </c>
    </row>
    <row r="702" spans="1:9" x14ac:dyDescent="0.25">
      <c r="A702" s="1">
        <f t="shared" si="32"/>
        <v>2</v>
      </c>
      <c r="B702" s="1">
        <f t="shared" si="30"/>
        <v>4</v>
      </c>
      <c r="C702" s="1">
        <f>IF(Systematic[[#This Row],[VariableIndex]]&gt;1,C701,IF(C701+1=StepsPerSubsample,0,C701+1))</f>
        <v>2</v>
      </c>
      <c r="D702" s="1">
        <f t="shared" si="31"/>
        <v>1</v>
      </c>
      <c r="E702" s="1" t="str">
        <f>INDEX(Protocol[Mark],MATCH(C702,Protocol[Step],0))</f>
        <v>3Omy</v>
      </c>
      <c r="F702" s="1" t="str">
        <f>INDEX(Variables[Variable],MATCH(Systematic[[#This Row],[VariableIndex]],Variables[Index],0))</f>
        <v>O2 concentration</v>
      </c>
      <c r="G702" s="134">
        <f>Systematic[[#This Row],[Sample]]*1000000+Systematic[[#This Row],[SubSample]]*10000+Systematic[[#This Row],[VariableIndex]]</f>
        <v>2040001</v>
      </c>
      <c r="H702" s="134">
        <f>Systematic[[#This Row],[SampleVariableLabel]]+100*Systematic[[#This Row],[State]]</f>
        <v>2040201</v>
      </c>
      <c r="I702" s="27" t="e">
        <f>IF(Systematic[[#This Row],[Sample]]&gt;nSamples,"",INDEX(MarkStats[],MATCH(Systematic[[#This Row],[SampleVariableLabel]],MarkStats[Label],0), Systematic[[#This Row],[State]]+4))</f>
        <v>#N/A</v>
      </c>
    </row>
    <row r="703" spans="1:9" x14ac:dyDescent="0.25">
      <c r="A703" s="1">
        <f t="shared" si="32"/>
        <v>2</v>
      </c>
      <c r="B703" s="1">
        <f t="shared" si="30"/>
        <v>4</v>
      </c>
      <c r="C703" s="1">
        <f>IF(Systematic[[#This Row],[VariableIndex]]&gt;1,C702,IF(C702+1=StepsPerSubsample,0,C702+1))</f>
        <v>2</v>
      </c>
      <c r="D703" s="1">
        <f t="shared" si="31"/>
        <v>2</v>
      </c>
      <c r="E703" s="1" t="str">
        <f>INDEX(Protocol[Mark],MATCH(C703,Protocol[Step],0))</f>
        <v>3Omy</v>
      </c>
      <c r="F703" s="1" t="str">
        <f>INDEX(Variables[Variable],MATCH(Systematic[[#This Row],[VariableIndex]],Variables[Index],0))</f>
        <v>O2 flux per volume</v>
      </c>
      <c r="G703" s="134">
        <f>Systematic[[#This Row],[Sample]]*1000000+Systematic[[#This Row],[SubSample]]*10000+Systematic[[#This Row],[VariableIndex]]</f>
        <v>2040002</v>
      </c>
      <c r="H703" s="134">
        <f>Systematic[[#This Row],[SampleVariableLabel]]+100*Systematic[[#This Row],[State]]</f>
        <v>2040202</v>
      </c>
      <c r="I703" s="27" t="e">
        <f>IF(Systematic[[#This Row],[Sample]]&gt;nSamples,"",INDEX(MarkStats[],MATCH(Systematic[[#This Row],[SampleVariableLabel]],MarkStats[Label],0), Systematic[[#This Row],[State]]+4))</f>
        <v>#N/A</v>
      </c>
    </row>
    <row r="704" spans="1:9" x14ac:dyDescent="0.25">
      <c r="A704" s="1">
        <f t="shared" si="32"/>
        <v>2</v>
      </c>
      <c r="B704" s="1">
        <f t="shared" si="30"/>
        <v>4</v>
      </c>
      <c r="C704" s="1">
        <f>IF(Systematic[[#This Row],[VariableIndex]]&gt;1,C703,IF(C703+1=StepsPerSubsample,0,C703+1))</f>
        <v>2</v>
      </c>
      <c r="D704" s="1">
        <f t="shared" si="31"/>
        <v>3</v>
      </c>
      <c r="E704" s="1" t="str">
        <f>INDEX(Protocol[Mark],MATCH(C704,Protocol[Step],0))</f>
        <v>3Omy</v>
      </c>
      <c r="F704" s="1" t="str">
        <f>INDEX(Variables[Variable],MATCH(Systematic[[#This Row],[VariableIndex]],Variables[Index],0))</f>
        <v>Specific flux</v>
      </c>
      <c r="G704" s="134">
        <f>Systematic[[#This Row],[Sample]]*1000000+Systematic[[#This Row],[SubSample]]*10000+Systematic[[#This Row],[VariableIndex]]</f>
        <v>2040003</v>
      </c>
      <c r="H704" s="134">
        <f>Systematic[[#This Row],[SampleVariableLabel]]+100*Systematic[[#This Row],[State]]</f>
        <v>2040203</v>
      </c>
      <c r="I704" s="27" t="e">
        <f>IF(Systematic[[#This Row],[Sample]]&gt;nSamples,"",INDEX(MarkStats[],MATCH(Systematic[[#This Row],[SampleVariableLabel]],MarkStats[Label],0), Systematic[[#This Row],[State]]+4))</f>
        <v>#N/A</v>
      </c>
    </row>
    <row r="705" spans="1:9" x14ac:dyDescent="0.25">
      <c r="A705" s="1">
        <f t="shared" si="32"/>
        <v>2</v>
      </c>
      <c r="B705" s="1">
        <f t="shared" si="30"/>
        <v>4</v>
      </c>
      <c r="C705" s="1">
        <f>IF(Systematic[[#This Row],[VariableIndex]]&gt;1,C704,IF(C704+1=StepsPerSubsample,0,C704+1))</f>
        <v>2</v>
      </c>
      <c r="D705" s="1">
        <f t="shared" si="31"/>
        <v>4</v>
      </c>
      <c r="E705" s="1" t="str">
        <f>INDEX(Protocol[Mark],MATCH(C705,Protocol[Step],0))</f>
        <v>3Omy</v>
      </c>
      <c r="F705" s="1" t="str">
        <f>INDEX(Variables[Variable],MATCH(Systematic[[#This Row],[VariableIndex]],Variables[Index],0))</f>
        <v>Flux control ratio</v>
      </c>
      <c r="G705" s="134">
        <f>Systematic[[#This Row],[Sample]]*1000000+Systematic[[#This Row],[SubSample]]*10000+Systematic[[#This Row],[VariableIndex]]</f>
        <v>2040004</v>
      </c>
      <c r="H705" s="134">
        <f>Systematic[[#This Row],[SampleVariableLabel]]+100*Systematic[[#This Row],[State]]</f>
        <v>2040204</v>
      </c>
      <c r="I705" s="27" t="e">
        <f>IF(Systematic[[#This Row],[Sample]]&gt;nSamples,"",INDEX(MarkStats[],MATCH(Systematic[[#This Row],[SampleVariableLabel]],MarkStats[Label],0), Systematic[[#This Row],[State]]+4))</f>
        <v>#N/A</v>
      </c>
    </row>
    <row r="706" spans="1:9" x14ac:dyDescent="0.25">
      <c r="A706" s="1">
        <f t="shared" si="32"/>
        <v>2</v>
      </c>
      <c r="B706" s="1">
        <f t="shared" si="30"/>
        <v>4</v>
      </c>
      <c r="C706" s="1">
        <f>IF(Systematic[[#This Row],[VariableIndex]]&gt;1,C705,IF(C705+1=StepsPerSubsample,0,C705+1))</f>
        <v>2</v>
      </c>
      <c r="D706" s="1">
        <f t="shared" si="31"/>
        <v>5</v>
      </c>
      <c r="E706" s="1" t="str">
        <f>INDEX(Protocol[Mark],MATCH(C706,Protocol[Step],0))</f>
        <v>3Omy</v>
      </c>
      <c r="F706" s="1" t="str">
        <f>INDEX(Variables[Variable],MATCH(Systematic[[#This Row],[VariableIndex]],Variables[Index],0))</f>
        <v>Specific flux (mt)</v>
      </c>
      <c r="G706" s="134">
        <f>Systematic[[#This Row],[Sample]]*1000000+Systematic[[#This Row],[SubSample]]*10000+Systematic[[#This Row],[VariableIndex]]</f>
        <v>2040005</v>
      </c>
      <c r="H706" s="134">
        <f>Systematic[[#This Row],[SampleVariableLabel]]+100*Systematic[[#This Row],[State]]</f>
        <v>2040205</v>
      </c>
      <c r="I706" s="27" t="e">
        <f>IF(Systematic[[#This Row],[Sample]]&gt;nSamples,"",INDEX(MarkStats[],MATCH(Systematic[[#This Row],[SampleVariableLabel]],MarkStats[Label],0), Systematic[[#This Row],[State]]+4))</f>
        <v>#N/A</v>
      </c>
    </row>
    <row r="707" spans="1:9" x14ac:dyDescent="0.25">
      <c r="A707" s="1">
        <f t="shared" si="32"/>
        <v>2</v>
      </c>
      <c r="B707" s="1">
        <f t="shared" ref="B707:B770" si="33">IF(OR(C707&gt;0,D707&gt;1),B706,IF(B706=SubsamplesPerSample,1,B706+1))</f>
        <v>4</v>
      </c>
      <c r="C707" s="1">
        <f>IF(Systematic[[#This Row],[VariableIndex]]&gt;1,C706,IF(C706+1=StepsPerSubsample,0,C706+1))</f>
        <v>2</v>
      </c>
      <c r="D707" s="1">
        <f t="shared" ref="D707:D770" si="34">IF(D706=nVariables,1,D706+1)</f>
        <v>6</v>
      </c>
      <c r="E707" s="1" t="str">
        <f>INDEX(Protocol[Mark],MATCH(C707,Protocol[Step],0))</f>
        <v>3Omy</v>
      </c>
      <c r="F707" s="1" t="str">
        <f>INDEX(Variables[Variable],MATCH(Systematic[[#This Row],[VariableIndex]],Variables[Index],0))</f>
        <v>FCR (mt: ROX-corr.)</v>
      </c>
      <c r="G707" s="134">
        <f>Systematic[[#This Row],[Sample]]*1000000+Systematic[[#This Row],[SubSample]]*10000+Systematic[[#This Row],[VariableIndex]]</f>
        <v>2040006</v>
      </c>
      <c r="H707" s="134">
        <f>Systematic[[#This Row],[SampleVariableLabel]]+100*Systematic[[#This Row],[State]]</f>
        <v>2040206</v>
      </c>
      <c r="I707" s="27" t="e">
        <f>IF(Systematic[[#This Row],[Sample]]&gt;nSamples,"",INDEX(MarkStats[],MATCH(Systematic[[#This Row],[SampleVariableLabel]],MarkStats[Label],0), Systematic[[#This Row],[State]]+4))</f>
        <v>#N/A</v>
      </c>
    </row>
    <row r="708" spans="1:9" x14ac:dyDescent="0.25">
      <c r="A708" s="1">
        <f t="shared" ref="A708:A771" si="35">IF(OR(B708&gt;1,C708&gt;0,D708&gt;1),A707,A707+1)</f>
        <v>2</v>
      </c>
      <c r="B708" s="1">
        <f t="shared" si="33"/>
        <v>4</v>
      </c>
      <c r="C708" s="1">
        <f>IF(Systematic[[#This Row],[VariableIndex]]&gt;1,C707,IF(C707+1=StepsPerSubsample,0,C707+1))</f>
        <v>2</v>
      </c>
      <c r="D708" s="1">
        <f t="shared" si="34"/>
        <v>7</v>
      </c>
      <c r="E708" s="1" t="str">
        <f>INDEX(Protocol[Mark],MATCH(C708,Protocol[Step],0))</f>
        <v>3Omy</v>
      </c>
      <c r="F708" s="1" t="str">
        <f>INDEX(Variables[Variable],MATCH(Systematic[[#This Row],[VariableIndex]],Variables[Index],0))</f>
        <v>FCR (mt: ROX-corr.)</v>
      </c>
      <c r="G708" s="134">
        <f>Systematic[[#This Row],[Sample]]*1000000+Systematic[[#This Row],[SubSample]]*10000+Systematic[[#This Row],[VariableIndex]]</f>
        <v>2040007</v>
      </c>
      <c r="H708" s="134">
        <f>Systematic[[#This Row],[SampleVariableLabel]]+100*Systematic[[#This Row],[State]]</f>
        <v>2040207</v>
      </c>
      <c r="I708" s="27" t="e">
        <f>IF(Systematic[[#This Row],[Sample]]&gt;nSamples,"",INDEX(MarkStats[],MATCH(Systematic[[#This Row],[SampleVariableLabel]],MarkStats[Label],0), Systematic[[#This Row],[State]]+4))</f>
        <v>#N/A</v>
      </c>
    </row>
    <row r="709" spans="1:9" x14ac:dyDescent="0.25">
      <c r="A709" s="1">
        <f t="shared" si="35"/>
        <v>2</v>
      </c>
      <c r="B709" s="1">
        <f t="shared" si="33"/>
        <v>4</v>
      </c>
      <c r="C709" s="1">
        <f>IF(Systematic[[#This Row],[VariableIndex]]&gt;1,C708,IF(C708+1=StepsPerSubsample,0,C708+1))</f>
        <v>3</v>
      </c>
      <c r="D709" s="1">
        <f t="shared" si="34"/>
        <v>1</v>
      </c>
      <c r="E709" s="1" t="str">
        <f>INDEX(Protocol[Mark],MATCH(C709,Protocol[Step],0))</f>
        <v>4U</v>
      </c>
      <c r="F709" s="1" t="str">
        <f>INDEX(Variables[Variable],MATCH(Systematic[[#This Row],[VariableIndex]],Variables[Index],0))</f>
        <v>O2 concentration</v>
      </c>
      <c r="G709" s="134">
        <f>Systematic[[#This Row],[Sample]]*1000000+Systematic[[#This Row],[SubSample]]*10000+Systematic[[#This Row],[VariableIndex]]</f>
        <v>2040001</v>
      </c>
      <c r="H709" s="134">
        <f>Systematic[[#This Row],[SampleVariableLabel]]+100*Systematic[[#This Row],[State]]</f>
        <v>2040301</v>
      </c>
      <c r="I709" s="27" t="e">
        <f>IF(Systematic[[#This Row],[Sample]]&gt;nSamples,"",INDEX(MarkStats[],MATCH(Systematic[[#This Row],[SampleVariableLabel]],MarkStats[Label],0), Systematic[[#This Row],[State]]+4))</f>
        <v>#N/A</v>
      </c>
    </row>
    <row r="710" spans="1:9" x14ac:dyDescent="0.25">
      <c r="A710" s="1">
        <f t="shared" si="35"/>
        <v>2</v>
      </c>
      <c r="B710" s="1">
        <f t="shared" si="33"/>
        <v>4</v>
      </c>
      <c r="C710" s="1">
        <f>IF(Systematic[[#This Row],[VariableIndex]]&gt;1,C709,IF(C709+1=StepsPerSubsample,0,C709+1))</f>
        <v>3</v>
      </c>
      <c r="D710" s="1">
        <f t="shared" si="34"/>
        <v>2</v>
      </c>
      <c r="E710" s="1" t="str">
        <f>INDEX(Protocol[Mark],MATCH(C710,Protocol[Step],0))</f>
        <v>4U</v>
      </c>
      <c r="F710" s="1" t="str">
        <f>INDEX(Variables[Variable],MATCH(Systematic[[#This Row],[VariableIndex]],Variables[Index],0))</f>
        <v>O2 flux per volume</v>
      </c>
      <c r="G710" s="134">
        <f>Systematic[[#This Row],[Sample]]*1000000+Systematic[[#This Row],[SubSample]]*10000+Systematic[[#This Row],[VariableIndex]]</f>
        <v>2040002</v>
      </c>
      <c r="H710" s="134">
        <f>Systematic[[#This Row],[SampleVariableLabel]]+100*Systematic[[#This Row],[State]]</f>
        <v>2040302</v>
      </c>
      <c r="I710" s="27" t="e">
        <f>IF(Systematic[[#This Row],[Sample]]&gt;nSamples,"",INDEX(MarkStats[],MATCH(Systematic[[#This Row],[SampleVariableLabel]],MarkStats[Label],0), Systematic[[#This Row],[State]]+4))</f>
        <v>#N/A</v>
      </c>
    </row>
    <row r="711" spans="1:9" x14ac:dyDescent="0.25">
      <c r="A711" s="1">
        <f t="shared" si="35"/>
        <v>2</v>
      </c>
      <c r="B711" s="1">
        <f t="shared" si="33"/>
        <v>4</v>
      </c>
      <c r="C711" s="1">
        <f>IF(Systematic[[#This Row],[VariableIndex]]&gt;1,C710,IF(C710+1=StepsPerSubsample,0,C710+1))</f>
        <v>3</v>
      </c>
      <c r="D711" s="1">
        <f t="shared" si="34"/>
        <v>3</v>
      </c>
      <c r="E711" s="1" t="str">
        <f>INDEX(Protocol[Mark],MATCH(C711,Protocol[Step],0))</f>
        <v>4U</v>
      </c>
      <c r="F711" s="1" t="str">
        <f>INDEX(Variables[Variable],MATCH(Systematic[[#This Row],[VariableIndex]],Variables[Index],0))</f>
        <v>Specific flux</v>
      </c>
      <c r="G711" s="134">
        <f>Systematic[[#This Row],[Sample]]*1000000+Systematic[[#This Row],[SubSample]]*10000+Systematic[[#This Row],[VariableIndex]]</f>
        <v>2040003</v>
      </c>
      <c r="H711" s="134">
        <f>Systematic[[#This Row],[SampleVariableLabel]]+100*Systematic[[#This Row],[State]]</f>
        <v>2040303</v>
      </c>
      <c r="I711" s="27" t="e">
        <f>IF(Systematic[[#This Row],[Sample]]&gt;nSamples,"",INDEX(MarkStats[],MATCH(Systematic[[#This Row],[SampleVariableLabel]],MarkStats[Label],0), Systematic[[#This Row],[State]]+4))</f>
        <v>#N/A</v>
      </c>
    </row>
    <row r="712" spans="1:9" x14ac:dyDescent="0.25">
      <c r="A712" s="1">
        <f t="shared" si="35"/>
        <v>2</v>
      </c>
      <c r="B712" s="1">
        <f t="shared" si="33"/>
        <v>4</v>
      </c>
      <c r="C712" s="1">
        <f>IF(Systematic[[#This Row],[VariableIndex]]&gt;1,C711,IF(C711+1=StepsPerSubsample,0,C711+1))</f>
        <v>3</v>
      </c>
      <c r="D712" s="1">
        <f t="shared" si="34"/>
        <v>4</v>
      </c>
      <c r="E712" s="1" t="str">
        <f>INDEX(Protocol[Mark],MATCH(C712,Protocol[Step],0))</f>
        <v>4U</v>
      </c>
      <c r="F712" s="1" t="str">
        <f>INDEX(Variables[Variable],MATCH(Systematic[[#This Row],[VariableIndex]],Variables[Index],0))</f>
        <v>Flux control ratio</v>
      </c>
      <c r="G712" s="134">
        <f>Systematic[[#This Row],[Sample]]*1000000+Systematic[[#This Row],[SubSample]]*10000+Systematic[[#This Row],[VariableIndex]]</f>
        <v>2040004</v>
      </c>
      <c r="H712" s="134">
        <f>Systematic[[#This Row],[SampleVariableLabel]]+100*Systematic[[#This Row],[State]]</f>
        <v>2040304</v>
      </c>
      <c r="I712" s="27" t="e">
        <f>IF(Systematic[[#This Row],[Sample]]&gt;nSamples,"",INDEX(MarkStats[],MATCH(Systematic[[#This Row],[SampleVariableLabel]],MarkStats[Label],0), Systematic[[#This Row],[State]]+4))</f>
        <v>#N/A</v>
      </c>
    </row>
    <row r="713" spans="1:9" x14ac:dyDescent="0.25">
      <c r="A713" s="1">
        <f t="shared" si="35"/>
        <v>2</v>
      </c>
      <c r="B713" s="1">
        <f t="shared" si="33"/>
        <v>4</v>
      </c>
      <c r="C713" s="1">
        <f>IF(Systematic[[#This Row],[VariableIndex]]&gt;1,C712,IF(C712+1=StepsPerSubsample,0,C712+1))</f>
        <v>3</v>
      </c>
      <c r="D713" s="1">
        <f t="shared" si="34"/>
        <v>5</v>
      </c>
      <c r="E713" s="1" t="str">
        <f>INDEX(Protocol[Mark],MATCH(C713,Protocol[Step],0))</f>
        <v>4U</v>
      </c>
      <c r="F713" s="1" t="str">
        <f>INDEX(Variables[Variable],MATCH(Systematic[[#This Row],[VariableIndex]],Variables[Index],0))</f>
        <v>Specific flux (mt)</v>
      </c>
      <c r="G713" s="134">
        <f>Systematic[[#This Row],[Sample]]*1000000+Systematic[[#This Row],[SubSample]]*10000+Systematic[[#This Row],[VariableIndex]]</f>
        <v>2040005</v>
      </c>
      <c r="H713" s="134">
        <f>Systematic[[#This Row],[SampleVariableLabel]]+100*Systematic[[#This Row],[State]]</f>
        <v>2040305</v>
      </c>
      <c r="I713" s="27" t="e">
        <f>IF(Systematic[[#This Row],[Sample]]&gt;nSamples,"",INDEX(MarkStats[],MATCH(Systematic[[#This Row],[SampleVariableLabel]],MarkStats[Label],0), Systematic[[#This Row],[State]]+4))</f>
        <v>#N/A</v>
      </c>
    </row>
    <row r="714" spans="1:9" x14ac:dyDescent="0.25">
      <c r="A714" s="1">
        <f t="shared" si="35"/>
        <v>2</v>
      </c>
      <c r="B714" s="1">
        <f t="shared" si="33"/>
        <v>4</v>
      </c>
      <c r="C714" s="1">
        <f>IF(Systematic[[#This Row],[VariableIndex]]&gt;1,C713,IF(C713+1=StepsPerSubsample,0,C713+1))</f>
        <v>3</v>
      </c>
      <c r="D714" s="1">
        <f t="shared" si="34"/>
        <v>6</v>
      </c>
      <c r="E714" s="1" t="str">
        <f>INDEX(Protocol[Mark],MATCH(C714,Protocol[Step],0))</f>
        <v>4U</v>
      </c>
      <c r="F714" s="1" t="str">
        <f>INDEX(Variables[Variable],MATCH(Systematic[[#This Row],[VariableIndex]],Variables[Index],0))</f>
        <v>FCR (mt: ROX-corr.)</v>
      </c>
      <c r="G714" s="134">
        <f>Systematic[[#This Row],[Sample]]*1000000+Systematic[[#This Row],[SubSample]]*10000+Systematic[[#This Row],[VariableIndex]]</f>
        <v>2040006</v>
      </c>
      <c r="H714" s="134">
        <f>Systematic[[#This Row],[SampleVariableLabel]]+100*Systematic[[#This Row],[State]]</f>
        <v>2040306</v>
      </c>
      <c r="I714" s="27" t="e">
        <f>IF(Systematic[[#This Row],[Sample]]&gt;nSamples,"",INDEX(MarkStats[],MATCH(Systematic[[#This Row],[SampleVariableLabel]],MarkStats[Label],0), Systematic[[#This Row],[State]]+4))</f>
        <v>#N/A</v>
      </c>
    </row>
    <row r="715" spans="1:9" x14ac:dyDescent="0.25">
      <c r="A715" s="1">
        <f t="shared" si="35"/>
        <v>2</v>
      </c>
      <c r="B715" s="1">
        <f t="shared" si="33"/>
        <v>4</v>
      </c>
      <c r="C715" s="1">
        <f>IF(Systematic[[#This Row],[VariableIndex]]&gt;1,C714,IF(C714+1=StepsPerSubsample,0,C714+1))</f>
        <v>3</v>
      </c>
      <c r="D715" s="1">
        <f t="shared" si="34"/>
        <v>7</v>
      </c>
      <c r="E715" s="1" t="str">
        <f>INDEX(Protocol[Mark],MATCH(C715,Protocol[Step],0))</f>
        <v>4U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2040007</v>
      </c>
      <c r="H715" s="134">
        <f>Systematic[[#This Row],[SampleVariableLabel]]+100*Systematic[[#This Row],[State]]</f>
        <v>2040307</v>
      </c>
      <c r="I715" s="27" t="e">
        <f>IF(Systematic[[#This Row],[Sample]]&gt;nSamples,"",INDEX(MarkStats[],MATCH(Systematic[[#This Row],[SampleVariableLabel]],MarkStats[Label],0), Systematic[[#This Row],[State]]+4))</f>
        <v>#N/A</v>
      </c>
    </row>
    <row r="716" spans="1:9" x14ac:dyDescent="0.25">
      <c r="A716" s="1">
        <f t="shared" si="35"/>
        <v>2</v>
      </c>
      <c r="B716" s="1">
        <f t="shared" si="33"/>
        <v>4</v>
      </c>
      <c r="C716" s="1">
        <f>IF(Systematic[[#This Row],[VariableIndex]]&gt;1,C715,IF(C715+1=StepsPerSubsample,0,C715+1))</f>
        <v>4</v>
      </c>
      <c r="D716" s="1">
        <f t="shared" si="34"/>
        <v>1</v>
      </c>
      <c r="E716" s="1" t="str">
        <f>INDEX(Protocol[Mark],MATCH(C716,Protocol[Step],0))</f>
        <v>5Glc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2040001</v>
      </c>
      <c r="H716" s="134">
        <f>Systematic[[#This Row],[SampleVariableLabel]]+100*Systematic[[#This Row],[State]]</f>
        <v>2040401</v>
      </c>
      <c r="I716" s="27" t="e">
        <f>IF(Systematic[[#This Row],[Sample]]&gt;nSamples,"",INDEX(MarkStats[],MATCH(Systematic[[#This Row],[SampleVariableLabel]],MarkStats[Label],0), Systematic[[#This Row],[State]]+4))</f>
        <v>#N/A</v>
      </c>
    </row>
    <row r="717" spans="1:9" x14ac:dyDescent="0.25">
      <c r="A717" s="1">
        <f t="shared" si="35"/>
        <v>2</v>
      </c>
      <c r="B717" s="1">
        <f t="shared" si="33"/>
        <v>4</v>
      </c>
      <c r="C717" s="1">
        <f>IF(Systematic[[#This Row],[VariableIndex]]&gt;1,C716,IF(C716+1=StepsPerSubsample,0,C716+1))</f>
        <v>4</v>
      </c>
      <c r="D717" s="1">
        <f t="shared" si="34"/>
        <v>2</v>
      </c>
      <c r="E717" s="1" t="str">
        <f>INDEX(Protocol[Mark],MATCH(C717,Protocol[Step],0))</f>
        <v>5Glc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2040002</v>
      </c>
      <c r="H717" s="134">
        <f>Systematic[[#This Row],[SampleVariableLabel]]+100*Systematic[[#This Row],[State]]</f>
        <v>2040402</v>
      </c>
      <c r="I717" s="27" t="e">
        <f>IF(Systematic[[#This Row],[Sample]]&gt;nSamples,"",INDEX(MarkStats[],MATCH(Systematic[[#This Row],[SampleVariableLabel]],MarkStats[Label],0), Systematic[[#This Row],[State]]+4))</f>
        <v>#N/A</v>
      </c>
    </row>
    <row r="718" spans="1:9" x14ac:dyDescent="0.25">
      <c r="A718" s="1">
        <f t="shared" si="35"/>
        <v>2</v>
      </c>
      <c r="B718" s="1">
        <f t="shared" si="33"/>
        <v>4</v>
      </c>
      <c r="C718" s="1">
        <f>IF(Systematic[[#This Row],[VariableIndex]]&gt;1,C717,IF(C717+1=StepsPerSubsample,0,C717+1))</f>
        <v>4</v>
      </c>
      <c r="D718" s="1">
        <f t="shared" si="34"/>
        <v>3</v>
      </c>
      <c r="E718" s="1" t="str">
        <f>INDEX(Protocol[Mark],MATCH(C718,Protocol[Step],0))</f>
        <v>5Glc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2040003</v>
      </c>
      <c r="H718" s="134">
        <f>Systematic[[#This Row],[SampleVariableLabel]]+100*Systematic[[#This Row],[State]]</f>
        <v>2040403</v>
      </c>
      <c r="I718" s="27" t="e">
        <f>IF(Systematic[[#This Row],[Sample]]&gt;nSamples,"",INDEX(MarkStats[],MATCH(Systematic[[#This Row],[SampleVariableLabel]],MarkStats[Label],0), Systematic[[#This Row],[State]]+4))</f>
        <v>#N/A</v>
      </c>
    </row>
    <row r="719" spans="1:9" x14ac:dyDescent="0.25">
      <c r="A719" s="1">
        <f t="shared" si="35"/>
        <v>2</v>
      </c>
      <c r="B719" s="1">
        <f t="shared" si="33"/>
        <v>4</v>
      </c>
      <c r="C719" s="1">
        <f>IF(Systematic[[#This Row],[VariableIndex]]&gt;1,C718,IF(C718+1=StepsPerSubsample,0,C718+1))</f>
        <v>4</v>
      </c>
      <c r="D719" s="1">
        <f t="shared" si="34"/>
        <v>4</v>
      </c>
      <c r="E719" s="1" t="str">
        <f>INDEX(Protocol[Mark],MATCH(C719,Protocol[Step],0))</f>
        <v>5Glc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2040004</v>
      </c>
      <c r="H719" s="134">
        <f>Systematic[[#This Row],[SampleVariableLabel]]+100*Systematic[[#This Row],[State]]</f>
        <v>2040404</v>
      </c>
      <c r="I719" s="27" t="e">
        <f>IF(Systematic[[#This Row],[Sample]]&gt;nSamples,"",INDEX(MarkStats[],MATCH(Systematic[[#This Row],[SampleVariableLabel]],MarkStats[Label],0), Systematic[[#This Row],[State]]+4))</f>
        <v>#N/A</v>
      </c>
    </row>
    <row r="720" spans="1:9" x14ac:dyDescent="0.25">
      <c r="A720" s="1">
        <f t="shared" si="35"/>
        <v>2</v>
      </c>
      <c r="B720" s="1">
        <f t="shared" si="33"/>
        <v>4</v>
      </c>
      <c r="C720" s="1">
        <f>IF(Systematic[[#This Row],[VariableIndex]]&gt;1,C719,IF(C719+1=StepsPerSubsample,0,C719+1))</f>
        <v>4</v>
      </c>
      <c r="D720" s="1">
        <f t="shared" si="34"/>
        <v>5</v>
      </c>
      <c r="E720" s="1" t="str">
        <f>INDEX(Protocol[Mark],MATCH(C720,Protocol[Step],0))</f>
        <v>5Glc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2040005</v>
      </c>
      <c r="H720" s="134">
        <f>Systematic[[#This Row],[SampleVariableLabel]]+100*Systematic[[#This Row],[State]]</f>
        <v>2040405</v>
      </c>
      <c r="I720" s="27" t="e">
        <f>IF(Systematic[[#This Row],[Sample]]&gt;nSamples,"",INDEX(MarkStats[],MATCH(Systematic[[#This Row],[SampleVariableLabel]],MarkStats[Label],0), Systematic[[#This Row],[State]]+4))</f>
        <v>#N/A</v>
      </c>
    </row>
    <row r="721" spans="1:9" x14ac:dyDescent="0.25">
      <c r="A721" s="1">
        <f t="shared" si="35"/>
        <v>2</v>
      </c>
      <c r="B721" s="1">
        <f t="shared" si="33"/>
        <v>4</v>
      </c>
      <c r="C721" s="1">
        <f>IF(Systematic[[#This Row],[VariableIndex]]&gt;1,C720,IF(C720+1=StepsPerSubsample,0,C720+1))</f>
        <v>4</v>
      </c>
      <c r="D721" s="1">
        <f t="shared" si="34"/>
        <v>6</v>
      </c>
      <c r="E721" s="1" t="str">
        <f>INDEX(Protocol[Mark],MATCH(C721,Protocol[Step],0))</f>
        <v>5Glc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2040006</v>
      </c>
      <c r="H721" s="134">
        <f>Systematic[[#This Row],[SampleVariableLabel]]+100*Systematic[[#This Row],[State]]</f>
        <v>2040406</v>
      </c>
      <c r="I721" s="27" t="e">
        <f>IF(Systematic[[#This Row],[Sample]]&gt;nSamples,"",INDEX(MarkStats[],MATCH(Systematic[[#This Row],[SampleVariableLabel]],MarkStats[Label],0), Systematic[[#This Row],[State]]+4))</f>
        <v>#N/A</v>
      </c>
    </row>
    <row r="722" spans="1:9" x14ac:dyDescent="0.25">
      <c r="A722" s="1">
        <f t="shared" si="35"/>
        <v>2</v>
      </c>
      <c r="B722" s="1">
        <f t="shared" si="33"/>
        <v>4</v>
      </c>
      <c r="C722" s="1">
        <f>IF(Systematic[[#This Row],[VariableIndex]]&gt;1,C721,IF(C721+1=StepsPerSubsample,0,C721+1))</f>
        <v>4</v>
      </c>
      <c r="D722" s="1">
        <f t="shared" si="34"/>
        <v>7</v>
      </c>
      <c r="E722" s="1" t="str">
        <f>INDEX(Protocol[Mark],MATCH(C722,Protocol[Step],0))</f>
        <v>5Glc</v>
      </c>
      <c r="F722" s="1" t="str">
        <f>INDEX(Variables[Variable],MATCH(Systematic[[#This Row],[VariableIndex]],Variables[Index],0))</f>
        <v>FCR (mt: ROX-corr.)</v>
      </c>
      <c r="G722" s="134">
        <f>Systematic[[#This Row],[Sample]]*1000000+Systematic[[#This Row],[SubSample]]*10000+Systematic[[#This Row],[VariableIndex]]</f>
        <v>2040007</v>
      </c>
      <c r="H722" s="134">
        <f>Systematic[[#This Row],[SampleVariableLabel]]+100*Systematic[[#This Row],[State]]</f>
        <v>2040407</v>
      </c>
      <c r="I722" s="27" t="e">
        <f>IF(Systematic[[#This Row],[Sample]]&gt;nSamples,"",INDEX(MarkStats[],MATCH(Systematic[[#This Row],[SampleVariableLabel]],MarkStats[Label],0), Systematic[[#This Row],[State]]+4))</f>
        <v>#N/A</v>
      </c>
    </row>
    <row r="723" spans="1:9" x14ac:dyDescent="0.25">
      <c r="A723" s="1">
        <f t="shared" si="35"/>
        <v>2</v>
      </c>
      <c r="B723" s="1">
        <f t="shared" si="33"/>
        <v>4</v>
      </c>
      <c r="C723" s="1">
        <f>IF(Systematic[[#This Row],[VariableIndex]]&gt;1,C722,IF(C722+1=StepsPerSubsample,0,C722+1))</f>
        <v>5</v>
      </c>
      <c r="D723" s="1">
        <f t="shared" si="34"/>
        <v>1</v>
      </c>
      <c r="E723" s="1" t="str">
        <f>INDEX(Protocol[Mark],MATCH(C723,Protocol[Step],0))</f>
        <v>6M2</v>
      </c>
      <c r="F723" s="1" t="str">
        <f>INDEX(Variables[Variable],MATCH(Systematic[[#This Row],[VariableIndex]],Variables[Index],0))</f>
        <v>O2 concentration</v>
      </c>
      <c r="G723" s="134">
        <f>Systematic[[#This Row],[Sample]]*1000000+Systematic[[#This Row],[SubSample]]*10000+Systematic[[#This Row],[VariableIndex]]</f>
        <v>2040001</v>
      </c>
      <c r="H723" s="134">
        <f>Systematic[[#This Row],[SampleVariableLabel]]+100*Systematic[[#This Row],[State]]</f>
        <v>2040501</v>
      </c>
      <c r="I723" s="27" t="e">
        <f>IF(Systematic[[#This Row],[Sample]]&gt;nSamples,"",INDEX(MarkStats[],MATCH(Systematic[[#This Row],[SampleVariableLabel]],MarkStats[Label],0), Systematic[[#This Row],[State]]+4))</f>
        <v>#N/A</v>
      </c>
    </row>
    <row r="724" spans="1:9" x14ac:dyDescent="0.25">
      <c r="A724" s="1">
        <f t="shared" si="35"/>
        <v>2</v>
      </c>
      <c r="B724" s="1">
        <f t="shared" si="33"/>
        <v>4</v>
      </c>
      <c r="C724" s="1">
        <f>IF(Systematic[[#This Row],[VariableIndex]]&gt;1,C723,IF(C723+1=StepsPerSubsample,0,C723+1))</f>
        <v>5</v>
      </c>
      <c r="D724" s="1">
        <f t="shared" si="34"/>
        <v>2</v>
      </c>
      <c r="E724" s="1" t="str">
        <f>INDEX(Protocol[Mark],MATCH(C724,Protocol[Step],0))</f>
        <v>6M2</v>
      </c>
      <c r="F724" s="1" t="str">
        <f>INDEX(Variables[Variable],MATCH(Systematic[[#This Row],[VariableIndex]],Variables[Index],0))</f>
        <v>O2 flux per volume</v>
      </c>
      <c r="G724" s="134">
        <f>Systematic[[#This Row],[Sample]]*1000000+Systematic[[#This Row],[SubSample]]*10000+Systematic[[#This Row],[VariableIndex]]</f>
        <v>2040002</v>
      </c>
      <c r="H724" s="134">
        <f>Systematic[[#This Row],[SampleVariableLabel]]+100*Systematic[[#This Row],[State]]</f>
        <v>2040502</v>
      </c>
      <c r="I724" s="27" t="e">
        <f>IF(Systematic[[#This Row],[Sample]]&gt;nSamples,"",INDEX(MarkStats[],MATCH(Systematic[[#This Row],[SampleVariableLabel]],MarkStats[Label],0), Systematic[[#This Row],[State]]+4))</f>
        <v>#N/A</v>
      </c>
    </row>
    <row r="725" spans="1:9" x14ac:dyDescent="0.25">
      <c r="A725" s="1">
        <f t="shared" si="35"/>
        <v>2</v>
      </c>
      <c r="B725" s="1">
        <f t="shared" si="33"/>
        <v>4</v>
      </c>
      <c r="C725" s="1">
        <f>IF(Systematic[[#This Row],[VariableIndex]]&gt;1,C724,IF(C724+1=StepsPerSubsample,0,C724+1))</f>
        <v>5</v>
      </c>
      <c r="D725" s="1">
        <f t="shared" si="34"/>
        <v>3</v>
      </c>
      <c r="E725" s="1" t="str">
        <f>INDEX(Protocol[Mark],MATCH(C725,Protocol[Step],0))</f>
        <v>6M2</v>
      </c>
      <c r="F725" s="1" t="str">
        <f>INDEX(Variables[Variable],MATCH(Systematic[[#This Row],[VariableIndex]],Variables[Index],0))</f>
        <v>Specific flux</v>
      </c>
      <c r="G725" s="134">
        <f>Systematic[[#This Row],[Sample]]*1000000+Systematic[[#This Row],[SubSample]]*10000+Systematic[[#This Row],[VariableIndex]]</f>
        <v>2040003</v>
      </c>
      <c r="H725" s="134">
        <f>Systematic[[#This Row],[SampleVariableLabel]]+100*Systematic[[#This Row],[State]]</f>
        <v>2040503</v>
      </c>
      <c r="I725" s="27" t="e">
        <f>IF(Systematic[[#This Row],[Sample]]&gt;nSamples,"",INDEX(MarkStats[],MATCH(Systematic[[#This Row],[SampleVariableLabel]],MarkStats[Label],0), Systematic[[#This Row],[State]]+4))</f>
        <v>#N/A</v>
      </c>
    </row>
    <row r="726" spans="1:9" x14ac:dyDescent="0.25">
      <c r="A726" s="1">
        <f t="shared" si="35"/>
        <v>2</v>
      </c>
      <c r="B726" s="1">
        <f t="shared" si="33"/>
        <v>4</v>
      </c>
      <c r="C726" s="1">
        <f>IF(Systematic[[#This Row],[VariableIndex]]&gt;1,C725,IF(C725+1=StepsPerSubsample,0,C725+1))</f>
        <v>5</v>
      </c>
      <c r="D726" s="1">
        <f t="shared" si="34"/>
        <v>4</v>
      </c>
      <c r="E726" s="1" t="str">
        <f>INDEX(Protocol[Mark],MATCH(C726,Protocol[Step],0))</f>
        <v>6M2</v>
      </c>
      <c r="F726" s="1" t="str">
        <f>INDEX(Variables[Variable],MATCH(Systematic[[#This Row],[VariableIndex]],Variables[Index],0))</f>
        <v>Flux control ratio</v>
      </c>
      <c r="G726" s="134">
        <f>Systematic[[#This Row],[Sample]]*1000000+Systematic[[#This Row],[SubSample]]*10000+Systematic[[#This Row],[VariableIndex]]</f>
        <v>2040004</v>
      </c>
      <c r="H726" s="134">
        <f>Systematic[[#This Row],[SampleVariableLabel]]+100*Systematic[[#This Row],[State]]</f>
        <v>2040504</v>
      </c>
      <c r="I726" s="27" t="e">
        <f>IF(Systematic[[#This Row],[Sample]]&gt;nSamples,"",INDEX(MarkStats[],MATCH(Systematic[[#This Row],[SampleVariableLabel]],MarkStats[Label],0), Systematic[[#This Row],[State]]+4))</f>
        <v>#N/A</v>
      </c>
    </row>
    <row r="727" spans="1:9" x14ac:dyDescent="0.25">
      <c r="A727" s="1">
        <f t="shared" si="35"/>
        <v>2</v>
      </c>
      <c r="B727" s="1">
        <f t="shared" si="33"/>
        <v>4</v>
      </c>
      <c r="C727" s="1">
        <f>IF(Systematic[[#This Row],[VariableIndex]]&gt;1,C726,IF(C726+1=StepsPerSubsample,0,C726+1))</f>
        <v>5</v>
      </c>
      <c r="D727" s="1">
        <f t="shared" si="34"/>
        <v>5</v>
      </c>
      <c r="E727" s="1" t="str">
        <f>INDEX(Protocol[Mark],MATCH(C727,Protocol[Step],0))</f>
        <v>6M2</v>
      </c>
      <c r="F727" s="1" t="str">
        <f>INDEX(Variables[Variable],MATCH(Systematic[[#This Row],[VariableIndex]],Variables[Index],0))</f>
        <v>Specific flux (mt)</v>
      </c>
      <c r="G727" s="134">
        <f>Systematic[[#This Row],[Sample]]*1000000+Systematic[[#This Row],[SubSample]]*10000+Systematic[[#This Row],[VariableIndex]]</f>
        <v>2040005</v>
      </c>
      <c r="H727" s="134">
        <f>Systematic[[#This Row],[SampleVariableLabel]]+100*Systematic[[#This Row],[State]]</f>
        <v>2040505</v>
      </c>
      <c r="I727" s="27" t="e">
        <f>IF(Systematic[[#This Row],[Sample]]&gt;nSamples,"",INDEX(MarkStats[],MATCH(Systematic[[#This Row],[SampleVariableLabel]],MarkStats[Label],0), Systematic[[#This Row],[State]]+4))</f>
        <v>#N/A</v>
      </c>
    </row>
    <row r="728" spans="1:9" x14ac:dyDescent="0.25">
      <c r="A728" s="1">
        <f t="shared" si="35"/>
        <v>2</v>
      </c>
      <c r="B728" s="1">
        <f t="shared" si="33"/>
        <v>4</v>
      </c>
      <c r="C728" s="1">
        <f>IF(Systematic[[#This Row],[VariableIndex]]&gt;1,C727,IF(C727+1=StepsPerSubsample,0,C727+1))</f>
        <v>5</v>
      </c>
      <c r="D728" s="1">
        <f t="shared" si="34"/>
        <v>6</v>
      </c>
      <c r="E728" s="1" t="str">
        <f>INDEX(Protocol[Mark],MATCH(C728,Protocol[Step],0))</f>
        <v>6M2</v>
      </c>
      <c r="F728" s="1" t="str">
        <f>INDEX(Variables[Variable],MATCH(Systematic[[#This Row],[VariableIndex]],Variables[Index],0))</f>
        <v>FCR (mt: ROX-corr.)</v>
      </c>
      <c r="G728" s="134">
        <f>Systematic[[#This Row],[Sample]]*1000000+Systematic[[#This Row],[SubSample]]*10000+Systematic[[#This Row],[VariableIndex]]</f>
        <v>2040006</v>
      </c>
      <c r="H728" s="134">
        <f>Systematic[[#This Row],[SampleVariableLabel]]+100*Systematic[[#This Row],[State]]</f>
        <v>2040506</v>
      </c>
      <c r="I728" s="27" t="e">
        <f>IF(Systematic[[#This Row],[Sample]]&gt;nSamples,"",INDEX(MarkStats[],MATCH(Systematic[[#This Row],[SampleVariableLabel]],MarkStats[Label],0), Systematic[[#This Row],[State]]+4))</f>
        <v>#N/A</v>
      </c>
    </row>
    <row r="729" spans="1:9" x14ac:dyDescent="0.25">
      <c r="A729" s="1">
        <f t="shared" si="35"/>
        <v>2</v>
      </c>
      <c r="B729" s="1">
        <f t="shared" si="33"/>
        <v>4</v>
      </c>
      <c r="C729" s="1">
        <f>IF(Systematic[[#This Row],[VariableIndex]]&gt;1,C728,IF(C728+1=StepsPerSubsample,0,C728+1))</f>
        <v>5</v>
      </c>
      <c r="D729" s="1">
        <f t="shared" si="34"/>
        <v>7</v>
      </c>
      <c r="E729" s="1" t="str">
        <f>INDEX(Protocol[Mark],MATCH(C729,Protocol[Step],0))</f>
        <v>6M2</v>
      </c>
      <c r="F729" s="1" t="str">
        <f>INDEX(Variables[Variable],MATCH(Systematic[[#This Row],[VariableIndex]],Variables[Index],0))</f>
        <v>FCR (mt: ROX-corr.)</v>
      </c>
      <c r="G729" s="134">
        <f>Systematic[[#This Row],[Sample]]*1000000+Systematic[[#This Row],[SubSample]]*10000+Systematic[[#This Row],[VariableIndex]]</f>
        <v>2040007</v>
      </c>
      <c r="H729" s="134">
        <f>Systematic[[#This Row],[SampleVariableLabel]]+100*Systematic[[#This Row],[State]]</f>
        <v>2040507</v>
      </c>
      <c r="I729" s="27" t="e">
        <f>IF(Systematic[[#This Row],[Sample]]&gt;nSamples,"",INDEX(MarkStats[],MATCH(Systematic[[#This Row],[SampleVariableLabel]],MarkStats[Label],0), Systematic[[#This Row],[State]]+4))</f>
        <v>#N/A</v>
      </c>
    </row>
    <row r="730" spans="1:9" x14ac:dyDescent="0.25">
      <c r="A730" s="1">
        <f t="shared" si="35"/>
        <v>2</v>
      </c>
      <c r="B730" s="1">
        <f t="shared" si="33"/>
        <v>4</v>
      </c>
      <c r="C730" s="1">
        <f>IF(Systematic[[#This Row],[VariableIndex]]&gt;1,C729,IF(C729+1=StepsPerSubsample,0,C729+1))</f>
        <v>6</v>
      </c>
      <c r="D730" s="1">
        <f t="shared" si="34"/>
        <v>1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O2 concentration</v>
      </c>
      <c r="G730" s="134">
        <f>Systematic[[#This Row],[Sample]]*1000000+Systematic[[#This Row],[SubSample]]*10000+Systematic[[#This Row],[VariableIndex]]</f>
        <v>2040001</v>
      </c>
      <c r="H730" s="134">
        <f>Systematic[[#This Row],[SampleVariableLabel]]+100*Systematic[[#This Row],[State]]</f>
        <v>2040601</v>
      </c>
      <c r="I730" s="27" t="e">
        <f>IF(Systematic[[#This Row],[Sample]]&gt;nSamples,"",INDEX(MarkStats[],MATCH(Systematic[[#This Row],[SampleVariableLabel]],MarkStats[Label],0), Systematic[[#This Row],[State]]+4))</f>
        <v>#N/A</v>
      </c>
    </row>
    <row r="731" spans="1:9" x14ac:dyDescent="0.25">
      <c r="A731" s="1">
        <f t="shared" si="35"/>
        <v>2</v>
      </c>
      <c r="B731" s="1">
        <f t="shared" si="33"/>
        <v>4</v>
      </c>
      <c r="C731" s="1">
        <f>IF(Systematic[[#This Row],[VariableIndex]]&gt;1,C730,IF(C730+1=StepsPerSubsample,0,C730+1))</f>
        <v>6</v>
      </c>
      <c r="D731" s="1">
        <f t="shared" si="34"/>
        <v>2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O2 flux per volume</v>
      </c>
      <c r="G731" s="134">
        <f>Systematic[[#This Row],[Sample]]*1000000+Systematic[[#This Row],[SubSample]]*10000+Systematic[[#This Row],[VariableIndex]]</f>
        <v>2040002</v>
      </c>
      <c r="H731" s="134">
        <f>Systematic[[#This Row],[SampleVariableLabel]]+100*Systematic[[#This Row],[State]]</f>
        <v>2040602</v>
      </c>
      <c r="I731" s="27" t="e">
        <f>IF(Systematic[[#This Row],[Sample]]&gt;nSamples,"",INDEX(MarkStats[],MATCH(Systematic[[#This Row],[SampleVariableLabel]],MarkStats[Label],0), Systematic[[#This Row],[State]]+4))</f>
        <v>#N/A</v>
      </c>
    </row>
    <row r="732" spans="1:9" x14ac:dyDescent="0.25">
      <c r="A732" s="1">
        <f t="shared" si="35"/>
        <v>2</v>
      </c>
      <c r="B732" s="1">
        <f t="shared" si="33"/>
        <v>4</v>
      </c>
      <c r="C732" s="1">
        <f>IF(Systematic[[#This Row],[VariableIndex]]&gt;1,C731,IF(C731+1=StepsPerSubsample,0,C731+1))</f>
        <v>6</v>
      </c>
      <c r="D732" s="1">
        <f t="shared" si="34"/>
        <v>3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</v>
      </c>
      <c r="G732" s="134">
        <f>Systematic[[#This Row],[Sample]]*1000000+Systematic[[#This Row],[SubSample]]*10000+Systematic[[#This Row],[VariableIndex]]</f>
        <v>2040003</v>
      </c>
      <c r="H732" s="134">
        <f>Systematic[[#This Row],[SampleVariableLabel]]+100*Systematic[[#This Row],[State]]</f>
        <v>2040603</v>
      </c>
      <c r="I732" s="27" t="e">
        <f>IF(Systematic[[#This Row],[Sample]]&gt;nSamples,"",INDEX(MarkStats[],MATCH(Systematic[[#This Row],[SampleVariableLabel]],MarkStats[Label],0), Systematic[[#This Row],[State]]+4))</f>
        <v>#N/A</v>
      </c>
    </row>
    <row r="733" spans="1:9" x14ac:dyDescent="0.25">
      <c r="A733" s="1">
        <f t="shared" si="35"/>
        <v>2</v>
      </c>
      <c r="B733" s="1">
        <f t="shared" si="33"/>
        <v>4</v>
      </c>
      <c r="C733" s="1">
        <f>IF(Systematic[[#This Row],[VariableIndex]]&gt;1,C732,IF(C732+1=StepsPerSubsample,0,C732+1))</f>
        <v>6</v>
      </c>
      <c r="D733" s="1">
        <f t="shared" si="34"/>
        <v>4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Flux control ratio</v>
      </c>
      <c r="G733" s="134">
        <f>Systematic[[#This Row],[Sample]]*1000000+Systematic[[#This Row],[SubSample]]*10000+Systematic[[#This Row],[VariableIndex]]</f>
        <v>2040004</v>
      </c>
      <c r="H733" s="134">
        <f>Systematic[[#This Row],[SampleVariableLabel]]+100*Systematic[[#This Row],[State]]</f>
        <v>2040604</v>
      </c>
      <c r="I733" s="27" t="e">
        <f>IF(Systematic[[#This Row],[Sample]]&gt;nSamples,"",INDEX(MarkStats[],MATCH(Systematic[[#This Row],[SampleVariableLabel]],MarkStats[Label],0), Systematic[[#This Row],[State]]+4))</f>
        <v>#N/A</v>
      </c>
    </row>
    <row r="734" spans="1:9" x14ac:dyDescent="0.25">
      <c r="A734" s="1">
        <f t="shared" si="35"/>
        <v>2</v>
      </c>
      <c r="B734" s="1">
        <f t="shared" si="33"/>
        <v>4</v>
      </c>
      <c r="C734" s="1">
        <f>IF(Systematic[[#This Row],[VariableIndex]]&gt;1,C733,IF(C733+1=StepsPerSubsample,0,C733+1))</f>
        <v>6</v>
      </c>
      <c r="D734" s="1">
        <f t="shared" si="34"/>
        <v>5</v>
      </c>
      <c r="E734" s="1" t="str">
        <f>INDEX(Protocol[Mark],MATCH(C734,Protocol[Step],0))</f>
        <v>7Rot</v>
      </c>
      <c r="F734" s="1" t="str">
        <f>INDEX(Variables[Variable],MATCH(Systematic[[#This Row],[VariableIndex]],Variables[Index],0))</f>
        <v>Specific flux (mt)</v>
      </c>
      <c r="G734" s="134">
        <f>Systematic[[#This Row],[Sample]]*1000000+Systematic[[#This Row],[SubSample]]*10000+Systematic[[#This Row],[VariableIndex]]</f>
        <v>2040005</v>
      </c>
      <c r="H734" s="134">
        <f>Systematic[[#This Row],[SampleVariableLabel]]+100*Systematic[[#This Row],[State]]</f>
        <v>2040605</v>
      </c>
      <c r="I734" s="27" t="e">
        <f>IF(Systematic[[#This Row],[Sample]]&gt;nSamples,"",INDEX(MarkStats[],MATCH(Systematic[[#This Row],[SampleVariableLabel]],MarkStats[Label],0), Systematic[[#This Row],[State]]+4))</f>
        <v>#N/A</v>
      </c>
    </row>
    <row r="735" spans="1:9" x14ac:dyDescent="0.25">
      <c r="A735" s="1">
        <f t="shared" si="35"/>
        <v>2</v>
      </c>
      <c r="B735" s="1">
        <f t="shared" si="33"/>
        <v>4</v>
      </c>
      <c r="C735" s="1">
        <f>IF(Systematic[[#This Row],[VariableIndex]]&gt;1,C734,IF(C734+1=StepsPerSubsample,0,C734+1))</f>
        <v>6</v>
      </c>
      <c r="D735" s="1">
        <f t="shared" si="34"/>
        <v>6</v>
      </c>
      <c r="E735" s="1" t="str">
        <f>INDEX(Protocol[Mark],MATCH(C735,Protocol[Step],0))</f>
        <v>7Rot</v>
      </c>
      <c r="F735" s="1" t="str">
        <f>INDEX(Variables[Variable],MATCH(Systematic[[#This Row],[VariableIndex]],Variables[Index],0))</f>
        <v>FCR (mt: ROX-corr.)</v>
      </c>
      <c r="G735" s="134">
        <f>Systematic[[#This Row],[Sample]]*1000000+Systematic[[#This Row],[SubSample]]*10000+Systematic[[#This Row],[VariableIndex]]</f>
        <v>2040006</v>
      </c>
      <c r="H735" s="134">
        <f>Systematic[[#This Row],[SampleVariableLabel]]+100*Systematic[[#This Row],[State]]</f>
        <v>2040606</v>
      </c>
      <c r="I735" s="27" t="e">
        <f>IF(Systematic[[#This Row],[Sample]]&gt;nSamples,"",INDEX(MarkStats[],MATCH(Systematic[[#This Row],[SampleVariableLabel]],MarkStats[Label],0), Systematic[[#This Row],[State]]+4))</f>
        <v>#N/A</v>
      </c>
    </row>
    <row r="736" spans="1:9" x14ac:dyDescent="0.25">
      <c r="A736" s="1">
        <f t="shared" si="35"/>
        <v>2</v>
      </c>
      <c r="B736" s="1">
        <f t="shared" si="33"/>
        <v>4</v>
      </c>
      <c r="C736" s="1">
        <f>IF(Systematic[[#This Row],[VariableIndex]]&gt;1,C735,IF(C735+1=StepsPerSubsample,0,C735+1))</f>
        <v>6</v>
      </c>
      <c r="D736" s="1">
        <f t="shared" si="34"/>
        <v>7</v>
      </c>
      <c r="E736" s="1" t="str">
        <f>INDEX(Protocol[Mark],MATCH(C736,Protocol[Step],0))</f>
        <v>7Rot</v>
      </c>
      <c r="F736" s="1" t="str">
        <f>INDEX(Variables[Variable],MATCH(Systematic[[#This Row],[VariableIndex]],Variables[Index],0))</f>
        <v>FCR (mt: ROX-corr.)</v>
      </c>
      <c r="G736" s="134">
        <f>Systematic[[#This Row],[Sample]]*1000000+Systematic[[#This Row],[SubSample]]*10000+Systematic[[#This Row],[VariableIndex]]</f>
        <v>2040007</v>
      </c>
      <c r="H736" s="134">
        <f>Systematic[[#This Row],[SampleVariableLabel]]+100*Systematic[[#This Row],[State]]</f>
        <v>2040607</v>
      </c>
      <c r="I736" s="27" t="e">
        <f>IF(Systematic[[#This Row],[Sample]]&gt;nSamples,"",INDEX(MarkStats[],MATCH(Systematic[[#This Row],[SampleVariableLabel]],MarkStats[Label],0), Systematic[[#This Row],[State]]+4))</f>
        <v>#N/A</v>
      </c>
    </row>
    <row r="737" spans="1:9" x14ac:dyDescent="0.25">
      <c r="A737" s="1">
        <f t="shared" si="35"/>
        <v>2</v>
      </c>
      <c r="B737" s="1">
        <f t="shared" si="33"/>
        <v>4</v>
      </c>
      <c r="C737" s="1">
        <f>IF(Systematic[[#This Row],[VariableIndex]]&gt;1,C736,IF(C736+1=StepsPerSubsample,0,C736+1))</f>
        <v>7</v>
      </c>
      <c r="D737" s="1">
        <f t="shared" si="34"/>
        <v>1</v>
      </c>
      <c r="E737" s="1" t="str">
        <f>INDEX(Protocol[Mark],MATCH(C737,Protocol[Step],0))</f>
        <v>8S</v>
      </c>
      <c r="F737" s="1" t="str">
        <f>INDEX(Variables[Variable],MATCH(Systematic[[#This Row],[VariableIndex]],Variables[Index],0))</f>
        <v>O2 concentration</v>
      </c>
      <c r="G737" s="134">
        <f>Systematic[[#This Row],[Sample]]*1000000+Systematic[[#This Row],[SubSample]]*10000+Systematic[[#This Row],[VariableIndex]]</f>
        <v>2040001</v>
      </c>
      <c r="H737" s="134">
        <f>Systematic[[#This Row],[SampleVariableLabel]]+100*Systematic[[#This Row],[State]]</f>
        <v>2040701</v>
      </c>
      <c r="I737" s="27" t="e">
        <f>IF(Systematic[[#This Row],[Sample]]&gt;nSamples,"",INDEX(MarkStats[],MATCH(Systematic[[#This Row],[SampleVariableLabel]],MarkStats[Label],0), Systematic[[#This Row],[State]]+4))</f>
        <v>#N/A</v>
      </c>
    </row>
    <row r="738" spans="1:9" x14ac:dyDescent="0.25">
      <c r="A738" s="1">
        <f t="shared" si="35"/>
        <v>2</v>
      </c>
      <c r="B738" s="1">
        <f t="shared" si="33"/>
        <v>4</v>
      </c>
      <c r="C738" s="1">
        <f>IF(Systematic[[#This Row],[VariableIndex]]&gt;1,C737,IF(C737+1=StepsPerSubsample,0,C737+1))</f>
        <v>7</v>
      </c>
      <c r="D738" s="1">
        <f t="shared" si="34"/>
        <v>2</v>
      </c>
      <c r="E738" s="1" t="str">
        <f>INDEX(Protocol[Mark],MATCH(C738,Protocol[Step],0))</f>
        <v>8S</v>
      </c>
      <c r="F738" s="1" t="str">
        <f>INDEX(Variables[Variable],MATCH(Systematic[[#This Row],[VariableIndex]],Variables[Index],0))</f>
        <v>O2 flux per volume</v>
      </c>
      <c r="G738" s="134">
        <f>Systematic[[#This Row],[Sample]]*1000000+Systematic[[#This Row],[SubSample]]*10000+Systematic[[#This Row],[VariableIndex]]</f>
        <v>2040002</v>
      </c>
      <c r="H738" s="134">
        <f>Systematic[[#This Row],[SampleVariableLabel]]+100*Systematic[[#This Row],[State]]</f>
        <v>2040702</v>
      </c>
      <c r="I738" s="27" t="e">
        <f>IF(Systematic[[#This Row],[Sample]]&gt;nSamples,"",INDEX(MarkStats[],MATCH(Systematic[[#This Row],[SampleVariableLabel]],MarkStats[Label],0), Systematic[[#This Row],[State]]+4))</f>
        <v>#N/A</v>
      </c>
    </row>
    <row r="739" spans="1:9" x14ac:dyDescent="0.25">
      <c r="A739" s="1">
        <f t="shared" si="35"/>
        <v>2</v>
      </c>
      <c r="B739" s="1">
        <f t="shared" si="33"/>
        <v>4</v>
      </c>
      <c r="C739" s="1">
        <f>IF(Systematic[[#This Row],[VariableIndex]]&gt;1,C738,IF(C738+1=StepsPerSubsample,0,C738+1))</f>
        <v>7</v>
      </c>
      <c r="D739" s="1">
        <f t="shared" si="34"/>
        <v>3</v>
      </c>
      <c r="E739" s="1" t="str">
        <f>INDEX(Protocol[Mark],MATCH(C739,Protocol[Step],0))</f>
        <v>8S</v>
      </c>
      <c r="F739" s="1" t="str">
        <f>INDEX(Variables[Variable],MATCH(Systematic[[#This Row],[VariableIndex]],Variables[Index],0))</f>
        <v>Specific flux</v>
      </c>
      <c r="G739" s="134">
        <f>Systematic[[#This Row],[Sample]]*1000000+Systematic[[#This Row],[SubSample]]*10000+Systematic[[#This Row],[VariableIndex]]</f>
        <v>2040003</v>
      </c>
      <c r="H739" s="134">
        <f>Systematic[[#This Row],[SampleVariableLabel]]+100*Systematic[[#This Row],[State]]</f>
        <v>2040703</v>
      </c>
      <c r="I739" s="27" t="e">
        <f>IF(Systematic[[#This Row],[Sample]]&gt;nSamples,"",INDEX(MarkStats[],MATCH(Systematic[[#This Row],[SampleVariableLabel]],MarkStats[Label],0), Systematic[[#This Row],[State]]+4))</f>
        <v>#N/A</v>
      </c>
    </row>
    <row r="740" spans="1:9" x14ac:dyDescent="0.25">
      <c r="A740" s="1">
        <f t="shared" si="35"/>
        <v>2</v>
      </c>
      <c r="B740" s="1">
        <f t="shared" si="33"/>
        <v>4</v>
      </c>
      <c r="C740" s="1">
        <f>IF(Systematic[[#This Row],[VariableIndex]]&gt;1,C739,IF(C739+1=StepsPerSubsample,0,C739+1))</f>
        <v>7</v>
      </c>
      <c r="D740" s="1">
        <f t="shared" si="34"/>
        <v>4</v>
      </c>
      <c r="E740" s="1" t="str">
        <f>INDEX(Protocol[Mark],MATCH(C740,Protocol[Step],0))</f>
        <v>8S</v>
      </c>
      <c r="F740" s="1" t="str">
        <f>INDEX(Variables[Variable],MATCH(Systematic[[#This Row],[VariableIndex]],Variables[Index],0))</f>
        <v>Flux control ratio</v>
      </c>
      <c r="G740" s="134">
        <f>Systematic[[#This Row],[Sample]]*1000000+Systematic[[#This Row],[SubSample]]*10000+Systematic[[#This Row],[VariableIndex]]</f>
        <v>2040004</v>
      </c>
      <c r="H740" s="134">
        <f>Systematic[[#This Row],[SampleVariableLabel]]+100*Systematic[[#This Row],[State]]</f>
        <v>2040704</v>
      </c>
      <c r="I740" s="27" t="e">
        <f>IF(Systematic[[#This Row],[Sample]]&gt;nSamples,"",INDEX(MarkStats[],MATCH(Systematic[[#This Row],[SampleVariableLabel]],MarkStats[Label],0), Systematic[[#This Row],[State]]+4))</f>
        <v>#N/A</v>
      </c>
    </row>
    <row r="741" spans="1:9" x14ac:dyDescent="0.25">
      <c r="A741" s="1">
        <f t="shared" si="35"/>
        <v>2</v>
      </c>
      <c r="B741" s="1">
        <f t="shared" si="33"/>
        <v>4</v>
      </c>
      <c r="C741" s="1">
        <f>IF(Systematic[[#This Row],[VariableIndex]]&gt;1,C740,IF(C740+1=StepsPerSubsample,0,C740+1))</f>
        <v>7</v>
      </c>
      <c r="D741" s="1">
        <f t="shared" si="34"/>
        <v>5</v>
      </c>
      <c r="E741" s="1" t="str">
        <f>INDEX(Protocol[Mark],MATCH(C741,Protocol[Step],0))</f>
        <v>8S</v>
      </c>
      <c r="F741" s="1" t="str">
        <f>INDEX(Variables[Variable],MATCH(Systematic[[#This Row],[VariableIndex]],Variables[Index],0))</f>
        <v>Specific flux (mt)</v>
      </c>
      <c r="G741" s="134">
        <f>Systematic[[#This Row],[Sample]]*1000000+Systematic[[#This Row],[SubSample]]*10000+Systematic[[#This Row],[VariableIndex]]</f>
        <v>2040005</v>
      </c>
      <c r="H741" s="134">
        <f>Systematic[[#This Row],[SampleVariableLabel]]+100*Systematic[[#This Row],[State]]</f>
        <v>2040705</v>
      </c>
      <c r="I741" s="27" t="e">
        <f>IF(Systematic[[#This Row],[Sample]]&gt;nSamples,"",INDEX(MarkStats[],MATCH(Systematic[[#This Row],[SampleVariableLabel]],MarkStats[Label],0), Systematic[[#This Row],[State]]+4))</f>
        <v>#N/A</v>
      </c>
    </row>
    <row r="742" spans="1:9" x14ac:dyDescent="0.25">
      <c r="A742" s="1">
        <f t="shared" si="35"/>
        <v>2</v>
      </c>
      <c r="B742" s="1">
        <f t="shared" si="33"/>
        <v>4</v>
      </c>
      <c r="C742" s="1">
        <f>IF(Systematic[[#This Row],[VariableIndex]]&gt;1,C741,IF(C741+1=StepsPerSubsample,0,C741+1))</f>
        <v>7</v>
      </c>
      <c r="D742" s="1">
        <f t="shared" si="34"/>
        <v>6</v>
      </c>
      <c r="E742" s="1" t="str">
        <f>INDEX(Protocol[Mark],MATCH(C742,Protocol[Step],0))</f>
        <v>8S</v>
      </c>
      <c r="F742" s="1" t="str">
        <f>INDEX(Variables[Variable],MATCH(Systematic[[#This Row],[VariableIndex]],Variables[Index],0))</f>
        <v>FCR (mt: ROX-corr.)</v>
      </c>
      <c r="G742" s="134">
        <f>Systematic[[#This Row],[Sample]]*1000000+Systematic[[#This Row],[SubSample]]*10000+Systematic[[#This Row],[VariableIndex]]</f>
        <v>2040006</v>
      </c>
      <c r="H742" s="134">
        <f>Systematic[[#This Row],[SampleVariableLabel]]+100*Systematic[[#This Row],[State]]</f>
        <v>2040706</v>
      </c>
      <c r="I742" s="27" t="e">
        <f>IF(Systematic[[#This Row],[Sample]]&gt;nSamples,"",INDEX(MarkStats[],MATCH(Systematic[[#This Row],[SampleVariableLabel]],MarkStats[Label],0), Systematic[[#This Row],[State]]+4))</f>
        <v>#N/A</v>
      </c>
    </row>
    <row r="743" spans="1:9" x14ac:dyDescent="0.25">
      <c r="A743" s="1">
        <f t="shared" si="35"/>
        <v>2</v>
      </c>
      <c r="B743" s="1">
        <f t="shared" si="33"/>
        <v>4</v>
      </c>
      <c r="C743" s="1">
        <f>IF(Systematic[[#This Row],[VariableIndex]]&gt;1,C742,IF(C742+1=StepsPerSubsample,0,C742+1))</f>
        <v>7</v>
      </c>
      <c r="D743" s="1">
        <f t="shared" si="34"/>
        <v>7</v>
      </c>
      <c r="E743" s="1" t="str">
        <f>INDEX(Protocol[Mark],MATCH(C743,Protocol[Step],0))</f>
        <v>8S</v>
      </c>
      <c r="F743" s="1" t="str">
        <f>INDEX(Variables[Variable],MATCH(Systematic[[#This Row],[VariableIndex]],Variables[Index],0))</f>
        <v>FCR (mt: ROX-corr.)</v>
      </c>
      <c r="G743" s="134">
        <f>Systematic[[#This Row],[Sample]]*1000000+Systematic[[#This Row],[SubSample]]*10000+Systematic[[#This Row],[VariableIndex]]</f>
        <v>2040007</v>
      </c>
      <c r="H743" s="134">
        <f>Systematic[[#This Row],[SampleVariableLabel]]+100*Systematic[[#This Row],[State]]</f>
        <v>2040707</v>
      </c>
      <c r="I743" s="27" t="e">
        <f>IF(Systematic[[#This Row],[Sample]]&gt;nSamples,"",INDEX(MarkStats[],MATCH(Systematic[[#This Row],[SampleVariableLabel]],MarkStats[Label],0), Systematic[[#This Row],[State]]+4))</f>
        <v>#N/A</v>
      </c>
    </row>
    <row r="744" spans="1:9" x14ac:dyDescent="0.25">
      <c r="A744" s="1">
        <f t="shared" si="35"/>
        <v>2</v>
      </c>
      <c r="B744" s="1">
        <f t="shared" si="33"/>
        <v>4</v>
      </c>
      <c r="C744" s="1">
        <f>IF(Systematic[[#This Row],[VariableIndex]]&gt;1,C743,IF(C743+1=StepsPerSubsample,0,C743+1))</f>
        <v>8</v>
      </c>
      <c r="D744" s="1">
        <f t="shared" si="34"/>
        <v>1</v>
      </c>
      <c r="E744" s="1" t="str">
        <f>INDEX(Protocol[Mark],MATCH(C744,Protocol[Step],0))</f>
        <v>9Dig</v>
      </c>
      <c r="F744" s="1" t="str">
        <f>INDEX(Variables[Variable],MATCH(Systematic[[#This Row],[VariableIndex]],Variables[Index],0))</f>
        <v>O2 concentration</v>
      </c>
      <c r="G744" s="134">
        <f>Systematic[[#This Row],[Sample]]*1000000+Systematic[[#This Row],[SubSample]]*10000+Systematic[[#This Row],[VariableIndex]]</f>
        <v>2040001</v>
      </c>
      <c r="H744" s="134">
        <f>Systematic[[#This Row],[SampleVariableLabel]]+100*Systematic[[#This Row],[State]]</f>
        <v>2040801</v>
      </c>
      <c r="I744" s="27" t="e">
        <f>IF(Systematic[[#This Row],[Sample]]&gt;nSamples,"",INDEX(MarkStats[],MATCH(Systematic[[#This Row],[SampleVariableLabel]],MarkStats[Label],0), Systematic[[#This Row],[State]]+4))</f>
        <v>#N/A</v>
      </c>
    </row>
    <row r="745" spans="1:9" x14ac:dyDescent="0.25">
      <c r="A745" s="1">
        <f t="shared" si="35"/>
        <v>2</v>
      </c>
      <c r="B745" s="1">
        <f t="shared" si="33"/>
        <v>4</v>
      </c>
      <c r="C745" s="1">
        <f>IF(Systematic[[#This Row],[VariableIndex]]&gt;1,C744,IF(C744+1=StepsPerSubsample,0,C744+1))</f>
        <v>8</v>
      </c>
      <c r="D745" s="1">
        <f t="shared" si="34"/>
        <v>2</v>
      </c>
      <c r="E745" s="1" t="str">
        <f>INDEX(Protocol[Mark],MATCH(C745,Protocol[Step],0))</f>
        <v>9Dig</v>
      </c>
      <c r="F745" s="1" t="str">
        <f>INDEX(Variables[Variable],MATCH(Systematic[[#This Row],[VariableIndex]],Variables[Index],0))</f>
        <v>O2 flux per volume</v>
      </c>
      <c r="G745" s="134">
        <f>Systematic[[#This Row],[Sample]]*1000000+Systematic[[#This Row],[SubSample]]*10000+Systematic[[#This Row],[VariableIndex]]</f>
        <v>2040002</v>
      </c>
      <c r="H745" s="134">
        <f>Systematic[[#This Row],[SampleVariableLabel]]+100*Systematic[[#This Row],[State]]</f>
        <v>2040802</v>
      </c>
      <c r="I745" s="27" t="e">
        <f>IF(Systematic[[#This Row],[Sample]]&gt;nSamples,"",INDEX(MarkStats[],MATCH(Systematic[[#This Row],[SampleVariableLabel]],MarkStats[Label],0), Systematic[[#This Row],[State]]+4))</f>
        <v>#N/A</v>
      </c>
    </row>
    <row r="746" spans="1:9" x14ac:dyDescent="0.25">
      <c r="A746" s="1">
        <f t="shared" si="35"/>
        <v>2</v>
      </c>
      <c r="B746" s="1">
        <f t="shared" si="33"/>
        <v>4</v>
      </c>
      <c r="C746" s="1">
        <f>IF(Systematic[[#This Row],[VariableIndex]]&gt;1,C745,IF(C745+1=StepsPerSubsample,0,C745+1))</f>
        <v>8</v>
      </c>
      <c r="D746" s="1">
        <f t="shared" si="34"/>
        <v>3</v>
      </c>
      <c r="E746" s="1" t="str">
        <f>INDEX(Protocol[Mark],MATCH(C746,Protocol[Step],0))</f>
        <v>9Dig</v>
      </c>
      <c r="F746" s="1" t="str">
        <f>INDEX(Variables[Variable],MATCH(Systematic[[#This Row],[VariableIndex]],Variables[Index],0))</f>
        <v>Specific flux</v>
      </c>
      <c r="G746" s="134">
        <f>Systematic[[#This Row],[Sample]]*1000000+Systematic[[#This Row],[SubSample]]*10000+Systematic[[#This Row],[VariableIndex]]</f>
        <v>2040003</v>
      </c>
      <c r="H746" s="134">
        <f>Systematic[[#This Row],[SampleVariableLabel]]+100*Systematic[[#This Row],[State]]</f>
        <v>2040803</v>
      </c>
      <c r="I746" s="27" t="e">
        <f>IF(Systematic[[#This Row],[Sample]]&gt;nSamples,"",INDEX(MarkStats[],MATCH(Systematic[[#This Row],[SampleVariableLabel]],MarkStats[Label],0), Systematic[[#This Row],[State]]+4))</f>
        <v>#N/A</v>
      </c>
    </row>
    <row r="747" spans="1:9" x14ac:dyDescent="0.25">
      <c r="A747" s="1">
        <f t="shared" si="35"/>
        <v>2</v>
      </c>
      <c r="B747" s="1">
        <f t="shared" si="33"/>
        <v>4</v>
      </c>
      <c r="C747" s="1">
        <f>IF(Systematic[[#This Row],[VariableIndex]]&gt;1,C746,IF(C746+1=StepsPerSubsample,0,C746+1))</f>
        <v>8</v>
      </c>
      <c r="D747" s="1">
        <f t="shared" si="34"/>
        <v>4</v>
      </c>
      <c r="E747" s="1" t="str">
        <f>INDEX(Protocol[Mark],MATCH(C747,Protocol[Step],0))</f>
        <v>9Dig</v>
      </c>
      <c r="F747" s="1" t="str">
        <f>INDEX(Variables[Variable],MATCH(Systematic[[#This Row],[VariableIndex]],Variables[Index],0))</f>
        <v>Flux control ratio</v>
      </c>
      <c r="G747" s="134">
        <f>Systematic[[#This Row],[Sample]]*1000000+Systematic[[#This Row],[SubSample]]*10000+Systematic[[#This Row],[VariableIndex]]</f>
        <v>2040004</v>
      </c>
      <c r="H747" s="134">
        <f>Systematic[[#This Row],[SampleVariableLabel]]+100*Systematic[[#This Row],[State]]</f>
        <v>2040804</v>
      </c>
      <c r="I747" s="27" t="e">
        <f>IF(Systematic[[#This Row],[Sample]]&gt;nSamples,"",INDEX(MarkStats[],MATCH(Systematic[[#This Row],[SampleVariableLabel]],MarkStats[Label],0), Systematic[[#This Row],[State]]+4))</f>
        <v>#N/A</v>
      </c>
    </row>
    <row r="748" spans="1:9" x14ac:dyDescent="0.25">
      <c r="A748" s="1">
        <f t="shared" si="35"/>
        <v>2</v>
      </c>
      <c r="B748" s="1">
        <f t="shared" si="33"/>
        <v>4</v>
      </c>
      <c r="C748" s="1">
        <f>IF(Systematic[[#This Row],[VariableIndex]]&gt;1,C747,IF(C747+1=StepsPerSubsample,0,C747+1))</f>
        <v>8</v>
      </c>
      <c r="D748" s="1">
        <f t="shared" si="34"/>
        <v>5</v>
      </c>
      <c r="E748" s="1" t="str">
        <f>INDEX(Protocol[Mark],MATCH(C748,Protocol[Step],0))</f>
        <v>9Dig</v>
      </c>
      <c r="F748" s="1" t="str">
        <f>INDEX(Variables[Variable],MATCH(Systematic[[#This Row],[VariableIndex]],Variables[Index],0))</f>
        <v>Specific flux (mt)</v>
      </c>
      <c r="G748" s="134">
        <f>Systematic[[#This Row],[Sample]]*1000000+Systematic[[#This Row],[SubSample]]*10000+Systematic[[#This Row],[VariableIndex]]</f>
        <v>2040005</v>
      </c>
      <c r="H748" s="134">
        <f>Systematic[[#This Row],[SampleVariableLabel]]+100*Systematic[[#This Row],[State]]</f>
        <v>2040805</v>
      </c>
      <c r="I748" s="27" t="e">
        <f>IF(Systematic[[#This Row],[Sample]]&gt;nSamples,"",INDEX(MarkStats[],MATCH(Systematic[[#This Row],[SampleVariableLabel]],MarkStats[Label],0), Systematic[[#This Row],[State]]+4))</f>
        <v>#N/A</v>
      </c>
    </row>
    <row r="749" spans="1:9" x14ac:dyDescent="0.25">
      <c r="A749" s="1">
        <f t="shared" si="35"/>
        <v>2</v>
      </c>
      <c r="B749" s="1">
        <f t="shared" si="33"/>
        <v>4</v>
      </c>
      <c r="C749" s="1">
        <f>IF(Systematic[[#This Row],[VariableIndex]]&gt;1,C748,IF(C748+1=StepsPerSubsample,0,C748+1))</f>
        <v>8</v>
      </c>
      <c r="D749" s="1">
        <f t="shared" si="34"/>
        <v>6</v>
      </c>
      <c r="E749" s="1" t="str">
        <f>INDEX(Protocol[Mark],MATCH(C749,Protocol[Step],0))</f>
        <v>9Dig</v>
      </c>
      <c r="F749" s="1" t="str">
        <f>INDEX(Variables[Variable],MATCH(Systematic[[#This Row],[VariableIndex]],Variables[Index],0))</f>
        <v>FCR (mt: ROX-corr.)</v>
      </c>
      <c r="G749" s="134">
        <f>Systematic[[#This Row],[Sample]]*1000000+Systematic[[#This Row],[SubSample]]*10000+Systematic[[#This Row],[VariableIndex]]</f>
        <v>2040006</v>
      </c>
      <c r="H749" s="134">
        <f>Systematic[[#This Row],[SampleVariableLabel]]+100*Systematic[[#This Row],[State]]</f>
        <v>2040806</v>
      </c>
      <c r="I749" s="27" t="e">
        <f>IF(Systematic[[#This Row],[Sample]]&gt;nSamples,"",INDEX(MarkStats[],MATCH(Systematic[[#This Row],[SampleVariableLabel]],MarkStats[Label],0), Systematic[[#This Row],[State]]+4))</f>
        <v>#N/A</v>
      </c>
    </row>
    <row r="750" spans="1:9" x14ac:dyDescent="0.25">
      <c r="A750" s="1">
        <f t="shared" si="35"/>
        <v>2</v>
      </c>
      <c r="B750" s="1">
        <f t="shared" si="33"/>
        <v>4</v>
      </c>
      <c r="C750" s="1">
        <f>IF(Systematic[[#This Row],[VariableIndex]]&gt;1,C749,IF(C749+1=StepsPerSubsample,0,C749+1))</f>
        <v>8</v>
      </c>
      <c r="D750" s="1">
        <f t="shared" si="34"/>
        <v>7</v>
      </c>
      <c r="E750" s="1" t="str">
        <f>INDEX(Protocol[Mark],MATCH(C750,Protocol[Step],0))</f>
        <v>9Dig</v>
      </c>
      <c r="F750" s="1" t="str">
        <f>INDEX(Variables[Variable],MATCH(Systematic[[#This Row],[VariableIndex]],Variables[Index],0))</f>
        <v>FCR (mt: ROX-corr.)</v>
      </c>
      <c r="G750" s="134">
        <f>Systematic[[#This Row],[Sample]]*1000000+Systematic[[#This Row],[SubSample]]*10000+Systematic[[#This Row],[VariableIndex]]</f>
        <v>2040007</v>
      </c>
      <c r="H750" s="134">
        <f>Systematic[[#This Row],[SampleVariableLabel]]+100*Systematic[[#This Row],[State]]</f>
        <v>2040807</v>
      </c>
      <c r="I750" s="27" t="e">
        <f>IF(Systematic[[#This Row],[Sample]]&gt;nSamples,"",INDEX(MarkStats[],MATCH(Systematic[[#This Row],[SampleVariableLabel]],MarkStats[Label],0), Systematic[[#This Row],[State]]+4))</f>
        <v>#N/A</v>
      </c>
    </row>
    <row r="751" spans="1:9" x14ac:dyDescent="0.25">
      <c r="A751" s="1">
        <f t="shared" si="35"/>
        <v>2</v>
      </c>
      <c r="B751" s="1">
        <f t="shared" si="33"/>
        <v>4</v>
      </c>
      <c r="C751" s="1">
        <f>IF(Systematic[[#This Row],[VariableIndex]]&gt;1,C750,IF(C750+1=StepsPerSubsample,0,C750+1))</f>
        <v>9</v>
      </c>
      <c r="D751" s="1">
        <f t="shared" si="34"/>
        <v>1</v>
      </c>
      <c r="E751" s="1" t="str">
        <f>INDEX(Protocol[Mark],MATCH(C751,Protocol[Step],0))</f>
        <v>9U</v>
      </c>
      <c r="F751" s="1" t="str">
        <f>INDEX(Variables[Variable],MATCH(Systematic[[#This Row],[VariableIndex]],Variables[Index],0))</f>
        <v>O2 concentration</v>
      </c>
      <c r="G751" s="134">
        <f>Systematic[[#This Row],[Sample]]*1000000+Systematic[[#This Row],[SubSample]]*10000+Systematic[[#This Row],[VariableIndex]]</f>
        <v>2040001</v>
      </c>
      <c r="H751" s="134">
        <f>Systematic[[#This Row],[SampleVariableLabel]]+100*Systematic[[#This Row],[State]]</f>
        <v>2040901</v>
      </c>
      <c r="I751" s="27" t="e">
        <f>IF(Systematic[[#This Row],[Sample]]&gt;nSamples,"",INDEX(MarkStats[],MATCH(Systematic[[#This Row],[SampleVariableLabel]],MarkStats[Label],0), Systematic[[#This Row],[State]]+4))</f>
        <v>#N/A</v>
      </c>
    </row>
    <row r="752" spans="1:9" x14ac:dyDescent="0.25">
      <c r="A752" s="1">
        <f t="shared" si="35"/>
        <v>2</v>
      </c>
      <c r="B752" s="1">
        <f t="shared" si="33"/>
        <v>4</v>
      </c>
      <c r="C752" s="1">
        <f>IF(Systematic[[#This Row],[VariableIndex]]&gt;1,C751,IF(C751+1=StepsPerSubsample,0,C751+1))</f>
        <v>9</v>
      </c>
      <c r="D752" s="1">
        <f t="shared" si="34"/>
        <v>2</v>
      </c>
      <c r="E752" s="1" t="str">
        <f>INDEX(Protocol[Mark],MATCH(C752,Protocol[Step],0))</f>
        <v>9U</v>
      </c>
      <c r="F752" s="1" t="str">
        <f>INDEX(Variables[Variable],MATCH(Systematic[[#This Row],[VariableIndex]],Variables[Index],0))</f>
        <v>O2 flux per volume</v>
      </c>
      <c r="G752" s="134">
        <f>Systematic[[#This Row],[Sample]]*1000000+Systematic[[#This Row],[SubSample]]*10000+Systematic[[#This Row],[VariableIndex]]</f>
        <v>2040002</v>
      </c>
      <c r="H752" s="134">
        <f>Systematic[[#This Row],[SampleVariableLabel]]+100*Systematic[[#This Row],[State]]</f>
        <v>2040902</v>
      </c>
      <c r="I752" s="27" t="e">
        <f>IF(Systematic[[#This Row],[Sample]]&gt;nSamples,"",INDEX(MarkStats[],MATCH(Systematic[[#This Row],[SampleVariableLabel]],MarkStats[Label],0), Systematic[[#This Row],[State]]+4))</f>
        <v>#N/A</v>
      </c>
    </row>
    <row r="753" spans="1:9" x14ac:dyDescent="0.25">
      <c r="A753" s="1">
        <f t="shared" si="35"/>
        <v>2</v>
      </c>
      <c r="B753" s="1">
        <f t="shared" si="33"/>
        <v>4</v>
      </c>
      <c r="C753" s="1">
        <f>IF(Systematic[[#This Row],[VariableIndex]]&gt;1,C752,IF(C752+1=StepsPerSubsample,0,C752+1))</f>
        <v>9</v>
      </c>
      <c r="D753" s="1">
        <f t="shared" si="34"/>
        <v>3</v>
      </c>
      <c r="E753" s="1" t="str">
        <f>INDEX(Protocol[Mark],MATCH(C753,Protocol[Step],0))</f>
        <v>9U</v>
      </c>
      <c r="F753" s="1" t="str">
        <f>INDEX(Variables[Variable],MATCH(Systematic[[#This Row],[VariableIndex]],Variables[Index],0))</f>
        <v>Specific flux</v>
      </c>
      <c r="G753" s="134">
        <f>Systematic[[#This Row],[Sample]]*1000000+Systematic[[#This Row],[SubSample]]*10000+Systematic[[#This Row],[VariableIndex]]</f>
        <v>2040003</v>
      </c>
      <c r="H753" s="134">
        <f>Systematic[[#This Row],[SampleVariableLabel]]+100*Systematic[[#This Row],[State]]</f>
        <v>2040903</v>
      </c>
      <c r="I753" s="27" t="e">
        <f>IF(Systematic[[#This Row],[Sample]]&gt;nSamples,"",INDEX(MarkStats[],MATCH(Systematic[[#This Row],[SampleVariableLabel]],MarkStats[Label],0), Systematic[[#This Row],[State]]+4))</f>
        <v>#N/A</v>
      </c>
    </row>
    <row r="754" spans="1:9" x14ac:dyDescent="0.25">
      <c r="A754" s="1">
        <f t="shared" si="35"/>
        <v>2</v>
      </c>
      <c r="B754" s="1">
        <f t="shared" si="33"/>
        <v>4</v>
      </c>
      <c r="C754" s="1">
        <f>IF(Systematic[[#This Row],[VariableIndex]]&gt;1,C753,IF(C753+1=StepsPerSubsample,0,C753+1))</f>
        <v>9</v>
      </c>
      <c r="D754" s="1">
        <f t="shared" si="34"/>
        <v>4</v>
      </c>
      <c r="E754" s="1" t="str">
        <f>INDEX(Protocol[Mark],MATCH(C754,Protocol[Step],0))</f>
        <v>9U</v>
      </c>
      <c r="F754" s="1" t="str">
        <f>INDEX(Variables[Variable],MATCH(Systematic[[#This Row],[VariableIndex]],Variables[Index],0))</f>
        <v>Flux control ratio</v>
      </c>
      <c r="G754" s="134">
        <f>Systematic[[#This Row],[Sample]]*1000000+Systematic[[#This Row],[SubSample]]*10000+Systematic[[#This Row],[VariableIndex]]</f>
        <v>2040004</v>
      </c>
      <c r="H754" s="134">
        <f>Systematic[[#This Row],[SampleVariableLabel]]+100*Systematic[[#This Row],[State]]</f>
        <v>2040904</v>
      </c>
      <c r="I754" s="27" t="e">
        <f>IF(Systematic[[#This Row],[Sample]]&gt;nSamples,"",INDEX(MarkStats[],MATCH(Systematic[[#This Row],[SampleVariableLabel]],MarkStats[Label],0), Systematic[[#This Row],[State]]+4))</f>
        <v>#N/A</v>
      </c>
    </row>
    <row r="755" spans="1:9" x14ac:dyDescent="0.25">
      <c r="A755" s="1">
        <f t="shared" si="35"/>
        <v>2</v>
      </c>
      <c r="B755" s="1">
        <f t="shared" si="33"/>
        <v>4</v>
      </c>
      <c r="C755" s="1">
        <f>IF(Systematic[[#This Row],[VariableIndex]]&gt;1,C754,IF(C754+1=StepsPerSubsample,0,C754+1))</f>
        <v>9</v>
      </c>
      <c r="D755" s="1">
        <f t="shared" si="34"/>
        <v>5</v>
      </c>
      <c r="E755" s="1" t="str">
        <f>INDEX(Protocol[Mark],MATCH(C755,Protocol[Step],0))</f>
        <v>9U</v>
      </c>
      <c r="F755" s="1" t="str">
        <f>INDEX(Variables[Variable],MATCH(Systematic[[#This Row],[VariableIndex]],Variables[Index],0))</f>
        <v>Specific flux (mt)</v>
      </c>
      <c r="G755" s="134">
        <f>Systematic[[#This Row],[Sample]]*1000000+Systematic[[#This Row],[SubSample]]*10000+Systematic[[#This Row],[VariableIndex]]</f>
        <v>2040005</v>
      </c>
      <c r="H755" s="134">
        <f>Systematic[[#This Row],[SampleVariableLabel]]+100*Systematic[[#This Row],[State]]</f>
        <v>2040905</v>
      </c>
      <c r="I755" s="27" t="e">
        <f>IF(Systematic[[#This Row],[Sample]]&gt;nSamples,"",INDEX(MarkStats[],MATCH(Systematic[[#This Row],[SampleVariableLabel]],MarkStats[Label],0), Systematic[[#This Row],[State]]+4))</f>
        <v>#N/A</v>
      </c>
    </row>
    <row r="756" spans="1:9" x14ac:dyDescent="0.25">
      <c r="A756" s="1">
        <f t="shared" si="35"/>
        <v>2</v>
      </c>
      <c r="B756" s="1">
        <f t="shared" si="33"/>
        <v>4</v>
      </c>
      <c r="C756" s="1">
        <f>IF(Systematic[[#This Row],[VariableIndex]]&gt;1,C755,IF(C755+1=StepsPerSubsample,0,C755+1))</f>
        <v>9</v>
      </c>
      <c r="D756" s="1">
        <f t="shared" si="34"/>
        <v>6</v>
      </c>
      <c r="E756" s="1" t="str">
        <f>INDEX(Protocol[Mark],MATCH(C756,Protocol[Step],0))</f>
        <v>9U</v>
      </c>
      <c r="F756" s="1" t="str">
        <f>INDEX(Variables[Variable],MATCH(Systematic[[#This Row],[VariableIndex]],Variables[Index],0))</f>
        <v>FCR (mt: ROX-corr.)</v>
      </c>
      <c r="G756" s="134">
        <f>Systematic[[#This Row],[Sample]]*1000000+Systematic[[#This Row],[SubSample]]*10000+Systematic[[#This Row],[VariableIndex]]</f>
        <v>2040006</v>
      </c>
      <c r="H756" s="134">
        <f>Systematic[[#This Row],[SampleVariableLabel]]+100*Systematic[[#This Row],[State]]</f>
        <v>2040906</v>
      </c>
      <c r="I756" s="27" t="e">
        <f>IF(Systematic[[#This Row],[Sample]]&gt;nSamples,"",INDEX(MarkStats[],MATCH(Systematic[[#This Row],[SampleVariableLabel]],MarkStats[Label],0), Systematic[[#This Row],[State]]+4))</f>
        <v>#N/A</v>
      </c>
    </row>
    <row r="757" spans="1:9" x14ac:dyDescent="0.25">
      <c r="A757" s="1">
        <f t="shared" si="35"/>
        <v>2</v>
      </c>
      <c r="B757" s="1">
        <f t="shared" si="33"/>
        <v>4</v>
      </c>
      <c r="C757" s="1">
        <f>IF(Systematic[[#This Row],[VariableIndex]]&gt;1,C756,IF(C756+1=StepsPerSubsample,0,C756+1))</f>
        <v>9</v>
      </c>
      <c r="D757" s="1">
        <f t="shared" si="34"/>
        <v>7</v>
      </c>
      <c r="E757" s="1" t="str">
        <f>INDEX(Protocol[Mark],MATCH(C757,Protocol[Step],0))</f>
        <v>9U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2040007</v>
      </c>
      <c r="H757" s="134">
        <f>Systematic[[#This Row],[SampleVariableLabel]]+100*Systematic[[#This Row],[State]]</f>
        <v>2040907</v>
      </c>
      <c r="I757" s="27" t="e">
        <f>IF(Systematic[[#This Row],[Sample]]&gt;nSamples,"",INDEX(MarkStats[],MATCH(Systematic[[#This Row],[SampleVariableLabel]],MarkStats[Label],0), Systematic[[#This Row],[State]]+4))</f>
        <v>#N/A</v>
      </c>
    </row>
    <row r="758" spans="1:9" x14ac:dyDescent="0.25">
      <c r="A758" s="1">
        <f t="shared" si="35"/>
        <v>2</v>
      </c>
      <c r="B758" s="1">
        <f t="shared" si="33"/>
        <v>4</v>
      </c>
      <c r="C758" s="1">
        <f>IF(Systematic[[#This Row],[VariableIndex]]&gt;1,C757,IF(C757+1=StepsPerSubsample,0,C757+1))</f>
        <v>10</v>
      </c>
      <c r="D758" s="1">
        <f t="shared" si="34"/>
        <v>1</v>
      </c>
      <c r="E758" s="1" t="str">
        <f>INDEX(Protocol[Mark],MATCH(C758,Protocol[Step],0))</f>
        <v>9c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2040001</v>
      </c>
      <c r="H758" s="134">
        <f>Systematic[[#This Row],[SampleVariableLabel]]+100*Systematic[[#This Row],[State]]</f>
        <v>2041001</v>
      </c>
      <c r="I758" s="27" t="e">
        <f>IF(Systematic[[#This Row],[Sample]]&gt;nSamples,"",INDEX(MarkStats[],MATCH(Systematic[[#This Row],[SampleVariableLabel]],MarkStats[Label],0), Systematic[[#This Row],[State]]+4))</f>
        <v>#N/A</v>
      </c>
    </row>
    <row r="759" spans="1:9" x14ac:dyDescent="0.25">
      <c r="A759" s="1">
        <f t="shared" si="35"/>
        <v>2</v>
      </c>
      <c r="B759" s="1">
        <f t="shared" si="33"/>
        <v>4</v>
      </c>
      <c r="C759" s="1">
        <f>IF(Systematic[[#This Row],[VariableIndex]]&gt;1,C758,IF(C758+1=StepsPerSubsample,0,C758+1))</f>
        <v>10</v>
      </c>
      <c r="D759" s="1">
        <f t="shared" si="34"/>
        <v>2</v>
      </c>
      <c r="E759" s="1" t="str">
        <f>INDEX(Protocol[Mark],MATCH(C759,Protocol[Step],0))</f>
        <v>9c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2040002</v>
      </c>
      <c r="H759" s="134">
        <f>Systematic[[#This Row],[SampleVariableLabel]]+100*Systematic[[#This Row],[State]]</f>
        <v>2041002</v>
      </c>
      <c r="I759" s="27" t="e">
        <f>IF(Systematic[[#This Row],[Sample]]&gt;nSamples,"",INDEX(MarkStats[],MATCH(Systematic[[#This Row],[SampleVariableLabel]],MarkStats[Label],0), Systematic[[#This Row],[State]]+4))</f>
        <v>#N/A</v>
      </c>
    </row>
    <row r="760" spans="1:9" x14ac:dyDescent="0.25">
      <c r="A760" s="1">
        <f t="shared" si="35"/>
        <v>2</v>
      </c>
      <c r="B760" s="1">
        <f t="shared" si="33"/>
        <v>4</v>
      </c>
      <c r="C760" s="1">
        <f>IF(Systematic[[#This Row],[VariableIndex]]&gt;1,C759,IF(C759+1=StepsPerSubsample,0,C759+1))</f>
        <v>10</v>
      </c>
      <c r="D760" s="1">
        <f t="shared" si="34"/>
        <v>3</v>
      </c>
      <c r="E760" s="1" t="str">
        <f>INDEX(Protocol[Mark],MATCH(C760,Protocol[Step],0))</f>
        <v>9c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2040003</v>
      </c>
      <c r="H760" s="134">
        <f>Systematic[[#This Row],[SampleVariableLabel]]+100*Systematic[[#This Row],[State]]</f>
        <v>2041003</v>
      </c>
      <c r="I760" s="27" t="e">
        <f>IF(Systematic[[#This Row],[Sample]]&gt;nSamples,"",INDEX(MarkStats[],MATCH(Systematic[[#This Row],[SampleVariableLabel]],MarkStats[Label],0), Systematic[[#This Row],[State]]+4))</f>
        <v>#N/A</v>
      </c>
    </row>
    <row r="761" spans="1:9" x14ac:dyDescent="0.25">
      <c r="A761" s="1">
        <f t="shared" si="35"/>
        <v>2</v>
      </c>
      <c r="B761" s="1">
        <f t="shared" si="33"/>
        <v>4</v>
      </c>
      <c r="C761" s="1">
        <f>IF(Systematic[[#This Row],[VariableIndex]]&gt;1,C760,IF(C760+1=StepsPerSubsample,0,C760+1))</f>
        <v>10</v>
      </c>
      <c r="D761" s="1">
        <f t="shared" si="34"/>
        <v>4</v>
      </c>
      <c r="E761" s="1" t="str">
        <f>INDEX(Protocol[Mark],MATCH(C761,Protocol[Step],0))</f>
        <v>9c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2040004</v>
      </c>
      <c r="H761" s="134">
        <f>Systematic[[#This Row],[SampleVariableLabel]]+100*Systematic[[#This Row],[State]]</f>
        <v>2041004</v>
      </c>
      <c r="I761" s="27" t="e">
        <f>IF(Systematic[[#This Row],[Sample]]&gt;nSamples,"",INDEX(MarkStats[],MATCH(Systematic[[#This Row],[SampleVariableLabel]],MarkStats[Label],0), Systematic[[#This Row],[State]]+4))</f>
        <v>#N/A</v>
      </c>
    </row>
    <row r="762" spans="1:9" x14ac:dyDescent="0.25">
      <c r="A762" s="1">
        <f t="shared" si="35"/>
        <v>2</v>
      </c>
      <c r="B762" s="1">
        <f t="shared" si="33"/>
        <v>4</v>
      </c>
      <c r="C762" s="1">
        <f>IF(Systematic[[#This Row],[VariableIndex]]&gt;1,C761,IF(C761+1=StepsPerSubsample,0,C761+1))</f>
        <v>10</v>
      </c>
      <c r="D762" s="1">
        <f t="shared" si="34"/>
        <v>5</v>
      </c>
      <c r="E762" s="1" t="str">
        <f>INDEX(Protocol[Mark],MATCH(C762,Protocol[Step],0))</f>
        <v>9c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2040005</v>
      </c>
      <c r="H762" s="134">
        <f>Systematic[[#This Row],[SampleVariableLabel]]+100*Systematic[[#This Row],[State]]</f>
        <v>2041005</v>
      </c>
      <c r="I762" s="27" t="e">
        <f>IF(Systematic[[#This Row],[Sample]]&gt;nSamples,"",INDEX(MarkStats[],MATCH(Systematic[[#This Row],[SampleVariableLabel]],MarkStats[Label],0), Systematic[[#This Row],[State]]+4))</f>
        <v>#N/A</v>
      </c>
    </row>
    <row r="763" spans="1:9" x14ac:dyDescent="0.25">
      <c r="A763" s="1">
        <f t="shared" si="35"/>
        <v>2</v>
      </c>
      <c r="B763" s="1">
        <f t="shared" si="33"/>
        <v>4</v>
      </c>
      <c r="C763" s="1">
        <f>IF(Systematic[[#This Row],[VariableIndex]]&gt;1,C762,IF(C762+1=StepsPerSubsample,0,C762+1))</f>
        <v>10</v>
      </c>
      <c r="D763" s="1">
        <f t="shared" si="34"/>
        <v>6</v>
      </c>
      <c r="E763" s="1" t="str">
        <f>INDEX(Protocol[Mark],MATCH(C763,Protocol[Step],0))</f>
        <v>9c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2040006</v>
      </c>
      <c r="H763" s="134">
        <f>Systematic[[#This Row],[SampleVariableLabel]]+100*Systematic[[#This Row],[State]]</f>
        <v>2041006</v>
      </c>
      <c r="I763" s="27" t="e">
        <f>IF(Systematic[[#This Row],[Sample]]&gt;nSamples,"",INDEX(MarkStats[],MATCH(Systematic[[#This Row],[SampleVariableLabel]],MarkStats[Label],0), Systematic[[#This Row],[State]]+4))</f>
        <v>#N/A</v>
      </c>
    </row>
    <row r="764" spans="1:9" x14ac:dyDescent="0.25">
      <c r="A764" s="1">
        <f t="shared" si="35"/>
        <v>2</v>
      </c>
      <c r="B764" s="1">
        <f t="shared" si="33"/>
        <v>4</v>
      </c>
      <c r="C764" s="1">
        <f>IF(Systematic[[#This Row],[VariableIndex]]&gt;1,C763,IF(C763+1=StepsPerSubsample,0,C763+1))</f>
        <v>10</v>
      </c>
      <c r="D764" s="1">
        <f t="shared" si="34"/>
        <v>7</v>
      </c>
      <c r="E764" s="1" t="str">
        <f>INDEX(Protocol[Mark],MATCH(C764,Protocol[Step],0))</f>
        <v>9c</v>
      </c>
      <c r="F764" s="1" t="str">
        <f>INDEX(Variables[Variable],MATCH(Systematic[[#This Row],[VariableIndex]],Variables[Index],0))</f>
        <v>FCR (mt: ROX-corr.)</v>
      </c>
      <c r="G764" s="134">
        <f>Systematic[[#This Row],[Sample]]*1000000+Systematic[[#This Row],[SubSample]]*10000+Systematic[[#This Row],[VariableIndex]]</f>
        <v>2040007</v>
      </c>
      <c r="H764" s="134">
        <f>Systematic[[#This Row],[SampleVariableLabel]]+100*Systematic[[#This Row],[State]]</f>
        <v>2041007</v>
      </c>
      <c r="I764" s="27" t="e">
        <f>IF(Systematic[[#This Row],[Sample]]&gt;nSamples,"",INDEX(MarkStats[],MATCH(Systematic[[#This Row],[SampleVariableLabel]],MarkStats[Label],0), Systematic[[#This Row],[State]]+4))</f>
        <v>#N/A</v>
      </c>
    </row>
    <row r="765" spans="1:9" x14ac:dyDescent="0.25">
      <c r="A765" s="1">
        <f t="shared" si="35"/>
        <v>2</v>
      </c>
      <c r="B765" s="1">
        <f t="shared" si="33"/>
        <v>4</v>
      </c>
      <c r="C765" s="1">
        <f>IF(Systematic[[#This Row],[VariableIndex]]&gt;1,C764,IF(C764+1=StepsPerSubsample,0,C764+1))</f>
        <v>11</v>
      </c>
      <c r="D765" s="1">
        <f t="shared" si="34"/>
        <v>1</v>
      </c>
      <c r="E765" s="1" t="str">
        <f>INDEX(Protocol[Mark],MATCH(C765,Protocol[Step],0))</f>
        <v>10Ama</v>
      </c>
      <c r="F765" s="1" t="str">
        <f>INDEX(Variables[Variable],MATCH(Systematic[[#This Row],[VariableIndex]],Variables[Index],0))</f>
        <v>O2 concentration</v>
      </c>
      <c r="G765" s="134">
        <f>Systematic[[#This Row],[Sample]]*1000000+Systematic[[#This Row],[SubSample]]*10000+Systematic[[#This Row],[VariableIndex]]</f>
        <v>2040001</v>
      </c>
      <c r="H765" s="134">
        <f>Systematic[[#This Row],[SampleVariableLabel]]+100*Systematic[[#This Row],[State]]</f>
        <v>2041101</v>
      </c>
      <c r="I765" s="27" t="e">
        <f>IF(Systematic[[#This Row],[Sample]]&gt;nSamples,"",INDEX(MarkStats[],MATCH(Systematic[[#This Row],[SampleVariableLabel]],MarkStats[Label],0), Systematic[[#This Row],[State]]+4))</f>
        <v>#N/A</v>
      </c>
    </row>
    <row r="766" spans="1:9" x14ac:dyDescent="0.25">
      <c r="A766" s="1">
        <f t="shared" si="35"/>
        <v>2</v>
      </c>
      <c r="B766" s="1">
        <f t="shared" si="33"/>
        <v>4</v>
      </c>
      <c r="C766" s="1">
        <f>IF(Systematic[[#This Row],[VariableIndex]]&gt;1,C765,IF(C765+1=StepsPerSubsample,0,C765+1))</f>
        <v>11</v>
      </c>
      <c r="D766" s="1">
        <f t="shared" si="34"/>
        <v>2</v>
      </c>
      <c r="E766" s="1" t="str">
        <f>INDEX(Protocol[Mark],MATCH(C766,Protocol[Step],0))</f>
        <v>10Ama</v>
      </c>
      <c r="F766" s="1" t="str">
        <f>INDEX(Variables[Variable],MATCH(Systematic[[#This Row],[VariableIndex]],Variables[Index],0))</f>
        <v>O2 flux per volume</v>
      </c>
      <c r="G766" s="134">
        <f>Systematic[[#This Row],[Sample]]*1000000+Systematic[[#This Row],[SubSample]]*10000+Systematic[[#This Row],[VariableIndex]]</f>
        <v>2040002</v>
      </c>
      <c r="H766" s="134">
        <f>Systematic[[#This Row],[SampleVariableLabel]]+100*Systematic[[#This Row],[State]]</f>
        <v>2041102</v>
      </c>
      <c r="I766" s="27" t="e">
        <f>IF(Systematic[[#This Row],[Sample]]&gt;nSamples,"",INDEX(MarkStats[],MATCH(Systematic[[#This Row],[SampleVariableLabel]],MarkStats[Label],0), Systematic[[#This Row],[State]]+4))</f>
        <v>#N/A</v>
      </c>
    </row>
    <row r="767" spans="1:9" x14ac:dyDescent="0.25">
      <c r="A767" s="1">
        <f t="shared" si="35"/>
        <v>2</v>
      </c>
      <c r="B767" s="1">
        <f t="shared" si="33"/>
        <v>4</v>
      </c>
      <c r="C767" s="1">
        <f>IF(Systematic[[#This Row],[VariableIndex]]&gt;1,C766,IF(C766+1=StepsPerSubsample,0,C766+1))</f>
        <v>11</v>
      </c>
      <c r="D767" s="1">
        <f t="shared" si="34"/>
        <v>3</v>
      </c>
      <c r="E767" s="1" t="str">
        <f>INDEX(Protocol[Mark],MATCH(C767,Protocol[Step],0))</f>
        <v>10Ama</v>
      </c>
      <c r="F767" s="1" t="str">
        <f>INDEX(Variables[Variable],MATCH(Systematic[[#This Row],[VariableIndex]],Variables[Index],0))</f>
        <v>Specific flux</v>
      </c>
      <c r="G767" s="134">
        <f>Systematic[[#This Row],[Sample]]*1000000+Systematic[[#This Row],[SubSample]]*10000+Systematic[[#This Row],[VariableIndex]]</f>
        <v>2040003</v>
      </c>
      <c r="H767" s="134">
        <f>Systematic[[#This Row],[SampleVariableLabel]]+100*Systematic[[#This Row],[State]]</f>
        <v>2041103</v>
      </c>
      <c r="I767" s="27" t="e">
        <f>IF(Systematic[[#This Row],[Sample]]&gt;nSamples,"",INDEX(MarkStats[],MATCH(Systematic[[#This Row],[SampleVariableLabel]],MarkStats[Label],0), Systematic[[#This Row],[State]]+4))</f>
        <v>#N/A</v>
      </c>
    </row>
    <row r="768" spans="1:9" x14ac:dyDescent="0.25">
      <c r="A768" s="1">
        <f t="shared" si="35"/>
        <v>2</v>
      </c>
      <c r="B768" s="1">
        <f t="shared" si="33"/>
        <v>4</v>
      </c>
      <c r="C768" s="1">
        <f>IF(Systematic[[#This Row],[VariableIndex]]&gt;1,C767,IF(C767+1=StepsPerSubsample,0,C767+1))</f>
        <v>11</v>
      </c>
      <c r="D768" s="1">
        <f t="shared" si="34"/>
        <v>4</v>
      </c>
      <c r="E768" s="1" t="str">
        <f>INDEX(Protocol[Mark],MATCH(C768,Protocol[Step],0))</f>
        <v>10Ama</v>
      </c>
      <c r="F768" s="1" t="str">
        <f>INDEX(Variables[Variable],MATCH(Systematic[[#This Row],[VariableIndex]],Variables[Index],0))</f>
        <v>Flux control ratio</v>
      </c>
      <c r="G768" s="134">
        <f>Systematic[[#This Row],[Sample]]*1000000+Systematic[[#This Row],[SubSample]]*10000+Systematic[[#This Row],[VariableIndex]]</f>
        <v>2040004</v>
      </c>
      <c r="H768" s="134">
        <f>Systematic[[#This Row],[SampleVariableLabel]]+100*Systematic[[#This Row],[State]]</f>
        <v>2041104</v>
      </c>
      <c r="I768" s="27" t="e">
        <f>IF(Systematic[[#This Row],[Sample]]&gt;nSamples,"",INDEX(MarkStats[],MATCH(Systematic[[#This Row],[SampleVariableLabel]],MarkStats[Label],0), Systematic[[#This Row],[State]]+4))</f>
        <v>#N/A</v>
      </c>
    </row>
    <row r="769" spans="1:9" x14ac:dyDescent="0.25">
      <c r="A769" s="1">
        <f t="shared" si="35"/>
        <v>2</v>
      </c>
      <c r="B769" s="1">
        <f t="shared" si="33"/>
        <v>4</v>
      </c>
      <c r="C769" s="1">
        <f>IF(Systematic[[#This Row],[VariableIndex]]&gt;1,C768,IF(C768+1=StepsPerSubsample,0,C768+1))</f>
        <v>11</v>
      </c>
      <c r="D769" s="1">
        <f t="shared" si="34"/>
        <v>5</v>
      </c>
      <c r="E769" s="1" t="str">
        <f>INDEX(Protocol[Mark],MATCH(C769,Protocol[Step],0))</f>
        <v>10Ama</v>
      </c>
      <c r="F769" s="1" t="str">
        <f>INDEX(Variables[Variable],MATCH(Systematic[[#This Row],[VariableIndex]],Variables[Index],0))</f>
        <v>Specific flux (mt)</v>
      </c>
      <c r="G769" s="134">
        <f>Systematic[[#This Row],[Sample]]*1000000+Systematic[[#This Row],[SubSample]]*10000+Systematic[[#This Row],[VariableIndex]]</f>
        <v>2040005</v>
      </c>
      <c r="H769" s="134">
        <f>Systematic[[#This Row],[SampleVariableLabel]]+100*Systematic[[#This Row],[State]]</f>
        <v>2041105</v>
      </c>
      <c r="I769" s="27" t="e">
        <f>IF(Systematic[[#This Row],[Sample]]&gt;nSamples,"",INDEX(MarkStats[],MATCH(Systematic[[#This Row],[SampleVariableLabel]],MarkStats[Label],0), Systematic[[#This Row],[State]]+4))</f>
        <v>#N/A</v>
      </c>
    </row>
    <row r="770" spans="1:9" x14ac:dyDescent="0.25">
      <c r="A770" s="1">
        <f t="shared" si="35"/>
        <v>2</v>
      </c>
      <c r="B770" s="1">
        <f t="shared" si="33"/>
        <v>4</v>
      </c>
      <c r="C770" s="1">
        <f>IF(Systematic[[#This Row],[VariableIndex]]&gt;1,C769,IF(C769+1=StepsPerSubsample,0,C769+1))</f>
        <v>11</v>
      </c>
      <c r="D770" s="1">
        <f t="shared" si="34"/>
        <v>6</v>
      </c>
      <c r="E770" s="1" t="str">
        <f>INDEX(Protocol[Mark],MATCH(C770,Protocol[Step],0))</f>
        <v>10Ama</v>
      </c>
      <c r="F770" s="1" t="str">
        <f>INDEX(Variables[Variable],MATCH(Systematic[[#This Row],[VariableIndex]],Variables[Index],0))</f>
        <v>FCR (mt: ROX-corr.)</v>
      </c>
      <c r="G770" s="134">
        <f>Systematic[[#This Row],[Sample]]*1000000+Systematic[[#This Row],[SubSample]]*10000+Systematic[[#This Row],[VariableIndex]]</f>
        <v>2040006</v>
      </c>
      <c r="H770" s="134">
        <f>Systematic[[#This Row],[SampleVariableLabel]]+100*Systematic[[#This Row],[State]]</f>
        <v>2041106</v>
      </c>
      <c r="I770" s="27" t="e">
        <f>IF(Systematic[[#This Row],[Sample]]&gt;nSamples,"",INDEX(MarkStats[],MATCH(Systematic[[#This Row],[SampleVariableLabel]],MarkStats[Label],0), Systematic[[#This Row],[State]]+4))</f>
        <v>#N/A</v>
      </c>
    </row>
    <row r="771" spans="1:9" x14ac:dyDescent="0.25">
      <c r="A771" s="1">
        <f t="shared" si="35"/>
        <v>2</v>
      </c>
      <c r="B771" s="1">
        <f t="shared" ref="B771:B834" si="36">IF(OR(C771&gt;0,D771&gt;1),B770,IF(B770=SubsamplesPerSample,1,B770+1))</f>
        <v>4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7</v>
      </c>
      <c r="E771" s="1" t="str">
        <f>INDEX(Protocol[Mark],MATCH(C771,Protocol[Step],0))</f>
        <v>10Ama</v>
      </c>
      <c r="F771" s="1" t="str">
        <f>INDEX(Variables[Variable],MATCH(Systematic[[#This Row],[VariableIndex]],Variables[Index],0))</f>
        <v>FCR (mt: ROX-corr.)</v>
      </c>
      <c r="G771" s="134">
        <f>Systematic[[#This Row],[Sample]]*1000000+Systematic[[#This Row],[SubSample]]*10000+Systematic[[#This Row],[VariableIndex]]</f>
        <v>2040007</v>
      </c>
      <c r="H771" s="134">
        <f>Systematic[[#This Row],[SampleVariableLabel]]+100*Systematic[[#This Row],[State]]</f>
        <v>2041107</v>
      </c>
      <c r="I771" s="27" t="e">
        <f>IF(Systematic[[#This Row],[Sample]]&gt;nSamples,"",INDEX(MarkStats[],MATCH(Systematic[[#This Row],[SampleVariableLabel]],MarkStats[Label],0), Systematic[[#This Row],[State]]+4))</f>
        <v>#N/A</v>
      </c>
    </row>
    <row r="772" spans="1:9" x14ac:dyDescent="0.25">
      <c r="A772" s="1">
        <f t="shared" ref="A772:A835" si="38">IF(OR(B772&gt;1,C772&gt;0,D772&gt;1),A771,A771+1)</f>
        <v>2</v>
      </c>
      <c r="B772" s="1">
        <f t="shared" si="36"/>
        <v>4</v>
      </c>
      <c r="C772" s="1">
        <f>IF(Systematic[[#This Row],[VariableIndex]]&gt;1,C771,IF(C771+1=StepsPerSubsample,0,C771+1))</f>
        <v>12</v>
      </c>
      <c r="D772" s="1">
        <f t="shared" si="37"/>
        <v>1</v>
      </c>
      <c r="E772" s="1" t="str">
        <f>INDEX(Protocol[Mark],MATCH(C772,Protocol[Step],0))</f>
        <v>11AsTm</v>
      </c>
      <c r="F772" s="1" t="str">
        <f>INDEX(Variables[Variable],MATCH(Systematic[[#This Row],[VariableIndex]],Variables[Index],0))</f>
        <v>O2 concentration</v>
      </c>
      <c r="G772" s="134">
        <f>Systematic[[#This Row],[Sample]]*1000000+Systematic[[#This Row],[SubSample]]*10000+Systematic[[#This Row],[VariableIndex]]</f>
        <v>2040001</v>
      </c>
      <c r="H772" s="134">
        <f>Systematic[[#This Row],[SampleVariableLabel]]+100*Systematic[[#This Row],[State]]</f>
        <v>2041201</v>
      </c>
      <c r="I772" s="27" t="e">
        <f>IF(Systematic[[#This Row],[Sample]]&gt;nSamples,"",INDEX(MarkStats[],MATCH(Systematic[[#This Row],[SampleVariableLabel]],MarkStats[Label],0), Systematic[[#This Row],[State]]+4))</f>
        <v>#N/A</v>
      </c>
    </row>
    <row r="773" spans="1:9" x14ac:dyDescent="0.25">
      <c r="A773" s="1">
        <f t="shared" si="38"/>
        <v>2</v>
      </c>
      <c r="B773" s="1">
        <f t="shared" si="36"/>
        <v>4</v>
      </c>
      <c r="C773" s="1">
        <f>IF(Systematic[[#This Row],[VariableIndex]]&gt;1,C772,IF(C772+1=StepsPerSubsample,0,C772+1))</f>
        <v>12</v>
      </c>
      <c r="D773" s="1">
        <f t="shared" si="37"/>
        <v>2</v>
      </c>
      <c r="E773" s="1" t="str">
        <f>INDEX(Protocol[Mark],MATCH(C773,Protocol[Step],0))</f>
        <v>11AsTm</v>
      </c>
      <c r="F773" s="1" t="str">
        <f>INDEX(Variables[Variable],MATCH(Systematic[[#This Row],[VariableIndex]],Variables[Index],0))</f>
        <v>O2 flux per volume</v>
      </c>
      <c r="G773" s="134">
        <f>Systematic[[#This Row],[Sample]]*1000000+Systematic[[#This Row],[SubSample]]*10000+Systematic[[#This Row],[VariableIndex]]</f>
        <v>2040002</v>
      </c>
      <c r="H773" s="134">
        <f>Systematic[[#This Row],[SampleVariableLabel]]+100*Systematic[[#This Row],[State]]</f>
        <v>2041202</v>
      </c>
      <c r="I773" s="27" t="e">
        <f>IF(Systematic[[#This Row],[Sample]]&gt;nSamples,"",INDEX(MarkStats[],MATCH(Systematic[[#This Row],[SampleVariableLabel]],MarkStats[Label],0), Systematic[[#This Row],[State]]+4))</f>
        <v>#N/A</v>
      </c>
    </row>
    <row r="774" spans="1:9" x14ac:dyDescent="0.25">
      <c r="A774" s="1">
        <f t="shared" si="38"/>
        <v>2</v>
      </c>
      <c r="B774" s="1">
        <f t="shared" si="36"/>
        <v>4</v>
      </c>
      <c r="C774" s="1">
        <f>IF(Systematic[[#This Row],[VariableIndex]]&gt;1,C773,IF(C773+1=StepsPerSubsample,0,C773+1))</f>
        <v>12</v>
      </c>
      <c r="D774" s="1">
        <f t="shared" si="37"/>
        <v>3</v>
      </c>
      <c r="E774" s="1" t="str">
        <f>INDEX(Protocol[Mark],MATCH(C774,Protocol[Step],0))</f>
        <v>11AsTm</v>
      </c>
      <c r="F774" s="1" t="str">
        <f>INDEX(Variables[Variable],MATCH(Systematic[[#This Row],[VariableIndex]],Variables[Index],0))</f>
        <v>Specific flux</v>
      </c>
      <c r="G774" s="134">
        <f>Systematic[[#This Row],[Sample]]*1000000+Systematic[[#This Row],[SubSample]]*10000+Systematic[[#This Row],[VariableIndex]]</f>
        <v>2040003</v>
      </c>
      <c r="H774" s="134">
        <f>Systematic[[#This Row],[SampleVariableLabel]]+100*Systematic[[#This Row],[State]]</f>
        <v>2041203</v>
      </c>
      <c r="I774" s="27" t="e">
        <f>IF(Systematic[[#This Row],[Sample]]&gt;nSamples,"",INDEX(MarkStats[],MATCH(Systematic[[#This Row],[SampleVariableLabel]],MarkStats[Label],0), Systematic[[#This Row],[State]]+4))</f>
        <v>#N/A</v>
      </c>
    </row>
    <row r="775" spans="1:9" x14ac:dyDescent="0.25">
      <c r="A775" s="1">
        <f t="shared" si="38"/>
        <v>2</v>
      </c>
      <c r="B775" s="1">
        <f t="shared" si="36"/>
        <v>4</v>
      </c>
      <c r="C775" s="1">
        <f>IF(Systematic[[#This Row],[VariableIndex]]&gt;1,C774,IF(C774+1=StepsPerSubsample,0,C774+1))</f>
        <v>12</v>
      </c>
      <c r="D775" s="1">
        <f t="shared" si="37"/>
        <v>4</v>
      </c>
      <c r="E775" s="1" t="str">
        <f>INDEX(Protocol[Mark],MATCH(C775,Protocol[Step],0))</f>
        <v>11AsTm</v>
      </c>
      <c r="F775" s="1" t="str">
        <f>INDEX(Variables[Variable],MATCH(Systematic[[#This Row],[VariableIndex]],Variables[Index],0))</f>
        <v>Flux control ratio</v>
      </c>
      <c r="G775" s="134">
        <f>Systematic[[#This Row],[Sample]]*1000000+Systematic[[#This Row],[SubSample]]*10000+Systematic[[#This Row],[VariableIndex]]</f>
        <v>2040004</v>
      </c>
      <c r="H775" s="134">
        <f>Systematic[[#This Row],[SampleVariableLabel]]+100*Systematic[[#This Row],[State]]</f>
        <v>2041204</v>
      </c>
      <c r="I775" s="27" t="e">
        <f>IF(Systematic[[#This Row],[Sample]]&gt;nSamples,"",INDEX(MarkStats[],MATCH(Systematic[[#This Row],[SampleVariableLabel]],MarkStats[Label],0), Systematic[[#This Row],[State]]+4))</f>
        <v>#N/A</v>
      </c>
    </row>
    <row r="776" spans="1:9" x14ac:dyDescent="0.25">
      <c r="A776" s="1">
        <f t="shared" si="38"/>
        <v>2</v>
      </c>
      <c r="B776" s="1">
        <f t="shared" si="36"/>
        <v>4</v>
      </c>
      <c r="C776" s="1">
        <f>IF(Systematic[[#This Row],[VariableIndex]]&gt;1,C775,IF(C775+1=StepsPerSubsample,0,C775+1))</f>
        <v>12</v>
      </c>
      <c r="D776" s="1">
        <f t="shared" si="37"/>
        <v>5</v>
      </c>
      <c r="E776" s="1" t="str">
        <f>INDEX(Protocol[Mark],MATCH(C776,Protocol[Step],0))</f>
        <v>11AsTm</v>
      </c>
      <c r="F776" s="1" t="str">
        <f>INDEX(Variables[Variable],MATCH(Systematic[[#This Row],[VariableIndex]],Variables[Index],0))</f>
        <v>Specific flux (mt)</v>
      </c>
      <c r="G776" s="134">
        <f>Systematic[[#This Row],[Sample]]*1000000+Systematic[[#This Row],[SubSample]]*10000+Systematic[[#This Row],[VariableIndex]]</f>
        <v>2040005</v>
      </c>
      <c r="H776" s="134">
        <f>Systematic[[#This Row],[SampleVariableLabel]]+100*Systematic[[#This Row],[State]]</f>
        <v>2041205</v>
      </c>
      <c r="I776" s="27" t="e">
        <f>IF(Systematic[[#This Row],[Sample]]&gt;nSamples,"",INDEX(MarkStats[],MATCH(Systematic[[#This Row],[SampleVariableLabel]],MarkStats[Label],0), Systematic[[#This Row],[State]]+4))</f>
        <v>#N/A</v>
      </c>
    </row>
    <row r="777" spans="1:9" x14ac:dyDescent="0.25">
      <c r="A777" s="1">
        <f t="shared" si="38"/>
        <v>2</v>
      </c>
      <c r="B777" s="1">
        <f t="shared" si="36"/>
        <v>4</v>
      </c>
      <c r="C777" s="1">
        <f>IF(Systematic[[#This Row],[VariableIndex]]&gt;1,C776,IF(C776+1=StepsPerSubsample,0,C776+1))</f>
        <v>12</v>
      </c>
      <c r="D777" s="1">
        <f t="shared" si="37"/>
        <v>6</v>
      </c>
      <c r="E777" s="1" t="str">
        <f>INDEX(Protocol[Mark],MATCH(C777,Protocol[Step],0))</f>
        <v>11AsTm</v>
      </c>
      <c r="F777" s="1" t="str">
        <f>INDEX(Variables[Variable],MATCH(Systematic[[#This Row],[VariableIndex]],Variables[Index],0))</f>
        <v>FCR (mt: ROX-corr.)</v>
      </c>
      <c r="G777" s="134">
        <f>Systematic[[#This Row],[Sample]]*1000000+Systematic[[#This Row],[SubSample]]*10000+Systematic[[#This Row],[VariableIndex]]</f>
        <v>2040006</v>
      </c>
      <c r="H777" s="134">
        <f>Systematic[[#This Row],[SampleVariableLabel]]+100*Systematic[[#This Row],[State]]</f>
        <v>2041206</v>
      </c>
      <c r="I777" s="27" t="e">
        <f>IF(Systematic[[#This Row],[Sample]]&gt;nSamples,"",INDEX(MarkStats[],MATCH(Systematic[[#This Row],[SampleVariableLabel]],MarkStats[Label],0), Systematic[[#This Row],[State]]+4))</f>
        <v>#N/A</v>
      </c>
    </row>
    <row r="778" spans="1:9" x14ac:dyDescent="0.25">
      <c r="A778" s="1">
        <f t="shared" si="38"/>
        <v>2</v>
      </c>
      <c r="B778" s="1">
        <f t="shared" si="36"/>
        <v>4</v>
      </c>
      <c r="C778" s="1">
        <f>IF(Systematic[[#This Row],[VariableIndex]]&gt;1,C777,IF(C777+1=StepsPerSubsample,0,C777+1))</f>
        <v>12</v>
      </c>
      <c r="D778" s="1">
        <f t="shared" si="37"/>
        <v>7</v>
      </c>
      <c r="E778" s="1" t="str">
        <f>INDEX(Protocol[Mark],MATCH(C778,Protocol[Step],0))</f>
        <v>11AsTm</v>
      </c>
      <c r="F778" s="1" t="str">
        <f>INDEX(Variables[Variable],MATCH(Systematic[[#This Row],[VariableIndex]],Variables[Index],0))</f>
        <v>FCR (mt: ROX-corr.)</v>
      </c>
      <c r="G778" s="134">
        <f>Systematic[[#This Row],[Sample]]*1000000+Systematic[[#This Row],[SubSample]]*10000+Systematic[[#This Row],[VariableIndex]]</f>
        <v>2040007</v>
      </c>
      <c r="H778" s="134">
        <f>Systematic[[#This Row],[SampleVariableLabel]]+100*Systematic[[#This Row],[State]]</f>
        <v>2041207</v>
      </c>
      <c r="I778" s="27" t="e">
        <f>IF(Systematic[[#This Row],[Sample]]&gt;nSamples,"",INDEX(MarkStats[],MATCH(Systematic[[#This Row],[SampleVariableLabel]],MarkStats[Label],0), Systematic[[#This Row],[State]]+4))</f>
        <v>#N/A</v>
      </c>
    </row>
    <row r="779" spans="1:9" x14ac:dyDescent="0.25">
      <c r="A779" s="1">
        <f t="shared" si="38"/>
        <v>2</v>
      </c>
      <c r="B779" s="1">
        <f t="shared" si="36"/>
        <v>4</v>
      </c>
      <c r="C779" s="1">
        <f>IF(Systematic[[#This Row],[VariableIndex]]&gt;1,C778,IF(C778+1=StepsPerSubsample,0,C778+1))</f>
        <v>13</v>
      </c>
      <c r="D779" s="1">
        <f t="shared" si="37"/>
        <v>1</v>
      </c>
      <c r="E779" s="1" t="str">
        <f>INDEX(Protocol[Mark],MATCH(C779,Protocol[Step],0))</f>
        <v>12Azd</v>
      </c>
      <c r="F779" s="1" t="str">
        <f>INDEX(Variables[Variable],MATCH(Systematic[[#This Row],[VariableIndex]],Variables[Index],0))</f>
        <v>O2 concentration</v>
      </c>
      <c r="G779" s="134">
        <f>Systematic[[#This Row],[Sample]]*1000000+Systematic[[#This Row],[SubSample]]*10000+Systematic[[#This Row],[VariableIndex]]</f>
        <v>2040001</v>
      </c>
      <c r="H779" s="134">
        <f>Systematic[[#This Row],[SampleVariableLabel]]+100*Systematic[[#This Row],[State]]</f>
        <v>2041301</v>
      </c>
      <c r="I779" s="27" t="e">
        <f>IF(Systematic[[#This Row],[Sample]]&gt;nSamples,"",INDEX(MarkStats[],MATCH(Systematic[[#This Row],[SampleVariableLabel]],MarkStats[Label],0), Systematic[[#This Row],[State]]+4))</f>
        <v>#N/A</v>
      </c>
    </row>
    <row r="780" spans="1:9" x14ac:dyDescent="0.25">
      <c r="A780" s="1">
        <f t="shared" si="38"/>
        <v>2</v>
      </c>
      <c r="B780" s="1">
        <f t="shared" si="36"/>
        <v>4</v>
      </c>
      <c r="C780" s="1">
        <f>IF(Systematic[[#This Row],[VariableIndex]]&gt;1,C779,IF(C779+1=StepsPerSubsample,0,C779+1))</f>
        <v>13</v>
      </c>
      <c r="D780" s="1">
        <f t="shared" si="37"/>
        <v>2</v>
      </c>
      <c r="E780" s="1" t="str">
        <f>INDEX(Protocol[Mark],MATCH(C780,Protocol[Step],0))</f>
        <v>12Azd</v>
      </c>
      <c r="F780" s="1" t="str">
        <f>INDEX(Variables[Variable],MATCH(Systematic[[#This Row],[VariableIndex]],Variables[Index],0))</f>
        <v>O2 flux per volume</v>
      </c>
      <c r="G780" s="134">
        <f>Systematic[[#This Row],[Sample]]*1000000+Systematic[[#This Row],[SubSample]]*10000+Systematic[[#This Row],[VariableIndex]]</f>
        <v>2040002</v>
      </c>
      <c r="H780" s="134">
        <f>Systematic[[#This Row],[SampleVariableLabel]]+100*Systematic[[#This Row],[State]]</f>
        <v>2041302</v>
      </c>
      <c r="I780" s="27" t="e">
        <f>IF(Systematic[[#This Row],[Sample]]&gt;nSamples,"",INDEX(MarkStats[],MATCH(Systematic[[#This Row],[SampleVariableLabel]],MarkStats[Label],0), Systematic[[#This Row],[State]]+4))</f>
        <v>#N/A</v>
      </c>
    </row>
    <row r="781" spans="1:9" x14ac:dyDescent="0.25">
      <c r="A781" s="1">
        <f t="shared" si="38"/>
        <v>2</v>
      </c>
      <c r="B781" s="1">
        <f t="shared" si="36"/>
        <v>4</v>
      </c>
      <c r="C781" s="1">
        <f>IF(Systematic[[#This Row],[VariableIndex]]&gt;1,C780,IF(C780+1=StepsPerSubsample,0,C780+1))</f>
        <v>13</v>
      </c>
      <c r="D781" s="1">
        <f t="shared" si="37"/>
        <v>3</v>
      </c>
      <c r="E781" s="1" t="str">
        <f>INDEX(Protocol[Mark],MATCH(C781,Protocol[Step],0))</f>
        <v>12Azd</v>
      </c>
      <c r="F781" s="1" t="str">
        <f>INDEX(Variables[Variable],MATCH(Systematic[[#This Row],[VariableIndex]],Variables[Index],0))</f>
        <v>Specific flux</v>
      </c>
      <c r="G781" s="134">
        <f>Systematic[[#This Row],[Sample]]*1000000+Systematic[[#This Row],[SubSample]]*10000+Systematic[[#This Row],[VariableIndex]]</f>
        <v>2040003</v>
      </c>
      <c r="H781" s="134">
        <f>Systematic[[#This Row],[SampleVariableLabel]]+100*Systematic[[#This Row],[State]]</f>
        <v>2041303</v>
      </c>
      <c r="I781" s="27" t="e">
        <f>IF(Systematic[[#This Row],[Sample]]&gt;nSamples,"",INDEX(MarkStats[],MATCH(Systematic[[#This Row],[SampleVariableLabel]],MarkStats[Label],0), Systematic[[#This Row],[State]]+4))</f>
        <v>#N/A</v>
      </c>
    </row>
    <row r="782" spans="1:9" x14ac:dyDescent="0.25">
      <c r="A782" s="1">
        <f t="shared" si="38"/>
        <v>2</v>
      </c>
      <c r="B782" s="1">
        <f t="shared" si="36"/>
        <v>4</v>
      </c>
      <c r="C782" s="1">
        <f>IF(Systematic[[#This Row],[VariableIndex]]&gt;1,C781,IF(C781+1=StepsPerSubsample,0,C781+1))</f>
        <v>13</v>
      </c>
      <c r="D782" s="1">
        <f t="shared" si="37"/>
        <v>4</v>
      </c>
      <c r="E782" s="1" t="str">
        <f>INDEX(Protocol[Mark],MATCH(C782,Protocol[Step],0))</f>
        <v>12Azd</v>
      </c>
      <c r="F782" s="1" t="str">
        <f>INDEX(Variables[Variable],MATCH(Systematic[[#This Row],[VariableIndex]],Variables[Index],0))</f>
        <v>Flux control ratio</v>
      </c>
      <c r="G782" s="134">
        <f>Systematic[[#This Row],[Sample]]*1000000+Systematic[[#This Row],[SubSample]]*10000+Systematic[[#This Row],[VariableIndex]]</f>
        <v>2040004</v>
      </c>
      <c r="H782" s="134">
        <f>Systematic[[#This Row],[SampleVariableLabel]]+100*Systematic[[#This Row],[State]]</f>
        <v>2041304</v>
      </c>
      <c r="I782" s="27" t="e">
        <f>IF(Systematic[[#This Row],[Sample]]&gt;nSamples,"",INDEX(MarkStats[],MATCH(Systematic[[#This Row],[SampleVariableLabel]],MarkStats[Label],0), Systematic[[#This Row],[State]]+4))</f>
        <v>#N/A</v>
      </c>
    </row>
    <row r="783" spans="1:9" x14ac:dyDescent="0.25">
      <c r="A783" s="1">
        <f t="shared" si="38"/>
        <v>2</v>
      </c>
      <c r="B783" s="1">
        <f t="shared" si="36"/>
        <v>4</v>
      </c>
      <c r="C783" s="1">
        <f>IF(Systematic[[#This Row],[VariableIndex]]&gt;1,C782,IF(C782+1=StepsPerSubsample,0,C782+1))</f>
        <v>13</v>
      </c>
      <c r="D783" s="1">
        <f t="shared" si="37"/>
        <v>5</v>
      </c>
      <c r="E783" s="1" t="str">
        <f>INDEX(Protocol[Mark],MATCH(C783,Protocol[Step],0))</f>
        <v>12Azd</v>
      </c>
      <c r="F783" s="1" t="str">
        <f>INDEX(Variables[Variable],MATCH(Systematic[[#This Row],[VariableIndex]],Variables[Index],0))</f>
        <v>Specific flux (mt)</v>
      </c>
      <c r="G783" s="134">
        <f>Systematic[[#This Row],[Sample]]*1000000+Systematic[[#This Row],[SubSample]]*10000+Systematic[[#This Row],[VariableIndex]]</f>
        <v>2040005</v>
      </c>
      <c r="H783" s="134">
        <f>Systematic[[#This Row],[SampleVariableLabel]]+100*Systematic[[#This Row],[State]]</f>
        <v>2041305</v>
      </c>
      <c r="I783" s="27" t="e">
        <f>IF(Systematic[[#This Row],[Sample]]&gt;nSamples,"",INDEX(MarkStats[],MATCH(Systematic[[#This Row],[SampleVariableLabel]],MarkStats[Label],0), Systematic[[#This Row],[State]]+4))</f>
        <v>#N/A</v>
      </c>
    </row>
    <row r="784" spans="1:9" x14ac:dyDescent="0.25">
      <c r="A784" s="1">
        <f t="shared" si="38"/>
        <v>2</v>
      </c>
      <c r="B784" s="1">
        <f t="shared" si="36"/>
        <v>4</v>
      </c>
      <c r="C784" s="1">
        <f>IF(Systematic[[#This Row],[VariableIndex]]&gt;1,C783,IF(C783+1=StepsPerSubsample,0,C783+1))</f>
        <v>13</v>
      </c>
      <c r="D784" s="1">
        <f t="shared" si="37"/>
        <v>6</v>
      </c>
      <c r="E784" s="1" t="str">
        <f>INDEX(Protocol[Mark],MATCH(C784,Protocol[Step],0))</f>
        <v>12Azd</v>
      </c>
      <c r="F784" s="1" t="str">
        <f>INDEX(Variables[Variable],MATCH(Systematic[[#This Row],[VariableIndex]],Variables[Index],0))</f>
        <v>FCR (mt: ROX-corr.)</v>
      </c>
      <c r="G784" s="134">
        <f>Systematic[[#This Row],[Sample]]*1000000+Systematic[[#This Row],[SubSample]]*10000+Systematic[[#This Row],[VariableIndex]]</f>
        <v>2040006</v>
      </c>
      <c r="H784" s="134">
        <f>Systematic[[#This Row],[SampleVariableLabel]]+100*Systematic[[#This Row],[State]]</f>
        <v>2041306</v>
      </c>
      <c r="I784" s="27" t="e">
        <f>IF(Systematic[[#This Row],[Sample]]&gt;nSamples,"",INDEX(MarkStats[],MATCH(Systematic[[#This Row],[SampleVariableLabel]],MarkStats[Label],0), Systematic[[#This Row],[State]]+4))</f>
        <v>#N/A</v>
      </c>
    </row>
    <row r="785" spans="1:9" x14ac:dyDescent="0.25">
      <c r="A785" s="1">
        <f t="shared" si="38"/>
        <v>2</v>
      </c>
      <c r="B785" s="1">
        <f t="shared" si="36"/>
        <v>4</v>
      </c>
      <c r="C785" s="1">
        <f>IF(Systematic[[#This Row],[VariableIndex]]&gt;1,C784,IF(C784+1=StepsPerSubsample,0,C784+1))</f>
        <v>13</v>
      </c>
      <c r="D785" s="1">
        <f t="shared" si="37"/>
        <v>7</v>
      </c>
      <c r="E785" s="1" t="str">
        <f>INDEX(Protocol[Mark],MATCH(C785,Protocol[Step],0))</f>
        <v>12Azd</v>
      </c>
      <c r="F785" s="1" t="str">
        <f>INDEX(Variables[Variable],MATCH(Systematic[[#This Row],[VariableIndex]],Variables[Index],0))</f>
        <v>FCR (mt: ROX-corr.)</v>
      </c>
      <c r="G785" s="134">
        <f>Systematic[[#This Row],[Sample]]*1000000+Systematic[[#This Row],[SubSample]]*10000+Systematic[[#This Row],[VariableIndex]]</f>
        <v>2040007</v>
      </c>
      <c r="H785" s="134">
        <f>Systematic[[#This Row],[SampleVariableLabel]]+100*Systematic[[#This Row],[State]]</f>
        <v>2041307</v>
      </c>
      <c r="I785" s="27" t="e">
        <f>IF(Systematic[[#This Row],[Sample]]&gt;nSamples,"",INDEX(MarkStats[],MATCH(Systematic[[#This Row],[SampleVariableLabel]],MarkStats[Label],0), Systematic[[#This Row],[State]]+4))</f>
        <v>#N/A</v>
      </c>
    </row>
    <row r="786" spans="1:9" x14ac:dyDescent="0.25">
      <c r="A786" s="1">
        <f t="shared" si="38"/>
        <v>3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1</v>
      </c>
      <c r="E786" s="1" t="str">
        <f>INDEX(Protocol[Mark],MATCH(C786,Protocol[Step],0))</f>
        <v>1ce</v>
      </c>
      <c r="F786" s="1" t="str">
        <f>INDEX(Variables[Variable],MATCH(Systematic[[#This Row],[VariableIndex]],Variables[Index],0))</f>
        <v>O2 concentration</v>
      </c>
      <c r="G786" s="134">
        <f>Systematic[[#This Row],[Sample]]*1000000+Systematic[[#This Row],[SubSample]]*10000+Systematic[[#This Row],[VariableIndex]]</f>
        <v>3010001</v>
      </c>
      <c r="H786" s="134">
        <f>Systematic[[#This Row],[SampleVariableLabel]]+100*Systematic[[#This Row],[State]]</f>
        <v>3010001</v>
      </c>
      <c r="I786" s="27" t="e">
        <f>IF(Systematic[[#This Row],[Sample]]&gt;nSamples,"",INDEX(MarkStats[],MATCH(Systematic[[#This Row],[SampleVariableLabel]],MarkStats[Label],0), Systematic[[#This Row],[State]]+4))</f>
        <v>#N/A</v>
      </c>
    </row>
    <row r="787" spans="1:9" x14ac:dyDescent="0.25">
      <c r="A787" s="1">
        <f t="shared" si="38"/>
        <v>3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2</v>
      </c>
      <c r="E787" s="1" t="str">
        <f>INDEX(Protocol[Mark],MATCH(C787,Protocol[Step],0))</f>
        <v>1ce</v>
      </c>
      <c r="F787" s="1" t="str">
        <f>INDEX(Variables[Variable],MATCH(Systematic[[#This Row],[VariableIndex]],Variables[Index],0))</f>
        <v>O2 flux per volume</v>
      </c>
      <c r="G787" s="134">
        <f>Systematic[[#This Row],[Sample]]*1000000+Systematic[[#This Row],[SubSample]]*10000+Systematic[[#This Row],[VariableIndex]]</f>
        <v>3010002</v>
      </c>
      <c r="H787" s="134">
        <f>Systematic[[#This Row],[SampleVariableLabel]]+100*Systematic[[#This Row],[State]]</f>
        <v>3010002</v>
      </c>
      <c r="I787" s="27" t="e">
        <f>IF(Systematic[[#This Row],[Sample]]&gt;nSamples,"",INDEX(MarkStats[],MATCH(Systematic[[#This Row],[SampleVariableLabel]],MarkStats[Label],0), Systematic[[#This Row],[State]]+4))</f>
        <v>#N/A</v>
      </c>
    </row>
    <row r="788" spans="1:9" x14ac:dyDescent="0.25">
      <c r="A788" s="1">
        <f t="shared" si="38"/>
        <v>3</v>
      </c>
      <c r="B788" s="1">
        <f t="shared" si="36"/>
        <v>1</v>
      </c>
      <c r="C788" s="1">
        <f>IF(Systematic[[#This Row],[VariableIndex]]&gt;1,C787,IF(C787+1=StepsPerSubsample,0,C787+1))</f>
        <v>0</v>
      </c>
      <c r="D788" s="1">
        <f t="shared" si="37"/>
        <v>3</v>
      </c>
      <c r="E788" s="1" t="str">
        <f>INDEX(Protocol[Mark],MATCH(C788,Protocol[Step],0))</f>
        <v>1ce</v>
      </c>
      <c r="F788" s="1" t="str">
        <f>INDEX(Variables[Variable],MATCH(Systematic[[#This Row],[VariableIndex]],Variables[Index],0))</f>
        <v>Specific flux</v>
      </c>
      <c r="G788" s="134">
        <f>Systematic[[#This Row],[Sample]]*1000000+Systematic[[#This Row],[SubSample]]*10000+Systematic[[#This Row],[VariableIndex]]</f>
        <v>3010003</v>
      </c>
      <c r="H788" s="134">
        <f>Systematic[[#This Row],[SampleVariableLabel]]+100*Systematic[[#This Row],[State]]</f>
        <v>3010003</v>
      </c>
      <c r="I788" s="27" t="e">
        <f>IF(Systematic[[#This Row],[Sample]]&gt;nSamples,"",INDEX(MarkStats[],MATCH(Systematic[[#This Row],[SampleVariableLabel]],MarkStats[Label],0), Systematic[[#This Row],[State]]+4))</f>
        <v>#N/A</v>
      </c>
    </row>
    <row r="789" spans="1:9" x14ac:dyDescent="0.25">
      <c r="A789" s="1">
        <f t="shared" si="38"/>
        <v>3</v>
      </c>
      <c r="B789" s="1">
        <f t="shared" si="36"/>
        <v>1</v>
      </c>
      <c r="C789" s="1">
        <f>IF(Systematic[[#This Row],[VariableIndex]]&gt;1,C788,IF(C788+1=StepsPerSubsample,0,C788+1))</f>
        <v>0</v>
      </c>
      <c r="D789" s="1">
        <f t="shared" si="37"/>
        <v>4</v>
      </c>
      <c r="E789" s="1" t="str">
        <f>INDEX(Protocol[Mark],MATCH(C789,Protocol[Step],0))</f>
        <v>1ce</v>
      </c>
      <c r="F789" s="1" t="str">
        <f>INDEX(Variables[Variable],MATCH(Systematic[[#This Row],[VariableIndex]],Variables[Index],0))</f>
        <v>Flux control ratio</v>
      </c>
      <c r="G789" s="134">
        <f>Systematic[[#This Row],[Sample]]*1000000+Systematic[[#This Row],[SubSample]]*10000+Systematic[[#This Row],[VariableIndex]]</f>
        <v>3010004</v>
      </c>
      <c r="H789" s="134">
        <f>Systematic[[#This Row],[SampleVariableLabel]]+100*Systematic[[#This Row],[State]]</f>
        <v>3010004</v>
      </c>
      <c r="I789" s="27" t="e">
        <f>IF(Systematic[[#This Row],[Sample]]&gt;nSamples,"",INDEX(MarkStats[],MATCH(Systematic[[#This Row],[SampleVariableLabel]],MarkStats[Label],0), Systematic[[#This Row],[State]]+4))</f>
        <v>#N/A</v>
      </c>
    </row>
    <row r="790" spans="1:9" x14ac:dyDescent="0.25">
      <c r="A790" s="1">
        <f t="shared" si="38"/>
        <v>3</v>
      </c>
      <c r="B790" s="1">
        <f t="shared" si="36"/>
        <v>1</v>
      </c>
      <c r="C790" s="1">
        <f>IF(Systematic[[#This Row],[VariableIndex]]&gt;1,C789,IF(C789+1=StepsPerSubsample,0,C789+1))</f>
        <v>0</v>
      </c>
      <c r="D790" s="1">
        <f t="shared" si="37"/>
        <v>5</v>
      </c>
      <c r="E790" s="1" t="str">
        <f>INDEX(Protocol[Mark],MATCH(C790,Protocol[Step],0))</f>
        <v>1ce</v>
      </c>
      <c r="F790" s="1" t="str">
        <f>INDEX(Variables[Variable],MATCH(Systematic[[#This Row],[VariableIndex]],Variables[Index],0))</f>
        <v>Specific flux (mt)</v>
      </c>
      <c r="G790" s="134">
        <f>Systematic[[#This Row],[Sample]]*1000000+Systematic[[#This Row],[SubSample]]*10000+Systematic[[#This Row],[VariableIndex]]</f>
        <v>3010005</v>
      </c>
      <c r="H790" s="134">
        <f>Systematic[[#This Row],[SampleVariableLabel]]+100*Systematic[[#This Row],[State]]</f>
        <v>3010005</v>
      </c>
      <c r="I790" s="27" t="e">
        <f>IF(Systematic[[#This Row],[Sample]]&gt;nSamples,"",INDEX(MarkStats[],MATCH(Systematic[[#This Row],[SampleVariableLabel]],MarkStats[Label],0), Systematic[[#This Row],[State]]+4))</f>
        <v>#N/A</v>
      </c>
    </row>
    <row r="791" spans="1:9" x14ac:dyDescent="0.25">
      <c r="A791" s="1">
        <f t="shared" si="38"/>
        <v>3</v>
      </c>
      <c r="B791" s="1">
        <f t="shared" si="36"/>
        <v>1</v>
      </c>
      <c r="C791" s="1">
        <f>IF(Systematic[[#This Row],[VariableIndex]]&gt;1,C790,IF(C790+1=StepsPerSubsample,0,C790+1))</f>
        <v>0</v>
      </c>
      <c r="D791" s="1">
        <f t="shared" si="37"/>
        <v>6</v>
      </c>
      <c r="E791" s="1" t="str">
        <f>INDEX(Protocol[Mark],MATCH(C791,Protocol[Step],0))</f>
        <v>1ce</v>
      </c>
      <c r="F791" s="1" t="str">
        <f>INDEX(Variables[Variable],MATCH(Systematic[[#This Row],[VariableIndex]],Variables[Index],0))</f>
        <v>FCR (mt: ROX-corr.)</v>
      </c>
      <c r="G791" s="134">
        <f>Systematic[[#This Row],[Sample]]*1000000+Systematic[[#This Row],[SubSample]]*10000+Systematic[[#This Row],[VariableIndex]]</f>
        <v>3010006</v>
      </c>
      <c r="H791" s="134">
        <f>Systematic[[#This Row],[SampleVariableLabel]]+100*Systematic[[#This Row],[State]]</f>
        <v>3010006</v>
      </c>
      <c r="I791" s="27" t="e">
        <f>IF(Systematic[[#This Row],[Sample]]&gt;nSamples,"",INDEX(MarkStats[],MATCH(Systematic[[#This Row],[SampleVariableLabel]],MarkStats[Label],0), Systematic[[#This Row],[State]]+4))</f>
        <v>#N/A</v>
      </c>
    </row>
    <row r="792" spans="1:9" x14ac:dyDescent="0.25">
      <c r="A792" s="1">
        <f t="shared" si="38"/>
        <v>3</v>
      </c>
      <c r="B792" s="1">
        <f t="shared" si="36"/>
        <v>1</v>
      </c>
      <c r="C792" s="1">
        <f>IF(Systematic[[#This Row],[VariableIndex]]&gt;1,C791,IF(C791+1=StepsPerSubsample,0,C791+1))</f>
        <v>0</v>
      </c>
      <c r="D792" s="1">
        <f t="shared" si="37"/>
        <v>7</v>
      </c>
      <c r="E792" s="1" t="str">
        <f>INDEX(Protocol[Mark],MATCH(C792,Protocol[Step],0))</f>
        <v>1ce</v>
      </c>
      <c r="F792" s="1" t="str">
        <f>INDEX(Variables[Variable],MATCH(Systematic[[#This Row],[VariableIndex]],Variables[Index],0))</f>
        <v>FCR (mt: ROX-corr.)</v>
      </c>
      <c r="G792" s="134">
        <f>Systematic[[#This Row],[Sample]]*1000000+Systematic[[#This Row],[SubSample]]*10000+Systematic[[#This Row],[VariableIndex]]</f>
        <v>3010007</v>
      </c>
      <c r="H792" s="134">
        <f>Systematic[[#This Row],[SampleVariableLabel]]+100*Systematic[[#This Row],[State]]</f>
        <v>3010007</v>
      </c>
      <c r="I792" s="27" t="e">
        <f>IF(Systematic[[#This Row],[Sample]]&gt;nSamples,"",INDEX(MarkStats[],MATCH(Systematic[[#This Row],[SampleVariableLabel]],MarkStats[Label],0), Systematic[[#This Row],[State]]+4))</f>
        <v>#N/A</v>
      </c>
    </row>
    <row r="793" spans="1:9" x14ac:dyDescent="0.25">
      <c r="A793" s="1">
        <f t="shared" si="38"/>
        <v>3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1</v>
      </c>
      <c r="E793" s="1" t="str">
        <f>INDEX(Protocol[Mark],MATCH(C793,Protocol[Step],0))</f>
        <v>2P10</v>
      </c>
      <c r="F793" s="1" t="str">
        <f>INDEX(Variables[Variable],MATCH(Systematic[[#This Row],[VariableIndex]],Variables[Index],0))</f>
        <v>O2 concentration</v>
      </c>
      <c r="G793" s="134">
        <f>Systematic[[#This Row],[Sample]]*1000000+Systematic[[#This Row],[SubSample]]*10000+Systematic[[#This Row],[VariableIndex]]</f>
        <v>3010001</v>
      </c>
      <c r="H793" s="134">
        <f>Systematic[[#This Row],[SampleVariableLabel]]+100*Systematic[[#This Row],[State]]</f>
        <v>3010101</v>
      </c>
      <c r="I793" s="27" t="e">
        <f>IF(Systematic[[#This Row],[Sample]]&gt;nSamples,"",INDEX(MarkStats[],MATCH(Systematic[[#This Row],[SampleVariableLabel]],MarkStats[Label],0), Systematic[[#This Row],[State]]+4))</f>
        <v>#N/A</v>
      </c>
    </row>
    <row r="794" spans="1:9" x14ac:dyDescent="0.25">
      <c r="A794" s="1">
        <f t="shared" si="38"/>
        <v>3</v>
      </c>
      <c r="B794" s="1">
        <f t="shared" si="36"/>
        <v>1</v>
      </c>
      <c r="C794" s="1">
        <f>IF(Systematic[[#This Row],[VariableIndex]]&gt;1,C793,IF(C793+1=StepsPerSubsample,0,C793+1))</f>
        <v>1</v>
      </c>
      <c r="D794" s="1">
        <f t="shared" si="37"/>
        <v>2</v>
      </c>
      <c r="E794" s="1" t="str">
        <f>INDEX(Protocol[Mark],MATCH(C794,Protocol[Step],0))</f>
        <v>2P10</v>
      </c>
      <c r="F794" s="1" t="str">
        <f>INDEX(Variables[Variable],MATCH(Systematic[[#This Row],[VariableIndex]],Variables[Index],0))</f>
        <v>O2 flux per volume</v>
      </c>
      <c r="G794" s="134">
        <f>Systematic[[#This Row],[Sample]]*1000000+Systematic[[#This Row],[SubSample]]*10000+Systematic[[#This Row],[VariableIndex]]</f>
        <v>3010002</v>
      </c>
      <c r="H794" s="134">
        <f>Systematic[[#This Row],[SampleVariableLabel]]+100*Systematic[[#This Row],[State]]</f>
        <v>3010102</v>
      </c>
      <c r="I794" s="27" t="e">
        <f>IF(Systematic[[#This Row],[Sample]]&gt;nSamples,"",INDEX(MarkStats[],MATCH(Systematic[[#This Row],[SampleVariableLabel]],MarkStats[Label],0), Systematic[[#This Row],[State]]+4))</f>
        <v>#N/A</v>
      </c>
    </row>
    <row r="795" spans="1:9" x14ac:dyDescent="0.25">
      <c r="A795" s="1">
        <f t="shared" si="38"/>
        <v>3</v>
      </c>
      <c r="B795" s="1">
        <f t="shared" si="36"/>
        <v>1</v>
      </c>
      <c r="C795" s="1">
        <f>IF(Systematic[[#This Row],[VariableIndex]]&gt;1,C794,IF(C794+1=StepsPerSubsample,0,C794+1))</f>
        <v>1</v>
      </c>
      <c r="D795" s="1">
        <f t="shared" si="37"/>
        <v>3</v>
      </c>
      <c r="E795" s="1" t="str">
        <f>INDEX(Protocol[Mark],MATCH(C795,Protocol[Step],0))</f>
        <v>2P10</v>
      </c>
      <c r="F795" s="1" t="str">
        <f>INDEX(Variables[Variable],MATCH(Systematic[[#This Row],[VariableIndex]],Variables[Index],0))</f>
        <v>Specific flux</v>
      </c>
      <c r="G795" s="134">
        <f>Systematic[[#This Row],[Sample]]*1000000+Systematic[[#This Row],[SubSample]]*10000+Systematic[[#This Row],[VariableIndex]]</f>
        <v>3010003</v>
      </c>
      <c r="H795" s="134">
        <f>Systematic[[#This Row],[SampleVariableLabel]]+100*Systematic[[#This Row],[State]]</f>
        <v>3010103</v>
      </c>
      <c r="I795" s="27" t="e">
        <f>IF(Systematic[[#This Row],[Sample]]&gt;nSamples,"",INDEX(MarkStats[],MATCH(Systematic[[#This Row],[SampleVariableLabel]],MarkStats[Label],0), Systematic[[#This Row],[State]]+4))</f>
        <v>#N/A</v>
      </c>
    </row>
    <row r="796" spans="1:9" x14ac:dyDescent="0.25">
      <c r="A796" s="1">
        <f t="shared" si="38"/>
        <v>3</v>
      </c>
      <c r="B796" s="1">
        <f t="shared" si="36"/>
        <v>1</v>
      </c>
      <c r="C796" s="1">
        <f>IF(Systematic[[#This Row],[VariableIndex]]&gt;1,C795,IF(C795+1=StepsPerSubsample,0,C795+1))</f>
        <v>1</v>
      </c>
      <c r="D796" s="1">
        <f t="shared" si="37"/>
        <v>4</v>
      </c>
      <c r="E796" s="1" t="str">
        <f>INDEX(Protocol[Mark],MATCH(C796,Protocol[Step],0))</f>
        <v>2P10</v>
      </c>
      <c r="F796" s="1" t="str">
        <f>INDEX(Variables[Variable],MATCH(Systematic[[#This Row],[VariableIndex]],Variables[Index],0))</f>
        <v>Flux control ratio</v>
      </c>
      <c r="G796" s="134">
        <f>Systematic[[#This Row],[Sample]]*1000000+Systematic[[#This Row],[SubSample]]*10000+Systematic[[#This Row],[VariableIndex]]</f>
        <v>3010004</v>
      </c>
      <c r="H796" s="134">
        <f>Systematic[[#This Row],[SampleVariableLabel]]+100*Systematic[[#This Row],[State]]</f>
        <v>3010104</v>
      </c>
      <c r="I796" s="27" t="e">
        <f>IF(Systematic[[#This Row],[Sample]]&gt;nSamples,"",INDEX(MarkStats[],MATCH(Systematic[[#This Row],[SampleVariableLabel]],MarkStats[Label],0), Systematic[[#This Row],[State]]+4))</f>
        <v>#N/A</v>
      </c>
    </row>
    <row r="797" spans="1:9" x14ac:dyDescent="0.25">
      <c r="A797" s="1">
        <f t="shared" si="38"/>
        <v>3</v>
      </c>
      <c r="B797" s="1">
        <f t="shared" si="36"/>
        <v>1</v>
      </c>
      <c r="C797" s="1">
        <f>IF(Systematic[[#This Row],[VariableIndex]]&gt;1,C796,IF(C796+1=StepsPerSubsample,0,C796+1))</f>
        <v>1</v>
      </c>
      <c r="D797" s="1">
        <f t="shared" si="37"/>
        <v>5</v>
      </c>
      <c r="E797" s="1" t="str">
        <f>INDEX(Protocol[Mark],MATCH(C797,Protocol[Step],0))</f>
        <v>2P10</v>
      </c>
      <c r="F797" s="1" t="str">
        <f>INDEX(Variables[Variable],MATCH(Systematic[[#This Row],[VariableIndex]],Variables[Index],0))</f>
        <v>Specific flux (mt)</v>
      </c>
      <c r="G797" s="134">
        <f>Systematic[[#This Row],[Sample]]*1000000+Systematic[[#This Row],[SubSample]]*10000+Systematic[[#This Row],[VariableIndex]]</f>
        <v>3010005</v>
      </c>
      <c r="H797" s="134">
        <f>Systematic[[#This Row],[SampleVariableLabel]]+100*Systematic[[#This Row],[State]]</f>
        <v>3010105</v>
      </c>
      <c r="I797" s="27" t="e">
        <f>IF(Systematic[[#This Row],[Sample]]&gt;nSamples,"",INDEX(MarkStats[],MATCH(Systematic[[#This Row],[SampleVariableLabel]],MarkStats[Label],0), Systematic[[#This Row],[State]]+4))</f>
        <v>#N/A</v>
      </c>
    </row>
    <row r="798" spans="1:9" x14ac:dyDescent="0.25">
      <c r="A798" s="1">
        <f t="shared" si="38"/>
        <v>3</v>
      </c>
      <c r="B798" s="1">
        <f t="shared" si="36"/>
        <v>1</v>
      </c>
      <c r="C798" s="1">
        <f>IF(Systematic[[#This Row],[VariableIndex]]&gt;1,C797,IF(C797+1=StepsPerSubsample,0,C797+1))</f>
        <v>1</v>
      </c>
      <c r="D798" s="1">
        <f t="shared" si="37"/>
        <v>6</v>
      </c>
      <c r="E798" s="1" t="str">
        <f>INDEX(Protocol[Mark],MATCH(C798,Protocol[Step],0))</f>
        <v>2P10</v>
      </c>
      <c r="F798" s="1" t="str">
        <f>INDEX(Variables[Variable],MATCH(Systematic[[#This Row],[VariableIndex]],Variables[Index],0))</f>
        <v>FCR (mt: ROX-corr.)</v>
      </c>
      <c r="G798" s="134">
        <f>Systematic[[#This Row],[Sample]]*1000000+Systematic[[#This Row],[SubSample]]*10000+Systematic[[#This Row],[VariableIndex]]</f>
        <v>3010006</v>
      </c>
      <c r="H798" s="134">
        <f>Systematic[[#This Row],[SampleVariableLabel]]+100*Systematic[[#This Row],[State]]</f>
        <v>3010106</v>
      </c>
      <c r="I798" s="27" t="e">
        <f>IF(Systematic[[#This Row],[Sample]]&gt;nSamples,"",INDEX(MarkStats[],MATCH(Systematic[[#This Row],[SampleVariableLabel]],MarkStats[Label],0), Systematic[[#This Row],[State]]+4))</f>
        <v>#N/A</v>
      </c>
    </row>
    <row r="799" spans="1:9" x14ac:dyDescent="0.25">
      <c r="A799" s="1">
        <f t="shared" si="38"/>
        <v>3</v>
      </c>
      <c r="B799" s="1">
        <f t="shared" si="36"/>
        <v>1</v>
      </c>
      <c r="C799" s="1">
        <f>IF(Systematic[[#This Row],[VariableIndex]]&gt;1,C798,IF(C798+1=StepsPerSubsample,0,C798+1))</f>
        <v>1</v>
      </c>
      <c r="D799" s="1">
        <f t="shared" si="37"/>
        <v>7</v>
      </c>
      <c r="E799" s="1" t="str">
        <f>INDEX(Protocol[Mark],MATCH(C799,Protocol[Step],0))</f>
        <v>2P10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3010007</v>
      </c>
      <c r="H799" s="134">
        <f>Systematic[[#This Row],[SampleVariableLabel]]+100*Systematic[[#This Row],[State]]</f>
        <v>3010107</v>
      </c>
      <c r="I799" s="27" t="e">
        <f>IF(Systematic[[#This Row],[Sample]]&gt;nSamples,"",INDEX(MarkStats[],MATCH(Systematic[[#This Row],[SampleVariableLabel]],MarkStats[Label],0), Systematic[[#This Row],[State]]+4))</f>
        <v>#N/A</v>
      </c>
    </row>
    <row r="800" spans="1:9" x14ac:dyDescent="0.25">
      <c r="A800" s="1">
        <f t="shared" si="38"/>
        <v>3</v>
      </c>
      <c r="B800" s="1">
        <f t="shared" si="36"/>
        <v>1</v>
      </c>
      <c r="C800" s="1">
        <f>IF(Systematic[[#This Row],[VariableIndex]]&gt;1,C799,IF(C799+1=StepsPerSubsample,0,C799+1))</f>
        <v>2</v>
      </c>
      <c r="D800" s="1">
        <f t="shared" si="37"/>
        <v>1</v>
      </c>
      <c r="E800" s="1" t="str">
        <f>INDEX(Protocol[Mark],MATCH(C800,Protocol[Step],0))</f>
        <v>3Omy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3010001</v>
      </c>
      <c r="H800" s="134">
        <f>Systematic[[#This Row],[SampleVariableLabel]]+100*Systematic[[#This Row],[State]]</f>
        <v>3010201</v>
      </c>
      <c r="I800" s="27" t="e">
        <f>IF(Systematic[[#This Row],[Sample]]&gt;nSamples,"",INDEX(MarkStats[],MATCH(Systematic[[#This Row],[SampleVariableLabel]],MarkStats[Label],0), Systematic[[#This Row],[State]]+4))</f>
        <v>#N/A</v>
      </c>
    </row>
    <row r="801" spans="1:9" x14ac:dyDescent="0.25">
      <c r="A801" s="1">
        <f t="shared" si="38"/>
        <v>3</v>
      </c>
      <c r="B801" s="1">
        <f t="shared" si="36"/>
        <v>1</v>
      </c>
      <c r="C801" s="1">
        <f>IF(Systematic[[#This Row],[VariableIndex]]&gt;1,C800,IF(C800+1=StepsPerSubsample,0,C800+1))</f>
        <v>2</v>
      </c>
      <c r="D801" s="1">
        <f t="shared" si="37"/>
        <v>2</v>
      </c>
      <c r="E801" s="1" t="str">
        <f>INDEX(Protocol[Mark],MATCH(C801,Protocol[Step],0))</f>
        <v>3Omy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3010002</v>
      </c>
      <c r="H801" s="134">
        <f>Systematic[[#This Row],[SampleVariableLabel]]+100*Systematic[[#This Row],[State]]</f>
        <v>3010202</v>
      </c>
      <c r="I801" s="27" t="e">
        <f>IF(Systematic[[#This Row],[Sample]]&gt;nSamples,"",INDEX(MarkStats[],MATCH(Systematic[[#This Row],[SampleVariableLabel]],MarkStats[Label],0), Systematic[[#This Row],[State]]+4))</f>
        <v>#N/A</v>
      </c>
    </row>
    <row r="802" spans="1:9" x14ac:dyDescent="0.25">
      <c r="A802" s="1">
        <f t="shared" si="38"/>
        <v>3</v>
      </c>
      <c r="B802" s="1">
        <f t="shared" si="36"/>
        <v>1</v>
      </c>
      <c r="C802" s="1">
        <f>IF(Systematic[[#This Row],[VariableIndex]]&gt;1,C801,IF(C801+1=StepsPerSubsample,0,C801+1))</f>
        <v>2</v>
      </c>
      <c r="D802" s="1">
        <f t="shared" si="37"/>
        <v>3</v>
      </c>
      <c r="E802" s="1" t="str">
        <f>INDEX(Protocol[Mark],MATCH(C802,Protocol[Step],0))</f>
        <v>3Omy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3010003</v>
      </c>
      <c r="H802" s="134">
        <f>Systematic[[#This Row],[SampleVariableLabel]]+100*Systematic[[#This Row],[State]]</f>
        <v>3010203</v>
      </c>
      <c r="I802" s="27" t="e">
        <f>IF(Systematic[[#This Row],[Sample]]&gt;nSamples,"",INDEX(MarkStats[],MATCH(Systematic[[#This Row],[SampleVariableLabel]],MarkStats[Label],0), Systematic[[#This Row],[State]]+4))</f>
        <v>#N/A</v>
      </c>
    </row>
    <row r="803" spans="1:9" x14ac:dyDescent="0.25">
      <c r="A803" s="1">
        <f t="shared" si="38"/>
        <v>3</v>
      </c>
      <c r="B803" s="1">
        <f t="shared" si="36"/>
        <v>1</v>
      </c>
      <c r="C803" s="1">
        <f>IF(Systematic[[#This Row],[VariableIndex]]&gt;1,C802,IF(C802+1=StepsPerSubsample,0,C802+1))</f>
        <v>2</v>
      </c>
      <c r="D803" s="1">
        <f t="shared" si="37"/>
        <v>4</v>
      </c>
      <c r="E803" s="1" t="str">
        <f>INDEX(Protocol[Mark],MATCH(C803,Protocol[Step],0))</f>
        <v>3Omy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3010004</v>
      </c>
      <c r="H803" s="134">
        <f>Systematic[[#This Row],[SampleVariableLabel]]+100*Systematic[[#This Row],[State]]</f>
        <v>3010204</v>
      </c>
      <c r="I803" s="27" t="e">
        <f>IF(Systematic[[#This Row],[Sample]]&gt;nSamples,"",INDEX(MarkStats[],MATCH(Systematic[[#This Row],[SampleVariableLabel]],MarkStats[Label],0), Systematic[[#This Row],[State]]+4))</f>
        <v>#N/A</v>
      </c>
    </row>
    <row r="804" spans="1:9" x14ac:dyDescent="0.25">
      <c r="A804" s="1">
        <f t="shared" si="38"/>
        <v>3</v>
      </c>
      <c r="B804" s="1">
        <f t="shared" si="36"/>
        <v>1</v>
      </c>
      <c r="C804" s="1">
        <f>IF(Systematic[[#This Row],[VariableIndex]]&gt;1,C803,IF(C803+1=StepsPerSubsample,0,C803+1))</f>
        <v>2</v>
      </c>
      <c r="D804" s="1">
        <f t="shared" si="37"/>
        <v>5</v>
      </c>
      <c r="E804" s="1" t="str">
        <f>INDEX(Protocol[Mark],MATCH(C804,Protocol[Step],0))</f>
        <v>3Omy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3010005</v>
      </c>
      <c r="H804" s="134">
        <f>Systematic[[#This Row],[SampleVariableLabel]]+100*Systematic[[#This Row],[State]]</f>
        <v>3010205</v>
      </c>
      <c r="I804" s="27" t="e">
        <f>IF(Systematic[[#This Row],[Sample]]&gt;nSamples,"",INDEX(MarkStats[],MATCH(Systematic[[#This Row],[SampleVariableLabel]],MarkStats[Label],0), Systematic[[#This Row],[State]]+4))</f>
        <v>#N/A</v>
      </c>
    </row>
    <row r="805" spans="1:9" x14ac:dyDescent="0.25">
      <c r="A805" s="1">
        <f t="shared" si="38"/>
        <v>3</v>
      </c>
      <c r="B805" s="1">
        <f t="shared" si="36"/>
        <v>1</v>
      </c>
      <c r="C805" s="1">
        <f>IF(Systematic[[#This Row],[VariableIndex]]&gt;1,C804,IF(C804+1=StepsPerSubsample,0,C804+1))</f>
        <v>2</v>
      </c>
      <c r="D805" s="1">
        <f t="shared" si="37"/>
        <v>6</v>
      </c>
      <c r="E805" s="1" t="str">
        <f>INDEX(Protocol[Mark],MATCH(C805,Protocol[Step],0))</f>
        <v>3Omy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3010006</v>
      </c>
      <c r="H805" s="134">
        <f>Systematic[[#This Row],[SampleVariableLabel]]+100*Systematic[[#This Row],[State]]</f>
        <v>3010206</v>
      </c>
      <c r="I805" s="27" t="e">
        <f>IF(Systematic[[#This Row],[Sample]]&gt;nSamples,"",INDEX(MarkStats[],MATCH(Systematic[[#This Row],[SampleVariableLabel]],MarkStats[Label],0), Systematic[[#This Row],[State]]+4))</f>
        <v>#N/A</v>
      </c>
    </row>
    <row r="806" spans="1:9" x14ac:dyDescent="0.25">
      <c r="A806" s="1">
        <f t="shared" si="38"/>
        <v>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7</v>
      </c>
      <c r="E806" s="1" t="str">
        <f>INDEX(Protocol[Mark],MATCH(C806,Protocol[Step],0))</f>
        <v>3Omy</v>
      </c>
      <c r="F806" s="1" t="str">
        <f>INDEX(Variables[Variable],MATCH(Systematic[[#This Row],[VariableIndex]],Variables[Index],0))</f>
        <v>FCR (mt: ROX-corr.)</v>
      </c>
      <c r="G806" s="134">
        <f>Systematic[[#This Row],[Sample]]*1000000+Systematic[[#This Row],[SubSample]]*10000+Systematic[[#This Row],[VariableIndex]]</f>
        <v>3010007</v>
      </c>
      <c r="H806" s="134">
        <f>Systematic[[#This Row],[SampleVariableLabel]]+100*Systematic[[#This Row],[State]]</f>
        <v>3010207</v>
      </c>
      <c r="I806" s="27" t="e">
        <f>IF(Systematic[[#This Row],[Sample]]&gt;nSamples,"",INDEX(MarkStats[],MATCH(Systematic[[#This Row],[SampleVariableLabel]],MarkStats[Label],0), Systematic[[#This Row],[State]]+4))</f>
        <v>#N/A</v>
      </c>
    </row>
    <row r="807" spans="1:9" x14ac:dyDescent="0.25">
      <c r="A807" s="1">
        <f t="shared" si="38"/>
        <v>3</v>
      </c>
      <c r="B807" s="1">
        <f t="shared" si="36"/>
        <v>1</v>
      </c>
      <c r="C807" s="1">
        <f>IF(Systematic[[#This Row],[VariableIndex]]&gt;1,C806,IF(C806+1=StepsPerSubsample,0,C806+1))</f>
        <v>3</v>
      </c>
      <c r="D807" s="1">
        <f t="shared" si="37"/>
        <v>1</v>
      </c>
      <c r="E807" s="1" t="str">
        <f>INDEX(Protocol[Mark],MATCH(C807,Protocol[Step],0))</f>
        <v>4U</v>
      </c>
      <c r="F807" s="1" t="str">
        <f>INDEX(Variables[Variable],MATCH(Systematic[[#This Row],[VariableIndex]],Variables[Index],0))</f>
        <v>O2 concentration</v>
      </c>
      <c r="G807" s="134">
        <f>Systematic[[#This Row],[Sample]]*1000000+Systematic[[#This Row],[SubSample]]*10000+Systematic[[#This Row],[VariableIndex]]</f>
        <v>3010001</v>
      </c>
      <c r="H807" s="134">
        <f>Systematic[[#This Row],[SampleVariableLabel]]+100*Systematic[[#This Row],[State]]</f>
        <v>3010301</v>
      </c>
      <c r="I807" s="27" t="e">
        <f>IF(Systematic[[#This Row],[Sample]]&gt;nSamples,"",INDEX(MarkStats[],MATCH(Systematic[[#This Row],[SampleVariableLabel]],MarkStats[Label],0), Systematic[[#This Row],[State]]+4))</f>
        <v>#N/A</v>
      </c>
    </row>
    <row r="808" spans="1:9" x14ac:dyDescent="0.25">
      <c r="A808" s="1">
        <f t="shared" si="38"/>
        <v>3</v>
      </c>
      <c r="B808" s="1">
        <f t="shared" si="36"/>
        <v>1</v>
      </c>
      <c r="C808" s="1">
        <f>IF(Systematic[[#This Row],[VariableIndex]]&gt;1,C807,IF(C807+1=StepsPerSubsample,0,C807+1))</f>
        <v>3</v>
      </c>
      <c r="D808" s="1">
        <f t="shared" si="37"/>
        <v>2</v>
      </c>
      <c r="E808" s="1" t="str">
        <f>INDEX(Protocol[Mark],MATCH(C808,Protocol[Step],0))</f>
        <v>4U</v>
      </c>
      <c r="F808" s="1" t="str">
        <f>INDEX(Variables[Variable],MATCH(Systematic[[#This Row],[VariableIndex]],Variables[Index],0))</f>
        <v>O2 flux per volume</v>
      </c>
      <c r="G808" s="134">
        <f>Systematic[[#This Row],[Sample]]*1000000+Systematic[[#This Row],[SubSample]]*10000+Systematic[[#This Row],[VariableIndex]]</f>
        <v>3010002</v>
      </c>
      <c r="H808" s="134">
        <f>Systematic[[#This Row],[SampleVariableLabel]]+100*Systematic[[#This Row],[State]]</f>
        <v>3010302</v>
      </c>
      <c r="I808" s="27" t="e">
        <f>IF(Systematic[[#This Row],[Sample]]&gt;nSamples,"",INDEX(MarkStats[],MATCH(Systematic[[#This Row],[SampleVariableLabel]],MarkStats[Label],0), Systematic[[#This Row],[State]]+4))</f>
        <v>#N/A</v>
      </c>
    </row>
    <row r="809" spans="1:9" x14ac:dyDescent="0.25">
      <c r="A809" s="1">
        <f t="shared" si="38"/>
        <v>3</v>
      </c>
      <c r="B809" s="1">
        <f t="shared" si="36"/>
        <v>1</v>
      </c>
      <c r="C809" s="1">
        <f>IF(Systematic[[#This Row],[VariableIndex]]&gt;1,C808,IF(C808+1=StepsPerSubsample,0,C808+1))</f>
        <v>3</v>
      </c>
      <c r="D809" s="1">
        <f t="shared" si="37"/>
        <v>3</v>
      </c>
      <c r="E809" s="1" t="str">
        <f>INDEX(Protocol[Mark],MATCH(C809,Protocol[Step],0))</f>
        <v>4U</v>
      </c>
      <c r="F809" s="1" t="str">
        <f>INDEX(Variables[Variable],MATCH(Systematic[[#This Row],[VariableIndex]],Variables[Index],0))</f>
        <v>Specific flux</v>
      </c>
      <c r="G809" s="134">
        <f>Systematic[[#This Row],[Sample]]*1000000+Systematic[[#This Row],[SubSample]]*10000+Systematic[[#This Row],[VariableIndex]]</f>
        <v>3010003</v>
      </c>
      <c r="H809" s="134">
        <f>Systematic[[#This Row],[SampleVariableLabel]]+100*Systematic[[#This Row],[State]]</f>
        <v>3010303</v>
      </c>
      <c r="I809" s="27" t="e">
        <f>IF(Systematic[[#This Row],[Sample]]&gt;nSamples,"",INDEX(MarkStats[],MATCH(Systematic[[#This Row],[SampleVariableLabel]],MarkStats[Label],0), Systematic[[#This Row],[State]]+4))</f>
        <v>#N/A</v>
      </c>
    </row>
    <row r="810" spans="1:9" x14ac:dyDescent="0.25">
      <c r="A810" s="1">
        <f t="shared" si="38"/>
        <v>3</v>
      </c>
      <c r="B810" s="1">
        <f t="shared" si="36"/>
        <v>1</v>
      </c>
      <c r="C810" s="1">
        <f>IF(Systematic[[#This Row],[VariableIndex]]&gt;1,C809,IF(C809+1=StepsPerSubsample,0,C809+1))</f>
        <v>3</v>
      </c>
      <c r="D810" s="1">
        <f t="shared" si="37"/>
        <v>4</v>
      </c>
      <c r="E810" s="1" t="str">
        <f>INDEX(Protocol[Mark],MATCH(C810,Protocol[Step],0))</f>
        <v>4U</v>
      </c>
      <c r="F810" s="1" t="str">
        <f>INDEX(Variables[Variable],MATCH(Systematic[[#This Row],[VariableIndex]],Variables[Index],0))</f>
        <v>Flux control ratio</v>
      </c>
      <c r="G810" s="134">
        <f>Systematic[[#This Row],[Sample]]*1000000+Systematic[[#This Row],[SubSample]]*10000+Systematic[[#This Row],[VariableIndex]]</f>
        <v>3010004</v>
      </c>
      <c r="H810" s="134">
        <f>Systematic[[#This Row],[SampleVariableLabel]]+100*Systematic[[#This Row],[State]]</f>
        <v>3010304</v>
      </c>
      <c r="I810" s="27" t="e">
        <f>IF(Systematic[[#This Row],[Sample]]&gt;nSamples,"",INDEX(MarkStats[],MATCH(Systematic[[#This Row],[SampleVariableLabel]],MarkStats[Label],0), Systematic[[#This Row],[State]]+4))</f>
        <v>#N/A</v>
      </c>
    </row>
    <row r="811" spans="1:9" x14ac:dyDescent="0.25">
      <c r="A811" s="1">
        <f t="shared" si="38"/>
        <v>3</v>
      </c>
      <c r="B811" s="1">
        <f t="shared" si="36"/>
        <v>1</v>
      </c>
      <c r="C811" s="1">
        <f>IF(Systematic[[#This Row],[VariableIndex]]&gt;1,C810,IF(C810+1=StepsPerSubsample,0,C810+1))</f>
        <v>3</v>
      </c>
      <c r="D811" s="1">
        <f t="shared" si="37"/>
        <v>5</v>
      </c>
      <c r="E811" s="1" t="str">
        <f>INDEX(Protocol[Mark],MATCH(C811,Protocol[Step],0))</f>
        <v>4U</v>
      </c>
      <c r="F811" s="1" t="str">
        <f>INDEX(Variables[Variable],MATCH(Systematic[[#This Row],[VariableIndex]],Variables[Index],0))</f>
        <v>Specific flux (mt)</v>
      </c>
      <c r="G811" s="134">
        <f>Systematic[[#This Row],[Sample]]*1000000+Systematic[[#This Row],[SubSample]]*10000+Systematic[[#This Row],[VariableIndex]]</f>
        <v>3010005</v>
      </c>
      <c r="H811" s="134">
        <f>Systematic[[#This Row],[SampleVariableLabel]]+100*Systematic[[#This Row],[State]]</f>
        <v>3010305</v>
      </c>
      <c r="I811" s="27" t="e">
        <f>IF(Systematic[[#This Row],[Sample]]&gt;nSamples,"",INDEX(MarkStats[],MATCH(Systematic[[#This Row],[SampleVariableLabel]],MarkStats[Label],0), Systematic[[#This Row],[State]]+4))</f>
        <v>#N/A</v>
      </c>
    </row>
    <row r="812" spans="1:9" x14ac:dyDescent="0.25">
      <c r="A812" s="1">
        <f t="shared" si="38"/>
        <v>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6</v>
      </c>
      <c r="E812" s="1" t="str">
        <f>INDEX(Protocol[Mark],MATCH(C812,Protocol[Step],0))</f>
        <v>4U</v>
      </c>
      <c r="F812" s="1" t="str">
        <f>INDEX(Variables[Variable],MATCH(Systematic[[#This Row],[VariableIndex]],Variables[Index],0))</f>
        <v>FCR (mt: ROX-corr.)</v>
      </c>
      <c r="G812" s="134">
        <f>Systematic[[#This Row],[Sample]]*1000000+Systematic[[#This Row],[SubSample]]*10000+Systematic[[#This Row],[VariableIndex]]</f>
        <v>3010006</v>
      </c>
      <c r="H812" s="134">
        <f>Systematic[[#This Row],[SampleVariableLabel]]+100*Systematic[[#This Row],[State]]</f>
        <v>3010306</v>
      </c>
      <c r="I812" s="27" t="e">
        <f>IF(Systematic[[#This Row],[Sample]]&gt;nSamples,"",INDEX(MarkStats[],MATCH(Systematic[[#This Row],[SampleVariableLabel]],MarkStats[Label],0), Systematic[[#This Row],[State]]+4))</f>
        <v>#N/A</v>
      </c>
    </row>
    <row r="813" spans="1:9" x14ac:dyDescent="0.25">
      <c r="A813" s="1">
        <f t="shared" si="38"/>
        <v>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7</v>
      </c>
      <c r="E813" s="1" t="str">
        <f>INDEX(Protocol[Mark],MATCH(C813,Protocol[Step],0))</f>
        <v>4U</v>
      </c>
      <c r="F813" s="1" t="str">
        <f>INDEX(Variables[Variable],MATCH(Systematic[[#This Row],[VariableIndex]],Variables[Index],0))</f>
        <v>FCR (mt: ROX-corr.)</v>
      </c>
      <c r="G813" s="134">
        <f>Systematic[[#This Row],[Sample]]*1000000+Systematic[[#This Row],[SubSample]]*10000+Systematic[[#This Row],[VariableIndex]]</f>
        <v>3010007</v>
      </c>
      <c r="H813" s="134">
        <f>Systematic[[#This Row],[SampleVariableLabel]]+100*Systematic[[#This Row],[State]]</f>
        <v>3010307</v>
      </c>
      <c r="I813" s="27" t="e">
        <f>IF(Systematic[[#This Row],[Sample]]&gt;nSamples,"",INDEX(MarkStats[],MATCH(Systematic[[#This Row],[SampleVariableLabel]],MarkStats[Label],0), Systematic[[#This Row],[State]]+4))</f>
        <v>#N/A</v>
      </c>
    </row>
    <row r="814" spans="1:9" x14ac:dyDescent="0.25">
      <c r="A814" s="1">
        <f t="shared" si="38"/>
        <v>3</v>
      </c>
      <c r="B814" s="1">
        <f t="shared" si="36"/>
        <v>1</v>
      </c>
      <c r="C814" s="1">
        <f>IF(Systematic[[#This Row],[VariableIndex]]&gt;1,C813,IF(C813+1=StepsPerSubsample,0,C813+1))</f>
        <v>4</v>
      </c>
      <c r="D814" s="1">
        <f t="shared" si="37"/>
        <v>1</v>
      </c>
      <c r="E814" s="1" t="str">
        <f>INDEX(Protocol[Mark],MATCH(C814,Protocol[Step],0))</f>
        <v>5Glc</v>
      </c>
      <c r="F814" s="1" t="str">
        <f>INDEX(Variables[Variable],MATCH(Systematic[[#This Row],[VariableIndex]],Variables[Index],0))</f>
        <v>O2 concentration</v>
      </c>
      <c r="G814" s="134">
        <f>Systematic[[#This Row],[Sample]]*1000000+Systematic[[#This Row],[SubSample]]*10000+Systematic[[#This Row],[VariableIndex]]</f>
        <v>3010001</v>
      </c>
      <c r="H814" s="134">
        <f>Systematic[[#This Row],[SampleVariableLabel]]+100*Systematic[[#This Row],[State]]</f>
        <v>3010401</v>
      </c>
      <c r="I814" s="27" t="e">
        <f>IF(Systematic[[#This Row],[Sample]]&gt;nSamples,"",INDEX(MarkStats[],MATCH(Systematic[[#This Row],[SampleVariableLabel]],MarkStats[Label],0), Systematic[[#This Row],[State]]+4))</f>
        <v>#N/A</v>
      </c>
    </row>
    <row r="815" spans="1:9" x14ac:dyDescent="0.25">
      <c r="A815" s="1">
        <f t="shared" si="38"/>
        <v>3</v>
      </c>
      <c r="B815" s="1">
        <f t="shared" si="36"/>
        <v>1</v>
      </c>
      <c r="C815" s="1">
        <f>IF(Systematic[[#This Row],[VariableIndex]]&gt;1,C814,IF(C814+1=StepsPerSubsample,0,C814+1))</f>
        <v>4</v>
      </c>
      <c r="D815" s="1">
        <f t="shared" si="37"/>
        <v>2</v>
      </c>
      <c r="E815" s="1" t="str">
        <f>INDEX(Protocol[Mark],MATCH(C815,Protocol[Step],0))</f>
        <v>5Glc</v>
      </c>
      <c r="F815" s="1" t="str">
        <f>INDEX(Variables[Variable],MATCH(Systematic[[#This Row],[VariableIndex]],Variables[Index],0))</f>
        <v>O2 flux per volume</v>
      </c>
      <c r="G815" s="134">
        <f>Systematic[[#This Row],[Sample]]*1000000+Systematic[[#This Row],[SubSample]]*10000+Systematic[[#This Row],[VariableIndex]]</f>
        <v>3010002</v>
      </c>
      <c r="H815" s="134">
        <f>Systematic[[#This Row],[SampleVariableLabel]]+100*Systematic[[#This Row],[State]]</f>
        <v>3010402</v>
      </c>
      <c r="I815" s="27" t="e">
        <f>IF(Systematic[[#This Row],[Sample]]&gt;nSamples,"",INDEX(MarkStats[],MATCH(Systematic[[#This Row],[SampleVariableLabel]],MarkStats[Label],0), Systematic[[#This Row],[State]]+4))</f>
        <v>#N/A</v>
      </c>
    </row>
    <row r="816" spans="1:9" x14ac:dyDescent="0.25">
      <c r="A816" s="1">
        <f t="shared" si="38"/>
        <v>3</v>
      </c>
      <c r="B816" s="1">
        <f t="shared" si="36"/>
        <v>1</v>
      </c>
      <c r="C816" s="1">
        <f>IF(Systematic[[#This Row],[VariableIndex]]&gt;1,C815,IF(C815+1=StepsPerSubsample,0,C815+1))</f>
        <v>4</v>
      </c>
      <c r="D816" s="1">
        <f t="shared" si="37"/>
        <v>3</v>
      </c>
      <c r="E816" s="1" t="str">
        <f>INDEX(Protocol[Mark],MATCH(C816,Protocol[Step],0))</f>
        <v>5Glc</v>
      </c>
      <c r="F816" s="1" t="str">
        <f>INDEX(Variables[Variable],MATCH(Systematic[[#This Row],[VariableIndex]],Variables[Index],0))</f>
        <v>Specific flux</v>
      </c>
      <c r="G816" s="134">
        <f>Systematic[[#This Row],[Sample]]*1000000+Systematic[[#This Row],[SubSample]]*10000+Systematic[[#This Row],[VariableIndex]]</f>
        <v>3010003</v>
      </c>
      <c r="H816" s="134">
        <f>Systematic[[#This Row],[SampleVariableLabel]]+100*Systematic[[#This Row],[State]]</f>
        <v>3010403</v>
      </c>
      <c r="I816" s="27" t="e">
        <f>IF(Systematic[[#This Row],[Sample]]&gt;nSamples,"",INDEX(MarkStats[],MATCH(Systematic[[#This Row],[SampleVariableLabel]],MarkStats[Label],0), Systematic[[#This Row],[State]]+4))</f>
        <v>#N/A</v>
      </c>
    </row>
    <row r="817" spans="1:9" x14ac:dyDescent="0.25">
      <c r="A817" s="1">
        <f t="shared" si="38"/>
        <v>3</v>
      </c>
      <c r="B817" s="1">
        <f t="shared" si="36"/>
        <v>1</v>
      </c>
      <c r="C817" s="1">
        <f>IF(Systematic[[#This Row],[VariableIndex]]&gt;1,C816,IF(C816+1=StepsPerSubsample,0,C816+1))</f>
        <v>4</v>
      </c>
      <c r="D817" s="1">
        <f t="shared" si="37"/>
        <v>4</v>
      </c>
      <c r="E817" s="1" t="str">
        <f>INDEX(Protocol[Mark],MATCH(C817,Protocol[Step],0))</f>
        <v>5Glc</v>
      </c>
      <c r="F817" s="1" t="str">
        <f>INDEX(Variables[Variable],MATCH(Systematic[[#This Row],[VariableIndex]],Variables[Index],0))</f>
        <v>Flux control ratio</v>
      </c>
      <c r="G817" s="134">
        <f>Systematic[[#This Row],[Sample]]*1000000+Systematic[[#This Row],[SubSample]]*10000+Systematic[[#This Row],[VariableIndex]]</f>
        <v>3010004</v>
      </c>
      <c r="H817" s="134">
        <f>Systematic[[#This Row],[SampleVariableLabel]]+100*Systematic[[#This Row],[State]]</f>
        <v>3010404</v>
      </c>
      <c r="I817" s="27" t="e">
        <f>IF(Systematic[[#This Row],[Sample]]&gt;nSamples,"",INDEX(MarkStats[],MATCH(Systematic[[#This Row],[SampleVariableLabel]],MarkStats[Label],0), Systematic[[#This Row],[State]]+4))</f>
        <v>#N/A</v>
      </c>
    </row>
    <row r="818" spans="1:9" x14ac:dyDescent="0.25">
      <c r="A818" s="1">
        <f t="shared" si="38"/>
        <v>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5</v>
      </c>
      <c r="E818" s="1" t="str">
        <f>INDEX(Protocol[Mark],MATCH(C818,Protocol[Step],0))</f>
        <v>5Glc</v>
      </c>
      <c r="F818" s="1" t="str">
        <f>INDEX(Variables[Variable],MATCH(Systematic[[#This Row],[VariableIndex]],Variables[Index],0))</f>
        <v>Specific flux (mt)</v>
      </c>
      <c r="G818" s="134">
        <f>Systematic[[#This Row],[Sample]]*1000000+Systematic[[#This Row],[SubSample]]*10000+Systematic[[#This Row],[VariableIndex]]</f>
        <v>3010005</v>
      </c>
      <c r="H818" s="134">
        <f>Systematic[[#This Row],[SampleVariableLabel]]+100*Systematic[[#This Row],[State]]</f>
        <v>3010405</v>
      </c>
      <c r="I818" s="27" t="e">
        <f>IF(Systematic[[#This Row],[Sample]]&gt;nSamples,"",INDEX(MarkStats[],MATCH(Systematic[[#This Row],[SampleVariableLabel]],MarkStats[Label],0), Systematic[[#This Row],[State]]+4))</f>
        <v>#N/A</v>
      </c>
    </row>
    <row r="819" spans="1:9" x14ac:dyDescent="0.25">
      <c r="A819" s="1">
        <f t="shared" si="38"/>
        <v>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6</v>
      </c>
      <c r="E819" s="1" t="str">
        <f>INDEX(Protocol[Mark],MATCH(C819,Protocol[Step],0))</f>
        <v>5Glc</v>
      </c>
      <c r="F819" s="1" t="str">
        <f>INDEX(Variables[Variable],MATCH(Systematic[[#This Row],[VariableIndex]],Variables[Index],0))</f>
        <v>FCR (mt: ROX-corr.)</v>
      </c>
      <c r="G819" s="134">
        <f>Systematic[[#This Row],[Sample]]*1000000+Systematic[[#This Row],[SubSample]]*10000+Systematic[[#This Row],[VariableIndex]]</f>
        <v>3010006</v>
      </c>
      <c r="H819" s="134">
        <f>Systematic[[#This Row],[SampleVariableLabel]]+100*Systematic[[#This Row],[State]]</f>
        <v>3010406</v>
      </c>
      <c r="I819" s="27" t="e">
        <f>IF(Systematic[[#This Row],[Sample]]&gt;nSamples,"",INDEX(MarkStats[],MATCH(Systematic[[#This Row],[SampleVariableLabel]],MarkStats[Label],0), Systematic[[#This Row],[State]]+4))</f>
        <v>#N/A</v>
      </c>
    </row>
    <row r="820" spans="1:9" x14ac:dyDescent="0.25">
      <c r="A820" s="1">
        <f t="shared" si="38"/>
        <v>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7</v>
      </c>
      <c r="E820" s="1" t="str">
        <f>INDEX(Protocol[Mark],MATCH(C820,Protocol[Step],0))</f>
        <v>5Glc</v>
      </c>
      <c r="F820" s="1" t="str">
        <f>INDEX(Variables[Variable],MATCH(Systematic[[#This Row],[VariableIndex]],Variables[Index],0))</f>
        <v>FCR (mt: ROX-corr.)</v>
      </c>
      <c r="G820" s="134">
        <f>Systematic[[#This Row],[Sample]]*1000000+Systematic[[#This Row],[SubSample]]*10000+Systematic[[#This Row],[VariableIndex]]</f>
        <v>3010007</v>
      </c>
      <c r="H820" s="134">
        <f>Systematic[[#This Row],[SampleVariableLabel]]+100*Systematic[[#This Row],[State]]</f>
        <v>3010407</v>
      </c>
      <c r="I820" s="27" t="e">
        <f>IF(Systematic[[#This Row],[Sample]]&gt;nSamples,"",INDEX(MarkStats[],MATCH(Systematic[[#This Row],[SampleVariableLabel]],MarkStats[Label],0), Systematic[[#This Row],[State]]+4))</f>
        <v>#N/A</v>
      </c>
    </row>
    <row r="821" spans="1:9" x14ac:dyDescent="0.25">
      <c r="A821" s="1">
        <f t="shared" si="38"/>
        <v>3</v>
      </c>
      <c r="B821" s="1">
        <f t="shared" si="36"/>
        <v>1</v>
      </c>
      <c r="C821" s="1">
        <f>IF(Systematic[[#This Row],[VariableIndex]]&gt;1,C820,IF(C820+1=StepsPerSubsample,0,C820+1))</f>
        <v>5</v>
      </c>
      <c r="D821" s="1">
        <f t="shared" si="37"/>
        <v>1</v>
      </c>
      <c r="E821" s="1" t="str">
        <f>INDEX(Protocol[Mark],MATCH(C821,Protocol[Step],0))</f>
        <v>6M2</v>
      </c>
      <c r="F821" s="1" t="str">
        <f>INDEX(Variables[Variable],MATCH(Systematic[[#This Row],[VariableIndex]],Variables[Index],0))</f>
        <v>O2 concentration</v>
      </c>
      <c r="G821" s="134">
        <f>Systematic[[#This Row],[Sample]]*1000000+Systematic[[#This Row],[SubSample]]*10000+Systematic[[#This Row],[VariableIndex]]</f>
        <v>3010001</v>
      </c>
      <c r="H821" s="134">
        <f>Systematic[[#This Row],[SampleVariableLabel]]+100*Systematic[[#This Row],[State]]</f>
        <v>3010501</v>
      </c>
      <c r="I821" s="27" t="e">
        <f>IF(Systematic[[#This Row],[Sample]]&gt;nSamples,"",INDEX(MarkStats[],MATCH(Systematic[[#This Row],[SampleVariableLabel]],MarkStats[Label],0), Systematic[[#This Row],[State]]+4))</f>
        <v>#N/A</v>
      </c>
    </row>
    <row r="822" spans="1:9" x14ac:dyDescent="0.25">
      <c r="A822" s="1">
        <f t="shared" si="38"/>
        <v>3</v>
      </c>
      <c r="B822" s="1">
        <f t="shared" si="36"/>
        <v>1</v>
      </c>
      <c r="C822" s="1">
        <f>IF(Systematic[[#This Row],[VariableIndex]]&gt;1,C821,IF(C821+1=StepsPerSubsample,0,C821+1))</f>
        <v>5</v>
      </c>
      <c r="D822" s="1">
        <f t="shared" si="37"/>
        <v>2</v>
      </c>
      <c r="E822" s="1" t="str">
        <f>INDEX(Protocol[Mark],MATCH(C822,Protocol[Step],0))</f>
        <v>6M2</v>
      </c>
      <c r="F822" s="1" t="str">
        <f>INDEX(Variables[Variable],MATCH(Systematic[[#This Row],[VariableIndex]],Variables[Index],0))</f>
        <v>O2 flux per volume</v>
      </c>
      <c r="G822" s="134">
        <f>Systematic[[#This Row],[Sample]]*1000000+Systematic[[#This Row],[SubSample]]*10000+Systematic[[#This Row],[VariableIndex]]</f>
        <v>3010002</v>
      </c>
      <c r="H822" s="134">
        <f>Systematic[[#This Row],[SampleVariableLabel]]+100*Systematic[[#This Row],[State]]</f>
        <v>3010502</v>
      </c>
      <c r="I822" s="27" t="e">
        <f>IF(Systematic[[#This Row],[Sample]]&gt;nSamples,"",INDEX(MarkStats[],MATCH(Systematic[[#This Row],[SampleVariableLabel]],MarkStats[Label],0), Systematic[[#This Row],[State]]+4))</f>
        <v>#N/A</v>
      </c>
    </row>
    <row r="823" spans="1:9" x14ac:dyDescent="0.25">
      <c r="A823" s="1">
        <f t="shared" si="38"/>
        <v>3</v>
      </c>
      <c r="B823" s="1">
        <f t="shared" si="36"/>
        <v>1</v>
      </c>
      <c r="C823" s="1">
        <f>IF(Systematic[[#This Row],[VariableIndex]]&gt;1,C822,IF(C822+1=StepsPerSubsample,0,C822+1))</f>
        <v>5</v>
      </c>
      <c r="D823" s="1">
        <f t="shared" si="37"/>
        <v>3</v>
      </c>
      <c r="E823" s="1" t="str">
        <f>INDEX(Protocol[Mark],MATCH(C823,Protocol[Step],0))</f>
        <v>6M2</v>
      </c>
      <c r="F823" s="1" t="str">
        <f>INDEX(Variables[Variable],MATCH(Systematic[[#This Row],[VariableIndex]],Variables[Index],0))</f>
        <v>Specific flux</v>
      </c>
      <c r="G823" s="134">
        <f>Systematic[[#This Row],[Sample]]*1000000+Systematic[[#This Row],[SubSample]]*10000+Systematic[[#This Row],[VariableIndex]]</f>
        <v>3010003</v>
      </c>
      <c r="H823" s="134">
        <f>Systematic[[#This Row],[SampleVariableLabel]]+100*Systematic[[#This Row],[State]]</f>
        <v>3010503</v>
      </c>
      <c r="I823" s="27" t="e">
        <f>IF(Systematic[[#This Row],[Sample]]&gt;nSamples,"",INDEX(MarkStats[],MATCH(Systematic[[#This Row],[SampleVariableLabel]],MarkStats[Label],0), Systematic[[#This Row],[State]]+4))</f>
        <v>#N/A</v>
      </c>
    </row>
    <row r="824" spans="1:9" x14ac:dyDescent="0.25">
      <c r="A824" s="1">
        <f t="shared" si="38"/>
        <v>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4</v>
      </c>
      <c r="E824" s="1" t="str">
        <f>INDEX(Protocol[Mark],MATCH(C824,Protocol[Step],0))</f>
        <v>6M2</v>
      </c>
      <c r="F824" s="1" t="str">
        <f>INDEX(Variables[Variable],MATCH(Systematic[[#This Row],[VariableIndex]],Variables[Index],0))</f>
        <v>Flux control ratio</v>
      </c>
      <c r="G824" s="134">
        <f>Systematic[[#This Row],[Sample]]*1000000+Systematic[[#This Row],[SubSample]]*10000+Systematic[[#This Row],[VariableIndex]]</f>
        <v>3010004</v>
      </c>
      <c r="H824" s="134">
        <f>Systematic[[#This Row],[SampleVariableLabel]]+100*Systematic[[#This Row],[State]]</f>
        <v>3010504</v>
      </c>
      <c r="I824" s="27" t="e">
        <f>IF(Systematic[[#This Row],[Sample]]&gt;nSamples,"",INDEX(MarkStats[],MATCH(Systematic[[#This Row],[SampleVariableLabel]],MarkStats[Label],0), Systematic[[#This Row],[State]]+4))</f>
        <v>#N/A</v>
      </c>
    </row>
    <row r="825" spans="1:9" x14ac:dyDescent="0.25">
      <c r="A825" s="1">
        <f t="shared" si="38"/>
        <v>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5</v>
      </c>
      <c r="E825" s="1" t="str">
        <f>INDEX(Protocol[Mark],MATCH(C825,Protocol[Step],0))</f>
        <v>6M2</v>
      </c>
      <c r="F825" s="1" t="str">
        <f>INDEX(Variables[Variable],MATCH(Systematic[[#This Row],[VariableIndex]],Variables[Index],0))</f>
        <v>Specific flux (mt)</v>
      </c>
      <c r="G825" s="134">
        <f>Systematic[[#This Row],[Sample]]*1000000+Systematic[[#This Row],[SubSample]]*10000+Systematic[[#This Row],[VariableIndex]]</f>
        <v>3010005</v>
      </c>
      <c r="H825" s="134">
        <f>Systematic[[#This Row],[SampleVariableLabel]]+100*Systematic[[#This Row],[State]]</f>
        <v>3010505</v>
      </c>
      <c r="I825" s="27" t="e">
        <f>IF(Systematic[[#This Row],[Sample]]&gt;nSamples,"",INDEX(MarkStats[],MATCH(Systematic[[#This Row],[SampleVariableLabel]],MarkStats[Label],0), Systematic[[#This Row],[State]]+4))</f>
        <v>#N/A</v>
      </c>
    </row>
    <row r="826" spans="1:9" x14ac:dyDescent="0.25">
      <c r="A826" s="1">
        <f t="shared" si="38"/>
        <v>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6</v>
      </c>
      <c r="E826" s="1" t="str">
        <f>INDEX(Protocol[Mark],MATCH(C826,Protocol[Step],0))</f>
        <v>6M2</v>
      </c>
      <c r="F826" s="1" t="str">
        <f>INDEX(Variables[Variable],MATCH(Systematic[[#This Row],[VariableIndex]],Variables[Index],0))</f>
        <v>FCR (mt: ROX-corr.)</v>
      </c>
      <c r="G826" s="134">
        <f>Systematic[[#This Row],[Sample]]*1000000+Systematic[[#This Row],[SubSample]]*10000+Systematic[[#This Row],[VariableIndex]]</f>
        <v>3010006</v>
      </c>
      <c r="H826" s="134">
        <f>Systematic[[#This Row],[SampleVariableLabel]]+100*Systematic[[#This Row],[State]]</f>
        <v>3010506</v>
      </c>
      <c r="I826" s="27" t="e">
        <f>IF(Systematic[[#This Row],[Sample]]&gt;nSamples,"",INDEX(MarkStats[],MATCH(Systematic[[#This Row],[SampleVariableLabel]],MarkStats[Label],0), Systematic[[#This Row],[State]]+4))</f>
        <v>#N/A</v>
      </c>
    </row>
    <row r="827" spans="1:9" x14ac:dyDescent="0.25">
      <c r="A827" s="1">
        <f t="shared" si="38"/>
        <v>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7</v>
      </c>
      <c r="E827" s="1" t="str">
        <f>INDEX(Protocol[Mark],MATCH(C827,Protocol[Step],0))</f>
        <v>6M2</v>
      </c>
      <c r="F827" s="1" t="str">
        <f>INDEX(Variables[Variable],MATCH(Systematic[[#This Row],[VariableIndex]],Variables[Index],0))</f>
        <v>FCR (mt: ROX-corr.)</v>
      </c>
      <c r="G827" s="134">
        <f>Systematic[[#This Row],[Sample]]*1000000+Systematic[[#This Row],[SubSample]]*10000+Systematic[[#This Row],[VariableIndex]]</f>
        <v>3010007</v>
      </c>
      <c r="H827" s="134">
        <f>Systematic[[#This Row],[SampleVariableLabel]]+100*Systematic[[#This Row],[State]]</f>
        <v>3010507</v>
      </c>
      <c r="I827" s="27" t="e">
        <f>IF(Systematic[[#This Row],[Sample]]&gt;nSamples,"",INDEX(MarkStats[],MATCH(Systematic[[#This Row],[SampleVariableLabel]],MarkStats[Label],0), Systematic[[#This Row],[State]]+4))</f>
        <v>#N/A</v>
      </c>
    </row>
    <row r="828" spans="1:9" x14ac:dyDescent="0.25">
      <c r="A828" s="1">
        <f t="shared" si="38"/>
        <v>3</v>
      </c>
      <c r="B828" s="1">
        <f t="shared" si="36"/>
        <v>1</v>
      </c>
      <c r="C828" s="1">
        <f>IF(Systematic[[#This Row],[VariableIndex]]&gt;1,C827,IF(C827+1=StepsPerSubsample,0,C827+1))</f>
        <v>6</v>
      </c>
      <c r="D828" s="1">
        <f t="shared" si="37"/>
        <v>1</v>
      </c>
      <c r="E828" s="1" t="str">
        <f>INDEX(Protocol[Mark],MATCH(C828,Protocol[Step],0))</f>
        <v>7Rot</v>
      </c>
      <c r="F828" s="1" t="str">
        <f>INDEX(Variables[Variable],MATCH(Systematic[[#This Row],[VariableIndex]],Variables[Index],0))</f>
        <v>O2 concentration</v>
      </c>
      <c r="G828" s="134">
        <f>Systematic[[#This Row],[Sample]]*1000000+Systematic[[#This Row],[SubSample]]*10000+Systematic[[#This Row],[VariableIndex]]</f>
        <v>3010001</v>
      </c>
      <c r="H828" s="134">
        <f>Systematic[[#This Row],[SampleVariableLabel]]+100*Systematic[[#This Row],[State]]</f>
        <v>3010601</v>
      </c>
      <c r="I828" s="27" t="e">
        <f>IF(Systematic[[#This Row],[Sample]]&gt;nSamples,"",INDEX(MarkStats[],MATCH(Systematic[[#This Row],[SampleVariableLabel]],MarkStats[Label],0), Systematic[[#This Row],[State]]+4))</f>
        <v>#N/A</v>
      </c>
    </row>
    <row r="829" spans="1:9" x14ac:dyDescent="0.25">
      <c r="A829" s="1">
        <f t="shared" si="38"/>
        <v>3</v>
      </c>
      <c r="B829" s="1">
        <f t="shared" si="36"/>
        <v>1</v>
      </c>
      <c r="C829" s="1">
        <f>IF(Systematic[[#This Row],[VariableIndex]]&gt;1,C828,IF(C828+1=StepsPerSubsample,0,C828+1))</f>
        <v>6</v>
      </c>
      <c r="D829" s="1">
        <f t="shared" si="37"/>
        <v>2</v>
      </c>
      <c r="E829" s="1" t="str">
        <f>INDEX(Protocol[Mark],MATCH(C829,Protocol[Step],0))</f>
        <v>7Rot</v>
      </c>
      <c r="F829" s="1" t="str">
        <f>INDEX(Variables[Variable],MATCH(Systematic[[#This Row],[VariableIndex]],Variables[Index],0))</f>
        <v>O2 flux per volume</v>
      </c>
      <c r="G829" s="134">
        <f>Systematic[[#This Row],[Sample]]*1000000+Systematic[[#This Row],[SubSample]]*10000+Systematic[[#This Row],[VariableIndex]]</f>
        <v>3010002</v>
      </c>
      <c r="H829" s="134">
        <f>Systematic[[#This Row],[SampleVariableLabel]]+100*Systematic[[#This Row],[State]]</f>
        <v>3010602</v>
      </c>
      <c r="I829" s="27" t="e">
        <f>IF(Systematic[[#This Row],[Sample]]&gt;nSamples,"",INDEX(MarkStats[],MATCH(Systematic[[#This Row],[SampleVariableLabel]],MarkStats[Label],0), Systematic[[#This Row],[State]]+4))</f>
        <v>#N/A</v>
      </c>
    </row>
    <row r="830" spans="1:9" x14ac:dyDescent="0.25">
      <c r="A830" s="1">
        <f t="shared" si="38"/>
        <v>3</v>
      </c>
      <c r="B830" s="1">
        <f t="shared" si="36"/>
        <v>1</v>
      </c>
      <c r="C830" s="1">
        <f>IF(Systematic[[#This Row],[VariableIndex]]&gt;1,C829,IF(C829+1=StepsPerSubsample,0,C829+1))</f>
        <v>6</v>
      </c>
      <c r="D830" s="1">
        <f t="shared" si="37"/>
        <v>3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Specific flux</v>
      </c>
      <c r="G830" s="134">
        <f>Systematic[[#This Row],[Sample]]*1000000+Systematic[[#This Row],[SubSample]]*10000+Systematic[[#This Row],[VariableIndex]]</f>
        <v>3010003</v>
      </c>
      <c r="H830" s="134">
        <f>Systematic[[#This Row],[SampleVariableLabel]]+100*Systematic[[#This Row],[State]]</f>
        <v>3010603</v>
      </c>
      <c r="I830" s="27" t="e">
        <f>IF(Systematic[[#This Row],[Sample]]&gt;nSamples,"",INDEX(MarkStats[],MATCH(Systematic[[#This Row],[SampleVariableLabel]],MarkStats[Label],0), Systematic[[#This Row],[State]]+4))</f>
        <v>#N/A</v>
      </c>
    </row>
    <row r="831" spans="1:9" x14ac:dyDescent="0.25">
      <c r="A831" s="1">
        <f t="shared" si="38"/>
        <v>3</v>
      </c>
      <c r="B831" s="1">
        <f t="shared" si="36"/>
        <v>1</v>
      </c>
      <c r="C831" s="1">
        <f>IF(Systematic[[#This Row],[VariableIndex]]&gt;1,C830,IF(C830+1=StepsPerSubsample,0,C830+1))</f>
        <v>6</v>
      </c>
      <c r="D831" s="1">
        <f t="shared" si="37"/>
        <v>4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Flux control ratio</v>
      </c>
      <c r="G831" s="134">
        <f>Systematic[[#This Row],[Sample]]*1000000+Systematic[[#This Row],[SubSample]]*10000+Systematic[[#This Row],[VariableIndex]]</f>
        <v>3010004</v>
      </c>
      <c r="H831" s="134">
        <f>Systematic[[#This Row],[SampleVariableLabel]]+100*Systematic[[#This Row],[State]]</f>
        <v>3010604</v>
      </c>
      <c r="I831" s="27" t="e">
        <f>IF(Systematic[[#This Row],[Sample]]&gt;nSamples,"",INDEX(MarkStats[],MATCH(Systematic[[#This Row],[SampleVariableLabel]],MarkStats[Label],0), Systematic[[#This Row],[State]]+4))</f>
        <v>#N/A</v>
      </c>
    </row>
    <row r="832" spans="1:9" x14ac:dyDescent="0.25">
      <c r="A832" s="1">
        <f t="shared" si="38"/>
        <v>3</v>
      </c>
      <c r="B832" s="1">
        <f t="shared" si="36"/>
        <v>1</v>
      </c>
      <c r="C832" s="1">
        <f>IF(Systematic[[#This Row],[VariableIndex]]&gt;1,C831,IF(C831+1=StepsPerSubsample,0,C831+1))</f>
        <v>6</v>
      </c>
      <c r="D832" s="1">
        <f t="shared" si="37"/>
        <v>5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 (mt)</v>
      </c>
      <c r="G832" s="134">
        <f>Systematic[[#This Row],[Sample]]*1000000+Systematic[[#This Row],[SubSample]]*10000+Systematic[[#This Row],[VariableIndex]]</f>
        <v>3010005</v>
      </c>
      <c r="H832" s="134">
        <f>Systematic[[#This Row],[SampleVariableLabel]]+100*Systematic[[#This Row],[State]]</f>
        <v>3010605</v>
      </c>
      <c r="I832" s="27" t="e">
        <f>IF(Systematic[[#This Row],[Sample]]&gt;nSamples,"",INDEX(MarkStats[],MATCH(Systematic[[#This Row],[SampleVariableLabel]],MarkStats[Label],0), Systematic[[#This Row],[State]]+4))</f>
        <v>#N/A</v>
      </c>
    </row>
    <row r="833" spans="1:9" x14ac:dyDescent="0.25">
      <c r="A833" s="1">
        <f t="shared" si="38"/>
        <v>3</v>
      </c>
      <c r="B833" s="1">
        <f t="shared" si="36"/>
        <v>1</v>
      </c>
      <c r="C833" s="1">
        <f>IF(Systematic[[#This Row],[VariableIndex]]&gt;1,C832,IF(C832+1=StepsPerSubsample,0,C832+1))</f>
        <v>6</v>
      </c>
      <c r="D833" s="1">
        <f t="shared" si="37"/>
        <v>6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FCR (mt: ROX-corr.)</v>
      </c>
      <c r="G833" s="134">
        <f>Systematic[[#This Row],[Sample]]*1000000+Systematic[[#This Row],[SubSample]]*10000+Systematic[[#This Row],[VariableIndex]]</f>
        <v>3010006</v>
      </c>
      <c r="H833" s="134">
        <f>Systematic[[#This Row],[SampleVariableLabel]]+100*Systematic[[#This Row],[State]]</f>
        <v>3010606</v>
      </c>
      <c r="I833" s="27" t="e">
        <f>IF(Systematic[[#This Row],[Sample]]&gt;nSamples,"",INDEX(MarkStats[],MATCH(Systematic[[#This Row],[SampleVariableLabel]],MarkStats[Label],0), Systematic[[#This Row],[State]]+4))</f>
        <v>#N/A</v>
      </c>
    </row>
    <row r="834" spans="1:9" x14ac:dyDescent="0.25">
      <c r="A834" s="1">
        <f t="shared" si="38"/>
        <v>3</v>
      </c>
      <c r="B834" s="1">
        <f t="shared" si="36"/>
        <v>1</v>
      </c>
      <c r="C834" s="1">
        <f>IF(Systematic[[#This Row],[VariableIndex]]&gt;1,C833,IF(C833+1=StepsPerSubsample,0,C833+1))</f>
        <v>6</v>
      </c>
      <c r="D834" s="1">
        <f t="shared" si="37"/>
        <v>7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FCR (mt: ROX-corr.)</v>
      </c>
      <c r="G834" s="134">
        <f>Systematic[[#This Row],[Sample]]*1000000+Systematic[[#This Row],[SubSample]]*10000+Systematic[[#This Row],[VariableIndex]]</f>
        <v>3010007</v>
      </c>
      <c r="H834" s="134">
        <f>Systematic[[#This Row],[SampleVariableLabel]]+100*Systematic[[#This Row],[State]]</f>
        <v>3010607</v>
      </c>
      <c r="I834" s="27" t="e">
        <f>IF(Systematic[[#This Row],[Sample]]&gt;nSamples,"",INDEX(MarkStats[],MATCH(Systematic[[#This Row],[SampleVariableLabel]],MarkStats[Label],0), Systematic[[#This Row],[State]]+4))</f>
        <v>#N/A</v>
      </c>
    </row>
    <row r="835" spans="1:9" x14ac:dyDescent="0.25">
      <c r="A835" s="1">
        <f t="shared" si="38"/>
        <v>3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7</v>
      </c>
      <c r="D835" s="1">
        <f t="shared" ref="D835:D898" si="40">IF(D834=nVariables,1,D834+1)</f>
        <v>1</v>
      </c>
      <c r="E835" s="1" t="str">
        <f>INDEX(Protocol[Mark],MATCH(C835,Protocol[Step],0))</f>
        <v>8S</v>
      </c>
      <c r="F835" s="1" t="str">
        <f>INDEX(Variables[Variable],MATCH(Systematic[[#This Row],[VariableIndex]],Variables[Index],0))</f>
        <v>O2 concentration</v>
      </c>
      <c r="G835" s="134">
        <f>Systematic[[#This Row],[Sample]]*1000000+Systematic[[#This Row],[SubSample]]*10000+Systematic[[#This Row],[VariableIndex]]</f>
        <v>3010001</v>
      </c>
      <c r="H835" s="134">
        <f>Systematic[[#This Row],[SampleVariableLabel]]+100*Systematic[[#This Row],[State]]</f>
        <v>3010701</v>
      </c>
      <c r="I835" s="27" t="e">
        <f>IF(Systematic[[#This Row],[Sample]]&gt;nSamples,"",INDEX(MarkStats[],MATCH(Systematic[[#This Row],[SampleVariableLabel]],MarkStats[Label],0), Systematic[[#This Row],[State]]+4))</f>
        <v>#N/A</v>
      </c>
    </row>
    <row r="836" spans="1:9" x14ac:dyDescent="0.25">
      <c r="A836" s="1">
        <f t="shared" ref="A836:A899" si="41">IF(OR(B836&gt;1,C836&gt;0,D836&gt;1),A835,A835+1)</f>
        <v>3</v>
      </c>
      <c r="B836" s="1">
        <f t="shared" si="39"/>
        <v>1</v>
      </c>
      <c r="C836" s="1">
        <f>IF(Systematic[[#This Row],[VariableIndex]]&gt;1,C835,IF(C835+1=StepsPerSubsample,0,C835+1))</f>
        <v>7</v>
      </c>
      <c r="D836" s="1">
        <f t="shared" si="40"/>
        <v>2</v>
      </c>
      <c r="E836" s="1" t="str">
        <f>INDEX(Protocol[Mark],MATCH(C836,Protocol[Step],0))</f>
        <v>8S</v>
      </c>
      <c r="F836" s="1" t="str">
        <f>INDEX(Variables[Variable],MATCH(Systematic[[#This Row],[VariableIndex]],Variables[Index],0))</f>
        <v>O2 flux per volume</v>
      </c>
      <c r="G836" s="134">
        <f>Systematic[[#This Row],[Sample]]*1000000+Systematic[[#This Row],[SubSample]]*10000+Systematic[[#This Row],[VariableIndex]]</f>
        <v>3010002</v>
      </c>
      <c r="H836" s="134">
        <f>Systematic[[#This Row],[SampleVariableLabel]]+100*Systematic[[#This Row],[State]]</f>
        <v>3010702</v>
      </c>
      <c r="I836" s="27" t="e">
        <f>IF(Systematic[[#This Row],[Sample]]&gt;nSamples,"",INDEX(MarkStats[],MATCH(Systematic[[#This Row],[SampleVariableLabel]],MarkStats[Label],0), Systematic[[#This Row],[State]]+4))</f>
        <v>#N/A</v>
      </c>
    </row>
    <row r="837" spans="1:9" x14ac:dyDescent="0.25">
      <c r="A837" s="1">
        <f t="shared" si="41"/>
        <v>3</v>
      </c>
      <c r="B837" s="1">
        <f t="shared" si="39"/>
        <v>1</v>
      </c>
      <c r="C837" s="1">
        <f>IF(Systematic[[#This Row],[VariableIndex]]&gt;1,C836,IF(C836+1=StepsPerSubsample,0,C836+1))</f>
        <v>7</v>
      </c>
      <c r="D837" s="1">
        <f t="shared" si="40"/>
        <v>3</v>
      </c>
      <c r="E837" s="1" t="str">
        <f>INDEX(Protocol[Mark],MATCH(C837,Protocol[Step],0))</f>
        <v>8S</v>
      </c>
      <c r="F837" s="1" t="str">
        <f>INDEX(Variables[Variable],MATCH(Systematic[[#This Row],[VariableIndex]],Variables[Index],0))</f>
        <v>Specific flux</v>
      </c>
      <c r="G837" s="134">
        <f>Systematic[[#This Row],[Sample]]*1000000+Systematic[[#This Row],[SubSample]]*10000+Systematic[[#This Row],[VariableIndex]]</f>
        <v>3010003</v>
      </c>
      <c r="H837" s="134">
        <f>Systematic[[#This Row],[SampleVariableLabel]]+100*Systematic[[#This Row],[State]]</f>
        <v>3010703</v>
      </c>
      <c r="I837" s="27" t="e">
        <f>IF(Systematic[[#This Row],[Sample]]&gt;nSamples,"",INDEX(MarkStats[],MATCH(Systematic[[#This Row],[SampleVariableLabel]],MarkStats[Label],0), Systematic[[#This Row],[State]]+4))</f>
        <v>#N/A</v>
      </c>
    </row>
    <row r="838" spans="1:9" x14ac:dyDescent="0.25">
      <c r="A838" s="1">
        <f t="shared" si="41"/>
        <v>3</v>
      </c>
      <c r="B838" s="1">
        <f t="shared" si="39"/>
        <v>1</v>
      </c>
      <c r="C838" s="1">
        <f>IF(Systematic[[#This Row],[VariableIndex]]&gt;1,C837,IF(C837+1=StepsPerSubsample,0,C837+1))</f>
        <v>7</v>
      </c>
      <c r="D838" s="1">
        <f t="shared" si="40"/>
        <v>4</v>
      </c>
      <c r="E838" s="1" t="str">
        <f>INDEX(Protocol[Mark],MATCH(C838,Protocol[Step],0))</f>
        <v>8S</v>
      </c>
      <c r="F838" s="1" t="str">
        <f>INDEX(Variables[Variable],MATCH(Systematic[[#This Row],[VariableIndex]],Variables[Index],0))</f>
        <v>Flux control ratio</v>
      </c>
      <c r="G838" s="134">
        <f>Systematic[[#This Row],[Sample]]*1000000+Systematic[[#This Row],[SubSample]]*10000+Systematic[[#This Row],[VariableIndex]]</f>
        <v>3010004</v>
      </c>
      <c r="H838" s="134">
        <f>Systematic[[#This Row],[SampleVariableLabel]]+100*Systematic[[#This Row],[State]]</f>
        <v>3010704</v>
      </c>
      <c r="I838" s="27" t="e">
        <f>IF(Systematic[[#This Row],[Sample]]&gt;nSamples,"",INDEX(MarkStats[],MATCH(Systematic[[#This Row],[SampleVariableLabel]],MarkStats[Label],0), Systematic[[#This Row],[State]]+4))</f>
        <v>#N/A</v>
      </c>
    </row>
    <row r="839" spans="1:9" x14ac:dyDescent="0.25">
      <c r="A839" s="1">
        <f t="shared" si="41"/>
        <v>3</v>
      </c>
      <c r="B839" s="1">
        <f t="shared" si="39"/>
        <v>1</v>
      </c>
      <c r="C839" s="1">
        <f>IF(Systematic[[#This Row],[VariableIndex]]&gt;1,C838,IF(C838+1=StepsPerSubsample,0,C838+1))</f>
        <v>7</v>
      </c>
      <c r="D839" s="1">
        <f t="shared" si="40"/>
        <v>5</v>
      </c>
      <c r="E839" s="1" t="str">
        <f>INDEX(Protocol[Mark],MATCH(C839,Protocol[Step],0))</f>
        <v>8S</v>
      </c>
      <c r="F839" s="1" t="str">
        <f>INDEX(Variables[Variable],MATCH(Systematic[[#This Row],[VariableIndex]],Variables[Index],0))</f>
        <v>Specific flux (mt)</v>
      </c>
      <c r="G839" s="134">
        <f>Systematic[[#This Row],[Sample]]*1000000+Systematic[[#This Row],[SubSample]]*10000+Systematic[[#This Row],[VariableIndex]]</f>
        <v>3010005</v>
      </c>
      <c r="H839" s="134">
        <f>Systematic[[#This Row],[SampleVariableLabel]]+100*Systematic[[#This Row],[State]]</f>
        <v>3010705</v>
      </c>
      <c r="I839" s="27" t="e">
        <f>IF(Systematic[[#This Row],[Sample]]&gt;nSamples,"",INDEX(MarkStats[],MATCH(Systematic[[#This Row],[SampleVariableLabel]],MarkStats[Label],0), Systematic[[#This Row],[State]]+4))</f>
        <v>#N/A</v>
      </c>
    </row>
    <row r="840" spans="1:9" x14ac:dyDescent="0.25">
      <c r="A840" s="1">
        <f t="shared" si="41"/>
        <v>3</v>
      </c>
      <c r="B840" s="1">
        <f t="shared" si="39"/>
        <v>1</v>
      </c>
      <c r="C840" s="1">
        <f>IF(Systematic[[#This Row],[VariableIndex]]&gt;1,C839,IF(C839+1=StepsPerSubsample,0,C839+1))</f>
        <v>7</v>
      </c>
      <c r="D840" s="1">
        <f t="shared" si="40"/>
        <v>6</v>
      </c>
      <c r="E840" s="1" t="str">
        <f>INDEX(Protocol[Mark],MATCH(C840,Protocol[Step],0))</f>
        <v>8S</v>
      </c>
      <c r="F840" s="1" t="str">
        <f>INDEX(Variables[Variable],MATCH(Systematic[[#This Row],[VariableIndex]],Variables[Index],0))</f>
        <v>FCR (mt: ROX-corr.)</v>
      </c>
      <c r="G840" s="134">
        <f>Systematic[[#This Row],[Sample]]*1000000+Systematic[[#This Row],[SubSample]]*10000+Systematic[[#This Row],[VariableIndex]]</f>
        <v>3010006</v>
      </c>
      <c r="H840" s="134">
        <f>Systematic[[#This Row],[SampleVariableLabel]]+100*Systematic[[#This Row],[State]]</f>
        <v>3010706</v>
      </c>
      <c r="I840" s="27" t="e">
        <f>IF(Systematic[[#This Row],[Sample]]&gt;nSamples,"",INDEX(MarkStats[],MATCH(Systematic[[#This Row],[SampleVariableLabel]],MarkStats[Label],0), Systematic[[#This Row],[State]]+4))</f>
        <v>#N/A</v>
      </c>
    </row>
    <row r="841" spans="1:9" x14ac:dyDescent="0.25">
      <c r="A841" s="1">
        <f t="shared" si="41"/>
        <v>3</v>
      </c>
      <c r="B841" s="1">
        <f t="shared" si="39"/>
        <v>1</v>
      </c>
      <c r="C841" s="1">
        <f>IF(Systematic[[#This Row],[VariableIndex]]&gt;1,C840,IF(C840+1=StepsPerSubsample,0,C840+1))</f>
        <v>7</v>
      </c>
      <c r="D841" s="1">
        <f t="shared" si="40"/>
        <v>7</v>
      </c>
      <c r="E841" s="1" t="str">
        <f>INDEX(Protocol[Mark],MATCH(C841,Protocol[Step],0))</f>
        <v>8S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3010007</v>
      </c>
      <c r="H841" s="134">
        <f>Systematic[[#This Row],[SampleVariableLabel]]+100*Systematic[[#This Row],[State]]</f>
        <v>3010707</v>
      </c>
      <c r="I841" s="27" t="e">
        <f>IF(Systematic[[#This Row],[Sample]]&gt;nSamples,"",INDEX(MarkStats[],MATCH(Systematic[[#This Row],[SampleVariableLabel]],MarkStats[Label],0), Systematic[[#This Row],[State]]+4))</f>
        <v>#N/A</v>
      </c>
    </row>
    <row r="842" spans="1:9" x14ac:dyDescent="0.25">
      <c r="A842" s="1">
        <f t="shared" si="41"/>
        <v>3</v>
      </c>
      <c r="B842" s="1">
        <f t="shared" si="39"/>
        <v>1</v>
      </c>
      <c r="C842" s="1">
        <f>IF(Systematic[[#This Row],[VariableIndex]]&gt;1,C841,IF(C841+1=StepsPerSubsample,0,C841+1))</f>
        <v>8</v>
      </c>
      <c r="D842" s="1">
        <f t="shared" si="40"/>
        <v>1</v>
      </c>
      <c r="E842" s="1" t="str">
        <f>INDEX(Protocol[Mark],MATCH(C842,Protocol[Step],0))</f>
        <v>9Dig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3010001</v>
      </c>
      <c r="H842" s="134">
        <f>Systematic[[#This Row],[SampleVariableLabel]]+100*Systematic[[#This Row],[State]]</f>
        <v>3010801</v>
      </c>
      <c r="I842" s="27" t="e">
        <f>IF(Systematic[[#This Row],[Sample]]&gt;nSamples,"",INDEX(MarkStats[],MATCH(Systematic[[#This Row],[SampleVariableLabel]],MarkStats[Label],0), Systematic[[#This Row],[State]]+4))</f>
        <v>#N/A</v>
      </c>
    </row>
    <row r="843" spans="1:9" x14ac:dyDescent="0.25">
      <c r="A843" s="1">
        <f t="shared" si="41"/>
        <v>3</v>
      </c>
      <c r="B843" s="1">
        <f t="shared" si="39"/>
        <v>1</v>
      </c>
      <c r="C843" s="1">
        <f>IF(Systematic[[#This Row],[VariableIndex]]&gt;1,C842,IF(C842+1=StepsPerSubsample,0,C842+1))</f>
        <v>8</v>
      </c>
      <c r="D843" s="1">
        <f t="shared" si="40"/>
        <v>2</v>
      </c>
      <c r="E843" s="1" t="str">
        <f>INDEX(Protocol[Mark],MATCH(C843,Protocol[Step],0))</f>
        <v>9Dig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3010002</v>
      </c>
      <c r="H843" s="134">
        <f>Systematic[[#This Row],[SampleVariableLabel]]+100*Systematic[[#This Row],[State]]</f>
        <v>3010802</v>
      </c>
      <c r="I843" s="27" t="e">
        <f>IF(Systematic[[#This Row],[Sample]]&gt;nSamples,"",INDEX(MarkStats[],MATCH(Systematic[[#This Row],[SampleVariableLabel]],MarkStats[Label],0), Systematic[[#This Row],[State]]+4))</f>
        <v>#N/A</v>
      </c>
    </row>
    <row r="844" spans="1:9" x14ac:dyDescent="0.25">
      <c r="A844" s="1">
        <f t="shared" si="41"/>
        <v>3</v>
      </c>
      <c r="B844" s="1">
        <f t="shared" si="39"/>
        <v>1</v>
      </c>
      <c r="C844" s="1">
        <f>IF(Systematic[[#This Row],[VariableIndex]]&gt;1,C843,IF(C843+1=StepsPerSubsample,0,C843+1))</f>
        <v>8</v>
      </c>
      <c r="D844" s="1">
        <f t="shared" si="40"/>
        <v>3</v>
      </c>
      <c r="E844" s="1" t="str">
        <f>INDEX(Protocol[Mark],MATCH(C844,Protocol[Step],0))</f>
        <v>9Dig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3010003</v>
      </c>
      <c r="H844" s="134">
        <f>Systematic[[#This Row],[SampleVariableLabel]]+100*Systematic[[#This Row],[State]]</f>
        <v>3010803</v>
      </c>
      <c r="I844" s="27" t="e">
        <f>IF(Systematic[[#This Row],[Sample]]&gt;nSamples,"",INDEX(MarkStats[],MATCH(Systematic[[#This Row],[SampleVariableLabel]],MarkStats[Label],0), Systematic[[#This Row],[State]]+4))</f>
        <v>#N/A</v>
      </c>
    </row>
    <row r="845" spans="1:9" x14ac:dyDescent="0.25">
      <c r="A845" s="1">
        <f t="shared" si="41"/>
        <v>3</v>
      </c>
      <c r="B845" s="1">
        <f t="shared" si="39"/>
        <v>1</v>
      </c>
      <c r="C845" s="1">
        <f>IF(Systematic[[#This Row],[VariableIndex]]&gt;1,C844,IF(C844+1=StepsPerSubsample,0,C844+1))</f>
        <v>8</v>
      </c>
      <c r="D845" s="1">
        <f t="shared" si="40"/>
        <v>4</v>
      </c>
      <c r="E845" s="1" t="str">
        <f>INDEX(Protocol[Mark],MATCH(C845,Protocol[Step],0))</f>
        <v>9Dig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3010004</v>
      </c>
      <c r="H845" s="134">
        <f>Systematic[[#This Row],[SampleVariableLabel]]+100*Systematic[[#This Row],[State]]</f>
        <v>3010804</v>
      </c>
      <c r="I845" s="27" t="e">
        <f>IF(Systematic[[#This Row],[Sample]]&gt;nSamples,"",INDEX(MarkStats[],MATCH(Systematic[[#This Row],[SampleVariableLabel]],MarkStats[Label],0), Systematic[[#This Row],[State]]+4))</f>
        <v>#N/A</v>
      </c>
    </row>
    <row r="846" spans="1:9" x14ac:dyDescent="0.25">
      <c r="A846" s="1">
        <f t="shared" si="41"/>
        <v>3</v>
      </c>
      <c r="B846" s="1">
        <f t="shared" si="39"/>
        <v>1</v>
      </c>
      <c r="C846" s="1">
        <f>IF(Systematic[[#This Row],[VariableIndex]]&gt;1,C845,IF(C845+1=StepsPerSubsample,0,C845+1))</f>
        <v>8</v>
      </c>
      <c r="D846" s="1">
        <f t="shared" si="40"/>
        <v>5</v>
      </c>
      <c r="E846" s="1" t="str">
        <f>INDEX(Protocol[Mark],MATCH(C846,Protocol[Step],0))</f>
        <v>9Dig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3010005</v>
      </c>
      <c r="H846" s="134">
        <f>Systematic[[#This Row],[SampleVariableLabel]]+100*Systematic[[#This Row],[State]]</f>
        <v>3010805</v>
      </c>
      <c r="I846" s="27" t="e">
        <f>IF(Systematic[[#This Row],[Sample]]&gt;nSamples,"",INDEX(MarkStats[],MATCH(Systematic[[#This Row],[SampleVariableLabel]],MarkStats[Label],0), Systematic[[#This Row],[State]]+4))</f>
        <v>#N/A</v>
      </c>
    </row>
    <row r="847" spans="1:9" x14ac:dyDescent="0.25">
      <c r="A847" s="1">
        <f t="shared" si="41"/>
        <v>3</v>
      </c>
      <c r="B847" s="1">
        <f t="shared" si="39"/>
        <v>1</v>
      </c>
      <c r="C847" s="1">
        <f>IF(Systematic[[#This Row],[VariableIndex]]&gt;1,C846,IF(C846+1=StepsPerSubsample,0,C846+1))</f>
        <v>8</v>
      </c>
      <c r="D847" s="1">
        <f t="shared" si="40"/>
        <v>6</v>
      </c>
      <c r="E847" s="1" t="str">
        <f>INDEX(Protocol[Mark],MATCH(C847,Protocol[Step],0))</f>
        <v>9Dig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3010006</v>
      </c>
      <c r="H847" s="134">
        <f>Systematic[[#This Row],[SampleVariableLabel]]+100*Systematic[[#This Row],[State]]</f>
        <v>3010806</v>
      </c>
      <c r="I847" s="27" t="e">
        <f>IF(Systematic[[#This Row],[Sample]]&gt;nSamples,"",INDEX(MarkStats[],MATCH(Systematic[[#This Row],[SampleVariableLabel]],MarkStats[Label],0), Systematic[[#This Row],[State]]+4))</f>
        <v>#N/A</v>
      </c>
    </row>
    <row r="848" spans="1:9" x14ac:dyDescent="0.25">
      <c r="A848" s="1">
        <f t="shared" si="41"/>
        <v>3</v>
      </c>
      <c r="B848" s="1">
        <f t="shared" si="39"/>
        <v>1</v>
      </c>
      <c r="C848" s="1">
        <f>IF(Systematic[[#This Row],[VariableIndex]]&gt;1,C847,IF(C847+1=StepsPerSubsample,0,C847+1))</f>
        <v>8</v>
      </c>
      <c r="D848" s="1">
        <f t="shared" si="40"/>
        <v>7</v>
      </c>
      <c r="E848" s="1" t="str">
        <f>INDEX(Protocol[Mark],MATCH(C848,Protocol[Step],0))</f>
        <v>9Dig</v>
      </c>
      <c r="F848" s="1" t="str">
        <f>INDEX(Variables[Variable],MATCH(Systematic[[#This Row],[VariableIndex]],Variables[Index],0))</f>
        <v>FCR (mt: ROX-corr.)</v>
      </c>
      <c r="G848" s="134">
        <f>Systematic[[#This Row],[Sample]]*1000000+Systematic[[#This Row],[SubSample]]*10000+Systematic[[#This Row],[VariableIndex]]</f>
        <v>3010007</v>
      </c>
      <c r="H848" s="134">
        <f>Systematic[[#This Row],[SampleVariableLabel]]+100*Systematic[[#This Row],[State]]</f>
        <v>3010807</v>
      </c>
      <c r="I848" s="27" t="e">
        <f>IF(Systematic[[#This Row],[Sample]]&gt;nSamples,"",INDEX(MarkStats[],MATCH(Systematic[[#This Row],[SampleVariableLabel]],MarkStats[Label],0), Systematic[[#This Row],[State]]+4))</f>
        <v>#N/A</v>
      </c>
    </row>
    <row r="849" spans="1:9" x14ac:dyDescent="0.25">
      <c r="A849" s="1">
        <f t="shared" si="41"/>
        <v>3</v>
      </c>
      <c r="B849" s="1">
        <f t="shared" si="39"/>
        <v>1</v>
      </c>
      <c r="C849" s="1">
        <f>IF(Systematic[[#This Row],[VariableIndex]]&gt;1,C848,IF(C848+1=StepsPerSubsample,0,C848+1))</f>
        <v>9</v>
      </c>
      <c r="D849" s="1">
        <f t="shared" si="40"/>
        <v>1</v>
      </c>
      <c r="E849" s="1" t="str">
        <f>INDEX(Protocol[Mark],MATCH(C849,Protocol[Step],0))</f>
        <v>9U</v>
      </c>
      <c r="F849" s="1" t="str">
        <f>INDEX(Variables[Variable],MATCH(Systematic[[#This Row],[VariableIndex]],Variables[Index],0))</f>
        <v>O2 concentration</v>
      </c>
      <c r="G849" s="134">
        <f>Systematic[[#This Row],[Sample]]*1000000+Systematic[[#This Row],[SubSample]]*10000+Systematic[[#This Row],[VariableIndex]]</f>
        <v>3010001</v>
      </c>
      <c r="H849" s="134">
        <f>Systematic[[#This Row],[SampleVariableLabel]]+100*Systematic[[#This Row],[State]]</f>
        <v>3010901</v>
      </c>
      <c r="I849" s="27" t="e">
        <f>IF(Systematic[[#This Row],[Sample]]&gt;nSamples,"",INDEX(MarkStats[],MATCH(Systematic[[#This Row],[SampleVariableLabel]],MarkStats[Label],0), Systematic[[#This Row],[State]]+4))</f>
        <v>#N/A</v>
      </c>
    </row>
    <row r="850" spans="1:9" x14ac:dyDescent="0.25">
      <c r="A850" s="1">
        <f t="shared" si="41"/>
        <v>3</v>
      </c>
      <c r="B850" s="1">
        <f t="shared" si="39"/>
        <v>1</v>
      </c>
      <c r="C850" s="1">
        <f>IF(Systematic[[#This Row],[VariableIndex]]&gt;1,C849,IF(C849+1=StepsPerSubsample,0,C849+1))</f>
        <v>9</v>
      </c>
      <c r="D850" s="1">
        <f t="shared" si="40"/>
        <v>2</v>
      </c>
      <c r="E850" s="1" t="str">
        <f>INDEX(Protocol[Mark],MATCH(C850,Protocol[Step],0))</f>
        <v>9U</v>
      </c>
      <c r="F850" s="1" t="str">
        <f>INDEX(Variables[Variable],MATCH(Systematic[[#This Row],[VariableIndex]],Variables[Index],0))</f>
        <v>O2 flux per volume</v>
      </c>
      <c r="G850" s="134">
        <f>Systematic[[#This Row],[Sample]]*1000000+Systematic[[#This Row],[SubSample]]*10000+Systematic[[#This Row],[VariableIndex]]</f>
        <v>3010002</v>
      </c>
      <c r="H850" s="134">
        <f>Systematic[[#This Row],[SampleVariableLabel]]+100*Systematic[[#This Row],[State]]</f>
        <v>3010902</v>
      </c>
      <c r="I850" s="27" t="e">
        <f>IF(Systematic[[#This Row],[Sample]]&gt;nSamples,"",INDEX(MarkStats[],MATCH(Systematic[[#This Row],[SampleVariableLabel]],MarkStats[Label],0), Systematic[[#This Row],[State]]+4))</f>
        <v>#N/A</v>
      </c>
    </row>
    <row r="851" spans="1:9" x14ac:dyDescent="0.25">
      <c r="A851" s="1">
        <f t="shared" si="41"/>
        <v>3</v>
      </c>
      <c r="B851" s="1">
        <f t="shared" si="39"/>
        <v>1</v>
      </c>
      <c r="C851" s="1">
        <f>IF(Systematic[[#This Row],[VariableIndex]]&gt;1,C850,IF(C850+1=StepsPerSubsample,0,C850+1))</f>
        <v>9</v>
      </c>
      <c r="D851" s="1">
        <f t="shared" si="40"/>
        <v>3</v>
      </c>
      <c r="E851" s="1" t="str">
        <f>INDEX(Protocol[Mark],MATCH(C851,Protocol[Step],0))</f>
        <v>9U</v>
      </c>
      <c r="F851" s="1" t="str">
        <f>INDEX(Variables[Variable],MATCH(Systematic[[#This Row],[VariableIndex]],Variables[Index],0))</f>
        <v>Specific flux</v>
      </c>
      <c r="G851" s="134">
        <f>Systematic[[#This Row],[Sample]]*1000000+Systematic[[#This Row],[SubSample]]*10000+Systematic[[#This Row],[VariableIndex]]</f>
        <v>3010003</v>
      </c>
      <c r="H851" s="134">
        <f>Systematic[[#This Row],[SampleVariableLabel]]+100*Systematic[[#This Row],[State]]</f>
        <v>3010903</v>
      </c>
      <c r="I851" s="27" t="e">
        <f>IF(Systematic[[#This Row],[Sample]]&gt;nSamples,"",INDEX(MarkStats[],MATCH(Systematic[[#This Row],[SampleVariableLabel]],MarkStats[Label],0), Systematic[[#This Row],[State]]+4))</f>
        <v>#N/A</v>
      </c>
    </row>
    <row r="852" spans="1:9" x14ac:dyDescent="0.25">
      <c r="A852" s="1">
        <f t="shared" si="41"/>
        <v>3</v>
      </c>
      <c r="B852" s="1">
        <f t="shared" si="39"/>
        <v>1</v>
      </c>
      <c r="C852" s="1">
        <f>IF(Systematic[[#This Row],[VariableIndex]]&gt;1,C851,IF(C851+1=StepsPerSubsample,0,C851+1))</f>
        <v>9</v>
      </c>
      <c r="D852" s="1">
        <f t="shared" si="40"/>
        <v>4</v>
      </c>
      <c r="E852" s="1" t="str">
        <f>INDEX(Protocol[Mark],MATCH(C852,Protocol[Step],0))</f>
        <v>9U</v>
      </c>
      <c r="F852" s="1" t="str">
        <f>INDEX(Variables[Variable],MATCH(Systematic[[#This Row],[VariableIndex]],Variables[Index],0))</f>
        <v>Flux control ratio</v>
      </c>
      <c r="G852" s="134">
        <f>Systematic[[#This Row],[Sample]]*1000000+Systematic[[#This Row],[SubSample]]*10000+Systematic[[#This Row],[VariableIndex]]</f>
        <v>3010004</v>
      </c>
      <c r="H852" s="134">
        <f>Systematic[[#This Row],[SampleVariableLabel]]+100*Systematic[[#This Row],[State]]</f>
        <v>3010904</v>
      </c>
      <c r="I852" s="27" t="e">
        <f>IF(Systematic[[#This Row],[Sample]]&gt;nSamples,"",INDEX(MarkStats[],MATCH(Systematic[[#This Row],[SampleVariableLabel]],MarkStats[Label],0), Systematic[[#This Row],[State]]+4))</f>
        <v>#N/A</v>
      </c>
    </row>
    <row r="853" spans="1:9" x14ac:dyDescent="0.25">
      <c r="A853" s="1">
        <f t="shared" si="41"/>
        <v>3</v>
      </c>
      <c r="B853" s="1">
        <f t="shared" si="39"/>
        <v>1</v>
      </c>
      <c r="C853" s="1">
        <f>IF(Systematic[[#This Row],[VariableIndex]]&gt;1,C852,IF(C852+1=StepsPerSubsample,0,C852+1))</f>
        <v>9</v>
      </c>
      <c r="D853" s="1">
        <f t="shared" si="40"/>
        <v>5</v>
      </c>
      <c r="E853" s="1" t="str">
        <f>INDEX(Protocol[Mark],MATCH(C853,Protocol[Step],0))</f>
        <v>9U</v>
      </c>
      <c r="F853" s="1" t="str">
        <f>INDEX(Variables[Variable],MATCH(Systematic[[#This Row],[VariableIndex]],Variables[Index],0))</f>
        <v>Specific flux (mt)</v>
      </c>
      <c r="G853" s="134">
        <f>Systematic[[#This Row],[Sample]]*1000000+Systematic[[#This Row],[SubSample]]*10000+Systematic[[#This Row],[VariableIndex]]</f>
        <v>3010005</v>
      </c>
      <c r="H853" s="134">
        <f>Systematic[[#This Row],[SampleVariableLabel]]+100*Systematic[[#This Row],[State]]</f>
        <v>3010905</v>
      </c>
      <c r="I853" s="27" t="e">
        <f>IF(Systematic[[#This Row],[Sample]]&gt;nSamples,"",INDEX(MarkStats[],MATCH(Systematic[[#This Row],[SampleVariableLabel]],MarkStats[Label],0), Systematic[[#This Row],[State]]+4))</f>
        <v>#N/A</v>
      </c>
    </row>
    <row r="854" spans="1:9" x14ac:dyDescent="0.25">
      <c r="A854" s="1">
        <f t="shared" si="41"/>
        <v>3</v>
      </c>
      <c r="B854" s="1">
        <f t="shared" si="39"/>
        <v>1</v>
      </c>
      <c r="C854" s="1">
        <f>IF(Systematic[[#This Row],[VariableIndex]]&gt;1,C853,IF(C853+1=StepsPerSubsample,0,C853+1))</f>
        <v>9</v>
      </c>
      <c r="D854" s="1">
        <f t="shared" si="40"/>
        <v>6</v>
      </c>
      <c r="E854" s="1" t="str">
        <f>INDEX(Protocol[Mark],MATCH(C854,Protocol[Step],0))</f>
        <v>9U</v>
      </c>
      <c r="F854" s="1" t="str">
        <f>INDEX(Variables[Variable],MATCH(Systematic[[#This Row],[VariableIndex]],Variables[Index],0))</f>
        <v>FCR (mt: ROX-corr.)</v>
      </c>
      <c r="G854" s="134">
        <f>Systematic[[#This Row],[Sample]]*1000000+Systematic[[#This Row],[SubSample]]*10000+Systematic[[#This Row],[VariableIndex]]</f>
        <v>3010006</v>
      </c>
      <c r="H854" s="134">
        <f>Systematic[[#This Row],[SampleVariableLabel]]+100*Systematic[[#This Row],[State]]</f>
        <v>3010906</v>
      </c>
      <c r="I854" s="27" t="e">
        <f>IF(Systematic[[#This Row],[Sample]]&gt;nSamples,"",INDEX(MarkStats[],MATCH(Systematic[[#This Row],[SampleVariableLabel]],MarkStats[Label],0), Systematic[[#This Row],[State]]+4))</f>
        <v>#N/A</v>
      </c>
    </row>
    <row r="855" spans="1:9" x14ac:dyDescent="0.25">
      <c r="A855" s="1">
        <f t="shared" si="41"/>
        <v>3</v>
      </c>
      <c r="B855" s="1">
        <f t="shared" si="39"/>
        <v>1</v>
      </c>
      <c r="C855" s="1">
        <f>IF(Systematic[[#This Row],[VariableIndex]]&gt;1,C854,IF(C854+1=StepsPerSubsample,0,C854+1))</f>
        <v>9</v>
      </c>
      <c r="D855" s="1">
        <f t="shared" si="40"/>
        <v>7</v>
      </c>
      <c r="E855" s="1" t="str">
        <f>INDEX(Protocol[Mark],MATCH(C855,Protocol[Step],0))</f>
        <v>9U</v>
      </c>
      <c r="F855" s="1" t="str">
        <f>INDEX(Variables[Variable],MATCH(Systematic[[#This Row],[VariableIndex]],Variables[Index],0))</f>
        <v>FCR (mt: ROX-corr.)</v>
      </c>
      <c r="G855" s="134">
        <f>Systematic[[#This Row],[Sample]]*1000000+Systematic[[#This Row],[SubSample]]*10000+Systematic[[#This Row],[VariableIndex]]</f>
        <v>3010007</v>
      </c>
      <c r="H855" s="134">
        <f>Systematic[[#This Row],[SampleVariableLabel]]+100*Systematic[[#This Row],[State]]</f>
        <v>3010907</v>
      </c>
      <c r="I855" s="27" t="e">
        <f>IF(Systematic[[#This Row],[Sample]]&gt;nSamples,"",INDEX(MarkStats[],MATCH(Systematic[[#This Row],[SampleVariableLabel]],MarkStats[Label],0), Systematic[[#This Row],[State]]+4))</f>
        <v>#N/A</v>
      </c>
    </row>
    <row r="856" spans="1:9" x14ac:dyDescent="0.25">
      <c r="A856" s="1">
        <f t="shared" si="41"/>
        <v>3</v>
      </c>
      <c r="B856" s="1">
        <f t="shared" si="39"/>
        <v>1</v>
      </c>
      <c r="C856" s="1">
        <f>IF(Systematic[[#This Row],[VariableIndex]]&gt;1,C855,IF(C855+1=StepsPerSubsample,0,C855+1))</f>
        <v>10</v>
      </c>
      <c r="D856" s="1">
        <f t="shared" si="40"/>
        <v>1</v>
      </c>
      <c r="E856" s="1" t="str">
        <f>INDEX(Protocol[Mark],MATCH(C856,Protocol[Step],0))</f>
        <v>9c</v>
      </c>
      <c r="F856" s="1" t="str">
        <f>INDEX(Variables[Variable],MATCH(Systematic[[#This Row],[VariableIndex]],Variables[Index],0))</f>
        <v>O2 concentration</v>
      </c>
      <c r="G856" s="134">
        <f>Systematic[[#This Row],[Sample]]*1000000+Systematic[[#This Row],[SubSample]]*10000+Systematic[[#This Row],[VariableIndex]]</f>
        <v>3010001</v>
      </c>
      <c r="H856" s="134">
        <f>Systematic[[#This Row],[SampleVariableLabel]]+100*Systematic[[#This Row],[State]]</f>
        <v>3011001</v>
      </c>
      <c r="I856" s="27" t="e">
        <f>IF(Systematic[[#This Row],[Sample]]&gt;nSamples,"",INDEX(MarkStats[],MATCH(Systematic[[#This Row],[SampleVariableLabel]],MarkStats[Label],0), Systematic[[#This Row],[State]]+4))</f>
        <v>#N/A</v>
      </c>
    </row>
    <row r="857" spans="1:9" x14ac:dyDescent="0.25">
      <c r="A857" s="1">
        <f t="shared" si="41"/>
        <v>3</v>
      </c>
      <c r="B857" s="1">
        <f t="shared" si="39"/>
        <v>1</v>
      </c>
      <c r="C857" s="1">
        <f>IF(Systematic[[#This Row],[VariableIndex]]&gt;1,C856,IF(C856+1=StepsPerSubsample,0,C856+1))</f>
        <v>10</v>
      </c>
      <c r="D857" s="1">
        <f t="shared" si="40"/>
        <v>2</v>
      </c>
      <c r="E857" s="1" t="str">
        <f>INDEX(Protocol[Mark],MATCH(C857,Protocol[Step],0))</f>
        <v>9c</v>
      </c>
      <c r="F857" s="1" t="str">
        <f>INDEX(Variables[Variable],MATCH(Systematic[[#This Row],[VariableIndex]],Variables[Index],0))</f>
        <v>O2 flux per volume</v>
      </c>
      <c r="G857" s="134">
        <f>Systematic[[#This Row],[Sample]]*1000000+Systematic[[#This Row],[SubSample]]*10000+Systematic[[#This Row],[VariableIndex]]</f>
        <v>3010002</v>
      </c>
      <c r="H857" s="134">
        <f>Systematic[[#This Row],[SampleVariableLabel]]+100*Systematic[[#This Row],[State]]</f>
        <v>3011002</v>
      </c>
      <c r="I857" s="27" t="e">
        <f>IF(Systematic[[#This Row],[Sample]]&gt;nSamples,"",INDEX(MarkStats[],MATCH(Systematic[[#This Row],[SampleVariableLabel]],MarkStats[Label],0), Systematic[[#This Row],[State]]+4))</f>
        <v>#N/A</v>
      </c>
    </row>
    <row r="858" spans="1:9" x14ac:dyDescent="0.25">
      <c r="A858" s="1">
        <f t="shared" si="41"/>
        <v>3</v>
      </c>
      <c r="B858" s="1">
        <f t="shared" si="39"/>
        <v>1</v>
      </c>
      <c r="C858" s="1">
        <f>IF(Systematic[[#This Row],[VariableIndex]]&gt;1,C857,IF(C857+1=StepsPerSubsample,0,C857+1))</f>
        <v>10</v>
      </c>
      <c r="D858" s="1">
        <f t="shared" si="40"/>
        <v>3</v>
      </c>
      <c r="E858" s="1" t="str">
        <f>INDEX(Protocol[Mark],MATCH(C858,Protocol[Step],0))</f>
        <v>9c</v>
      </c>
      <c r="F858" s="1" t="str">
        <f>INDEX(Variables[Variable],MATCH(Systematic[[#This Row],[VariableIndex]],Variables[Index],0))</f>
        <v>Specific flux</v>
      </c>
      <c r="G858" s="134">
        <f>Systematic[[#This Row],[Sample]]*1000000+Systematic[[#This Row],[SubSample]]*10000+Systematic[[#This Row],[VariableIndex]]</f>
        <v>3010003</v>
      </c>
      <c r="H858" s="134">
        <f>Systematic[[#This Row],[SampleVariableLabel]]+100*Systematic[[#This Row],[State]]</f>
        <v>3011003</v>
      </c>
      <c r="I858" s="27" t="e">
        <f>IF(Systematic[[#This Row],[Sample]]&gt;nSamples,"",INDEX(MarkStats[],MATCH(Systematic[[#This Row],[SampleVariableLabel]],MarkStats[Label],0), Systematic[[#This Row],[State]]+4))</f>
        <v>#N/A</v>
      </c>
    </row>
    <row r="859" spans="1:9" x14ac:dyDescent="0.25">
      <c r="A859" s="1">
        <f t="shared" si="41"/>
        <v>3</v>
      </c>
      <c r="B859" s="1">
        <f t="shared" si="39"/>
        <v>1</v>
      </c>
      <c r="C859" s="1">
        <f>IF(Systematic[[#This Row],[VariableIndex]]&gt;1,C858,IF(C858+1=StepsPerSubsample,0,C858+1))</f>
        <v>10</v>
      </c>
      <c r="D859" s="1">
        <f t="shared" si="40"/>
        <v>4</v>
      </c>
      <c r="E859" s="1" t="str">
        <f>INDEX(Protocol[Mark],MATCH(C859,Protocol[Step],0))</f>
        <v>9c</v>
      </c>
      <c r="F859" s="1" t="str">
        <f>INDEX(Variables[Variable],MATCH(Systematic[[#This Row],[VariableIndex]],Variables[Index],0))</f>
        <v>Flux control ratio</v>
      </c>
      <c r="G859" s="134">
        <f>Systematic[[#This Row],[Sample]]*1000000+Systematic[[#This Row],[SubSample]]*10000+Systematic[[#This Row],[VariableIndex]]</f>
        <v>3010004</v>
      </c>
      <c r="H859" s="134">
        <f>Systematic[[#This Row],[SampleVariableLabel]]+100*Systematic[[#This Row],[State]]</f>
        <v>3011004</v>
      </c>
      <c r="I859" s="27" t="e">
        <f>IF(Systematic[[#This Row],[Sample]]&gt;nSamples,"",INDEX(MarkStats[],MATCH(Systematic[[#This Row],[SampleVariableLabel]],MarkStats[Label],0), Systematic[[#This Row],[State]]+4))</f>
        <v>#N/A</v>
      </c>
    </row>
    <row r="860" spans="1:9" x14ac:dyDescent="0.25">
      <c r="A860" s="1">
        <f t="shared" si="41"/>
        <v>3</v>
      </c>
      <c r="B860" s="1">
        <f t="shared" si="39"/>
        <v>1</v>
      </c>
      <c r="C860" s="1">
        <f>IF(Systematic[[#This Row],[VariableIndex]]&gt;1,C859,IF(C859+1=StepsPerSubsample,0,C859+1))</f>
        <v>10</v>
      </c>
      <c r="D860" s="1">
        <f t="shared" si="40"/>
        <v>5</v>
      </c>
      <c r="E860" s="1" t="str">
        <f>INDEX(Protocol[Mark],MATCH(C860,Protocol[Step],0))</f>
        <v>9c</v>
      </c>
      <c r="F860" s="1" t="str">
        <f>INDEX(Variables[Variable],MATCH(Systematic[[#This Row],[VariableIndex]],Variables[Index],0))</f>
        <v>Specific flux (mt)</v>
      </c>
      <c r="G860" s="134">
        <f>Systematic[[#This Row],[Sample]]*1000000+Systematic[[#This Row],[SubSample]]*10000+Systematic[[#This Row],[VariableIndex]]</f>
        <v>3010005</v>
      </c>
      <c r="H860" s="134">
        <f>Systematic[[#This Row],[SampleVariableLabel]]+100*Systematic[[#This Row],[State]]</f>
        <v>3011005</v>
      </c>
      <c r="I860" s="27" t="e">
        <f>IF(Systematic[[#This Row],[Sample]]&gt;nSamples,"",INDEX(MarkStats[],MATCH(Systematic[[#This Row],[SampleVariableLabel]],MarkStats[Label],0), Systematic[[#This Row],[State]]+4))</f>
        <v>#N/A</v>
      </c>
    </row>
    <row r="861" spans="1:9" x14ac:dyDescent="0.25">
      <c r="A861" s="1">
        <f t="shared" si="41"/>
        <v>3</v>
      </c>
      <c r="B861" s="1">
        <f t="shared" si="39"/>
        <v>1</v>
      </c>
      <c r="C861" s="1">
        <f>IF(Systematic[[#This Row],[VariableIndex]]&gt;1,C860,IF(C860+1=StepsPerSubsample,0,C860+1))</f>
        <v>10</v>
      </c>
      <c r="D861" s="1">
        <f t="shared" si="40"/>
        <v>6</v>
      </c>
      <c r="E861" s="1" t="str">
        <f>INDEX(Protocol[Mark],MATCH(C861,Protocol[Step],0))</f>
        <v>9c</v>
      </c>
      <c r="F861" s="1" t="str">
        <f>INDEX(Variables[Variable],MATCH(Systematic[[#This Row],[VariableIndex]],Variables[Index],0))</f>
        <v>FCR (mt: ROX-corr.)</v>
      </c>
      <c r="G861" s="134">
        <f>Systematic[[#This Row],[Sample]]*1000000+Systematic[[#This Row],[SubSample]]*10000+Systematic[[#This Row],[VariableIndex]]</f>
        <v>3010006</v>
      </c>
      <c r="H861" s="134">
        <f>Systematic[[#This Row],[SampleVariableLabel]]+100*Systematic[[#This Row],[State]]</f>
        <v>3011006</v>
      </c>
      <c r="I861" s="27" t="e">
        <f>IF(Systematic[[#This Row],[Sample]]&gt;nSamples,"",INDEX(MarkStats[],MATCH(Systematic[[#This Row],[SampleVariableLabel]],MarkStats[Label],0), Systematic[[#This Row],[State]]+4))</f>
        <v>#N/A</v>
      </c>
    </row>
    <row r="862" spans="1:9" x14ac:dyDescent="0.25">
      <c r="A862" s="1">
        <f t="shared" si="41"/>
        <v>3</v>
      </c>
      <c r="B862" s="1">
        <f t="shared" si="39"/>
        <v>1</v>
      </c>
      <c r="C862" s="1">
        <f>IF(Systematic[[#This Row],[VariableIndex]]&gt;1,C861,IF(C861+1=StepsPerSubsample,0,C861+1))</f>
        <v>10</v>
      </c>
      <c r="D862" s="1">
        <f t="shared" si="40"/>
        <v>7</v>
      </c>
      <c r="E862" s="1" t="str">
        <f>INDEX(Protocol[Mark],MATCH(C862,Protocol[Step],0))</f>
        <v>9c</v>
      </c>
      <c r="F862" s="1" t="str">
        <f>INDEX(Variables[Variable],MATCH(Systematic[[#This Row],[VariableIndex]],Variables[Index],0))</f>
        <v>FCR (mt: ROX-corr.)</v>
      </c>
      <c r="G862" s="134">
        <f>Systematic[[#This Row],[Sample]]*1000000+Systematic[[#This Row],[SubSample]]*10000+Systematic[[#This Row],[VariableIndex]]</f>
        <v>3010007</v>
      </c>
      <c r="H862" s="134">
        <f>Systematic[[#This Row],[SampleVariableLabel]]+100*Systematic[[#This Row],[State]]</f>
        <v>3011007</v>
      </c>
      <c r="I862" s="27" t="e">
        <f>IF(Systematic[[#This Row],[Sample]]&gt;nSamples,"",INDEX(MarkStats[],MATCH(Systematic[[#This Row],[SampleVariableLabel]],MarkStats[Label],0), Systematic[[#This Row],[State]]+4))</f>
        <v>#N/A</v>
      </c>
    </row>
    <row r="863" spans="1:9" x14ac:dyDescent="0.25">
      <c r="A863" s="1">
        <f t="shared" si="41"/>
        <v>3</v>
      </c>
      <c r="B863" s="1">
        <f t="shared" si="39"/>
        <v>1</v>
      </c>
      <c r="C863" s="1">
        <f>IF(Systematic[[#This Row],[VariableIndex]]&gt;1,C862,IF(C862+1=StepsPerSubsample,0,C862+1))</f>
        <v>11</v>
      </c>
      <c r="D863" s="1">
        <f t="shared" si="40"/>
        <v>1</v>
      </c>
      <c r="E863" s="1" t="str">
        <f>INDEX(Protocol[Mark],MATCH(C863,Protocol[Step],0))</f>
        <v>10Ama</v>
      </c>
      <c r="F863" s="1" t="str">
        <f>INDEX(Variables[Variable],MATCH(Systematic[[#This Row],[VariableIndex]],Variables[Index],0))</f>
        <v>O2 concentration</v>
      </c>
      <c r="G863" s="134">
        <f>Systematic[[#This Row],[Sample]]*1000000+Systematic[[#This Row],[SubSample]]*10000+Systematic[[#This Row],[VariableIndex]]</f>
        <v>3010001</v>
      </c>
      <c r="H863" s="134">
        <f>Systematic[[#This Row],[SampleVariableLabel]]+100*Systematic[[#This Row],[State]]</f>
        <v>3011101</v>
      </c>
      <c r="I863" s="27" t="e">
        <f>IF(Systematic[[#This Row],[Sample]]&gt;nSamples,"",INDEX(MarkStats[],MATCH(Systematic[[#This Row],[SampleVariableLabel]],MarkStats[Label],0), Systematic[[#This Row],[State]]+4))</f>
        <v>#N/A</v>
      </c>
    </row>
    <row r="864" spans="1:9" x14ac:dyDescent="0.25">
      <c r="A864" s="1">
        <f t="shared" si="41"/>
        <v>3</v>
      </c>
      <c r="B864" s="1">
        <f t="shared" si="39"/>
        <v>1</v>
      </c>
      <c r="C864" s="1">
        <f>IF(Systematic[[#This Row],[VariableIndex]]&gt;1,C863,IF(C863+1=StepsPerSubsample,0,C863+1))</f>
        <v>11</v>
      </c>
      <c r="D864" s="1">
        <f t="shared" si="40"/>
        <v>2</v>
      </c>
      <c r="E864" s="1" t="str">
        <f>INDEX(Protocol[Mark],MATCH(C864,Protocol[Step],0))</f>
        <v>10Ama</v>
      </c>
      <c r="F864" s="1" t="str">
        <f>INDEX(Variables[Variable],MATCH(Systematic[[#This Row],[VariableIndex]],Variables[Index],0))</f>
        <v>O2 flux per volume</v>
      </c>
      <c r="G864" s="134">
        <f>Systematic[[#This Row],[Sample]]*1000000+Systematic[[#This Row],[SubSample]]*10000+Systematic[[#This Row],[VariableIndex]]</f>
        <v>3010002</v>
      </c>
      <c r="H864" s="134">
        <f>Systematic[[#This Row],[SampleVariableLabel]]+100*Systematic[[#This Row],[State]]</f>
        <v>3011102</v>
      </c>
      <c r="I864" s="27" t="e">
        <f>IF(Systematic[[#This Row],[Sample]]&gt;nSamples,"",INDEX(MarkStats[],MATCH(Systematic[[#This Row],[SampleVariableLabel]],MarkStats[Label],0), Systematic[[#This Row],[State]]+4))</f>
        <v>#N/A</v>
      </c>
    </row>
    <row r="865" spans="1:9" x14ac:dyDescent="0.25">
      <c r="A865" s="1">
        <f t="shared" si="41"/>
        <v>3</v>
      </c>
      <c r="B865" s="1">
        <f t="shared" si="39"/>
        <v>1</v>
      </c>
      <c r="C865" s="1">
        <f>IF(Systematic[[#This Row],[VariableIndex]]&gt;1,C864,IF(C864+1=StepsPerSubsample,0,C864+1))</f>
        <v>11</v>
      </c>
      <c r="D865" s="1">
        <f t="shared" si="40"/>
        <v>3</v>
      </c>
      <c r="E865" s="1" t="str">
        <f>INDEX(Protocol[Mark],MATCH(C865,Protocol[Step],0))</f>
        <v>10Ama</v>
      </c>
      <c r="F865" s="1" t="str">
        <f>INDEX(Variables[Variable],MATCH(Systematic[[#This Row],[VariableIndex]],Variables[Index],0))</f>
        <v>Specific flux</v>
      </c>
      <c r="G865" s="134">
        <f>Systematic[[#This Row],[Sample]]*1000000+Systematic[[#This Row],[SubSample]]*10000+Systematic[[#This Row],[VariableIndex]]</f>
        <v>3010003</v>
      </c>
      <c r="H865" s="134">
        <f>Systematic[[#This Row],[SampleVariableLabel]]+100*Systematic[[#This Row],[State]]</f>
        <v>3011103</v>
      </c>
      <c r="I865" s="27" t="e">
        <f>IF(Systematic[[#This Row],[Sample]]&gt;nSamples,"",INDEX(MarkStats[],MATCH(Systematic[[#This Row],[SampleVariableLabel]],MarkStats[Label],0), Systematic[[#This Row],[State]]+4))</f>
        <v>#N/A</v>
      </c>
    </row>
    <row r="866" spans="1:9" x14ac:dyDescent="0.25">
      <c r="A866" s="1">
        <f t="shared" si="41"/>
        <v>3</v>
      </c>
      <c r="B866" s="1">
        <f t="shared" si="39"/>
        <v>1</v>
      </c>
      <c r="C866" s="1">
        <f>IF(Systematic[[#This Row],[VariableIndex]]&gt;1,C865,IF(C865+1=StepsPerSubsample,0,C865+1))</f>
        <v>11</v>
      </c>
      <c r="D866" s="1">
        <f t="shared" si="40"/>
        <v>4</v>
      </c>
      <c r="E866" s="1" t="str">
        <f>INDEX(Protocol[Mark],MATCH(C866,Protocol[Step],0))</f>
        <v>10Ama</v>
      </c>
      <c r="F866" s="1" t="str">
        <f>INDEX(Variables[Variable],MATCH(Systematic[[#This Row],[VariableIndex]],Variables[Index],0))</f>
        <v>Flux control ratio</v>
      </c>
      <c r="G866" s="134">
        <f>Systematic[[#This Row],[Sample]]*1000000+Systematic[[#This Row],[SubSample]]*10000+Systematic[[#This Row],[VariableIndex]]</f>
        <v>3010004</v>
      </c>
      <c r="H866" s="134">
        <f>Systematic[[#This Row],[SampleVariableLabel]]+100*Systematic[[#This Row],[State]]</f>
        <v>3011104</v>
      </c>
      <c r="I866" s="27" t="e">
        <f>IF(Systematic[[#This Row],[Sample]]&gt;nSamples,"",INDEX(MarkStats[],MATCH(Systematic[[#This Row],[SampleVariableLabel]],MarkStats[Label],0), Systematic[[#This Row],[State]]+4))</f>
        <v>#N/A</v>
      </c>
    </row>
    <row r="867" spans="1:9" x14ac:dyDescent="0.25">
      <c r="A867" s="1">
        <f t="shared" si="41"/>
        <v>3</v>
      </c>
      <c r="B867" s="1">
        <f t="shared" si="39"/>
        <v>1</v>
      </c>
      <c r="C867" s="1">
        <f>IF(Systematic[[#This Row],[VariableIndex]]&gt;1,C866,IF(C866+1=StepsPerSubsample,0,C866+1))</f>
        <v>11</v>
      </c>
      <c r="D867" s="1">
        <f t="shared" si="40"/>
        <v>5</v>
      </c>
      <c r="E867" s="1" t="str">
        <f>INDEX(Protocol[Mark],MATCH(C867,Protocol[Step],0))</f>
        <v>10Ama</v>
      </c>
      <c r="F867" s="1" t="str">
        <f>INDEX(Variables[Variable],MATCH(Systematic[[#This Row],[VariableIndex]],Variables[Index],0))</f>
        <v>Specific flux (mt)</v>
      </c>
      <c r="G867" s="134">
        <f>Systematic[[#This Row],[Sample]]*1000000+Systematic[[#This Row],[SubSample]]*10000+Systematic[[#This Row],[VariableIndex]]</f>
        <v>3010005</v>
      </c>
      <c r="H867" s="134">
        <f>Systematic[[#This Row],[SampleVariableLabel]]+100*Systematic[[#This Row],[State]]</f>
        <v>3011105</v>
      </c>
      <c r="I867" s="27" t="e">
        <f>IF(Systematic[[#This Row],[Sample]]&gt;nSamples,"",INDEX(MarkStats[],MATCH(Systematic[[#This Row],[SampleVariableLabel]],MarkStats[Label],0), Systematic[[#This Row],[State]]+4))</f>
        <v>#N/A</v>
      </c>
    </row>
    <row r="868" spans="1:9" x14ac:dyDescent="0.25">
      <c r="A868" s="1">
        <f t="shared" si="41"/>
        <v>3</v>
      </c>
      <c r="B868" s="1">
        <f t="shared" si="39"/>
        <v>1</v>
      </c>
      <c r="C868" s="1">
        <f>IF(Systematic[[#This Row],[VariableIndex]]&gt;1,C867,IF(C867+1=StepsPerSubsample,0,C867+1))</f>
        <v>11</v>
      </c>
      <c r="D868" s="1">
        <f t="shared" si="40"/>
        <v>6</v>
      </c>
      <c r="E868" s="1" t="str">
        <f>INDEX(Protocol[Mark],MATCH(C868,Protocol[Step],0))</f>
        <v>10Ama</v>
      </c>
      <c r="F868" s="1" t="str">
        <f>INDEX(Variables[Variable],MATCH(Systematic[[#This Row],[VariableIndex]],Variables[Index],0))</f>
        <v>FCR (mt: ROX-corr.)</v>
      </c>
      <c r="G868" s="134">
        <f>Systematic[[#This Row],[Sample]]*1000000+Systematic[[#This Row],[SubSample]]*10000+Systematic[[#This Row],[VariableIndex]]</f>
        <v>3010006</v>
      </c>
      <c r="H868" s="134">
        <f>Systematic[[#This Row],[SampleVariableLabel]]+100*Systematic[[#This Row],[State]]</f>
        <v>3011106</v>
      </c>
      <c r="I868" s="27" t="e">
        <f>IF(Systematic[[#This Row],[Sample]]&gt;nSamples,"",INDEX(MarkStats[],MATCH(Systematic[[#This Row],[SampleVariableLabel]],MarkStats[Label],0), Systematic[[#This Row],[State]]+4))</f>
        <v>#N/A</v>
      </c>
    </row>
    <row r="869" spans="1:9" x14ac:dyDescent="0.25">
      <c r="A869" s="1">
        <f t="shared" si="41"/>
        <v>3</v>
      </c>
      <c r="B869" s="1">
        <f t="shared" si="39"/>
        <v>1</v>
      </c>
      <c r="C869" s="1">
        <f>IF(Systematic[[#This Row],[VariableIndex]]&gt;1,C868,IF(C868+1=StepsPerSubsample,0,C868+1))</f>
        <v>11</v>
      </c>
      <c r="D869" s="1">
        <f t="shared" si="40"/>
        <v>7</v>
      </c>
      <c r="E869" s="1" t="str">
        <f>INDEX(Protocol[Mark],MATCH(C869,Protocol[Step],0))</f>
        <v>10Ama</v>
      </c>
      <c r="F869" s="1" t="str">
        <f>INDEX(Variables[Variable],MATCH(Systematic[[#This Row],[VariableIndex]],Variables[Index],0))</f>
        <v>FCR (mt: ROX-corr.)</v>
      </c>
      <c r="G869" s="134">
        <f>Systematic[[#This Row],[Sample]]*1000000+Systematic[[#This Row],[SubSample]]*10000+Systematic[[#This Row],[VariableIndex]]</f>
        <v>3010007</v>
      </c>
      <c r="H869" s="134">
        <f>Systematic[[#This Row],[SampleVariableLabel]]+100*Systematic[[#This Row],[State]]</f>
        <v>3011107</v>
      </c>
      <c r="I869" s="27" t="e">
        <f>IF(Systematic[[#This Row],[Sample]]&gt;nSamples,"",INDEX(MarkStats[],MATCH(Systematic[[#This Row],[SampleVariableLabel]],MarkStats[Label],0), Systematic[[#This Row],[State]]+4))</f>
        <v>#N/A</v>
      </c>
    </row>
    <row r="870" spans="1:9" x14ac:dyDescent="0.25">
      <c r="A870" s="1">
        <f t="shared" si="41"/>
        <v>3</v>
      </c>
      <c r="B870" s="1">
        <f t="shared" si="39"/>
        <v>1</v>
      </c>
      <c r="C870" s="1">
        <f>IF(Systematic[[#This Row],[VariableIndex]]&gt;1,C869,IF(C869+1=StepsPerSubsample,0,C869+1))</f>
        <v>12</v>
      </c>
      <c r="D870" s="1">
        <f t="shared" si="40"/>
        <v>1</v>
      </c>
      <c r="E870" s="1" t="str">
        <f>INDEX(Protocol[Mark],MATCH(C870,Protocol[Step],0))</f>
        <v>11AsTm</v>
      </c>
      <c r="F870" s="1" t="str">
        <f>INDEX(Variables[Variable],MATCH(Systematic[[#This Row],[VariableIndex]],Variables[Index],0))</f>
        <v>O2 concentration</v>
      </c>
      <c r="G870" s="134">
        <f>Systematic[[#This Row],[Sample]]*1000000+Systematic[[#This Row],[SubSample]]*10000+Systematic[[#This Row],[VariableIndex]]</f>
        <v>3010001</v>
      </c>
      <c r="H870" s="134">
        <f>Systematic[[#This Row],[SampleVariableLabel]]+100*Systematic[[#This Row],[State]]</f>
        <v>3011201</v>
      </c>
      <c r="I870" s="27" t="e">
        <f>IF(Systematic[[#This Row],[Sample]]&gt;nSamples,"",INDEX(MarkStats[],MATCH(Systematic[[#This Row],[SampleVariableLabel]],MarkStats[Label],0), Systematic[[#This Row],[State]]+4))</f>
        <v>#N/A</v>
      </c>
    </row>
    <row r="871" spans="1:9" x14ac:dyDescent="0.25">
      <c r="A871" s="1">
        <f t="shared" si="41"/>
        <v>3</v>
      </c>
      <c r="B871" s="1">
        <f t="shared" si="39"/>
        <v>1</v>
      </c>
      <c r="C871" s="1">
        <f>IF(Systematic[[#This Row],[VariableIndex]]&gt;1,C870,IF(C870+1=StepsPerSubsample,0,C870+1))</f>
        <v>12</v>
      </c>
      <c r="D871" s="1">
        <f t="shared" si="40"/>
        <v>2</v>
      </c>
      <c r="E871" s="1" t="str">
        <f>INDEX(Protocol[Mark],MATCH(C871,Protocol[Step],0))</f>
        <v>11AsTm</v>
      </c>
      <c r="F871" s="1" t="str">
        <f>INDEX(Variables[Variable],MATCH(Systematic[[#This Row],[VariableIndex]],Variables[Index],0))</f>
        <v>O2 flux per volume</v>
      </c>
      <c r="G871" s="134">
        <f>Systematic[[#This Row],[Sample]]*1000000+Systematic[[#This Row],[SubSample]]*10000+Systematic[[#This Row],[VariableIndex]]</f>
        <v>3010002</v>
      </c>
      <c r="H871" s="134">
        <f>Systematic[[#This Row],[SampleVariableLabel]]+100*Systematic[[#This Row],[State]]</f>
        <v>3011202</v>
      </c>
      <c r="I871" s="27" t="e">
        <f>IF(Systematic[[#This Row],[Sample]]&gt;nSamples,"",INDEX(MarkStats[],MATCH(Systematic[[#This Row],[SampleVariableLabel]],MarkStats[Label],0), Systematic[[#This Row],[State]]+4))</f>
        <v>#N/A</v>
      </c>
    </row>
    <row r="872" spans="1:9" x14ac:dyDescent="0.25">
      <c r="A872" s="1">
        <f t="shared" si="41"/>
        <v>3</v>
      </c>
      <c r="B872" s="1">
        <f t="shared" si="39"/>
        <v>1</v>
      </c>
      <c r="C872" s="1">
        <f>IF(Systematic[[#This Row],[VariableIndex]]&gt;1,C871,IF(C871+1=StepsPerSubsample,0,C871+1))</f>
        <v>12</v>
      </c>
      <c r="D872" s="1">
        <f t="shared" si="40"/>
        <v>3</v>
      </c>
      <c r="E872" s="1" t="str">
        <f>INDEX(Protocol[Mark],MATCH(C872,Protocol[Step],0))</f>
        <v>11AsTm</v>
      </c>
      <c r="F872" s="1" t="str">
        <f>INDEX(Variables[Variable],MATCH(Systematic[[#This Row],[VariableIndex]],Variables[Index],0))</f>
        <v>Specific flux</v>
      </c>
      <c r="G872" s="134">
        <f>Systematic[[#This Row],[Sample]]*1000000+Systematic[[#This Row],[SubSample]]*10000+Systematic[[#This Row],[VariableIndex]]</f>
        <v>3010003</v>
      </c>
      <c r="H872" s="134">
        <f>Systematic[[#This Row],[SampleVariableLabel]]+100*Systematic[[#This Row],[State]]</f>
        <v>3011203</v>
      </c>
      <c r="I872" s="27" t="e">
        <f>IF(Systematic[[#This Row],[Sample]]&gt;nSamples,"",INDEX(MarkStats[],MATCH(Systematic[[#This Row],[SampleVariableLabel]],MarkStats[Label],0), Systematic[[#This Row],[State]]+4))</f>
        <v>#N/A</v>
      </c>
    </row>
    <row r="873" spans="1:9" x14ac:dyDescent="0.25">
      <c r="A873" s="1">
        <f t="shared" si="41"/>
        <v>3</v>
      </c>
      <c r="B873" s="1">
        <f t="shared" si="39"/>
        <v>1</v>
      </c>
      <c r="C873" s="1">
        <f>IF(Systematic[[#This Row],[VariableIndex]]&gt;1,C872,IF(C872+1=StepsPerSubsample,0,C872+1))</f>
        <v>12</v>
      </c>
      <c r="D873" s="1">
        <f t="shared" si="40"/>
        <v>4</v>
      </c>
      <c r="E873" s="1" t="str">
        <f>INDEX(Protocol[Mark],MATCH(C873,Protocol[Step],0))</f>
        <v>11AsTm</v>
      </c>
      <c r="F873" s="1" t="str">
        <f>INDEX(Variables[Variable],MATCH(Systematic[[#This Row],[VariableIndex]],Variables[Index],0))</f>
        <v>Flux control ratio</v>
      </c>
      <c r="G873" s="134">
        <f>Systematic[[#This Row],[Sample]]*1000000+Systematic[[#This Row],[SubSample]]*10000+Systematic[[#This Row],[VariableIndex]]</f>
        <v>3010004</v>
      </c>
      <c r="H873" s="134">
        <f>Systematic[[#This Row],[SampleVariableLabel]]+100*Systematic[[#This Row],[State]]</f>
        <v>3011204</v>
      </c>
      <c r="I873" s="27" t="e">
        <f>IF(Systematic[[#This Row],[Sample]]&gt;nSamples,"",INDEX(MarkStats[],MATCH(Systematic[[#This Row],[SampleVariableLabel]],MarkStats[Label],0), Systematic[[#This Row],[State]]+4))</f>
        <v>#N/A</v>
      </c>
    </row>
    <row r="874" spans="1:9" x14ac:dyDescent="0.25">
      <c r="A874" s="1">
        <f t="shared" si="41"/>
        <v>3</v>
      </c>
      <c r="B874" s="1">
        <f t="shared" si="39"/>
        <v>1</v>
      </c>
      <c r="C874" s="1">
        <f>IF(Systematic[[#This Row],[VariableIndex]]&gt;1,C873,IF(C873+1=StepsPerSubsample,0,C873+1))</f>
        <v>12</v>
      </c>
      <c r="D874" s="1">
        <f t="shared" si="40"/>
        <v>5</v>
      </c>
      <c r="E874" s="1" t="str">
        <f>INDEX(Protocol[Mark],MATCH(C874,Protocol[Step],0))</f>
        <v>11AsTm</v>
      </c>
      <c r="F874" s="1" t="str">
        <f>INDEX(Variables[Variable],MATCH(Systematic[[#This Row],[VariableIndex]],Variables[Index],0))</f>
        <v>Specific flux (mt)</v>
      </c>
      <c r="G874" s="134">
        <f>Systematic[[#This Row],[Sample]]*1000000+Systematic[[#This Row],[SubSample]]*10000+Systematic[[#This Row],[VariableIndex]]</f>
        <v>3010005</v>
      </c>
      <c r="H874" s="134">
        <f>Systematic[[#This Row],[SampleVariableLabel]]+100*Systematic[[#This Row],[State]]</f>
        <v>3011205</v>
      </c>
      <c r="I874" s="27" t="e">
        <f>IF(Systematic[[#This Row],[Sample]]&gt;nSamples,"",INDEX(MarkStats[],MATCH(Systematic[[#This Row],[SampleVariableLabel]],MarkStats[Label],0), Systematic[[#This Row],[State]]+4))</f>
        <v>#N/A</v>
      </c>
    </row>
    <row r="875" spans="1:9" x14ac:dyDescent="0.25">
      <c r="A875" s="1">
        <f t="shared" si="41"/>
        <v>3</v>
      </c>
      <c r="B875" s="1">
        <f t="shared" si="39"/>
        <v>1</v>
      </c>
      <c r="C875" s="1">
        <f>IF(Systematic[[#This Row],[VariableIndex]]&gt;1,C874,IF(C874+1=StepsPerSubsample,0,C874+1))</f>
        <v>12</v>
      </c>
      <c r="D875" s="1">
        <f t="shared" si="40"/>
        <v>6</v>
      </c>
      <c r="E875" s="1" t="str">
        <f>INDEX(Protocol[Mark],MATCH(C875,Protocol[Step],0))</f>
        <v>11AsTm</v>
      </c>
      <c r="F875" s="1" t="str">
        <f>INDEX(Variables[Variable],MATCH(Systematic[[#This Row],[VariableIndex]],Variables[Index],0))</f>
        <v>FCR (mt: ROX-corr.)</v>
      </c>
      <c r="G875" s="134">
        <f>Systematic[[#This Row],[Sample]]*1000000+Systematic[[#This Row],[SubSample]]*10000+Systematic[[#This Row],[VariableIndex]]</f>
        <v>3010006</v>
      </c>
      <c r="H875" s="134">
        <f>Systematic[[#This Row],[SampleVariableLabel]]+100*Systematic[[#This Row],[State]]</f>
        <v>3011206</v>
      </c>
      <c r="I875" s="27" t="e">
        <f>IF(Systematic[[#This Row],[Sample]]&gt;nSamples,"",INDEX(MarkStats[],MATCH(Systematic[[#This Row],[SampleVariableLabel]],MarkStats[Label],0), Systematic[[#This Row],[State]]+4))</f>
        <v>#N/A</v>
      </c>
    </row>
    <row r="876" spans="1:9" x14ac:dyDescent="0.25">
      <c r="A876" s="1">
        <f t="shared" si="41"/>
        <v>3</v>
      </c>
      <c r="B876" s="1">
        <f t="shared" si="39"/>
        <v>1</v>
      </c>
      <c r="C876" s="1">
        <f>IF(Systematic[[#This Row],[VariableIndex]]&gt;1,C875,IF(C875+1=StepsPerSubsample,0,C875+1))</f>
        <v>12</v>
      </c>
      <c r="D876" s="1">
        <f t="shared" si="40"/>
        <v>7</v>
      </c>
      <c r="E876" s="1" t="str">
        <f>INDEX(Protocol[Mark],MATCH(C876,Protocol[Step],0))</f>
        <v>11AsTm</v>
      </c>
      <c r="F876" s="1" t="str">
        <f>INDEX(Variables[Variable],MATCH(Systematic[[#This Row],[VariableIndex]],Variables[Index],0))</f>
        <v>FCR (mt: ROX-corr.)</v>
      </c>
      <c r="G876" s="134">
        <f>Systematic[[#This Row],[Sample]]*1000000+Systematic[[#This Row],[SubSample]]*10000+Systematic[[#This Row],[VariableIndex]]</f>
        <v>3010007</v>
      </c>
      <c r="H876" s="134">
        <f>Systematic[[#This Row],[SampleVariableLabel]]+100*Systematic[[#This Row],[State]]</f>
        <v>3011207</v>
      </c>
      <c r="I876" s="27" t="e">
        <f>IF(Systematic[[#This Row],[Sample]]&gt;nSamples,"",INDEX(MarkStats[],MATCH(Systematic[[#This Row],[SampleVariableLabel]],MarkStats[Label],0), Systematic[[#This Row],[State]]+4))</f>
        <v>#N/A</v>
      </c>
    </row>
    <row r="877" spans="1:9" x14ac:dyDescent="0.25">
      <c r="A877" s="1">
        <f t="shared" si="41"/>
        <v>3</v>
      </c>
      <c r="B877" s="1">
        <f t="shared" si="39"/>
        <v>1</v>
      </c>
      <c r="C877" s="1">
        <f>IF(Systematic[[#This Row],[VariableIndex]]&gt;1,C876,IF(C876+1=StepsPerSubsample,0,C876+1))</f>
        <v>13</v>
      </c>
      <c r="D877" s="1">
        <f t="shared" si="40"/>
        <v>1</v>
      </c>
      <c r="E877" s="1" t="str">
        <f>INDEX(Protocol[Mark],MATCH(C877,Protocol[Step],0))</f>
        <v>12Azd</v>
      </c>
      <c r="F877" s="1" t="str">
        <f>INDEX(Variables[Variable],MATCH(Systematic[[#This Row],[VariableIndex]],Variables[Index],0))</f>
        <v>O2 concentration</v>
      </c>
      <c r="G877" s="134">
        <f>Systematic[[#This Row],[Sample]]*1000000+Systematic[[#This Row],[SubSample]]*10000+Systematic[[#This Row],[VariableIndex]]</f>
        <v>3010001</v>
      </c>
      <c r="H877" s="134">
        <f>Systematic[[#This Row],[SampleVariableLabel]]+100*Systematic[[#This Row],[State]]</f>
        <v>3011301</v>
      </c>
      <c r="I877" s="27" t="e">
        <f>IF(Systematic[[#This Row],[Sample]]&gt;nSamples,"",INDEX(MarkStats[],MATCH(Systematic[[#This Row],[SampleVariableLabel]],MarkStats[Label],0), Systematic[[#This Row],[State]]+4))</f>
        <v>#N/A</v>
      </c>
    </row>
    <row r="878" spans="1:9" x14ac:dyDescent="0.25">
      <c r="A878" s="1">
        <f t="shared" si="41"/>
        <v>3</v>
      </c>
      <c r="B878" s="1">
        <f t="shared" si="39"/>
        <v>1</v>
      </c>
      <c r="C878" s="1">
        <f>IF(Systematic[[#This Row],[VariableIndex]]&gt;1,C877,IF(C877+1=StepsPerSubsample,0,C877+1))</f>
        <v>13</v>
      </c>
      <c r="D878" s="1">
        <f t="shared" si="40"/>
        <v>2</v>
      </c>
      <c r="E878" s="1" t="str">
        <f>INDEX(Protocol[Mark],MATCH(C878,Protocol[Step],0))</f>
        <v>12Azd</v>
      </c>
      <c r="F878" s="1" t="str">
        <f>INDEX(Variables[Variable],MATCH(Systematic[[#This Row],[VariableIndex]],Variables[Index],0))</f>
        <v>O2 flux per volume</v>
      </c>
      <c r="G878" s="134">
        <f>Systematic[[#This Row],[Sample]]*1000000+Systematic[[#This Row],[SubSample]]*10000+Systematic[[#This Row],[VariableIndex]]</f>
        <v>3010002</v>
      </c>
      <c r="H878" s="134">
        <f>Systematic[[#This Row],[SampleVariableLabel]]+100*Systematic[[#This Row],[State]]</f>
        <v>3011302</v>
      </c>
      <c r="I878" s="27" t="e">
        <f>IF(Systematic[[#This Row],[Sample]]&gt;nSamples,"",INDEX(MarkStats[],MATCH(Systematic[[#This Row],[SampleVariableLabel]],MarkStats[Label],0), Systematic[[#This Row],[State]]+4))</f>
        <v>#N/A</v>
      </c>
    </row>
    <row r="879" spans="1:9" x14ac:dyDescent="0.25">
      <c r="A879" s="1">
        <f t="shared" si="41"/>
        <v>3</v>
      </c>
      <c r="B879" s="1">
        <f t="shared" si="39"/>
        <v>1</v>
      </c>
      <c r="C879" s="1">
        <f>IF(Systematic[[#This Row],[VariableIndex]]&gt;1,C878,IF(C878+1=StepsPerSubsample,0,C878+1))</f>
        <v>13</v>
      </c>
      <c r="D879" s="1">
        <f t="shared" si="40"/>
        <v>3</v>
      </c>
      <c r="E879" s="1" t="str">
        <f>INDEX(Protocol[Mark],MATCH(C879,Protocol[Step],0))</f>
        <v>12Azd</v>
      </c>
      <c r="F879" s="1" t="str">
        <f>INDEX(Variables[Variable],MATCH(Systematic[[#This Row],[VariableIndex]],Variables[Index],0))</f>
        <v>Specific flux</v>
      </c>
      <c r="G879" s="134">
        <f>Systematic[[#This Row],[Sample]]*1000000+Systematic[[#This Row],[SubSample]]*10000+Systematic[[#This Row],[VariableIndex]]</f>
        <v>3010003</v>
      </c>
      <c r="H879" s="134">
        <f>Systematic[[#This Row],[SampleVariableLabel]]+100*Systematic[[#This Row],[State]]</f>
        <v>3011303</v>
      </c>
      <c r="I879" s="27" t="e">
        <f>IF(Systematic[[#This Row],[Sample]]&gt;nSamples,"",INDEX(MarkStats[],MATCH(Systematic[[#This Row],[SampleVariableLabel]],MarkStats[Label],0), Systematic[[#This Row],[State]]+4))</f>
        <v>#N/A</v>
      </c>
    </row>
    <row r="880" spans="1:9" x14ac:dyDescent="0.25">
      <c r="A880" s="1">
        <f t="shared" si="41"/>
        <v>3</v>
      </c>
      <c r="B880" s="1">
        <f t="shared" si="39"/>
        <v>1</v>
      </c>
      <c r="C880" s="1">
        <f>IF(Systematic[[#This Row],[VariableIndex]]&gt;1,C879,IF(C879+1=StepsPerSubsample,0,C879+1))</f>
        <v>13</v>
      </c>
      <c r="D880" s="1">
        <f t="shared" si="40"/>
        <v>4</v>
      </c>
      <c r="E880" s="1" t="str">
        <f>INDEX(Protocol[Mark],MATCH(C880,Protocol[Step],0))</f>
        <v>12Azd</v>
      </c>
      <c r="F880" s="1" t="str">
        <f>INDEX(Variables[Variable],MATCH(Systematic[[#This Row],[VariableIndex]],Variables[Index],0))</f>
        <v>Flux control ratio</v>
      </c>
      <c r="G880" s="134">
        <f>Systematic[[#This Row],[Sample]]*1000000+Systematic[[#This Row],[SubSample]]*10000+Systematic[[#This Row],[VariableIndex]]</f>
        <v>3010004</v>
      </c>
      <c r="H880" s="134">
        <f>Systematic[[#This Row],[SampleVariableLabel]]+100*Systematic[[#This Row],[State]]</f>
        <v>3011304</v>
      </c>
      <c r="I880" s="27" t="e">
        <f>IF(Systematic[[#This Row],[Sample]]&gt;nSamples,"",INDEX(MarkStats[],MATCH(Systematic[[#This Row],[SampleVariableLabel]],MarkStats[Label],0), Systematic[[#This Row],[State]]+4))</f>
        <v>#N/A</v>
      </c>
    </row>
    <row r="881" spans="1:9" x14ac:dyDescent="0.25">
      <c r="A881" s="1">
        <f t="shared" si="41"/>
        <v>3</v>
      </c>
      <c r="B881" s="1">
        <f t="shared" si="39"/>
        <v>1</v>
      </c>
      <c r="C881" s="1">
        <f>IF(Systematic[[#This Row],[VariableIndex]]&gt;1,C880,IF(C880+1=StepsPerSubsample,0,C880+1))</f>
        <v>13</v>
      </c>
      <c r="D881" s="1">
        <f t="shared" si="40"/>
        <v>5</v>
      </c>
      <c r="E881" s="1" t="str">
        <f>INDEX(Protocol[Mark],MATCH(C881,Protocol[Step],0))</f>
        <v>12Azd</v>
      </c>
      <c r="F881" s="1" t="str">
        <f>INDEX(Variables[Variable],MATCH(Systematic[[#This Row],[VariableIndex]],Variables[Index],0))</f>
        <v>Specific flux (mt)</v>
      </c>
      <c r="G881" s="134">
        <f>Systematic[[#This Row],[Sample]]*1000000+Systematic[[#This Row],[SubSample]]*10000+Systematic[[#This Row],[VariableIndex]]</f>
        <v>3010005</v>
      </c>
      <c r="H881" s="134">
        <f>Systematic[[#This Row],[SampleVariableLabel]]+100*Systematic[[#This Row],[State]]</f>
        <v>3011305</v>
      </c>
      <c r="I881" s="27" t="e">
        <f>IF(Systematic[[#This Row],[Sample]]&gt;nSamples,"",INDEX(MarkStats[],MATCH(Systematic[[#This Row],[SampleVariableLabel]],MarkStats[Label],0), Systematic[[#This Row],[State]]+4))</f>
        <v>#N/A</v>
      </c>
    </row>
    <row r="882" spans="1:9" x14ac:dyDescent="0.25">
      <c r="A882" s="1">
        <f t="shared" si="41"/>
        <v>3</v>
      </c>
      <c r="B882" s="1">
        <f t="shared" si="39"/>
        <v>1</v>
      </c>
      <c r="C882" s="1">
        <f>IF(Systematic[[#This Row],[VariableIndex]]&gt;1,C881,IF(C881+1=StepsPerSubsample,0,C881+1))</f>
        <v>13</v>
      </c>
      <c r="D882" s="1">
        <f t="shared" si="40"/>
        <v>6</v>
      </c>
      <c r="E882" s="1" t="str">
        <f>INDEX(Protocol[Mark],MATCH(C882,Protocol[Step],0))</f>
        <v>12Azd</v>
      </c>
      <c r="F882" s="1" t="str">
        <f>INDEX(Variables[Variable],MATCH(Systematic[[#This Row],[VariableIndex]],Variables[Index],0))</f>
        <v>FCR (mt: ROX-corr.)</v>
      </c>
      <c r="G882" s="134">
        <f>Systematic[[#This Row],[Sample]]*1000000+Systematic[[#This Row],[SubSample]]*10000+Systematic[[#This Row],[VariableIndex]]</f>
        <v>3010006</v>
      </c>
      <c r="H882" s="134">
        <f>Systematic[[#This Row],[SampleVariableLabel]]+100*Systematic[[#This Row],[State]]</f>
        <v>3011306</v>
      </c>
      <c r="I882" s="27" t="e">
        <f>IF(Systematic[[#This Row],[Sample]]&gt;nSamples,"",INDEX(MarkStats[],MATCH(Systematic[[#This Row],[SampleVariableLabel]],MarkStats[Label],0), Systematic[[#This Row],[State]]+4))</f>
        <v>#N/A</v>
      </c>
    </row>
    <row r="883" spans="1:9" x14ac:dyDescent="0.25">
      <c r="A883" s="1">
        <f t="shared" si="41"/>
        <v>3</v>
      </c>
      <c r="B883" s="1">
        <f t="shared" si="39"/>
        <v>1</v>
      </c>
      <c r="C883" s="1">
        <f>IF(Systematic[[#This Row],[VariableIndex]]&gt;1,C882,IF(C882+1=StepsPerSubsample,0,C882+1))</f>
        <v>13</v>
      </c>
      <c r="D883" s="1">
        <f t="shared" si="40"/>
        <v>7</v>
      </c>
      <c r="E883" s="1" t="str">
        <f>INDEX(Protocol[Mark],MATCH(C883,Protocol[Step],0))</f>
        <v>12Azd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3010007</v>
      </c>
      <c r="H883" s="134">
        <f>Systematic[[#This Row],[SampleVariableLabel]]+100*Systematic[[#This Row],[State]]</f>
        <v>3011307</v>
      </c>
      <c r="I883" s="27" t="e">
        <f>IF(Systematic[[#This Row],[Sample]]&gt;nSamples,"",INDEX(MarkStats[],MATCH(Systematic[[#This Row],[SampleVariableLabel]],MarkStats[Label],0), Systematic[[#This Row],[State]]+4))</f>
        <v>#N/A</v>
      </c>
    </row>
    <row r="884" spans="1:9" x14ac:dyDescent="0.25">
      <c r="A884" s="1">
        <f t="shared" si="41"/>
        <v>3</v>
      </c>
      <c r="B884" s="1">
        <f t="shared" si="39"/>
        <v>2</v>
      </c>
      <c r="C884" s="1">
        <f>IF(Systematic[[#This Row],[VariableIndex]]&gt;1,C883,IF(C883+1=StepsPerSubsample,0,C883+1))</f>
        <v>0</v>
      </c>
      <c r="D884" s="1">
        <f t="shared" si="40"/>
        <v>1</v>
      </c>
      <c r="E884" s="1" t="str">
        <f>INDEX(Protocol[Mark],MATCH(C884,Protocol[Step],0))</f>
        <v>1ce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3020001</v>
      </c>
      <c r="H884" s="134">
        <f>Systematic[[#This Row],[SampleVariableLabel]]+100*Systematic[[#This Row],[State]]</f>
        <v>3020001</v>
      </c>
      <c r="I884" s="27" t="e">
        <f>IF(Systematic[[#This Row],[Sample]]&gt;nSamples,"",INDEX(MarkStats[],MATCH(Systematic[[#This Row],[SampleVariableLabel]],MarkStats[Label],0), Systematic[[#This Row],[State]]+4))</f>
        <v>#N/A</v>
      </c>
    </row>
    <row r="885" spans="1:9" x14ac:dyDescent="0.25">
      <c r="A885" s="1">
        <f t="shared" si="41"/>
        <v>3</v>
      </c>
      <c r="B885" s="1">
        <f t="shared" si="39"/>
        <v>2</v>
      </c>
      <c r="C885" s="1">
        <f>IF(Systematic[[#This Row],[VariableIndex]]&gt;1,C884,IF(C884+1=StepsPerSubsample,0,C884+1))</f>
        <v>0</v>
      </c>
      <c r="D885" s="1">
        <f t="shared" si="40"/>
        <v>2</v>
      </c>
      <c r="E885" s="1" t="str">
        <f>INDEX(Protocol[Mark],MATCH(C885,Protocol[Step],0))</f>
        <v>1ce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3020002</v>
      </c>
      <c r="H885" s="134">
        <f>Systematic[[#This Row],[SampleVariableLabel]]+100*Systematic[[#This Row],[State]]</f>
        <v>3020002</v>
      </c>
      <c r="I885" s="27" t="e">
        <f>IF(Systematic[[#This Row],[Sample]]&gt;nSamples,"",INDEX(MarkStats[],MATCH(Systematic[[#This Row],[SampleVariableLabel]],MarkStats[Label],0), Systematic[[#This Row],[State]]+4))</f>
        <v>#N/A</v>
      </c>
    </row>
    <row r="886" spans="1:9" x14ac:dyDescent="0.25">
      <c r="A886" s="1">
        <f t="shared" si="41"/>
        <v>3</v>
      </c>
      <c r="B886" s="1">
        <f t="shared" si="39"/>
        <v>2</v>
      </c>
      <c r="C886" s="1">
        <f>IF(Systematic[[#This Row],[VariableIndex]]&gt;1,C885,IF(C885+1=StepsPerSubsample,0,C885+1))</f>
        <v>0</v>
      </c>
      <c r="D886" s="1">
        <f t="shared" si="40"/>
        <v>3</v>
      </c>
      <c r="E886" s="1" t="str">
        <f>INDEX(Protocol[Mark],MATCH(C886,Protocol[Step],0))</f>
        <v>1ce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3020003</v>
      </c>
      <c r="H886" s="134">
        <f>Systematic[[#This Row],[SampleVariableLabel]]+100*Systematic[[#This Row],[State]]</f>
        <v>3020003</v>
      </c>
      <c r="I886" s="27" t="e">
        <f>IF(Systematic[[#This Row],[Sample]]&gt;nSamples,"",INDEX(MarkStats[],MATCH(Systematic[[#This Row],[SampleVariableLabel]],MarkStats[Label],0), Systematic[[#This Row],[State]]+4))</f>
        <v>#N/A</v>
      </c>
    </row>
    <row r="887" spans="1:9" x14ac:dyDescent="0.25">
      <c r="A887" s="1">
        <f t="shared" si="41"/>
        <v>3</v>
      </c>
      <c r="B887" s="1">
        <f t="shared" si="39"/>
        <v>2</v>
      </c>
      <c r="C887" s="1">
        <f>IF(Systematic[[#This Row],[VariableIndex]]&gt;1,C886,IF(C886+1=StepsPerSubsample,0,C886+1))</f>
        <v>0</v>
      </c>
      <c r="D887" s="1">
        <f t="shared" si="40"/>
        <v>4</v>
      </c>
      <c r="E887" s="1" t="str">
        <f>INDEX(Protocol[Mark],MATCH(C887,Protocol[Step],0))</f>
        <v>1ce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3020004</v>
      </c>
      <c r="H887" s="134">
        <f>Systematic[[#This Row],[SampleVariableLabel]]+100*Systematic[[#This Row],[State]]</f>
        <v>3020004</v>
      </c>
      <c r="I887" s="27" t="e">
        <f>IF(Systematic[[#This Row],[Sample]]&gt;nSamples,"",INDEX(MarkStats[],MATCH(Systematic[[#This Row],[SampleVariableLabel]],MarkStats[Label],0), Systematic[[#This Row],[State]]+4))</f>
        <v>#N/A</v>
      </c>
    </row>
    <row r="888" spans="1:9" x14ac:dyDescent="0.25">
      <c r="A888" s="1">
        <f t="shared" si="41"/>
        <v>3</v>
      </c>
      <c r="B888" s="1">
        <f t="shared" si="39"/>
        <v>2</v>
      </c>
      <c r="C888" s="1">
        <f>IF(Systematic[[#This Row],[VariableIndex]]&gt;1,C887,IF(C887+1=StepsPerSubsample,0,C887+1))</f>
        <v>0</v>
      </c>
      <c r="D888" s="1">
        <f t="shared" si="40"/>
        <v>5</v>
      </c>
      <c r="E888" s="1" t="str">
        <f>INDEX(Protocol[Mark],MATCH(C888,Protocol[Step],0))</f>
        <v>1ce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3020005</v>
      </c>
      <c r="H888" s="134">
        <f>Systematic[[#This Row],[SampleVariableLabel]]+100*Systematic[[#This Row],[State]]</f>
        <v>3020005</v>
      </c>
      <c r="I888" s="27" t="e">
        <f>IF(Systematic[[#This Row],[Sample]]&gt;nSamples,"",INDEX(MarkStats[],MATCH(Systematic[[#This Row],[SampleVariableLabel]],MarkStats[Label],0), Systematic[[#This Row],[State]]+4))</f>
        <v>#N/A</v>
      </c>
    </row>
    <row r="889" spans="1:9" x14ac:dyDescent="0.25">
      <c r="A889" s="1">
        <f t="shared" si="41"/>
        <v>3</v>
      </c>
      <c r="B889" s="1">
        <f t="shared" si="39"/>
        <v>2</v>
      </c>
      <c r="C889" s="1">
        <f>IF(Systematic[[#This Row],[VariableIndex]]&gt;1,C888,IF(C888+1=StepsPerSubsample,0,C888+1))</f>
        <v>0</v>
      </c>
      <c r="D889" s="1">
        <f t="shared" si="40"/>
        <v>6</v>
      </c>
      <c r="E889" s="1" t="str">
        <f>INDEX(Protocol[Mark],MATCH(C889,Protocol[Step],0))</f>
        <v>1ce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3020006</v>
      </c>
      <c r="H889" s="134">
        <f>Systematic[[#This Row],[SampleVariableLabel]]+100*Systematic[[#This Row],[State]]</f>
        <v>3020006</v>
      </c>
      <c r="I889" s="27" t="e">
        <f>IF(Systematic[[#This Row],[Sample]]&gt;nSamples,"",INDEX(MarkStats[],MATCH(Systematic[[#This Row],[SampleVariableLabel]],MarkStats[Label],0), Systematic[[#This Row],[State]]+4))</f>
        <v>#N/A</v>
      </c>
    </row>
    <row r="890" spans="1:9" x14ac:dyDescent="0.25">
      <c r="A890" s="1">
        <f t="shared" si="41"/>
        <v>3</v>
      </c>
      <c r="B890" s="1">
        <f t="shared" si="39"/>
        <v>2</v>
      </c>
      <c r="C890" s="1">
        <f>IF(Systematic[[#This Row],[VariableIndex]]&gt;1,C889,IF(C889+1=StepsPerSubsample,0,C889+1))</f>
        <v>0</v>
      </c>
      <c r="D890" s="1">
        <f t="shared" si="40"/>
        <v>7</v>
      </c>
      <c r="E890" s="1" t="str">
        <f>INDEX(Protocol[Mark],MATCH(C890,Protocol[Step],0))</f>
        <v>1ce</v>
      </c>
      <c r="F890" s="1" t="str">
        <f>INDEX(Variables[Variable],MATCH(Systematic[[#This Row],[VariableIndex]],Variables[Index],0))</f>
        <v>FCR (mt: ROX-corr.)</v>
      </c>
      <c r="G890" s="134">
        <f>Systematic[[#This Row],[Sample]]*1000000+Systematic[[#This Row],[SubSample]]*10000+Systematic[[#This Row],[VariableIndex]]</f>
        <v>3020007</v>
      </c>
      <c r="H890" s="134">
        <f>Systematic[[#This Row],[SampleVariableLabel]]+100*Systematic[[#This Row],[State]]</f>
        <v>3020007</v>
      </c>
      <c r="I890" s="27" t="e">
        <f>IF(Systematic[[#This Row],[Sample]]&gt;nSamples,"",INDEX(MarkStats[],MATCH(Systematic[[#This Row],[SampleVariableLabel]],MarkStats[Label],0), Systematic[[#This Row],[State]]+4))</f>
        <v>#N/A</v>
      </c>
    </row>
    <row r="891" spans="1:9" x14ac:dyDescent="0.25">
      <c r="A891" s="1">
        <f t="shared" si="41"/>
        <v>3</v>
      </c>
      <c r="B891" s="1">
        <f t="shared" si="39"/>
        <v>2</v>
      </c>
      <c r="C891" s="1">
        <f>IF(Systematic[[#This Row],[VariableIndex]]&gt;1,C890,IF(C890+1=StepsPerSubsample,0,C890+1))</f>
        <v>1</v>
      </c>
      <c r="D891" s="1">
        <f t="shared" si="40"/>
        <v>1</v>
      </c>
      <c r="E891" s="1" t="str">
        <f>INDEX(Protocol[Mark],MATCH(C891,Protocol[Step],0))</f>
        <v>2P10</v>
      </c>
      <c r="F891" s="1" t="str">
        <f>INDEX(Variables[Variable],MATCH(Systematic[[#This Row],[VariableIndex]],Variables[Index],0))</f>
        <v>O2 concentration</v>
      </c>
      <c r="G891" s="134">
        <f>Systematic[[#This Row],[Sample]]*1000000+Systematic[[#This Row],[SubSample]]*10000+Systematic[[#This Row],[VariableIndex]]</f>
        <v>3020001</v>
      </c>
      <c r="H891" s="134">
        <f>Systematic[[#This Row],[SampleVariableLabel]]+100*Systematic[[#This Row],[State]]</f>
        <v>3020101</v>
      </c>
      <c r="I891" s="27" t="e">
        <f>IF(Systematic[[#This Row],[Sample]]&gt;nSamples,"",INDEX(MarkStats[],MATCH(Systematic[[#This Row],[SampleVariableLabel]],MarkStats[Label],0), Systematic[[#This Row],[State]]+4))</f>
        <v>#N/A</v>
      </c>
    </row>
    <row r="892" spans="1:9" x14ac:dyDescent="0.25">
      <c r="A892" s="1">
        <f t="shared" si="41"/>
        <v>3</v>
      </c>
      <c r="B892" s="1">
        <f t="shared" si="39"/>
        <v>2</v>
      </c>
      <c r="C892" s="1">
        <f>IF(Systematic[[#This Row],[VariableIndex]]&gt;1,C891,IF(C891+1=StepsPerSubsample,0,C891+1))</f>
        <v>1</v>
      </c>
      <c r="D892" s="1">
        <f t="shared" si="40"/>
        <v>2</v>
      </c>
      <c r="E892" s="1" t="str">
        <f>INDEX(Protocol[Mark],MATCH(C892,Protocol[Step],0))</f>
        <v>2P10</v>
      </c>
      <c r="F892" s="1" t="str">
        <f>INDEX(Variables[Variable],MATCH(Systematic[[#This Row],[VariableIndex]],Variables[Index],0))</f>
        <v>O2 flux per volume</v>
      </c>
      <c r="G892" s="134">
        <f>Systematic[[#This Row],[Sample]]*1000000+Systematic[[#This Row],[SubSample]]*10000+Systematic[[#This Row],[VariableIndex]]</f>
        <v>3020002</v>
      </c>
      <c r="H892" s="134">
        <f>Systematic[[#This Row],[SampleVariableLabel]]+100*Systematic[[#This Row],[State]]</f>
        <v>3020102</v>
      </c>
      <c r="I892" s="27" t="e">
        <f>IF(Systematic[[#This Row],[Sample]]&gt;nSamples,"",INDEX(MarkStats[],MATCH(Systematic[[#This Row],[SampleVariableLabel]],MarkStats[Label],0), Systematic[[#This Row],[State]]+4))</f>
        <v>#N/A</v>
      </c>
    </row>
    <row r="893" spans="1:9" x14ac:dyDescent="0.25">
      <c r="A893" s="1">
        <f t="shared" si="41"/>
        <v>3</v>
      </c>
      <c r="B893" s="1">
        <f t="shared" si="39"/>
        <v>2</v>
      </c>
      <c r="C893" s="1">
        <f>IF(Systematic[[#This Row],[VariableIndex]]&gt;1,C892,IF(C892+1=StepsPerSubsample,0,C892+1))</f>
        <v>1</v>
      </c>
      <c r="D893" s="1">
        <f t="shared" si="40"/>
        <v>3</v>
      </c>
      <c r="E893" s="1" t="str">
        <f>INDEX(Protocol[Mark],MATCH(C893,Protocol[Step],0))</f>
        <v>2P10</v>
      </c>
      <c r="F893" s="1" t="str">
        <f>INDEX(Variables[Variable],MATCH(Systematic[[#This Row],[VariableIndex]],Variables[Index],0))</f>
        <v>Specific flux</v>
      </c>
      <c r="G893" s="134">
        <f>Systematic[[#This Row],[Sample]]*1000000+Systematic[[#This Row],[SubSample]]*10000+Systematic[[#This Row],[VariableIndex]]</f>
        <v>3020003</v>
      </c>
      <c r="H893" s="134">
        <f>Systematic[[#This Row],[SampleVariableLabel]]+100*Systematic[[#This Row],[State]]</f>
        <v>3020103</v>
      </c>
      <c r="I893" s="27" t="e">
        <f>IF(Systematic[[#This Row],[Sample]]&gt;nSamples,"",INDEX(MarkStats[],MATCH(Systematic[[#This Row],[SampleVariableLabel]],MarkStats[Label],0), Systematic[[#This Row],[State]]+4))</f>
        <v>#N/A</v>
      </c>
    </row>
    <row r="894" spans="1:9" x14ac:dyDescent="0.25">
      <c r="A894" s="1">
        <f t="shared" si="41"/>
        <v>3</v>
      </c>
      <c r="B894" s="1">
        <f t="shared" si="39"/>
        <v>2</v>
      </c>
      <c r="C894" s="1">
        <f>IF(Systematic[[#This Row],[VariableIndex]]&gt;1,C893,IF(C893+1=StepsPerSubsample,0,C893+1))</f>
        <v>1</v>
      </c>
      <c r="D894" s="1">
        <f t="shared" si="40"/>
        <v>4</v>
      </c>
      <c r="E894" s="1" t="str">
        <f>INDEX(Protocol[Mark],MATCH(C894,Protocol[Step],0))</f>
        <v>2P10</v>
      </c>
      <c r="F894" s="1" t="str">
        <f>INDEX(Variables[Variable],MATCH(Systematic[[#This Row],[VariableIndex]],Variables[Index],0))</f>
        <v>Flux control ratio</v>
      </c>
      <c r="G894" s="134">
        <f>Systematic[[#This Row],[Sample]]*1000000+Systematic[[#This Row],[SubSample]]*10000+Systematic[[#This Row],[VariableIndex]]</f>
        <v>3020004</v>
      </c>
      <c r="H894" s="134">
        <f>Systematic[[#This Row],[SampleVariableLabel]]+100*Systematic[[#This Row],[State]]</f>
        <v>3020104</v>
      </c>
      <c r="I894" s="27" t="e">
        <f>IF(Systematic[[#This Row],[Sample]]&gt;nSamples,"",INDEX(MarkStats[],MATCH(Systematic[[#This Row],[SampleVariableLabel]],MarkStats[Label],0), Systematic[[#This Row],[State]]+4))</f>
        <v>#N/A</v>
      </c>
    </row>
    <row r="895" spans="1:9" x14ac:dyDescent="0.25">
      <c r="A895" s="1">
        <f t="shared" si="41"/>
        <v>3</v>
      </c>
      <c r="B895" s="1">
        <f t="shared" si="39"/>
        <v>2</v>
      </c>
      <c r="C895" s="1">
        <f>IF(Systematic[[#This Row],[VariableIndex]]&gt;1,C894,IF(C894+1=StepsPerSubsample,0,C894+1))</f>
        <v>1</v>
      </c>
      <c r="D895" s="1">
        <f t="shared" si="40"/>
        <v>5</v>
      </c>
      <c r="E895" s="1" t="str">
        <f>INDEX(Protocol[Mark],MATCH(C895,Protocol[Step],0))</f>
        <v>2P10</v>
      </c>
      <c r="F895" s="1" t="str">
        <f>INDEX(Variables[Variable],MATCH(Systematic[[#This Row],[VariableIndex]],Variables[Index],0))</f>
        <v>Specific flux (mt)</v>
      </c>
      <c r="G895" s="134">
        <f>Systematic[[#This Row],[Sample]]*1000000+Systematic[[#This Row],[SubSample]]*10000+Systematic[[#This Row],[VariableIndex]]</f>
        <v>3020005</v>
      </c>
      <c r="H895" s="134">
        <f>Systematic[[#This Row],[SampleVariableLabel]]+100*Systematic[[#This Row],[State]]</f>
        <v>3020105</v>
      </c>
      <c r="I895" s="27" t="e">
        <f>IF(Systematic[[#This Row],[Sample]]&gt;nSamples,"",INDEX(MarkStats[],MATCH(Systematic[[#This Row],[SampleVariableLabel]],MarkStats[Label],0), Systematic[[#This Row],[State]]+4))</f>
        <v>#N/A</v>
      </c>
    </row>
    <row r="896" spans="1:9" x14ac:dyDescent="0.25">
      <c r="A896" s="1">
        <f t="shared" si="41"/>
        <v>3</v>
      </c>
      <c r="B896" s="1">
        <f t="shared" si="39"/>
        <v>2</v>
      </c>
      <c r="C896" s="1">
        <f>IF(Systematic[[#This Row],[VariableIndex]]&gt;1,C895,IF(C895+1=StepsPerSubsample,0,C895+1))</f>
        <v>1</v>
      </c>
      <c r="D896" s="1">
        <f t="shared" si="40"/>
        <v>6</v>
      </c>
      <c r="E896" s="1" t="str">
        <f>INDEX(Protocol[Mark],MATCH(C896,Protocol[Step],0))</f>
        <v>2P10</v>
      </c>
      <c r="F896" s="1" t="str">
        <f>INDEX(Variables[Variable],MATCH(Systematic[[#This Row],[VariableIndex]],Variables[Index],0))</f>
        <v>FCR (mt: ROX-corr.)</v>
      </c>
      <c r="G896" s="134">
        <f>Systematic[[#This Row],[Sample]]*1000000+Systematic[[#This Row],[SubSample]]*10000+Systematic[[#This Row],[VariableIndex]]</f>
        <v>3020006</v>
      </c>
      <c r="H896" s="134">
        <f>Systematic[[#This Row],[SampleVariableLabel]]+100*Systematic[[#This Row],[State]]</f>
        <v>3020106</v>
      </c>
      <c r="I896" s="27" t="e">
        <f>IF(Systematic[[#This Row],[Sample]]&gt;nSamples,"",INDEX(MarkStats[],MATCH(Systematic[[#This Row],[SampleVariableLabel]],MarkStats[Label],0), Systematic[[#This Row],[State]]+4))</f>
        <v>#N/A</v>
      </c>
    </row>
    <row r="897" spans="1:9" x14ac:dyDescent="0.25">
      <c r="A897" s="1">
        <f t="shared" si="41"/>
        <v>3</v>
      </c>
      <c r="B897" s="1">
        <f t="shared" si="39"/>
        <v>2</v>
      </c>
      <c r="C897" s="1">
        <f>IF(Systematic[[#This Row],[VariableIndex]]&gt;1,C896,IF(C896+1=StepsPerSubsample,0,C896+1))</f>
        <v>1</v>
      </c>
      <c r="D897" s="1">
        <f t="shared" si="40"/>
        <v>7</v>
      </c>
      <c r="E897" s="1" t="str">
        <f>INDEX(Protocol[Mark],MATCH(C897,Protocol[Step],0))</f>
        <v>2P10</v>
      </c>
      <c r="F897" s="1" t="str">
        <f>INDEX(Variables[Variable],MATCH(Systematic[[#This Row],[VariableIndex]],Variables[Index],0))</f>
        <v>FCR (mt: ROX-corr.)</v>
      </c>
      <c r="G897" s="134">
        <f>Systematic[[#This Row],[Sample]]*1000000+Systematic[[#This Row],[SubSample]]*10000+Systematic[[#This Row],[VariableIndex]]</f>
        <v>3020007</v>
      </c>
      <c r="H897" s="134">
        <f>Systematic[[#This Row],[SampleVariableLabel]]+100*Systematic[[#This Row],[State]]</f>
        <v>3020107</v>
      </c>
      <c r="I897" s="27" t="e">
        <f>IF(Systematic[[#This Row],[Sample]]&gt;nSamples,"",INDEX(MarkStats[],MATCH(Systematic[[#This Row],[SampleVariableLabel]],MarkStats[Label],0), Systematic[[#This Row],[State]]+4))</f>
        <v>#N/A</v>
      </c>
    </row>
    <row r="898" spans="1:9" x14ac:dyDescent="0.25">
      <c r="A898" s="1">
        <f t="shared" si="41"/>
        <v>3</v>
      </c>
      <c r="B898" s="1">
        <f t="shared" si="39"/>
        <v>2</v>
      </c>
      <c r="C898" s="1">
        <f>IF(Systematic[[#This Row],[VariableIndex]]&gt;1,C897,IF(C897+1=StepsPerSubsample,0,C897+1))</f>
        <v>2</v>
      </c>
      <c r="D898" s="1">
        <f t="shared" si="40"/>
        <v>1</v>
      </c>
      <c r="E898" s="1" t="str">
        <f>INDEX(Protocol[Mark],MATCH(C898,Protocol[Step],0))</f>
        <v>3Omy</v>
      </c>
      <c r="F898" s="1" t="str">
        <f>INDEX(Variables[Variable],MATCH(Systematic[[#This Row],[VariableIndex]],Variables[Index],0))</f>
        <v>O2 concentration</v>
      </c>
      <c r="G898" s="134">
        <f>Systematic[[#This Row],[Sample]]*1000000+Systematic[[#This Row],[SubSample]]*10000+Systematic[[#This Row],[VariableIndex]]</f>
        <v>3020001</v>
      </c>
      <c r="H898" s="134">
        <f>Systematic[[#This Row],[SampleVariableLabel]]+100*Systematic[[#This Row],[State]]</f>
        <v>3020201</v>
      </c>
      <c r="I898" s="27" t="e">
        <f>IF(Systematic[[#This Row],[Sample]]&gt;nSamples,"",INDEX(MarkStats[],MATCH(Systematic[[#This Row],[SampleVariableLabel]],MarkStats[Label],0), Systematic[[#This Row],[State]]+4))</f>
        <v>#N/A</v>
      </c>
    </row>
    <row r="899" spans="1:9" x14ac:dyDescent="0.25">
      <c r="A899" s="1">
        <f t="shared" si="41"/>
        <v>3</v>
      </c>
      <c r="B899" s="1">
        <f t="shared" ref="B899:B962" si="42">IF(OR(C899&gt;0,D899&gt;1),B898,IF(B898=SubsamplesPerSample,1,B898+1))</f>
        <v>2</v>
      </c>
      <c r="C899" s="1">
        <f>IF(Systematic[[#This Row],[VariableIndex]]&gt;1,C898,IF(C898+1=StepsPerSubsample,0,C898+1))</f>
        <v>2</v>
      </c>
      <c r="D899" s="1">
        <f t="shared" ref="D899:D962" si="43">IF(D898=nVariables,1,D898+1)</f>
        <v>2</v>
      </c>
      <c r="E899" s="1" t="str">
        <f>INDEX(Protocol[Mark],MATCH(C899,Protocol[Step],0))</f>
        <v>3Omy</v>
      </c>
      <c r="F899" s="1" t="str">
        <f>INDEX(Variables[Variable],MATCH(Systematic[[#This Row],[VariableIndex]],Variables[Index],0))</f>
        <v>O2 flux per volume</v>
      </c>
      <c r="G899" s="134">
        <f>Systematic[[#This Row],[Sample]]*1000000+Systematic[[#This Row],[SubSample]]*10000+Systematic[[#This Row],[VariableIndex]]</f>
        <v>3020002</v>
      </c>
      <c r="H899" s="134">
        <f>Systematic[[#This Row],[SampleVariableLabel]]+100*Systematic[[#This Row],[State]]</f>
        <v>3020202</v>
      </c>
      <c r="I899" s="27" t="e">
        <f>IF(Systematic[[#This Row],[Sample]]&gt;nSamples,"",INDEX(MarkStats[],MATCH(Systematic[[#This Row],[SampleVariableLabel]],MarkStats[Label],0), Systematic[[#This Row],[State]]+4))</f>
        <v>#N/A</v>
      </c>
    </row>
    <row r="900" spans="1:9" x14ac:dyDescent="0.25">
      <c r="A900" s="1">
        <f t="shared" ref="A900:A963" si="44">IF(OR(B900&gt;1,C900&gt;0,D900&gt;1),A899,A899+1)</f>
        <v>3</v>
      </c>
      <c r="B900" s="1">
        <f t="shared" si="42"/>
        <v>2</v>
      </c>
      <c r="C900" s="1">
        <f>IF(Systematic[[#This Row],[VariableIndex]]&gt;1,C899,IF(C899+1=StepsPerSubsample,0,C899+1))</f>
        <v>2</v>
      </c>
      <c r="D900" s="1">
        <f t="shared" si="43"/>
        <v>3</v>
      </c>
      <c r="E900" s="1" t="str">
        <f>INDEX(Protocol[Mark],MATCH(C900,Protocol[Step],0))</f>
        <v>3Omy</v>
      </c>
      <c r="F900" s="1" t="str">
        <f>INDEX(Variables[Variable],MATCH(Systematic[[#This Row],[VariableIndex]],Variables[Index],0))</f>
        <v>Specific flux</v>
      </c>
      <c r="G900" s="134">
        <f>Systematic[[#This Row],[Sample]]*1000000+Systematic[[#This Row],[SubSample]]*10000+Systematic[[#This Row],[VariableIndex]]</f>
        <v>3020003</v>
      </c>
      <c r="H900" s="134">
        <f>Systematic[[#This Row],[SampleVariableLabel]]+100*Systematic[[#This Row],[State]]</f>
        <v>3020203</v>
      </c>
      <c r="I900" s="27" t="e">
        <f>IF(Systematic[[#This Row],[Sample]]&gt;nSamples,"",INDEX(MarkStats[],MATCH(Systematic[[#This Row],[SampleVariableLabel]],MarkStats[Label],0), Systematic[[#This Row],[State]]+4))</f>
        <v>#N/A</v>
      </c>
    </row>
    <row r="901" spans="1:9" x14ac:dyDescent="0.25">
      <c r="A901" s="1">
        <f t="shared" si="44"/>
        <v>3</v>
      </c>
      <c r="B901" s="1">
        <f t="shared" si="42"/>
        <v>2</v>
      </c>
      <c r="C901" s="1">
        <f>IF(Systematic[[#This Row],[VariableIndex]]&gt;1,C900,IF(C900+1=StepsPerSubsample,0,C900+1))</f>
        <v>2</v>
      </c>
      <c r="D901" s="1">
        <f t="shared" si="43"/>
        <v>4</v>
      </c>
      <c r="E901" s="1" t="str">
        <f>INDEX(Protocol[Mark],MATCH(C901,Protocol[Step],0))</f>
        <v>3Omy</v>
      </c>
      <c r="F901" s="1" t="str">
        <f>INDEX(Variables[Variable],MATCH(Systematic[[#This Row],[VariableIndex]],Variables[Index],0))</f>
        <v>Flux control ratio</v>
      </c>
      <c r="G901" s="134">
        <f>Systematic[[#This Row],[Sample]]*1000000+Systematic[[#This Row],[SubSample]]*10000+Systematic[[#This Row],[VariableIndex]]</f>
        <v>3020004</v>
      </c>
      <c r="H901" s="134">
        <f>Systematic[[#This Row],[SampleVariableLabel]]+100*Systematic[[#This Row],[State]]</f>
        <v>3020204</v>
      </c>
      <c r="I901" s="27" t="e">
        <f>IF(Systematic[[#This Row],[Sample]]&gt;nSamples,"",INDEX(MarkStats[],MATCH(Systematic[[#This Row],[SampleVariableLabel]],MarkStats[Label],0), Systematic[[#This Row],[State]]+4))</f>
        <v>#N/A</v>
      </c>
    </row>
    <row r="902" spans="1:9" x14ac:dyDescent="0.25">
      <c r="A902" s="1">
        <f t="shared" si="44"/>
        <v>3</v>
      </c>
      <c r="B902" s="1">
        <f t="shared" si="42"/>
        <v>2</v>
      </c>
      <c r="C902" s="1">
        <f>IF(Systematic[[#This Row],[VariableIndex]]&gt;1,C901,IF(C901+1=StepsPerSubsample,0,C901+1))</f>
        <v>2</v>
      </c>
      <c r="D902" s="1">
        <f t="shared" si="43"/>
        <v>5</v>
      </c>
      <c r="E902" s="1" t="str">
        <f>INDEX(Protocol[Mark],MATCH(C902,Protocol[Step],0))</f>
        <v>3Omy</v>
      </c>
      <c r="F902" s="1" t="str">
        <f>INDEX(Variables[Variable],MATCH(Systematic[[#This Row],[VariableIndex]],Variables[Index],0))</f>
        <v>Specific flux (mt)</v>
      </c>
      <c r="G902" s="134">
        <f>Systematic[[#This Row],[Sample]]*1000000+Systematic[[#This Row],[SubSample]]*10000+Systematic[[#This Row],[VariableIndex]]</f>
        <v>3020005</v>
      </c>
      <c r="H902" s="134">
        <f>Systematic[[#This Row],[SampleVariableLabel]]+100*Systematic[[#This Row],[State]]</f>
        <v>3020205</v>
      </c>
      <c r="I902" s="27" t="e">
        <f>IF(Systematic[[#This Row],[Sample]]&gt;nSamples,"",INDEX(MarkStats[],MATCH(Systematic[[#This Row],[SampleVariableLabel]],MarkStats[Label],0), Systematic[[#This Row],[State]]+4))</f>
        <v>#N/A</v>
      </c>
    </row>
    <row r="903" spans="1:9" x14ac:dyDescent="0.25">
      <c r="A903" s="1">
        <f t="shared" si="44"/>
        <v>3</v>
      </c>
      <c r="B903" s="1">
        <f t="shared" si="42"/>
        <v>2</v>
      </c>
      <c r="C903" s="1">
        <f>IF(Systematic[[#This Row],[VariableIndex]]&gt;1,C902,IF(C902+1=StepsPerSubsample,0,C902+1))</f>
        <v>2</v>
      </c>
      <c r="D903" s="1">
        <f t="shared" si="43"/>
        <v>6</v>
      </c>
      <c r="E903" s="1" t="str">
        <f>INDEX(Protocol[Mark],MATCH(C903,Protocol[Step],0))</f>
        <v>3Omy</v>
      </c>
      <c r="F903" s="1" t="str">
        <f>INDEX(Variables[Variable],MATCH(Systematic[[#This Row],[VariableIndex]],Variables[Index],0))</f>
        <v>FCR (mt: ROX-corr.)</v>
      </c>
      <c r="G903" s="134">
        <f>Systematic[[#This Row],[Sample]]*1000000+Systematic[[#This Row],[SubSample]]*10000+Systematic[[#This Row],[VariableIndex]]</f>
        <v>3020006</v>
      </c>
      <c r="H903" s="134">
        <f>Systematic[[#This Row],[SampleVariableLabel]]+100*Systematic[[#This Row],[State]]</f>
        <v>3020206</v>
      </c>
      <c r="I903" s="27" t="e">
        <f>IF(Systematic[[#This Row],[Sample]]&gt;nSamples,"",INDEX(MarkStats[],MATCH(Systematic[[#This Row],[SampleVariableLabel]],MarkStats[Label],0), Systematic[[#This Row],[State]]+4))</f>
        <v>#N/A</v>
      </c>
    </row>
    <row r="904" spans="1:9" x14ac:dyDescent="0.25">
      <c r="A904" s="1">
        <f t="shared" si="44"/>
        <v>3</v>
      </c>
      <c r="B904" s="1">
        <f t="shared" si="42"/>
        <v>2</v>
      </c>
      <c r="C904" s="1">
        <f>IF(Systematic[[#This Row],[VariableIndex]]&gt;1,C903,IF(C903+1=StepsPerSubsample,0,C903+1))</f>
        <v>2</v>
      </c>
      <c r="D904" s="1">
        <f t="shared" si="43"/>
        <v>7</v>
      </c>
      <c r="E904" s="1" t="str">
        <f>INDEX(Protocol[Mark],MATCH(C904,Protocol[Step],0))</f>
        <v>3Omy</v>
      </c>
      <c r="F904" s="1" t="str">
        <f>INDEX(Variables[Variable],MATCH(Systematic[[#This Row],[VariableIndex]],Variables[Index],0))</f>
        <v>FCR (mt: ROX-corr.)</v>
      </c>
      <c r="G904" s="134">
        <f>Systematic[[#This Row],[Sample]]*1000000+Systematic[[#This Row],[SubSample]]*10000+Systematic[[#This Row],[VariableIndex]]</f>
        <v>3020007</v>
      </c>
      <c r="H904" s="134">
        <f>Systematic[[#This Row],[SampleVariableLabel]]+100*Systematic[[#This Row],[State]]</f>
        <v>3020207</v>
      </c>
      <c r="I904" s="27" t="e">
        <f>IF(Systematic[[#This Row],[Sample]]&gt;nSamples,"",INDEX(MarkStats[],MATCH(Systematic[[#This Row],[SampleVariableLabel]],MarkStats[Label],0), Systematic[[#This Row],[State]]+4))</f>
        <v>#N/A</v>
      </c>
    </row>
    <row r="905" spans="1:9" x14ac:dyDescent="0.25">
      <c r="A905" s="1">
        <f t="shared" si="44"/>
        <v>3</v>
      </c>
      <c r="B905" s="1">
        <f t="shared" si="42"/>
        <v>2</v>
      </c>
      <c r="C905" s="1">
        <f>IF(Systematic[[#This Row],[VariableIndex]]&gt;1,C904,IF(C904+1=StepsPerSubsample,0,C904+1))</f>
        <v>3</v>
      </c>
      <c r="D905" s="1">
        <f t="shared" si="43"/>
        <v>1</v>
      </c>
      <c r="E905" s="1" t="str">
        <f>INDEX(Protocol[Mark],MATCH(C905,Protocol[Step],0))</f>
        <v>4U</v>
      </c>
      <c r="F905" s="1" t="str">
        <f>INDEX(Variables[Variable],MATCH(Systematic[[#This Row],[VariableIndex]],Variables[Index],0))</f>
        <v>O2 concentration</v>
      </c>
      <c r="G905" s="134">
        <f>Systematic[[#This Row],[Sample]]*1000000+Systematic[[#This Row],[SubSample]]*10000+Systematic[[#This Row],[VariableIndex]]</f>
        <v>3020001</v>
      </c>
      <c r="H905" s="134">
        <f>Systematic[[#This Row],[SampleVariableLabel]]+100*Systematic[[#This Row],[State]]</f>
        <v>3020301</v>
      </c>
      <c r="I905" s="27" t="e">
        <f>IF(Systematic[[#This Row],[Sample]]&gt;nSamples,"",INDEX(MarkStats[],MATCH(Systematic[[#This Row],[SampleVariableLabel]],MarkStats[Label],0), Systematic[[#This Row],[State]]+4))</f>
        <v>#N/A</v>
      </c>
    </row>
    <row r="906" spans="1:9" x14ac:dyDescent="0.25">
      <c r="A906" s="1">
        <f t="shared" si="44"/>
        <v>3</v>
      </c>
      <c r="B906" s="1">
        <f t="shared" si="42"/>
        <v>2</v>
      </c>
      <c r="C906" s="1">
        <f>IF(Systematic[[#This Row],[VariableIndex]]&gt;1,C905,IF(C905+1=StepsPerSubsample,0,C905+1))</f>
        <v>3</v>
      </c>
      <c r="D906" s="1">
        <f t="shared" si="43"/>
        <v>2</v>
      </c>
      <c r="E906" s="1" t="str">
        <f>INDEX(Protocol[Mark],MATCH(C906,Protocol[Step],0))</f>
        <v>4U</v>
      </c>
      <c r="F906" s="1" t="str">
        <f>INDEX(Variables[Variable],MATCH(Systematic[[#This Row],[VariableIndex]],Variables[Index],0))</f>
        <v>O2 flux per volume</v>
      </c>
      <c r="G906" s="134">
        <f>Systematic[[#This Row],[Sample]]*1000000+Systematic[[#This Row],[SubSample]]*10000+Systematic[[#This Row],[VariableIndex]]</f>
        <v>3020002</v>
      </c>
      <c r="H906" s="134">
        <f>Systematic[[#This Row],[SampleVariableLabel]]+100*Systematic[[#This Row],[State]]</f>
        <v>3020302</v>
      </c>
      <c r="I906" s="27" t="e">
        <f>IF(Systematic[[#This Row],[Sample]]&gt;nSamples,"",INDEX(MarkStats[],MATCH(Systematic[[#This Row],[SampleVariableLabel]],MarkStats[Label],0), Systematic[[#This Row],[State]]+4))</f>
        <v>#N/A</v>
      </c>
    </row>
    <row r="907" spans="1:9" x14ac:dyDescent="0.25">
      <c r="A907" s="1">
        <f t="shared" si="44"/>
        <v>3</v>
      </c>
      <c r="B907" s="1">
        <f t="shared" si="42"/>
        <v>2</v>
      </c>
      <c r="C907" s="1">
        <f>IF(Systematic[[#This Row],[VariableIndex]]&gt;1,C906,IF(C906+1=StepsPerSubsample,0,C906+1))</f>
        <v>3</v>
      </c>
      <c r="D907" s="1">
        <f t="shared" si="43"/>
        <v>3</v>
      </c>
      <c r="E907" s="1" t="str">
        <f>INDEX(Protocol[Mark],MATCH(C907,Protocol[Step],0))</f>
        <v>4U</v>
      </c>
      <c r="F907" s="1" t="str">
        <f>INDEX(Variables[Variable],MATCH(Systematic[[#This Row],[VariableIndex]],Variables[Index],0))</f>
        <v>Specific flux</v>
      </c>
      <c r="G907" s="134">
        <f>Systematic[[#This Row],[Sample]]*1000000+Systematic[[#This Row],[SubSample]]*10000+Systematic[[#This Row],[VariableIndex]]</f>
        <v>3020003</v>
      </c>
      <c r="H907" s="134">
        <f>Systematic[[#This Row],[SampleVariableLabel]]+100*Systematic[[#This Row],[State]]</f>
        <v>3020303</v>
      </c>
      <c r="I907" s="27" t="e">
        <f>IF(Systematic[[#This Row],[Sample]]&gt;nSamples,"",INDEX(MarkStats[],MATCH(Systematic[[#This Row],[SampleVariableLabel]],MarkStats[Label],0), Systematic[[#This Row],[State]]+4))</f>
        <v>#N/A</v>
      </c>
    </row>
    <row r="908" spans="1:9" x14ac:dyDescent="0.25">
      <c r="A908" s="1">
        <f t="shared" si="44"/>
        <v>3</v>
      </c>
      <c r="B908" s="1">
        <f t="shared" si="42"/>
        <v>2</v>
      </c>
      <c r="C908" s="1">
        <f>IF(Systematic[[#This Row],[VariableIndex]]&gt;1,C907,IF(C907+1=StepsPerSubsample,0,C907+1))</f>
        <v>3</v>
      </c>
      <c r="D908" s="1">
        <f t="shared" si="43"/>
        <v>4</v>
      </c>
      <c r="E908" s="1" t="str">
        <f>INDEX(Protocol[Mark],MATCH(C908,Protocol[Step],0))</f>
        <v>4U</v>
      </c>
      <c r="F908" s="1" t="str">
        <f>INDEX(Variables[Variable],MATCH(Systematic[[#This Row],[VariableIndex]],Variables[Index],0))</f>
        <v>Flux control ratio</v>
      </c>
      <c r="G908" s="134">
        <f>Systematic[[#This Row],[Sample]]*1000000+Systematic[[#This Row],[SubSample]]*10000+Systematic[[#This Row],[VariableIndex]]</f>
        <v>3020004</v>
      </c>
      <c r="H908" s="134">
        <f>Systematic[[#This Row],[SampleVariableLabel]]+100*Systematic[[#This Row],[State]]</f>
        <v>3020304</v>
      </c>
      <c r="I908" s="27" t="e">
        <f>IF(Systematic[[#This Row],[Sample]]&gt;nSamples,"",INDEX(MarkStats[],MATCH(Systematic[[#This Row],[SampleVariableLabel]],MarkStats[Label],0), Systematic[[#This Row],[State]]+4))</f>
        <v>#N/A</v>
      </c>
    </row>
    <row r="909" spans="1:9" x14ac:dyDescent="0.25">
      <c r="A909" s="1">
        <f t="shared" si="44"/>
        <v>3</v>
      </c>
      <c r="B909" s="1">
        <f t="shared" si="42"/>
        <v>2</v>
      </c>
      <c r="C909" s="1">
        <f>IF(Systematic[[#This Row],[VariableIndex]]&gt;1,C908,IF(C908+1=StepsPerSubsample,0,C908+1))</f>
        <v>3</v>
      </c>
      <c r="D909" s="1">
        <f t="shared" si="43"/>
        <v>5</v>
      </c>
      <c r="E909" s="1" t="str">
        <f>INDEX(Protocol[Mark],MATCH(C909,Protocol[Step],0))</f>
        <v>4U</v>
      </c>
      <c r="F909" s="1" t="str">
        <f>INDEX(Variables[Variable],MATCH(Systematic[[#This Row],[VariableIndex]],Variables[Index],0))</f>
        <v>Specific flux (mt)</v>
      </c>
      <c r="G909" s="134">
        <f>Systematic[[#This Row],[Sample]]*1000000+Systematic[[#This Row],[SubSample]]*10000+Systematic[[#This Row],[VariableIndex]]</f>
        <v>3020005</v>
      </c>
      <c r="H909" s="134">
        <f>Systematic[[#This Row],[SampleVariableLabel]]+100*Systematic[[#This Row],[State]]</f>
        <v>3020305</v>
      </c>
      <c r="I909" s="27" t="e">
        <f>IF(Systematic[[#This Row],[Sample]]&gt;nSamples,"",INDEX(MarkStats[],MATCH(Systematic[[#This Row],[SampleVariableLabel]],MarkStats[Label],0), Systematic[[#This Row],[State]]+4))</f>
        <v>#N/A</v>
      </c>
    </row>
    <row r="910" spans="1:9" x14ac:dyDescent="0.25">
      <c r="A910" s="1">
        <f t="shared" si="44"/>
        <v>3</v>
      </c>
      <c r="B910" s="1">
        <f t="shared" si="42"/>
        <v>2</v>
      </c>
      <c r="C910" s="1">
        <f>IF(Systematic[[#This Row],[VariableIndex]]&gt;1,C909,IF(C909+1=StepsPerSubsample,0,C909+1))</f>
        <v>3</v>
      </c>
      <c r="D910" s="1">
        <f t="shared" si="43"/>
        <v>6</v>
      </c>
      <c r="E910" s="1" t="str">
        <f>INDEX(Protocol[Mark],MATCH(C910,Protocol[Step],0))</f>
        <v>4U</v>
      </c>
      <c r="F910" s="1" t="str">
        <f>INDEX(Variables[Variable],MATCH(Systematic[[#This Row],[VariableIndex]],Variables[Index],0))</f>
        <v>FCR (mt: ROX-corr.)</v>
      </c>
      <c r="G910" s="134">
        <f>Systematic[[#This Row],[Sample]]*1000000+Systematic[[#This Row],[SubSample]]*10000+Systematic[[#This Row],[VariableIndex]]</f>
        <v>3020006</v>
      </c>
      <c r="H910" s="134">
        <f>Systematic[[#This Row],[SampleVariableLabel]]+100*Systematic[[#This Row],[State]]</f>
        <v>3020306</v>
      </c>
      <c r="I910" s="27" t="e">
        <f>IF(Systematic[[#This Row],[Sample]]&gt;nSamples,"",INDEX(MarkStats[],MATCH(Systematic[[#This Row],[SampleVariableLabel]],MarkStats[Label],0), Systematic[[#This Row],[State]]+4))</f>
        <v>#N/A</v>
      </c>
    </row>
    <row r="911" spans="1:9" x14ac:dyDescent="0.25">
      <c r="A911" s="1">
        <f t="shared" si="44"/>
        <v>3</v>
      </c>
      <c r="B911" s="1">
        <f t="shared" si="42"/>
        <v>2</v>
      </c>
      <c r="C911" s="1">
        <f>IF(Systematic[[#This Row],[VariableIndex]]&gt;1,C910,IF(C910+1=StepsPerSubsample,0,C910+1))</f>
        <v>3</v>
      </c>
      <c r="D911" s="1">
        <f t="shared" si="43"/>
        <v>7</v>
      </c>
      <c r="E911" s="1" t="str">
        <f>INDEX(Protocol[Mark],MATCH(C911,Protocol[Step],0))</f>
        <v>4U</v>
      </c>
      <c r="F911" s="1" t="str">
        <f>INDEX(Variables[Variable],MATCH(Systematic[[#This Row],[VariableIndex]],Variables[Index],0))</f>
        <v>FCR (mt: ROX-corr.)</v>
      </c>
      <c r="G911" s="134">
        <f>Systematic[[#This Row],[Sample]]*1000000+Systematic[[#This Row],[SubSample]]*10000+Systematic[[#This Row],[VariableIndex]]</f>
        <v>3020007</v>
      </c>
      <c r="H911" s="134">
        <f>Systematic[[#This Row],[SampleVariableLabel]]+100*Systematic[[#This Row],[State]]</f>
        <v>3020307</v>
      </c>
      <c r="I911" s="27" t="e">
        <f>IF(Systematic[[#This Row],[Sample]]&gt;nSamples,"",INDEX(MarkStats[],MATCH(Systematic[[#This Row],[SampleVariableLabel]],MarkStats[Label],0), Systematic[[#This Row],[State]]+4))</f>
        <v>#N/A</v>
      </c>
    </row>
    <row r="912" spans="1:9" x14ac:dyDescent="0.25">
      <c r="A912" s="1">
        <f t="shared" si="44"/>
        <v>3</v>
      </c>
      <c r="B912" s="1">
        <f t="shared" si="42"/>
        <v>2</v>
      </c>
      <c r="C912" s="1">
        <f>IF(Systematic[[#This Row],[VariableIndex]]&gt;1,C911,IF(C911+1=StepsPerSubsample,0,C911+1))</f>
        <v>4</v>
      </c>
      <c r="D912" s="1">
        <f t="shared" si="43"/>
        <v>1</v>
      </c>
      <c r="E912" s="1" t="str">
        <f>INDEX(Protocol[Mark],MATCH(C912,Protocol[Step],0))</f>
        <v>5Glc</v>
      </c>
      <c r="F912" s="1" t="str">
        <f>INDEX(Variables[Variable],MATCH(Systematic[[#This Row],[VariableIndex]],Variables[Index],0))</f>
        <v>O2 concentration</v>
      </c>
      <c r="G912" s="134">
        <f>Systematic[[#This Row],[Sample]]*1000000+Systematic[[#This Row],[SubSample]]*10000+Systematic[[#This Row],[VariableIndex]]</f>
        <v>3020001</v>
      </c>
      <c r="H912" s="134">
        <f>Systematic[[#This Row],[SampleVariableLabel]]+100*Systematic[[#This Row],[State]]</f>
        <v>3020401</v>
      </c>
      <c r="I912" s="27" t="e">
        <f>IF(Systematic[[#This Row],[Sample]]&gt;nSamples,"",INDEX(MarkStats[],MATCH(Systematic[[#This Row],[SampleVariableLabel]],MarkStats[Label],0), Systematic[[#This Row],[State]]+4))</f>
        <v>#N/A</v>
      </c>
    </row>
    <row r="913" spans="1:9" x14ac:dyDescent="0.25">
      <c r="A913" s="1">
        <f t="shared" si="44"/>
        <v>3</v>
      </c>
      <c r="B913" s="1">
        <f t="shared" si="42"/>
        <v>2</v>
      </c>
      <c r="C913" s="1">
        <f>IF(Systematic[[#This Row],[VariableIndex]]&gt;1,C912,IF(C912+1=StepsPerSubsample,0,C912+1))</f>
        <v>4</v>
      </c>
      <c r="D913" s="1">
        <f t="shared" si="43"/>
        <v>2</v>
      </c>
      <c r="E913" s="1" t="str">
        <f>INDEX(Protocol[Mark],MATCH(C913,Protocol[Step],0))</f>
        <v>5Glc</v>
      </c>
      <c r="F913" s="1" t="str">
        <f>INDEX(Variables[Variable],MATCH(Systematic[[#This Row],[VariableIndex]],Variables[Index],0))</f>
        <v>O2 flux per volume</v>
      </c>
      <c r="G913" s="134">
        <f>Systematic[[#This Row],[Sample]]*1000000+Systematic[[#This Row],[SubSample]]*10000+Systematic[[#This Row],[VariableIndex]]</f>
        <v>3020002</v>
      </c>
      <c r="H913" s="134">
        <f>Systematic[[#This Row],[SampleVariableLabel]]+100*Systematic[[#This Row],[State]]</f>
        <v>3020402</v>
      </c>
      <c r="I913" s="27" t="e">
        <f>IF(Systematic[[#This Row],[Sample]]&gt;nSamples,"",INDEX(MarkStats[],MATCH(Systematic[[#This Row],[SampleVariableLabel]],MarkStats[Label],0), Systematic[[#This Row],[State]]+4))</f>
        <v>#N/A</v>
      </c>
    </row>
    <row r="914" spans="1:9" x14ac:dyDescent="0.25">
      <c r="A914" s="1">
        <f t="shared" si="44"/>
        <v>3</v>
      </c>
      <c r="B914" s="1">
        <f t="shared" si="42"/>
        <v>2</v>
      </c>
      <c r="C914" s="1">
        <f>IF(Systematic[[#This Row],[VariableIndex]]&gt;1,C913,IF(C913+1=StepsPerSubsample,0,C913+1))</f>
        <v>4</v>
      </c>
      <c r="D914" s="1">
        <f t="shared" si="43"/>
        <v>3</v>
      </c>
      <c r="E914" s="1" t="str">
        <f>INDEX(Protocol[Mark],MATCH(C914,Protocol[Step],0))</f>
        <v>5Glc</v>
      </c>
      <c r="F914" s="1" t="str">
        <f>INDEX(Variables[Variable],MATCH(Systematic[[#This Row],[VariableIndex]],Variables[Index],0))</f>
        <v>Specific flux</v>
      </c>
      <c r="G914" s="134">
        <f>Systematic[[#This Row],[Sample]]*1000000+Systematic[[#This Row],[SubSample]]*10000+Systematic[[#This Row],[VariableIndex]]</f>
        <v>3020003</v>
      </c>
      <c r="H914" s="134">
        <f>Systematic[[#This Row],[SampleVariableLabel]]+100*Systematic[[#This Row],[State]]</f>
        <v>3020403</v>
      </c>
      <c r="I914" s="27" t="e">
        <f>IF(Systematic[[#This Row],[Sample]]&gt;nSamples,"",INDEX(MarkStats[],MATCH(Systematic[[#This Row],[SampleVariableLabel]],MarkStats[Label],0), Systematic[[#This Row],[State]]+4))</f>
        <v>#N/A</v>
      </c>
    </row>
    <row r="915" spans="1:9" x14ac:dyDescent="0.25">
      <c r="A915" s="1">
        <f t="shared" si="44"/>
        <v>3</v>
      </c>
      <c r="B915" s="1">
        <f t="shared" si="42"/>
        <v>2</v>
      </c>
      <c r="C915" s="1">
        <f>IF(Systematic[[#This Row],[VariableIndex]]&gt;1,C914,IF(C914+1=StepsPerSubsample,0,C914+1))</f>
        <v>4</v>
      </c>
      <c r="D915" s="1">
        <f t="shared" si="43"/>
        <v>4</v>
      </c>
      <c r="E915" s="1" t="str">
        <f>INDEX(Protocol[Mark],MATCH(C915,Protocol[Step],0))</f>
        <v>5Glc</v>
      </c>
      <c r="F915" s="1" t="str">
        <f>INDEX(Variables[Variable],MATCH(Systematic[[#This Row],[VariableIndex]],Variables[Index],0))</f>
        <v>Flux control ratio</v>
      </c>
      <c r="G915" s="134">
        <f>Systematic[[#This Row],[Sample]]*1000000+Systematic[[#This Row],[SubSample]]*10000+Systematic[[#This Row],[VariableIndex]]</f>
        <v>3020004</v>
      </c>
      <c r="H915" s="134">
        <f>Systematic[[#This Row],[SampleVariableLabel]]+100*Systematic[[#This Row],[State]]</f>
        <v>3020404</v>
      </c>
      <c r="I915" s="27" t="e">
        <f>IF(Systematic[[#This Row],[Sample]]&gt;nSamples,"",INDEX(MarkStats[],MATCH(Systematic[[#This Row],[SampleVariableLabel]],MarkStats[Label],0), Systematic[[#This Row],[State]]+4))</f>
        <v>#N/A</v>
      </c>
    </row>
    <row r="916" spans="1:9" x14ac:dyDescent="0.25">
      <c r="A916" s="1">
        <f t="shared" si="44"/>
        <v>3</v>
      </c>
      <c r="B916" s="1">
        <f t="shared" si="42"/>
        <v>2</v>
      </c>
      <c r="C916" s="1">
        <f>IF(Systematic[[#This Row],[VariableIndex]]&gt;1,C915,IF(C915+1=StepsPerSubsample,0,C915+1))</f>
        <v>4</v>
      </c>
      <c r="D916" s="1">
        <f t="shared" si="43"/>
        <v>5</v>
      </c>
      <c r="E916" s="1" t="str">
        <f>INDEX(Protocol[Mark],MATCH(C916,Protocol[Step],0))</f>
        <v>5Glc</v>
      </c>
      <c r="F916" s="1" t="str">
        <f>INDEX(Variables[Variable],MATCH(Systematic[[#This Row],[VariableIndex]],Variables[Index],0))</f>
        <v>Specific flux (mt)</v>
      </c>
      <c r="G916" s="134">
        <f>Systematic[[#This Row],[Sample]]*1000000+Systematic[[#This Row],[SubSample]]*10000+Systematic[[#This Row],[VariableIndex]]</f>
        <v>3020005</v>
      </c>
      <c r="H916" s="134">
        <f>Systematic[[#This Row],[SampleVariableLabel]]+100*Systematic[[#This Row],[State]]</f>
        <v>3020405</v>
      </c>
      <c r="I916" s="27" t="e">
        <f>IF(Systematic[[#This Row],[Sample]]&gt;nSamples,"",INDEX(MarkStats[],MATCH(Systematic[[#This Row],[SampleVariableLabel]],MarkStats[Label],0), Systematic[[#This Row],[State]]+4))</f>
        <v>#N/A</v>
      </c>
    </row>
    <row r="917" spans="1:9" x14ac:dyDescent="0.25">
      <c r="A917" s="1">
        <f t="shared" si="44"/>
        <v>3</v>
      </c>
      <c r="B917" s="1">
        <f t="shared" si="42"/>
        <v>2</v>
      </c>
      <c r="C917" s="1">
        <f>IF(Systematic[[#This Row],[VariableIndex]]&gt;1,C916,IF(C916+1=StepsPerSubsample,0,C916+1))</f>
        <v>4</v>
      </c>
      <c r="D917" s="1">
        <f t="shared" si="43"/>
        <v>6</v>
      </c>
      <c r="E917" s="1" t="str">
        <f>INDEX(Protocol[Mark],MATCH(C917,Protocol[Step],0))</f>
        <v>5Glc</v>
      </c>
      <c r="F917" s="1" t="str">
        <f>INDEX(Variables[Variable],MATCH(Systematic[[#This Row],[VariableIndex]],Variables[Index],0))</f>
        <v>FCR (mt: ROX-corr.)</v>
      </c>
      <c r="G917" s="134">
        <f>Systematic[[#This Row],[Sample]]*1000000+Systematic[[#This Row],[SubSample]]*10000+Systematic[[#This Row],[VariableIndex]]</f>
        <v>3020006</v>
      </c>
      <c r="H917" s="134">
        <f>Systematic[[#This Row],[SampleVariableLabel]]+100*Systematic[[#This Row],[State]]</f>
        <v>3020406</v>
      </c>
      <c r="I917" s="27" t="e">
        <f>IF(Systematic[[#This Row],[Sample]]&gt;nSamples,"",INDEX(MarkStats[],MATCH(Systematic[[#This Row],[SampleVariableLabel]],MarkStats[Label],0), Systematic[[#This Row],[State]]+4))</f>
        <v>#N/A</v>
      </c>
    </row>
    <row r="918" spans="1:9" x14ac:dyDescent="0.25">
      <c r="A918" s="1">
        <f t="shared" si="44"/>
        <v>3</v>
      </c>
      <c r="B918" s="1">
        <f t="shared" si="42"/>
        <v>2</v>
      </c>
      <c r="C918" s="1">
        <f>IF(Systematic[[#This Row],[VariableIndex]]&gt;1,C917,IF(C917+1=StepsPerSubsample,0,C917+1))</f>
        <v>4</v>
      </c>
      <c r="D918" s="1">
        <f t="shared" si="43"/>
        <v>7</v>
      </c>
      <c r="E918" s="1" t="str">
        <f>INDEX(Protocol[Mark],MATCH(C918,Protocol[Step],0))</f>
        <v>5Glc</v>
      </c>
      <c r="F918" s="1" t="str">
        <f>INDEX(Variables[Variable],MATCH(Systematic[[#This Row],[VariableIndex]],Variables[Index],0))</f>
        <v>FCR (mt: ROX-corr.)</v>
      </c>
      <c r="G918" s="134">
        <f>Systematic[[#This Row],[Sample]]*1000000+Systematic[[#This Row],[SubSample]]*10000+Systematic[[#This Row],[VariableIndex]]</f>
        <v>3020007</v>
      </c>
      <c r="H918" s="134">
        <f>Systematic[[#This Row],[SampleVariableLabel]]+100*Systematic[[#This Row],[State]]</f>
        <v>3020407</v>
      </c>
      <c r="I918" s="27" t="e">
        <f>IF(Systematic[[#This Row],[Sample]]&gt;nSamples,"",INDEX(MarkStats[],MATCH(Systematic[[#This Row],[SampleVariableLabel]],MarkStats[Label],0), Systematic[[#This Row],[State]]+4))</f>
        <v>#N/A</v>
      </c>
    </row>
    <row r="919" spans="1:9" x14ac:dyDescent="0.25">
      <c r="A919" s="1">
        <f t="shared" si="44"/>
        <v>3</v>
      </c>
      <c r="B919" s="1">
        <f t="shared" si="42"/>
        <v>2</v>
      </c>
      <c r="C919" s="1">
        <f>IF(Systematic[[#This Row],[VariableIndex]]&gt;1,C918,IF(C918+1=StepsPerSubsample,0,C918+1))</f>
        <v>5</v>
      </c>
      <c r="D919" s="1">
        <f t="shared" si="43"/>
        <v>1</v>
      </c>
      <c r="E919" s="1" t="str">
        <f>INDEX(Protocol[Mark],MATCH(C919,Protocol[Step],0))</f>
        <v>6M2</v>
      </c>
      <c r="F919" s="1" t="str">
        <f>INDEX(Variables[Variable],MATCH(Systematic[[#This Row],[VariableIndex]],Variables[Index],0))</f>
        <v>O2 concentration</v>
      </c>
      <c r="G919" s="134">
        <f>Systematic[[#This Row],[Sample]]*1000000+Systematic[[#This Row],[SubSample]]*10000+Systematic[[#This Row],[VariableIndex]]</f>
        <v>3020001</v>
      </c>
      <c r="H919" s="134">
        <f>Systematic[[#This Row],[SampleVariableLabel]]+100*Systematic[[#This Row],[State]]</f>
        <v>3020501</v>
      </c>
      <c r="I919" s="27" t="e">
        <f>IF(Systematic[[#This Row],[Sample]]&gt;nSamples,"",INDEX(MarkStats[],MATCH(Systematic[[#This Row],[SampleVariableLabel]],MarkStats[Label],0), Systematic[[#This Row],[State]]+4))</f>
        <v>#N/A</v>
      </c>
    </row>
    <row r="920" spans="1:9" x14ac:dyDescent="0.25">
      <c r="A920" s="1">
        <f t="shared" si="44"/>
        <v>3</v>
      </c>
      <c r="B920" s="1">
        <f t="shared" si="42"/>
        <v>2</v>
      </c>
      <c r="C920" s="1">
        <f>IF(Systematic[[#This Row],[VariableIndex]]&gt;1,C919,IF(C919+1=StepsPerSubsample,0,C919+1))</f>
        <v>5</v>
      </c>
      <c r="D920" s="1">
        <f t="shared" si="43"/>
        <v>2</v>
      </c>
      <c r="E920" s="1" t="str">
        <f>INDEX(Protocol[Mark],MATCH(C920,Protocol[Step],0))</f>
        <v>6M2</v>
      </c>
      <c r="F920" s="1" t="str">
        <f>INDEX(Variables[Variable],MATCH(Systematic[[#This Row],[VariableIndex]],Variables[Index],0))</f>
        <v>O2 flux per volume</v>
      </c>
      <c r="G920" s="134">
        <f>Systematic[[#This Row],[Sample]]*1000000+Systematic[[#This Row],[SubSample]]*10000+Systematic[[#This Row],[VariableIndex]]</f>
        <v>3020002</v>
      </c>
      <c r="H920" s="134">
        <f>Systematic[[#This Row],[SampleVariableLabel]]+100*Systematic[[#This Row],[State]]</f>
        <v>3020502</v>
      </c>
      <c r="I920" s="27" t="e">
        <f>IF(Systematic[[#This Row],[Sample]]&gt;nSamples,"",INDEX(MarkStats[],MATCH(Systematic[[#This Row],[SampleVariableLabel]],MarkStats[Label],0), Systematic[[#This Row],[State]]+4))</f>
        <v>#N/A</v>
      </c>
    </row>
    <row r="921" spans="1:9" x14ac:dyDescent="0.25">
      <c r="A921" s="1">
        <f t="shared" si="44"/>
        <v>3</v>
      </c>
      <c r="B921" s="1">
        <f t="shared" si="42"/>
        <v>2</v>
      </c>
      <c r="C921" s="1">
        <f>IF(Systematic[[#This Row],[VariableIndex]]&gt;1,C920,IF(C920+1=StepsPerSubsample,0,C920+1))</f>
        <v>5</v>
      </c>
      <c r="D921" s="1">
        <f t="shared" si="43"/>
        <v>3</v>
      </c>
      <c r="E921" s="1" t="str">
        <f>INDEX(Protocol[Mark],MATCH(C921,Protocol[Step],0))</f>
        <v>6M2</v>
      </c>
      <c r="F921" s="1" t="str">
        <f>INDEX(Variables[Variable],MATCH(Systematic[[#This Row],[VariableIndex]],Variables[Index],0))</f>
        <v>Specific flux</v>
      </c>
      <c r="G921" s="134">
        <f>Systematic[[#This Row],[Sample]]*1000000+Systematic[[#This Row],[SubSample]]*10000+Systematic[[#This Row],[VariableIndex]]</f>
        <v>3020003</v>
      </c>
      <c r="H921" s="134">
        <f>Systematic[[#This Row],[SampleVariableLabel]]+100*Systematic[[#This Row],[State]]</f>
        <v>3020503</v>
      </c>
      <c r="I921" s="27" t="e">
        <f>IF(Systematic[[#This Row],[Sample]]&gt;nSamples,"",INDEX(MarkStats[],MATCH(Systematic[[#This Row],[SampleVariableLabel]],MarkStats[Label],0), Systematic[[#This Row],[State]]+4))</f>
        <v>#N/A</v>
      </c>
    </row>
    <row r="922" spans="1:9" x14ac:dyDescent="0.25">
      <c r="A922" s="1">
        <f t="shared" si="44"/>
        <v>3</v>
      </c>
      <c r="B922" s="1">
        <f t="shared" si="42"/>
        <v>2</v>
      </c>
      <c r="C922" s="1">
        <f>IF(Systematic[[#This Row],[VariableIndex]]&gt;1,C921,IF(C921+1=StepsPerSubsample,0,C921+1))</f>
        <v>5</v>
      </c>
      <c r="D922" s="1">
        <f t="shared" si="43"/>
        <v>4</v>
      </c>
      <c r="E922" s="1" t="str">
        <f>INDEX(Protocol[Mark],MATCH(C922,Protocol[Step],0))</f>
        <v>6M2</v>
      </c>
      <c r="F922" s="1" t="str">
        <f>INDEX(Variables[Variable],MATCH(Systematic[[#This Row],[VariableIndex]],Variables[Index],0))</f>
        <v>Flux control ratio</v>
      </c>
      <c r="G922" s="134">
        <f>Systematic[[#This Row],[Sample]]*1000000+Systematic[[#This Row],[SubSample]]*10000+Systematic[[#This Row],[VariableIndex]]</f>
        <v>3020004</v>
      </c>
      <c r="H922" s="134">
        <f>Systematic[[#This Row],[SampleVariableLabel]]+100*Systematic[[#This Row],[State]]</f>
        <v>3020504</v>
      </c>
      <c r="I922" s="27" t="e">
        <f>IF(Systematic[[#This Row],[Sample]]&gt;nSamples,"",INDEX(MarkStats[],MATCH(Systematic[[#This Row],[SampleVariableLabel]],MarkStats[Label],0), Systematic[[#This Row],[State]]+4))</f>
        <v>#N/A</v>
      </c>
    </row>
    <row r="923" spans="1:9" x14ac:dyDescent="0.25">
      <c r="A923" s="1">
        <f t="shared" si="44"/>
        <v>3</v>
      </c>
      <c r="B923" s="1">
        <f t="shared" si="42"/>
        <v>2</v>
      </c>
      <c r="C923" s="1">
        <f>IF(Systematic[[#This Row],[VariableIndex]]&gt;1,C922,IF(C922+1=StepsPerSubsample,0,C922+1))</f>
        <v>5</v>
      </c>
      <c r="D923" s="1">
        <f t="shared" si="43"/>
        <v>5</v>
      </c>
      <c r="E923" s="1" t="str">
        <f>INDEX(Protocol[Mark],MATCH(C923,Protocol[Step],0))</f>
        <v>6M2</v>
      </c>
      <c r="F923" s="1" t="str">
        <f>INDEX(Variables[Variable],MATCH(Systematic[[#This Row],[VariableIndex]],Variables[Index],0))</f>
        <v>Specific flux (mt)</v>
      </c>
      <c r="G923" s="134">
        <f>Systematic[[#This Row],[Sample]]*1000000+Systematic[[#This Row],[SubSample]]*10000+Systematic[[#This Row],[VariableIndex]]</f>
        <v>3020005</v>
      </c>
      <c r="H923" s="134">
        <f>Systematic[[#This Row],[SampleVariableLabel]]+100*Systematic[[#This Row],[State]]</f>
        <v>3020505</v>
      </c>
      <c r="I923" s="27" t="e">
        <f>IF(Systematic[[#This Row],[Sample]]&gt;nSamples,"",INDEX(MarkStats[],MATCH(Systematic[[#This Row],[SampleVariableLabel]],MarkStats[Label],0), Systematic[[#This Row],[State]]+4))</f>
        <v>#N/A</v>
      </c>
    </row>
    <row r="924" spans="1:9" x14ac:dyDescent="0.25">
      <c r="A924" s="1">
        <f t="shared" si="44"/>
        <v>3</v>
      </c>
      <c r="B924" s="1">
        <f t="shared" si="42"/>
        <v>2</v>
      </c>
      <c r="C924" s="1">
        <f>IF(Systematic[[#This Row],[VariableIndex]]&gt;1,C923,IF(C923+1=StepsPerSubsample,0,C923+1))</f>
        <v>5</v>
      </c>
      <c r="D924" s="1">
        <f t="shared" si="43"/>
        <v>6</v>
      </c>
      <c r="E924" s="1" t="str">
        <f>INDEX(Protocol[Mark],MATCH(C924,Protocol[Step],0))</f>
        <v>6M2</v>
      </c>
      <c r="F924" s="1" t="str">
        <f>INDEX(Variables[Variable],MATCH(Systematic[[#This Row],[VariableIndex]],Variables[Index],0))</f>
        <v>FCR (mt: ROX-corr.)</v>
      </c>
      <c r="G924" s="134">
        <f>Systematic[[#This Row],[Sample]]*1000000+Systematic[[#This Row],[SubSample]]*10000+Systematic[[#This Row],[VariableIndex]]</f>
        <v>3020006</v>
      </c>
      <c r="H924" s="134">
        <f>Systematic[[#This Row],[SampleVariableLabel]]+100*Systematic[[#This Row],[State]]</f>
        <v>3020506</v>
      </c>
      <c r="I924" s="27" t="e">
        <f>IF(Systematic[[#This Row],[Sample]]&gt;nSamples,"",INDEX(MarkStats[],MATCH(Systematic[[#This Row],[SampleVariableLabel]],MarkStats[Label],0), Systematic[[#This Row],[State]]+4))</f>
        <v>#N/A</v>
      </c>
    </row>
    <row r="925" spans="1:9" x14ac:dyDescent="0.25">
      <c r="A925" s="1">
        <f t="shared" si="44"/>
        <v>3</v>
      </c>
      <c r="B925" s="1">
        <f t="shared" si="42"/>
        <v>2</v>
      </c>
      <c r="C925" s="1">
        <f>IF(Systematic[[#This Row],[VariableIndex]]&gt;1,C924,IF(C924+1=StepsPerSubsample,0,C924+1))</f>
        <v>5</v>
      </c>
      <c r="D925" s="1">
        <f t="shared" si="43"/>
        <v>7</v>
      </c>
      <c r="E925" s="1" t="str">
        <f>INDEX(Protocol[Mark],MATCH(C925,Protocol[Step],0))</f>
        <v>6M2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3020007</v>
      </c>
      <c r="H925" s="134">
        <f>Systematic[[#This Row],[SampleVariableLabel]]+100*Systematic[[#This Row],[State]]</f>
        <v>3020507</v>
      </c>
      <c r="I925" s="27" t="e">
        <f>IF(Systematic[[#This Row],[Sample]]&gt;nSamples,"",INDEX(MarkStats[],MATCH(Systematic[[#This Row],[SampleVariableLabel]],MarkStats[Label],0), Systematic[[#This Row],[State]]+4))</f>
        <v>#N/A</v>
      </c>
    </row>
    <row r="926" spans="1:9" x14ac:dyDescent="0.25">
      <c r="A926" s="1">
        <f t="shared" si="44"/>
        <v>3</v>
      </c>
      <c r="B926" s="1">
        <f t="shared" si="42"/>
        <v>2</v>
      </c>
      <c r="C926" s="1">
        <f>IF(Systematic[[#This Row],[VariableIndex]]&gt;1,C925,IF(C925+1=StepsPerSubsample,0,C925+1))</f>
        <v>6</v>
      </c>
      <c r="D926" s="1">
        <f t="shared" si="43"/>
        <v>1</v>
      </c>
      <c r="E926" s="1" t="str">
        <f>INDEX(Protocol[Mark],MATCH(C926,Protocol[Step],0))</f>
        <v>7Rot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3020001</v>
      </c>
      <c r="H926" s="134">
        <f>Systematic[[#This Row],[SampleVariableLabel]]+100*Systematic[[#This Row],[State]]</f>
        <v>3020601</v>
      </c>
      <c r="I926" s="27" t="e">
        <f>IF(Systematic[[#This Row],[Sample]]&gt;nSamples,"",INDEX(MarkStats[],MATCH(Systematic[[#This Row],[SampleVariableLabel]],MarkStats[Label],0), Systematic[[#This Row],[State]]+4))</f>
        <v>#N/A</v>
      </c>
    </row>
    <row r="927" spans="1:9" x14ac:dyDescent="0.25">
      <c r="A927" s="1">
        <f t="shared" si="44"/>
        <v>3</v>
      </c>
      <c r="B927" s="1">
        <f t="shared" si="42"/>
        <v>2</v>
      </c>
      <c r="C927" s="1">
        <f>IF(Systematic[[#This Row],[VariableIndex]]&gt;1,C926,IF(C926+1=StepsPerSubsample,0,C926+1))</f>
        <v>6</v>
      </c>
      <c r="D927" s="1">
        <f t="shared" si="43"/>
        <v>2</v>
      </c>
      <c r="E927" s="1" t="str">
        <f>INDEX(Protocol[Mark],MATCH(C927,Protocol[Step],0))</f>
        <v>7Rot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3020002</v>
      </c>
      <c r="H927" s="134">
        <f>Systematic[[#This Row],[SampleVariableLabel]]+100*Systematic[[#This Row],[State]]</f>
        <v>3020602</v>
      </c>
      <c r="I927" s="27" t="e">
        <f>IF(Systematic[[#This Row],[Sample]]&gt;nSamples,"",INDEX(MarkStats[],MATCH(Systematic[[#This Row],[SampleVariableLabel]],MarkStats[Label],0), Systematic[[#This Row],[State]]+4))</f>
        <v>#N/A</v>
      </c>
    </row>
    <row r="928" spans="1:9" x14ac:dyDescent="0.25">
      <c r="A928" s="1">
        <f t="shared" si="44"/>
        <v>3</v>
      </c>
      <c r="B928" s="1">
        <f t="shared" si="42"/>
        <v>2</v>
      </c>
      <c r="C928" s="1">
        <f>IF(Systematic[[#This Row],[VariableIndex]]&gt;1,C927,IF(C927+1=StepsPerSubsample,0,C927+1))</f>
        <v>6</v>
      </c>
      <c r="D928" s="1">
        <f t="shared" si="43"/>
        <v>3</v>
      </c>
      <c r="E928" s="1" t="str">
        <f>INDEX(Protocol[Mark],MATCH(C928,Protocol[Step],0))</f>
        <v>7Rot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3020003</v>
      </c>
      <c r="H928" s="134">
        <f>Systematic[[#This Row],[SampleVariableLabel]]+100*Systematic[[#This Row],[State]]</f>
        <v>3020603</v>
      </c>
      <c r="I928" s="27" t="e">
        <f>IF(Systematic[[#This Row],[Sample]]&gt;nSamples,"",INDEX(MarkStats[],MATCH(Systematic[[#This Row],[SampleVariableLabel]],MarkStats[Label],0), Systematic[[#This Row],[State]]+4))</f>
        <v>#N/A</v>
      </c>
    </row>
    <row r="929" spans="1:9" x14ac:dyDescent="0.25">
      <c r="A929" s="1">
        <f t="shared" si="44"/>
        <v>3</v>
      </c>
      <c r="B929" s="1">
        <f t="shared" si="42"/>
        <v>2</v>
      </c>
      <c r="C929" s="1">
        <f>IF(Systematic[[#This Row],[VariableIndex]]&gt;1,C928,IF(C928+1=StepsPerSubsample,0,C928+1))</f>
        <v>6</v>
      </c>
      <c r="D929" s="1">
        <f t="shared" si="43"/>
        <v>4</v>
      </c>
      <c r="E929" s="1" t="str">
        <f>INDEX(Protocol[Mark],MATCH(C929,Protocol[Step],0))</f>
        <v>7Rot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3020004</v>
      </c>
      <c r="H929" s="134">
        <f>Systematic[[#This Row],[SampleVariableLabel]]+100*Systematic[[#This Row],[State]]</f>
        <v>3020604</v>
      </c>
      <c r="I929" s="27" t="e">
        <f>IF(Systematic[[#This Row],[Sample]]&gt;nSamples,"",INDEX(MarkStats[],MATCH(Systematic[[#This Row],[SampleVariableLabel]],MarkStats[Label],0), Systematic[[#This Row],[State]]+4))</f>
        <v>#N/A</v>
      </c>
    </row>
    <row r="930" spans="1:9" x14ac:dyDescent="0.25">
      <c r="A930" s="1">
        <f t="shared" si="44"/>
        <v>3</v>
      </c>
      <c r="B930" s="1">
        <f t="shared" si="42"/>
        <v>2</v>
      </c>
      <c r="C930" s="1">
        <f>IF(Systematic[[#This Row],[VariableIndex]]&gt;1,C929,IF(C929+1=StepsPerSubsample,0,C929+1))</f>
        <v>6</v>
      </c>
      <c r="D930" s="1">
        <f t="shared" si="43"/>
        <v>5</v>
      </c>
      <c r="E930" s="1" t="str">
        <f>INDEX(Protocol[Mark],MATCH(C930,Protocol[Step],0))</f>
        <v>7Rot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3020005</v>
      </c>
      <c r="H930" s="134">
        <f>Systematic[[#This Row],[SampleVariableLabel]]+100*Systematic[[#This Row],[State]]</f>
        <v>3020605</v>
      </c>
      <c r="I930" s="27" t="e">
        <f>IF(Systematic[[#This Row],[Sample]]&gt;nSamples,"",INDEX(MarkStats[],MATCH(Systematic[[#This Row],[SampleVariableLabel]],MarkStats[Label],0), Systematic[[#This Row],[State]]+4))</f>
        <v>#N/A</v>
      </c>
    </row>
    <row r="931" spans="1:9" x14ac:dyDescent="0.25">
      <c r="A931" s="1">
        <f t="shared" si="44"/>
        <v>3</v>
      </c>
      <c r="B931" s="1">
        <f t="shared" si="42"/>
        <v>2</v>
      </c>
      <c r="C931" s="1">
        <f>IF(Systematic[[#This Row],[VariableIndex]]&gt;1,C930,IF(C930+1=StepsPerSubsample,0,C930+1))</f>
        <v>6</v>
      </c>
      <c r="D931" s="1">
        <f t="shared" si="43"/>
        <v>6</v>
      </c>
      <c r="E931" s="1" t="str">
        <f>INDEX(Protocol[Mark],MATCH(C931,Protocol[Step],0))</f>
        <v>7Rot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3020006</v>
      </c>
      <c r="H931" s="134">
        <f>Systematic[[#This Row],[SampleVariableLabel]]+100*Systematic[[#This Row],[State]]</f>
        <v>3020606</v>
      </c>
      <c r="I931" s="27" t="e">
        <f>IF(Systematic[[#This Row],[Sample]]&gt;nSamples,"",INDEX(MarkStats[],MATCH(Systematic[[#This Row],[SampleVariableLabel]],MarkStats[Label],0), Systematic[[#This Row],[State]]+4))</f>
        <v>#N/A</v>
      </c>
    </row>
    <row r="932" spans="1:9" x14ac:dyDescent="0.25">
      <c r="A932" s="1">
        <f t="shared" si="44"/>
        <v>3</v>
      </c>
      <c r="B932" s="1">
        <f t="shared" si="42"/>
        <v>2</v>
      </c>
      <c r="C932" s="1">
        <f>IF(Systematic[[#This Row],[VariableIndex]]&gt;1,C931,IF(C931+1=StepsPerSubsample,0,C931+1))</f>
        <v>6</v>
      </c>
      <c r="D932" s="1">
        <f t="shared" si="43"/>
        <v>7</v>
      </c>
      <c r="E932" s="1" t="str">
        <f>INDEX(Protocol[Mark],MATCH(C932,Protocol[Step],0))</f>
        <v>7Rot</v>
      </c>
      <c r="F932" s="1" t="str">
        <f>INDEX(Variables[Variable],MATCH(Systematic[[#This Row],[VariableIndex]],Variables[Index],0))</f>
        <v>FCR (mt: ROX-corr.)</v>
      </c>
      <c r="G932" s="134">
        <f>Systematic[[#This Row],[Sample]]*1000000+Systematic[[#This Row],[SubSample]]*10000+Systematic[[#This Row],[VariableIndex]]</f>
        <v>3020007</v>
      </c>
      <c r="H932" s="134">
        <f>Systematic[[#This Row],[SampleVariableLabel]]+100*Systematic[[#This Row],[State]]</f>
        <v>3020607</v>
      </c>
      <c r="I932" s="27" t="e">
        <f>IF(Systematic[[#This Row],[Sample]]&gt;nSamples,"",INDEX(MarkStats[],MATCH(Systematic[[#This Row],[SampleVariableLabel]],MarkStats[Label],0), Systematic[[#This Row],[State]]+4))</f>
        <v>#N/A</v>
      </c>
    </row>
    <row r="933" spans="1:9" x14ac:dyDescent="0.25">
      <c r="A933" s="1">
        <f t="shared" si="44"/>
        <v>3</v>
      </c>
      <c r="B933" s="1">
        <f t="shared" si="42"/>
        <v>2</v>
      </c>
      <c r="C933" s="1">
        <f>IF(Systematic[[#This Row],[VariableIndex]]&gt;1,C932,IF(C932+1=StepsPerSubsample,0,C932+1))</f>
        <v>7</v>
      </c>
      <c r="D933" s="1">
        <f t="shared" si="43"/>
        <v>1</v>
      </c>
      <c r="E933" s="1" t="str">
        <f>INDEX(Protocol[Mark],MATCH(C933,Protocol[Step],0))</f>
        <v>8S</v>
      </c>
      <c r="F933" s="1" t="str">
        <f>INDEX(Variables[Variable],MATCH(Systematic[[#This Row],[VariableIndex]],Variables[Index],0))</f>
        <v>O2 concentration</v>
      </c>
      <c r="G933" s="134">
        <f>Systematic[[#This Row],[Sample]]*1000000+Systematic[[#This Row],[SubSample]]*10000+Systematic[[#This Row],[VariableIndex]]</f>
        <v>3020001</v>
      </c>
      <c r="H933" s="134">
        <f>Systematic[[#This Row],[SampleVariableLabel]]+100*Systematic[[#This Row],[State]]</f>
        <v>3020701</v>
      </c>
      <c r="I933" s="27" t="e">
        <f>IF(Systematic[[#This Row],[Sample]]&gt;nSamples,"",INDEX(MarkStats[],MATCH(Systematic[[#This Row],[SampleVariableLabel]],MarkStats[Label],0), Systematic[[#This Row],[State]]+4))</f>
        <v>#N/A</v>
      </c>
    </row>
    <row r="934" spans="1:9" x14ac:dyDescent="0.25">
      <c r="A934" s="1">
        <f t="shared" si="44"/>
        <v>3</v>
      </c>
      <c r="B934" s="1">
        <f t="shared" si="42"/>
        <v>2</v>
      </c>
      <c r="C934" s="1">
        <f>IF(Systematic[[#This Row],[VariableIndex]]&gt;1,C933,IF(C933+1=StepsPerSubsample,0,C933+1))</f>
        <v>7</v>
      </c>
      <c r="D934" s="1">
        <f t="shared" si="43"/>
        <v>2</v>
      </c>
      <c r="E934" s="1" t="str">
        <f>INDEX(Protocol[Mark],MATCH(C934,Protocol[Step],0))</f>
        <v>8S</v>
      </c>
      <c r="F934" s="1" t="str">
        <f>INDEX(Variables[Variable],MATCH(Systematic[[#This Row],[VariableIndex]],Variables[Index],0))</f>
        <v>O2 flux per volume</v>
      </c>
      <c r="G934" s="134">
        <f>Systematic[[#This Row],[Sample]]*1000000+Systematic[[#This Row],[SubSample]]*10000+Systematic[[#This Row],[VariableIndex]]</f>
        <v>3020002</v>
      </c>
      <c r="H934" s="134">
        <f>Systematic[[#This Row],[SampleVariableLabel]]+100*Systematic[[#This Row],[State]]</f>
        <v>3020702</v>
      </c>
      <c r="I934" s="27" t="e">
        <f>IF(Systematic[[#This Row],[Sample]]&gt;nSamples,"",INDEX(MarkStats[],MATCH(Systematic[[#This Row],[SampleVariableLabel]],MarkStats[Label],0), Systematic[[#This Row],[State]]+4))</f>
        <v>#N/A</v>
      </c>
    </row>
    <row r="935" spans="1:9" x14ac:dyDescent="0.25">
      <c r="A935" s="1">
        <f t="shared" si="44"/>
        <v>3</v>
      </c>
      <c r="B935" s="1">
        <f t="shared" si="42"/>
        <v>2</v>
      </c>
      <c r="C935" s="1">
        <f>IF(Systematic[[#This Row],[VariableIndex]]&gt;1,C934,IF(C934+1=StepsPerSubsample,0,C934+1))</f>
        <v>7</v>
      </c>
      <c r="D935" s="1">
        <f t="shared" si="43"/>
        <v>3</v>
      </c>
      <c r="E935" s="1" t="str">
        <f>INDEX(Protocol[Mark],MATCH(C935,Protocol[Step],0))</f>
        <v>8S</v>
      </c>
      <c r="F935" s="1" t="str">
        <f>INDEX(Variables[Variable],MATCH(Systematic[[#This Row],[VariableIndex]],Variables[Index],0))</f>
        <v>Specific flux</v>
      </c>
      <c r="G935" s="134">
        <f>Systematic[[#This Row],[Sample]]*1000000+Systematic[[#This Row],[SubSample]]*10000+Systematic[[#This Row],[VariableIndex]]</f>
        <v>3020003</v>
      </c>
      <c r="H935" s="134">
        <f>Systematic[[#This Row],[SampleVariableLabel]]+100*Systematic[[#This Row],[State]]</f>
        <v>3020703</v>
      </c>
      <c r="I935" s="27" t="e">
        <f>IF(Systematic[[#This Row],[Sample]]&gt;nSamples,"",INDEX(MarkStats[],MATCH(Systematic[[#This Row],[SampleVariableLabel]],MarkStats[Label],0), Systematic[[#This Row],[State]]+4))</f>
        <v>#N/A</v>
      </c>
    </row>
    <row r="936" spans="1:9" x14ac:dyDescent="0.25">
      <c r="A936" s="1">
        <f t="shared" si="44"/>
        <v>3</v>
      </c>
      <c r="B936" s="1">
        <f t="shared" si="42"/>
        <v>2</v>
      </c>
      <c r="C936" s="1">
        <f>IF(Systematic[[#This Row],[VariableIndex]]&gt;1,C935,IF(C935+1=StepsPerSubsample,0,C935+1))</f>
        <v>7</v>
      </c>
      <c r="D936" s="1">
        <f t="shared" si="43"/>
        <v>4</v>
      </c>
      <c r="E936" s="1" t="str">
        <f>INDEX(Protocol[Mark],MATCH(C936,Protocol[Step],0))</f>
        <v>8S</v>
      </c>
      <c r="F936" s="1" t="str">
        <f>INDEX(Variables[Variable],MATCH(Systematic[[#This Row],[VariableIndex]],Variables[Index],0))</f>
        <v>Flux control ratio</v>
      </c>
      <c r="G936" s="134">
        <f>Systematic[[#This Row],[Sample]]*1000000+Systematic[[#This Row],[SubSample]]*10000+Systematic[[#This Row],[VariableIndex]]</f>
        <v>3020004</v>
      </c>
      <c r="H936" s="134">
        <f>Systematic[[#This Row],[SampleVariableLabel]]+100*Systematic[[#This Row],[State]]</f>
        <v>3020704</v>
      </c>
      <c r="I936" s="27" t="e">
        <f>IF(Systematic[[#This Row],[Sample]]&gt;nSamples,"",INDEX(MarkStats[],MATCH(Systematic[[#This Row],[SampleVariableLabel]],MarkStats[Label],0), Systematic[[#This Row],[State]]+4))</f>
        <v>#N/A</v>
      </c>
    </row>
    <row r="937" spans="1:9" x14ac:dyDescent="0.25">
      <c r="A937" s="1">
        <f t="shared" si="44"/>
        <v>3</v>
      </c>
      <c r="B937" s="1">
        <f t="shared" si="42"/>
        <v>2</v>
      </c>
      <c r="C937" s="1">
        <f>IF(Systematic[[#This Row],[VariableIndex]]&gt;1,C936,IF(C936+1=StepsPerSubsample,0,C936+1))</f>
        <v>7</v>
      </c>
      <c r="D937" s="1">
        <f t="shared" si="43"/>
        <v>5</v>
      </c>
      <c r="E937" s="1" t="str">
        <f>INDEX(Protocol[Mark],MATCH(C937,Protocol[Step],0))</f>
        <v>8S</v>
      </c>
      <c r="F937" s="1" t="str">
        <f>INDEX(Variables[Variable],MATCH(Systematic[[#This Row],[VariableIndex]],Variables[Index],0))</f>
        <v>Specific flux (mt)</v>
      </c>
      <c r="G937" s="134">
        <f>Systematic[[#This Row],[Sample]]*1000000+Systematic[[#This Row],[SubSample]]*10000+Systematic[[#This Row],[VariableIndex]]</f>
        <v>3020005</v>
      </c>
      <c r="H937" s="134">
        <f>Systematic[[#This Row],[SampleVariableLabel]]+100*Systematic[[#This Row],[State]]</f>
        <v>3020705</v>
      </c>
      <c r="I937" s="27" t="e">
        <f>IF(Systematic[[#This Row],[Sample]]&gt;nSamples,"",INDEX(MarkStats[],MATCH(Systematic[[#This Row],[SampleVariableLabel]],MarkStats[Label],0), Systematic[[#This Row],[State]]+4))</f>
        <v>#N/A</v>
      </c>
    </row>
    <row r="938" spans="1:9" x14ac:dyDescent="0.25">
      <c r="A938" s="1">
        <f t="shared" si="44"/>
        <v>3</v>
      </c>
      <c r="B938" s="1">
        <f t="shared" si="42"/>
        <v>2</v>
      </c>
      <c r="C938" s="1">
        <f>IF(Systematic[[#This Row],[VariableIndex]]&gt;1,C937,IF(C937+1=StepsPerSubsample,0,C937+1))</f>
        <v>7</v>
      </c>
      <c r="D938" s="1">
        <f t="shared" si="43"/>
        <v>6</v>
      </c>
      <c r="E938" s="1" t="str">
        <f>INDEX(Protocol[Mark],MATCH(C938,Protocol[Step],0))</f>
        <v>8S</v>
      </c>
      <c r="F938" s="1" t="str">
        <f>INDEX(Variables[Variable],MATCH(Systematic[[#This Row],[VariableIndex]],Variables[Index],0))</f>
        <v>FCR (mt: ROX-corr.)</v>
      </c>
      <c r="G938" s="134">
        <f>Systematic[[#This Row],[Sample]]*1000000+Systematic[[#This Row],[SubSample]]*10000+Systematic[[#This Row],[VariableIndex]]</f>
        <v>3020006</v>
      </c>
      <c r="H938" s="134">
        <f>Systematic[[#This Row],[SampleVariableLabel]]+100*Systematic[[#This Row],[State]]</f>
        <v>3020706</v>
      </c>
      <c r="I938" s="27" t="e">
        <f>IF(Systematic[[#This Row],[Sample]]&gt;nSamples,"",INDEX(MarkStats[],MATCH(Systematic[[#This Row],[SampleVariableLabel]],MarkStats[Label],0), Systematic[[#This Row],[State]]+4))</f>
        <v>#N/A</v>
      </c>
    </row>
    <row r="939" spans="1:9" x14ac:dyDescent="0.25">
      <c r="A939" s="1">
        <f t="shared" si="44"/>
        <v>3</v>
      </c>
      <c r="B939" s="1">
        <f t="shared" si="42"/>
        <v>2</v>
      </c>
      <c r="C939" s="1">
        <f>IF(Systematic[[#This Row],[VariableIndex]]&gt;1,C938,IF(C938+1=StepsPerSubsample,0,C938+1))</f>
        <v>7</v>
      </c>
      <c r="D939" s="1">
        <f t="shared" si="43"/>
        <v>7</v>
      </c>
      <c r="E939" s="1" t="str">
        <f>INDEX(Protocol[Mark],MATCH(C939,Protocol[Step],0))</f>
        <v>8S</v>
      </c>
      <c r="F939" s="1" t="str">
        <f>INDEX(Variables[Variable],MATCH(Systematic[[#This Row],[VariableIndex]],Variables[Index],0))</f>
        <v>FCR (mt: ROX-corr.)</v>
      </c>
      <c r="G939" s="134">
        <f>Systematic[[#This Row],[Sample]]*1000000+Systematic[[#This Row],[SubSample]]*10000+Systematic[[#This Row],[VariableIndex]]</f>
        <v>3020007</v>
      </c>
      <c r="H939" s="134">
        <f>Systematic[[#This Row],[SampleVariableLabel]]+100*Systematic[[#This Row],[State]]</f>
        <v>3020707</v>
      </c>
      <c r="I939" s="27" t="e">
        <f>IF(Systematic[[#This Row],[Sample]]&gt;nSamples,"",INDEX(MarkStats[],MATCH(Systematic[[#This Row],[SampleVariableLabel]],MarkStats[Label],0), Systematic[[#This Row],[State]]+4))</f>
        <v>#N/A</v>
      </c>
    </row>
    <row r="940" spans="1:9" x14ac:dyDescent="0.25">
      <c r="A940" s="1">
        <f t="shared" si="44"/>
        <v>3</v>
      </c>
      <c r="B940" s="1">
        <f t="shared" si="42"/>
        <v>2</v>
      </c>
      <c r="C940" s="1">
        <f>IF(Systematic[[#This Row],[VariableIndex]]&gt;1,C939,IF(C939+1=StepsPerSubsample,0,C939+1))</f>
        <v>8</v>
      </c>
      <c r="D940" s="1">
        <f t="shared" si="43"/>
        <v>1</v>
      </c>
      <c r="E940" s="1" t="str">
        <f>INDEX(Protocol[Mark],MATCH(C940,Protocol[Step],0))</f>
        <v>9Dig</v>
      </c>
      <c r="F940" s="1" t="str">
        <f>INDEX(Variables[Variable],MATCH(Systematic[[#This Row],[VariableIndex]],Variables[Index],0))</f>
        <v>O2 concentration</v>
      </c>
      <c r="G940" s="134">
        <f>Systematic[[#This Row],[Sample]]*1000000+Systematic[[#This Row],[SubSample]]*10000+Systematic[[#This Row],[VariableIndex]]</f>
        <v>3020001</v>
      </c>
      <c r="H940" s="134">
        <f>Systematic[[#This Row],[SampleVariableLabel]]+100*Systematic[[#This Row],[State]]</f>
        <v>3020801</v>
      </c>
      <c r="I940" s="27" t="e">
        <f>IF(Systematic[[#This Row],[Sample]]&gt;nSamples,"",INDEX(MarkStats[],MATCH(Systematic[[#This Row],[SampleVariableLabel]],MarkStats[Label],0), Systematic[[#This Row],[State]]+4))</f>
        <v>#N/A</v>
      </c>
    </row>
    <row r="941" spans="1:9" x14ac:dyDescent="0.25">
      <c r="A941" s="1">
        <f t="shared" si="44"/>
        <v>3</v>
      </c>
      <c r="B941" s="1">
        <f t="shared" si="42"/>
        <v>2</v>
      </c>
      <c r="C941" s="1">
        <f>IF(Systematic[[#This Row],[VariableIndex]]&gt;1,C940,IF(C940+1=StepsPerSubsample,0,C940+1))</f>
        <v>8</v>
      </c>
      <c r="D941" s="1">
        <f t="shared" si="43"/>
        <v>2</v>
      </c>
      <c r="E941" s="1" t="str">
        <f>INDEX(Protocol[Mark],MATCH(C941,Protocol[Step],0))</f>
        <v>9Dig</v>
      </c>
      <c r="F941" s="1" t="str">
        <f>INDEX(Variables[Variable],MATCH(Systematic[[#This Row],[VariableIndex]],Variables[Index],0))</f>
        <v>O2 flux per volume</v>
      </c>
      <c r="G941" s="134">
        <f>Systematic[[#This Row],[Sample]]*1000000+Systematic[[#This Row],[SubSample]]*10000+Systematic[[#This Row],[VariableIndex]]</f>
        <v>3020002</v>
      </c>
      <c r="H941" s="134">
        <f>Systematic[[#This Row],[SampleVariableLabel]]+100*Systematic[[#This Row],[State]]</f>
        <v>3020802</v>
      </c>
      <c r="I941" s="27" t="e">
        <f>IF(Systematic[[#This Row],[Sample]]&gt;nSamples,"",INDEX(MarkStats[],MATCH(Systematic[[#This Row],[SampleVariableLabel]],MarkStats[Label],0), Systematic[[#This Row],[State]]+4))</f>
        <v>#N/A</v>
      </c>
    </row>
    <row r="942" spans="1:9" x14ac:dyDescent="0.25">
      <c r="A942" s="1">
        <f t="shared" si="44"/>
        <v>3</v>
      </c>
      <c r="B942" s="1">
        <f t="shared" si="42"/>
        <v>2</v>
      </c>
      <c r="C942" s="1">
        <f>IF(Systematic[[#This Row],[VariableIndex]]&gt;1,C941,IF(C941+1=StepsPerSubsample,0,C941+1))</f>
        <v>8</v>
      </c>
      <c r="D942" s="1">
        <f t="shared" si="43"/>
        <v>3</v>
      </c>
      <c r="E942" s="1" t="str">
        <f>INDEX(Protocol[Mark],MATCH(C942,Protocol[Step],0))</f>
        <v>9Dig</v>
      </c>
      <c r="F942" s="1" t="str">
        <f>INDEX(Variables[Variable],MATCH(Systematic[[#This Row],[VariableIndex]],Variables[Index],0))</f>
        <v>Specific flux</v>
      </c>
      <c r="G942" s="134">
        <f>Systematic[[#This Row],[Sample]]*1000000+Systematic[[#This Row],[SubSample]]*10000+Systematic[[#This Row],[VariableIndex]]</f>
        <v>3020003</v>
      </c>
      <c r="H942" s="134">
        <f>Systematic[[#This Row],[SampleVariableLabel]]+100*Systematic[[#This Row],[State]]</f>
        <v>3020803</v>
      </c>
      <c r="I942" s="27" t="e">
        <f>IF(Systematic[[#This Row],[Sample]]&gt;nSamples,"",INDEX(MarkStats[],MATCH(Systematic[[#This Row],[SampleVariableLabel]],MarkStats[Label],0), Systematic[[#This Row],[State]]+4))</f>
        <v>#N/A</v>
      </c>
    </row>
    <row r="943" spans="1:9" x14ac:dyDescent="0.25">
      <c r="A943" s="1">
        <f t="shared" si="44"/>
        <v>3</v>
      </c>
      <c r="B943" s="1">
        <f t="shared" si="42"/>
        <v>2</v>
      </c>
      <c r="C943" s="1">
        <f>IF(Systematic[[#This Row],[VariableIndex]]&gt;1,C942,IF(C942+1=StepsPerSubsample,0,C942+1))</f>
        <v>8</v>
      </c>
      <c r="D943" s="1">
        <f t="shared" si="43"/>
        <v>4</v>
      </c>
      <c r="E943" s="1" t="str">
        <f>INDEX(Protocol[Mark],MATCH(C943,Protocol[Step],0))</f>
        <v>9Dig</v>
      </c>
      <c r="F943" s="1" t="str">
        <f>INDEX(Variables[Variable],MATCH(Systematic[[#This Row],[VariableIndex]],Variables[Index],0))</f>
        <v>Flux control ratio</v>
      </c>
      <c r="G943" s="134">
        <f>Systematic[[#This Row],[Sample]]*1000000+Systematic[[#This Row],[SubSample]]*10000+Systematic[[#This Row],[VariableIndex]]</f>
        <v>3020004</v>
      </c>
      <c r="H943" s="134">
        <f>Systematic[[#This Row],[SampleVariableLabel]]+100*Systematic[[#This Row],[State]]</f>
        <v>3020804</v>
      </c>
      <c r="I943" s="27" t="e">
        <f>IF(Systematic[[#This Row],[Sample]]&gt;nSamples,"",INDEX(MarkStats[],MATCH(Systematic[[#This Row],[SampleVariableLabel]],MarkStats[Label],0), Systematic[[#This Row],[State]]+4))</f>
        <v>#N/A</v>
      </c>
    </row>
    <row r="944" spans="1:9" x14ac:dyDescent="0.25">
      <c r="A944" s="1">
        <f t="shared" si="44"/>
        <v>3</v>
      </c>
      <c r="B944" s="1">
        <f t="shared" si="42"/>
        <v>2</v>
      </c>
      <c r="C944" s="1">
        <f>IF(Systematic[[#This Row],[VariableIndex]]&gt;1,C943,IF(C943+1=StepsPerSubsample,0,C943+1))</f>
        <v>8</v>
      </c>
      <c r="D944" s="1">
        <f t="shared" si="43"/>
        <v>5</v>
      </c>
      <c r="E944" s="1" t="str">
        <f>INDEX(Protocol[Mark],MATCH(C944,Protocol[Step],0))</f>
        <v>9Dig</v>
      </c>
      <c r="F944" s="1" t="str">
        <f>INDEX(Variables[Variable],MATCH(Systematic[[#This Row],[VariableIndex]],Variables[Index],0))</f>
        <v>Specific flux (mt)</v>
      </c>
      <c r="G944" s="134">
        <f>Systematic[[#This Row],[Sample]]*1000000+Systematic[[#This Row],[SubSample]]*10000+Systematic[[#This Row],[VariableIndex]]</f>
        <v>3020005</v>
      </c>
      <c r="H944" s="134">
        <f>Systematic[[#This Row],[SampleVariableLabel]]+100*Systematic[[#This Row],[State]]</f>
        <v>3020805</v>
      </c>
      <c r="I944" s="27" t="e">
        <f>IF(Systematic[[#This Row],[Sample]]&gt;nSamples,"",INDEX(MarkStats[],MATCH(Systematic[[#This Row],[SampleVariableLabel]],MarkStats[Label],0), Systematic[[#This Row],[State]]+4))</f>
        <v>#N/A</v>
      </c>
    </row>
    <row r="945" spans="1:9" x14ac:dyDescent="0.25">
      <c r="A945" s="1">
        <f t="shared" si="44"/>
        <v>3</v>
      </c>
      <c r="B945" s="1">
        <f t="shared" si="42"/>
        <v>2</v>
      </c>
      <c r="C945" s="1">
        <f>IF(Systematic[[#This Row],[VariableIndex]]&gt;1,C944,IF(C944+1=StepsPerSubsample,0,C944+1))</f>
        <v>8</v>
      </c>
      <c r="D945" s="1">
        <f t="shared" si="43"/>
        <v>6</v>
      </c>
      <c r="E945" s="1" t="str">
        <f>INDEX(Protocol[Mark],MATCH(C945,Protocol[Step],0))</f>
        <v>9Dig</v>
      </c>
      <c r="F945" s="1" t="str">
        <f>INDEX(Variables[Variable],MATCH(Systematic[[#This Row],[VariableIndex]],Variables[Index],0))</f>
        <v>FCR (mt: ROX-corr.)</v>
      </c>
      <c r="G945" s="134">
        <f>Systematic[[#This Row],[Sample]]*1000000+Systematic[[#This Row],[SubSample]]*10000+Systematic[[#This Row],[VariableIndex]]</f>
        <v>3020006</v>
      </c>
      <c r="H945" s="134">
        <f>Systematic[[#This Row],[SampleVariableLabel]]+100*Systematic[[#This Row],[State]]</f>
        <v>3020806</v>
      </c>
      <c r="I945" s="27" t="e">
        <f>IF(Systematic[[#This Row],[Sample]]&gt;nSamples,"",INDEX(MarkStats[],MATCH(Systematic[[#This Row],[SampleVariableLabel]],MarkStats[Label],0), Systematic[[#This Row],[State]]+4))</f>
        <v>#N/A</v>
      </c>
    </row>
    <row r="946" spans="1:9" x14ac:dyDescent="0.25">
      <c r="A946" s="1">
        <f t="shared" si="44"/>
        <v>3</v>
      </c>
      <c r="B946" s="1">
        <f t="shared" si="42"/>
        <v>2</v>
      </c>
      <c r="C946" s="1">
        <f>IF(Systematic[[#This Row],[VariableIndex]]&gt;1,C945,IF(C945+1=StepsPerSubsample,0,C945+1))</f>
        <v>8</v>
      </c>
      <c r="D946" s="1">
        <f t="shared" si="43"/>
        <v>7</v>
      </c>
      <c r="E946" s="1" t="str">
        <f>INDEX(Protocol[Mark],MATCH(C946,Protocol[Step],0))</f>
        <v>9Dig</v>
      </c>
      <c r="F946" s="1" t="str">
        <f>INDEX(Variables[Variable],MATCH(Systematic[[#This Row],[VariableIndex]],Variables[Index],0))</f>
        <v>FCR (mt: ROX-corr.)</v>
      </c>
      <c r="G946" s="134">
        <f>Systematic[[#This Row],[Sample]]*1000000+Systematic[[#This Row],[SubSample]]*10000+Systematic[[#This Row],[VariableIndex]]</f>
        <v>3020007</v>
      </c>
      <c r="H946" s="134">
        <f>Systematic[[#This Row],[SampleVariableLabel]]+100*Systematic[[#This Row],[State]]</f>
        <v>3020807</v>
      </c>
      <c r="I946" s="27" t="e">
        <f>IF(Systematic[[#This Row],[Sample]]&gt;nSamples,"",INDEX(MarkStats[],MATCH(Systematic[[#This Row],[SampleVariableLabel]],MarkStats[Label],0), Systematic[[#This Row],[State]]+4))</f>
        <v>#N/A</v>
      </c>
    </row>
    <row r="947" spans="1:9" x14ac:dyDescent="0.25">
      <c r="A947" s="1">
        <f t="shared" si="44"/>
        <v>3</v>
      </c>
      <c r="B947" s="1">
        <f t="shared" si="42"/>
        <v>2</v>
      </c>
      <c r="C947" s="1">
        <f>IF(Systematic[[#This Row],[VariableIndex]]&gt;1,C946,IF(C946+1=StepsPerSubsample,0,C946+1))</f>
        <v>9</v>
      </c>
      <c r="D947" s="1">
        <f t="shared" si="43"/>
        <v>1</v>
      </c>
      <c r="E947" s="1" t="str">
        <f>INDEX(Protocol[Mark],MATCH(C947,Protocol[Step],0))</f>
        <v>9U</v>
      </c>
      <c r="F947" s="1" t="str">
        <f>INDEX(Variables[Variable],MATCH(Systematic[[#This Row],[VariableIndex]],Variables[Index],0))</f>
        <v>O2 concentration</v>
      </c>
      <c r="G947" s="134">
        <f>Systematic[[#This Row],[Sample]]*1000000+Systematic[[#This Row],[SubSample]]*10000+Systematic[[#This Row],[VariableIndex]]</f>
        <v>3020001</v>
      </c>
      <c r="H947" s="134">
        <f>Systematic[[#This Row],[SampleVariableLabel]]+100*Systematic[[#This Row],[State]]</f>
        <v>3020901</v>
      </c>
      <c r="I947" s="27" t="e">
        <f>IF(Systematic[[#This Row],[Sample]]&gt;nSamples,"",INDEX(MarkStats[],MATCH(Systematic[[#This Row],[SampleVariableLabel]],MarkStats[Label],0), Systematic[[#This Row],[State]]+4))</f>
        <v>#N/A</v>
      </c>
    </row>
    <row r="948" spans="1:9" x14ac:dyDescent="0.25">
      <c r="A948" s="1">
        <f t="shared" si="44"/>
        <v>3</v>
      </c>
      <c r="B948" s="1">
        <f t="shared" si="42"/>
        <v>2</v>
      </c>
      <c r="C948" s="1">
        <f>IF(Systematic[[#This Row],[VariableIndex]]&gt;1,C947,IF(C947+1=StepsPerSubsample,0,C947+1))</f>
        <v>9</v>
      </c>
      <c r="D948" s="1">
        <f t="shared" si="43"/>
        <v>2</v>
      </c>
      <c r="E948" s="1" t="str">
        <f>INDEX(Protocol[Mark],MATCH(C948,Protocol[Step],0))</f>
        <v>9U</v>
      </c>
      <c r="F948" s="1" t="str">
        <f>INDEX(Variables[Variable],MATCH(Systematic[[#This Row],[VariableIndex]],Variables[Index],0))</f>
        <v>O2 flux per volume</v>
      </c>
      <c r="G948" s="134">
        <f>Systematic[[#This Row],[Sample]]*1000000+Systematic[[#This Row],[SubSample]]*10000+Systematic[[#This Row],[VariableIndex]]</f>
        <v>3020002</v>
      </c>
      <c r="H948" s="134">
        <f>Systematic[[#This Row],[SampleVariableLabel]]+100*Systematic[[#This Row],[State]]</f>
        <v>3020902</v>
      </c>
      <c r="I948" s="27" t="e">
        <f>IF(Systematic[[#This Row],[Sample]]&gt;nSamples,"",INDEX(MarkStats[],MATCH(Systematic[[#This Row],[SampleVariableLabel]],MarkStats[Label],0), Systematic[[#This Row],[State]]+4))</f>
        <v>#N/A</v>
      </c>
    </row>
    <row r="949" spans="1:9" x14ac:dyDescent="0.25">
      <c r="A949" s="1">
        <f t="shared" si="44"/>
        <v>3</v>
      </c>
      <c r="B949" s="1">
        <f t="shared" si="42"/>
        <v>2</v>
      </c>
      <c r="C949" s="1">
        <f>IF(Systematic[[#This Row],[VariableIndex]]&gt;1,C948,IF(C948+1=StepsPerSubsample,0,C948+1))</f>
        <v>9</v>
      </c>
      <c r="D949" s="1">
        <f t="shared" si="43"/>
        <v>3</v>
      </c>
      <c r="E949" s="1" t="str">
        <f>INDEX(Protocol[Mark],MATCH(C949,Protocol[Step],0))</f>
        <v>9U</v>
      </c>
      <c r="F949" s="1" t="str">
        <f>INDEX(Variables[Variable],MATCH(Systematic[[#This Row],[VariableIndex]],Variables[Index],0))</f>
        <v>Specific flux</v>
      </c>
      <c r="G949" s="134">
        <f>Systematic[[#This Row],[Sample]]*1000000+Systematic[[#This Row],[SubSample]]*10000+Systematic[[#This Row],[VariableIndex]]</f>
        <v>3020003</v>
      </c>
      <c r="H949" s="134">
        <f>Systematic[[#This Row],[SampleVariableLabel]]+100*Systematic[[#This Row],[State]]</f>
        <v>3020903</v>
      </c>
      <c r="I949" s="27" t="e">
        <f>IF(Systematic[[#This Row],[Sample]]&gt;nSamples,"",INDEX(MarkStats[],MATCH(Systematic[[#This Row],[SampleVariableLabel]],MarkStats[Label],0), Systematic[[#This Row],[State]]+4))</f>
        <v>#N/A</v>
      </c>
    </row>
    <row r="950" spans="1:9" x14ac:dyDescent="0.25">
      <c r="A950" s="1">
        <f t="shared" si="44"/>
        <v>3</v>
      </c>
      <c r="B950" s="1">
        <f t="shared" si="42"/>
        <v>2</v>
      </c>
      <c r="C950" s="1">
        <f>IF(Systematic[[#This Row],[VariableIndex]]&gt;1,C949,IF(C949+1=StepsPerSubsample,0,C949+1))</f>
        <v>9</v>
      </c>
      <c r="D950" s="1">
        <f t="shared" si="43"/>
        <v>4</v>
      </c>
      <c r="E950" s="1" t="str">
        <f>INDEX(Protocol[Mark],MATCH(C950,Protocol[Step],0))</f>
        <v>9U</v>
      </c>
      <c r="F950" s="1" t="str">
        <f>INDEX(Variables[Variable],MATCH(Systematic[[#This Row],[VariableIndex]],Variables[Index],0))</f>
        <v>Flux control ratio</v>
      </c>
      <c r="G950" s="134">
        <f>Systematic[[#This Row],[Sample]]*1000000+Systematic[[#This Row],[SubSample]]*10000+Systematic[[#This Row],[VariableIndex]]</f>
        <v>3020004</v>
      </c>
      <c r="H950" s="134">
        <f>Systematic[[#This Row],[SampleVariableLabel]]+100*Systematic[[#This Row],[State]]</f>
        <v>3020904</v>
      </c>
      <c r="I950" s="27" t="e">
        <f>IF(Systematic[[#This Row],[Sample]]&gt;nSamples,"",INDEX(MarkStats[],MATCH(Systematic[[#This Row],[SampleVariableLabel]],MarkStats[Label],0), Systematic[[#This Row],[State]]+4))</f>
        <v>#N/A</v>
      </c>
    </row>
    <row r="951" spans="1:9" x14ac:dyDescent="0.25">
      <c r="A951" s="1">
        <f t="shared" si="44"/>
        <v>3</v>
      </c>
      <c r="B951" s="1">
        <f t="shared" si="42"/>
        <v>2</v>
      </c>
      <c r="C951" s="1">
        <f>IF(Systematic[[#This Row],[VariableIndex]]&gt;1,C950,IF(C950+1=StepsPerSubsample,0,C950+1))</f>
        <v>9</v>
      </c>
      <c r="D951" s="1">
        <f t="shared" si="43"/>
        <v>5</v>
      </c>
      <c r="E951" s="1" t="str">
        <f>INDEX(Protocol[Mark],MATCH(C951,Protocol[Step],0))</f>
        <v>9U</v>
      </c>
      <c r="F951" s="1" t="str">
        <f>INDEX(Variables[Variable],MATCH(Systematic[[#This Row],[VariableIndex]],Variables[Index],0))</f>
        <v>Specific flux (mt)</v>
      </c>
      <c r="G951" s="134">
        <f>Systematic[[#This Row],[Sample]]*1000000+Systematic[[#This Row],[SubSample]]*10000+Systematic[[#This Row],[VariableIndex]]</f>
        <v>3020005</v>
      </c>
      <c r="H951" s="134">
        <f>Systematic[[#This Row],[SampleVariableLabel]]+100*Systematic[[#This Row],[State]]</f>
        <v>3020905</v>
      </c>
      <c r="I951" s="27" t="e">
        <f>IF(Systematic[[#This Row],[Sample]]&gt;nSamples,"",INDEX(MarkStats[],MATCH(Systematic[[#This Row],[SampleVariableLabel]],MarkStats[Label],0), Systematic[[#This Row],[State]]+4))</f>
        <v>#N/A</v>
      </c>
    </row>
    <row r="952" spans="1:9" x14ac:dyDescent="0.25">
      <c r="A952" s="1">
        <f t="shared" si="44"/>
        <v>3</v>
      </c>
      <c r="B952" s="1">
        <f t="shared" si="42"/>
        <v>2</v>
      </c>
      <c r="C952" s="1">
        <f>IF(Systematic[[#This Row],[VariableIndex]]&gt;1,C951,IF(C951+1=StepsPerSubsample,0,C951+1))</f>
        <v>9</v>
      </c>
      <c r="D952" s="1">
        <f t="shared" si="43"/>
        <v>6</v>
      </c>
      <c r="E952" s="1" t="str">
        <f>INDEX(Protocol[Mark],MATCH(C952,Protocol[Step],0))</f>
        <v>9U</v>
      </c>
      <c r="F952" s="1" t="str">
        <f>INDEX(Variables[Variable],MATCH(Systematic[[#This Row],[VariableIndex]],Variables[Index],0))</f>
        <v>FCR (mt: ROX-corr.)</v>
      </c>
      <c r="G952" s="134">
        <f>Systematic[[#This Row],[Sample]]*1000000+Systematic[[#This Row],[SubSample]]*10000+Systematic[[#This Row],[VariableIndex]]</f>
        <v>3020006</v>
      </c>
      <c r="H952" s="134">
        <f>Systematic[[#This Row],[SampleVariableLabel]]+100*Systematic[[#This Row],[State]]</f>
        <v>3020906</v>
      </c>
      <c r="I952" s="27" t="e">
        <f>IF(Systematic[[#This Row],[Sample]]&gt;nSamples,"",INDEX(MarkStats[],MATCH(Systematic[[#This Row],[SampleVariableLabel]],MarkStats[Label],0), Systematic[[#This Row],[State]]+4))</f>
        <v>#N/A</v>
      </c>
    </row>
    <row r="953" spans="1:9" x14ac:dyDescent="0.25">
      <c r="A953" s="1">
        <f t="shared" si="44"/>
        <v>3</v>
      </c>
      <c r="B953" s="1">
        <f t="shared" si="42"/>
        <v>2</v>
      </c>
      <c r="C953" s="1">
        <f>IF(Systematic[[#This Row],[VariableIndex]]&gt;1,C952,IF(C952+1=StepsPerSubsample,0,C952+1))</f>
        <v>9</v>
      </c>
      <c r="D953" s="1">
        <f t="shared" si="43"/>
        <v>7</v>
      </c>
      <c r="E953" s="1" t="str">
        <f>INDEX(Protocol[Mark],MATCH(C953,Protocol[Step],0))</f>
        <v>9U</v>
      </c>
      <c r="F953" s="1" t="str">
        <f>INDEX(Variables[Variable],MATCH(Systematic[[#This Row],[VariableIndex]],Variables[Index],0))</f>
        <v>FCR (mt: ROX-corr.)</v>
      </c>
      <c r="G953" s="134">
        <f>Systematic[[#This Row],[Sample]]*1000000+Systematic[[#This Row],[SubSample]]*10000+Systematic[[#This Row],[VariableIndex]]</f>
        <v>3020007</v>
      </c>
      <c r="H953" s="134">
        <f>Systematic[[#This Row],[SampleVariableLabel]]+100*Systematic[[#This Row],[State]]</f>
        <v>3020907</v>
      </c>
      <c r="I953" s="27" t="e">
        <f>IF(Systematic[[#This Row],[Sample]]&gt;nSamples,"",INDEX(MarkStats[],MATCH(Systematic[[#This Row],[SampleVariableLabel]],MarkStats[Label],0), Systematic[[#This Row],[State]]+4))</f>
        <v>#N/A</v>
      </c>
    </row>
    <row r="954" spans="1:9" x14ac:dyDescent="0.25">
      <c r="A954" s="1">
        <f t="shared" si="44"/>
        <v>3</v>
      </c>
      <c r="B954" s="1">
        <f t="shared" si="42"/>
        <v>2</v>
      </c>
      <c r="C954" s="1">
        <f>IF(Systematic[[#This Row],[VariableIndex]]&gt;1,C953,IF(C953+1=StepsPerSubsample,0,C953+1))</f>
        <v>10</v>
      </c>
      <c r="D954" s="1">
        <f t="shared" si="43"/>
        <v>1</v>
      </c>
      <c r="E954" s="1" t="str">
        <f>INDEX(Protocol[Mark],MATCH(C954,Protocol[Step],0))</f>
        <v>9c</v>
      </c>
      <c r="F954" s="1" t="str">
        <f>INDEX(Variables[Variable],MATCH(Systematic[[#This Row],[VariableIndex]],Variables[Index],0))</f>
        <v>O2 concentration</v>
      </c>
      <c r="G954" s="134">
        <f>Systematic[[#This Row],[Sample]]*1000000+Systematic[[#This Row],[SubSample]]*10000+Systematic[[#This Row],[VariableIndex]]</f>
        <v>3020001</v>
      </c>
      <c r="H954" s="134">
        <f>Systematic[[#This Row],[SampleVariableLabel]]+100*Systematic[[#This Row],[State]]</f>
        <v>3021001</v>
      </c>
      <c r="I954" s="27" t="e">
        <f>IF(Systematic[[#This Row],[Sample]]&gt;nSamples,"",INDEX(MarkStats[],MATCH(Systematic[[#This Row],[SampleVariableLabel]],MarkStats[Label],0), Systematic[[#This Row],[State]]+4))</f>
        <v>#N/A</v>
      </c>
    </row>
    <row r="955" spans="1:9" x14ac:dyDescent="0.25">
      <c r="A955" s="1">
        <f t="shared" si="44"/>
        <v>3</v>
      </c>
      <c r="B955" s="1">
        <f t="shared" si="42"/>
        <v>2</v>
      </c>
      <c r="C955" s="1">
        <f>IF(Systematic[[#This Row],[VariableIndex]]&gt;1,C954,IF(C954+1=StepsPerSubsample,0,C954+1))</f>
        <v>10</v>
      </c>
      <c r="D955" s="1">
        <f t="shared" si="43"/>
        <v>2</v>
      </c>
      <c r="E955" s="1" t="str">
        <f>INDEX(Protocol[Mark],MATCH(C955,Protocol[Step],0))</f>
        <v>9c</v>
      </c>
      <c r="F955" s="1" t="str">
        <f>INDEX(Variables[Variable],MATCH(Systematic[[#This Row],[VariableIndex]],Variables[Index],0))</f>
        <v>O2 flux per volume</v>
      </c>
      <c r="G955" s="134">
        <f>Systematic[[#This Row],[Sample]]*1000000+Systematic[[#This Row],[SubSample]]*10000+Systematic[[#This Row],[VariableIndex]]</f>
        <v>3020002</v>
      </c>
      <c r="H955" s="134">
        <f>Systematic[[#This Row],[SampleVariableLabel]]+100*Systematic[[#This Row],[State]]</f>
        <v>3021002</v>
      </c>
      <c r="I955" s="27" t="e">
        <f>IF(Systematic[[#This Row],[Sample]]&gt;nSamples,"",INDEX(MarkStats[],MATCH(Systematic[[#This Row],[SampleVariableLabel]],MarkStats[Label],0), Systematic[[#This Row],[State]]+4))</f>
        <v>#N/A</v>
      </c>
    </row>
    <row r="956" spans="1:9" x14ac:dyDescent="0.25">
      <c r="A956" s="1">
        <f t="shared" si="44"/>
        <v>3</v>
      </c>
      <c r="B956" s="1">
        <f t="shared" si="42"/>
        <v>2</v>
      </c>
      <c r="C956" s="1">
        <f>IF(Systematic[[#This Row],[VariableIndex]]&gt;1,C955,IF(C955+1=StepsPerSubsample,0,C955+1))</f>
        <v>10</v>
      </c>
      <c r="D956" s="1">
        <f t="shared" si="43"/>
        <v>3</v>
      </c>
      <c r="E956" s="1" t="str">
        <f>INDEX(Protocol[Mark],MATCH(C956,Protocol[Step],0))</f>
        <v>9c</v>
      </c>
      <c r="F956" s="1" t="str">
        <f>INDEX(Variables[Variable],MATCH(Systematic[[#This Row],[VariableIndex]],Variables[Index],0))</f>
        <v>Specific flux</v>
      </c>
      <c r="G956" s="134">
        <f>Systematic[[#This Row],[Sample]]*1000000+Systematic[[#This Row],[SubSample]]*10000+Systematic[[#This Row],[VariableIndex]]</f>
        <v>3020003</v>
      </c>
      <c r="H956" s="134">
        <f>Systematic[[#This Row],[SampleVariableLabel]]+100*Systematic[[#This Row],[State]]</f>
        <v>3021003</v>
      </c>
      <c r="I956" s="27" t="e">
        <f>IF(Systematic[[#This Row],[Sample]]&gt;nSamples,"",INDEX(MarkStats[],MATCH(Systematic[[#This Row],[SampleVariableLabel]],MarkStats[Label],0), Systematic[[#This Row],[State]]+4))</f>
        <v>#N/A</v>
      </c>
    </row>
    <row r="957" spans="1:9" x14ac:dyDescent="0.25">
      <c r="A957" s="1">
        <f t="shared" si="44"/>
        <v>3</v>
      </c>
      <c r="B957" s="1">
        <f t="shared" si="42"/>
        <v>2</v>
      </c>
      <c r="C957" s="1">
        <f>IF(Systematic[[#This Row],[VariableIndex]]&gt;1,C956,IF(C956+1=StepsPerSubsample,0,C956+1))</f>
        <v>10</v>
      </c>
      <c r="D957" s="1">
        <f t="shared" si="43"/>
        <v>4</v>
      </c>
      <c r="E957" s="1" t="str">
        <f>INDEX(Protocol[Mark],MATCH(C957,Protocol[Step],0))</f>
        <v>9c</v>
      </c>
      <c r="F957" s="1" t="str">
        <f>INDEX(Variables[Variable],MATCH(Systematic[[#This Row],[VariableIndex]],Variables[Index],0))</f>
        <v>Flux control ratio</v>
      </c>
      <c r="G957" s="134">
        <f>Systematic[[#This Row],[Sample]]*1000000+Systematic[[#This Row],[SubSample]]*10000+Systematic[[#This Row],[VariableIndex]]</f>
        <v>3020004</v>
      </c>
      <c r="H957" s="134">
        <f>Systematic[[#This Row],[SampleVariableLabel]]+100*Systematic[[#This Row],[State]]</f>
        <v>3021004</v>
      </c>
      <c r="I957" s="27" t="e">
        <f>IF(Systematic[[#This Row],[Sample]]&gt;nSamples,"",INDEX(MarkStats[],MATCH(Systematic[[#This Row],[SampleVariableLabel]],MarkStats[Label],0), Systematic[[#This Row],[State]]+4))</f>
        <v>#N/A</v>
      </c>
    </row>
    <row r="958" spans="1:9" x14ac:dyDescent="0.25">
      <c r="A958" s="1">
        <f t="shared" si="44"/>
        <v>3</v>
      </c>
      <c r="B958" s="1">
        <f t="shared" si="42"/>
        <v>2</v>
      </c>
      <c r="C958" s="1">
        <f>IF(Systematic[[#This Row],[VariableIndex]]&gt;1,C957,IF(C957+1=StepsPerSubsample,0,C957+1))</f>
        <v>10</v>
      </c>
      <c r="D958" s="1">
        <f t="shared" si="43"/>
        <v>5</v>
      </c>
      <c r="E958" s="1" t="str">
        <f>INDEX(Protocol[Mark],MATCH(C958,Protocol[Step],0))</f>
        <v>9c</v>
      </c>
      <c r="F958" s="1" t="str">
        <f>INDEX(Variables[Variable],MATCH(Systematic[[#This Row],[VariableIndex]],Variables[Index],0))</f>
        <v>Specific flux (mt)</v>
      </c>
      <c r="G958" s="134">
        <f>Systematic[[#This Row],[Sample]]*1000000+Systematic[[#This Row],[SubSample]]*10000+Systematic[[#This Row],[VariableIndex]]</f>
        <v>3020005</v>
      </c>
      <c r="H958" s="134">
        <f>Systematic[[#This Row],[SampleVariableLabel]]+100*Systematic[[#This Row],[State]]</f>
        <v>3021005</v>
      </c>
      <c r="I958" s="27" t="e">
        <f>IF(Systematic[[#This Row],[Sample]]&gt;nSamples,"",INDEX(MarkStats[],MATCH(Systematic[[#This Row],[SampleVariableLabel]],MarkStats[Label],0), Systematic[[#This Row],[State]]+4))</f>
        <v>#N/A</v>
      </c>
    </row>
    <row r="959" spans="1:9" x14ac:dyDescent="0.25">
      <c r="A959" s="1">
        <f t="shared" si="44"/>
        <v>3</v>
      </c>
      <c r="B959" s="1">
        <f t="shared" si="42"/>
        <v>2</v>
      </c>
      <c r="C959" s="1">
        <f>IF(Systematic[[#This Row],[VariableIndex]]&gt;1,C958,IF(C958+1=StepsPerSubsample,0,C958+1))</f>
        <v>10</v>
      </c>
      <c r="D959" s="1">
        <f t="shared" si="43"/>
        <v>6</v>
      </c>
      <c r="E959" s="1" t="str">
        <f>INDEX(Protocol[Mark],MATCH(C959,Protocol[Step],0))</f>
        <v>9c</v>
      </c>
      <c r="F959" s="1" t="str">
        <f>INDEX(Variables[Variable],MATCH(Systematic[[#This Row],[VariableIndex]],Variables[Index],0))</f>
        <v>FCR (mt: ROX-corr.)</v>
      </c>
      <c r="G959" s="134">
        <f>Systematic[[#This Row],[Sample]]*1000000+Systematic[[#This Row],[SubSample]]*10000+Systematic[[#This Row],[VariableIndex]]</f>
        <v>3020006</v>
      </c>
      <c r="H959" s="134">
        <f>Systematic[[#This Row],[SampleVariableLabel]]+100*Systematic[[#This Row],[State]]</f>
        <v>3021006</v>
      </c>
      <c r="I959" s="27" t="e">
        <f>IF(Systematic[[#This Row],[Sample]]&gt;nSamples,"",INDEX(MarkStats[],MATCH(Systematic[[#This Row],[SampleVariableLabel]],MarkStats[Label],0), Systematic[[#This Row],[State]]+4))</f>
        <v>#N/A</v>
      </c>
    </row>
    <row r="960" spans="1:9" x14ac:dyDescent="0.25">
      <c r="A960" s="1">
        <f t="shared" si="44"/>
        <v>3</v>
      </c>
      <c r="B960" s="1">
        <f t="shared" si="42"/>
        <v>2</v>
      </c>
      <c r="C960" s="1">
        <f>IF(Systematic[[#This Row],[VariableIndex]]&gt;1,C959,IF(C959+1=StepsPerSubsample,0,C959+1))</f>
        <v>10</v>
      </c>
      <c r="D960" s="1">
        <f t="shared" si="43"/>
        <v>7</v>
      </c>
      <c r="E960" s="1" t="str">
        <f>INDEX(Protocol[Mark],MATCH(C960,Protocol[Step],0))</f>
        <v>9c</v>
      </c>
      <c r="F960" s="1" t="str">
        <f>INDEX(Variables[Variable],MATCH(Systematic[[#This Row],[VariableIndex]],Variables[Index],0))</f>
        <v>FCR (mt: ROX-corr.)</v>
      </c>
      <c r="G960" s="134">
        <f>Systematic[[#This Row],[Sample]]*1000000+Systematic[[#This Row],[SubSample]]*10000+Systematic[[#This Row],[VariableIndex]]</f>
        <v>3020007</v>
      </c>
      <c r="H960" s="134">
        <f>Systematic[[#This Row],[SampleVariableLabel]]+100*Systematic[[#This Row],[State]]</f>
        <v>3021007</v>
      </c>
      <c r="I960" s="27" t="e">
        <f>IF(Systematic[[#This Row],[Sample]]&gt;nSamples,"",INDEX(MarkStats[],MATCH(Systematic[[#This Row],[SampleVariableLabel]],MarkStats[Label],0), Systematic[[#This Row],[State]]+4))</f>
        <v>#N/A</v>
      </c>
    </row>
    <row r="961" spans="1:9" x14ac:dyDescent="0.25">
      <c r="A961" s="1">
        <f t="shared" si="44"/>
        <v>3</v>
      </c>
      <c r="B961" s="1">
        <f t="shared" si="42"/>
        <v>2</v>
      </c>
      <c r="C961" s="1">
        <f>IF(Systematic[[#This Row],[VariableIndex]]&gt;1,C960,IF(C960+1=StepsPerSubsample,0,C960+1))</f>
        <v>11</v>
      </c>
      <c r="D961" s="1">
        <f t="shared" si="43"/>
        <v>1</v>
      </c>
      <c r="E961" s="1" t="str">
        <f>INDEX(Protocol[Mark],MATCH(C961,Protocol[Step],0))</f>
        <v>10Ama</v>
      </c>
      <c r="F961" s="1" t="str">
        <f>INDEX(Variables[Variable],MATCH(Systematic[[#This Row],[VariableIndex]],Variables[Index],0))</f>
        <v>O2 concentration</v>
      </c>
      <c r="G961" s="134">
        <f>Systematic[[#This Row],[Sample]]*1000000+Systematic[[#This Row],[SubSample]]*10000+Systematic[[#This Row],[VariableIndex]]</f>
        <v>3020001</v>
      </c>
      <c r="H961" s="134">
        <f>Systematic[[#This Row],[SampleVariableLabel]]+100*Systematic[[#This Row],[State]]</f>
        <v>3021101</v>
      </c>
      <c r="I961" s="27" t="e">
        <f>IF(Systematic[[#This Row],[Sample]]&gt;nSamples,"",INDEX(MarkStats[],MATCH(Systematic[[#This Row],[SampleVariableLabel]],MarkStats[Label],0), Systematic[[#This Row],[State]]+4))</f>
        <v>#N/A</v>
      </c>
    </row>
    <row r="962" spans="1:9" x14ac:dyDescent="0.25">
      <c r="A962" s="1">
        <f t="shared" si="44"/>
        <v>3</v>
      </c>
      <c r="B962" s="1">
        <f t="shared" si="42"/>
        <v>2</v>
      </c>
      <c r="C962" s="1">
        <f>IF(Systematic[[#This Row],[VariableIndex]]&gt;1,C961,IF(C961+1=StepsPerSubsample,0,C961+1))</f>
        <v>11</v>
      </c>
      <c r="D962" s="1">
        <f t="shared" si="43"/>
        <v>2</v>
      </c>
      <c r="E962" s="1" t="str">
        <f>INDEX(Protocol[Mark],MATCH(C962,Protocol[Step],0))</f>
        <v>10Ama</v>
      </c>
      <c r="F962" s="1" t="str">
        <f>INDEX(Variables[Variable],MATCH(Systematic[[#This Row],[VariableIndex]],Variables[Index],0))</f>
        <v>O2 flux per volume</v>
      </c>
      <c r="G962" s="134">
        <f>Systematic[[#This Row],[Sample]]*1000000+Systematic[[#This Row],[SubSample]]*10000+Systematic[[#This Row],[VariableIndex]]</f>
        <v>3020002</v>
      </c>
      <c r="H962" s="134">
        <f>Systematic[[#This Row],[SampleVariableLabel]]+100*Systematic[[#This Row],[State]]</f>
        <v>3021102</v>
      </c>
      <c r="I962" s="27" t="e">
        <f>IF(Systematic[[#This Row],[Sample]]&gt;nSamples,"",INDEX(MarkStats[],MATCH(Systematic[[#This Row],[SampleVariableLabel]],MarkStats[Label],0), Systematic[[#This Row],[State]]+4))</f>
        <v>#N/A</v>
      </c>
    </row>
    <row r="963" spans="1:9" x14ac:dyDescent="0.25">
      <c r="A963" s="1">
        <f t="shared" si="44"/>
        <v>3</v>
      </c>
      <c r="B963" s="1">
        <f t="shared" ref="B963:B1000" si="45">IF(OR(C963&gt;0,D963&gt;1),B962,IF(B962=SubsamplesPerSample,1,B962+1))</f>
        <v>2</v>
      </c>
      <c r="C963" s="1">
        <f>IF(Systematic[[#This Row],[VariableIndex]]&gt;1,C962,IF(C962+1=StepsPerSubsample,0,C962+1))</f>
        <v>11</v>
      </c>
      <c r="D963" s="1">
        <f t="shared" ref="D963:D1026" si="46">IF(D962=nVariables,1,D962+1)</f>
        <v>3</v>
      </c>
      <c r="E963" s="1" t="str">
        <f>INDEX(Protocol[Mark],MATCH(C963,Protocol[Step],0))</f>
        <v>10Ama</v>
      </c>
      <c r="F963" s="1" t="str">
        <f>INDEX(Variables[Variable],MATCH(Systematic[[#This Row],[VariableIndex]],Variables[Index],0))</f>
        <v>Specific flux</v>
      </c>
      <c r="G963" s="134">
        <f>Systematic[[#This Row],[Sample]]*1000000+Systematic[[#This Row],[SubSample]]*10000+Systematic[[#This Row],[VariableIndex]]</f>
        <v>3020003</v>
      </c>
      <c r="H963" s="134">
        <f>Systematic[[#This Row],[SampleVariableLabel]]+100*Systematic[[#This Row],[State]]</f>
        <v>3021103</v>
      </c>
      <c r="I963" s="27" t="e">
        <f>IF(Systematic[[#This Row],[Sample]]&gt;nSamples,"",INDEX(MarkStats[],MATCH(Systematic[[#This Row],[SampleVariableLabel]],MarkStats[Label],0), Systematic[[#This Row],[State]]+4))</f>
        <v>#N/A</v>
      </c>
    </row>
    <row r="964" spans="1:9" x14ac:dyDescent="0.25">
      <c r="A964" s="1">
        <f t="shared" ref="A964:A1000" si="47">IF(OR(B964&gt;1,C964&gt;0,D964&gt;1),A963,A963+1)</f>
        <v>3</v>
      </c>
      <c r="B964" s="1">
        <f t="shared" si="45"/>
        <v>2</v>
      </c>
      <c r="C964" s="1">
        <f>IF(Systematic[[#This Row],[VariableIndex]]&gt;1,C963,IF(C963+1=StepsPerSubsample,0,C963+1))</f>
        <v>11</v>
      </c>
      <c r="D964" s="1">
        <f t="shared" si="46"/>
        <v>4</v>
      </c>
      <c r="E964" s="1" t="str">
        <f>INDEX(Protocol[Mark],MATCH(C964,Protocol[Step],0))</f>
        <v>10Ama</v>
      </c>
      <c r="F964" s="1" t="str">
        <f>INDEX(Variables[Variable],MATCH(Systematic[[#This Row],[VariableIndex]],Variables[Index],0))</f>
        <v>Flux control ratio</v>
      </c>
      <c r="G964" s="134">
        <f>Systematic[[#This Row],[Sample]]*1000000+Systematic[[#This Row],[SubSample]]*10000+Systematic[[#This Row],[VariableIndex]]</f>
        <v>3020004</v>
      </c>
      <c r="H964" s="134">
        <f>Systematic[[#This Row],[SampleVariableLabel]]+100*Systematic[[#This Row],[State]]</f>
        <v>3021104</v>
      </c>
      <c r="I964" s="27" t="e">
        <f>IF(Systematic[[#This Row],[Sample]]&gt;nSamples,"",INDEX(MarkStats[],MATCH(Systematic[[#This Row],[SampleVariableLabel]],MarkStats[Label],0), Systematic[[#This Row],[State]]+4))</f>
        <v>#N/A</v>
      </c>
    </row>
    <row r="965" spans="1:9" x14ac:dyDescent="0.25">
      <c r="A965" s="1">
        <f t="shared" si="47"/>
        <v>3</v>
      </c>
      <c r="B965" s="1">
        <f t="shared" si="45"/>
        <v>2</v>
      </c>
      <c r="C965" s="1">
        <f>IF(Systematic[[#This Row],[VariableIndex]]&gt;1,C964,IF(C964+1=StepsPerSubsample,0,C964+1))</f>
        <v>11</v>
      </c>
      <c r="D965" s="1">
        <f t="shared" si="46"/>
        <v>5</v>
      </c>
      <c r="E965" s="1" t="str">
        <f>INDEX(Protocol[Mark],MATCH(C965,Protocol[Step],0))</f>
        <v>10Ama</v>
      </c>
      <c r="F965" s="1" t="str">
        <f>INDEX(Variables[Variable],MATCH(Systematic[[#This Row],[VariableIndex]],Variables[Index],0))</f>
        <v>Specific flux (mt)</v>
      </c>
      <c r="G965" s="134">
        <f>Systematic[[#This Row],[Sample]]*1000000+Systematic[[#This Row],[SubSample]]*10000+Systematic[[#This Row],[VariableIndex]]</f>
        <v>3020005</v>
      </c>
      <c r="H965" s="134">
        <f>Systematic[[#This Row],[SampleVariableLabel]]+100*Systematic[[#This Row],[State]]</f>
        <v>3021105</v>
      </c>
      <c r="I965" s="27" t="e">
        <f>IF(Systematic[[#This Row],[Sample]]&gt;nSamples,"",INDEX(MarkStats[],MATCH(Systematic[[#This Row],[SampleVariableLabel]],MarkStats[Label],0), Systematic[[#This Row],[State]]+4))</f>
        <v>#N/A</v>
      </c>
    </row>
    <row r="966" spans="1:9" x14ac:dyDescent="0.25">
      <c r="A966" s="1">
        <f t="shared" si="47"/>
        <v>3</v>
      </c>
      <c r="B966" s="1">
        <f t="shared" si="45"/>
        <v>2</v>
      </c>
      <c r="C966" s="1">
        <f>IF(Systematic[[#This Row],[VariableIndex]]&gt;1,C965,IF(C965+1=StepsPerSubsample,0,C965+1))</f>
        <v>11</v>
      </c>
      <c r="D966" s="1">
        <f t="shared" si="46"/>
        <v>6</v>
      </c>
      <c r="E966" s="1" t="str">
        <f>INDEX(Protocol[Mark],MATCH(C966,Protocol[Step],0))</f>
        <v>10Ama</v>
      </c>
      <c r="F966" s="1" t="str">
        <f>INDEX(Variables[Variable],MATCH(Systematic[[#This Row],[VariableIndex]],Variables[Index],0))</f>
        <v>FCR (mt: ROX-corr.)</v>
      </c>
      <c r="G966" s="134">
        <f>Systematic[[#This Row],[Sample]]*1000000+Systematic[[#This Row],[SubSample]]*10000+Systematic[[#This Row],[VariableIndex]]</f>
        <v>3020006</v>
      </c>
      <c r="H966" s="134">
        <f>Systematic[[#This Row],[SampleVariableLabel]]+100*Systematic[[#This Row],[State]]</f>
        <v>3021106</v>
      </c>
      <c r="I966" s="27" t="e">
        <f>IF(Systematic[[#This Row],[Sample]]&gt;nSamples,"",INDEX(MarkStats[],MATCH(Systematic[[#This Row],[SampleVariableLabel]],MarkStats[Label],0), Systematic[[#This Row],[State]]+4))</f>
        <v>#N/A</v>
      </c>
    </row>
    <row r="967" spans="1:9" x14ac:dyDescent="0.25">
      <c r="A967" s="1">
        <f t="shared" si="47"/>
        <v>3</v>
      </c>
      <c r="B967" s="1">
        <f t="shared" si="45"/>
        <v>2</v>
      </c>
      <c r="C967" s="1">
        <f>IF(Systematic[[#This Row],[VariableIndex]]&gt;1,C966,IF(C966+1=StepsPerSubsample,0,C966+1))</f>
        <v>11</v>
      </c>
      <c r="D967" s="1">
        <f t="shared" si="46"/>
        <v>7</v>
      </c>
      <c r="E967" s="1" t="str">
        <f>INDEX(Protocol[Mark],MATCH(C967,Protocol[Step],0))</f>
        <v>10Ama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3020007</v>
      </c>
      <c r="H967" s="134">
        <f>Systematic[[#This Row],[SampleVariableLabel]]+100*Systematic[[#This Row],[State]]</f>
        <v>3021107</v>
      </c>
      <c r="I967" s="27" t="e">
        <f>IF(Systematic[[#This Row],[Sample]]&gt;nSamples,"",INDEX(MarkStats[],MATCH(Systematic[[#This Row],[SampleVariableLabel]],MarkStats[Label],0), Systematic[[#This Row],[State]]+4))</f>
        <v>#N/A</v>
      </c>
    </row>
    <row r="968" spans="1:9" x14ac:dyDescent="0.25">
      <c r="A968" s="1">
        <f t="shared" si="47"/>
        <v>3</v>
      </c>
      <c r="B968" s="1">
        <f t="shared" si="45"/>
        <v>2</v>
      </c>
      <c r="C968" s="1">
        <f>IF(Systematic[[#This Row],[VariableIndex]]&gt;1,C967,IF(C967+1=StepsPerSubsample,0,C967+1))</f>
        <v>12</v>
      </c>
      <c r="D968" s="1">
        <f t="shared" si="46"/>
        <v>1</v>
      </c>
      <c r="E968" s="1" t="str">
        <f>INDEX(Protocol[Mark],MATCH(C968,Protocol[Step],0))</f>
        <v>11AsTm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3020001</v>
      </c>
      <c r="H968" s="134">
        <f>Systematic[[#This Row],[SampleVariableLabel]]+100*Systematic[[#This Row],[State]]</f>
        <v>3021201</v>
      </c>
      <c r="I968" s="27" t="e">
        <f>IF(Systematic[[#This Row],[Sample]]&gt;nSamples,"",INDEX(MarkStats[],MATCH(Systematic[[#This Row],[SampleVariableLabel]],MarkStats[Label],0), Systematic[[#This Row],[State]]+4))</f>
        <v>#N/A</v>
      </c>
    </row>
    <row r="969" spans="1:9" x14ac:dyDescent="0.25">
      <c r="A969" s="1">
        <f t="shared" si="47"/>
        <v>3</v>
      </c>
      <c r="B969" s="1">
        <f t="shared" si="45"/>
        <v>2</v>
      </c>
      <c r="C969" s="1">
        <f>IF(Systematic[[#This Row],[VariableIndex]]&gt;1,C968,IF(C968+1=StepsPerSubsample,0,C968+1))</f>
        <v>12</v>
      </c>
      <c r="D969" s="1">
        <f t="shared" si="46"/>
        <v>2</v>
      </c>
      <c r="E969" s="1" t="str">
        <f>INDEX(Protocol[Mark],MATCH(C969,Protocol[Step],0))</f>
        <v>11AsTm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3020002</v>
      </c>
      <c r="H969" s="134">
        <f>Systematic[[#This Row],[SampleVariableLabel]]+100*Systematic[[#This Row],[State]]</f>
        <v>3021202</v>
      </c>
      <c r="I969" s="27" t="e">
        <f>IF(Systematic[[#This Row],[Sample]]&gt;nSamples,"",INDEX(MarkStats[],MATCH(Systematic[[#This Row],[SampleVariableLabel]],MarkStats[Label],0), Systematic[[#This Row],[State]]+4))</f>
        <v>#N/A</v>
      </c>
    </row>
    <row r="970" spans="1:9" x14ac:dyDescent="0.25">
      <c r="A970" s="1">
        <f t="shared" si="47"/>
        <v>3</v>
      </c>
      <c r="B970" s="1">
        <f t="shared" si="45"/>
        <v>2</v>
      </c>
      <c r="C970" s="1">
        <f>IF(Systematic[[#This Row],[VariableIndex]]&gt;1,C969,IF(C969+1=StepsPerSubsample,0,C969+1))</f>
        <v>12</v>
      </c>
      <c r="D970" s="1">
        <f t="shared" si="46"/>
        <v>3</v>
      </c>
      <c r="E970" s="1" t="str">
        <f>INDEX(Protocol[Mark],MATCH(C970,Protocol[Step],0))</f>
        <v>11AsTm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3020003</v>
      </c>
      <c r="H970" s="134">
        <f>Systematic[[#This Row],[SampleVariableLabel]]+100*Systematic[[#This Row],[State]]</f>
        <v>3021203</v>
      </c>
      <c r="I970" s="27" t="e">
        <f>IF(Systematic[[#This Row],[Sample]]&gt;nSamples,"",INDEX(MarkStats[],MATCH(Systematic[[#This Row],[SampleVariableLabel]],MarkStats[Label],0), Systematic[[#This Row],[State]]+4))</f>
        <v>#N/A</v>
      </c>
    </row>
    <row r="971" spans="1:9" x14ac:dyDescent="0.25">
      <c r="A971" s="1">
        <f t="shared" si="47"/>
        <v>3</v>
      </c>
      <c r="B971" s="1">
        <f t="shared" si="45"/>
        <v>2</v>
      </c>
      <c r="C971" s="1">
        <f>IF(Systematic[[#This Row],[VariableIndex]]&gt;1,C970,IF(C970+1=StepsPerSubsample,0,C970+1))</f>
        <v>12</v>
      </c>
      <c r="D971" s="1">
        <f t="shared" si="46"/>
        <v>4</v>
      </c>
      <c r="E971" s="1" t="str">
        <f>INDEX(Protocol[Mark],MATCH(C971,Protocol[Step],0))</f>
        <v>11AsTm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3020004</v>
      </c>
      <c r="H971" s="134">
        <f>Systematic[[#This Row],[SampleVariableLabel]]+100*Systematic[[#This Row],[State]]</f>
        <v>3021204</v>
      </c>
      <c r="I971" s="27" t="e">
        <f>IF(Systematic[[#This Row],[Sample]]&gt;nSamples,"",INDEX(MarkStats[],MATCH(Systematic[[#This Row],[SampleVariableLabel]],MarkStats[Label],0), Systematic[[#This Row],[State]]+4))</f>
        <v>#N/A</v>
      </c>
    </row>
    <row r="972" spans="1:9" x14ac:dyDescent="0.25">
      <c r="A972" s="1">
        <f t="shared" si="47"/>
        <v>3</v>
      </c>
      <c r="B972" s="1">
        <f t="shared" si="45"/>
        <v>2</v>
      </c>
      <c r="C972" s="1">
        <f>IF(Systematic[[#This Row],[VariableIndex]]&gt;1,C971,IF(C971+1=StepsPerSubsample,0,C971+1))</f>
        <v>12</v>
      </c>
      <c r="D972" s="1">
        <f t="shared" si="46"/>
        <v>5</v>
      </c>
      <c r="E972" s="1" t="str">
        <f>INDEX(Protocol[Mark],MATCH(C972,Protocol[Step],0))</f>
        <v>11AsTm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3020005</v>
      </c>
      <c r="H972" s="134">
        <f>Systematic[[#This Row],[SampleVariableLabel]]+100*Systematic[[#This Row],[State]]</f>
        <v>3021205</v>
      </c>
      <c r="I972" s="27" t="e">
        <f>IF(Systematic[[#This Row],[Sample]]&gt;nSamples,"",INDEX(MarkStats[],MATCH(Systematic[[#This Row],[SampleVariableLabel]],MarkStats[Label],0), Systematic[[#This Row],[State]]+4))</f>
        <v>#N/A</v>
      </c>
    </row>
    <row r="973" spans="1:9" x14ac:dyDescent="0.25">
      <c r="A973" s="1">
        <f t="shared" si="47"/>
        <v>3</v>
      </c>
      <c r="B973" s="1">
        <f t="shared" si="45"/>
        <v>2</v>
      </c>
      <c r="C973" s="1">
        <f>IF(Systematic[[#This Row],[VariableIndex]]&gt;1,C972,IF(C972+1=StepsPerSubsample,0,C972+1))</f>
        <v>12</v>
      </c>
      <c r="D973" s="1">
        <f t="shared" si="46"/>
        <v>6</v>
      </c>
      <c r="E973" s="1" t="str">
        <f>INDEX(Protocol[Mark],MATCH(C973,Protocol[Step],0))</f>
        <v>11AsTm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3020006</v>
      </c>
      <c r="H973" s="134">
        <f>Systematic[[#This Row],[SampleVariableLabel]]+100*Systematic[[#This Row],[State]]</f>
        <v>3021206</v>
      </c>
      <c r="I973" s="27" t="e">
        <f>IF(Systematic[[#This Row],[Sample]]&gt;nSamples,"",INDEX(MarkStats[],MATCH(Systematic[[#This Row],[SampleVariableLabel]],MarkStats[Label],0), Systematic[[#This Row],[State]]+4))</f>
        <v>#N/A</v>
      </c>
    </row>
    <row r="974" spans="1:9" x14ac:dyDescent="0.25">
      <c r="A974" s="1">
        <f t="shared" si="47"/>
        <v>3</v>
      </c>
      <c r="B974" s="1">
        <f t="shared" si="45"/>
        <v>2</v>
      </c>
      <c r="C974" s="1">
        <f>IF(Systematic[[#This Row],[VariableIndex]]&gt;1,C973,IF(C973+1=StepsPerSubsample,0,C973+1))</f>
        <v>12</v>
      </c>
      <c r="D974" s="1">
        <f t="shared" si="46"/>
        <v>7</v>
      </c>
      <c r="E974" s="1" t="str">
        <f>INDEX(Protocol[Mark],MATCH(C974,Protocol[Step],0))</f>
        <v>11AsTm</v>
      </c>
      <c r="F974" s="1" t="str">
        <f>INDEX(Variables[Variable],MATCH(Systematic[[#This Row],[VariableIndex]],Variables[Index],0))</f>
        <v>FCR (mt: ROX-corr.)</v>
      </c>
      <c r="G974" s="134">
        <f>Systematic[[#This Row],[Sample]]*1000000+Systematic[[#This Row],[SubSample]]*10000+Systematic[[#This Row],[VariableIndex]]</f>
        <v>3020007</v>
      </c>
      <c r="H974" s="134">
        <f>Systematic[[#This Row],[SampleVariableLabel]]+100*Systematic[[#This Row],[State]]</f>
        <v>3021207</v>
      </c>
      <c r="I974" s="27" t="e">
        <f>IF(Systematic[[#This Row],[Sample]]&gt;nSamples,"",INDEX(MarkStats[],MATCH(Systematic[[#This Row],[SampleVariableLabel]],MarkStats[Label],0), Systematic[[#This Row],[State]]+4))</f>
        <v>#N/A</v>
      </c>
    </row>
    <row r="975" spans="1:9" x14ac:dyDescent="0.25">
      <c r="A975" s="1">
        <f t="shared" si="47"/>
        <v>3</v>
      </c>
      <c r="B975" s="1">
        <f t="shared" si="45"/>
        <v>2</v>
      </c>
      <c r="C975" s="1">
        <f>IF(Systematic[[#This Row],[VariableIndex]]&gt;1,C974,IF(C974+1=StepsPerSubsample,0,C974+1))</f>
        <v>13</v>
      </c>
      <c r="D975" s="1">
        <f t="shared" si="46"/>
        <v>1</v>
      </c>
      <c r="E975" s="1" t="str">
        <f>INDEX(Protocol[Mark],MATCH(C975,Protocol[Step],0))</f>
        <v>12Azd</v>
      </c>
      <c r="F975" s="1" t="str">
        <f>INDEX(Variables[Variable],MATCH(Systematic[[#This Row],[VariableIndex]],Variables[Index],0))</f>
        <v>O2 concentration</v>
      </c>
      <c r="G975" s="134">
        <f>Systematic[[#This Row],[Sample]]*1000000+Systematic[[#This Row],[SubSample]]*10000+Systematic[[#This Row],[VariableIndex]]</f>
        <v>3020001</v>
      </c>
      <c r="H975" s="134">
        <f>Systematic[[#This Row],[SampleVariableLabel]]+100*Systematic[[#This Row],[State]]</f>
        <v>3021301</v>
      </c>
      <c r="I975" s="27" t="e">
        <f>IF(Systematic[[#This Row],[Sample]]&gt;nSamples,"",INDEX(MarkStats[],MATCH(Systematic[[#This Row],[SampleVariableLabel]],MarkStats[Label],0), Systematic[[#This Row],[State]]+4))</f>
        <v>#N/A</v>
      </c>
    </row>
    <row r="976" spans="1:9" x14ac:dyDescent="0.25">
      <c r="A976" s="1">
        <f t="shared" si="47"/>
        <v>3</v>
      </c>
      <c r="B976" s="1">
        <f t="shared" si="45"/>
        <v>2</v>
      </c>
      <c r="C976" s="1">
        <f>IF(Systematic[[#This Row],[VariableIndex]]&gt;1,C975,IF(C975+1=StepsPerSubsample,0,C975+1))</f>
        <v>13</v>
      </c>
      <c r="D976" s="1">
        <f t="shared" si="46"/>
        <v>2</v>
      </c>
      <c r="E976" s="1" t="str">
        <f>INDEX(Protocol[Mark],MATCH(C976,Protocol[Step],0))</f>
        <v>12Azd</v>
      </c>
      <c r="F976" s="1" t="str">
        <f>INDEX(Variables[Variable],MATCH(Systematic[[#This Row],[VariableIndex]],Variables[Index],0))</f>
        <v>O2 flux per volume</v>
      </c>
      <c r="G976" s="134">
        <f>Systematic[[#This Row],[Sample]]*1000000+Systematic[[#This Row],[SubSample]]*10000+Systematic[[#This Row],[VariableIndex]]</f>
        <v>3020002</v>
      </c>
      <c r="H976" s="134">
        <f>Systematic[[#This Row],[SampleVariableLabel]]+100*Systematic[[#This Row],[State]]</f>
        <v>3021302</v>
      </c>
      <c r="I976" s="27" t="e">
        <f>IF(Systematic[[#This Row],[Sample]]&gt;nSamples,"",INDEX(MarkStats[],MATCH(Systematic[[#This Row],[SampleVariableLabel]],MarkStats[Label],0), Systematic[[#This Row],[State]]+4))</f>
        <v>#N/A</v>
      </c>
    </row>
    <row r="977" spans="1:9" x14ac:dyDescent="0.25">
      <c r="A977" s="1">
        <f t="shared" si="47"/>
        <v>3</v>
      </c>
      <c r="B977" s="1">
        <f t="shared" si="45"/>
        <v>2</v>
      </c>
      <c r="C977" s="1">
        <f>IF(Systematic[[#This Row],[VariableIndex]]&gt;1,C976,IF(C976+1=StepsPerSubsample,0,C976+1))</f>
        <v>13</v>
      </c>
      <c r="D977" s="1">
        <f t="shared" si="46"/>
        <v>3</v>
      </c>
      <c r="E977" s="1" t="str">
        <f>INDEX(Protocol[Mark],MATCH(C977,Protocol[Step],0))</f>
        <v>12Azd</v>
      </c>
      <c r="F977" s="1" t="str">
        <f>INDEX(Variables[Variable],MATCH(Systematic[[#This Row],[VariableIndex]],Variables[Index],0))</f>
        <v>Specific flux</v>
      </c>
      <c r="G977" s="134">
        <f>Systematic[[#This Row],[Sample]]*1000000+Systematic[[#This Row],[SubSample]]*10000+Systematic[[#This Row],[VariableIndex]]</f>
        <v>3020003</v>
      </c>
      <c r="H977" s="134">
        <f>Systematic[[#This Row],[SampleVariableLabel]]+100*Systematic[[#This Row],[State]]</f>
        <v>3021303</v>
      </c>
      <c r="I977" s="27" t="e">
        <f>IF(Systematic[[#This Row],[Sample]]&gt;nSamples,"",INDEX(MarkStats[],MATCH(Systematic[[#This Row],[SampleVariableLabel]],MarkStats[Label],0), Systematic[[#This Row],[State]]+4))</f>
        <v>#N/A</v>
      </c>
    </row>
    <row r="978" spans="1:9" x14ac:dyDescent="0.25">
      <c r="A978" s="1">
        <f t="shared" si="47"/>
        <v>3</v>
      </c>
      <c r="B978" s="1">
        <f t="shared" si="45"/>
        <v>2</v>
      </c>
      <c r="C978" s="1">
        <f>IF(Systematic[[#This Row],[VariableIndex]]&gt;1,C977,IF(C977+1=StepsPerSubsample,0,C977+1))</f>
        <v>13</v>
      </c>
      <c r="D978" s="1">
        <f t="shared" si="46"/>
        <v>4</v>
      </c>
      <c r="E978" s="1" t="str">
        <f>INDEX(Protocol[Mark],MATCH(C978,Protocol[Step],0))</f>
        <v>12Azd</v>
      </c>
      <c r="F978" s="1" t="str">
        <f>INDEX(Variables[Variable],MATCH(Systematic[[#This Row],[VariableIndex]],Variables[Index],0))</f>
        <v>Flux control ratio</v>
      </c>
      <c r="G978" s="134">
        <f>Systematic[[#This Row],[Sample]]*1000000+Systematic[[#This Row],[SubSample]]*10000+Systematic[[#This Row],[VariableIndex]]</f>
        <v>3020004</v>
      </c>
      <c r="H978" s="134">
        <f>Systematic[[#This Row],[SampleVariableLabel]]+100*Systematic[[#This Row],[State]]</f>
        <v>3021304</v>
      </c>
      <c r="I978" s="27" t="e">
        <f>IF(Systematic[[#This Row],[Sample]]&gt;nSamples,"",INDEX(MarkStats[],MATCH(Systematic[[#This Row],[SampleVariableLabel]],MarkStats[Label],0), Systematic[[#This Row],[State]]+4))</f>
        <v>#N/A</v>
      </c>
    </row>
    <row r="979" spans="1:9" x14ac:dyDescent="0.25">
      <c r="A979" s="1">
        <f t="shared" si="47"/>
        <v>3</v>
      </c>
      <c r="B979" s="1">
        <f t="shared" si="45"/>
        <v>2</v>
      </c>
      <c r="C979" s="1">
        <f>IF(Systematic[[#This Row],[VariableIndex]]&gt;1,C978,IF(C978+1=StepsPerSubsample,0,C978+1))</f>
        <v>13</v>
      </c>
      <c r="D979" s="1">
        <f t="shared" si="46"/>
        <v>5</v>
      </c>
      <c r="E979" s="1" t="str">
        <f>INDEX(Protocol[Mark],MATCH(C979,Protocol[Step],0))</f>
        <v>12Azd</v>
      </c>
      <c r="F979" s="1" t="str">
        <f>INDEX(Variables[Variable],MATCH(Systematic[[#This Row],[VariableIndex]],Variables[Index],0))</f>
        <v>Specific flux (mt)</v>
      </c>
      <c r="G979" s="134">
        <f>Systematic[[#This Row],[Sample]]*1000000+Systematic[[#This Row],[SubSample]]*10000+Systematic[[#This Row],[VariableIndex]]</f>
        <v>3020005</v>
      </c>
      <c r="H979" s="134">
        <f>Systematic[[#This Row],[SampleVariableLabel]]+100*Systematic[[#This Row],[State]]</f>
        <v>3021305</v>
      </c>
      <c r="I979" s="27" t="e">
        <f>IF(Systematic[[#This Row],[Sample]]&gt;nSamples,"",INDEX(MarkStats[],MATCH(Systematic[[#This Row],[SampleVariableLabel]],MarkStats[Label],0), Systematic[[#This Row],[State]]+4))</f>
        <v>#N/A</v>
      </c>
    </row>
    <row r="980" spans="1:9" x14ac:dyDescent="0.25">
      <c r="A980" s="1">
        <f t="shared" si="47"/>
        <v>3</v>
      </c>
      <c r="B980" s="1">
        <f t="shared" si="45"/>
        <v>2</v>
      </c>
      <c r="C980" s="1">
        <f>IF(Systematic[[#This Row],[VariableIndex]]&gt;1,C979,IF(C979+1=StepsPerSubsample,0,C979+1))</f>
        <v>13</v>
      </c>
      <c r="D980" s="1">
        <f t="shared" si="46"/>
        <v>6</v>
      </c>
      <c r="E980" s="1" t="str">
        <f>INDEX(Protocol[Mark],MATCH(C980,Protocol[Step],0))</f>
        <v>12Azd</v>
      </c>
      <c r="F980" s="1" t="str">
        <f>INDEX(Variables[Variable],MATCH(Systematic[[#This Row],[VariableIndex]],Variables[Index],0))</f>
        <v>FCR (mt: ROX-corr.)</v>
      </c>
      <c r="G980" s="134">
        <f>Systematic[[#This Row],[Sample]]*1000000+Systematic[[#This Row],[SubSample]]*10000+Systematic[[#This Row],[VariableIndex]]</f>
        <v>3020006</v>
      </c>
      <c r="H980" s="134">
        <f>Systematic[[#This Row],[SampleVariableLabel]]+100*Systematic[[#This Row],[State]]</f>
        <v>3021306</v>
      </c>
      <c r="I980" s="27" t="e">
        <f>IF(Systematic[[#This Row],[Sample]]&gt;nSamples,"",INDEX(MarkStats[],MATCH(Systematic[[#This Row],[SampleVariableLabel]],MarkStats[Label],0), Systematic[[#This Row],[State]]+4))</f>
        <v>#N/A</v>
      </c>
    </row>
    <row r="981" spans="1:9" x14ac:dyDescent="0.25">
      <c r="A981" s="1">
        <f t="shared" si="47"/>
        <v>3</v>
      </c>
      <c r="B981" s="1">
        <f t="shared" si="45"/>
        <v>2</v>
      </c>
      <c r="C981" s="1">
        <f>IF(Systematic[[#This Row],[VariableIndex]]&gt;1,C980,IF(C980+1=StepsPerSubsample,0,C980+1))</f>
        <v>13</v>
      </c>
      <c r="D981" s="1">
        <f t="shared" si="46"/>
        <v>7</v>
      </c>
      <c r="E981" s="1" t="str">
        <f>INDEX(Protocol[Mark],MATCH(C981,Protocol[Step],0))</f>
        <v>12Azd</v>
      </c>
      <c r="F981" s="1" t="str">
        <f>INDEX(Variables[Variable],MATCH(Systematic[[#This Row],[VariableIndex]],Variables[Index],0))</f>
        <v>FCR (mt: ROX-corr.)</v>
      </c>
      <c r="G981" s="134">
        <f>Systematic[[#This Row],[Sample]]*1000000+Systematic[[#This Row],[SubSample]]*10000+Systematic[[#This Row],[VariableIndex]]</f>
        <v>3020007</v>
      </c>
      <c r="H981" s="134">
        <f>Systematic[[#This Row],[SampleVariableLabel]]+100*Systematic[[#This Row],[State]]</f>
        <v>3021307</v>
      </c>
      <c r="I981" s="27" t="e">
        <f>IF(Systematic[[#This Row],[Sample]]&gt;nSamples,"",INDEX(MarkStats[],MATCH(Systematic[[#This Row],[SampleVariableLabel]],MarkStats[Label],0), Systematic[[#This Row],[State]]+4))</f>
        <v>#N/A</v>
      </c>
    </row>
    <row r="982" spans="1:9" x14ac:dyDescent="0.25">
      <c r="A982" s="1">
        <f t="shared" si="47"/>
        <v>3</v>
      </c>
      <c r="B982" s="1">
        <f t="shared" si="45"/>
        <v>3</v>
      </c>
      <c r="C982" s="1">
        <f>IF(Systematic[[#This Row],[VariableIndex]]&gt;1,C981,IF(C981+1=StepsPerSubsample,0,C981+1))</f>
        <v>0</v>
      </c>
      <c r="D982" s="1">
        <f t="shared" si="46"/>
        <v>1</v>
      </c>
      <c r="E982" s="1" t="str">
        <f>INDEX(Protocol[Mark],MATCH(C982,Protocol[Step],0))</f>
        <v>1ce</v>
      </c>
      <c r="F982" s="1" t="str">
        <f>INDEX(Variables[Variable],MATCH(Systematic[[#This Row],[VariableIndex]],Variables[Index],0))</f>
        <v>O2 concentration</v>
      </c>
      <c r="G982" s="134">
        <f>Systematic[[#This Row],[Sample]]*1000000+Systematic[[#This Row],[SubSample]]*10000+Systematic[[#This Row],[VariableIndex]]</f>
        <v>3030001</v>
      </c>
      <c r="H982" s="134">
        <f>Systematic[[#This Row],[SampleVariableLabel]]+100*Systematic[[#This Row],[State]]</f>
        <v>3030001</v>
      </c>
      <c r="I982" s="27" t="e">
        <f>IF(Systematic[[#This Row],[Sample]]&gt;nSamples,"",INDEX(MarkStats[],MATCH(Systematic[[#This Row],[SampleVariableLabel]],MarkStats[Label],0), Systematic[[#This Row],[State]]+4))</f>
        <v>#N/A</v>
      </c>
    </row>
    <row r="983" spans="1:9" x14ac:dyDescent="0.25">
      <c r="A983" s="1">
        <f t="shared" si="47"/>
        <v>3</v>
      </c>
      <c r="B983" s="1">
        <f t="shared" si="45"/>
        <v>3</v>
      </c>
      <c r="C983" s="1">
        <f>IF(Systematic[[#This Row],[VariableIndex]]&gt;1,C982,IF(C982+1=StepsPerSubsample,0,C982+1))</f>
        <v>0</v>
      </c>
      <c r="D983" s="1">
        <f t="shared" si="46"/>
        <v>2</v>
      </c>
      <c r="E983" s="1" t="str">
        <f>INDEX(Protocol[Mark],MATCH(C983,Protocol[Step],0))</f>
        <v>1ce</v>
      </c>
      <c r="F983" s="1" t="str">
        <f>INDEX(Variables[Variable],MATCH(Systematic[[#This Row],[VariableIndex]],Variables[Index],0))</f>
        <v>O2 flux per volume</v>
      </c>
      <c r="G983" s="134">
        <f>Systematic[[#This Row],[Sample]]*1000000+Systematic[[#This Row],[SubSample]]*10000+Systematic[[#This Row],[VariableIndex]]</f>
        <v>3030002</v>
      </c>
      <c r="H983" s="134">
        <f>Systematic[[#This Row],[SampleVariableLabel]]+100*Systematic[[#This Row],[State]]</f>
        <v>3030002</v>
      </c>
      <c r="I983" s="27" t="e">
        <f>IF(Systematic[[#This Row],[Sample]]&gt;nSamples,"",INDEX(MarkStats[],MATCH(Systematic[[#This Row],[SampleVariableLabel]],MarkStats[Label],0), Systematic[[#This Row],[State]]+4))</f>
        <v>#N/A</v>
      </c>
    </row>
    <row r="984" spans="1:9" x14ac:dyDescent="0.25">
      <c r="A984" s="1">
        <f t="shared" si="47"/>
        <v>3</v>
      </c>
      <c r="B984" s="1">
        <f t="shared" si="45"/>
        <v>3</v>
      </c>
      <c r="C984" s="1">
        <f>IF(Systematic[[#This Row],[VariableIndex]]&gt;1,C983,IF(C983+1=StepsPerSubsample,0,C983+1))</f>
        <v>0</v>
      </c>
      <c r="D984" s="1">
        <f t="shared" si="46"/>
        <v>3</v>
      </c>
      <c r="E984" s="1" t="str">
        <f>INDEX(Protocol[Mark],MATCH(C984,Protocol[Step],0))</f>
        <v>1ce</v>
      </c>
      <c r="F984" s="1" t="str">
        <f>INDEX(Variables[Variable],MATCH(Systematic[[#This Row],[VariableIndex]],Variables[Index],0))</f>
        <v>Specific flux</v>
      </c>
      <c r="G984" s="134">
        <f>Systematic[[#This Row],[Sample]]*1000000+Systematic[[#This Row],[SubSample]]*10000+Systematic[[#This Row],[VariableIndex]]</f>
        <v>3030003</v>
      </c>
      <c r="H984" s="134">
        <f>Systematic[[#This Row],[SampleVariableLabel]]+100*Systematic[[#This Row],[State]]</f>
        <v>3030003</v>
      </c>
      <c r="I984" s="27" t="e">
        <f>IF(Systematic[[#This Row],[Sample]]&gt;nSamples,"",INDEX(MarkStats[],MATCH(Systematic[[#This Row],[SampleVariableLabel]],MarkStats[Label],0), Systematic[[#This Row],[State]]+4))</f>
        <v>#N/A</v>
      </c>
    </row>
    <row r="985" spans="1:9" x14ac:dyDescent="0.25">
      <c r="A985" s="1">
        <f t="shared" si="47"/>
        <v>3</v>
      </c>
      <c r="B985" s="1">
        <f t="shared" si="45"/>
        <v>3</v>
      </c>
      <c r="C985" s="1">
        <f>IF(Systematic[[#This Row],[VariableIndex]]&gt;1,C984,IF(C984+1=StepsPerSubsample,0,C984+1))</f>
        <v>0</v>
      </c>
      <c r="D985" s="1">
        <f t="shared" si="46"/>
        <v>4</v>
      </c>
      <c r="E985" s="1" t="str">
        <f>INDEX(Protocol[Mark],MATCH(C985,Protocol[Step],0))</f>
        <v>1ce</v>
      </c>
      <c r="F985" s="1" t="str">
        <f>INDEX(Variables[Variable],MATCH(Systematic[[#This Row],[VariableIndex]],Variables[Index],0))</f>
        <v>Flux control ratio</v>
      </c>
      <c r="G985" s="134">
        <f>Systematic[[#This Row],[Sample]]*1000000+Systematic[[#This Row],[SubSample]]*10000+Systematic[[#This Row],[VariableIndex]]</f>
        <v>3030004</v>
      </c>
      <c r="H985" s="134">
        <f>Systematic[[#This Row],[SampleVariableLabel]]+100*Systematic[[#This Row],[State]]</f>
        <v>3030004</v>
      </c>
      <c r="I985" s="27" t="e">
        <f>IF(Systematic[[#This Row],[Sample]]&gt;nSamples,"",INDEX(MarkStats[],MATCH(Systematic[[#This Row],[SampleVariableLabel]],MarkStats[Label],0), Systematic[[#This Row],[State]]+4))</f>
        <v>#N/A</v>
      </c>
    </row>
    <row r="986" spans="1:9" x14ac:dyDescent="0.25">
      <c r="A986" s="1">
        <f t="shared" si="47"/>
        <v>3</v>
      </c>
      <c r="B986" s="1">
        <f t="shared" si="45"/>
        <v>3</v>
      </c>
      <c r="C986" s="1">
        <f>IF(Systematic[[#This Row],[VariableIndex]]&gt;1,C985,IF(C985+1=StepsPerSubsample,0,C985+1))</f>
        <v>0</v>
      </c>
      <c r="D986" s="1">
        <f t="shared" si="46"/>
        <v>5</v>
      </c>
      <c r="E986" s="1" t="str">
        <f>INDEX(Protocol[Mark],MATCH(C986,Protocol[Step],0))</f>
        <v>1ce</v>
      </c>
      <c r="F986" s="1" t="str">
        <f>INDEX(Variables[Variable],MATCH(Systematic[[#This Row],[VariableIndex]],Variables[Index],0))</f>
        <v>Specific flux (mt)</v>
      </c>
      <c r="G986" s="134">
        <f>Systematic[[#This Row],[Sample]]*1000000+Systematic[[#This Row],[SubSample]]*10000+Systematic[[#This Row],[VariableIndex]]</f>
        <v>3030005</v>
      </c>
      <c r="H986" s="134">
        <f>Systematic[[#This Row],[SampleVariableLabel]]+100*Systematic[[#This Row],[State]]</f>
        <v>3030005</v>
      </c>
      <c r="I986" s="27" t="e">
        <f>IF(Systematic[[#This Row],[Sample]]&gt;nSamples,"",INDEX(MarkStats[],MATCH(Systematic[[#This Row],[SampleVariableLabel]],MarkStats[Label],0), Systematic[[#This Row],[State]]+4))</f>
        <v>#N/A</v>
      </c>
    </row>
    <row r="987" spans="1:9" x14ac:dyDescent="0.25">
      <c r="A987" s="1">
        <f t="shared" si="47"/>
        <v>3</v>
      </c>
      <c r="B987" s="1">
        <f t="shared" si="45"/>
        <v>3</v>
      </c>
      <c r="C987" s="1">
        <f>IF(Systematic[[#This Row],[VariableIndex]]&gt;1,C986,IF(C986+1=StepsPerSubsample,0,C986+1))</f>
        <v>0</v>
      </c>
      <c r="D987" s="1">
        <f t="shared" si="46"/>
        <v>6</v>
      </c>
      <c r="E987" s="1" t="str">
        <f>INDEX(Protocol[Mark],MATCH(C987,Protocol[Step],0))</f>
        <v>1ce</v>
      </c>
      <c r="F987" s="1" t="str">
        <f>INDEX(Variables[Variable],MATCH(Systematic[[#This Row],[VariableIndex]],Variables[Index],0))</f>
        <v>FCR (mt: ROX-corr.)</v>
      </c>
      <c r="G987" s="134">
        <f>Systematic[[#This Row],[Sample]]*1000000+Systematic[[#This Row],[SubSample]]*10000+Systematic[[#This Row],[VariableIndex]]</f>
        <v>3030006</v>
      </c>
      <c r="H987" s="134">
        <f>Systematic[[#This Row],[SampleVariableLabel]]+100*Systematic[[#This Row],[State]]</f>
        <v>3030006</v>
      </c>
      <c r="I987" s="27" t="e">
        <f>IF(Systematic[[#This Row],[Sample]]&gt;nSamples,"",INDEX(MarkStats[],MATCH(Systematic[[#This Row],[SampleVariableLabel]],MarkStats[Label],0), Systematic[[#This Row],[State]]+4))</f>
        <v>#N/A</v>
      </c>
    </row>
    <row r="988" spans="1:9" x14ac:dyDescent="0.25">
      <c r="A988" s="1">
        <f t="shared" si="47"/>
        <v>3</v>
      </c>
      <c r="B988" s="1">
        <f t="shared" si="45"/>
        <v>3</v>
      </c>
      <c r="C988" s="1">
        <f>IF(Systematic[[#This Row],[VariableIndex]]&gt;1,C987,IF(C987+1=StepsPerSubsample,0,C987+1))</f>
        <v>0</v>
      </c>
      <c r="D988" s="1">
        <f t="shared" si="46"/>
        <v>7</v>
      </c>
      <c r="E988" s="1" t="str">
        <f>INDEX(Protocol[Mark],MATCH(C988,Protocol[Step],0))</f>
        <v>1ce</v>
      </c>
      <c r="F988" s="1" t="str">
        <f>INDEX(Variables[Variable],MATCH(Systematic[[#This Row],[VariableIndex]],Variables[Index],0))</f>
        <v>FCR (mt: ROX-corr.)</v>
      </c>
      <c r="G988" s="134">
        <f>Systematic[[#This Row],[Sample]]*1000000+Systematic[[#This Row],[SubSample]]*10000+Systematic[[#This Row],[VariableIndex]]</f>
        <v>3030007</v>
      </c>
      <c r="H988" s="134">
        <f>Systematic[[#This Row],[SampleVariableLabel]]+100*Systematic[[#This Row],[State]]</f>
        <v>3030007</v>
      </c>
      <c r="I988" s="27" t="e">
        <f>IF(Systematic[[#This Row],[Sample]]&gt;nSamples,"",INDEX(MarkStats[],MATCH(Systematic[[#This Row],[SampleVariableLabel]],MarkStats[Label],0), Systematic[[#This Row],[State]]+4))</f>
        <v>#N/A</v>
      </c>
    </row>
    <row r="989" spans="1:9" x14ac:dyDescent="0.25">
      <c r="A989" s="1">
        <f t="shared" si="47"/>
        <v>3</v>
      </c>
      <c r="B989" s="1">
        <f t="shared" si="45"/>
        <v>3</v>
      </c>
      <c r="C989" s="1">
        <f>IF(Systematic[[#This Row],[VariableIndex]]&gt;1,C988,IF(C988+1=StepsPerSubsample,0,C988+1))</f>
        <v>1</v>
      </c>
      <c r="D989" s="1">
        <f t="shared" si="46"/>
        <v>1</v>
      </c>
      <c r="E989" s="1" t="str">
        <f>INDEX(Protocol[Mark],MATCH(C989,Protocol[Step],0))</f>
        <v>2P10</v>
      </c>
      <c r="F989" s="1" t="str">
        <f>INDEX(Variables[Variable],MATCH(Systematic[[#This Row],[VariableIndex]],Variables[Index],0))</f>
        <v>O2 concentration</v>
      </c>
      <c r="G989" s="134">
        <f>Systematic[[#This Row],[Sample]]*1000000+Systematic[[#This Row],[SubSample]]*10000+Systematic[[#This Row],[VariableIndex]]</f>
        <v>3030001</v>
      </c>
      <c r="H989" s="134">
        <f>Systematic[[#This Row],[SampleVariableLabel]]+100*Systematic[[#This Row],[State]]</f>
        <v>3030101</v>
      </c>
      <c r="I989" s="27" t="e">
        <f>IF(Systematic[[#This Row],[Sample]]&gt;nSamples,"",INDEX(MarkStats[],MATCH(Systematic[[#This Row],[SampleVariableLabel]],MarkStats[Label],0), Systematic[[#This Row],[State]]+4))</f>
        <v>#N/A</v>
      </c>
    </row>
    <row r="990" spans="1:9" x14ac:dyDescent="0.25">
      <c r="A990" s="1">
        <f t="shared" si="47"/>
        <v>3</v>
      </c>
      <c r="B990" s="1">
        <f t="shared" si="45"/>
        <v>3</v>
      </c>
      <c r="C990" s="1">
        <f>IF(Systematic[[#This Row],[VariableIndex]]&gt;1,C989,IF(C989+1=StepsPerSubsample,0,C989+1))</f>
        <v>1</v>
      </c>
      <c r="D990" s="1">
        <f t="shared" si="46"/>
        <v>2</v>
      </c>
      <c r="E990" s="1" t="str">
        <f>INDEX(Protocol[Mark],MATCH(C990,Protocol[Step],0))</f>
        <v>2P10</v>
      </c>
      <c r="F990" s="1" t="str">
        <f>INDEX(Variables[Variable],MATCH(Systematic[[#This Row],[VariableIndex]],Variables[Index],0))</f>
        <v>O2 flux per volume</v>
      </c>
      <c r="G990" s="134">
        <f>Systematic[[#This Row],[Sample]]*1000000+Systematic[[#This Row],[SubSample]]*10000+Systematic[[#This Row],[VariableIndex]]</f>
        <v>3030002</v>
      </c>
      <c r="H990" s="134">
        <f>Systematic[[#This Row],[SampleVariableLabel]]+100*Systematic[[#This Row],[State]]</f>
        <v>3030102</v>
      </c>
      <c r="I990" s="27" t="e">
        <f>IF(Systematic[[#This Row],[Sample]]&gt;nSamples,"",INDEX(MarkStats[],MATCH(Systematic[[#This Row],[SampleVariableLabel]],MarkStats[Label],0), Systematic[[#This Row],[State]]+4))</f>
        <v>#N/A</v>
      </c>
    </row>
    <row r="991" spans="1:9" x14ac:dyDescent="0.25">
      <c r="A991" s="1">
        <f t="shared" si="47"/>
        <v>3</v>
      </c>
      <c r="B991" s="1">
        <f t="shared" si="45"/>
        <v>3</v>
      </c>
      <c r="C991" s="1">
        <f>IF(Systematic[[#This Row],[VariableIndex]]&gt;1,C990,IF(C990+1=StepsPerSubsample,0,C990+1))</f>
        <v>1</v>
      </c>
      <c r="D991" s="1">
        <f t="shared" si="46"/>
        <v>3</v>
      </c>
      <c r="E991" s="1" t="str">
        <f>INDEX(Protocol[Mark],MATCH(C991,Protocol[Step],0))</f>
        <v>2P10</v>
      </c>
      <c r="F991" s="1" t="str">
        <f>INDEX(Variables[Variable],MATCH(Systematic[[#This Row],[VariableIndex]],Variables[Index],0))</f>
        <v>Specific flux</v>
      </c>
      <c r="G991" s="134">
        <f>Systematic[[#This Row],[Sample]]*1000000+Systematic[[#This Row],[SubSample]]*10000+Systematic[[#This Row],[VariableIndex]]</f>
        <v>3030003</v>
      </c>
      <c r="H991" s="134">
        <f>Systematic[[#This Row],[SampleVariableLabel]]+100*Systematic[[#This Row],[State]]</f>
        <v>3030103</v>
      </c>
      <c r="I991" s="27" t="e">
        <f>IF(Systematic[[#This Row],[Sample]]&gt;nSamples,"",INDEX(MarkStats[],MATCH(Systematic[[#This Row],[SampleVariableLabel]],MarkStats[Label],0), Systematic[[#This Row],[State]]+4))</f>
        <v>#N/A</v>
      </c>
    </row>
    <row r="992" spans="1:9" x14ac:dyDescent="0.25">
      <c r="A992" s="1">
        <f t="shared" si="47"/>
        <v>3</v>
      </c>
      <c r="B992" s="1">
        <f t="shared" si="45"/>
        <v>3</v>
      </c>
      <c r="C992" s="1">
        <f>IF(Systematic[[#This Row],[VariableIndex]]&gt;1,C991,IF(C991+1=StepsPerSubsample,0,C991+1))</f>
        <v>1</v>
      </c>
      <c r="D992" s="1">
        <f t="shared" si="46"/>
        <v>4</v>
      </c>
      <c r="E992" s="1" t="str">
        <f>INDEX(Protocol[Mark],MATCH(C992,Protocol[Step],0))</f>
        <v>2P10</v>
      </c>
      <c r="F992" s="1" t="str">
        <f>INDEX(Variables[Variable],MATCH(Systematic[[#This Row],[VariableIndex]],Variables[Index],0))</f>
        <v>Flux control ratio</v>
      </c>
      <c r="G992" s="134">
        <f>Systematic[[#This Row],[Sample]]*1000000+Systematic[[#This Row],[SubSample]]*10000+Systematic[[#This Row],[VariableIndex]]</f>
        <v>3030004</v>
      </c>
      <c r="H992" s="134">
        <f>Systematic[[#This Row],[SampleVariableLabel]]+100*Systematic[[#This Row],[State]]</f>
        <v>3030104</v>
      </c>
      <c r="I992" s="27" t="e">
        <f>IF(Systematic[[#This Row],[Sample]]&gt;nSamples,"",INDEX(MarkStats[],MATCH(Systematic[[#This Row],[SampleVariableLabel]],MarkStats[Label],0), Systematic[[#This Row],[State]]+4))</f>
        <v>#N/A</v>
      </c>
    </row>
    <row r="993" spans="1:9" x14ac:dyDescent="0.25">
      <c r="A993" s="1">
        <f t="shared" si="47"/>
        <v>3</v>
      </c>
      <c r="B993" s="1">
        <f t="shared" si="45"/>
        <v>3</v>
      </c>
      <c r="C993" s="1">
        <f>IF(Systematic[[#This Row],[VariableIndex]]&gt;1,C992,IF(C992+1=StepsPerSubsample,0,C992+1))</f>
        <v>1</v>
      </c>
      <c r="D993" s="1">
        <f t="shared" si="46"/>
        <v>5</v>
      </c>
      <c r="E993" s="1" t="str">
        <f>INDEX(Protocol[Mark],MATCH(C993,Protocol[Step],0))</f>
        <v>2P10</v>
      </c>
      <c r="F993" s="1" t="str">
        <f>INDEX(Variables[Variable],MATCH(Systematic[[#This Row],[VariableIndex]],Variables[Index],0))</f>
        <v>Specific flux (mt)</v>
      </c>
      <c r="G993" s="134">
        <f>Systematic[[#This Row],[Sample]]*1000000+Systematic[[#This Row],[SubSample]]*10000+Systematic[[#This Row],[VariableIndex]]</f>
        <v>3030005</v>
      </c>
      <c r="H993" s="134">
        <f>Systematic[[#This Row],[SampleVariableLabel]]+100*Systematic[[#This Row],[State]]</f>
        <v>3030105</v>
      </c>
      <c r="I993" s="27" t="e">
        <f>IF(Systematic[[#This Row],[Sample]]&gt;nSamples,"",INDEX(MarkStats[],MATCH(Systematic[[#This Row],[SampleVariableLabel]],MarkStats[Label],0), Systematic[[#This Row],[State]]+4))</f>
        <v>#N/A</v>
      </c>
    </row>
    <row r="994" spans="1:9" x14ac:dyDescent="0.25">
      <c r="A994" s="1">
        <f t="shared" si="47"/>
        <v>3</v>
      </c>
      <c r="B994" s="1">
        <f t="shared" si="45"/>
        <v>3</v>
      </c>
      <c r="C994" s="1">
        <f>IF(Systematic[[#This Row],[VariableIndex]]&gt;1,C993,IF(C993+1=StepsPerSubsample,0,C993+1))</f>
        <v>1</v>
      </c>
      <c r="D994" s="1">
        <f t="shared" si="46"/>
        <v>6</v>
      </c>
      <c r="E994" s="1" t="str">
        <f>INDEX(Protocol[Mark],MATCH(C994,Protocol[Step],0))</f>
        <v>2P10</v>
      </c>
      <c r="F994" s="1" t="str">
        <f>INDEX(Variables[Variable],MATCH(Systematic[[#This Row],[VariableIndex]],Variables[Index],0))</f>
        <v>FCR (mt: ROX-corr.)</v>
      </c>
      <c r="G994" s="134">
        <f>Systematic[[#This Row],[Sample]]*1000000+Systematic[[#This Row],[SubSample]]*10000+Systematic[[#This Row],[VariableIndex]]</f>
        <v>3030006</v>
      </c>
      <c r="H994" s="134">
        <f>Systematic[[#This Row],[SampleVariableLabel]]+100*Systematic[[#This Row],[State]]</f>
        <v>3030106</v>
      </c>
      <c r="I994" s="27" t="e">
        <f>IF(Systematic[[#This Row],[Sample]]&gt;nSamples,"",INDEX(MarkStats[],MATCH(Systematic[[#This Row],[SampleVariableLabel]],MarkStats[Label],0), Systematic[[#This Row],[State]]+4))</f>
        <v>#N/A</v>
      </c>
    </row>
    <row r="995" spans="1:9" x14ac:dyDescent="0.25">
      <c r="A995" s="1">
        <f t="shared" si="47"/>
        <v>3</v>
      </c>
      <c r="B995" s="1">
        <f t="shared" si="45"/>
        <v>3</v>
      </c>
      <c r="C995" s="1">
        <f>IF(Systematic[[#This Row],[VariableIndex]]&gt;1,C994,IF(C994+1=StepsPerSubsample,0,C994+1))</f>
        <v>1</v>
      </c>
      <c r="D995" s="1">
        <f t="shared" si="46"/>
        <v>7</v>
      </c>
      <c r="E995" s="1" t="str">
        <f>INDEX(Protocol[Mark],MATCH(C995,Protocol[Step],0))</f>
        <v>2P10</v>
      </c>
      <c r="F995" s="1" t="str">
        <f>INDEX(Variables[Variable],MATCH(Systematic[[#This Row],[VariableIndex]],Variables[Index],0))</f>
        <v>FCR (mt: ROX-corr.)</v>
      </c>
      <c r="G995" s="134">
        <f>Systematic[[#This Row],[Sample]]*1000000+Systematic[[#This Row],[SubSample]]*10000+Systematic[[#This Row],[VariableIndex]]</f>
        <v>3030007</v>
      </c>
      <c r="H995" s="134">
        <f>Systematic[[#This Row],[SampleVariableLabel]]+100*Systematic[[#This Row],[State]]</f>
        <v>3030107</v>
      </c>
      <c r="I995" s="27" t="e">
        <f>IF(Systematic[[#This Row],[Sample]]&gt;nSamples,"",INDEX(MarkStats[],MATCH(Systematic[[#This Row],[SampleVariableLabel]],MarkStats[Label],0), Systematic[[#This Row],[State]]+4))</f>
        <v>#N/A</v>
      </c>
    </row>
    <row r="996" spans="1:9" x14ac:dyDescent="0.25">
      <c r="A996" s="1">
        <f t="shared" si="47"/>
        <v>3</v>
      </c>
      <c r="B996" s="1">
        <f t="shared" si="45"/>
        <v>3</v>
      </c>
      <c r="C996" s="1">
        <f>IF(Systematic[[#This Row],[VariableIndex]]&gt;1,C995,IF(C995+1=StepsPerSubsample,0,C995+1))</f>
        <v>2</v>
      </c>
      <c r="D996" s="1">
        <f t="shared" si="46"/>
        <v>1</v>
      </c>
      <c r="E996" s="1" t="str">
        <f>INDEX(Protocol[Mark],MATCH(C996,Protocol[Step],0))</f>
        <v>3Omy</v>
      </c>
      <c r="F996" s="1" t="str">
        <f>INDEX(Variables[Variable],MATCH(Systematic[[#This Row],[VariableIndex]],Variables[Index],0))</f>
        <v>O2 concentration</v>
      </c>
      <c r="G996" s="134">
        <f>Systematic[[#This Row],[Sample]]*1000000+Systematic[[#This Row],[SubSample]]*10000+Systematic[[#This Row],[VariableIndex]]</f>
        <v>3030001</v>
      </c>
      <c r="H996" s="134">
        <f>Systematic[[#This Row],[SampleVariableLabel]]+100*Systematic[[#This Row],[State]]</f>
        <v>3030201</v>
      </c>
      <c r="I996" s="27" t="e">
        <f>IF(Systematic[[#This Row],[Sample]]&gt;nSamples,"",INDEX(MarkStats[],MATCH(Systematic[[#This Row],[SampleVariableLabel]],MarkStats[Label],0), Systematic[[#This Row],[State]]+4))</f>
        <v>#N/A</v>
      </c>
    </row>
    <row r="997" spans="1:9" x14ac:dyDescent="0.25">
      <c r="A997" s="1">
        <f t="shared" si="47"/>
        <v>3</v>
      </c>
      <c r="B997" s="1">
        <f t="shared" si="45"/>
        <v>3</v>
      </c>
      <c r="C997" s="1">
        <f>IF(Systematic[[#This Row],[VariableIndex]]&gt;1,C996,IF(C996+1=StepsPerSubsample,0,C996+1))</f>
        <v>2</v>
      </c>
      <c r="D997" s="1">
        <f t="shared" si="46"/>
        <v>2</v>
      </c>
      <c r="E997" s="1" t="str">
        <f>INDEX(Protocol[Mark],MATCH(C997,Protocol[Step],0))</f>
        <v>3Omy</v>
      </c>
      <c r="F997" s="1" t="str">
        <f>INDEX(Variables[Variable],MATCH(Systematic[[#This Row],[VariableIndex]],Variables[Index],0))</f>
        <v>O2 flux per volume</v>
      </c>
      <c r="G997" s="134">
        <f>Systematic[[#This Row],[Sample]]*1000000+Systematic[[#This Row],[SubSample]]*10000+Systematic[[#This Row],[VariableIndex]]</f>
        <v>3030002</v>
      </c>
      <c r="H997" s="134">
        <f>Systematic[[#This Row],[SampleVariableLabel]]+100*Systematic[[#This Row],[State]]</f>
        <v>3030202</v>
      </c>
      <c r="I997" s="27" t="e">
        <f>IF(Systematic[[#This Row],[Sample]]&gt;nSamples,"",INDEX(MarkStats[],MATCH(Systematic[[#This Row],[SampleVariableLabel]],MarkStats[Label],0), Systematic[[#This Row],[State]]+4))</f>
        <v>#N/A</v>
      </c>
    </row>
    <row r="998" spans="1:9" x14ac:dyDescent="0.25">
      <c r="A998" s="1">
        <f t="shared" si="47"/>
        <v>3</v>
      </c>
      <c r="B998" s="1">
        <f t="shared" si="45"/>
        <v>3</v>
      </c>
      <c r="C998" s="1">
        <f>IF(Systematic[[#This Row],[VariableIndex]]&gt;1,C997,IF(C997+1=StepsPerSubsample,0,C997+1))</f>
        <v>2</v>
      </c>
      <c r="D998" s="1">
        <f t="shared" si="46"/>
        <v>3</v>
      </c>
      <c r="E998" s="1" t="str">
        <f>INDEX(Protocol[Mark],MATCH(C998,Protocol[Step],0))</f>
        <v>3Omy</v>
      </c>
      <c r="F998" s="1" t="str">
        <f>INDEX(Variables[Variable],MATCH(Systematic[[#This Row],[VariableIndex]],Variables[Index],0))</f>
        <v>Specific flux</v>
      </c>
      <c r="G998" s="134">
        <f>Systematic[[#This Row],[Sample]]*1000000+Systematic[[#This Row],[SubSample]]*10000+Systematic[[#This Row],[VariableIndex]]</f>
        <v>3030003</v>
      </c>
      <c r="H998" s="134">
        <f>Systematic[[#This Row],[SampleVariableLabel]]+100*Systematic[[#This Row],[State]]</f>
        <v>3030203</v>
      </c>
      <c r="I998" s="27" t="e">
        <f>IF(Systematic[[#This Row],[Sample]]&gt;nSamples,"",INDEX(MarkStats[],MATCH(Systematic[[#This Row],[SampleVariableLabel]],MarkStats[Label],0), Systematic[[#This Row],[State]]+4))</f>
        <v>#N/A</v>
      </c>
    </row>
    <row r="999" spans="1:9" x14ac:dyDescent="0.25">
      <c r="A999" s="1">
        <f t="shared" si="47"/>
        <v>3</v>
      </c>
      <c r="B999" s="1">
        <f t="shared" si="45"/>
        <v>3</v>
      </c>
      <c r="C999" s="1">
        <f>IF(Systematic[[#This Row],[VariableIndex]]&gt;1,C998,IF(C998+1=StepsPerSubsample,0,C998+1))</f>
        <v>2</v>
      </c>
      <c r="D999" s="1">
        <f t="shared" si="46"/>
        <v>4</v>
      </c>
      <c r="E999" s="1" t="str">
        <f>INDEX(Protocol[Mark],MATCH(C999,Protocol[Step],0))</f>
        <v>3Omy</v>
      </c>
      <c r="F999" s="1" t="str">
        <f>INDEX(Variables[Variable],MATCH(Systematic[[#This Row],[VariableIndex]],Variables[Index],0))</f>
        <v>Flux control ratio</v>
      </c>
      <c r="G999" s="134">
        <f>Systematic[[#This Row],[Sample]]*1000000+Systematic[[#This Row],[SubSample]]*10000+Systematic[[#This Row],[VariableIndex]]</f>
        <v>3030004</v>
      </c>
      <c r="H999" s="134">
        <f>Systematic[[#This Row],[SampleVariableLabel]]+100*Systematic[[#This Row],[State]]</f>
        <v>3030204</v>
      </c>
      <c r="I999" s="27" t="e">
        <f>IF(Systematic[[#This Row],[Sample]]&gt;nSamples,"",INDEX(MarkStats[],MATCH(Systematic[[#This Row],[SampleVariableLabel]],MarkStats[Label],0), Systematic[[#This Row],[State]]+4))</f>
        <v>#N/A</v>
      </c>
    </row>
    <row r="1000" spans="1:9" x14ac:dyDescent="0.25">
      <c r="A1000" s="1">
        <f t="shared" si="47"/>
        <v>3</v>
      </c>
      <c r="B1000" s="1">
        <f t="shared" si="45"/>
        <v>3</v>
      </c>
      <c r="C1000" s="1">
        <f>IF(Systematic[[#This Row],[VariableIndex]]&gt;1,C999,IF(C999+1=StepsPerSubsample,0,C999+1))</f>
        <v>2</v>
      </c>
      <c r="D1000" s="1">
        <f t="shared" si="46"/>
        <v>5</v>
      </c>
      <c r="E1000" s="1" t="str">
        <f>INDEX(Protocol[Mark],MATCH(C1000,Protocol[Step],0))</f>
        <v>3Omy</v>
      </c>
      <c r="F1000" s="1" t="str">
        <f>INDEX(Variables[Variable],MATCH(Systematic[[#This Row],[VariableIndex]],Variables[Index],0))</f>
        <v>Specific flux (mt)</v>
      </c>
      <c r="G1000" s="134">
        <f>Systematic[[#This Row],[Sample]]*1000000+Systematic[[#This Row],[SubSample]]*10000+Systematic[[#This Row],[VariableIndex]]</f>
        <v>3030005</v>
      </c>
      <c r="H1000" s="134">
        <f>Systematic[[#This Row],[SampleVariableLabel]]+100*Systematic[[#This Row],[State]]</f>
        <v>3030205</v>
      </c>
      <c r="I1000" s="27" t="e">
        <f>IF(Systematic[[#This Row],[Sample]]&gt;nSamples,"",INDEX(MarkStats[],MATCH(Systematic[[#This Row],[SampleVariableLabel]],MarkStats[Label],0), Systematic[[#This Row],[State]]+4))</f>
        <v>#N/A</v>
      </c>
    </row>
    <row r="1001" spans="1:9" x14ac:dyDescent="0.25">
      <c r="A1001" s="1">
        <f t="shared" ref="A1001:A1064" si="48">IF(OR(B1001&gt;1,C1001&gt;0,D1001&gt;1),A1000,A1000+1)</f>
        <v>3</v>
      </c>
      <c r="B1001" s="1">
        <f t="shared" ref="B1001:B1064" si="49">IF(OR(C1001&gt;0,D1001&gt;1),B1000,IF(B1000=SubsamplesPerSample,1,B1000+1))</f>
        <v>3</v>
      </c>
      <c r="C1001" s="1">
        <f>IF(Systematic[[#This Row],[VariableIndex]]&gt;1,C1000,IF(C1000+1=StepsPerSubsample,0,C1000+1))</f>
        <v>2</v>
      </c>
      <c r="D1001" s="1">
        <f t="shared" si="46"/>
        <v>6</v>
      </c>
      <c r="E1001" s="1" t="str">
        <f>INDEX(Protocol[Mark],MATCH(C1001,Protocol[Step],0))</f>
        <v>3Omy</v>
      </c>
      <c r="F1001" s="151" t="str">
        <f>INDEX(Variables[Variable],MATCH(Systematic[[#This Row],[VariableIndex]],Variables[Index],0))</f>
        <v>FCR (mt: ROX-corr.)</v>
      </c>
      <c r="G1001" s="134">
        <f>Systematic[[#This Row],[Sample]]*1000000+Systematic[[#This Row],[SubSample]]*10000+Systematic[[#This Row],[VariableIndex]]</f>
        <v>3030006</v>
      </c>
      <c r="H1001" s="134">
        <f>Systematic[[#This Row],[SampleVariableLabel]]+100*Systematic[[#This Row],[State]]</f>
        <v>3030206</v>
      </c>
      <c r="I1001" s="135" t="e">
        <f>IF(Systematic[[#This Row],[Sample]]&gt;nSamples,"",INDEX(MarkStats[],MATCH(Systematic[[#This Row],[SampleVariableLabel]],MarkStats[Label],0), Systematic[[#This Row],[State]]+4))</f>
        <v>#N/A</v>
      </c>
    </row>
    <row r="1002" spans="1:9" x14ac:dyDescent="0.25">
      <c r="A1002" s="1">
        <f t="shared" si="48"/>
        <v>3</v>
      </c>
      <c r="B1002" s="1">
        <f t="shared" si="49"/>
        <v>3</v>
      </c>
      <c r="C1002" s="1">
        <f>IF(Systematic[[#This Row],[VariableIndex]]&gt;1,C1001,IF(C1001+1=StepsPerSubsample,0,C1001+1))</f>
        <v>2</v>
      </c>
      <c r="D1002" s="1">
        <f t="shared" si="46"/>
        <v>7</v>
      </c>
      <c r="E1002" s="1" t="str">
        <f>INDEX(Protocol[Mark],MATCH(C1002,Protocol[Step],0))</f>
        <v>3Omy</v>
      </c>
      <c r="F1002" s="151" t="str">
        <f>INDEX(Variables[Variable],MATCH(Systematic[[#This Row],[VariableIndex]],Variables[Index],0))</f>
        <v>FCR (mt: ROX-corr.)</v>
      </c>
      <c r="G1002" s="134">
        <f>Systematic[[#This Row],[Sample]]*1000000+Systematic[[#This Row],[SubSample]]*10000+Systematic[[#This Row],[VariableIndex]]</f>
        <v>3030007</v>
      </c>
      <c r="H1002" s="134">
        <f>Systematic[[#This Row],[SampleVariableLabel]]+100*Systematic[[#This Row],[State]]</f>
        <v>3030207</v>
      </c>
      <c r="I1002" s="135" t="e">
        <f>IF(Systematic[[#This Row],[Sample]]&gt;nSamples,"",INDEX(MarkStats[],MATCH(Systematic[[#This Row],[SampleVariableLabel]],MarkStats[Label],0), Systematic[[#This Row],[State]]+4))</f>
        <v>#N/A</v>
      </c>
    </row>
    <row r="1003" spans="1:9" x14ac:dyDescent="0.25">
      <c r="A1003" s="1">
        <f t="shared" si="48"/>
        <v>3</v>
      </c>
      <c r="B1003" s="1">
        <f t="shared" si="49"/>
        <v>3</v>
      </c>
      <c r="C1003" s="1">
        <f>IF(Systematic[[#This Row],[VariableIndex]]&gt;1,C1002,IF(C1002+1=StepsPerSubsample,0,C1002+1))</f>
        <v>3</v>
      </c>
      <c r="D1003" s="1">
        <f t="shared" si="46"/>
        <v>1</v>
      </c>
      <c r="E1003" s="1" t="str">
        <f>INDEX(Protocol[Mark],MATCH(C1003,Protocol[Step],0))</f>
        <v>4U</v>
      </c>
      <c r="F1003" s="151" t="str">
        <f>INDEX(Variables[Variable],MATCH(Systematic[[#This Row],[VariableIndex]],Variables[Index],0))</f>
        <v>O2 concentration</v>
      </c>
      <c r="G1003" s="134">
        <f>Systematic[[#This Row],[Sample]]*1000000+Systematic[[#This Row],[SubSample]]*10000+Systematic[[#This Row],[VariableIndex]]</f>
        <v>3030001</v>
      </c>
      <c r="H1003" s="134">
        <f>Systematic[[#This Row],[SampleVariableLabel]]+100*Systematic[[#This Row],[State]]</f>
        <v>3030301</v>
      </c>
      <c r="I1003" s="135" t="e">
        <f>IF(Systematic[[#This Row],[Sample]]&gt;nSamples,"",INDEX(MarkStats[],MATCH(Systematic[[#This Row],[SampleVariableLabel]],MarkStats[Label],0), Systematic[[#This Row],[State]]+4))</f>
        <v>#N/A</v>
      </c>
    </row>
    <row r="1004" spans="1:9" x14ac:dyDescent="0.25">
      <c r="A1004" s="1">
        <f t="shared" si="48"/>
        <v>3</v>
      </c>
      <c r="B1004" s="1">
        <f t="shared" si="49"/>
        <v>3</v>
      </c>
      <c r="C1004" s="1">
        <f>IF(Systematic[[#This Row],[VariableIndex]]&gt;1,C1003,IF(C1003+1=StepsPerSubsample,0,C1003+1))</f>
        <v>3</v>
      </c>
      <c r="D1004" s="1">
        <f t="shared" si="46"/>
        <v>2</v>
      </c>
      <c r="E1004" s="1" t="str">
        <f>INDEX(Protocol[Mark],MATCH(C1004,Protocol[Step],0))</f>
        <v>4U</v>
      </c>
      <c r="F1004" s="151" t="str">
        <f>INDEX(Variables[Variable],MATCH(Systematic[[#This Row],[VariableIndex]],Variables[Index],0))</f>
        <v>O2 flux per volume</v>
      </c>
      <c r="G1004" s="134">
        <f>Systematic[[#This Row],[Sample]]*1000000+Systematic[[#This Row],[SubSample]]*10000+Systematic[[#This Row],[VariableIndex]]</f>
        <v>3030002</v>
      </c>
      <c r="H1004" s="134">
        <f>Systematic[[#This Row],[SampleVariableLabel]]+100*Systematic[[#This Row],[State]]</f>
        <v>3030302</v>
      </c>
      <c r="I1004" s="135" t="e">
        <f>IF(Systematic[[#This Row],[Sample]]&gt;nSamples,"",INDEX(MarkStats[],MATCH(Systematic[[#This Row],[SampleVariableLabel]],MarkStats[Label],0), Systematic[[#This Row],[State]]+4))</f>
        <v>#N/A</v>
      </c>
    </row>
    <row r="1005" spans="1:9" x14ac:dyDescent="0.25">
      <c r="A1005" s="1">
        <f t="shared" si="48"/>
        <v>3</v>
      </c>
      <c r="B1005" s="1">
        <f t="shared" si="49"/>
        <v>3</v>
      </c>
      <c r="C1005" s="1">
        <f>IF(Systematic[[#This Row],[VariableIndex]]&gt;1,C1004,IF(C1004+1=StepsPerSubsample,0,C1004+1))</f>
        <v>3</v>
      </c>
      <c r="D1005" s="1">
        <f t="shared" si="46"/>
        <v>3</v>
      </c>
      <c r="E1005" s="1" t="str">
        <f>INDEX(Protocol[Mark],MATCH(C1005,Protocol[Step],0))</f>
        <v>4U</v>
      </c>
      <c r="F1005" s="151" t="str">
        <f>INDEX(Variables[Variable],MATCH(Systematic[[#This Row],[VariableIndex]],Variables[Index],0))</f>
        <v>Specific flux</v>
      </c>
      <c r="G1005" s="134">
        <f>Systematic[[#This Row],[Sample]]*1000000+Systematic[[#This Row],[SubSample]]*10000+Systematic[[#This Row],[VariableIndex]]</f>
        <v>3030003</v>
      </c>
      <c r="H1005" s="134">
        <f>Systematic[[#This Row],[SampleVariableLabel]]+100*Systematic[[#This Row],[State]]</f>
        <v>3030303</v>
      </c>
      <c r="I1005" s="135" t="e">
        <f>IF(Systematic[[#This Row],[Sample]]&gt;nSamples,"",INDEX(MarkStats[],MATCH(Systematic[[#This Row],[SampleVariableLabel]],MarkStats[Label],0), Systematic[[#This Row],[State]]+4))</f>
        <v>#N/A</v>
      </c>
    </row>
    <row r="1006" spans="1:9" x14ac:dyDescent="0.25">
      <c r="A1006" s="1">
        <f t="shared" si="48"/>
        <v>3</v>
      </c>
      <c r="B1006" s="1">
        <f t="shared" si="49"/>
        <v>3</v>
      </c>
      <c r="C1006" s="1">
        <f>IF(Systematic[[#This Row],[VariableIndex]]&gt;1,C1005,IF(C1005+1=StepsPerSubsample,0,C1005+1))</f>
        <v>3</v>
      </c>
      <c r="D1006" s="1">
        <f t="shared" si="46"/>
        <v>4</v>
      </c>
      <c r="E1006" s="1" t="str">
        <f>INDEX(Protocol[Mark],MATCH(C1006,Protocol[Step],0))</f>
        <v>4U</v>
      </c>
      <c r="F1006" s="151" t="str">
        <f>INDEX(Variables[Variable],MATCH(Systematic[[#This Row],[VariableIndex]],Variables[Index],0))</f>
        <v>Flux control ratio</v>
      </c>
      <c r="G1006" s="134">
        <f>Systematic[[#This Row],[Sample]]*1000000+Systematic[[#This Row],[SubSample]]*10000+Systematic[[#This Row],[VariableIndex]]</f>
        <v>3030004</v>
      </c>
      <c r="H1006" s="134">
        <f>Systematic[[#This Row],[SampleVariableLabel]]+100*Systematic[[#This Row],[State]]</f>
        <v>3030304</v>
      </c>
      <c r="I1006" s="135" t="e">
        <f>IF(Systematic[[#This Row],[Sample]]&gt;nSamples,"",INDEX(MarkStats[],MATCH(Systematic[[#This Row],[SampleVariableLabel]],MarkStats[Label],0), Systematic[[#This Row],[State]]+4))</f>
        <v>#N/A</v>
      </c>
    </row>
    <row r="1007" spans="1:9" x14ac:dyDescent="0.25">
      <c r="A1007" s="1">
        <f t="shared" si="48"/>
        <v>3</v>
      </c>
      <c r="B1007" s="1">
        <f t="shared" si="49"/>
        <v>3</v>
      </c>
      <c r="C1007" s="1">
        <f>IF(Systematic[[#This Row],[VariableIndex]]&gt;1,C1006,IF(C1006+1=StepsPerSubsample,0,C1006+1))</f>
        <v>3</v>
      </c>
      <c r="D1007" s="1">
        <f t="shared" si="46"/>
        <v>5</v>
      </c>
      <c r="E1007" s="1" t="str">
        <f>INDEX(Protocol[Mark],MATCH(C1007,Protocol[Step],0))</f>
        <v>4U</v>
      </c>
      <c r="F1007" s="151" t="str">
        <f>INDEX(Variables[Variable],MATCH(Systematic[[#This Row],[VariableIndex]],Variables[Index],0))</f>
        <v>Specific flux (mt)</v>
      </c>
      <c r="G1007" s="134">
        <f>Systematic[[#This Row],[Sample]]*1000000+Systematic[[#This Row],[SubSample]]*10000+Systematic[[#This Row],[VariableIndex]]</f>
        <v>3030005</v>
      </c>
      <c r="H1007" s="134">
        <f>Systematic[[#This Row],[SampleVariableLabel]]+100*Systematic[[#This Row],[State]]</f>
        <v>3030305</v>
      </c>
      <c r="I1007" s="135" t="e">
        <f>IF(Systematic[[#This Row],[Sample]]&gt;nSamples,"",INDEX(MarkStats[],MATCH(Systematic[[#This Row],[SampleVariableLabel]],MarkStats[Label],0), Systematic[[#This Row],[State]]+4))</f>
        <v>#N/A</v>
      </c>
    </row>
    <row r="1008" spans="1:9" x14ac:dyDescent="0.25">
      <c r="A1008" s="1">
        <f t="shared" si="48"/>
        <v>3</v>
      </c>
      <c r="B1008" s="1">
        <f t="shared" si="49"/>
        <v>3</v>
      </c>
      <c r="C1008" s="1">
        <f>IF(Systematic[[#This Row],[VariableIndex]]&gt;1,C1007,IF(C1007+1=StepsPerSubsample,0,C1007+1))</f>
        <v>3</v>
      </c>
      <c r="D1008" s="1">
        <f t="shared" si="46"/>
        <v>6</v>
      </c>
      <c r="E1008" s="1" t="str">
        <f>INDEX(Protocol[Mark],MATCH(C1008,Protocol[Step],0))</f>
        <v>4U</v>
      </c>
      <c r="F1008" s="151" t="str">
        <f>INDEX(Variables[Variable],MATCH(Systematic[[#This Row],[VariableIndex]],Variables[Index],0))</f>
        <v>FCR (mt: ROX-corr.)</v>
      </c>
      <c r="G1008" s="134">
        <f>Systematic[[#This Row],[Sample]]*1000000+Systematic[[#This Row],[SubSample]]*10000+Systematic[[#This Row],[VariableIndex]]</f>
        <v>3030006</v>
      </c>
      <c r="H1008" s="134">
        <f>Systematic[[#This Row],[SampleVariableLabel]]+100*Systematic[[#This Row],[State]]</f>
        <v>3030306</v>
      </c>
      <c r="I1008" s="135" t="e">
        <f>IF(Systematic[[#This Row],[Sample]]&gt;nSamples,"",INDEX(MarkStats[],MATCH(Systematic[[#This Row],[SampleVariableLabel]],MarkStats[Label],0), Systematic[[#This Row],[State]]+4))</f>
        <v>#N/A</v>
      </c>
    </row>
    <row r="1009" spans="1:9" x14ac:dyDescent="0.25">
      <c r="A1009" s="1">
        <f t="shared" si="48"/>
        <v>3</v>
      </c>
      <c r="B1009" s="1">
        <f t="shared" si="49"/>
        <v>3</v>
      </c>
      <c r="C1009" s="1">
        <f>IF(Systematic[[#This Row],[VariableIndex]]&gt;1,C1008,IF(C1008+1=StepsPerSubsample,0,C1008+1))</f>
        <v>3</v>
      </c>
      <c r="D1009" s="1">
        <f t="shared" si="46"/>
        <v>7</v>
      </c>
      <c r="E1009" s="1" t="str">
        <f>INDEX(Protocol[Mark],MATCH(C1009,Protocol[Step],0))</f>
        <v>4U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3030007</v>
      </c>
      <c r="H1009" s="134">
        <f>Systematic[[#This Row],[SampleVariableLabel]]+100*Systematic[[#This Row],[State]]</f>
        <v>3030307</v>
      </c>
      <c r="I1009" s="135" t="e">
        <f>IF(Systematic[[#This Row],[Sample]]&gt;nSamples,"",INDEX(MarkStats[],MATCH(Systematic[[#This Row],[SampleVariableLabel]],MarkStats[Label],0), Systematic[[#This Row],[State]]+4))</f>
        <v>#N/A</v>
      </c>
    </row>
    <row r="1010" spans="1:9" x14ac:dyDescent="0.25">
      <c r="A1010" s="1">
        <f t="shared" si="48"/>
        <v>3</v>
      </c>
      <c r="B1010" s="1">
        <f t="shared" si="49"/>
        <v>3</v>
      </c>
      <c r="C1010" s="1">
        <f>IF(Systematic[[#This Row],[VariableIndex]]&gt;1,C1009,IF(C1009+1=StepsPerSubsample,0,C1009+1))</f>
        <v>4</v>
      </c>
      <c r="D1010" s="1">
        <f t="shared" si="46"/>
        <v>1</v>
      </c>
      <c r="E1010" s="1" t="str">
        <f>INDEX(Protocol[Mark],MATCH(C1010,Protocol[Step],0))</f>
        <v>5Glc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3030001</v>
      </c>
      <c r="H1010" s="134">
        <f>Systematic[[#This Row],[SampleVariableLabel]]+100*Systematic[[#This Row],[State]]</f>
        <v>3030401</v>
      </c>
      <c r="I1010" s="135" t="e">
        <f>IF(Systematic[[#This Row],[Sample]]&gt;nSamples,"",INDEX(MarkStats[],MATCH(Systematic[[#This Row],[SampleVariableLabel]],MarkStats[Label],0), Systematic[[#This Row],[State]]+4))</f>
        <v>#N/A</v>
      </c>
    </row>
    <row r="1011" spans="1:9" x14ac:dyDescent="0.25">
      <c r="A1011" s="1">
        <f t="shared" si="48"/>
        <v>3</v>
      </c>
      <c r="B1011" s="1">
        <f t="shared" si="49"/>
        <v>3</v>
      </c>
      <c r="C1011" s="1">
        <f>IF(Systematic[[#This Row],[VariableIndex]]&gt;1,C1010,IF(C1010+1=StepsPerSubsample,0,C1010+1))</f>
        <v>4</v>
      </c>
      <c r="D1011" s="1">
        <f t="shared" si="46"/>
        <v>2</v>
      </c>
      <c r="E1011" s="1" t="str">
        <f>INDEX(Protocol[Mark],MATCH(C1011,Protocol[Step],0))</f>
        <v>5Glc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3030002</v>
      </c>
      <c r="H1011" s="134">
        <f>Systematic[[#This Row],[SampleVariableLabel]]+100*Systematic[[#This Row],[State]]</f>
        <v>3030402</v>
      </c>
      <c r="I1011" s="135" t="e">
        <f>IF(Systematic[[#This Row],[Sample]]&gt;nSamples,"",INDEX(MarkStats[],MATCH(Systematic[[#This Row],[SampleVariableLabel]],MarkStats[Label],0), Systematic[[#This Row],[State]]+4))</f>
        <v>#N/A</v>
      </c>
    </row>
    <row r="1012" spans="1:9" x14ac:dyDescent="0.25">
      <c r="A1012" s="1">
        <f t="shared" si="48"/>
        <v>3</v>
      </c>
      <c r="B1012" s="1">
        <f t="shared" si="49"/>
        <v>3</v>
      </c>
      <c r="C1012" s="1">
        <f>IF(Systematic[[#This Row],[VariableIndex]]&gt;1,C1011,IF(C1011+1=StepsPerSubsample,0,C1011+1))</f>
        <v>4</v>
      </c>
      <c r="D1012" s="1">
        <f t="shared" si="46"/>
        <v>3</v>
      </c>
      <c r="E1012" s="1" t="str">
        <f>INDEX(Protocol[Mark],MATCH(C1012,Protocol[Step],0))</f>
        <v>5Glc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3030003</v>
      </c>
      <c r="H1012" s="134">
        <f>Systematic[[#This Row],[SampleVariableLabel]]+100*Systematic[[#This Row],[State]]</f>
        <v>3030403</v>
      </c>
      <c r="I1012" s="135" t="e">
        <f>IF(Systematic[[#This Row],[Sample]]&gt;nSamples,"",INDEX(MarkStats[],MATCH(Systematic[[#This Row],[SampleVariableLabel]],MarkStats[Label],0), Systematic[[#This Row],[State]]+4))</f>
        <v>#N/A</v>
      </c>
    </row>
    <row r="1013" spans="1:9" x14ac:dyDescent="0.25">
      <c r="A1013" s="1">
        <f t="shared" si="48"/>
        <v>3</v>
      </c>
      <c r="B1013" s="1">
        <f t="shared" si="49"/>
        <v>3</v>
      </c>
      <c r="C1013" s="1">
        <f>IF(Systematic[[#This Row],[VariableIndex]]&gt;1,C1012,IF(C1012+1=StepsPerSubsample,0,C1012+1))</f>
        <v>4</v>
      </c>
      <c r="D1013" s="1">
        <f t="shared" si="46"/>
        <v>4</v>
      </c>
      <c r="E1013" s="1" t="str">
        <f>INDEX(Protocol[Mark],MATCH(C1013,Protocol[Step],0))</f>
        <v>5Glc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3030004</v>
      </c>
      <c r="H1013" s="134">
        <f>Systematic[[#This Row],[SampleVariableLabel]]+100*Systematic[[#This Row],[State]]</f>
        <v>3030404</v>
      </c>
      <c r="I1013" s="135" t="e">
        <f>IF(Systematic[[#This Row],[Sample]]&gt;nSamples,"",INDEX(MarkStats[],MATCH(Systematic[[#This Row],[SampleVariableLabel]],MarkStats[Label],0), Systematic[[#This Row],[State]]+4))</f>
        <v>#N/A</v>
      </c>
    </row>
    <row r="1014" spans="1:9" x14ac:dyDescent="0.25">
      <c r="A1014" s="1">
        <f t="shared" si="48"/>
        <v>3</v>
      </c>
      <c r="B1014" s="1">
        <f t="shared" si="49"/>
        <v>3</v>
      </c>
      <c r="C1014" s="1">
        <f>IF(Systematic[[#This Row],[VariableIndex]]&gt;1,C1013,IF(C1013+1=StepsPerSubsample,0,C1013+1))</f>
        <v>4</v>
      </c>
      <c r="D1014" s="1">
        <f t="shared" si="46"/>
        <v>5</v>
      </c>
      <c r="E1014" s="1" t="str">
        <f>INDEX(Protocol[Mark],MATCH(C1014,Protocol[Step],0))</f>
        <v>5Glc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3030005</v>
      </c>
      <c r="H1014" s="134">
        <f>Systematic[[#This Row],[SampleVariableLabel]]+100*Systematic[[#This Row],[State]]</f>
        <v>3030405</v>
      </c>
      <c r="I1014" s="135" t="e">
        <f>IF(Systematic[[#This Row],[Sample]]&gt;nSamples,"",INDEX(MarkStats[],MATCH(Systematic[[#This Row],[SampleVariableLabel]],MarkStats[Label],0), Systematic[[#This Row],[State]]+4))</f>
        <v>#N/A</v>
      </c>
    </row>
    <row r="1015" spans="1:9" x14ac:dyDescent="0.25">
      <c r="A1015" s="1">
        <f t="shared" si="48"/>
        <v>3</v>
      </c>
      <c r="B1015" s="1">
        <f t="shared" si="49"/>
        <v>3</v>
      </c>
      <c r="C1015" s="1">
        <f>IF(Systematic[[#This Row],[VariableIndex]]&gt;1,C1014,IF(C1014+1=StepsPerSubsample,0,C1014+1))</f>
        <v>4</v>
      </c>
      <c r="D1015" s="1">
        <f t="shared" si="46"/>
        <v>6</v>
      </c>
      <c r="E1015" s="1" t="str">
        <f>INDEX(Protocol[Mark],MATCH(C1015,Protocol[Step],0))</f>
        <v>5Glc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3030006</v>
      </c>
      <c r="H1015" s="134">
        <f>Systematic[[#This Row],[SampleVariableLabel]]+100*Systematic[[#This Row],[State]]</f>
        <v>3030406</v>
      </c>
      <c r="I1015" s="135" t="e">
        <f>IF(Systematic[[#This Row],[Sample]]&gt;nSamples,"",INDEX(MarkStats[],MATCH(Systematic[[#This Row],[SampleVariableLabel]],MarkStats[Label],0), Systematic[[#This Row],[State]]+4))</f>
        <v>#N/A</v>
      </c>
    </row>
    <row r="1016" spans="1:9" x14ac:dyDescent="0.25">
      <c r="A1016" s="1">
        <f t="shared" si="48"/>
        <v>3</v>
      </c>
      <c r="B1016" s="1">
        <f t="shared" si="49"/>
        <v>3</v>
      </c>
      <c r="C1016" s="1">
        <f>IF(Systematic[[#This Row],[VariableIndex]]&gt;1,C1015,IF(C1015+1=StepsPerSubsample,0,C1015+1))</f>
        <v>4</v>
      </c>
      <c r="D1016" s="1">
        <f t="shared" si="46"/>
        <v>7</v>
      </c>
      <c r="E1016" s="1" t="str">
        <f>INDEX(Protocol[Mark],MATCH(C1016,Protocol[Step],0))</f>
        <v>5Glc</v>
      </c>
      <c r="F1016" s="151" t="str">
        <f>INDEX(Variables[Variable],MATCH(Systematic[[#This Row],[VariableIndex]],Variables[Index],0))</f>
        <v>FCR (mt: ROX-corr.)</v>
      </c>
      <c r="G1016" s="134">
        <f>Systematic[[#This Row],[Sample]]*1000000+Systematic[[#This Row],[SubSample]]*10000+Systematic[[#This Row],[VariableIndex]]</f>
        <v>3030007</v>
      </c>
      <c r="H1016" s="134">
        <f>Systematic[[#This Row],[SampleVariableLabel]]+100*Systematic[[#This Row],[State]]</f>
        <v>3030407</v>
      </c>
      <c r="I1016" s="135" t="e">
        <f>IF(Systematic[[#This Row],[Sample]]&gt;nSamples,"",INDEX(MarkStats[],MATCH(Systematic[[#This Row],[SampleVariableLabel]],MarkStats[Label],0), Systematic[[#This Row],[State]]+4))</f>
        <v>#N/A</v>
      </c>
    </row>
    <row r="1017" spans="1:9" x14ac:dyDescent="0.25">
      <c r="A1017" s="1">
        <f t="shared" si="48"/>
        <v>3</v>
      </c>
      <c r="B1017" s="1">
        <f t="shared" si="49"/>
        <v>3</v>
      </c>
      <c r="C1017" s="1">
        <f>IF(Systematic[[#This Row],[VariableIndex]]&gt;1,C1016,IF(C1016+1=StepsPerSubsample,0,C1016+1))</f>
        <v>5</v>
      </c>
      <c r="D1017" s="1">
        <f t="shared" si="46"/>
        <v>1</v>
      </c>
      <c r="E1017" s="1" t="str">
        <f>INDEX(Protocol[Mark],MATCH(C1017,Protocol[Step],0))</f>
        <v>6M2</v>
      </c>
      <c r="F1017" s="151" t="str">
        <f>INDEX(Variables[Variable],MATCH(Systematic[[#This Row],[VariableIndex]],Variables[Index],0))</f>
        <v>O2 concentration</v>
      </c>
      <c r="G1017" s="134">
        <f>Systematic[[#This Row],[Sample]]*1000000+Systematic[[#This Row],[SubSample]]*10000+Systematic[[#This Row],[VariableIndex]]</f>
        <v>3030001</v>
      </c>
      <c r="H1017" s="134">
        <f>Systematic[[#This Row],[SampleVariableLabel]]+100*Systematic[[#This Row],[State]]</f>
        <v>3030501</v>
      </c>
      <c r="I1017" s="135" t="e">
        <f>IF(Systematic[[#This Row],[Sample]]&gt;nSamples,"",INDEX(MarkStats[],MATCH(Systematic[[#This Row],[SampleVariableLabel]],MarkStats[Label],0), Systematic[[#This Row],[State]]+4))</f>
        <v>#N/A</v>
      </c>
    </row>
    <row r="1018" spans="1:9" x14ac:dyDescent="0.25">
      <c r="A1018" s="1">
        <f t="shared" si="48"/>
        <v>3</v>
      </c>
      <c r="B1018" s="1">
        <f t="shared" si="49"/>
        <v>3</v>
      </c>
      <c r="C1018" s="1">
        <f>IF(Systematic[[#This Row],[VariableIndex]]&gt;1,C1017,IF(C1017+1=StepsPerSubsample,0,C1017+1))</f>
        <v>5</v>
      </c>
      <c r="D1018" s="1">
        <f t="shared" si="46"/>
        <v>2</v>
      </c>
      <c r="E1018" s="1" t="str">
        <f>INDEX(Protocol[Mark],MATCH(C1018,Protocol[Step],0))</f>
        <v>6M2</v>
      </c>
      <c r="F1018" s="151" t="str">
        <f>INDEX(Variables[Variable],MATCH(Systematic[[#This Row],[VariableIndex]],Variables[Index],0))</f>
        <v>O2 flux per volume</v>
      </c>
      <c r="G1018" s="134">
        <f>Systematic[[#This Row],[Sample]]*1000000+Systematic[[#This Row],[SubSample]]*10000+Systematic[[#This Row],[VariableIndex]]</f>
        <v>3030002</v>
      </c>
      <c r="H1018" s="134">
        <f>Systematic[[#This Row],[SampleVariableLabel]]+100*Systematic[[#This Row],[State]]</f>
        <v>3030502</v>
      </c>
      <c r="I1018" s="135" t="e">
        <f>IF(Systematic[[#This Row],[Sample]]&gt;nSamples,"",INDEX(MarkStats[],MATCH(Systematic[[#This Row],[SampleVariableLabel]],MarkStats[Label],0), Systematic[[#This Row],[State]]+4))</f>
        <v>#N/A</v>
      </c>
    </row>
    <row r="1019" spans="1:9" x14ac:dyDescent="0.25">
      <c r="A1019" s="1">
        <f t="shared" si="48"/>
        <v>3</v>
      </c>
      <c r="B1019" s="1">
        <f t="shared" si="49"/>
        <v>3</v>
      </c>
      <c r="C1019" s="1">
        <f>IF(Systematic[[#This Row],[VariableIndex]]&gt;1,C1018,IF(C1018+1=StepsPerSubsample,0,C1018+1))</f>
        <v>5</v>
      </c>
      <c r="D1019" s="1">
        <f t="shared" si="46"/>
        <v>3</v>
      </c>
      <c r="E1019" s="1" t="str">
        <f>INDEX(Protocol[Mark],MATCH(C1019,Protocol[Step],0))</f>
        <v>6M2</v>
      </c>
      <c r="F1019" s="151" t="str">
        <f>INDEX(Variables[Variable],MATCH(Systematic[[#This Row],[VariableIndex]],Variables[Index],0))</f>
        <v>Specific flux</v>
      </c>
      <c r="G1019" s="134">
        <f>Systematic[[#This Row],[Sample]]*1000000+Systematic[[#This Row],[SubSample]]*10000+Systematic[[#This Row],[VariableIndex]]</f>
        <v>3030003</v>
      </c>
      <c r="H1019" s="134">
        <f>Systematic[[#This Row],[SampleVariableLabel]]+100*Systematic[[#This Row],[State]]</f>
        <v>3030503</v>
      </c>
      <c r="I1019" s="135" t="e">
        <f>IF(Systematic[[#This Row],[Sample]]&gt;nSamples,"",INDEX(MarkStats[],MATCH(Systematic[[#This Row],[SampleVariableLabel]],MarkStats[Label],0), Systematic[[#This Row],[State]]+4))</f>
        <v>#N/A</v>
      </c>
    </row>
    <row r="1020" spans="1:9" x14ac:dyDescent="0.25">
      <c r="A1020" s="1">
        <f t="shared" si="48"/>
        <v>3</v>
      </c>
      <c r="B1020" s="1">
        <f t="shared" si="49"/>
        <v>3</v>
      </c>
      <c r="C1020" s="1">
        <f>IF(Systematic[[#This Row],[VariableIndex]]&gt;1,C1019,IF(C1019+1=StepsPerSubsample,0,C1019+1))</f>
        <v>5</v>
      </c>
      <c r="D1020" s="1">
        <f t="shared" si="46"/>
        <v>4</v>
      </c>
      <c r="E1020" s="1" t="str">
        <f>INDEX(Protocol[Mark],MATCH(C1020,Protocol[Step],0))</f>
        <v>6M2</v>
      </c>
      <c r="F1020" s="151" t="str">
        <f>INDEX(Variables[Variable],MATCH(Systematic[[#This Row],[VariableIndex]],Variables[Index],0))</f>
        <v>Flux control ratio</v>
      </c>
      <c r="G1020" s="134">
        <f>Systematic[[#This Row],[Sample]]*1000000+Systematic[[#This Row],[SubSample]]*10000+Systematic[[#This Row],[VariableIndex]]</f>
        <v>3030004</v>
      </c>
      <c r="H1020" s="134">
        <f>Systematic[[#This Row],[SampleVariableLabel]]+100*Systematic[[#This Row],[State]]</f>
        <v>3030504</v>
      </c>
      <c r="I1020" s="135" t="e">
        <f>IF(Systematic[[#This Row],[Sample]]&gt;nSamples,"",INDEX(MarkStats[],MATCH(Systematic[[#This Row],[SampleVariableLabel]],MarkStats[Label],0), Systematic[[#This Row],[State]]+4))</f>
        <v>#N/A</v>
      </c>
    </row>
    <row r="1021" spans="1:9" x14ac:dyDescent="0.25">
      <c r="A1021" s="1">
        <f t="shared" si="48"/>
        <v>3</v>
      </c>
      <c r="B1021" s="1">
        <f t="shared" si="49"/>
        <v>3</v>
      </c>
      <c r="C1021" s="1">
        <f>IF(Systematic[[#This Row],[VariableIndex]]&gt;1,C1020,IF(C1020+1=StepsPerSubsample,0,C1020+1))</f>
        <v>5</v>
      </c>
      <c r="D1021" s="1">
        <f t="shared" si="46"/>
        <v>5</v>
      </c>
      <c r="E1021" s="1" t="str">
        <f>INDEX(Protocol[Mark],MATCH(C1021,Protocol[Step],0))</f>
        <v>6M2</v>
      </c>
      <c r="F1021" s="151" t="str">
        <f>INDEX(Variables[Variable],MATCH(Systematic[[#This Row],[VariableIndex]],Variables[Index],0))</f>
        <v>Specific flux (mt)</v>
      </c>
      <c r="G1021" s="134">
        <f>Systematic[[#This Row],[Sample]]*1000000+Systematic[[#This Row],[SubSample]]*10000+Systematic[[#This Row],[VariableIndex]]</f>
        <v>3030005</v>
      </c>
      <c r="H1021" s="134">
        <f>Systematic[[#This Row],[SampleVariableLabel]]+100*Systematic[[#This Row],[State]]</f>
        <v>3030505</v>
      </c>
      <c r="I1021" s="135" t="e">
        <f>IF(Systematic[[#This Row],[Sample]]&gt;nSamples,"",INDEX(MarkStats[],MATCH(Systematic[[#This Row],[SampleVariableLabel]],MarkStats[Label],0), Systematic[[#This Row],[State]]+4))</f>
        <v>#N/A</v>
      </c>
    </row>
    <row r="1022" spans="1:9" x14ac:dyDescent="0.25">
      <c r="A1022" s="1">
        <f t="shared" si="48"/>
        <v>3</v>
      </c>
      <c r="B1022" s="1">
        <f t="shared" si="49"/>
        <v>3</v>
      </c>
      <c r="C1022" s="1">
        <f>IF(Systematic[[#This Row],[VariableIndex]]&gt;1,C1021,IF(C1021+1=StepsPerSubsample,0,C1021+1))</f>
        <v>5</v>
      </c>
      <c r="D1022" s="1">
        <f t="shared" si="46"/>
        <v>6</v>
      </c>
      <c r="E1022" s="1" t="str">
        <f>INDEX(Protocol[Mark],MATCH(C1022,Protocol[Step],0))</f>
        <v>6M2</v>
      </c>
      <c r="F1022" s="151" t="str">
        <f>INDEX(Variables[Variable],MATCH(Systematic[[#This Row],[VariableIndex]],Variables[Index],0))</f>
        <v>FCR (mt: ROX-corr.)</v>
      </c>
      <c r="G1022" s="134">
        <f>Systematic[[#This Row],[Sample]]*1000000+Systematic[[#This Row],[SubSample]]*10000+Systematic[[#This Row],[VariableIndex]]</f>
        <v>3030006</v>
      </c>
      <c r="H1022" s="134">
        <f>Systematic[[#This Row],[SampleVariableLabel]]+100*Systematic[[#This Row],[State]]</f>
        <v>3030506</v>
      </c>
      <c r="I1022" s="135" t="e">
        <f>IF(Systematic[[#This Row],[Sample]]&gt;nSamples,"",INDEX(MarkStats[],MATCH(Systematic[[#This Row],[SampleVariableLabel]],MarkStats[Label],0), Systematic[[#This Row],[State]]+4))</f>
        <v>#N/A</v>
      </c>
    </row>
    <row r="1023" spans="1:9" x14ac:dyDescent="0.25">
      <c r="A1023" s="1">
        <f t="shared" si="48"/>
        <v>3</v>
      </c>
      <c r="B1023" s="1">
        <f t="shared" si="49"/>
        <v>3</v>
      </c>
      <c r="C1023" s="1">
        <f>IF(Systematic[[#This Row],[VariableIndex]]&gt;1,C1022,IF(C1022+1=StepsPerSubsample,0,C1022+1))</f>
        <v>5</v>
      </c>
      <c r="D1023" s="1">
        <f t="shared" si="46"/>
        <v>7</v>
      </c>
      <c r="E1023" s="1" t="str">
        <f>INDEX(Protocol[Mark],MATCH(C1023,Protocol[Step],0))</f>
        <v>6M2</v>
      </c>
      <c r="F1023" s="151" t="str">
        <f>INDEX(Variables[Variable],MATCH(Systematic[[#This Row],[VariableIndex]],Variables[Index],0))</f>
        <v>FCR (mt: ROX-corr.)</v>
      </c>
      <c r="G1023" s="134">
        <f>Systematic[[#This Row],[Sample]]*1000000+Systematic[[#This Row],[SubSample]]*10000+Systematic[[#This Row],[VariableIndex]]</f>
        <v>3030007</v>
      </c>
      <c r="H1023" s="134">
        <f>Systematic[[#This Row],[SampleVariableLabel]]+100*Systematic[[#This Row],[State]]</f>
        <v>3030507</v>
      </c>
      <c r="I1023" s="135" t="e">
        <f>IF(Systematic[[#This Row],[Sample]]&gt;nSamples,"",INDEX(MarkStats[],MATCH(Systematic[[#This Row],[SampleVariableLabel]],MarkStats[Label],0), Systematic[[#This Row],[State]]+4))</f>
        <v>#N/A</v>
      </c>
    </row>
    <row r="1024" spans="1:9" x14ac:dyDescent="0.25">
      <c r="A1024" s="1">
        <f t="shared" si="48"/>
        <v>3</v>
      </c>
      <c r="B1024" s="1">
        <f t="shared" si="49"/>
        <v>3</v>
      </c>
      <c r="C1024" s="1">
        <f>IF(Systematic[[#This Row],[VariableIndex]]&gt;1,C1023,IF(C1023+1=StepsPerSubsample,0,C1023+1))</f>
        <v>6</v>
      </c>
      <c r="D1024" s="1">
        <f t="shared" si="46"/>
        <v>1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O2 concentration</v>
      </c>
      <c r="G1024" s="134">
        <f>Systematic[[#This Row],[Sample]]*1000000+Systematic[[#This Row],[SubSample]]*10000+Systematic[[#This Row],[VariableIndex]]</f>
        <v>3030001</v>
      </c>
      <c r="H1024" s="134">
        <f>Systematic[[#This Row],[SampleVariableLabel]]+100*Systematic[[#This Row],[State]]</f>
        <v>3030601</v>
      </c>
      <c r="I1024" s="135" t="e">
        <f>IF(Systematic[[#This Row],[Sample]]&gt;nSamples,"",INDEX(MarkStats[],MATCH(Systematic[[#This Row],[SampleVariableLabel]],MarkStats[Label],0), Systematic[[#This Row],[State]]+4))</f>
        <v>#N/A</v>
      </c>
    </row>
    <row r="1025" spans="1:9" x14ac:dyDescent="0.25">
      <c r="A1025" s="1">
        <f t="shared" si="48"/>
        <v>3</v>
      </c>
      <c r="B1025" s="1">
        <f t="shared" si="49"/>
        <v>3</v>
      </c>
      <c r="C1025" s="1">
        <f>IF(Systematic[[#This Row],[VariableIndex]]&gt;1,C1024,IF(C1024+1=StepsPerSubsample,0,C1024+1))</f>
        <v>6</v>
      </c>
      <c r="D1025" s="1">
        <f t="shared" si="46"/>
        <v>2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O2 flux per volume</v>
      </c>
      <c r="G1025" s="134">
        <f>Systematic[[#This Row],[Sample]]*1000000+Systematic[[#This Row],[SubSample]]*10000+Systematic[[#This Row],[VariableIndex]]</f>
        <v>3030002</v>
      </c>
      <c r="H1025" s="134">
        <f>Systematic[[#This Row],[SampleVariableLabel]]+100*Systematic[[#This Row],[State]]</f>
        <v>3030602</v>
      </c>
      <c r="I1025" s="135" t="e">
        <f>IF(Systematic[[#This Row],[Sample]]&gt;nSamples,"",INDEX(MarkStats[],MATCH(Systematic[[#This Row],[SampleVariableLabel]],MarkStats[Label],0), Systematic[[#This Row],[State]]+4))</f>
        <v>#N/A</v>
      </c>
    </row>
    <row r="1026" spans="1:9" x14ac:dyDescent="0.25">
      <c r="A1026" s="1">
        <f t="shared" si="48"/>
        <v>3</v>
      </c>
      <c r="B1026" s="1">
        <f t="shared" si="49"/>
        <v>3</v>
      </c>
      <c r="C1026" s="1">
        <f>IF(Systematic[[#This Row],[VariableIndex]]&gt;1,C1025,IF(C1025+1=StepsPerSubsample,0,C1025+1))</f>
        <v>6</v>
      </c>
      <c r="D1026" s="1">
        <f t="shared" si="46"/>
        <v>3</v>
      </c>
      <c r="E1026" s="1" t="str">
        <f>INDEX(Protocol[Mark],MATCH(C1026,Protocol[Step],0))</f>
        <v>7Rot</v>
      </c>
      <c r="F1026" s="151" t="str">
        <f>INDEX(Variables[Variable],MATCH(Systematic[[#This Row],[VariableIndex]],Variables[Index],0))</f>
        <v>Specific flux</v>
      </c>
      <c r="G1026" s="134">
        <f>Systematic[[#This Row],[Sample]]*1000000+Systematic[[#This Row],[SubSample]]*10000+Systematic[[#This Row],[VariableIndex]]</f>
        <v>3030003</v>
      </c>
      <c r="H1026" s="134">
        <f>Systematic[[#This Row],[SampleVariableLabel]]+100*Systematic[[#This Row],[State]]</f>
        <v>3030603</v>
      </c>
      <c r="I1026" s="135" t="e">
        <f>IF(Systematic[[#This Row],[Sample]]&gt;nSamples,"",INDEX(MarkStats[],MATCH(Systematic[[#This Row],[SampleVariableLabel]],MarkStats[Label],0), Systematic[[#This Row],[State]]+4))</f>
        <v>#N/A</v>
      </c>
    </row>
    <row r="1027" spans="1:9" x14ac:dyDescent="0.25">
      <c r="A1027" s="1">
        <f t="shared" si="48"/>
        <v>3</v>
      </c>
      <c r="B1027" s="1">
        <f t="shared" si="49"/>
        <v>3</v>
      </c>
      <c r="C1027" s="1">
        <f>IF(Systematic[[#This Row],[VariableIndex]]&gt;1,C1026,IF(C1026+1=StepsPerSubsample,0,C1026+1))</f>
        <v>6</v>
      </c>
      <c r="D1027" s="1">
        <f t="shared" ref="D1027:D1090" si="50">IF(D1026=nVariables,1,D1026+1)</f>
        <v>4</v>
      </c>
      <c r="E1027" s="1" t="str">
        <f>INDEX(Protocol[Mark],MATCH(C1027,Protocol[Step],0))</f>
        <v>7Rot</v>
      </c>
      <c r="F1027" s="151" t="str">
        <f>INDEX(Variables[Variable],MATCH(Systematic[[#This Row],[VariableIndex]],Variables[Index],0))</f>
        <v>Flux control ratio</v>
      </c>
      <c r="G1027" s="134">
        <f>Systematic[[#This Row],[Sample]]*1000000+Systematic[[#This Row],[SubSample]]*10000+Systematic[[#This Row],[VariableIndex]]</f>
        <v>3030004</v>
      </c>
      <c r="H1027" s="134">
        <f>Systematic[[#This Row],[SampleVariableLabel]]+100*Systematic[[#This Row],[State]]</f>
        <v>3030604</v>
      </c>
      <c r="I1027" s="135" t="e">
        <f>IF(Systematic[[#This Row],[Sample]]&gt;nSamples,"",INDEX(MarkStats[],MATCH(Systematic[[#This Row],[SampleVariableLabel]],MarkStats[Label],0), Systematic[[#This Row],[State]]+4))</f>
        <v>#N/A</v>
      </c>
    </row>
    <row r="1028" spans="1:9" x14ac:dyDescent="0.25">
      <c r="A1028" s="1">
        <f t="shared" si="48"/>
        <v>3</v>
      </c>
      <c r="B1028" s="1">
        <f t="shared" si="49"/>
        <v>3</v>
      </c>
      <c r="C1028" s="1">
        <f>IF(Systematic[[#This Row],[VariableIndex]]&gt;1,C1027,IF(C1027+1=StepsPerSubsample,0,C1027+1))</f>
        <v>6</v>
      </c>
      <c r="D1028" s="1">
        <f t="shared" si="50"/>
        <v>5</v>
      </c>
      <c r="E1028" s="1" t="str">
        <f>INDEX(Protocol[Mark],MATCH(C1028,Protocol[Step],0))</f>
        <v>7Rot</v>
      </c>
      <c r="F1028" s="151" t="str">
        <f>INDEX(Variables[Variable],MATCH(Systematic[[#This Row],[VariableIndex]],Variables[Index],0))</f>
        <v>Specific flux (mt)</v>
      </c>
      <c r="G1028" s="134">
        <f>Systematic[[#This Row],[Sample]]*1000000+Systematic[[#This Row],[SubSample]]*10000+Systematic[[#This Row],[VariableIndex]]</f>
        <v>3030005</v>
      </c>
      <c r="H1028" s="134">
        <f>Systematic[[#This Row],[SampleVariableLabel]]+100*Systematic[[#This Row],[State]]</f>
        <v>3030605</v>
      </c>
      <c r="I1028" s="135" t="e">
        <f>IF(Systematic[[#This Row],[Sample]]&gt;nSamples,"",INDEX(MarkStats[],MATCH(Systematic[[#This Row],[SampleVariableLabel]],MarkStats[Label],0), Systematic[[#This Row],[State]]+4))</f>
        <v>#N/A</v>
      </c>
    </row>
    <row r="1029" spans="1:9" x14ac:dyDescent="0.25">
      <c r="A1029" s="1">
        <f t="shared" si="48"/>
        <v>3</v>
      </c>
      <c r="B1029" s="1">
        <f t="shared" si="49"/>
        <v>3</v>
      </c>
      <c r="C1029" s="1">
        <f>IF(Systematic[[#This Row],[VariableIndex]]&gt;1,C1028,IF(C1028+1=StepsPerSubsample,0,C1028+1))</f>
        <v>6</v>
      </c>
      <c r="D1029" s="1">
        <f t="shared" si="50"/>
        <v>6</v>
      </c>
      <c r="E1029" s="1" t="str">
        <f>INDEX(Protocol[Mark],MATCH(C1029,Protocol[Step],0))</f>
        <v>7Rot</v>
      </c>
      <c r="F1029" s="151" t="str">
        <f>INDEX(Variables[Variable],MATCH(Systematic[[#This Row],[VariableIndex]],Variables[Index],0))</f>
        <v>FCR (mt: ROX-corr.)</v>
      </c>
      <c r="G1029" s="134">
        <f>Systematic[[#This Row],[Sample]]*1000000+Systematic[[#This Row],[SubSample]]*10000+Systematic[[#This Row],[VariableIndex]]</f>
        <v>3030006</v>
      </c>
      <c r="H1029" s="134">
        <f>Systematic[[#This Row],[SampleVariableLabel]]+100*Systematic[[#This Row],[State]]</f>
        <v>3030606</v>
      </c>
      <c r="I1029" s="135" t="e">
        <f>IF(Systematic[[#This Row],[Sample]]&gt;nSamples,"",INDEX(MarkStats[],MATCH(Systematic[[#This Row],[SampleVariableLabel]],MarkStats[Label],0), Systematic[[#This Row],[State]]+4))</f>
        <v>#N/A</v>
      </c>
    </row>
    <row r="1030" spans="1:9" x14ac:dyDescent="0.25">
      <c r="A1030" s="1">
        <f t="shared" si="48"/>
        <v>3</v>
      </c>
      <c r="B1030" s="1">
        <f t="shared" si="49"/>
        <v>3</v>
      </c>
      <c r="C1030" s="1">
        <f>IF(Systematic[[#This Row],[VariableIndex]]&gt;1,C1029,IF(C1029+1=StepsPerSubsample,0,C1029+1))</f>
        <v>6</v>
      </c>
      <c r="D1030" s="1">
        <f t="shared" si="50"/>
        <v>7</v>
      </c>
      <c r="E1030" s="1" t="str">
        <f>INDEX(Protocol[Mark],MATCH(C1030,Protocol[Step],0))</f>
        <v>7Rot</v>
      </c>
      <c r="F1030" s="151" t="str">
        <f>INDEX(Variables[Variable],MATCH(Systematic[[#This Row],[VariableIndex]],Variables[Index],0))</f>
        <v>FCR (mt: ROX-corr.)</v>
      </c>
      <c r="G1030" s="134">
        <f>Systematic[[#This Row],[Sample]]*1000000+Systematic[[#This Row],[SubSample]]*10000+Systematic[[#This Row],[VariableIndex]]</f>
        <v>3030007</v>
      </c>
      <c r="H1030" s="134">
        <f>Systematic[[#This Row],[SampleVariableLabel]]+100*Systematic[[#This Row],[State]]</f>
        <v>3030607</v>
      </c>
      <c r="I1030" s="135" t="e">
        <f>IF(Systematic[[#This Row],[Sample]]&gt;nSamples,"",INDEX(MarkStats[],MATCH(Systematic[[#This Row],[SampleVariableLabel]],MarkStats[Label],0), Systematic[[#This Row],[State]]+4))</f>
        <v>#N/A</v>
      </c>
    </row>
    <row r="1031" spans="1:9" x14ac:dyDescent="0.25">
      <c r="A1031" s="1">
        <f t="shared" si="48"/>
        <v>3</v>
      </c>
      <c r="B1031" s="1">
        <f t="shared" si="49"/>
        <v>3</v>
      </c>
      <c r="C1031" s="1">
        <f>IF(Systematic[[#This Row],[VariableIndex]]&gt;1,C1030,IF(C1030+1=StepsPerSubsample,0,C1030+1))</f>
        <v>7</v>
      </c>
      <c r="D1031" s="1">
        <f t="shared" si="50"/>
        <v>1</v>
      </c>
      <c r="E1031" s="1" t="str">
        <f>INDEX(Protocol[Mark],MATCH(C1031,Protocol[Step],0))</f>
        <v>8S</v>
      </c>
      <c r="F1031" s="151" t="str">
        <f>INDEX(Variables[Variable],MATCH(Systematic[[#This Row],[VariableIndex]],Variables[Index],0))</f>
        <v>O2 concentration</v>
      </c>
      <c r="G1031" s="134">
        <f>Systematic[[#This Row],[Sample]]*1000000+Systematic[[#This Row],[SubSample]]*10000+Systematic[[#This Row],[VariableIndex]]</f>
        <v>3030001</v>
      </c>
      <c r="H1031" s="134">
        <f>Systematic[[#This Row],[SampleVariableLabel]]+100*Systematic[[#This Row],[State]]</f>
        <v>3030701</v>
      </c>
      <c r="I1031" s="135" t="e">
        <f>IF(Systematic[[#This Row],[Sample]]&gt;nSamples,"",INDEX(MarkStats[],MATCH(Systematic[[#This Row],[SampleVariableLabel]],MarkStats[Label],0), Systematic[[#This Row],[State]]+4))</f>
        <v>#N/A</v>
      </c>
    </row>
    <row r="1032" spans="1:9" x14ac:dyDescent="0.25">
      <c r="A1032" s="1">
        <f t="shared" si="48"/>
        <v>3</v>
      </c>
      <c r="B1032" s="1">
        <f t="shared" si="49"/>
        <v>3</v>
      </c>
      <c r="C1032" s="1">
        <f>IF(Systematic[[#This Row],[VariableIndex]]&gt;1,C1031,IF(C1031+1=StepsPerSubsample,0,C1031+1))</f>
        <v>7</v>
      </c>
      <c r="D1032" s="1">
        <f t="shared" si="50"/>
        <v>2</v>
      </c>
      <c r="E1032" s="1" t="str">
        <f>INDEX(Protocol[Mark],MATCH(C1032,Protocol[Step],0))</f>
        <v>8S</v>
      </c>
      <c r="F1032" s="151" t="str">
        <f>INDEX(Variables[Variable],MATCH(Systematic[[#This Row],[VariableIndex]],Variables[Index],0))</f>
        <v>O2 flux per volume</v>
      </c>
      <c r="G1032" s="134">
        <f>Systematic[[#This Row],[Sample]]*1000000+Systematic[[#This Row],[SubSample]]*10000+Systematic[[#This Row],[VariableIndex]]</f>
        <v>3030002</v>
      </c>
      <c r="H1032" s="134">
        <f>Systematic[[#This Row],[SampleVariableLabel]]+100*Systematic[[#This Row],[State]]</f>
        <v>3030702</v>
      </c>
      <c r="I1032" s="135" t="e">
        <f>IF(Systematic[[#This Row],[Sample]]&gt;nSamples,"",INDEX(MarkStats[],MATCH(Systematic[[#This Row],[SampleVariableLabel]],MarkStats[Label],0), Systematic[[#This Row],[State]]+4))</f>
        <v>#N/A</v>
      </c>
    </row>
    <row r="1033" spans="1:9" x14ac:dyDescent="0.25">
      <c r="A1033" s="1">
        <f t="shared" si="48"/>
        <v>3</v>
      </c>
      <c r="B1033" s="1">
        <f t="shared" si="49"/>
        <v>3</v>
      </c>
      <c r="C1033" s="1">
        <f>IF(Systematic[[#This Row],[VariableIndex]]&gt;1,C1032,IF(C1032+1=StepsPerSubsample,0,C1032+1))</f>
        <v>7</v>
      </c>
      <c r="D1033" s="1">
        <f t="shared" si="50"/>
        <v>3</v>
      </c>
      <c r="E1033" s="1" t="str">
        <f>INDEX(Protocol[Mark],MATCH(C1033,Protocol[Step],0))</f>
        <v>8S</v>
      </c>
      <c r="F1033" s="151" t="str">
        <f>INDEX(Variables[Variable],MATCH(Systematic[[#This Row],[VariableIndex]],Variables[Index],0))</f>
        <v>Specific flux</v>
      </c>
      <c r="G1033" s="134">
        <f>Systematic[[#This Row],[Sample]]*1000000+Systematic[[#This Row],[SubSample]]*10000+Systematic[[#This Row],[VariableIndex]]</f>
        <v>3030003</v>
      </c>
      <c r="H1033" s="134">
        <f>Systematic[[#This Row],[SampleVariableLabel]]+100*Systematic[[#This Row],[State]]</f>
        <v>3030703</v>
      </c>
      <c r="I1033" s="135" t="e">
        <f>IF(Systematic[[#This Row],[Sample]]&gt;nSamples,"",INDEX(MarkStats[],MATCH(Systematic[[#This Row],[SampleVariableLabel]],MarkStats[Label],0), Systematic[[#This Row],[State]]+4))</f>
        <v>#N/A</v>
      </c>
    </row>
    <row r="1034" spans="1:9" x14ac:dyDescent="0.25">
      <c r="A1034" s="1">
        <f t="shared" si="48"/>
        <v>3</v>
      </c>
      <c r="B1034" s="1">
        <f t="shared" si="49"/>
        <v>3</v>
      </c>
      <c r="C1034" s="1">
        <f>IF(Systematic[[#This Row],[VariableIndex]]&gt;1,C1033,IF(C1033+1=StepsPerSubsample,0,C1033+1))</f>
        <v>7</v>
      </c>
      <c r="D1034" s="1">
        <f t="shared" si="50"/>
        <v>4</v>
      </c>
      <c r="E1034" s="1" t="str">
        <f>INDEX(Protocol[Mark],MATCH(C1034,Protocol[Step],0))</f>
        <v>8S</v>
      </c>
      <c r="F1034" s="151" t="str">
        <f>INDEX(Variables[Variable],MATCH(Systematic[[#This Row],[VariableIndex]],Variables[Index],0))</f>
        <v>Flux control ratio</v>
      </c>
      <c r="G1034" s="134">
        <f>Systematic[[#This Row],[Sample]]*1000000+Systematic[[#This Row],[SubSample]]*10000+Systematic[[#This Row],[VariableIndex]]</f>
        <v>3030004</v>
      </c>
      <c r="H1034" s="134">
        <f>Systematic[[#This Row],[SampleVariableLabel]]+100*Systematic[[#This Row],[State]]</f>
        <v>3030704</v>
      </c>
      <c r="I1034" s="135" t="e">
        <f>IF(Systematic[[#This Row],[Sample]]&gt;nSamples,"",INDEX(MarkStats[],MATCH(Systematic[[#This Row],[SampleVariableLabel]],MarkStats[Label],0), Systematic[[#This Row],[State]]+4))</f>
        <v>#N/A</v>
      </c>
    </row>
    <row r="1035" spans="1:9" x14ac:dyDescent="0.25">
      <c r="A1035" s="1">
        <f t="shared" si="48"/>
        <v>3</v>
      </c>
      <c r="B1035" s="1">
        <f t="shared" si="49"/>
        <v>3</v>
      </c>
      <c r="C1035" s="1">
        <f>IF(Systematic[[#This Row],[VariableIndex]]&gt;1,C1034,IF(C1034+1=StepsPerSubsample,0,C1034+1))</f>
        <v>7</v>
      </c>
      <c r="D1035" s="1">
        <f t="shared" si="50"/>
        <v>5</v>
      </c>
      <c r="E1035" s="1" t="str">
        <f>INDEX(Protocol[Mark],MATCH(C1035,Protocol[Step],0))</f>
        <v>8S</v>
      </c>
      <c r="F1035" s="151" t="str">
        <f>INDEX(Variables[Variable],MATCH(Systematic[[#This Row],[VariableIndex]],Variables[Index],0))</f>
        <v>Specific flux (mt)</v>
      </c>
      <c r="G1035" s="134">
        <f>Systematic[[#This Row],[Sample]]*1000000+Systematic[[#This Row],[SubSample]]*10000+Systematic[[#This Row],[VariableIndex]]</f>
        <v>3030005</v>
      </c>
      <c r="H1035" s="134">
        <f>Systematic[[#This Row],[SampleVariableLabel]]+100*Systematic[[#This Row],[State]]</f>
        <v>3030705</v>
      </c>
      <c r="I1035" s="135" t="e">
        <f>IF(Systematic[[#This Row],[Sample]]&gt;nSamples,"",INDEX(MarkStats[],MATCH(Systematic[[#This Row],[SampleVariableLabel]],MarkStats[Label],0), Systematic[[#This Row],[State]]+4))</f>
        <v>#N/A</v>
      </c>
    </row>
    <row r="1036" spans="1:9" x14ac:dyDescent="0.25">
      <c r="A1036" s="1">
        <f t="shared" si="48"/>
        <v>3</v>
      </c>
      <c r="B1036" s="1">
        <f t="shared" si="49"/>
        <v>3</v>
      </c>
      <c r="C1036" s="1">
        <f>IF(Systematic[[#This Row],[VariableIndex]]&gt;1,C1035,IF(C1035+1=StepsPerSubsample,0,C1035+1))</f>
        <v>7</v>
      </c>
      <c r="D1036" s="1">
        <f t="shared" si="50"/>
        <v>6</v>
      </c>
      <c r="E1036" s="1" t="str">
        <f>INDEX(Protocol[Mark],MATCH(C1036,Protocol[Step],0))</f>
        <v>8S</v>
      </c>
      <c r="F1036" s="151" t="str">
        <f>INDEX(Variables[Variable],MATCH(Systematic[[#This Row],[VariableIndex]],Variables[Index],0))</f>
        <v>FCR (mt: ROX-corr.)</v>
      </c>
      <c r="G1036" s="134">
        <f>Systematic[[#This Row],[Sample]]*1000000+Systematic[[#This Row],[SubSample]]*10000+Systematic[[#This Row],[VariableIndex]]</f>
        <v>3030006</v>
      </c>
      <c r="H1036" s="134">
        <f>Systematic[[#This Row],[SampleVariableLabel]]+100*Systematic[[#This Row],[State]]</f>
        <v>3030706</v>
      </c>
      <c r="I1036" s="135" t="e">
        <f>IF(Systematic[[#This Row],[Sample]]&gt;nSamples,"",INDEX(MarkStats[],MATCH(Systematic[[#This Row],[SampleVariableLabel]],MarkStats[Label],0), Systematic[[#This Row],[State]]+4))</f>
        <v>#N/A</v>
      </c>
    </row>
    <row r="1037" spans="1:9" x14ac:dyDescent="0.25">
      <c r="A1037" s="1">
        <f t="shared" si="48"/>
        <v>3</v>
      </c>
      <c r="B1037" s="1">
        <f t="shared" si="49"/>
        <v>3</v>
      </c>
      <c r="C1037" s="1">
        <f>IF(Systematic[[#This Row],[VariableIndex]]&gt;1,C1036,IF(C1036+1=StepsPerSubsample,0,C1036+1))</f>
        <v>7</v>
      </c>
      <c r="D1037" s="1">
        <f t="shared" si="50"/>
        <v>7</v>
      </c>
      <c r="E1037" s="1" t="str">
        <f>INDEX(Protocol[Mark],MATCH(C1037,Protocol[Step],0))</f>
        <v>8S</v>
      </c>
      <c r="F1037" s="151" t="str">
        <f>INDEX(Variables[Variable],MATCH(Systematic[[#This Row],[VariableIndex]],Variables[Index],0))</f>
        <v>FCR (mt: ROX-corr.)</v>
      </c>
      <c r="G1037" s="134">
        <f>Systematic[[#This Row],[Sample]]*1000000+Systematic[[#This Row],[SubSample]]*10000+Systematic[[#This Row],[VariableIndex]]</f>
        <v>3030007</v>
      </c>
      <c r="H1037" s="134">
        <f>Systematic[[#This Row],[SampleVariableLabel]]+100*Systematic[[#This Row],[State]]</f>
        <v>3030707</v>
      </c>
      <c r="I1037" s="135" t="e">
        <f>IF(Systematic[[#This Row],[Sample]]&gt;nSamples,"",INDEX(MarkStats[],MATCH(Systematic[[#This Row],[SampleVariableLabel]],MarkStats[Label],0), Systematic[[#This Row],[State]]+4))</f>
        <v>#N/A</v>
      </c>
    </row>
    <row r="1038" spans="1:9" x14ac:dyDescent="0.25">
      <c r="A1038" s="1">
        <f t="shared" si="48"/>
        <v>3</v>
      </c>
      <c r="B1038" s="1">
        <f t="shared" si="49"/>
        <v>3</v>
      </c>
      <c r="C1038" s="1">
        <f>IF(Systematic[[#This Row],[VariableIndex]]&gt;1,C1037,IF(C1037+1=StepsPerSubsample,0,C1037+1))</f>
        <v>8</v>
      </c>
      <c r="D1038" s="1">
        <f t="shared" si="50"/>
        <v>1</v>
      </c>
      <c r="E1038" s="1" t="str">
        <f>INDEX(Protocol[Mark],MATCH(C1038,Protocol[Step],0))</f>
        <v>9Dig</v>
      </c>
      <c r="F1038" s="151" t="str">
        <f>INDEX(Variables[Variable],MATCH(Systematic[[#This Row],[VariableIndex]],Variables[Index],0))</f>
        <v>O2 concentration</v>
      </c>
      <c r="G1038" s="134">
        <f>Systematic[[#This Row],[Sample]]*1000000+Systematic[[#This Row],[SubSample]]*10000+Systematic[[#This Row],[VariableIndex]]</f>
        <v>3030001</v>
      </c>
      <c r="H1038" s="134">
        <f>Systematic[[#This Row],[SampleVariableLabel]]+100*Systematic[[#This Row],[State]]</f>
        <v>3030801</v>
      </c>
      <c r="I1038" s="135" t="e">
        <f>IF(Systematic[[#This Row],[Sample]]&gt;nSamples,"",INDEX(MarkStats[],MATCH(Systematic[[#This Row],[SampleVariableLabel]],MarkStats[Label],0), Systematic[[#This Row],[State]]+4))</f>
        <v>#N/A</v>
      </c>
    </row>
    <row r="1039" spans="1:9" x14ac:dyDescent="0.25">
      <c r="A1039" s="1">
        <f t="shared" si="48"/>
        <v>3</v>
      </c>
      <c r="B1039" s="1">
        <f t="shared" si="49"/>
        <v>3</v>
      </c>
      <c r="C1039" s="1">
        <f>IF(Systematic[[#This Row],[VariableIndex]]&gt;1,C1038,IF(C1038+1=StepsPerSubsample,0,C1038+1))</f>
        <v>8</v>
      </c>
      <c r="D1039" s="1">
        <f t="shared" si="50"/>
        <v>2</v>
      </c>
      <c r="E1039" s="1" t="str">
        <f>INDEX(Protocol[Mark],MATCH(C1039,Protocol[Step],0))</f>
        <v>9Dig</v>
      </c>
      <c r="F1039" s="151" t="str">
        <f>INDEX(Variables[Variable],MATCH(Systematic[[#This Row],[VariableIndex]],Variables[Index],0))</f>
        <v>O2 flux per volume</v>
      </c>
      <c r="G1039" s="134">
        <f>Systematic[[#This Row],[Sample]]*1000000+Systematic[[#This Row],[SubSample]]*10000+Systematic[[#This Row],[VariableIndex]]</f>
        <v>3030002</v>
      </c>
      <c r="H1039" s="134">
        <f>Systematic[[#This Row],[SampleVariableLabel]]+100*Systematic[[#This Row],[State]]</f>
        <v>3030802</v>
      </c>
      <c r="I1039" s="135" t="e">
        <f>IF(Systematic[[#This Row],[Sample]]&gt;nSamples,"",INDEX(MarkStats[],MATCH(Systematic[[#This Row],[SampleVariableLabel]],MarkStats[Label],0), Systematic[[#This Row],[State]]+4))</f>
        <v>#N/A</v>
      </c>
    </row>
    <row r="1040" spans="1:9" x14ac:dyDescent="0.25">
      <c r="A1040" s="1">
        <f t="shared" si="48"/>
        <v>3</v>
      </c>
      <c r="B1040" s="1">
        <f t="shared" si="49"/>
        <v>3</v>
      </c>
      <c r="C1040" s="1">
        <f>IF(Systematic[[#This Row],[VariableIndex]]&gt;1,C1039,IF(C1039+1=StepsPerSubsample,0,C1039+1))</f>
        <v>8</v>
      </c>
      <c r="D1040" s="1">
        <f t="shared" si="50"/>
        <v>3</v>
      </c>
      <c r="E1040" s="1" t="str">
        <f>INDEX(Protocol[Mark],MATCH(C1040,Protocol[Step],0))</f>
        <v>9Dig</v>
      </c>
      <c r="F1040" s="151" t="str">
        <f>INDEX(Variables[Variable],MATCH(Systematic[[#This Row],[VariableIndex]],Variables[Index],0))</f>
        <v>Specific flux</v>
      </c>
      <c r="G1040" s="134">
        <f>Systematic[[#This Row],[Sample]]*1000000+Systematic[[#This Row],[SubSample]]*10000+Systematic[[#This Row],[VariableIndex]]</f>
        <v>3030003</v>
      </c>
      <c r="H1040" s="134">
        <f>Systematic[[#This Row],[SampleVariableLabel]]+100*Systematic[[#This Row],[State]]</f>
        <v>3030803</v>
      </c>
      <c r="I1040" s="135" t="e">
        <f>IF(Systematic[[#This Row],[Sample]]&gt;nSamples,"",INDEX(MarkStats[],MATCH(Systematic[[#This Row],[SampleVariableLabel]],MarkStats[Label],0), Systematic[[#This Row],[State]]+4))</f>
        <v>#N/A</v>
      </c>
    </row>
    <row r="1041" spans="1:9" x14ac:dyDescent="0.25">
      <c r="A1041" s="1">
        <f t="shared" si="48"/>
        <v>3</v>
      </c>
      <c r="B1041" s="1">
        <f t="shared" si="49"/>
        <v>3</v>
      </c>
      <c r="C1041" s="1">
        <f>IF(Systematic[[#This Row],[VariableIndex]]&gt;1,C1040,IF(C1040+1=StepsPerSubsample,0,C1040+1))</f>
        <v>8</v>
      </c>
      <c r="D1041" s="1">
        <f t="shared" si="50"/>
        <v>4</v>
      </c>
      <c r="E1041" s="1" t="str">
        <f>INDEX(Protocol[Mark],MATCH(C1041,Protocol[Step],0))</f>
        <v>9Dig</v>
      </c>
      <c r="F1041" s="151" t="str">
        <f>INDEX(Variables[Variable],MATCH(Systematic[[#This Row],[VariableIndex]],Variables[Index],0))</f>
        <v>Flux control ratio</v>
      </c>
      <c r="G1041" s="134">
        <f>Systematic[[#This Row],[Sample]]*1000000+Systematic[[#This Row],[SubSample]]*10000+Systematic[[#This Row],[VariableIndex]]</f>
        <v>3030004</v>
      </c>
      <c r="H1041" s="134">
        <f>Systematic[[#This Row],[SampleVariableLabel]]+100*Systematic[[#This Row],[State]]</f>
        <v>3030804</v>
      </c>
      <c r="I1041" s="135" t="e">
        <f>IF(Systematic[[#This Row],[Sample]]&gt;nSamples,"",INDEX(MarkStats[],MATCH(Systematic[[#This Row],[SampleVariableLabel]],MarkStats[Label],0), Systematic[[#This Row],[State]]+4))</f>
        <v>#N/A</v>
      </c>
    </row>
    <row r="1042" spans="1:9" x14ac:dyDescent="0.25">
      <c r="A1042" s="1">
        <f t="shared" si="48"/>
        <v>3</v>
      </c>
      <c r="B1042" s="1">
        <f t="shared" si="49"/>
        <v>3</v>
      </c>
      <c r="C1042" s="1">
        <f>IF(Systematic[[#This Row],[VariableIndex]]&gt;1,C1041,IF(C1041+1=StepsPerSubsample,0,C1041+1))</f>
        <v>8</v>
      </c>
      <c r="D1042" s="1">
        <f t="shared" si="50"/>
        <v>5</v>
      </c>
      <c r="E1042" s="1" t="str">
        <f>INDEX(Protocol[Mark],MATCH(C1042,Protocol[Step],0))</f>
        <v>9Dig</v>
      </c>
      <c r="F1042" s="151" t="str">
        <f>INDEX(Variables[Variable],MATCH(Systematic[[#This Row],[VariableIndex]],Variables[Index],0))</f>
        <v>Specific flux (mt)</v>
      </c>
      <c r="G1042" s="134">
        <f>Systematic[[#This Row],[Sample]]*1000000+Systematic[[#This Row],[SubSample]]*10000+Systematic[[#This Row],[VariableIndex]]</f>
        <v>3030005</v>
      </c>
      <c r="H1042" s="134">
        <f>Systematic[[#This Row],[SampleVariableLabel]]+100*Systematic[[#This Row],[State]]</f>
        <v>3030805</v>
      </c>
      <c r="I1042" s="135" t="e">
        <f>IF(Systematic[[#This Row],[Sample]]&gt;nSamples,"",INDEX(MarkStats[],MATCH(Systematic[[#This Row],[SampleVariableLabel]],MarkStats[Label],0), Systematic[[#This Row],[State]]+4))</f>
        <v>#N/A</v>
      </c>
    </row>
    <row r="1043" spans="1:9" x14ac:dyDescent="0.25">
      <c r="A1043" s="1">
        <f t="shared" si="48"/>
        <v>3</v>
      </c>
      <c r="B1043" s="1">
        <f t="shared" si="49"/>
        <v>3</v>
      </c>
      <c r="C1043" s="1">
        <f>IF(Systematic[[#This Row],[VariableIndex]]&gt;1,C1042,IF(C1042+1=StepsPerSubsample,0,C1042+1))</f>
        <v>8</v>
      </c>
      <c r="D1043" s="1">
        <f t="shared" si="50"/>
        <v>6</v>
      </c>
      <c r="E1043" s="1" t="str">
        <f>INDEX(Protocol[Mark],MATCH(C1043,Protocol[Step],0))</f>
        <v>9Dig</v>
      </c>
      <c r="F1043" s="151" t="str">
        <f>INDEX(Variables[Variable],MATCH(Systematic[[#This Row],[VariableIndex]],Variables[Index],0))</f>
        <v>FCR (mt: ROX-corr.)</v>
      </c>
      <c r="G1043" s="134">
        <f>Systematic[[#This Row],[Sample]]*1000000+Systematic[[#This Row],[SubSample]]*10000+Systematic[[#This Row],[VariableIndex]]</f>
        <v>3030006</v>
      </c>
      <c r="H1043" s="134">
        <f>Systematic[[#This Row],[SampleVariableLabel]]+100*Systematic[[#This Row],[State]]</f>
        <v>3030806</v>
      </c>
      <c r="I1043" s="135" t="e">
        <f>IF(Systematic[[#This Row],[Sample]]&gt;nSamples,"",INDEX(MarkStats[],MATCH(Systematic[[#This Row],[SampleVariableLabel]],MarkStats[Label],0), Systematic[[#This Row],[State]]+4))</f>
        <v>#N/A</v>
      </c>
    </row>
    <row r="1044" spans="1:9" x14ac:dyDescent="0.25">
      <c r="A1044" s="1">
        <f t="shared" si="48"/>
        <v>3</v>
      </c>
      <c r="B1044" s="1">
        <f t="shared" si="49"/>
        <v>3</v>
      </c>
      <c r="C1044" s="1">
        <f>IF(Systematic[[#This Row],[VariableIndex]]&gt;1,C1043,IF(C1043+1=StepsPerSubsample,0,C1043+1))</f>
        <v>8</v>
      </c>
      <c r="D1044" s="1">
        <f t="shared" si="50"/>
        <v>7</v>
      </c>
      <c r="E1044" s="1" t="str">
        <f>INDEX(Protocol[Mark],MATCH(C1044,Protocol[Step],0))</f>
        <v>9Dig</v>
      </c>
      <c r="F1044" s="151" t="str">
        <f>INDEX(Variables[Variable],MATCH(Systematic[[#This Row],[VariableIndex]],Variables[Index],0))</f>
        <v>FCR (mt: ROX-corr.)</v>
      </c>
      <c r="G1044" s="134">
        <f>Systematic[[#This Row],[Sample]]*1000000+Systematic[[#This Row],[SubSample]]*10000+Systematic[[#This Row],[VariableIndex]]</f>
        <v>3030007</v>
      </c>
      <c r="H1044" s="134">
        <f>Systematic[[#This Row],[SampleVariableLabel]]+100*Systematic[[#This Row],[State]]</f>
        <v>3030807</v>
      </c>
      <c r="I1044" s="135" t="e">
        <f>IF(Systematic[[#This Row],[Sample]]&gt;nSamples,"",INDEX(MarkStats[],MATCH(Systematic[[#This Row],[SampleVariableLabel]],MarkStats[Label],0), Systematic[[#This Row],[State]]+4))</f>
        <v>#N/A</v>
      </c>
    </row>
    <row r="1045" spans="1:9" x14ac:dyDescent="0.25">
      <c r="A1045" s="1">
        <f t="shared" si="48"/>
        <v>3</v>
      </c>
      <c r="B1045" s="1">
        <f t="shared" si="49"/>
        <v>3</v>
      </c>
      <c r="C1045" s="1">
        <f>IF(Systematic[[#This Row],[VariableIndex]]&gt;1,C1044,IF(C1044+1=StepsPerSubsample,0,C1044+1))</f>
        <v>9</v>
      </c>
      <c r="D1045" s="1">
        <f t="shared" si="50"/>
        <v>1</v>
      </c>
      <c r="E1045" s="1" t="str">
        <f>INDEX(Protocol[Mark],MATCH(C1045,Protocol[Step],0))</f>
        <v>9U</v>
      </c>
      <c r="F1045" s="151" t="str">
        <f>INDEX(Variables[Variable],MATCH(Systematic[[#This Row],[VariableIndex]],Variables[Index],0))</f>
        <v>O2 concentration</v>
      </c>
      <c r="G1045" s="134">
        <f>Systematic[[#This Row],[Sample]]*1000000+Systematic[[#This Row],[SubSample]]*10000+Systematic[[#This Row],[VariableIndex]]</f>
        <v>3030001</v>
      </c>
      <c r="H1045" s="134">
        <f>Systematic[[#This Row],[SampleVariableLabel]]+100*Systematic[[#This Row],[State]]</f>
        <v>3030901</v>
      </c>
      <c r="I1045" s="135" t="e">
        <f>IF(Systematic[[#This Row],[Sample]]&gt;nSamples,"",INDEX(MarkStats[],MATCH(Systematic[[#This Row],[SampleVariableLabel]],MarkStats[Label],0), Systematic[[#This Row],[State]]+4))</f>
        <v>#N/A</v>
      </c>
    </row>
    <row r="1046" spans="1:9" x14ac:dyDescent="0.25">
      <c r="A1046" s="1">
        <f t="shared" si="48"/>
        <v>3</v>
      </c>
      <c r="B1046" s="1">
        <f t="shared" si="49"/>
        <v>3</v>
      </c>
      <c r="C1046" s="1">
        <f>IF(Systematic[[#This Row],[VariableIndex]]&gt;1,C1045,IF(C1045+1=StepsPerSubsample,0,C1045+1))</f>
        <v>9</v>
      </c>
      <c r="D1046" s="1">
        <f t="shared" si="50"/>
        <v>2</v>
      </c>
      <c r="E1046" s="1" t="str">
        <f>INDEX(Protocol[Mark],MATCH(C1046,Protocol[Step],0))</f>
        <v>9U</v>
      </c>
      <c r="F1046" s="151" t="str">
        <f>INDEX(Variables[Variable],MATCH(Systematic[[#This Row],[VariableIndex]],Variables[Index],0))</f>
        <v>O2 flux per volume</v>
      </c>
      <c r="G1046" s="134">
        <f>Systematic[[#This Row],[Sample]]*1000000+Systematic[[#This Row],[SubSample]]*10000+Systematic[[#This Row],[VariableIndex]]</f>
        <v>3030002</v>
      </c>
      <c r="H1046" s="134">
        <f>Systematic[[#This Row],[SampleVariableLabel]]+100*Systematic[[#This Row],[State]]</f>
        <v>3030902</v>
      </c>
      <c r="I1046" s="135" t="e">
        <f>IF(Systematic[[#This Row],[Sample]]&gt;nSamples,"",INDEX(MarkStats[],MATCH(Systematic[[#This Row],[SampleVariableLabel]],MarkStats[Label],0), Systematic[[#This Row],[State]]+4))</f>
        <v>#N/A</v>
      </c>
    </row>
    <row r="1047" spans="1:9" x14ac:dyDescent="0.25">
      <c r="A1047" s="1">
        <f t="shared" si="48"/>
        <v>3</v>
      </c>
      <c r="B1047" s="1">
        <f t="shared" si="49"/>
        <v>3</v>
      </c>
      <c r="C1047" s="1">
        <f>IF(Systematic[[#This Row],[VariableIndex]]&gt;1,C1046,IF(C1046+1=StepsPerSubsample,0,C1046+1))</f>
        <v>9</v>
      </c>
      <c r="D1047" s="1">
        <f t="shared" si="50"/>
        <v>3</v>
      </c>
      <c r="E1047" s="1" t="str">
        <f>INDEX(Protocol[Mark],MATCH(C1047,Protocol[Step],0))</f>
        <v>9U</v>
      </c>
      <c r="F1047" s="151" t="str">
        <f>INDEX(Variables[Variable],MATCH(Systematic[[#This Row],[VariableIndex]],Variables[Index],0))</f>
        <v>Specific flux</v>
      </c>
      <c r="G1047" s="134">
        <f>Systematic[[#This Row],[Sample]]*1000000+Systematic[[#This Row],[SubSample]]*10000+Systematic[[#This Row],[VariableIndex]]</f>
        <v>3030003</v>
      </c>
      <c r="H1047" s="134">
        <f>Systematic[[#This Row],[SampleVariableLabel]]+100*Systematic[[#This Row],[State]]</f>
        <v>3030903</v>
      </c>
      <c r="I1047" s="135" t="e">
        <f>IF(Systematic[[#This Row],[Sample]]&gt;nSamples,"",INDEX(MarkStats[],MATCH(Systematic[[#This Row],[SampleVariableLabel]],MarkStats[Label],0), Systematic[[#This Row],[State]]+4))</f>
        <v>#N/A</v>
      </c>
    </row>
    <row r="1048" spans="1:9" x14ac:dyDescent="0.25">
      <c r="A1048" s="1">
        <f t="shared" si="48"/>
        <v>3</v>
      </c>
      <c r="B1048" s="1">
        <f t="shared" si="49"/>
        <v>3</v>
      </c>
      <c r="C1048" s="1">
        <f>IF(Systematic[[#This Row],[VariableIndex]]&gt;1,C1047,IF(C1047+1=StepsPerSubsample,0,C1047+1))</f>
        <v>9</v>
      </c>
      <c r="D1048" s="1">
        <f t="shared" si="50"/>
        <v>4</v>
      </c>
      <c r="E1048" s="1" t="str">
        <f>INDEX(Protocol[Mark],MATCH(C1048,Protocol[Step],0))</f>
        <v>9U</v>
      </c>
      <c r="F1048" s="151" t="str">
        <f>INDEX(Variables[Variable],MATCH(Systematic[[#This Row],[VariableIndex]],Variables[Index],0))</f>
        <v>Flux control ratio</v>
      </c>
      <c r="G1048" s="134">
        <f>Systematic[[#This Row],[Sample]]*1000000+Systematic[[#This Row],[SubSample]]*10000+Systematic[[#This Row],[VariableIndex]]</f>
        <v>3030004</v>
      </c>
      <c r="H1048" s="134">
        <f>Systematic[[#This Row],[SampleVariableLabel]]+100*Systematic[[#This Row],[State]]</f>
        <v>3030904</v>
      </c>
      <c r="I1048" s="135" t="e">
        <f>IF(Systematic[[#This Row],[Sample]]&gt;nSamples,"",INDEX(MarkStats[],MATCH(Systematic[[#This Row],[SampleVariableLabel]],MarkStats[Label],0), Systematic[[#This Row],[State]]+4))</f>
        <v>#N/A</v>
      </c>
    </row>
    <row r="1049" spans="1:9" x14ac:dyDescent="0.25">
      <c r="A1049" s="1">
        <f t="shared" si="48"/>
        <v>3</v>
      </c>
      <c r="B1049" s="1">
        <f t="shared" si="49"/>
        <v>3</v>
      </c>
      <c r="C1049" s="1">
        <f>IF(Systematic[[#This Row],[VariableIndex]]&gt;1,C1048,IF(C1048+1=StepsPerSubsample,0,C1048+1))</f>
        <v>9</v>
      </c>
      <c r="D1049" s="1">
        <f t="shared" si="50"/>
        <v>5</v>
      </c>
      <c r="E1049" s="1" t="str">
        <f>INDEX(Protocol[Mark],MATCH(C1049,Protocol[Step],0))</f>
        <v>9U</v>
      </c>
      <c r="F1049" s="151" t="str">
        <f>INDEX(Variables[Variable],MATCH(Systematic[[#This Row],[VariableIndex]],Variables[Index],0))</f>
        <v>Specific flux (mt)</v>
      </c>
      <c r="G1049" s="134">
        <f>Systematic[[#This Row],[Sample]]*1000000+Systematic[[#This Row],[SubSample]]*10000+Systematic[[#This Row],[VariableIndex]]</f>
        <v>3030005</v>
      </c>
      <c r="H1049" s="134">
        <f>Systematic[[#This Row],[SampleVariableLabel]]+100*Systematic[[#This Row],[State]]</f>
        <v>3030905</v>
      </c>
      <c r="I1049" s="135" t="e">
        <f>IF(Systematic[[#This Row],[Sample]]&gt;nSamples,"",INDEX(MarkStats[],MATCH(Systematic[[#This Row],[SampleVariableLabel]],MarkStats[Label],0), Systematic[[#This Row],[State]]+4))</f>
        <v>#N/A</v>
      </c>
    </row>
    <row r="1050" spans="1:9" x14ac:dyDescent="0.25">
      <c r="A1050" s="1">
        <f t="shared" si="48"/>
        <v>3</v>
      </c>
      <c r="B1050" s="1">
        <f t="shared" si="49"/>
        <v>3</v>
      </c>
      <c r="C1050" s="1">
        <f>IF(Systematic[[#This Row],[VariableIndex]]&gt;1,C1049,IF(C1049+1=StepsPerSubsample,0,C1049+1))</f>
        <v>9</v>
      </c>
      <c r="D1050" s="1">
        <f t="shared" si="50"/>
        <v>6</v>
      </c>
      <c r="E1050" s="1" t="str">
        <f>INDEX(Protocol[Mark],MATCH(C1050,Protocol[Step],0))</f>
        <v>9U</v>
      </c>
      <c r="F1050" s="151" t="str">
        <f>INDEX(Variables[Variable],MATCH(Systematic[[#This Row],[VariableIndex]],Variables[Index],0))</f>
        <v>FCR (mt: ROX-corr.)</v>
      </c>
      <c r="G1050" s="134">
        <f>Systematic[[#This Row],[Sample]]*1000000+Systematic[[#This Row],[SubSample]]*10000+Systematic[[#This Row],[VariableIndex]]</f>
        <v>3030006</v>
      </c>
      <c r="H1050" s="134">
        <f>Systematic[[#This Row],[SampleVariableLabel]]+100*Systematic[[#This Row],[State]]</f>
        <v>3030906</v>
      </c>
      <c r="I1050" s="135" t="e">
        <f>IF(Systematic[[#This Row],[Sample]]&gt;nSamples,"",INDEX(MarkStats[],MATCH(Systematic[[#This Row],[SampleVariableLabel]],MarkStats[Label],0), Systematic[[#This Row],[State]]+4))</f>
        <v>#N/A</v>
      </c>
    </row>
    <row r="1051" spans="1:9" x14ac:dyDescent="0.25">
      <c r="A1051" s="1">
        <f t="shared" si="48"/>
        <v>3</v>
      </c>
      <c r="B1051" s="1">
        <f t="shared" si="49"/>
        <v>3</v>
      </c>
      <c r="C1051" s="1">
        <f>IF(Systematic[[#This Row],[VariableIndex]]&gt;1,C1050,IF(C1050+1=StepsPerSubsample,0,C1050+1))</f>
        <v>9</v>
      </c>
      <c r="D1051" s="1">
        <f t="shared" si="50"/>
        <v>7</v>
      </c>
      <c r="E1051" s="1" t="str">
        <f>INDEX(Protocol[Mark],MATCH(C1051,Protocol[Step],0))</f>
        <v>9U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3030007</v>
      </c>
      <c r="H1051" s="134">
        <f>Systematic[[#This Row],[SampleVariableLabel]]+100*Systematic[[#This Row],[State]]</f>
        <v>3030907</v>
      </c>
      <c r="I1051" s="135" t="e">
        <f>IF(Systematic[[#This Row],[Sample]]&gt;nSamples,"",INDEX(MarkStats[],MATCH(Systematic[[#This Row],[SampleVariableLabel]],MarkStats[Label],0), Systematic[[#This Row],[State]]+4))</f>
        <v>#N/A</v>
      </c>
    </row>
    <row r="1052" spans="1:9" x14ac:dyDescent="0.25">
      <c r="A1052" s="1">
        <f t="shared" si="48"/>
        <v>3</v>
      </c>
      <c r="B1052" s="1">
        <f t="shared" si="49"/>
        <v>3</v>
      </c>
      <c r="C1052" s="1">
        <f>IF(Systematic[[#This Row],[VariableIndex]]&gt;1,C1051,IF(C1051+1=StepsPerSubsample,0,C1051+1))</f>
        <v>10</v>
      </c>
      <c r="D1052" s="1">
        <f t="shared" si="50"/>
        <v>1</v>
      </c>
      <c r="E1052" s="1" t="str">
        <f>INDEX(Protocol[Mark],MATCH(C1052,Protocol[Step],0))</f>
        <v>9c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3030001</v>
      </c>
      <c r="H1052" s="134">
        <f>Systematic[[#This Row],[SampleVariableLabel]]+100*Systematic[[#This Row],[State]]</f>
        <v>3031001</v>
      </c>
      <c r="I1052" s="135" t="e">
        <f>IF(Systematic[[#This Row],[Sample]]&gt;nSamples,"",INDEX(MarkStats[],MATCH(Systematic[[#This Row],[SampleVariableLabel]],MarkStats[Label],0), Systematic[[#This Row],[State]]+4))</f>
        <v>#N/A</v>
      </c>
    </row>
    <row r="1053" spans="1:9" x14ac:dyDescent="0.25">
      <c r="A1053" s="1">
        <f t="shared" si="48"/>
        <v>3</v>
      </c>
      <c r="B1053" s="1">
        <f t="shared" si="49"/>
        <v>3</v>
      </c>
      <c r="C1053" s="1">
        <f>IF(Systematic[[#This Row],[VariableIndex]]&gt;1,C1052,IF(C1052+1=StepsPerSubsample,0,C1052+1))</f>
        <v>10</v>
      </c>
      <c r="D1053" s="1">
        <f t="shared" si="50"/>
        <v>2</v>
      </c>
      <c r="E1053" s="1" t="str">
        <f>INDEX(Protocol[Mark],MATCH(C1053,Protocol[Step],0))</f>
        <v>9c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3030002</v>
      </c>
      <c r="H1053" s="134">
        <f>Systematic[[#This Row],[SampleVariableLabel]]+100*Systematic[[#This Row],[State]]</f>
        <v>3031002</v>
      </c>
      <c r="I1053" s="135" t="e">
        <f>IF(Systematic[[#This Row],[Sample]]&gt;nSamples,"",INDEX(MarkStats[],MATCH(Systematic[[#This Row],[SampleVariableLabel]],MarkStats[Label],0), Systematic[[#This Row],[State]]+4))</f>
        <v>#N/A</v>
      </c>
    </row>
    <row r="1054" spans="1:9" x14ac:dyDescent="0.25">
      <c r="A1054" s="1">
        <f t="shared" si="48"/>
        <v>3</v>
      </c>
      <c r="B1054" s="1">
        <f t="shared" si="49"/>
        <v>3</v>
      </c>
      <c r="C1054" s="1">
        <f>IF(Systematic[[#This Row],[VariableIndex]]&gt;1,C1053,IF(C1053+1=StepsPerSubsample,0,C1053+1))</f>
        <v>10</v>
      </c>
      <c r="D1054" s="1">
        <f t="shared" si="50"/>
        <v>3</v>
      </c>
      <c r="E1054" s="1" t="str">
        <f>INDEX(Protocol[Mark],MATCH(C1054,Protocol[Step],0))</f>
        <v>9c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3030003</v>
      </c>
      <c r="H1054" s="134">
        <f>Systematic[[#This Row],[SampleVariableLabel]]+100*Systematic[[#This Row],[State]]</f>
        <v>3031003</v>
      </c>
      <c r="I1054" s="135" t="e">
        <f>IF(Systematic[[#This Row],[Sample]]&gt;nSamples,"",INDEX(MarkStats[],MATCH(Systematic[[#This Row],[SampleVariableLabel]],MarkStats[Label],0), Systematic[[#This Row],[State]]+4))</f>
        <v>#N/A</v>
      </c>
    </row>
    <row r="1055" spans="1:9" x14ac:dyDescent="0.25">
      <c r="A1055" s="1">
        <f t="shared" si="48"/>
        <v>3</v>
      </c>
      <c r="B1055" s="1">
        <f t="shared" si="49"/>
        <v>3</v>
      </c>
      <c r="C1055" s="1">
        <f>IF(Systematic[[#This Row],[VariableIndex]]&gt;1,C1054,IF(C1054+1=StepsPerSubsample,0,C1054+1))</f>
        <v>10</v>
      </c>
      <c r="D1055" s="1">
        <f t="shared" si="50"/>
        <v>4</v>
      </c>
      <c r="E1055" s="1" t="str">
        <f>INDEX(Protocol[Mark],MATCH(C1055,Protocol[Step],0))</f>
        <v>9c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3030004</v>
      </c>
      <c r="H1055" s="134">
        <f>Systematic[[#This Row],[SampleVariableLabel]]+100*Systematic[[#This Row],[State]]</f>
        <v>3031004</v>
      </c>
      <c r="I1055" s="135" t="e">
        <f>IF(Systematic[[#This Row],[Sample]]&gt;nSamples,"",INDEX(MarkStats[],MATCH(Systematic[[#This Row],[SampleVariableLabel]],MarkStats[Label],0), Systematic[[#This Row],[State]]+4))</f>
        <v>#N/A</v>
      </c>
    </row>
    <row r="1056" spans="1:9" x14ac:dyDescent="0.25">
      <c r="A1056" s="1">
        <f t="shared" si="48"/>
        <v>3</v>
      </c>
      <c r="B1056" s="1">
        <f t="shared" si="49"/>
        <v>3</v>
      </c>
      <c r="C1056" s="1">
        <f>IF(Systematic[[#This Row],[VariableIndex]]&gt;1,C1055,IF(C1055+1=StepsPerSubsample,0,C1055+1))</f>
        <v>10</v>
      </c>
      <c r="D1056" s="1">
        <f t="shared" si="50"/>
        <v>5</v>
      </c>
      <c r="E1056" s="1" t="str">
        <f>INDEX(Protocol[Mark],MATCH(C1056,Protocol[Step],0))</f>
        <v>9c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3030005</v>
      </c>
      <c r="H1056" s="134">
        <f>Systematic[[#This Row],[SampleVariableLabel]]+100*Systematic[[#This Row],[State]]</f>
        <v>3031005</v>
      </c>
      <c r="I1056" s="135" t="e">
        <f>IF(Systematic[[#This Row],[Sample]]&gt;nSamples,"",INDEX(MarkStats[],MATCH(Systematic[[#This Row],[SampleVariableLabel]],MarkStats[Label],0), Systematic[[#This Row],[State]]+4))</f>
        <v>#N/A</v>
      </c>
    </row>
    <row r="1057" spans="1:9" x14ac:dyDescent="0.25">
      <c r="A1057" s="1">
        <f t="shared" si="48"/>
        <v>3</v>
      </c>
      <c r="B1057" s="1">
        <f t="shared" si="49"/>
        <v>3</v>
      </c>
      <c r="C1057" s="1">
        <f>IF(Systematic[[#This Row],[VariableIndex]]&gt;1,C1056,IF(C1056+1=StepsPerSubsample,0,C1056+1))</f>
        <v>10</v>
      </c>
      <c r="D1057" s="1">
        <f t="shared" si="50"/>
        <v>6</v>
      </c>
      <c r="E1057" s="1" t="str">
        <f>INDEX(Protocol[Mark],MATCH(C1057,Protocol[Step],0))</f>
        <v>9c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3030006</v>
      </c>
      <c r="H1057" s="134">
        <f>Systematic[[#This Row],[SampleVariableLabel]]+100*Systematic[[#This Row],[State]]</f>
        <v>3031006</v>
      </c>
      <c r="I1057" s="135" t="e">
        <f>IF(Systematic[[#This Row],[Sample]]&gt;nSamples,"",INDEX(MarkStats[],MATCH(Systematic[[#This Row],[SampleVariableLabel]],MarkStats[Label],0), Systematic[[#This Row],[State]]+4))</f>
        <v>#N/A</v>
      </c>
    </row>
    <row r="1058" spans="1:9" x14ac:dyDescent="0.25">
      <c r="A1058" s="1">
        <f t="shared" si="48"/>
        <v>3</v>
      </c>
      <c r="B1058" s="1">
        <f t="shared" si="49"/>
        <v>3</v>
      </c>
      <c r="C1058" s="1">
        <f>IF(Systematic[[#This Row],[VariableIndex]]&gt;1,C1057,IF(C1057+1=StepsPerSubsample,0,C1057+1))</f>
        <v>10</v>
      </c>
      <c r="D1058" s="1">
        <f t="shared" si="50"/>
        <v>7</v>
      </c>
      <c r="E1058" s="1" t="str">
        <f>INDEX(Protocol[Mark],MATCH(C1058,Protocol[Step],0))</f>
        <v>9c</v>
      </c>
      <c r="F1058" s="151" t="str">
        <f>INDEX(Variables[Variable],MATCH(Systematic[[#This Row],[VariableIndex]],Variables[Index],0))</f>
        <v>FCR (mt: ROX-corr.)</v>
      </c>
      <c r="G1058" s="134">
        <f>Systematic[[#This Row],[Sample]]*1000000+Systematic[[#This Row],[SubSample]]*10000+Systematic[[#This Row],[VariableIndex]]</f>
        <v>3030007</v>
      </c>
      <c r="H1058" s="134">
        <f>Systematic[[#This Row],[SampleVariableLabel]]+100*Systematic[[#This Row],[State]]</f>
        <v>3031007</v>
      </c>
      <c r="I1058" s="135" t="e">
        <f>IF(Systematic[[#This Row],[Sample]]&gt;nSamples,"",INDEX(MarkStats[],MATCH(Systematic[[#This Row],[SampleVariableLabel]],MarkStats[Label],0), Systematic[[#This Row],[State]]+4))</f>
        <v>#N/A</v>
      </c>
    </row>
    <row r="1059" spans="1:9" x14ac:dyDescent="0.25">
      <c r="A1059" s="1">
        <f t="shared" si="48"/>
        <v>3</v>
      </c>
      <c r="B1059" s="1">
        <f t="shared" si="49"/>
        <v>3</v>
      </c>
      <c r="C1059" s="1">
        <f>IF(Systematic[[#This Row],[VariableIndex]]&gt;1,C1058,IF(C1058+1=StepsPerSubsample,0,C1058+1))</f>
        <v>11</v>
      </c>
      <c r="D1059" s="1">
        <f t="shared" si="50"/>
        <v>1</v>
      </c>
      <c r="E1059" s="1" t="str">
        <f>INDEX(Protocol[Mark],MATCH(C1059,Protocol[Step],0))</f>
        <v>10Ama</v>
      </c>
      <c r="F1059" s="151" t="str">
        <f>INDEX(Variables[Variable],MATCH(Systematic[[#This Row],[VariableIndex]],Variables[Index],0))</f>
        <v>O2 concentration</v>
      </c>
      <c r="G1059" s="134">
        <f>Systematic[[#This Row],[Sample]]*1000000+Systematic[[#This Row],[SubSample]]*10000+Systematic[[#This Row],[VariableIndex]]</f>
        <v>3030001</v>
      </c>
      <c r="H1059" s="134">
        <f>Systematic[[#This Row],[SampleVariableLabel]]+100*Systematic[[#This Row],[State]]</f>
        <v>3031101</v>
      </c>
      <c r="I1059" s="135" t="e">
        <f>IF(Systematic[[#This Row],[Sample]]&gt;nSamples,"",INDEX(MarkStats[],MATCH(Systematic[[#This Row],[SampleVariableLabel]],MarkStats[Label],0), Systematic[[#This Row],[State]]+4))</f>
        <v>#N/A</v>
      </c>
    </row>
    <row r="1060" spans="1:9" x14ac:dyDescent="0.25">
      <c r="A1060" s="1">
        <f t="shared" si="48"/>
        <v>3</v>
      </c>
      <c r="B1060" s="1">
        <f t="shared" si="49"/>
        <v>3</v>
      </c>
      <c r="C1060" s="1">
        <f>IF(Systematic[[#This Row],[VariableIndex]]&gt;1,C1059,IF(C1059+1=StepsPerSubsample,0,C1059+1))</f>
        <v>11</v>
      </c>
      <c r="D1060" s="1">
        <f t="shared" si="50"/>
        <v>2</v>
      </c>
      <c r="E1060" s="1" t="str">
        <f>INDEX(Protocol[Mark],MATCH(C1060,Protocol[Step],0))</f>
        <v>10Ama</v>
      </c>
      <c r="F1060" s="151" t="str">
        <f>INDEX(Variables[Variable],MATCH(Systematic[[#This Row],[VariableIndex]],Variables[Index],0))</f>
        <v>O2 flux per volume</v>
      </c>
      <c r="G1060" s="134">
        <f>Systematic[[#This Row],[Sample]]*1000000+Systematic[[#This Row],[SubSample]]*10000+Systematic[[#This Row],[VariableIndex]]</f>
        <v>3030002</v>
      </c>
      <c r="H1060" s="134">
        <f>Systematic[[#This Row],[SampleVariableLabel]]+100*Systematic[[#This Row],[State]]</f>
        <v>3031102</v>
      </c>
      <c r="I1060" s="135" t="e">
        <f>IF(Systematic[[#This Row],[Sample]]&gt;nSamples,"",INDEX(MarkStats[],MATCH(Systematic[[#This Row],[SampleVariableLabel]],MarkStats[Label],0), Systematic[[#This Row],[State]]+4))</f>
        <v>#N/A</v>
      </c>
    </row>
    <row r="1061" spans="1:9" x14ac:dyDescent="0.25">
      <c r="A1061" s="1">
        <f t="shared" si="48"/>
        <v>3</v>
      </c>
      <c r="B1061" s="1">
        <f t="shared" si="49"/>
        <v>3</v>
      </c>
      <c r="C1061" s="1">
        <f>IF(Systematic[[#This Row],[VariableIndex]]&gt;1,C1060,IF(C1060+1=StepsPerSubsample,0,C1060+1))</f>
        <v>11</v>
      </c>
      <c r="D1061" s="1">
        <f t="shared" si="50"/>
        <v>3</v>
      </c>
      <c r="E1061" s="1" t="str">
        <f>INDEX(Protocol[Mark],MATCH(C1061,Protocol[Step],0))</f>
        <v>10Ama</v>
      </c>
      <c r="F1061" s="151" t="str">
        <f>INDEX(Variables[Variable],MATCH(Systematic[[#This Row],[VariableIndex]],Variables[Index],0))</f>
        <v>Specific flux</v>
      </c>
      <c r="G1061" s="134">
        <f>Systematic[[#This Row],[Sample]]*1000000+Systematic[[#This Row],[SubSample]]*10000+Systematic[[#This Row],[VariableIndex]]</f>
        <v>3030003</v>
      </c>
      <c r="H1061" s="134">
        <f>Systematic[[#This Row],[SampleVariableLabel]]+100*Systematic[[#This Row],[State]]</f>
        <v>3031103</v>
      </c>
      <c r="I1061" s="135" t="e">
        <f>IF(Systematic[[#This Row],[Sample]]&gt;nSamples,"",INDEX(MarkStats[],MATCH(Systematic[[#This Row],[SampleVariableLabel]],MarkStats[Label],0), Systematic[[#This Row],[State]]+4))</f>
        <v>#N/A</v>
      </c>
    </row>
    <row r="1062" spans="1:9" x14ac:dyDescent="0.25">
      <c r="A1062" s="1">
        <f t="shared" si="48"/>
        <v>3</v>
      </c>
      <c r="B1062" s="1">
        <f t="shared" si="49"/>
        <v>3</v>
      </c>
      <c r="C1062" s="1">
        <f>IF(Systematic[[#This Row],[VariableIndex]]&gt;1,C1061,IF(C1061+1=StepsPerSubsample,0,C1061+1))</f>
        <v>11</v>
      </c>
      <c r="D1062" s="1">
        <f t="shared" si="50"/>
        <v>4</v>
      </c>
      <c r="E1062" s="1" t="str">
        <f>INDEX(Protocol[Mark],MATCH(C1062,Protocol[Step],0))</f>
        <v>10Ama</v>
      </c>
      <c r="F1062" s="151" t="str">
        <f>INDEX(Variables[Variable],MATCH(Systematic[[#This Row],[VariableIndex]],Variables[Index],0))</f>
        <v>Flux control ratio</v>
      </c>
      <c r="G1062" s="134">
        <f>Systematic[[#This Row],[Sample]]*1000000+Systematic[[#This Row],[SubSample]]*10000+Systematic[[#This Row],[VariableIndex]]</f>
        <v>3030004</v>
      </c>
      <c r="H1062" s="134">
        <f>Systematic[[#This Row],[SampleVariableLabel]]+100*Systematic[[#This Row],[State]]</f>
        <v>3031104</v>
      </c>
      <c r="I1062" s="135" t="e">
        <f>IF(Systematic[[#This Row],[Sample]]&gt;nSamples,"",INDEX(MarkStats[],MATCH(Systematic[[#This Row],[SampleVariableLabel]],MarkStats[Label],0), Systematic[[#This Row],[State]]+4))</f>
        <v>#N/A</v>
      </c>
    </row>
    <row r="1063" spans="1:9" x14ac:dyDescent="0.25">
      <c r="A1063" s="1">
        <f t="shared" si="48"/>
        <v>3</v>
      </c>
      <c r="B1063" s="1">
        <f t="shared" si="49"/>
        <v>3</v>
      </c>
      <c r="C1063" s="1">
        <f>IF(Systematic[[#This Row],[VariableIndex]]&gt;1,C1062,IF(C1062+1=StepsPerSubsample,0,C1062+1))</f>
        <v>11</v>
      </c>
      <c r="D1063" s="1">
        <f t="shared" si="50"/>
        <v>5</v>
      </c>
      <c r="E1063" s="1" t="str">
        <f>INDEX(Protocol[Mark],MATCH(C1063,Protocol[Step],0))</f>
        <v>10Ama</v>
      </c>
      <c r="F1063" s="151" t="str">
        <f>INDEX(Variables[Variable],MATCH(Systematic[[#This Row],[VariableIndex]],Variables[Index],0))</f>
        <v>Specific flux (mt)</v>
      </c>
      <c r="G1063" s="134">
        <f>Systematic[[#This Row],[Sample]]*1000000+Systematic[[#This Row],[SubSample]]*10000+Systematic[[#This Row],[VariableIndex]]</f>
        <v>3030005</v>
      </c>
      <c r="H1063" s="134">
        <f>Systematic[[#This Row],[SampleVariableLabel]]+100*Systematic[[#This Row],[State]]</f>
        <v>3031105</v>
      </c>
      <c r="I1063" s="135" t="e">
        <f>IF(Systematic[[#This Row],[Sample]]&gt;nSamples,"",INDEX(MarkStats[],MATCH(Systematic[[#This Row],[SampleVariableLabel]],MarkStats[Label],0), Systematic[[#This Row],[State]]+4))</f>
        <v>#N/A</v>
      </c>
    </row>
    <row r="1064" spans="1:9" x14ac:dyDescent="0.25">
      <c r="A1064" s="1">
        <f t="shared" si="48"/>
        <v>3</v>
      </c>
      <c r="B1064" s="1">
        <f t="shared" si="49"/>
        <v>3</v>
      </c>
      <c r="C1064" s="1">
        <f>IF(Systematic[[#This Row],[VariableIndex]]&gt;1,C1063,IF(C1063+1=StepsPerSubsample,0,C1063+1))</f>
        <v>11</v>
      </c>
      <c r="D1064" s="1">
        <f t="shared" si="50"/>
        <v>6</v>
      </c>
      <c r="E1064" s="1" t="str">
        <f>INDEX(Protocol[Mark],MATCH(C1064,Protocol[Step],0))</f>
        <v>10Ama</v>
      </c>
      <c r="F1064" s="151" t="str">
        <f>INDEX(Variables[Variable],MATCH(Systematic[[#This Row],[VariableIndex]],Variables[Index],0))</f>
        <v>FCR (mt: ROX-corr.)</v>
      </c>
      <c r="G1064" s="134">
        <f>Systematic[[#This Row],[Sample]]*1000000+Systematic[[#This Row],[SubSample]]*10000+Systematic[[#This Row],[VariableIndex]]</f>
        <v>3030006</v>
      </c>
      <c r="H1064" s="134">
        <f>Systematic[[#This Row],[SampleVariableLabel]]+100*Systematic[[#This Row],[State]]</f>
        <v>3031106</v>
      </c>
      <c r="I1064" s="135" t="e">
        <f>IF(Systematic[[#This Row],[Sample]]&gt;nSamples,"",INDEX(MarkStats[],MATCH(Systematic[[#This Row],[SampleVariableLabel]],MarkStats[Label],0), Systematic[[#This Row],[State]]+4))</f>
        <v>#N/A</v>
      </c>
    </row>
    <row r="1065" spans="1:9" x14ac:dyDescent="0.25">
      <c r="A1065" s="1">
        <f t="shared" ref="A1065:A1128" si="51">IF(OR(B1065&gt;1,C1065&gt;0,D1065&gt;1),A1064,A1064+1)</f>
        <v>3</v>
      </c>
      <c r="B1065" s="1">
        <f t="shared" ref="B1065:B1128" si="52">IF(OR(C1065&gt;0,D1065&gt;1),B1064,IF(B1064=SubsamplesPerSample,1,B1064+1))</f>
        <v>3</v>
      </c>
      <c r="C1065" s="1">
        <f>IF(Systematic[[#This Row],[VariableIndex]]&gt;1,C1064,IF(C1064+1=StepsPerSubsample,0,C1064+1))</f>
        <v>11</v>
      </c>
      <c r="D1065" s="1">
        <f t="shared" si="50"/>
        <v>7</v>
      </c>
      <c r="E1065" s="1" t="str">
        <f>INDEX(Protocol[Mark],MATCH(C1065,Protocol[Step],0))</f>
        <v>10Ama</v>
      </c>
      <c r="F1065" s="151" t="str">
        <f>INDEX(Variables[Variable],MATCH(Systematic[[#This Row],[VariableIndex]],Variables[Index],0))</f>
        <v>FCR (mt: ROX-corr.)</v>
      </c>
      <c r="G1065" s="134">
        <f>Systematic[[#This Row],[Sample]]*1000000+Systematic[[#This Row],[SubSample]]*10000+Systematic[[#This Row],[VariableIndex]]</f>
        <v>3030007</v>
      </c>
      <c r="H1065" s="134">
        <f>Systematic[[#This Row],[SampleVariableLabel]]+100*Systematic[[#This Row],[State]]</f>
        <v>3031107</v>
      </c>
      <c r="I1065" s="135" t="e">
        <f>IF(Systematic[[#This Row],[Sample]]&gt;nSamples,"",INDEX(MarkStats[],MATCH(Systematic[[#This Row],[SampleVariableLabel]],MarkStats[Label],0), Systematic[[#This Row],[State]]+4))</f>
        <v>#N/A</v>
      </c>
    </row>
    <row r="1066" spans="1:9" x14ac:dyDescent="0.25">
      <c r="A1066" s="1">
        <f t="shared" si="51"/>
        <v>3</v>
      </c>
      <c r="B1066" s="1">
        <f t="shared" si="52"/>
        <v>3</v>
      </c>
      <c r="C1066" s="1">
        <f>IF(Systematic[[#This Row],[VariableIndex]]&gt;1,C1065,IF(C1065+1=StepsPerSubsample,0,C1065+1))</f>
        <v>12</v>
      </c>
      <c r="D1066" s="1">
        <f t="shared" si="50"/>
        <v>1</v>
      </c>
      <c r="E1066" s="1" t="str">
        <f>INDEX(Protocol[Mark],MATCH(C1066,Protocol[Step],0))</f>
        <v>11AsTm</v>
      </c>
      <c r="F1066" s="151" t="str">
        <f>INDEX(Variables[Variable],MATCH(Systematic[[#This Row],[VariableIndex]],Variables[Index],0))</f>
        <v>O2 concentration</v>
      </c>
      <c r="G1066" s="134">
        <f>Systematic[[#This Row],[Sample]]*1000000+Systematic[[#This Row],[SubSample]]*10000+Systematic[[#This Row],[VariableIndex]]</f>
        <v>3030001</v>
      </c>
      <c r="H1066" s="134">
        <f>Systematic[[#This Row],[SampleVariableLabel]]+100*Systematic[[#This Row],[State]]</f>
        <v>3031201</v>
      </c>
      <c r="I1066" s="135" t="e">
        <f>IF(Systematic[[#This Row],[Sample]]&gt;nSamples,"",INDEX(MarkStats[],MATCH(Systematic[[#This Row],[SampleVariableLabel]],MarkStats[Label],0), Systematic[[#This Row],[State]]+4))</f>
        <v>#N/A</v>
      </c>
    </row>
    <row r="1067" spans="1:9" x14ac:dyDescent="0.25">
      <c r="A1067" s="1">
        <f t="shared" si="51"/>
        <v>3</v>
      </c>
      <c r="B1067" s="1">
        <f t="shared" si="52"/>
        <v>3</v>
      </c>
      <c r="C1067" s="1">
        <f>IF(Systematic[[#This Row],[VariableIndex]]&gt;1,C1066,IF(C1066+1=StepsPerSubsample,0,C1066+1))</f>
        <v>12</v>
      </c>
      <c r="D1067" s="1">
        <f t="shared" si="50"/>
        <v>2</v>
      </c>
      <c r="E1067" s="1" t="str">
        <f>INDEX(Protocol[Mark],MATCH(C1067,Protocol[Step],0))</f>
        <v>11AsTm</v>
      </c>
      <c r="F1067" s="151" t="str">
        <f>INDEX(Variables[Variable],MATCH(Systematic[[#This Row],[VariableIndex]],Variables[Index],0))</f>
        <v>O2 flux per volume</v>
      </c>
      <c r="G1067" s="134">
        <f>Systematic[[#This Row],[Sample]]*1000000+Systematic[[#This Row],[SubSample]]*10000+Systematic[[#This Row],[VariableIndex]]</f>
        <v>3030002</v>
      </c>
      <c r="H1067" s="134">
        <f>Systematic[[#This Row],[SampleVariableLabel]]+100*Systematic[[#This Row],[State]]</f>
        <v>3031202</v>
      </c>
      <c r="I1067" s="135" t="e">
        <f>IF(Systematic[[#This Row],[Sample]]&gt;nSamples,"",INDEX(MarkStats[],MATCH(Systematic[[#This Row],[SampleVariableLabel]],MarkStats[Label],0), Systematic[[#This Row],[State]]+4))</f>
        <v>#N/A</v>
      </c>
    </row>
    <row r="1068" spans="1:9" x14ac:dyDescent="0.25">
      <c r="A1068" s="1">
        <f t="shared" si="51"/>
        <v>3</v>
      </c>
      <c r="B1068" s="1">
        <f t="shared" si="52"/>
        <v>3</v>
      </c>
      <c r="C1068" s="1">
        <f>IF(Systematic[[#This Row],[VariableIndex]]&gt;1,C1067,IF(C1067+1=StepsPerSubsample,0,C1067+1))</f>
        <v>12</v>
      </c>
      <c r="D1068" s="1">
        <f t="shared" si="50"/>
        <v>3</v>
      </c>
      <c r="E1068" s="1" t="str">
        <f>INDEX(Protocol[Mark],MATCH(C1068,Protocol[Step],0))</f>
        <v>11AsTm</v>
      </c>
      <c r="F1068" s="151" t="str">
        <f>INDEX(Variables[Variable],MATCH(Systematic[[#This Row],[VariableIndex]],Variables[Index],0))</f>
        <v>Specific flux</v>
      </c>
      <c r="G1068" s="134">
        <f>Systematic[[#This Row],[Sample]]*1000000+Systematic[[#This Row],[SubSample]]*10000+Systematic[[#This Row],[VariableIndex]]</f>
        <v>3030003</v>
      </c>
      <c r="H1068" s="134">
        <f>Systematic[[#This Row],[SampleVariableLabel]]+100*Systematic[[#This Row],[State]]</f>
        <v>3031203</v>
      </c>
      <c r="I1068" s="135" t="e">
        <f>IF(Systematic[[#This Row],[Sample]]&gt;nSamples,"",INDEX(MarkStats[],MATCH(Systematic[[#This Row],[SampleVariableLabel]],MarkStats[Label],0), Systematic[[#This Row],[State]]+4))</f>
        <v>#N/A</v>
      </c>
    </row>
    <row r="1069" spans="1:9" x14ac:dyDescent="0.25">
      <c r="A1069" s="1">
        <f t="shared" si="51"/>
        <v>3</v>
      </c>
      <c r="B1069" s="1">
        <f t="shared" si="52"/>
        <v>3</v>
      </c>
      <c r="C1069" s="1">
        <f>IF(Systematic[[#This Row],[VariableIndex]]&gt;1,C1068,IF(C1068+1=StepsPerSubsample,0,C1068+1))</f>
        <v>12</v>
      </c>
      <c r="D1069" s="1">
        <f t="shared" si="50"/>
        <v>4</v>
      </c>
      <c r="E1069" s="1" t="str">
        <f>INDEX(Protocol[Mark],MATCH(C1069,Protocol[Step],0))</f>
        <v>11AsTm</v>
      </c>
      <c r="F1069" s="151" t="str">
        <f>INDEX(Variables[Variable],MATCH(Systematic[[#This Row],[VariableIndex]],Variables[Index],0))</f>
        <v>Flux control ratio</v>
      </c>
      <c r="G1069" s="134">
        <f>Systematic[[#This Row],[Sample]]*1000000+Systematic[[#This Row],[SubSample]]*10000+Systematic[[#This Row],[VariableIndex]]</f>
        <v>3030004</v>
      </c>
      <c r="H1069" s="134">
        <f>Systematic[[#This Row],[SampleVariableLabel]]+100*Systematic[[#This Row],[State]]</f>
        <v>3031204</v>
      </c>
      <c r="I1069" s="135" t="e">
        <f>IF(Systematic[[#This Row],[Sample]]&gt;nSamples,"",INDEX(MarkStats[],MATCH(Systematic[[#This Row],[SampleVariableLabel]],MarkStats[Label],0), Systematic[[#This Row],[State]]+4))</f>
        <v>#N/A</v>
      </c>
    </row>
    <row r="1070" spans="1:9" x14ac:dyDescent="0.25">
      <c r="A1070" s="1">
        <f t="shared" si="51"/>
        <v>3</v>
      </c>
      <c r="B1070" s="1">
        <f t="shared" si="52"/>
        <v>3</v>
      </c>
      <c r="C1070" s="1">
        <f>IF(Systematic[[#This Row],[VariableIndex]]&gt;1,C1069,IF(C1069+1=StepsPerSubsample,0,C1069+1))</f>
        <v>12</v>
      </c>
      <c r="D1070" s="1">
        <f t="shared" si="50"/>
        <v>5</v>
      </c>
      <c r="E1070" s="1" t="str">
        <f>INDEX(Protocol[Mark],MATCH(C1070,Protocol[Step],0))</f>
        <v>11AsTm</v>
      </c>
      <c r="F1070" s="151" t="str">
        <f>INDEX(Variables[Variable],MATCH(Systematic[[#This Row],[VariableIndex]],Variables[Index],0))</f>
        <v>Specific flux (mt)</v>
      </c>
      <c r="G1070" s="134">
        <f>Systematic[[#This Row],[Sample]]*1000000+Systematic[[#This Row],[SubSample]]*10000+Systematic[[#This Row],[VariableIndex]]</f>
        <v>3030005</v>
      </c>
      <c r="H1070" s="134">
        <f>Systematic[[#This Row],[SampleVariableLabel]]+100*Systematic[[#This Row],[State]]</f>
        <v>3031205</v>
      </c>
      <c r="I1070" s="135" t="e">
        <f>IF(Systematic[[#This Row],[Sample]]&gt;nSamples,"",INDEX(MarkStats[],MATCH(Systematic[[#This Row],[SampleVariableLabel]],MarkStats[Label],0), Systematic[[#This Row],[State]]+4))</f>
        <v>#N/A</v>
      </c>
    </row>
    <row r="1071" spans="1:9" x14ac:dyDescent="0.25">
      <c r="A1071" s="1">
        <f t="shared" si="51"/>
        <v>3</v>
      </c>
      <c r="B1071" s="1">
        <f t="shared" si="52"/>
        <v>3</v>
      </c>
      <c r="C1071" s="1">
        <f>IF(Systematic[[#This Row],[VariableIndex]]&gt;1,C1070,IF(C1070+1=StepsPerSubsample,0,C1070+1))</f>
        <v>12</v>
      </c>
      <c r="D1071" s="1">
        <f t="shared" si="50"/>
        <v>6</v>
      </c>
      <c r="E1071" s="1" t="str">
        <f>INDEX(Protocol[Mark],MATCH(C1071,Protocol[Step],0))</f>
        <v>11AsTm</v>
      </c>
      <c r="F1071" s="151" t="str">
        <f>INDEX(Variables[Variable],MATCH(Systematic[[#This Row],[VariableIndex]],Variables[Index],0))</f>
        <v>FCR (mt: ROX-corr.)</v>
      </c>
      <c r="G1071" s="134">
        <f>Systematic[[#This Row],[Sample]]*1000000+Systematic[[#This Row],[SubSample]]*10000+Systematic[[#This Row],[VariableIndex]]</f>
        <v>3030006</v>
      </c>
      <c r="H1071" s="134">
        <f>Systematic[[#This Row],[SampleVariableLabel]]+100*Systematic[[#This Row],[State]]</f>
        <v>3031206</v>
      </c>
      <c r="I1071" s="135" t="e">
        <f>IF(Systematic[[#This Row],[Sample]]&gt;nSamples,"",INDEX(MarkStats[],MATCH(Systematic[[#This Row],[SampleVariableLabel]],MarkStats[Label],0), Systematic[[#This Row],[State]]+4))</f>
        <v>#N/A</v>
      </c>
    </row>
    <row r="1072" spans="1:9" x14ac:dyDescent="0.25">
      <c r="A1072" s="1">
        <f t="shared" si="51"/>
        <v>3</v>
      </c>
      <c r="B1072" s="1">
        <f t="shared" si="52"/>
        <v>3</v>
      </c>
      <c r="C1072" s="1">
        <f>IF(Systematic[[#This Row],[VariableIndex]]&gt;1,C1071,IF(C1071+1=StepsPerSubsample,0,C1071+1))</f>
        <v>12</v>
      </c>
      <c r="D1072" s="1">
        <f t="shared" si="50"/>
        <v>7</v>
      </c>
      <c r="E1072" s="1" t="str">
        <f>INDEX(Protocol[Mark],MATCH(C1072,Protocol[Step],0))</f>
        <v>11AsTm</v>
      </c>
      <c r="F1072" s="151" t="str">
        <f>INDEX(Variables[Variable],MATCH(Systematic[[#This Row],[VariableIndex]],Variables[Index],0))</f>
        <v>FCR (mt: ROX-corr.)</v>
      </c>
      <c r="G1072" s="134">
        <f>Systematic[[#This Row],[Sample]]*1000000+Systematic[[#This Row],[SubSample]]*10000+Systematic[[#This Row],[VariableIndex]]</f>
        <v>3030007</v>
      </c>
      <c r="H1072" s="134">
        <f>Systematic[[#This Row],[SampleVariableLabel]]+100*Systematic[[#This Row],[State]]</f>
        <v>3031207</v>
      </c>
      <c r="I1072" s="135" t="e">
        <f>IF(Systematic[[#This Row],[Sample]]&gt;nSamples,"",INDEX(MarkStats[],MATCH(Systematic[[#This Row],[SampleVariableLabel]],MarkStats[Label],0), Systematic[[#This Row],[State]]+4))</f>
        <v>#N/A</v>
      </c>
    </row>
    <row r="1073" spans="1:9" x14ac:dyDescent="0.25">
      <c r="A1073" s="1">
        <f t="shared" si="51"/>
        <v>3</v>
      </c>
      <c r="B1073" s="1">
        <f t="shared" si="52"/>
        <v>3</v>
      </c>
      <c r="C1073" s="1">
        <f>IF(Systematic[[#This Row],[VariableIndex]]&gt;1,C1072,IF(C1072+1=StepsPerSubsample,0,C1072+1))</f>
        <v>13</v>
      </c>
      <c r="D1073" s="1">
        <f t="shared" si="50"/>
        <v>1</v>
      </c>
      <c r="E1073" s="1" t="str">
        <f>INDEX(Protocol[Mark],MATCH(C1073,Protocol[Step],0))</f>
        <v>12Azd</v>
      </c>
      <c r="F1073" s="151" t="str">
        <f>INDEX(Variables[Variable],MATCH(Systematic[[#This Row],[VariableIndex]],Variables[Index],0))</f>
        <v>O2 concentration</v>
      </c>
      <c r="G1073" s="134">
        <f>Systematic[[#This Row],[Sample]]*1000000+Systematic[[#This Row],[SubSample]]*10000+Systematic[[#This Row],[VariableIndex]]</f>
        <v>3030001</v>
      </c>
      <c r="H1073" s="134">
        <f>Systematic[[#This Row],[SampleVariableLabel]]+100*Systematic[[#This Row],[State]]</f>
        <v>3031301</v>
      </c>
      <c r="I1073" s="135" t="e">
        <f>IF(Systematic[[#This Row],[Sample]]&gt;nSamples,"",INDEX(MarkStats[],MATCH(Systematic[[#This Row],[SampleVariableLabel]],MarkStats[Label],0), Systematic[[#This Row],[State]]+4))</f>
        <v>#N/A</v>
      </c>
    </row>
    <row r="1074" spans="1:9" x14ac:dyDescent="0.25">
      <c r="A1074" s="1">
        <f t="shared" si="51"/>
        <v>3</v>
      </c>
      <c r="B1074" s="1">
        <f t="shared" si="52"/>
        <v>3</v>
      </c>
      <c r="C1074" s="1">
        <f>IF(Systematic[[#This Row],[VariableIndex]]&gt;1,C1073,IF(C1073+1=StepsPerSubsample,0,C1073+1))</f>
        <v>13</v>
      </c>
      <c r="D1074" s="1">
        <f t="shared" si="50"/>
        <v>2</v>
      </c>
      <c r="E1074" s="1" t="str">
        <f>INDEX(Protocol[Mark],MATCH(C1074,Protocol[Step],0))</f>
        <v>12Azd</v>
      </c>
      <c r="F1074" s="151" t="str">
        <f>INDEX(Variables[Variable],MATCH(Systematic[[#This Row],[VariableIndex]],Variables[Index],0))</f>
        <v>O2 flux per volume</v>
      </c>
      <c r="G1074" s="134">
        <f>Systematic[[#This Row],[Sample]]*1000000+Systematic[[#This Row],[SubSample]]*10000+Systematic[[#This Row],[VariableIndex]]</f>
        <v>3030002</v>
      </c>
      <c r="H1074" s="134">
        <f>Systematic[[#This Row],[SampleVariableLabel]]+100*Systematic[[#This Row],[State]]</f>
        <v>3031302</v>
      </c>
      <c r="I1074" s="135" t="e">
        <f>IF(Systematic[[#This Row],[Sample]]&gt;nSamples,"",INDEX(MarkStats[],MATCH(Systematic[[#This Row],[SampleVariableLabel]],MarkStats[Label],0), Systematic[[#This Row],[State]]+4))</f>
        <v>#N/A</v>
      </c>
    </row>
    <row r="1075" spans="1:9" x14ac:dyDescent="0.25">
      <c r="A1075" s="1">
        <f t="shared" si="51"/>
        <v>3</v>
      </c>
      <c r="B1075" s="1">
        <f t="shared" si="52"/>
        <v>3</v>
      </c>
      <c r="C1075" s="1">
        <f>IF(Systematic[[#This Row],[VariableIndex]]&gt;1,C1074,IF(C1074+1=StepsPerSubsample,0,C1074+1))</f>
        <v>13</v>
      </c>
      <c r="D1075" s="1">
        <f t="shared" si="50"/>
        <v>3</v>
      </c>
      <c r="E1075" s="1" t="str">
        <f>INDEX(Protocol[Mark],MATCH(C1075,Protocol[Step],0))</f>
        <v>12Azd</v>
      </c>
      <c r="F1075" s="151" t="str">
        <f>INDEX(Variables[Variable],MATCH(Systematic[[#This Row],[VariableIndex]],Variables[Index],0))</f>
        <v>Specific flux</v>
      </c>
      <c r="G1075" s="134">
        <f>Systematic[[#This Row],[Sample]]*1000000+Systematic[[#This Row],[SubSample]]*10000+Systematic[[#This Row],[VariableIndex]]</f>
        <v>3030003</v>
      </c>
      <c r="H1075" s="134">
        <f>Systematic[[#This Row],[SampleVariableLabel]]+100*Systematic[[#This Row],[State]]</f>
        <v>3031303</v>
      </c>
      <c r="I1075" s="135" t="e">
        <f>IF(Systematic[[#This Row],[Sample]]&gt;nSamples,"",INDEX(MarkStats[],MATCH(Systematic[[#This Row],[SampleVariableLabel]],MarkStats[Label],0), Systematic[[#This Row],[State]]+4))</f>
        <v>#N/A</v>
      </c>
    </row>
    <row r="1076" spans="1:9" x14ac:dyDescent="0.25">
      <c r="A1076" s="1">
        <f t="shared" si="51"/>
        <v>3</v>
      </c>
      <c r="B1076" s="1">
        <f t="shared" si="52"/>
        <v>3</v>
      </c>
      <c r="C1076" s="1">
        <f>IF(Systematic[[#This Row],[VariableIndex]]&gt;1,C1075,IF(C1075+1=StepsPerSubsample,0,C1075+1))</f>
        <v>13</v>
      </c>
      <c r="D1076" s="1">
        <f t="shared" si="50"/>
        <v>4</v>
      </c>
      <c r="E1076" s="1" t="str">
        <f>INDEX(Protocol[Mark],MATCH(C1076,Protocol[Step],0))</f>
        <v>12Azd</v>
      </c>
      <c r="F1076" s="151" t="str">
        <f>INDEX(Variables[Variable],MATCH(Systematic[[#This Row],[VariableIndex]],Variables[Index],0))</f>
        <v>Flux control ratio</v>
      </c>
      <c r="G1076" s="134">
        <f>Systematic[[#This Row],[Sample]]*1000000+Systematic[[#This Row],[SubSample]]*10000+Systematic[[#This Row],[VariableIndex]]</f>
        <v>3030004</v>
      </c>
      <c r="H1076" s="134">
        <f>Systematic[[#This Row],[SampleVariableLabel]]+100*Systematic[[#This Row],[State]]</f>
        <v>3031304</v>
      </c>
      <c r="I1076" s="135" t="e">
        <f>IF(Systematic[[#This Row],[Sample]]&gt;nSamples,"",INDEX(MarkStats[],MATCH(Systematic[[#This Row],[SampleVariableLabel]],MarkStats[Label],0), Systematic[[#This Row],[State]]+4))</f>
        <v>#N/A</v>
      </c>
    </row>
    <row r="1077" spans="1:9" x14ac:dyDescent="0.25">
      <c r="A1077" s="1">
        <f t="shared" si="51"/>
        <v>3</v>
      </c>
      <c r="B1077" s="1">
        <f t="shared" si="52"/>
        <v>3</v>
      </c>
      <c r="C1077" s="1">
        <f>IF(Systematic[[#This Row],[VariableIndex]]&gt;1,C1076,IF(C1076+1=StepsPerSubsample,0,C1076+1))</f>
        <v>13</v>
      </c>
      <c r="D1077" s="1">
        <f t="shared" si="50"/>
        <v>5</v>
      </c>
      <c r="E1077" s="1" t="str">
        <f>INDEX(Protocol[Mark],MATCH(C1077,Protocol[Step],0))</f>
        <v>12Azd</v>
      </c>
      <c r="F1077" s="151" t="str">
        <f>INDEX(Variables[Variable],MATCH(Systematic[[#This Row],[VariableIndex]],Variables[Index],0))</f>
        <v>Specific flux (mt)</v>
      </c>
      <c r="G1077" s="134">
        <f>Systematic[[#This Row],[Sample]]*1000000+Systematic[[#This Row],[SubSample]]*10000+Systematic[[#This Row],[VariableIndex]]</f>
        <v>3030005</v>
      </c>
      <c r="H1077" s="134">
        <f>Systematic[[#This Row],[SampleVariableLabel]]+100*Systematic[[#This Row],[State]]</f>
        <v>3031305</v>
      </c>
      <c r="I1077" s="135" t="e">
        <f>IF(Systematic[[#This Row],[Sample]]&gt;nSamples,"",INDEX(MarkStats[],MATCH(Systematic[[#This Row],[SampleVariableLabel]],MarkStats[Label],0), Systematic[[#This Row],[State]]+4))</f>
        <v>#N/A</v>
      </c>
    </row>
    <row r="1078" spans="1:9" x14ac:dyDescent="0.25">
      <c r="A1078" s="1">
        <f t="shared" si="51"/>
        <v>3</v>
      </c>
      <c r="B1078" s="1">
        <f t="shared" si="52"/>
        <v>3</v>
      </c>
      <c r="C1078" s="1">
        <f>IF(Systematic[[#This Row],[VariableIndex]]&gt;1,C1077,IF(C1077+1=StepsPerSubsample,0,C1077+1))</f>
        <v>13</v>
      </c>
      <c r="D1078" s="1">
        <f t="shared" si="50"/>
        <v>6</v>
      </c>
      <c r="E1078" s="1" t="str">
        <f>INDEX(Protocol[Mark],MATCH(C1078,Protocol[Step],0))</f>
        <v>12Azd</v>
      </c>
      <c r="F1078" s="151" t="str">
        <f>INDEX(Variables[Variable],MATCH(Systematic[[#This Row],[VariableIndex]],Variables[Index],0))</f>
        <v>FCR (mt: ROX-corr.)</v>
      </c>
      <c r="G1078" s="134">
        <f>Systematic[[#This Row],[Sample]]*1000000+Systematic[[#This Row],[SubSample]]*10000+Systematic[[#This Row],[VariableIndex]]</f>
        <v>3030006</v>
      </c>
      <c r="H1078" s="134">
        <f>Systematic[[#This Row],[SampleVariableLabel]]+100*Systematic[[#This Row],[State]]</f>
        <v>3031306</v>
      </c>
      <c r="I1078" s="135" t="e">
        <f>IF(Systematic[[#This Row],[Sample]]&gt;nSamples,"",INDEX(MarkStats[],MATCH(Systematic[[#This Row],[SampleVariableLabel]],MarkStats[Label],0), Systematic[[#This Row],[State]]+4))</f>
        <v>#N/A</v>
      </c>
    </row>
    <row r="1079" spans="1:9" x14ac:dyDescent="0.25">
      <c r="A1079" s="1">
        <f t="shared" si="51"/>
        <v>3</v>
      </c>
      <c r="B1079" s="1">
        <f t="shared" si="52"/>
        <v>3</v>
      </c>
      <c r="C1079" s="1">
        <f>IF(Systematic[[#This Row],[VariableIndex]]&gt;1,C1078,IF(C1078+1=StepsPerSubsample,0,C1078+1))</f>
        <v>13</v>
      </c>
      <c r="D1079" s="1">
        <f t="shared" si="50"/>
        <v>7</v>
      </c>
      <c r="E1079" s="1" t="str">
        <f>INDEX(Protocol[Mark],MATCH(C1079,Protocol[Step],0))</f>
        <v>12Azd</v>
      </c>
      <c r="F1079" s="151" t="str">
        <f>INDEX(Variables[Variable],MATCH(Systematic[[#This Row],[VariableIndex]],Variables[Index],0))</f>
        <v>FCR (mt: ROX-corr.)</v>
      </c>
      <c r="G1079" s="134">
        <f>Systematic[[#This Row],[Sample]]*1000000+Systematic[[#This Row],[SubSample]]*10000+Systematic[[#This Row],[VariableIndex]]</f>
        <v>3030007</v>
      </c>
      <c r="H1079" s="134">
        <f>Systematic[[#This Row],[SampleVariableLabel]]+100*Systematic[[#This Row],[State]]</f>
        <v>3031307</v>
      </c>
      <c r="I1079" s="135" t="e">
        <f>IF(Systematic[[#This Row],[Sample]]&gt;nSamples,"",INDEX(MarkStats[],MATCH(Systematic[[#This Row],[SampleVariableLabel]],MarkStats[Label],0), Systematic[[#This Row],[State]]+4))</f>
        <v>#N/A</v>
      </c>
    </row>
    <row r="1080" spans="1:9" x14ac:dyDescent="0.25">
      <c r="A1080" s="1">
        <f t="shared" si="51"/>
        <v>3</v>
      </c>
      <c r="B1080" s="1">
        <f t="shared" si="52"/>
        <v>4</v>
      </c>
      <c r="C1080" s="1">
        <f>IF(Systematic[[#This Row],[VariableIndex]]&gt;1,C1079,IF(C1079+1=StepsPerSubsample,0,C1079+1))</f>
        <v>0</v>
      </c>
      <c r="D1080" s="1">
        <f t="shared" si="50"/>
        <v>1</v>
      </c>
      <c r="E1080" s="1" t="str">
        <f>INDEX(Protocol[Mark],MATCH(C1080,Protocol[Step],0))</f>
        <v>1ce</v>
      </c>
      <c r="F1080" s="151" t="str">
        <f>INDEX(Variables[Variable],MATCH(Systematic[[#This Row],[VariableIndex]],Variables[Index],0))</f>
        <v>O2 concentration</v>
      </c>
      <c r="G1080" s="134">
        <f>Systematic[[#This Row],[Sample]]*1000000+Systematic[[#This Row],[SubSample]]*10000+Systematic[[#This Row],[VariableIndex]]</f>
        <v>3040001</v>
      </c>
      <c r="H1080" s="134">
        <f>Systematic[[#This Row],[SampleVariableLabel]]+100*Systematic[[#This Row],[State]]</f>
        <v>3040001</v>
      </c>
      <c r="I1080" s="135" t="e">
        <f>IF(Systematic[[#This Row],[Sample]]&gt;nSamples,"",INDEX(MarkStats[],MATCH(Systematic[[#This Row],[SampleVariableLabel]],MarkStats[Label],0), Systematic[[#This Row],[State]]+4))</f>
        <v>#N/A</v>
      </c>
    </row>
    <row r="1081" spans="1:9" x14ac:dyDescent="0.25">
      <c r="A1081" s="1">
        <f t="shared" si="51"/>
        <v>3</v>
      </c>
      <c r="B1081" s="1">
        <f t="shared" si="52"/>
        <v>4</v>
      </c>
      <c r="C1081" s="1">
        <f>IF(Systematic[[#This Row],[VariableIndex]]&gt;1,C1080,IF(C1080+1=StepsPerSubsample,0,C1080+1))</f>
        <v>0</v>
      </c>
      <c r="D1081" s="1">
        <f t="shared" si="50"/>
        <v>2</v>
      </c>
      <c r="E1081" s="1" t="str">
        <f>INDEX(Protocol[Mark],MATCH(C1081,Protocol[Step],0))</f>
        <v>1ce</v>
      </c>
      <c r="F1081" s="151" t="str">
        <f>INDEX(Variables[Variable],MATCH(Systematic[[#This Row],[VariableIndex]],Variables[Index],0))</f>
        <v>O2 flux per volume</v>
      </c>
      <c r="G1081" s="134">
        <f>Systematic[[#This Row],[Sample]]*1000000+Systematic[[#This Row],[SubSample]]*10000+Systematic[[#This Row],[VariableIndex]]</f>
        <v>3040002</v>
      </c>
      <c r="H1081" s="134">
        <f>Systematic[[#This Row],[SampleVariableLabel]]+100*Systematic[[#This Row],[State]]</f>
        <v>3040002</v>
      </c>
      <c r="I1081" s="135" t="e">
        <f>IF(Systematic[[#This Row],[Sample]]&gt;nSamples,"",INDEX(MarkStats[],MATCH(Systematic[[#This Row],[SampleVariableLabel]],MarkStats[Label],0), Systematic[[#This Row],[State]]+4))</f>
        <v>#N/A</v>
      </c>
    </row>
    <row r="1082" spans="1:9" x14ac:dyDescent="0.25">
      <c r="A1082" s="1">
        <f t="shared" si="51"/>
        <v>3</v>
      </c>
      <c r="B1082" s="1">
        <f t="shared" si="52"/>
        <v>4</v>
      </c>
      <c r="C1082" s="1">
        <f>IF(Systematic[[#This Row],[VariableIndex]]&gt;1,C1081,IF(C1081+1=StepsPerSubsample,0,C1081+1))</f>
        <v>0</v>
      </c>
      <c r="D1082" s="1">
        <f t="shared" si="50"/>
        <v>3</v>
      </c>
      <c r="E1082" s="1" t="str">
        <f>INDEX(Protocol[Mark],MATCH(C1082,Protocol[Step],0))</f>
        <v>1ce</v>
      </c>
      <c r="F1082" s="151" t="str">
        <f>INDEX(Variables[Variable],MATCH(Systematic[[#This Row],[VariableIndex]],Variables[Index],0))</f>
        <v>Specific flux</v>
      </c>
      <c r="G1082" s="134">
        <f>Systematic[[#This Row],[Sample]]*1000000+Systematic[[#This Row],[SubSample]]*10000+Systematic[[#This Row],[VariableIndex]]</f>
        <v>3040003</v>
      </c>
      <c r="H1082" s="134">
        <f>Systematic[[#This Row],[SampleVariableLabel]]+100*Systematic[[#This Row],[State]]</f>
        <v>3040003</v>
      </c>
      <c r="I1082" s="135" t="e">
        <f>IF(Systematic[[#This Row],[Sample]]&gt;nSamples,"",INDEX(MarkStats[],MATCH(Systematic[[#This Row],[SampleVariableLabel]],MarkStats[Label],0), Systematic[[#This Row],[State]]+4))</f>
        <v>#N/A</v>
      </c>
    </row>
    <row r="1083" spans="1:9" x14ac:dyDescent="0.25">
      <c r="A1083" s="1">
        <f t="shared" si="51"/>
        <v>3</v>
      </c>
      <c r="B1083" s="1">
        <f t="shared" si="52"/>
        <v>4</v>
      </c>
      <c r="C1083" s="1">
        <f>IF(Systematic[[#This Row],[VariableIndex]]&gt;1,C1082,IF(C1082+1=StepsPerSubsample,0,C1082+1))</f>
        <v>0</v>
      </c>
      <c r="D1083" s="1">
        <f t="shared" si="50"/>
        <v>4</v>
      </c>
      <c r="E1083" s="1" t="str">
        <f>INDEX(Protocol[Mark],MATCH(C1083,Protocol[Step],0))</f>
        <v>1ce</v>
      </c>
      <c r="F1083" s="151" t="str">
        <f>INDEX(Variables[Variable],MATCH(Systematic[[#This Row],[VariableIndex]],Variables[Index],0))</f>
        <v>Flux control ratio</v>
      </c>
      <c r="G1083" s="134">
        <f>Systematic[[#This Row],[Sample]]*1000000+Systematic[[#This Row],[SubSample]]*10000+Systematic[[#This Row],[VariableIndex]]</f>
        <v>3040004</v>
      </c>
      <c r="H1083" s="134">
        <f>Systematic[[#This Row],[SampleVariableLabel]]+100*Systematic[[#This Row],[State]]</f>
        <v>3040004</v>
      </c>
      <c r="I1083" s="135" t="e">
        <f>IF(Systematic[[#This Row],[Sample]]&gt;nSamples,"",INDEX(MarkStats[],MATCH(Systematic[[#This Row],[SampleVariableLabel]],MarkStats[Label],0), Systematic[[#This Row],[State]]+4))</f>
        <v>#N/A</v>
      </c>
    </row>
    <row r="1084" spans="1:9" x14ac:dyDescent="0.25">
      <c r="A1084" s="1">
        <f t="shared" si="51"/>
        <v>3</v>
      </c>
      <c r="B1084" s="1">
        <f t="shared" si="52"/>
        <v>4</v>
      </c>
      <c r="C1084" s="1">
        <f>IF(Systematic[[#This Row],[VariableIndex]]&gt;1,C1083,IF(C1083+1=StepsPerSubsample,0,C1083+1))</f>
        <v>0</v>
      </c>
      <c r="D1084" s="1">
        <f t="shared" si="50"/>
        <v>5</v>
      </c>
      <c r="E1084" s="1" t="str">
        <f>INDEX(Protocol[Mark],MATCH(C1084,Protocol[Step],0))</f>
        <v>1ce</v>
      </c>
      <c r="F1084" s="151" t="str">
        <f>INDEX(Variables[Variable],MATCH(Systematic[[#This Row],[VariableIndex]],Variables[Index],0))</f>
        <v>Specific flux (mt)</v>
      </c>
      <c r="G1084" s="134">
        <f>Systematic[[#This Row],[Sample]]*1000000+Systematic[[#This Row],[SubSample]]*10000+Systematic[[#This Row],[VariableIndex]]</f>
        <v>3040005</v>
      </c>
      <c r="H1084" s="134">
        <f>Systematic[[#This Row],[SampleVariableLabel]]+100*Systematic[[#This Row],[State]]</f>
        <v>3040005</v>
      </c>
      <c r="I1084" s="135" t="e">
        <f>IF(Systematic[[#This Row],[Sample]]&gt;nSamples,"",INDEX(MarkStats[],MATCH(Systematic[[#This Row],[SampleVariableLabel]],MarkStats[Label],0), Systematic[[#This Row],[State]]+4))</f>
        <v>#N/A</v>
      </c>
    </row>
    <row r="1085" spans="1:9" x14ac:dyDescent="0.25">
      <c r="A1085" s="1">
        <f t="shared" si="51"/>
        <v>3</v>
      </c>
      <c r="B1085" s="1">
        <f t="shared" si="52"/>
        <v>4</v>
      </c>
      <c r="C1085" s="1">
        <f>IF(Systematic[[#This Row],[VariableIndex]]&gt;1,C1084,IF(C1084+1=StepsPerSubsample,0,C1084+1))</f>
        <v>0</v>
      </c>
      <c r="D1085" s="1">
        <f t="shared" si="50"/>
        <v>6</v>
      </c>
      <c r="E1085" s="1" t="str">
        <f>INDEX(Protocol[Mark],MATCH(C1085,Protocol[Step],0))</f>
        <v>1ce</v>
      </c>
      <c r="F1085" s="151" t="str">
        <f>INDEX(Variables[Variable],MATCH(Systematic[[#This Row],[VariableIndex]],Variables[Index],0))</f>
        <v>FCR (mt: ROX-corr.)</v>
      </c>
      <c r="G1085" s="134">
        <f>Systematic[[#This Row],[Sample]]*1000000+Systematic[[#This Row],[SubSample]]*10000+Systematic[[#This Row],[VariableIndex]]</f>
        <v>3040006</v>
      </c>
      <c r="H1085" s="134">
        <f>Systematic[[#This Row],[SampleVariableLabel]]+100*Systematic[[#This Row],[State]]</f>
        <v>3040006</v>
      </c>
      <c r="I1085" s="135" t="e">
        <f>IF(Systematic[[#This Row],[Sample]]&gt;nSamples,"",INDEX(MarkStats[],MATCH(Systematic[[#This Row],[SampleVariableLabel]],MarkStats[Label],0), Systematic[[#This Row],[State]]+4))</f>
        <v>#N/A</v>
      </c>
    </row>
    <row r="1086" spans="1:9" x14ac:dyDescent="0.25">
      <c r="A1086" s="1">
        <f t="shared" si="51"/>
        <v>3</v>
      </c>
      <c r="B1086" s="1">
        <f t="shared" si="52"/>
        <v>4</v>
      </c>
      <c r="C1086" s="1">
        <f>IF(Systematic[[#This Row],[VariableIndex]]&gt;1,C1085,IF(C1085+1=StepsPerSubsample,0,C1085+1))</f>
        <v>0</v>
      </c>
      <c r="D1086" s="1">
        <f t="shared" si="50"/>
        <v>7</v>
      </c>
      <c r="E1086" s="1" t="str">
        <f>INDEX(Protocol[Mark],MATCH(C1086,Protocol[Step],0))</f>
        <v>1ce</v>
      </c>
      <c r="F1086" s="151" t="str">
        <f>INDEX(Variables[Variable],MATCH(Systematic[[#This Row],[VariableIndex]],Variables[Index],0))</f>
        <v>FCR (mt: ROX-corr.)</v>
      </c>
      <c r="G1086" s="134">
        <f>Systematic[[#This Row],[Sample]]*1000000+Systematic[[#This Row],[SubSample]]*10000+Systematic[[#This Row],[VariableIndex]]</f>
        <v>3040007</v>
      </c>
      <c r="H1086" s="134">
        <f>Systematic[[#This Row],[SampleVariableLabel]]+100*Systematic[[#This Row],[State]]</f>
        <v>3040007</v>
      </c>
      <c r="I1086" s="135" t="e">
        <f>IF(Systematic[[#This Row],[Sample]]&gt;nSamples,"",INDEX(MarkStats[],MATCH(Systematic[[#This Row],[SampleVariableLabel]],MarkStats[Label],0), Systematic[[#This Row],[State]]+4))</f>
        <v>#N/A</v>
      </c>
    </row>
    <row r="1087" spans="1:9" x14ac:dyDescent="0.25">
      <c r="A1087" s="1">
        <f t="shared" si="51"/>
        <v>3</v>
      </c>
      <c r="B1087" s="1">
        <f t="shared" si="52"/>
        <v>4</v>
      </c>
      <c r="C1087" s="1">
        <f>IF(Systematic[[#This Row],[VariableIndex]]&gt;1,C1086,IF(C1086+1=StepsPerSubsample,0,C1086+1))</f>
        <v>1</v>
      </c>
      <c r="D1087" s="1">
        <f t="shared" si="50"/>
        <v>1</v>
      </c>
      <c r="E1087" s="1" t="str">
        <f>INDEX(Protocol[Mark],MATCH(C1087,Protocol[Step],0))</f>
        <v>2P10</v>
      </c>
      <c r="F1087" s="151" t="str">
        <f>INDEX(Variables[Variable],MATCH(Systematic[[#This Row],[VariableIndex]],Variables[Index],0))</f>
        <v>O2 concentration</v>
      </c>
      <c r="G1087" s="134">
        <f>Systematic[[#This Row],[Sample]]*1000000+Systematic[[#This Row],[SubSample]]*10000+Systematic[[#This Row],[VariableIndex]]</f>
        <v>3040001</v>
      </c>
      <c r="H1087" s="134">
        <f>Systematic[[#This Row],[SampleVariableLabel]]+100*Systematic[[#This Row],[State]]</f>
        <v>3040101</v>
      </c>
      <c r="I1087" s="135" t="e">
        <f>IF(Systematic[[#This Row],[Sample]]&gt;nSamples,"",INDEX(MarkStats[],MATCH(Systematic[[#This Row],[SampleVariableLabel]],MarkStats[Label],0), Systematic[[#This Row],[State]]+4))</f>
        <v>#N/A</v>
      </c>
    </row>
    <row r="1088" spans="1:9" x14ac:dyDescent="0.25">
      <c r="A1088" s="1">
        <f t="shared" si="51"/>
        <v>3</v>
      </c>
      <c r="B1088" s="1">
        <f t="shared" si="52"/>
        <v>4</v>
      </c>
      <c r="C1088" s="1">
        <f>IF(Systematic[[#This Row],[VariableIndex]]&gt;1,C1087,IF(C1087+1=StepsPerSubsample,0,C1087+1))</f>
        <v>1</v>
      </c>
      <c r="D1088" s="1">
        <f t="shared" si="50"/>
        <v>2</v>
      </c>
      <c r="E1088" s="1" t="str">
        <f>INDEX(Protocol[Mark],MATCH(C1088,Protocol[Step],0))</f>
        <v>2P10</v>
      </c>
      <c r="F1088" s="151" t="str">
        <f>INDEX(Variables[Variable],MATCH(Systematic[[#This Row],[VariableIndex]],Variables[Index],0))</f>
        <v>O2 flux per volume</v>
      </c>
      <c r="G1088" s="134">
        <f>Systematic[[#This Row],[Sample]]*1000000+Systematic[[#This Row],[SubSample]]*10000+Systematic[[#This Row],[VariableIndex]]</f>
        <v>3040002</v>
      </c>
      <c r="H1088" s="134">
        <f>Systematic[[#This Row],[SampleVariableLabel]]+100*Systematic[[#This Row],[State]]</f>
        <v>3040102</v>
      </c>
      <c r="I1088" s="135" t="e">
        <f>IF(Systematic[[#This Row],[Sample]]&gt;nSamples,"",INDEX(MarkStats[],MATCH(Systematic[[#This Row],[SampleVariableLabel]],MarkStats[Label],0), Systematic[[#This Row],[State]]+4))</f>
        <v>#N/A</v>
      </c>
    </row>
    <row r="1089" spans="1:9" x14ac:dyDescent="0.25">
      <c r="A1089" s="1">
        <f t="shared" si="51"/>
        <v>3</v>
      </c>
      <c r="B1089" s="1">
        <f t="shared" si="52"/>
        <v>4</v>
      </c>
      <c r="C1089" s="1">
        <f>IF(Systematic[[#This Row],[VariableIndex]]&gt;1,C1088,IF(C1088+1=StepsPerSubsample,0,C1088+1))</f>
        <v>1</v>
      </c>
      <c r="D1089" s="1">
        <f t="shared" si="50"/>
        <v>3</v>
      </c>
      <c r="E1089" s="1" t="str">
        <f>INDEX(Protocol[Mark],MATCH(C1089,Protocol[Step],0))</f>
        <v>2P10</v>
      </c>
      <c r="F1089" s="151" t="str">
        <f>INDEX(Variables[Variable],MATCH(Systematic[[#This Row],[VariableIndex]],Variables[Index],0))</f>
        <v>Specific flux</v>
      </c>
      <c r="G1089" s="134">
        <f>Systematic[[#This Row],[Sample]]*1000000+Systematic[[#This Row],[SubSample]]*10000+Systematic[[#This Row],[VariableIndex]]</f>
        <v>3040003</v>
      </c>
      <c r="H1089" s="134">
        <f>Systematic[[#This Row],[SampleVariableLabel]]+100*Systematic[[#This Row],[State]]</f>
        <v>3040103</v>
      </c>
      <c r="I1089" s="135" t="e">
        <f>IF(Systematic[[#This Row],[Sample]]&gt;nSamples,"",INDEX(MarkStats[],MATCH(Systematic[[#This Row],[SampleVariableLabel]],MarkStats[Label],0), Systematic[[#This Row],[State]]+4))</f>
        <v>#N/A</v>
      </c>
    </row>
    <row r="1090" spans="1:9" x14ac:dyDescent="0.25">
      <c r="A1090" s="1">
        <f t="shared" si="51"/>
        <v>3</v>
      </c>
      <c r="B1090" s="1">
        <f t="shared" si="52"/>
        <v>4</v>
      </c>
      <c r="C1090" s="1">
        <f>IF(Systematic[[#This Row],[VariableIndex]]&gt;1,C1089,IF(C1089+1=StepsPerSubsample,0,C1089+1))</f>
        <v>1</v>
      </c>
      <c r="D1090" s="1">
        <f t="shared" si="50"/>
        <v>4</v>
      </c>
      <c r="E1090" s="1" t="str">
        <f>INDEX(Protocol[Mark],MATCH(C1090,Protocol[Step],0))</f>
        <v>2P10</v>
      </c>
      <c r="F1090" s="151" t="str">
        <f>INDEX(Variables[Variable],MATCH(Systematic[[#This Row],[VariableIndex]],Variables[Index],0))</f>
        <v>Flux control ratio</v>
      </c>
      <c r="G1090" s="134">
        <f>Systematic[[#This Row],[Sample]]*1000000+Systematic[[#This Row],[SubSample]]*10000+Systematic[[#This Row],[VariableIndex]]</f>
        <v>3040004</v>
      </c>
      <c r="H1090" s="134">
        <f>Systematic[[#This Row],[SampleVariableLabel]]+100*Systematic[[#This Row],[State]]</f>
        <v>3040104</v>
      </c>
      <c r="I1090" s="135" t="e">
        <f>IF(Systematic[[#This Row],[Sample]]&gt;nSamples,"",INDEX(MarkStats[],MATCH(Systematic[[#This Row],[SampleVariableLabel]],MarkStats[Label],0), Systematic[[#This Row],[State]]+4))</f>
        <v>#N/A</v>
      </c>
    </row>
    <row r="1091" spans="1:9" x14ac:dyDescent="0.25">
      <c r="A1091" s="1">
        <f t="shared" si="51"/>
        <v>3</v>
      </c>
      <c r="B1091" s="1">
        <f t="shared" si="52"/>
        <v>4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5</v>
      </c>
      <c r="E1091" s="1" t="str">
        <f>INDEX(Protocol[Mark],MATCH(C1091,Protocol[Step],0))</f>
        <v>2P10</v>
      </c>
      <c r="F1091" s="151" t="str">
        <f>INDEX(Variables[Variable],MATCH(Systematic[[#This Row],[VariableIndex]],Variables[Index],0))</f>
        <v>Specific flux (mt)</v>
      </c>
      <c r="G1091" s="134">
        <f>Systematic[[#This Row],[Sample]]*1000000+Systematic[[#This Row],[SubSample]]*10000+Systematic[[#This Row],[VariableIndex]]</f>
        <v>3040005</v>
      </c>
      <c r="H1091" s="134">
        <f>Systematic[[#This Row],[SampleVariableLabel]]+100*Systematic[[#This Row],[State]]</f>
        <v>3040105</v>
      </c>
      <c r="I1091" s="135" t="e">
        <f>IF(Systematic[[#This Row],[Sample]]&gt;nSamples,"",INDEX(MarkStats[],MATCH(Systematic[[#This Row],[SampleVariableLabel]],MarkStats[Label],0), Systematic[[#This Row],[State]]+4))</f>
        <v>#N/A</v>
      </c>
    </row>
    <row r="1092" spans="1:9" x14ac:dyDescent="0.25">
      <c r="A1092" s="1">
        <f t="shared" si="51"/>
        <v>3</v>
      </c>
      <c r="B1092" s="1">
        <f t="shared" si="52"/>
        <v>4</v>
      </c>
      <c r="C1092" s="1">
        <f>IF(Systematic[[#This Row],[VariableIndex]]&gt;1,C1091,IF(C1091+1=StepsPerSubsample,0,C1091+1))</f>
        <v>1</v>
      </c>
      <c r="D1092" s="1">
        <f t="shared" si="53"/>
        <v>6</v>
      </c>
      <c r="E1092" s="1" t="str">
        <f>INDEX(Protocol[Mark],MATCH(C1092,Protocol[Step],0))</f>
        <v>2P10</v>
      </c>
      <c r="F1092" s="151" t="str">
        <f>INDEX(Variables[Variable],MATCH(Systematic[[#This Row],[VariableIndex]],Variables[Index],0))</f>
        <v>FCR (mt: ROX-corr.)</v>
      </c>
      <c r="G1092" s="134">
        <f>Systematic[[#This Row],[Sample]]*1000000+Systematic[[#This Row],[SubSample]]*10000+Systematic[[#This Row],[VariableIndex]]</f>
        <v>3040006</v>
      </c>
      <c r="H1092" s="134">
        <f>Systematic[[#This Row],[SampleVariableLabel]]+100*Systematic[[#This Row],[State]]</f>
        <v>3040106</v>
      </c>
      <c r="I1092" s="135" t="e">
        <f>IF(Systematic[[#This Row],[Sample]]&gt;nSamples,"",INDEX(MarkStats[],MATCH(Systematic[[#This Row],[SampleVariableLabel]],MarkStats[Label],0), Systematic[[#This Row],[State]]+4))</f>
        <v>#N/A</v>
      </c>
    </row>
    <row r="1093" spans="1:9" x14ac:dyDescent="0.25">
      <c r="A1093" s="1">
        <f t="shared" si="51"/>
        <v>3</v>
      </c>
      <c r="B1093" s="1">
        <f t="shared" si="52"/>
        <v>4</v>
      </c>
      <c r="C1093" s="1">
        <f>IF(Systematic[[#This Row],[VariableIndex]]&gt;1,C1092,IF(C1092+1=StepsPerSubsample,0,C1092+1))</f>
        <v>1</v>
      </c>
      <c r="D1093" s="1">
        <f t="shared" si="53"/>
        <v>7</v>
      </c>
      <c r="E1093" s="1" t="str">
        <f>INDEX(Protocol[Mark],MATCH(C1093,Protocol[Step],0))</f>
        <v>2P10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3040007</v>
      </c>
      <c r="H1093" s="134">
        <f>Systematic[[#This Row],[SampleVariableLabel]]+100*Systematic[[#This Row],[State]]</f>
        <v>3040107</v>
      </c>
      <c r="I1093" s="135" t="e">
        <f>IF(Systematic[[#This Row],[Sample]]&gt;nSamples,"",INDEX(MarkStats[],MATCH(Systematic[[#This Row],[SampleVariableLabel]],MarkStats[Label],0), Systematic[[#This Row],[State]]+4))</f>
        <v>#N/A</v>
      </c>
    </row>
    <row r="1094" spans="1:9" x14ac:dyDescent="0.25">
      <c r="A1094" s="1">
        <f t="shared" si="51"/>
        <v>3</v>
      </c>
      <c r="B1094" s="1">
        <f t="shared" si="52"/>
        <v>4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3Omy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3040001</v>
      </c>
      <c r="H1094" s="134">
        <f>Systematic[[#This Row],[SampleVariableLabel]]+100*Systematic[[#This Row],[State]]</f>
        <v>3040201</v>
      </c>
      <c r="I1094" s="135" t="e">
        <f>IF(Systematic[[#This Row],[Sample]]&gt;nSamples,"",INDEX(MarkStats[],MATCH(Systematic[[#This Row],[SampleVariableLabel]],MarkStats[Label],0), Systematic[[#This Row],[State]]+4))</f>
        <v>#N/A</v>
      </c>
    </row>
    <row r="1095" spans="1:9" x14ac:dyDescent="0.25">
      <c r="A1095" s="1">
        <f t="shared" si="51"/>
        <v>3</v>
      </c>
      <c r="B1095" s="1">
        <f t="shared" si="52"/>
        <v>4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3Omy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3040002</v>
      </c>
      <c r="H1095" s="134">
        <f>Systematic[[#This Row],[SampleVariableLabel]]+100*Systematic[[#This Row],[State]]</f>
        <v>3040202</v>
      </c>
      <c r="I1095" s="135" t="e">
        <f>IF(Systematic[[#This Row],[Sample]]&gt;nSamples,"",INDEX(MarkStats[],MATCH(Systematic[[#This Row],[SampleVariableLabel]],MarkStats[Label],0), Systematic[[#This Row],[State]]+4))</f>
        <v>#N/A</v>
      </c>
    </row>
    <row r="1096" spans="1:9" x14ac:dyDescent="0.25">
      <c r="A1096" s="1">
        <f t="shared" si="51"/>
        <v>3</v>
      </c>
      <c r="B1096" s="1">
        <f t="shared" si="52"/>
        <v>4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3Omy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3040003</v>
      </c>
      <c r="H1096" s="134">
        <f>Systematic[[#This Row],[SampleVariableLabel]]+100*Systematic[[#This Row],[State]]</f>
        <v>3040203</v>
      </c>
      <c r="I1096" s="135" t="e">
        <f>IF(Systematic[[#This Row],[Sample]]&gt;nSamples,"",INDEX(MarkStats[],MATCH(Systematic[[#This Row],[SampleVariableLabel]],MarkStats[Label],0), Systematic[[#This Row],[State]]+4))</f>
        <v>#N/A</v>
      </c>
    </row>
    <row r="1097" spans="1:9" x14ac:dyDescent="0.25">
      <c r="A1097" s="1">
        <f t="shared" si="51"/>
        <v>3</v>
      </c>
      <c r="B1097" s="1">
        <f t="shared" si="52"/>
        <v>4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3Omy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3040004</v>
      </c>
      <c r="H1097" s="134">
        <f>Systematic[[#This Row],[SampleVariableLabel]]+100*Systematic[[#This Row],[State]]</f>
        <v>3040204</v>
      </c>
      <c r="I1097" s="135" t="e">
        <f>IF(Systematic[[#This Row],[Sample]]&gt;nSamples,"",INDEX(MarkStats[],MATCH(Systematic[[#This Row],[SampleVariableLabel]],MarkStats[Label],0), Systematic[[#This Row],[State]]+4))</f>
        <v>#N/A</v>
      </c>
    </row>
    <row r="1098" spans="1:9" x14ac:dyDescent="0.25">
      <c r="A1098" s="1">
        <f t="shared" si="51"/>
        <v>3</v>
      </c>
      <c r="B1098" s="1">
        <f t="shared" si="52"/>
        <v>4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3Omy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3040005</v>
      </c>
      <c r="H1098" s="134">
        <f>Systematic[[#This Row],[SampleVariableLabel]]+100*Systematic[[#This Row],[State]]</f>
        <v>3040205</v>
      </c>
      <c r="I1098" s="135" t="e">
        <f>IF(Systematic[[#This Row],[Sample]]&gt;nSamples,"",INDEX(MarkStats[],MATCH(Systematic[[#This Row],[SampleVariableLabel]],MarkStats[Label],0), Systematic[[#This Row],[State]]+4))</f>
        <v>#N/A</v>
      </c>
    </row>
    <row r="1099" spans="1:9" x14ac:dyDescent="0.25">
      <c r="A1099" s="1">
        <f t="shared" si="51"/>
        <v>3</v>
      </c>
      <c r="B1099" s="1">
        <f t="shared" si="52"/>
        <v>4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3Omy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3040006</v>
      </c>
      <c r="H1099" s="134">
        <f>Systematic[[#This Row],[SampleVariableLabel]]+100*Systematic[[#This Row],[State]]</f>
        <v>3040206</v>
      </c>
      <c r="I1099" s="135" t="e">
        <f>IF(Systematic[[#This Row],[Sample]]&gt;nSamples,"",INDEX(MarkStats[],MATCH(Systematic[[#This Row],[SampleVariableLabel]],MarkStats[Label],0), Systematic[[#This Row],[State]]+4))</f>
        <v>#N/A</v>
      </c>
    </row>
    <row r="1100" spans="1:9" x14ac:dyDescent="0.25">
      <c r="A1100" s="1">
        <f t="shared" si="51"/>
        <v>3</v>
      </c>
      <c r="B1100" s="1">
        <f t="shared" si="52"/>
        <v>4</v>
      </c>
      <c r="C1100" s="1">
        <f>IF(Systematic[[#This Row],[VariableIndex]]&gt;1,C1099,IF(C1099+1=StepsPerSubsample,0,C1099+1))</f>
        <v>2</v>
      </c>
      <c r="D1100" s="1">
        <f t="shared" si="53"/>
        <v>7</v>
      </c>
      <c r="E1100" s="1" t="str">
        <f>INDEX(Protocol[Mark],MATCH(C1100,Protocol[Step],0))</f>
        <v>3Omy</v>
      </c>
      <c r="F1100" s="151" t="str">
        <f>INDEX(Variables[Variable],MATCH(Systematic[[#This Row],[VariableIndex]],Variables[Index],0))</f>
        <v>FCR (mt: ROX-corr.)</v>
      </c>
      <c r="G1100" s="134">
        <f>Systematic[[#This Row],[Sample]]*1000000+Systematic[[#This Row],[SubSample]]*10000+Systematic[[#This Row],[VariableIndex]]</f>
        <v>3040007</v>
      </c>
      <c r="H1100" s="134">
        <f>Systematic[[#This Row],[SampleVariableLabel]]+100*Systematic[[#This Row],[State]]</f>
        <v>3040207</v>
      </c>
      <c r="I1100" s="135" t="e">
        <f>IF(Systematic[[#This Row],[Sample]]&gt;nSamples,"",INDEX(MarkStats[],MATCH(Systematic[[#This Row],[SampleVariableLabel]],MarkStats[Label],0), Systematic[[#This Row],[State]]+4))</f>
        <v>#N/A</v>
      </c>
    </row>
    <row r="1101" spans="1:9" x14ac:dyDescent="0.25">
      <c r="A1101" s="1">
        <f t="shared" si="51"/>
        <v>3</v>
      </c>
      <c r="B1101" s="1">
        <f t="shared" si="52"/>
        <v>4</v>
      </c>
      <c r="C1101" s="1">
        <f>IF(Systematic[[#This Row],[VariableIndex]]&gt;1,C1100,IF(C1100+1=StepsPerSubsample,0,C1100+1))</f>
        <v>3</v>
      </c>
      <c r="D1101" s="1">
        <f t="shared" si="53"/>
        <v>1</v>
      </c>
      <c r="E1101" s="1" t="str">
        <f>INDEX(Protocol[Mark],MATCH(C1101,Protocol[Step],0))</f>
        <v>4U</v>
      </c>
      <c r="F1101" s="151" t="str">
        <f>INDEX(Variables[Variable],MATCH(Systematic[[#This Row],[VariableIndex]],Variables[Index],0))</f>
        <v>O2 concentration</v>
      </c>
      <c r="G1101" s="134">
        <f>Systematic[[#This Row],[Sample]]*1000000+Systematic[[#This Row],[SubSample]]*10000+Systematic[[#This Row],[VariableIndex]]</f>
        <v>3040001</v>
      </c>
      <c r="H1101" s="134">
        <f>Systematic[[#This Row],[SampleVariableLabel]]+100*Systematic[[#This Row],[State]]</f>
        <v>3040301</v>
      </c>
      <c r="I1101" s="135" t="e">
        <f>IF(Systematic[[#This Row],[Sample]]&gt;nSamples,"",INDEX(MarkStats[],MATCH(Systematic[[#This Row],[SampleVariableLabel]],MarkStats[Label],0), Systematic[[#This Row],[State]]+4))</f>
        <v>#N/A</v>
      </c>
    </row>
    <row r="1102" spans="1:9" x14ac:dyDescent="0.25">
      <c r="A1102" s="1">
        <f t="shared" si="51"/>
        <v>3</v>
      </c>
      <c r="B1102" s="1">
        <f t="shared" si="52"/>
        <v>4</v>
      </c>
      <c r="C1102" s="1">
        <f>IF(Systematic[[#This Row],[VariableIndex]]&gt;1,C1101,IF(C1101+1=StepsPerSubsample,0,C1101+1))</f>
        <v>3</v>
      </c>
      <c r="D1102" s="1">
        <f t="shared" si="53"/>
        <v>2</v>
      </c>
      <c r="E1102" s="1" t="str">
        <f>INDEX(Protocol[Mark],MATCH(C1102,Protocol[Step],0))</f>
        <v>4U</v>
      </c>
      <c r="F1102" s="151" t="str">
        <f>INDEX(Variables[Variable],MATCH(Systematic[[#This Row],[VariableIndex]],Variables[Index],0))</f>
        <v>O2 flux per volume</v>
      </c>
      <c r="G1102" s="134">
        <f>Systematic[[#This Row],[Sample]]*1000000+Systematic[[#This Row],[SubSample]]*10000+Systematic[[#This Row],[VariableIndex]]</f>
        <v>3040002</v>
      </c>
      <c r="H1102" s="134">
        <f>Systematic[[#This Row],[SampleVariableLabel]]+100*Systematic[[#This Row],[State]]</f>
        <v>3040302</v>
      </c>
      <c r="I1102" s="135" t="e">
        <f>IF(Systematic[[#This Row],[Sample]]&gt;nSamples,"",INDEX(MarkStats[],MATCH(Systematic[[#This Row],[SampleVariableLabel]],MarkStats[Label],0), Systematic[[#This Row],[State]]+4))</f>
        <v>#N/A</v>
      </c>
    </row>
    <row r="1103" spans="1:9" x14ac:dyDescent="0.25">
      <c r="A1103" s="1">
        <f t="shared" si="51"/>
        <v>3</v>
      </c>
      <c r="B1103" s="1">
        <f t="shared" si="52"/>
        <v>4</v>
      </c>
      <c r="C1103" s="1">
        <f>IF(Systematic[[#This Row],[VariableIndex]]&gt;1,C1102,IF(C1102+1=StepsPerSubsample,0,C1102+1))</f>
        <v>3</v>
      </c>
      <c r="D1103" s="1">
        <f t="shared" si="53"/>
        <v>3</v>
      </c>
      <c r="E1103" s="1" t="str">
        <f>INDEX(Protocol[Mark],MATCH(C1103,Protocol[Step],0))</f>
        <v>4U</v>
      </c>
      <c r="F1103" s="151" t="str">
        <f>INDEX(Variables[Variable],MATCH(Systematic[[#This Row],[VariableIndex]],Variables[Index],0))</f>
        <v>Specific flux</v>
      </c>
      <c r="G1103" s="134">
        <f>Systematic[[#This Row],[Sample]]*1000000+Systematic[[#This Row],[SubSample]]*10000+Systematic[[#This Row],[VariableIndex]]</f>
        <v>3040003</v>
      </c>
      <c r="H1103" s="134">
        <f>Systematic[[#This Row],[SampleVariableLabel]]+100*Systematic[[#This Row],[State]]</f>
        <v>3040303</v>
      </c>
      <c r="I1103" s="135" t="e">
        <f>IF(Systematic[[#This Row],[Sample]]&gt;nSamples,"",INDEX(MarkStats[],MATCH(Systematic[[#This Row],[SampleVariableLabel]],MarkStats[Label],0), Systematic[[#This Row],[State]]+4))</f>
        <v>#N/A</v>
      </c>
    </row>
    <row r="1104" spans="1:9" x14ac:dyDescent="0.25">
      <c r="A1104" s="1">
        <f t="shared" si="51"/>
        <v>3</v>
      </c>
      <c r="B1104" s="1">
        <f t="shared" si="52"/>
        <v>4</v>
      </c>
      <c r="C1104" s="1">
        <f>IF(Systematic[[#This Row],[VariableIndex]]&gt;1,C1103,IF(C1103+1=StepsPerSubsample,0,C1103+1))</f>
        <v>3</v>
      </c>
      <c r="D1104" s="1">
        <f t="shared" si="53"/>
        <v>4</v>
      </c>
      <c r="E1104" s="1" t="str">
        <f>INDEX(Protocol[Mark],MATCH(C1104,Protocol[Step],0))</f>
        <v>4U</v>
      </c>
      <c r="F1104" s="151" t="str">
        <f>INDEX(Variables[Variable],MATCH(Systematic[[#This Row],[VariableIndex]],Variables[Index],0))</f>
        <v>Flux control ratio</v>
      </c>
      <c r="G1104" s="134">
        <f>Systematic[[#This Row],[Sample]]*1000000+Systematic[[#This Row],[SubSample]]*10000+Systematic[[#This Row],[VariableIndex]]</f>
        <v>3040004</v>
      </c>
      <c r="H1104" s="134">
        <f>Systematic[[#This Row],[SampleVariableLabel]]+100*Systematic[[#This Row],[State]]</f>
        <v>3040304</v>
      </c>
      <c r="I1104" s="135" t="e">
        <f>IF(Systematic[[#This Row],[Sample]]&gt;nSamples,"",INDEX(MarkStats[],MATCH(Systematic[[#This Row],[SampleVariableLabel]],MarkStats[Label],0), Systematic[[#This Row],[State]]+4))</f>
        <v>#N/A</v>
      </c>
    </row>
    <row r="1105" spans="1:9" x14ac:dyDescent="0.25">
      <c r="A1105" s="1">
        <f t="shared" si="51"/>
        <v>3</v>
      </c>
      <c r="B1105" s="1">
        <f t="shared" si="52"/>
        <v>4</v>
      </c>
      <c r="C1105" s="1">
        <f>IF(Systematic[[#This Row],[VariableIndex]]&gt;1,C1104,IF(C1104+1=StepsPerSubsample,0,C1104+1))</f>
        <v>3</v>
      </c>
      <c r="D1105" s="1">
        <f t="shared" si="53"/>
        <v>5</v>
      </c>
      <c r="E1105" s="1" t="str">
        <f>INDEX(Protocol[Mark],MATCH(C1105,Protocol[Step],0))</f>
        <v>4U</v>
      </c>
      <c r="F1105" s="151" t="str">
        <f>INDEX(Variables[Variable],MATCH(Systematic[[#This Row],[VariableIndex]],Variables[Index],0))</f>
        <v>Specific flux (mt)</v>
      </c>
      <c r="G1105" s="134">
        <f>Systematic[[#This Row],[Sample]]*1000000+Systematic[[#This Row],[SubSample]]*10000+Systematic[[#This Row],[VariableIndex]]</f>
        <v>3040005</v>
      </c>
      <c r="H1105" s="134">
        <f>Systematic[[#This Row],[SampleVariableLabel]]+100*Systematic[[#This Row],[State]]</f>
        <v>3040305</v>
      </c>
      <c r="I1105" s="135" t="e">
        <f>IF(Systematic[[#This Row],[Sample]]&gt;nSamples,"",INDEX(MarkStats[],MATCH(Systematic[[#This Row],[SampleVariableLabel]],MarkStats[Label],0), Systematic[[#This Row],[State]]+4))</f>
        <v>#N/A</v>
      </c>
    </row>
    <row r="1106" spans="1:9" x14ac:dyDescent="0.25">
      <c r="A1106" s="1">
        <f t="shared" si="51"/>
        <v>3</v>
      </c>
      <c r="B1106" s="1">
        <f t="shared" si="52"/>
        <v>4</v>
      </c>
      <c r="C1106" s="1">
        <f>IF(Systematic[[#This Row],[VariableIndex]]&gt;1,C1105,IF(C1105+1=StepsPerSubsample,0,C1105+1))</f>
        <v>3</v>
      </c>
      <c r="D1106" s="1">
        <f t="shared" si="53"/>
        <v>6</v>
      </c>
      <c r="E1106" s="1" t="str">
        <f>INDEX(Protocol[Mark],MATCH(C1106,Protocol[Step],0))</f>
        <v>4U</v>
      </c>
      <c r="F1106" s="151" t="str">
        <f>INDEX(Variables[Variable],MATCH(Systematic[[#This Row],[VariableIndex]],Variables[Index],0))</f>
        <v>FCR (mt: ROX-corr.)</v>
      </c>
      <c r="G1106" s="134">
        <f>Systematic[[#This Row],[Sample]]*1000000+Systematic[[#This Row],[SubSample]]*10000+Systematic[[#This Row],[VariableIndex]]</f>
        <v>3040006</v>
      </c>
      <c r="H1106" s="134">
        <f>Systematic[[#This Row],[SampleVariableLabel]]+100*Systematic[[#This Row],[State]]</f>
        <v>3040306</v>
      </c>
      <c r="I1106" s="135" t="e">
        <f>IF(Systematic[[#This Row],[Sample]]&gt;nSamples,"",INDEX(MarkStats[],MATCH(Systematic[[#This Row],[SampleVariableLabel]],MarkStats[Label],0), Systematic[[#This Row],[State]]+4))</f>
        <v>#N/A</v>
      </c>
    </row>
    <row r="1107" spans="1:9" x14ac:dyDescent="0.25">
      <c r="A1107" s="1">
        <f t="shared" si="51"/>
        <v>3</v>
      </c>
      <c r="B1107" s="1">
        <f t="shared" si="52"/>
        <v>4</v>
      </c>
      <c r="C1107" s="1">
        <f>IF(Systematic[[#This Row],[VariableIndex]]&gt;1,C1106,IF(C1106+1=StepsPerSubsample,0,C1106+1))</f>
        <v>3</v>
      </c>
      <c r="D1107" s="1">
        <f t="shared" si="53"/>
        <v>7</v>
      </c>
      <c r="E1107" s="1" t="str">
        <f>INDEX(Protocol[Mark],MATCH(C1107,Protocol[Step],0))</f>
        <v>4U</v>
      </c>
      <c r="F1107" s="151" t="str">
        <f>INDEX(Variables[Variable],MATCH(Systematic[[#This Row],[VariableIndex]],Variables[Index],0))</f>
        <v>FCR (mt: ROX-corr.)</v>
      </c>
      <c r="G1107" s="134">
        <f>Systematic[[#This Row],[Sample]]*1000000+Systematic[[#This Row],[SubSample]]*10000+Systematic[[#This Row],[VariableIndex]]</f>
        <v>3040007</v>
      </c>
      <c r="H1107" s="134">
        <f>Systematic[[#This Row],[SampleVariableLabel]]+100*Systematic[[#This Row],[State]]</f>
        <v>3040307</v>
      </c>
      <c r="I1107" s="135" t="e">
        <f>IF(Systematic[[#This Row],[Sample]]&gt;nSamples,"",INDEX(MarkStats[],MATCH(Systematic[[#This Row],[SampleVariableLabel]],MarkStats[Label],0), Systematic[[#This Row],[State]]+4))</f>
        <v>#N/A</v>
      </c>
    </row>
    <row r="1108" spans="1:9" x14ac:dyDescent="0.25">
      <c r="A1108" s="1">
        <f t="shared" si="51"/>
        <v>3</v>
      </c>
      <c r="B1108" s="1">
        <f t="shared" si="52"/>
        <v>4</v>
      </c>
      <c r="C1108" s="1">
        <f>IF(Systematic[[#This Row],[VariableIndex]]&gt;1,C1107,IF(C1107+1=StepsPerSubsample,0,C1107+1))</f>
        <v>4</v>
      </c>
      <c r="D1108" s="1">
        <f t="shared" si="53"/>
        <v>1</v>
      </c>
      <c r="E1108" s="1" t="str">
        <f>INDEX(Protocol[Mark],MATCH(C1108,Protocol[Step],0))</f>
        <v>5Glc</v>
      </c>
      <c r="F1108" s="151" t="str">
        <f>INDEX(Variables[Variable],MATCH(Systematic[[#This Row],[VariableIndex]],Variables[Index],0))</f>
        <v>O2 concentration</v>
      </c>
      <c r="G1108" s="134">
        <f>Systematic[[#This Row],[Sample]]*1000000+Systematic[[#This Row],[SubSample]]*10000+Systematic[[#This Row],[VariableIndex]]</f>
        <v>3040001</v>
      </c>
      <c r="H1108" s="134">
        <f>Systematic[[#This Row],[SampleVariableLabel]]+100*Systematic[[#This Row],[State]]</f>
        <v>3040401</v>
      </c>
      <c r="I1108" s="135" t="e">
        <f>IF(Systematic[[#This Row],[Sample]]&gt;nSamples,"",INDEX(MarkStats[],MATCH(Systematic[[#This Row],[SampleVariableLabel]],MarkStats[Label],0), Systematic[[#This Row],[State]]+4))</f>
        <v>#N/A</v>
      </c>
    </row>
    <row r="1109" spans="1:9" x14ac:dyDescent="0.25">
      <c r="A1109" s="1">
        <f t="shared" si="51"/>
        <v>3</v>
      </c>
      <c r="B1109" s="1">
        <f t="shared" si="52"/>
        <v>4</v>
      </c>
      <c r="C1109" s="1">
        <f>IF(Systematic[[#This Row],[VariableIndex]]&gt;1,C1108,IF(C1108+1=StepsPerSubsample,0,C1108+1))</f>
        <v>4</v>
      </c>
      <c r="D1109" s="1">
        <f t="shared" si="53"/>
        <v>2</v>
      </c>
      <c r="E1109" s="1" t="str">
        <f>INDEX(Protocol[Mark],MATCH(C1109,Protocol[Step],0))</f>
        <v>5Glc</v>
      </c>
      <c r="F1109" s="151" t="str">
        <f>INDEX(Variables[Variable],MATCH(Systematic[[#This Row],[VariableIndex]],Variables[Index],0))</f>
        <v>O2 flux per volume</v>
      </c>
      <c r="G1109" s="134">
        <f>Systematic[[#This Row],[Sample]]*1000000+Systematic[[#This Row],[SubSample]]*10000+Systematic[[#This Row],[VariableIndex]]</f>
        <v>3040002</v>
      </c>
      <c r="H1109" s="134">
        <f>Systematic[[#This Row],[SampleVariableLabel]]+100*Systematic[[#This Row],[State]]</f>
        <v>3040402</v>
      </c>
      <c r="I1109" s="135" t="e">
        <f>IF(Systematic[[#This Row],[Sample]]&gt;nSamples,"",INDEX(MarkStats[],MATCH(Systematic[[#This Row],[SampleVariableLabel]],MarkStats[Label],0), Systematic[[#This Row],[State]]+4))</f>
        <v>#N/A</v>
      </c>
    </row>
    <row r="1110" spans="1:9" x14ac:dyDescent="0.25">
      <c r="A1110" s="1">
        <f t="shared" si="51"/>
        <v>3</v>
      </c>
      <c r="B1110" s="1">
        <f t="shared" si="52"/>
        <v>4</v>
      </c>
      <c r="C1110" s="1">
        <f>IF(Systematic[[#This Row],[VariableIndex]]&gt;1,C1109,IF(C1109+1=StepsPerSubsample,0,C1109+1))</f>
        <v>4</v>
      </c>
      <c r="D1110" s="1">
        <f t="shared" si="53"/>
        <v>3</v>
      </c>
      <c r="E1110" s="1" t="str">
        <f>INDEX(Protocol[Mark],MATCH(C1110,Protocol[Step],0))</f>
        <v>5Glc</v>
      </c>
      <c r="F1110" s="151" t="str">
        <f>INDEX(Variables[Variable],MATCH(Systematic[[#This Row],[VariableIndex]],Variables[Index],0))</f>
        <v>Specific flux</v>
      </c>
      <c r="G1110" s="134">
        <f>Systematic[[#This Row],[Sample]]*1000000+Systematic[[#This Row],[SubSample]]*10000+Systematic[[#This Row],[VariableIndex]]</f>
        <v>3040003</v>
      </c>
      <c r="H1110" s="134">
        <f>Systematic[[#This Row],[SampleVariableLabel]]+100*Systematic[[#This Row],[State]]</f>
        <v>3040403</v>
      </c>
      <c r="I1110" s="135" t="e">
        <f>IF(Systematic[[#This Row],[Sample]]&gt;nSamples,"",INDEX(MarkStats[],MATCH(Systematic[[#This Row],[SampleVariableLabel]],MarkStats[Label],0), Systematic[[#This Row],[State]]+4))</f>
        <v>#N/A</v>
      </c>
    </row>
    <row r="1111" spans="1:9" x14ac:dyDescent="0.25">
      <c r="A1111" s="1">
        <f t="shared" si="51"/>
        <v>3</v>
      </c>
      <c r="B1111" s="1">
        <f t="shared" si="52"/>
        <v>4</v>
      </c>
      <c r="C1111" s="1">
        <f>IF(Systematic[[#This Row],[VariableIndex]]&gt;1,C1110,IF(C1110+1=StepsPerSubsample,0,C1110+1))</f>
        <v>4</v>
      </c>
      <c r="D1111" s="1">
        <f t="shared" si="53"/>
        <v>4</v>
      </c>
      <c r="E1111" s="1" t="str">
        <f>INDEX(Protocol[Mark],MATCH(C1111,Protocol[Step],0))</f>
        <v>5Glc</v>
      </c>
      <c r="F1111" s="151" t="str">
        <f>INDEX(Variables[Variable],MATCH(Systematic[[#This Row],[VariableIndex]],Variables[Index],0))</f>
        <v>Flux control ratio</v>
      </c>
      <c r="G1111" s="134">
        <f>Systematic[[#This Row],[Sample]]*1000000+Systematic[[#This Row],[SubSample]]*10000+Systematic[[#This Row],[VariableIndex]]</f>
        <v>3040004</v>
      </c>
      <c r="H1111" s="134">
        <f>Systematic[[#This Row],[SampleVariableLabel]]+100*Systematic[[#This Row],[State]]</f>
        <v>3040404</v>
      </c>
      <c r="I1111" s="135" t="e">
        <f>IF(Systematic[[#This Row],[Sample]]&gt;nSamples,"",INDEX(MarkStats[],MATCH(Systematic[[#This Row],[SampleVariableLabel]],MarkStats[Label],0), Systematic[[#This Row],[State]]+4))</f>
        <v>#N/A</v>
      </c>
    </row>
    <row r="1112" spans="1:9" x14ac:dyDescent="0.25">
      <c r="A1112" s="1">
        <f t="shared" si="51"/>
        <v>3</v>
      </c>
      <c r="B1112" s="1">
        <f t="shared" si="52"/>
        <v>4</v>
      </c>
      <c r="C1112" s="1">
        <f>IF(Systematic[[#This Row],[VariableIndex]]&gt;1,C1111,IF(C1111+1=StepsPerSubsample,0,C1111+1))</f>
        <v>4</v>
      </c>
      <c r="D1112" s="1">
        <f t="shared" si="53"/>
        <v>5</v>
      </c>
      <c r="E1112" s="1" t="str">
        <f>INDEX(Protocol[Mark],MATCH(C1112,Protocol[Step],0))</f>
        <v>5Glc</v>
      </c>
      <c r="F1112" s="151" t="str">
        <f>INDEX(Variables[Variable],MATCH(Systematic[[#This Row],[VariableIndex]],Variables[Index],0))</f>
        <v>Specific flux (mt)</v>
      </c>
      <c r="G1112" s="134">
        <f>Systematic[[#This Row],[Sample]]*1000000+Systematic[[#This Row],[SubSample]]*10000+Systematic[[#This Row],[VariableIndex]]</f>
        <v>3040005</v>
      </c>
      <c r="H1112" s="134">
        <f>Systematic[[#This Row],[SampleVariableLabel]]+100*Systematic[[#This Row],[State]]</f>
        <v>3040405</v>
      </c>
      <c r="I1112" s="135" t="e">
        <f>IF(Systematic[[#This Row],[Sample]]&gt;nSamples,"",INDEX(MarkStats[],MATCH(Systematic[[#This Row],[SampleVariableLabel]],MarkStats[Label],0), Systematic[[#This Row],[State]]+4))</f>
        <v>#N/A</v>
      </c>
    </row>
    <row r="1113" spans="1:9" x14ac:dyDescent="0.25">
      <c r="A1113" s="1">
        <f t="shared" si="51"/>
        <v>3</v>
      </c>
      <c r="B1113" s="1">
        <f t="shared" si="52"/>
        <v>4</v>
      </c>
      <c r="C1113" s="1">
        <f>IF(Systematic[[#This Row],[VariableIndex]]&gt;1,C1112,IF(C1112+1=StepsPerSubsample,0,C1112+1))</f>
        <v>4</v>
      </c>
      <c r="D1113" s="1">
        <f t="shared" si="53"/>
        <v>6</v>
      </c>
      <c r="E1113" s="1" t="str">
        <f>INDEX(Protocol[Mark],MATCH(C1113,Protocol[Step],0))</f>
        <v>5Glc</v>
      </c>
      <c r="F1113" s="151" t="str">
        <f>INDEX(Variables[Variable],MATCH(Systematic[[#This Row],[VariableIndex]],Variables[Index],0))</f>
        <v>FCR (mt: ROX-corr.)</v>
      </c>
      <c r="G1113" s="134">
        <f>Systematic[[#This Row],[Sample]]*1000000+Systematic[[#This Row],[SubSample]]*10000+Systematic[[#This Row],[VariableIndex]]</f>
        <v>3040006</v>
      </c>
      <c r="H1113" s="134">
        <f>Systematic[[#This Row],[SampleVariableLabel]]+100*Systematic[[#This Row],[State]]</f>
        <v>3040406</v>
      </c>
      <c r="I1113" s="135" t="e">
        <f>IF(Systematic[[#This Row],[Sample]]&gt;nSamples,"",INDEX(MarkStats[],MATCH(Systematic[[#This Row],[SampleVariableLabel]],MarkStats[Label],0), Systematic[[#This Row],[State]]+4))</f>
        <v>#N/A</v>
      </c>
    </row>
    <row r="1114" spans="1:9" x14ac:dyDescent="0.25">
      <c r="A1114" s="1">
        <f t="shared" si="51"/>
        <v>3</v>
      </c>
      <c r="B1114" s="1">
        <f t="shared" si="52"/>
        <v>4</v>
      </c>
      <c r="C1114" s="1">
        <f>IF(Systematic[[#This Row],[VariableIndex]]&gt;1,C1113,IF(C1113+1=StepsPerSubsample,0,C1113+1))</f>
        <v>4</v>
      </c>
      <c r="D1114" s="1">
        <f t="shared" si="53"/>
        <v>7</v>
      </c>
      <c r="E1114" s="1" t="str">
        <f>INDEX(Protocol[Mark],MATCH(C1114,Protocol[Step],0))</f>
        <v>5Glc</v>
      </c>
      <c r="F1114" s="151" t="str">
        <f>INDEX(Variables[Variable],MATCH(Systematic[[#This Row],[VariableIndex]],Variables[Index],0))</f>
        <v>FCR (mt: ROX-corr.)</v>
      </c>
      <c r="G1114" s="134">
        <f>Systematic[[#This Row],[Sample]]*1000000+Systematic[[#This Row],[SubSample]]*10000+Systematic[[#This Row],[VariableIndex]]</f>
        <v>3040007</v>
      </c>
      <c r="H1114" s="134">
        <f>Systematic[[#This Row],[SampleVariableLabel]]+100*Systematic[[#This Row],[State]]</f>
        <v>3040407</v>
      </c>
      <c r="I1114" s="135" t="e">
        <f>IF(Systematic[[#This Row],[Sample]]&gt;nSamples,"",INDEX(MarkStats[],MATCH(Systematic[[#This Row],[SampleVariableLabel]],MarkStats[Label],0), Systematic[[#This Row],[State]]+4))</f>
        <v>#N/A</v>
      </c>
    </row>
    <row r="1115" spans="1:9" x14ac:dyDescent="0.25">
      <c r="A1115" s="1">
        <f t="shared" si="51"/>
        <v>3</v>
      </c>
      <c r="B1115" s="1">
        <f t="shared" si="52"/>
        <v>4</v>
      </c>
      <c r="C1115" s="1">
        <f>IF(Systematic[[#This Row],[VariableIndex]]&gt;1,C1114,IF(C1114+1=StepsPerSubsample,0,C1114+1))</f>
        <v>5</v>
      </c>
      <c r="D1115" s="1">
        <f t="shared" si="53"/>
        <v>1</v>
      </c>
      <c r="E1115" s="1" t="str">
        <f>INDEX(Protocol[Mark],MATCH(C1115,Protocol[Step],0))</f>
        <v>6M2</v>
      </c>
      <c r="F1115" s="151" t="str">
        <f>INDEX(Variables[Variable],MATCH(Systematic[[#This Row],[VariableIndex]],Variables[Index],0))</f>
        <v>O2 concentration</v>
      </c>
      <c r="G1115" s="134">
        <f>Systematic[[#This Row],[Sample]]*1000000+Systematic[[#This Row],[SubSample]]*10000+Systematic[[#This Row],[VariableIndex]]</f>
        <v>3040001</v>
      </c>
      <c r="H1115" s="134">
        <f>Systematic[[#This Row],[SampleVariableLabel]]+100*Systematic[[#This Row],[State]]</f>
        <v>3040501</v>
      </c>
      <c r="I1115" s="135" t="e">
        <f>IF(Systematic[[#This Row],[Sample]]&gt;nSamples,"",INDEX(MarkStats[],MATCH(Systematic[[#This Row],[SampleVariableLabel]],MarkStats[Label],0), Systematic[[#This Row],[State]]+4))</f>
        <v>#N/A</v>
      </c>
    </row>
    <row r="1116" spans="1:9" x14ac:dyDescent="0.25">
      <c r="A1116" s="1">
        <f t="shared" si="51"/>
        <v>3</v>
      </c>
      <c r="B1116" s="1">
        <f t="shared" si="52"/>
        <v>4</v>
      </c>
      <c r="C1116" s="1">
        <f>IF(Systematic[[#This Row],[VariableIndex]]&gt;1,C1115,IF(C1115+1=StepsPerSubsample,0,C1115+1))</f>
        <v>5</v>
      </c>
      <c r="D1116" s="1">
        <f t="shared" si="53"/>
        <v>2</v>
      </c>
      <c r="E1116" s="1" t="str">
        <f>INDEX(Protocol[Mark],MATCH(C1116,Protocol[Step],0))</f>
        <v>6M2</v>
      </c>
      <c r="F1116" s="151" t="str">
        <f>INDEX(Variables[Variable],MATCH(Systematic[[#This Row],[VariableIndex]],Variables[Index],0))</f>
        <v>O2 flux per volume</v>
      </c>
      <c r="G1116" s="134">
        <f>Systematic[[#This Row],[Sample]]*1000000+Systematic[[#This Row],[SubSample]]*10000+Systematic[[#This Row],[VariableIndex]]</f>
        <v>3040002</v>
      </c>
      <c r="H1116" s="134">
        <f>Systematic[[#This Row],[SampleVariableLabel]]+100*Systematic[[#This Row],[State]]</f>
        <v>3040502</v>
      </c>
      <c r="I1116" s="135" t="e">
        <f>IF(Systematic[[#This Row],[Sample]]&gt;nSamples,"",INDEX(MarkStats[],MATCH(Systematic[[#This Row],[SampleVariableLabel]],MarkStats[Label],0), Systematic[[#This Row],[State]]+4))</f>
        <v>#N/A</v>
      </c>
    </row>
    <row r="1117" spans="1:9" x14ac:dyDescent="0.25">
      <c r="A1117" s="1">
        <f t="shared" si="51"/>
        <v>3</v>
      </c>
      <c r="B1117" s="1">
        <f t="shared" si="52"/>
        <v>4</v>
      </c>
      <c r="C1117" s="1">
        <f>IF(Systematic[[#This Row],[VariableIndex]]&gt;1,C1116,IF(C1116+1=StepsPerSubsample,0,C1116+1))</f>
        <v>5</v>
      </c>
      <c r="D1117" s="1">
        <f t="shared" si="53"/>
        <v>3</v>
      </c>
      <c r="E1117" s="1" t="str">
        <f>INDEX(Protocol[Mark],MATCH(C1117,Protocol[Step],0))</f>
        <v>6M2</v>
      </c>
      <c r="F1117" s="151" t="str">
        <f>INDEX(Variables[Variable],MATCH(Systematic[[#This Row],[VariableIndex]],Variables[Index],0))</f>
        <v>Specific flux</v>
      </c>
      <c r="G1117" s="134">
        <f>Systematic[[#This Row],[Sample]]*1000000+Systematic[[#This Row],[SubSample]]*10000+Systematic[[#This Row],[VariableIndex]]</f>
        <v>3040003</v>
      </c>
      <c r="H1117" s="134">
        <f>Systematic[[#This Row],[SampleVariableLabel]]+100*Systematic[[#This Row],[State]]</f>
        <v>3040503</v>
      </c>
      <c r="I1117" s="135" t="e">
        <f>IF(Systematic[[#This Row],[Sample]]&gt;nSamples,"",INDEX(MarkStats[],MATCH(Systematic[[#This Row],[SampleVariableLabel]],MarkStats[Label],0), Systematic[[#This Row],[State]]+4))</f>
        <v>#N/A</v>
      </c>
    </row>
    <row r="1118" spans="1:9" x14ac:dyDescent="0.25">
      <c r="A1118" s="1">
        <f t="shared" si="51"/>
        <v>3</v>
      </c>
      <c r="B1118" s="1">
        <f t="shared" si="52"/>
        <v>4</v>
      </c>
      <c r="C1118" s="1">
        <f>IF(Systematic[[#This Row],[VariableIndex]]&gt;1,C1117,IF(C1117+1=StepsPerSubsample,0,C1117+1))</f>
        <v>5</v>
      </c>
      <c r="D1118" s="1">
        <f t="shared" si="53"/>
        <v>4</v>
      </c>
      <c r="E1118" s="1" t="str">
        <f>INDEX(Protocol[Mark],MATCH(C1118,Protocol[Step],0))</f>
        <v>6M2</v>
      </c>
      <c r="F1118" s="151" t="str">
        <f>INDEX(Variables[Variable],MATCH(Systematic[[#This Row],[VariableIndex]],Variables[Index],0))</f>
        <v>Flux control ratio</v>
      </c>
      <c r="G1118" s="134">
        <f>Systematic[[#This Row],[Sample]]*1000000+Systematic[[#This Row],[SubSample]]*10000+Systematic[[#This Row],[VariableIndex]]</f>
        <v>3040004</v>
      </c>
      <c r="H1118" s="134">
        <f>Systematic[[#This Row],[SampleVariableLabel]]+100*Systematic[[#This Row],[State]]</f>
        <v>3040504</v>
      </c>
      <c r="I1118" s="135" t="e">
        <f>IF(Systematic[[#This Row],[Sample]]&gt;nSamples,"",INDEX(MarkStats[],MATCH(Systematic[[#This Row],[SampleVariableLabel]],MarkStats[Label],0), Systematic[[#This Row],[State]]+4))</f>
        <v>#N/A</v>
      </c>
    </row>
    <row r="1119" spans="1:9" x14ac:dyDescent="0.25">
      <c r="A1119" s="1">
        <f t="shared" si="51"/>
        <v>3</v>
      </c>
      <c r="B1119" s="1">
        <f t="shared" si="52"/>
        <v>4</v>
      </c>
      <c r="C1119" s="1">
        <f>IF(Systematic[[#This Row],[VariableIndex]]&gt;1,C1118,IF(C1118+1=StepsPerSubsample,0,C1118+1))</f>
        <v>5</v>
      </c>
      <c r="D1119" s="1">
        <f t="shared" si="53"/>
        <v>5</v>
      </c>
      <c r="E1119" s="1" t="str">
        <f>INDEX(Protocol[Mark],MATCH(C1119,Protocol[Step],0))</f>
        <v>6M2</v>
      </c>
      <c r="F1119" s="151" t="str">
        <f>INDEX(Variables[Variable],MATCH(Systematic[[#This Row],[VariableIndex]],Variables[Index],0))</f>
        <v>Specific flux (mt)</v>
      </c>
      <c r="G1119" s="134">
        <f>Systematic[[#This Row],[Sample]]*1000000+Systematic[[#This Row],[SubSample]]*10000+Systematic[[#This Row],[VariableIndex]]</f>
        <v>3040005</v>
      </c>
      <c r="H1119" s="134">
        <f>Systematic[[#This Row],[SampleVariableLabel]]+100*Systematic[[#This Row],[State]]</f>
        <v>3040505</v>
      </c>
      <c r="I1119" s="135" t="e">
        <f>IF(Systematic[[#This Row],[Sample]]&gt;nSamples,"",INDEX(MarkStats[],MATCH(Systematic[[#This Row],[SampleVariableLabel]],MarkStats[Label],0), Systematic[[#This Row],[State]]+4))</f>
        <v>#N/A</v>
      </c>
    </row>
    <row r="1120" spans="1:9" x14ac:dyDescent="0.25">
      <c r="A1120" s="1">
        <f t="shared" si="51"/>
        <v>3</v>
      </c>
      <c r="B1120" s="1">
        <f t="shared" si="52"/>
        <v>4</v>
      </c>
      <c r="C1120" s="1">
        <f>IF(Systematic[[#This Row],[VariableIndex]]&gt;1,C1119,IF(C1119+1=StepsPerSubsample,0,C1119+1))</f>
        <v>5</v>
      </c>
      <c r="D1120" s="1">
        <f t="shared" si="53"/>
        <v>6</v>
      </c>
      <c r="E1120" s="1" t="str">
        <f>INDEX(Protocol[Mark],MATCH(C1120,Protocol[Step],0))</f>
        <v>6M2</v>
      </c>
      <c r="F1120" s="151" t="str">
        <f>INDEX(Variables[Variable],MATCH(Systematic[[#This Row],[VariableIndex]],Variables[Index],0))</f>
        <v>FCR (mt: ROX-corr.)</v>
      </c>
      <c r="G1120" s="134">
        <f>Systematic[[#This Row],[Sample]]*1000000+Systematic[[#This Row],[SubSample]]*10000+Systematic[[#This Row],[VariableIndex]]</f>
        <v>3040006</v>
      </c>
      <c r="H1120" s="134">
        <f>Systematic[[#This Row],[SampleVariableLabel]]+100*Systematic[[#This Row],[State]]</f>
        <v>3040506</v>
      </c>
      <c r="I1120" s="135" t="e">
        <f>IF(Systematic[[#This Row],[Sample]]&gt;nSamples,"",INDEX(MarkStats[],MATCH(Systematic[[#This Row],[SampleVariableLabel]],MarkStats[Label],0), Systematic[[#This Row],[State]]+4))</f>
        <v>#N/A</v>
      </c>
    </row>
    <row r="1121" spans="1:9" x14ac:dyDescent="0.25">
      <c r="A1121" s="1">
        <f t="shared" si="51"/>
        <v>3</v>
      </c>
      <c r="B1121" s="1">
        <f t="shared" si="52"/>
        <v>4</v>
      </c>
      <c r="C1121" s="1">
        <f>IF(Systematic[[#This Row],[VariableIndex]]&gt;1,C1120,IF(C1120+1=StepsPerSubsample,0,C1120+1))</f>
        <v>5</v>
      </c>
      <c r="D1121" s="1">
        <f t="shared" si="53"/>
        <v>7</v>
      </c>
      <c r="E1121" s="1" t="str">
        <f>INDEX(Protocol[Mark],MATCH(C1121,Protocol[Step],0))</f>
        <v>6M2</v>
      </c>
      <c r="F1121" s="151" t="str">
        <f>INDEX(Variables[Variable],MATCH(Systematic[[#This Row],[VariableIndex]],Variables[Index],0))</f>
        <v>FCR (mt: ROX-corr.)</v>
      </c>
      <c r="G1121" s="134">
        <f>Systematic[[#This Row],[Sample]]*1000000+Systematic[[#This Row],[SubSample]]*10000+Systematic[[#This Row],[VariableIndex]]</f>
        <v>3040007</v>
      </c>
      <c r="H1121" s="134">
        <f>Systematic[[#This Row],[SampleVariableLabel]]+100*Systematic[[#This Row],[State]]</f>
        <v>3040507</v>
      </c>
      <c r="I1121" s="135" t="e">
        <f>IF(Systematic[[#This Row],[Sample]]&gt;nSamples,"",INDEX(MarkStats[],MATCH(Systematic[[#This Row],[SampleVariableLabel]],MarkStats[Label],0), Systematic[[#This Row],[State]]+4))</f>
        <v>#N/A</v>
      </c>
    </row>
    <row r="1122" spans="1:9" x14ac:dyDescent="0.25">
      <c r="A1122" s="1">
        <f t="shared" si="51"/>
        <v>3</v>
      </c>
      <c r="B1122" s="1">
        <f t="shared" si="52"/>
        <v>4</v>
      </c>
      <c r="C1122" s="1">
        <f>IF(Systematic[[#This Row],[VariableIndex]]&gt;1,C1121,IF(C1121+1=StepsPerSubsample,0,C1121+1))</f>
        <v>6</v>
      </c>
      <c r="D1122" s="1">
        <f t="shared" si="53"/>
        <v>1</v>
      </c>
      <c r="E1122" s="1" t="str">
        <f>INDEX(Protocol[Mark],MATCH(C1122,Protocol[Step],0))</f>
        <v>7Rot</v>
      </c>
      <c r="F1122" s="151" t="str">
        <f>INDEX(Variables[Variable],MATCH(Systematic[[#This Row],[VariableIndex]],Variables[Index],0))</f>
        <v>O2 concentration</v>
      </c>
      <c r="G1122" s="134">
        <f>Systematic[[#This Row],[Sample]]*1000000+Systematic[[#This Row],[SubSample]]*10000+Systematic[[#This Row],[VariableIndex]]</f>
        <v>3040001</v>
      </c>
      <c r="H1122" s="134">
        <f>Systematic[[#This Row],[SampleVariableLabel]]+100*Systematic[[#This Row],[State]]</f>
        <v>3040601</v>
      </c>
      <c r="I1122" s="135" t="e">
        <f>IF(Systematic[[#This Row],[Sample]]&gt;nSamples,"",INDEX(MarkStats[],MATCH(Systematic[[#This Row],[SampleVariableLabel]],MarkStats[Label],0), Systematic[[#This Row],[State]]+4))</f>
        <v>#N/A</v>
      </c>
    </row>
    <row r="1123" spans="1:9" x14ac:dyDescent="0.25">
      <c r="A1123" s="1">
        <f t="shared" si="51"/>
        <v>3</v>
      </c>
      <c r="B1123" s="1">
        <f t="shared" si="52"/>
        <v>4</v>
      </c>
      <c r="C1123" s="1">
        <f>IF(Systematic[[#This Row],[VariableIndex]]&gt;1,C1122,IF(C1122+1=StepsPerSubsample,0,C1122+1))</f>
        <v>6</v>
      </c>
      <c r="D1123" s="1">
        <f t="shared" si="53"/>
        <v>2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O2 flux per volume</v>
      </c>
      <c r="G1123" s="134">
        <f>Systematic[[#This Row],[Sample]]*1000000+Systematic[[#This Row],[SubSample]]*10000+Systematic[[#This Row],[VariableIndex]]</f>
        <v>3040002</v>
      </c>
      <c r="H1123" s="134">
        <f>Systematic[[#This Row],[SampleVariableLabel]]+100*Systematic[[#This Row],[State]]</f>
        <v>3040602</v>
      </c>
      <c r="I1123" s="135" t="e">
        <f>IF(Systematic[[#This Row],[Sample]]&gt;nSamples,"",INDEX(MarkStats[],MATCH(Systematic[[#This Row],[SampleVariableLabel]],MarkStats[Label],0), Systematic[[#This Row],[State]]+4))</f>
        <v>#N/A</v>
      </c>
    </row>
    <row r="1124" spans="1:9" x14ac:dyDescent="0.25">
      <c r="A1124" s="1">
        <f t="shared" si="51"/>
        <v>3</v>
      </c>
      <c r="B1124" s="1">
        <f t="shared" si="52"/>
        <v>4</v>
      </c>
      <c r="C1124" s="1">
        <f>IF(Systematic[[#This Row],[VariableIndex]]&gt;1,C1123,IF(C1123+1=StepsPerSubsample,0,C1123+1))</f>
        <v>6</v>
      </c>
      <c r="D1124" s="1">
        <f t="shared" si="53"/>
        <v>3</v>
      </c>
      <c r="E1124" s="1" t="str">
        <f>INDEX(Protocol[Mark],MATCH(C1124,Protocol[Step],0))</f>
        <v>7Rot</v>
      </c>
      <c r="F1124" s="151" t="str">
        <f>INDEX(Variables[Variable],MATCH(Systematic[[#This Row],[VariableIndex]],Variables[Index],0))</f>
        <v>Specific flux</v>
      </c>
      <c r="G1124" s="134">
        <f>Systematic[[#This Row],[Sample]]*1000000+Systematic[[#This Row],[SubSample]]*10000+Systematic[[#This Row],[VariableIndex]]</f>
        <v>3040003</v>
      </c>
      <c r="H1124" s="134">
        <f>Systematic[[#This Row],[SampleVariableLabel]]+100*Systematic[[#This Row],[State]]</f>
        <v>3040603</v>
      </c>
      <c r="I1124" s="135" t="e">
        <f>IF(Systematic[[#This Row],[Sample]]&gt;nSamples,"",INDEX(MarkStats[],MATCH(Systematic[[#This Row],[SampleVariableLabel]],MarkStats[Label],0), Systematic[[#This Row],[State]]+4))</f>
        <v>#N/A</v>
      </c>
    </row>
    <row r="1125" spans="1:9" x14ac:dyDescent="0.25">
      <c r="A1125" s="1">
        <f t="shared" si="51"/>
        <v>3</v>
      </c>
      <c r="B1125" s="1">
        <f t="shared" si="52"/>
        <v>4</v>
      </c>
      <c r="C1125" s="1">
        <f>IF(Systematic[[#This Row],[VariableIndex]]&gt;1,C1124,IF(C1124+1=StepsPerSubsample,0,C1124+1))</f>
        <v>6</v>
      </c>
      <c r="D1125" s="1">
        <f t="shared" si="53"/>
        <v>4</v>
      </c>
      <c r="E1125" s="1" t="str">
        <f>INDEX(Protocol[Mark],MATCH(C1125,Protocol[Step],0))</f>
        <v>7Rot</v>
      </c>
      <c r="F1125" s="151" t="str">
        <f>INDEX(Variables[Variable],MATCH(Systematic[[#This Row],[VariableIndex]],Variables[Index],0))</f>
        <v>Flux control ratio</v>
      </c>
      <c r="G1125" s="134">
        <f>Systematic[[#This Row],[Sample]]*1000000+Systematic[[#This Row],[SubSample]]*10000+Systematic[[#This Row],[VariableIndex]]</f>
        <v>3040004</v>
      </c>
      <c r="H1125" s="134">
        <f>Systematic[[#This Row],[SampleVariableLabel]]+100*Systematic[[#This Row],[State]]</f>
        <v>3040604</v>
      </c>
      <c r="I1125" s="135" t="e">
        <f>IF(Systematic[[#This Row],[Sample]]&gt;nSamples,"",INDEX(MarkStats[],MATCH(Systematic[[#This Row],[SampleVariableLabel]],MarkStats[Label],0), Systematic[[#This Row],[State]]+4))</f>
        <v>#N/A</v>
      </c>
    </row>
    <row r="1126" spans="1:9" x14ac:dyDescent="0.25">
      <c r="A1126" s="1">
        <f t="shared" si="51"/>
        <v>3</v>
      </c>
      <c r="B1126" s="1">
        <f t="shared" si="52"/>
        <v>4</v>
      </c>
      <c r="C1126" s="1">
        <f>IF(Systematic[[#This Row],[VariableIndex]]&gt;1,C1125,IF(C1125+1=StepsPerSubsample,0,C1125+1))</f>
        <v>6</v>
      </c>
      <c r="D1126" s="1">
        <f t="shared" si="53"/>
        <v>5</v>
      </c>
      <c r="E1126" s="1" t="str">
        <f>INDEX(Protocol[Mark],MATCH(C1126,Protocol[Step],0))</f>
        <v>7Rot</v>
      </c>
      <c r="F1126" s="151" t="str">
        <f>INDEX(Variables[Variable],MATCH(Systematic[[#This Row],[VariableIndex]],Variables[Index],0))</f>
        <v>Specific flux (mt)</v>
      </c>
      <c r="G1126" s="134">
        <f>Systematic[[#This Row],[Sample]]*1000000+Systematic[[#This Row],[SubSample]]*10000+Systematic[[#This Row],[VariableIndex]]</f>
        <v>3040005</v>
      </c>
      <c r="H1126" s="134">
        <f>Systematic[[#This Row],[SampleVariableLabel]]+100*Systematic[[#This Row],[State]]</f>
        <v>3040605</v>
      </c>
      <c r="I1126" s="135" t="e">
        <f>IF(Systematic[[#This Row],[Sample]]&gt;nSamples,"",INDEX(MarkStats[],MATCH(Systematic[[#This Row],[SampleVariableLabel]],MarkStats[Label],0), Systematic[[#This Row],[State]]+4))</f>
        <v>#N/A</v>
      </c>
    </row>
    <row r="1127" spans="1:9" x14ac:dyDescent="0.25">
      <c r="A1127" s="1">
        <f t="shared" si="51"/>
        <v>3</v>
      </c>
      <c r="B1127" s="1">
        <f t="shared" si="52"/>
        <v>4</v>
      </c>
      <c r="C1127" s="1">
        <f>IF(Systematic[[#This Row],[VariableIndex]]&gt;1,C1126,IF(C1126+1=StepsPerSubsample,0,C1126+1))</f>
        <v>6</v>
      </c>
      <c r="D1127" s="1">
        <f t="shared" si="53"/>
        <v>6</v>
      </c>
      <c r="E1127" s="1" t="str">
        <f>INDEX(Protocol[Mark],MATCH(C1127,Protocol[Step],0))</f>
        <v>7Rot</v>
      </c>
      <c r="F1127" s="151" t="str">
        <f>INDEX(Variables[Variable],MATCH(Systematic[[#This Row],[VariableIndex]],Variables[Index],0))</f>
        <v>FCR (mt: ROX-corr.)</v>
      </c>
      <c r="G1127" s="134">
        <f>Systematic[[#This Row],[Sample]]*1000000+Systematic[[#This Row],[SubSample]]*10000+Systematic[[#This Row],[VariableIndex]]</f>
        <v>3040006</v>
      </c>
      <c r="H1127" s="134">
        <f>Systematic[[#This Row],[SampleVariableLabel]]+100*Systematic[[#This Row],[State]]</f>
        <v>3040606</v>
      </c>
      <c r="I1127" s="135" t="e">
        <f>IF(Systematic[[#This Row],[Sample]]&gt;nSamples,"",INDEX(MarkStats[],MATCH(Systematic[[#This Row],[SampleVariableLabel]],MarkStats[Label],0), Systematic[[#This Row],[State]]+4))</f>
        <v>#N/A</v>
      </c>
    </row>
    <row r="1128" spans="1:9" x14ac:dyDescent="0.25">
      <c r="A1128" s="1">
        <f t="shared" si="51"/>
        <v>3</v>
      </c>
      <c r="B1128" s="1">
        <f t="shared" si="52"/>
        <v>4</v>
      </c>
      <c r="C1128" s="1">
        <f>IF(Systematic[[#This Row],[VariableIndex]]&gt;1,C1127,IF(C1127+1=StepsPerSubsample,0,C1127+1))</f>
        <v>6</v>
      </c>
      <c r="D1128" s="1">
        <f t="shared" si="53"/>
        <v>7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FCR (mt: ROX-corr.)</v>
      </c>
      <c r="G1128" s="134">
        <f>Systematic[[#This Row],[Sample]]*1000000+Systematic[[#This Row],[SubSample]]*10000+Systematic[[#This Row],[VariableIndex]]</f>
        <v>3040007</v>
      </c>
      <c r="H1128" s="134">
        <f>Systematic[[#This Row],[SampleVariableLabel]]+100*Systematic[[#This Row],[State]]</f>
        <v>3040607</v>
      </c>
      <c r="I1128" s="135" t="e">
        <f>IF(Systematic[[#This Row],[Sample]]&gt;nSamples,"",INDEX(MarkStats[],MATCH(Systematic[[#This Row],[SampleVariableLabel]],MarkStats[Label],0), Systematic[[#This Row],[State]]+4))</f>
        <v>#N/A</v>
      </c>
    </row>
    <row r="1129" spans="1:9" x14ac:dyDescent="0.25">
      <c r="A1129" s="1">
        <f t="shared" ref="A1129:A1192" si="54">IF(OR(B1129&gt;1,C1129&gt;0,D1129&gt;1),A1128,A1128+1)</f>
        <v>3</v>
      </c>
      <c r="B1129" s="1">
        <f t="shared" ref="B1129:B1192" si="55">IF(OR(C1129&gt;0,D1129&gt;1),B1128,IF(B1128=SubsamplesPerSample,1,B1128+1))</f>
        <v>4</v>
      </c>
      <c r="C1129" s="1">
        <f>IF(Systematic[[#This Row],[VariableIndex]]&gt;1,C1128,IF(C1128+1=StepsPerSubsample,0,C1128+1))</f>
        <v>7</v>
      </c>
      <c r="D1129" s="1">
        <f t="shared" si="53"/>
        <v>1</v>
      </c>
      <c r="E1129" s="1" t="str">
        <f>INDEX(Protocol[Mark],MATCH(C1129,Protocol[Step],0))</f>
        <v>8S</v>
      </c>
      <c r="F1129" s="151" t="str">
        <f>INDEX(Variables[Variable],MATCH(Systematic[[#This Row],[VariableIndex]],Variables[Index],0))</f>
        <v>O2 concentration</v>
      </c>
      <c r="G1129" s="134">
        <f>Systematic[[#This Row],[Sample]]*1000000+Systematic[[#This Row],[SubSample]]*10000+Systematic[[#This Row],[VariableIndex]]</f>
        <v>3040001</v>
      </c>
      <c r="H1129" s="134">
        <f>Systematic[[#This Row],[SampleVariableLabel]]+100*Systematic[[#This Row],[State]]</f>
        <v>3040701</v>
      </c>
      <c r="I1129" s="135" t="e">
        <f>IF(Systematic[[#This Row],[Sample]]&gt;nSamples,"",INDEX(MarkStats[],MATCH(Systematic[[#This Row],[SampleVariableLabel]],MarkStats[Label],0), Systematic[[#This Row],[State]]+4))</f>
        <v>#N/A</v>
      </c>
    </row>
    <row r="1130" spans="1:9" x14ac:dyDescent="0.25">
      <c r="A1130" s="1">
        <f t="shared" si="54"/>
        <v>3</v>
      </c>
      <c r="B1130" s="1">
        <f t="shared" si="55"/>
        <v>4</v>
      </c>
      <c r="C1130" s="1">
        <f>IF(Systematic[[#This Row],[VariableIndex]]&gt;1,C1129,IF(C1129+1=StepsPerSubsample,0,C1129+1))</f>
        <v>7</v>
      </c>
      <c r="D1130" s="1">
        <f t="shared" si="53"/>
        <v>2</v>
      </c>
      <c r="E1130" s="1" t="str">
        <f>INDEX(Protocol[Mark],MATCH(C1130,Protocol[Step],0))</f>
        <v>8S</v>
      </c>
      <c r="F1130" s="151" t="str">
        <f>INDEX(Variables[Variable],MATCH(Systematic[[#This Row],[VariableIndex]],Variables[Index],0))</f>
        <v>O2 flux per volume</v>
      </c>
      <c r="G1130" s="134">
        <f>Systematic[[#This Row],[Sample]]*1000000+Systematic[[#This Row],[SubSample]]*10000+Systematic[[#This Row],[VariableIndex]]</f>
        <v>3040002</v>
      </c>
      <c r="H1130" s="134">
        <f>Systematic[[#This Row],[SampleVariableLabel]]+100*Systematic[[#This Row],[State]]</f>
        <v>3040702</v>
      </c>
      <c r="I1130" s="135" t="e">
        <f>IF(Systematic[[#This Row],[Sample]]&gt;nSamples,"",INDEX(MarkStats[],MATCH(Systematic[[#This Row],[SampleVariableLabel]],MarkStats[Label],0), Systematic[[#This Row],[State]]+4))</f>
        <v>#N/A</v>
      </c>
    </row>
    <row r="1131" spans="1:9" x14ac:dyDescent="0.25">
      <c r="A1131" s="1">
        <f t="shared" si="54"/>
        <v>3</v>
      </c>
      <c r="B1131" s="1">
        <f t="shared" si="55"/>
        <v>4</v>
      </c>
      <c r="C1131" s="1">
        <f>IF(Systematic[[#This Row],[VariableIndex]]&gt;1,C1130,IF(C1130+1=StepsPerSubsample,0,C1130+1))</f>
        <v>7</v>
      </c>
      <c r="D1131" s="1">
        <f t="shared" si="53"/>
        <v>3</v>
      </c>
      <c r="E1131" s="1" t="str">
        <f>INDEX(Protocol[Mark],MATCH(C1131,Protocol[Step],0))</f>
        <v>8S</v>
      </c>
      <c r="F1131" s="151" t="str">
        <f>INDEX(Variables[Variable],MATCH(Systematic[[#This Row],[VariableIndex]],Variables[Index],0))</f>
        <v>Specific flux</v>
      </c>
      <c r="G1131" s="134">
        <f>Systematic[[#This Row],[Sample]]*1000000+Systematic[[#This Row],[SubSample]]*10000+Systematic[[#This Row],[VariableIndex]]</f>
        <v>3040003</v>
      </c>
      <c r="H1131" s="134">
        <f>Systematic[[#This Row],[SampleVariableLabel]]+100*Systematic[[#This Row],[State]]</f>
        <v>3040703</v>
      </c>
      <c r="I1131" s="135" t="e">
        <f>IF(Systematic[[#This Row],[Sample]]&gt;nSamples,"",INDEX(MarkStats[],MATCH(Systematic[[#This Row],[SampleVariableLabel]],MarkStats[Label],0), Systematic[[#This Row],[State]]+4))</f>
        <v>#N/A</v>
      </c>
    </row>
    <row r="1132" spans="1:9" x14ac:dyDescent="0.25">
      <c r="A1132" s="1">
        <f t="shared" si="54"/>
        <v>3</v>
      </c>
      <c r="B1132" s="1">
        <f t="shared" si="55"/>
        <v>4</v>
      </c>
      <c r="C1132" s="1">
        <f>IF(Systematic[[#This Row],[VariableIndex]]&gt;1,C1131,IF(C1131+1=StepsPerSubsample,0,C1131+1))</f>
        <v>7</v>
      </c>
      <c r="D1132" s="1">
        <f t="shared" si="53"/>
        <v>4</v>
      </c>
      <c r="E1132" s="1" t="str">
        <f>INDEX(Protocol[Mark],MATCH(C1132,Protocol[Step],0))</f>
        <v>8S</v>
      </c>
      <c r="F1132" s="151" t="str">
        <f>INDEX(Variables[Variable],MATCH(Systematic[[#This Row],[VariableIndex]],Variables[Index],0))</f>
        <v>Flux control ratio</v>
      </c>
      <c r="G1132" s="134">
        <f>Systematic[[#This Row],[Sample]]*1000000+Systematic[[#This Row],[SubSample]]*10000+Systematic[[#This Row],[VariableIndex]]</f>
        <v>3040004</v>
      </c>
      <c r="H1132" s="134">
        <f>Systematic[[#This Row],[SampleVariableLabel]]+100*Systematic[[#This Row],[State]]</f>
        <v>3040704</v>
      </c>
      <c r="I1132" s="135" t="e">
        <f>IF(Systematic[[#This Row],[Sample]]&gt;nSamples,"",INDEX(MarkStats[],MATCH(Systematic[[#This Row],[SampleVariableLabel]],MarkStats[Label],0), Systematic[[#This Row],[State]]+4))</f>
        <v>#N/A</v>
      </c>
    </row>
    <row r="1133" spans="1:9" x14ac:dyDescent="0.25">
      <c r="A1133" s="1">
        <f t="shared" si="54"/>
        <v>3</v>
      </c>
      <c r="B1133" s="1">
        <f t="shared" si="55"/>
        <v>4</v>
      </c>
      <c r="C1133" s="1">
        <f>IF(Systematic[[#This Row],[VariableIndex]]&gt;1,C1132,IF(C1132+1=StepsPerSubsample,0,C1132+1))</f>
        <v>7</v>
      </c>
      <c r="D1133" s="1">
        <f t="shared" si="53"/>
        <v>5</v>
      </c>
      <c r="E1133" s="1" t="str">
        <f>INDEX(Protocol[Mark],MATCH(C1133,Protocol[Step],0))</f>
        <v>8S</v>
      </c>
      <c r="F1133" s="151" t="str">
        <f>INDEX(Variables[Variable],MATCH(Systematic[[#This Row],[VariableIndex]],Variables[Index],0))</f>
        <v>Specific flux (mt)</v>
      </c>
      <c r="G1133" s="134">
        <f>Systematic[[#This Row],[Sample]]*1000000+Systematic[[#This Row],[SubSample]]*10000+Systematic[[#This Row],[VariableIndex]]</f>
        <v>3040005</v>
      </c>
      <c r="H1133" s="134">
        <f>Systematic[[#This Row],[SampleVariableLabel]]+100*Systematic[[#This Row],[State]]</f>
        <v>3040705</v>
      </c>
      <c r="I1133" s="135" t="e">
        <f>IF(Systematic[[#This Row],[Sample]]&gt;nSamples,"",INDEX(MarkStats[],MATCH(Systematic[[#This Row],[SampleVariableLabel]],MarkStats[Label],0), Systematic[[#This Row],[State]]+4))</f>
        <v>#N/A</v>
      </c>
    </row>
    <row r="1134" spans="1:9" x14ac:dyDescent="0.25">
      <c r="A1134" s="1">
        <f t="shared" si="54"/>
        <v>3</v>
      </c>
      <c r="B1134" s="1">
        <f t="shared" si="55"/>
        <v>4</v>
      </c>
      <c r="C1134" s="1">
        <f>IF(Systematic[[#This Row],[VariableIndex]]&gt;1,C1133,IF(C1133+1=StepsPerSubsample,0,C1133+1))</f>
        <v>7</v>
      </c>
      <c r="D1134" s="1">
        <f t="shared" si="53"/>
        <v>6</v>
      </c>
      <c r="E1134" s="1" t="str">
        <f>INDEX(Protocol[Mark],MATCH(C1134,Protocol[Step],0))</f>
        <v>8S</v>
      </c>
      <c r="F1134" s="151" t="str">
        <f>INDEX(Variables[Variable],MATCH(Systematic[[#This Row],[VariableIndex]],Variables[Index],0))</f>
        <v>FCR (mt: ROX-corr.)</v>
      </c>
      <c r="G1134" s="134">
        <f>Systematic[[#This Row],[Sample]]*1000000+Systematic[[#This Row],[SubSample]]*10000+Systematic[[#This Row],[VariableIndex]]</f>
        <v>3040006</v>
      </c>
      <c r="H1134" s="134">
        <f>Systematic[[#This Row],[SampleVariableLabel]]+100*Systematic[[#This Row],[State]]</f>
        <v>3040706</v>
      </c>
      <c r="I1134" s="135" t="e">
        <f>IF(Systematic[[#This Row],[Sample]]&gt;nSamples,"",INDEX(MarkStats[],MATCH(Systematic[[#This Row],[SampleVariableLabel]],MarkStats[Label],0), Systematic[[#This Row],[State]]+4))</f>
        <v>#N/A</v>
      </c>
    </row>
    <row r="1135" spans="1:9" x14ac:dyDescent="0.25">
      <c r="A1135" s="1">
        <f t="shared" si="54"/>
        <v>3</v>
      </c>
      <c r="B1135" s="1">
        <f t="shared" si="55"/>
        <v>4</v>
      </c>
      <c r="C1135" s="1">
        <f>IF(Systematic[[#This Row],[VariableIndex]]&gt;1,C1134,IF(C1134+1=StepsPerSubsample,0,C1134+1))</f>
        <v>7</v>
      </c>
      <c r="D1135" s="1">
        <f t="shared" si="53"/>
        <v>7</v>
      </c>
      <c r="E1135" s="1" t="str">
        <f>INDEX(Protocol[Mark],MATCH(C1135,Protocol[Step],0))</f>
        <v>8S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3040007</v>
      </c>
      <c r="H1135" s="134">
        <f>Systematic[[#This Row],[SampleVariableLabel]]+100*Systematic[[#This Row],[State]]</f>
        <v>3040707</v>
      </c>
      <c r="I1135" s="135" t="e">
        <f>IF(Systematic[[#This Row],[Sample]]&gt;nSamples,"",INDEX(MarkStats[],MATCH(Systematic[[#This Row],[SampleVariableLabel]],MarkStats[Label],0), Systematic[[#This Row],[State]]+4))</f>
        <v>#N/A</v>
      </c>
    </row>
    <row r="1136" spans="1:9" x14ac:dyDescent="0.25">
      <c r="A1136" s="1">
        <f t="shared" si="54"/>
        <v>3</v>
      </c>
      <c r="B1136" s="1">
        <f t="shared" si="55"/>
        <v>4</v>
      </c>
      <c r="C1136" s="1">
        <f>IF(Systematic[[#This Row],[VariableIndex]]&gt;1,C1135,IF(C1135+1=StepsPerSubsample,0,C1135+1))</f>
        <v>8</v>
      </c>
      <c r="D1136" s="1">
        <f t="shared" si="53"/>
        <v>1</v>
      </c>
      <c r="E1136" s="1" t="str">
        <f>INDEX(Protocol[Mark],MATCH(C1136,Protocol[Step],0))</f>
        <v>9Dig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3040001</v>
      </c>
      <c r="H1136" s="134">
        <f>Systematic[[#This Row],[SampleVariableLabel]]+100*Systematic[[#This Row],[State]]</f>
        <v>3040801</v>
      </c>
      <c r="I1136" s="135" t="e">
        <f>IF(Systematic[[#This Row],[Sample]]&gt;nSamples,"",INDEX(MarkStats[],MATCH(Systematic[[#This Row],[SampleVariableLabel]],MarkStats[Label],0), Systematic[[#This Row],[State]]+4))</f>
        <v>#N/A</v>
      </c>
    </row>
    <row r="1137" spans="1:9" x14ac:dyDescent="0.25">
      <c r="A1137" s="1">
        <f t="shared" si="54"/>
        <v>3</v>
      </c>
      <c r="B1137" s="1">
        <f t="shared" si="55"/>
        <v>4</v>
      </c>
      <c r="C1137" s="1">
        <f>IF(Systematic[[#This Row],[VariableIndex]]&gt;1,C1136,IF(C1136+1=StepsPerSubsample,0,C1136+1))</f>
        <v>8</v>
      </c>
      <c r="D1137" s="1">
        <f t="shared" si="53"/>
        <v>2</v>
      </c>
      <c r="E1137" s="1" t="str">
        <f>INDEX(Protocol[Mark],MATCH(C1137,Protocol[Step],0))</f>
        <v>9Dig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3040002</v>
      </c>
      <c r="H1137" s="134">
        <f>Systematic[[#This Row],[SampleVariableLabel]]+100*Systematic[[#This Row],[State]]</f>
        <v>3040802</v>
      </c>
      <c r="I1137" s="135" t="e">
        <f>IF(Systematic[[#This Row],[Sample]]&gt;nSamples,"",INDEX(MarkStats[],MATCH(Systematic[[#This Row],[SampleVariableLabel]],MarkStats[Label],0), Systematic[[#This Row],[State]]+4))</f>
        <v>#N/A</v>
      </c>
    </row>
    <row r="1138" spans="1:9" x14ac:dyDescent="0.25">
      <c r="A1138" s="1">
        <f t="shared" si="54"/>
        <v>3</v>
      </c>
      <c r="B1138" s="1">
        <f t="shared" si="55"/>
        <v>4</v>
      </c>
      <c r="C1138" s="1">
        <f>IF(Systematic[[#This Row],[VariableIndex]]&gt;1,C1137,IF(C1137+1=StepsPerSubsample,0,C1137+1))</f>
        <v>8</v>
      </c>
      <c r="D1138" s="1">
        <f t="shared" si="53"/>
        <v>3</v>
      </c>
      <c r="E1138" s="1" t="str">
        <f>INDEX(Protocol[Mark],MATCH(C1138,Protocol[Step],0))</f>
        <v>9Dig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3040003</v>
      </c>
      <c r="H1138" s="134">
        <f>Systematic[[#This Row],[SampleVariableLabel]]+100*Systematic[[#This Row],[State]]</f>
        <v>3040803</v>
      </c>
      <c r="I1138" s="135" t="e">
        <f>IF(Systematic[[#This Row],[Sample]]&gt;nSamples,"",INDEX(MarkStats[],MATCH(Systematic[[#This Row],[SampleVariableLabel]],MarkStats[Label],0), Systematic[[#This Row],[State]]+4))</f>
        <v>#N/A</v>
      </c>
    </row>
    <row r="1139" spans="1:9" x14ac:dyDescent="0.25">
      <c r="A1139" s="1">
        <f t="shared" si="54"/>
        <v>3</v>
      </c>
      <c r="B1139" s="1">
        <f t="shared" si="55"/>
        <v>4</v>
      </c>
      <c r="C1139" s="1">
        <f>IF(Systematic[[#This Row],[VariableIndex]]&gt;1,C1138,IF(C1138+1=StepsPerSubsample,0,C1138+1))</f>
        <v>8</v>
      </c>
      <c r="D1139" s="1">
        <f t="shared" si="53"/>
        <v>4</v>
      </c>
      <c r="E1139" s="1" t="str">
        <f>INDEX(Protocol[Mark],MATCH(C1139,Protocol[Step],0))</f>
        <v>9Dig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3040004</v>
      </c>
      <c r="H1139" s="134">
        <f>Systematic[[#This Row],[SampleVariableLabel]]+100*Systematic[[#This Row],[State]]</f>
        <v>3040804</v>
      </c>
      <c r="I1139" s="135" t="e">
        <f>IF(Systematic[[#This Row],[Sample]]&gt;nSamples,"",INDEX(MarkStats[],MATCH(Systematic[[#This Row],[SampleVariableLabel]],MarkStats[Label],0), Systematic[[#This Row],[State]]+4))</f>
        <v>#N/A</v>
      </c>
    </row>
    <row r="1140" spans="1:9" x14ac:dyDescent="0.25">
      <c r="A1140" s="1">
        <f t="shared" si="54"/>
        <v>3</v>
      </c>
      <c r="B1140" s="1">
        <f t="shared" si="55"/>
        <v>4</v>
      </c>
      <c r="C1140" s="1">
        <f>IF(Systematic[[#This Row],[VariableIndex]]&gt;1,C1139,IF(C1139+1=StepsPerSubsample,0,C1139+1))</f>
        <v>8</v>
      </c>
      <c r="D1140" s="1">
        <f t="shared" si="53"/>
        <v>5</v>
      </c>
      <c r="E1140" s="1" t="str">
        <f>INDEX(Protocol[Mark],MATCH(C1140,Protocol[Step],0))</f>
        <v>9Dig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3040005</v>
      </c>
      <c r="H1140" s="134">
        <f>Systematic[[#This Row],[SampleVariableLabel]]+100*Systematic[[#This Row],[State]]</f>
        <v>3040805</v>
      </c>
      <c r="I1140" s="135" t="e">
        <f>IF(Systematic[[#This Row],[Sample]]&gt;nSamples,"",INDEX(MarkStats[],MATCH(Systematic[[#This Row],[SampleVariableLabel]],MarkStats[Label],0), Systematic[[#This Row],[State]]+4))</f>
        <v>#N/A</v>
      </c>
    </row>
    <row r="1141" spans="1:9" x14ac:dyDescent="0.25">
      <c r="A1141" s="1">
        <f t="shared" si="54"/>
        <v>3</v>
      </c>
      <c r="B1141" s="1">
        <f t="shared" si="55"/>
        <v>4</v>
      </c>
      <c r="C1141" s="1">
        <f>IF(Systematic[[#This Row],[VariableIndex]]&gt;1,C1140,IF(C1140+1=StepsPerSubsample,0,C1140+1))</f>
        <v>8</v>
      </c>
      <c r="D1141" s="1">
        <f t="shared" si="53"/>
        <v>6</v>
      </c>
      <c r="E1141" s="1" t="str">
        <f>INDEX(Protocol[Mark],MATCH(C1141,Protocol[Step],0))</f>
        <v>9Dig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3040006</v>
      </c>
      <c r="H1141" s="134">
        <f>Systematic[[#This Row],[SampleVariableLabel]]+100*Systematic[[#This Row],[State]]</f>
        <v>3040806</v>
      </c>
      <c r="I1141" s="135" t="e">
        <f>IF(Systematic[[#This Row],[Sample]]&gt;nSamples,"",INDEX(MarkStats[],MATCH(Systematic[[#This Row],[SampleVariableLabel]],MarkStats[Label],0), Systematic[[#This Row],[State]]+4))</f>
        <v>#N/A</v>
      </c>
    </row>
    <row r="1142" spans="1:9" x14ac:dyDescent="0.25">
      <c r="A1142" s="1">
        <f t="shared" si="54"/>
        <v>3</v>
      </c>
      <c r="B1142" s="1">
        <f t="shared" si="55"/>
        <v>4</v>
      </c>
      <c r="C1142" s="1">
        <f>IF(Systematic[[#This Row],[VariableIndex]]&gt;1,C1141,IF(C1141+1=StepsPerSubsample,0,C1141+1))</f>
        <v>8</v>
      </c>
      <c r="D1142" s="1">
        <f t="shared" si="53"/>
        <v>7</v>
      </c>
      <c r="E1142" s="1" t="str">
        <f>INDEX(Protocol[Mark],MATCH(C1142,Protocol[Step],0))</f>
        <v>9Dig</v>
      </c>
      <c r="F1142" s="151" t="str">
        <f>INDEX(Variables[Variable],MATCH(Systematic[[#This Row],[VariableIndex]],Variables[Index],0))</f>
        <v>FCR (mt: ROX-corr.)</v>
      </c>
      <c r="G1142" s="134">
        <f>Systematic[[#This Row],[Sample]]*1000000+Systematic[[#This Row],[SubSample]]*10000+Systematic[[#This Row],[VariableIndex]]</f>
        <v>3040007</v>
      </c>
      <c r="H1142" s="134">
        <f>Systematic[[#This Row],[SampleVariableLabel]]+100*Systematic[[#This Row],[State]]</f>
        <v>3040807</v>
      </c>
      <c r="I1142" s="135" t="e">
        <f>IF(Systematic[[#This Row],[Sample]]&gt;nSamples,"",INDEX(MarkStats[],MATCH(Systematic[[#This Row],[SampleVariableLabel]],MarkStats[Label],0), Systematic[[#This Row],[State]]+4))</f>
        <v>#N/A</v>
      </c>
    </row>
    <row r="1143" spans="1:9" x14ac:dyDescent="0.25">
      <c r="A1143" s="1">
        <f t="shared" si="54"/>
        <v>3</v>
      </c>
      <c r="B1143" s="1">
        <f t="shared" si="55"/>
        <v>4</v>
      </c>
      <c r="C1143" s="1">
        <f>IF(Systematic[[#This Row],[VariableIndex]]&gt;1,C1142,IF(C1142+1=StepsPerSubsample,0,C1142+1))</f>
        <v>9</v>
      </c>
      <c r="D1143" s="1">
        <f t="shared" si="53"/>
        <v>1</v>
      </c>
      <c r="E1143" s="1" t="str">
        <f>INDEX(Protocol[Mark],MATCH(C1143,Protocol[Step],0))</f>
        <v>9U</v>
      </c>
      <c r="F1143" s="151" t="str">
        <f>INDEX(Variables[Variable],MATCH(Systematic[[#This Row],[VariableIndex]],Variables[Index],0))</f>
        <v>O2 concentration</v>
      </c>
      <c r="G1143" s="134">
        <f>Systematic[[#This Row],[Sample]]*1000000+Systematic[[#This Row],[SubSample]]*10000+Systematic[[#This Row],[VariableIndex]]</f>
        <v>3040001</v>
      </c>
      <c r="H1143" s="134">
        <f>Systematic[[#This Row],[SampleVariableLabel]]+100*Systematic[[#This Row],[State]]</f>
        <v>3040901</v>
      </c>
      <c r="I1143" s="135" t="e">
        <f>IF(Systematic[[#This Row],[Sample]]&gt;nSamples,"",INDEX(MarkStats[],MATCH(Systematic[[#This Row],[SampleVariableLabel]],MarkStats[Label],0), Systematic[[#This Row],[State]]+4))</f>
        <v>#N/A</v>
      </c>
    </row>
    <row r="1144" spans="1:9" x14ac:dyDescent="0.25">
      <c r="A1144" s="1">
        <f t="shared" si="54"/>
        <v>3</v>
      </c>
      <c r="B1144" s="1">
        <f t="shared" si="55"/>
        <v>4</v>
      </c>
      <c r="C1144" s="1">
        <f>IF(Systematic[[#This Row],[VariableIndex]]&gt;1,C1143,IF(C1143+1=StepsPerSubsample,0,C1143+1))</f>
        <v>9</v>
      </c>
      <c r="D1144" s="1">
        <f t="shared" si="53"/>
        <v>2</v>
      </c>
      <c r="E1144" s="1" t="str">
        <f>INDEX(Protocol[Mark],MATCH(C1144,Protocol[Step],0))</f>
        <v>9U</v>
      </c>
      <c r="F1144" s="151" t="str">
        <f>INDEX(Variables[Variable],MATCH(Systematic[[#This Row],[VariableIndex]],Variables[Index],0))</f>
        <v>O2 flux per volume</v>
      </c>
      <c r="G1144" s="134">
        <f>Systematic[[#This Row],[Sample]]*1000000+Systematic[[#This Row],[SubSample]]*10000+Systematic[[#This Row],[VariableIndex]]</f>
        <v>3040002</v>
      </c>
      <c r="H1144" s="134">
        <f>Systematic[[#This Row],[SampleVariableLabel]]+100*Systematic[[#This Row],[State]]</f>
        <v>3040902</v>
      </c>
      <c r="I1144" s="135" t="e">
        <f>IF(Systematic[[#This Row],[Sample]]&gt;nSamples,"",INDEX(MarkStats[],MATCH(Systematic[[#This Row],[SampleVariableLabel]],MarkStats[Label],0), Systematic[[#This Row],[State]]+4))</f>
        <v>#N/A</v>
      </c>
    </row>
    <row r="1145" spans="1:9" x14ac:dyDescent="0.25">
      <c r="A1145" s="1">
        <f t="shared" si="54"/>
        <v>3</v>
      </c>
      <c r="B1145" s="1">
        <f t="shared" si="55"/>
        <v>4</v>
      </c>
      <c r="C1145" s="1">
        <f>IF(Systematic[[#This Row],[VariableIndex]]&gt;1,C1144,IF(C1144+1=StepsPerSubsample,0,C1144+1))</f>
        <v>9</v>
      </c>
      <c r="D1145" s="1">
        <f t="shared" si="53"/>
        <v>3</v>
      </c>
      <c r="E1145" s="1" t="str">
        <f>INDEX(Protocol[Mark],MATCH(C1145,Protocol[Step],0))</f>
        <v>9U</v>
      </c>
      <c r="F1145" s="151" t="str">
        <f>INDEX(Variables[Variable],MATCH(Systematic[[#This Row],[VariableIndex]],Variables[Index],0))</f>
        <v>Specific flux</v>
      </c>
      <c r="G1145" s="134">
        <f>Systematic[[#This Row],[Sample]]*1000000+Systematic[[#This Row],[SubSample]]*10000+Systematic[[#This Row],[VariableIndex]]</f>
        <v>3040003</v>
      </c>
      <c r="H1145" s="134">
        <f>Systematic[[#This Row],[SampleVariableLabel]]+100*Systematic[[#This Row],[State]]</f>
        <v>3040903</v>
      </c>
      <c r="I1145" s="135" t="e">
        <f>IF(Systematic[[#This Row],[Sample]]&gt;nSamples,"",INDEX(MarkStats[],MATCH(Systematic[[#This Row],[SampleVariableLabel]],MarkStats[Label],0), Systematic[[#This Row],[State]]+4))</f>
        <v>#N/A</v>
      </c>
    </row>
    <row r="1146" spans="1:9" x14ac:dyDescent="0.25">
      <c r="A1146" s="1">
        <f t="shared" si="54"/>
        <v>3</v>
      </c>
      <c r="B1146" s="1">
        <f t="shared" si="55"/>
        <v>4</v>
      </c>
      <c r="C1146" s="1">
        <f>IF(Systematic[[#This Row],[VariableIndex]]&gt;1,C1145,IF(C1145+1=StepsPerSubsample,0,C1145+1))</f>
        <v>9</v>
      </c>
      <c r="D1146" s="1">
        <f t="shared" si="53"/>
        <v>4</v>
      </c>
      <c r="E1146" s="1" t="str">
        <f>INDEX(Protocol[Mark],MATCH(C1146,Protocol[Step],0))</f>
        <v>9U</v>
      </c>
      <c r="F1146" s="151" t="str">
        <f>INDEX(Variables[Variable],MATCH(Systematic[[#This Row],[VariableIndex]],Variables[Index],0))</f>
        <v>Flux control ratio</v>
      </c>
      <c r="G1146" s="134">
        <f>Systematic[[#This Row],[Sample]]*1000000+Systematic[[#This Row],[SubSample]]*10000+Systematic[[#This Row],[VariableIndex]]</f>
        <v>3040004</v>
      </c>
      <c r="H1146" s="134">
        <f>Systematic[[#This Row],[SampleVariableLabel]]+100*Systematic[[#This Row],[State]]</f>
        <v>3040904</v>
      </c>
      <c r="I1146" s="135" t="e">
        <f>IF(Systematic[[#This Row],[Sample]]&gt;nSamples,"",INDEX(MarkStats[],MATCH(Systematic[[#This Row],[SampleVariableLabel]],MarkStats[Label],0), Systematic[[#This Row],[State]]+4))</f>
        <v>#N/A</v>
      </c>
    </row>
    <row r="1147" spans="1:9" x14ac:dyDescent="0.25">
      <c r="A1147" s="1">
        <f t="shared" si="54"/>
        <v>3</v>
      </c>
      <c r="B1147" s="1">
        <f t="shared" si="55"/>
        <v>4</v>
      </c>
      <c r="C1147" s="1">
        <f>IF(Systematic[[#This Row],[VariableIndex]]&gt;1,C1146,IF(C1146+1=StepsPerSubsample,0,C1146+1))</f>
        <v>9</v>
      </c>
      <c r="D1147" s="1">
        <f t="shared" si="53"/>
        <v>5</v>
      </c>
      <c r="E1147" s="1" t="str">
        <f>INDEX(Protocol[Mark],MATCH(C1147,Protocol[Step],0))</f>
        <v>9U</v>
      </c>
      <c r="F1147" s="151" t="str">
        <f>INDEX(Variables[Variable],MATCH(Systematic[[#This Row],[VariableIndex]],Variables[Index],0))</f>
        <v>Specific flux (mt)</v>
      </c>
      <c r="G1147" s="134">
        <f>Systematic[[#This Row],[Sample]]*1000000+Systematic[[#This Row],[SubSample]]*10000+Systematic[[#This Row],[VariableIndex]]</f>
        <v>3040005</v>
      </c>
      <c r="H1147" s="134">
        <f>Systematic[[#This Row],[SampleVariableLabel]]+100*Systematic[[#This Row],[State]]</f>
        <v>3040905</v>
      </c>
      <c r="I1147" s="135" t="e">
        <f>IF(Systematic[[#This Row],[Sample]]&gt;nSamples,"",INDEX(MarkStats[],MATCH(Systematic[[#This Row],[SampleVariableLabel]],MarkStats[Label],0), Systematic[[#This Row],[State]]+4))</f>
        <v>#N/A</v>
      </c>
    </row>
    <row r="1148" spans="1:9" x14ac:dyDescent="0.25">
      <c r="A1148" s="1">
        <f t="shared" si="54"/>
        <v>3</v>
      </c>
      <c r="B1148" s="1">
        <f t="shared" si="55"/>
        <v>4</v>
      </c>
      <c r="C1148" s="1">
        <f>IF(Systematic[[#This Row],[VariableIndex]]&gt;1,C1147,IF(C1147+1=StepsPerSubsample,0,C1147+1))</f>
        <v>9</v>
      </c>
      <c r="D1148" s="1">
        <f t="shared" si="53"/>
        <v>6</v>
      </c>
      <c r="E1148" s="1" t="str">
        <f>INDEX(Protocol[Mark],MATCH(C1148,Protocol[Step],0))</f>
        <v>9U</v>
      </c>
      <c r="F1148" s="151" t="str">
        <f>INDEX(Variables[Variable],MATCH(Systematic[[#This Row],[VariableIndex]],Variables[Index],0))</f>
        <v>FCR (mt: ROX-corr.)</v>
      </c>
      <c r="G1148" s="134">
        <f>Systematic[[#This Row],[Sample]]*1000000+Systematic[[#This Row],[SubSample]]*10000+Systematic[[#This Row],[VariableIndex]]</f>
        <v>3040006</v>
      </c>
      <c r="H1148" s="134">
        <f>Systematic[[#This Row],[SampleVariableLabel]]+100*Systematic[[#This Row],[State]]</f>
        <v>3040906</v>
      </c>
      <c r="I1148" s="135" t="e">
        <f>IF(Systematic[[#This Row],[Sample]]&gt;nSamples,"",INDEX(MarkStats[],MATCH(Systematic[[#This Row],[SampleVariableLabel]],MarkStats[Label],0), Systematic[[#This Row],[State]]+4))</f>
        <v>#N/A</v>
      </c>
    </row>
    <row r="1149" spans="1:9" x14ac:dyDescent="0.25">
      <c r="A1149" s="1">
        <f t="shared" si="54"/>
        <v>3</v>
      </c>
      <c r="B1149" s="1">
        <f t="shared" si="55"/>
        <v>4</v>
      </c>
      <c r="C1149" s="1">
        <f>IF(Systematic[[#This Row],[VariableIndex]]&gt;1,C1148,IF(C1148+1=StepsPerSubsample,0,C1148+1))</f>
        <v>9</v>
      </c>
      <c r="D1149" s="1">
        <f t="shared" si="53"/>
        <v>7</v>
      </c>
      <c r="E1149" s="1" t="str">
        <f>INDEX(Protocol[Mark],MATCH(C1149,Protocol[Step],0))</f>
        <v>9U</v>
      </c>
      <c r="F1149" s="151" t="str">
        <f>INDEX(Variables[Variable],MATCH(Systematic[[#This Row],[VariableIndex]],Variables[Index],0))</f>
        <v>FCR (mt: ROX-corr.)</v>
      </c>
      <c r="G1149" s="134">
        <f>Systematic[[#This Row],[Sample]]*1000000+Systematic[[#This Row],[SubSample]]*10000+Systematic[[#This Row],[VariableIndex]]</f>
        <v>3040007</v>
      </c>
      <c r="H1149" s="134">
        <f>Systematic[[#This Row],[SampleVariableLabel]]+100*Systematic[[#This Row],[State]]</f>
        <v>3040907</v>
      </c>
      <c r="I1149" s="135" t="e">
        <f>IF(Systematic[[#This Row],[Sample]]&gt;nSamples,"",INDEX(MarkStats[],MATCH(Systematic[[#This Row],[SampleVariableLabel]],MarkStats[Label],0), Systematic[[#This Row],[State]]+4))</f>
        <v>#N/A</v>
      </c>
    </row>
    <row r="1150" spans="1:9" x14ac:dyDescent="0.25">
      <c r="A1150" s="1">
        <f t="shared" si="54"/>
        <v>3</v>
      </c>
      <c r="B1150" s="1">
        <f t="shared" si="55"/>
        <v>4</v>
      </c>
      <c r="C1150" s="1">
        <f>IF(Systematic[[#This Row],[VariableIndex]]&gt;1,C1149,IF(C1149+1=StepsPerSubsample,0,C1149+1))</f>
        <v>10</v>
      </c>
      <c r="D1150" s="1">
        <f t="shared" si="53"/>
        <v>1</v>
      </c>
      <c r="E1150" s="1" t="str">
        <f>INDEX(Protocol[Mark],MATCH(C1150,Protocol[Step],0))</f>
        <v>9c</v>
      </c>
      <c r="F1150" s="151" t="str">
        <f>INDEX(Variables[Variable],MATCH(Systematic[[#This Row],[VariableIndex]],Variables[Index],0))</f>
        <v>O2 concentration</v>
      </c>
      <c r="G1150" s="134">
        <f>Systematic[[#This Row],[Sample]]*1000000+Systematic[[#This Row],[SubSample]]*10000+Systematic[[#This Row],[VariableIndex]]</f>
        <v>3040001</v>
      </c>
      <c r="H1150" s="134">
        <f>Systematic[[#This Row],[SampleVariableLabel]]+100*Systematic[[#This Row],[State]]</f>
        <v>3041001</v>
      </c>
      <c r="I1150" s="135" t="e">
        <f>IF(Systematic[[#This Row],[Sample]]&gt;nSamples,"",INDEX(MarkStats[],MATCH(Systematic[[#This Row],[SampleVariableLabel]],MarkStats[Label],0), Systematic[[#This Row],[State]]+4))</f>
        <v>#N/A</v>
      </c>
    </row>
    <row r="1151" spans="1:9" x14ac:dyDescent="0.25">
      <c r="A1151" s="1">
        <f t="shared" si="54"/>
        <v>3</v>
      </c>
      <c r="B1151" s="1">
        <f t="shared" si="55"/>
        <v>4</v>
      </c>
      <c r="C1151" s="1">
        <f>IF(Systematic[[#This Row],[VariableIndex]]&gt;1,C1150,IF(C1150+1=StepsPerSubsample,0,C1150+1))</f>
        <v>10</v>
      </c>
      <c r="D1151" s="1">
        <f t="shared" si="53"/>
        <v>2</v>
      </c>
      <c r="E1151" s="1" t="str">
        <f>INDEX(Protocol[Mark],MATCH(C1151,Protocol[Step],0))</f>
        <v>9c</v>
      </c>
      <c r="F1151" s="151" t="str">
        <f>INDEX(Variables[Variable],MATCH(Systematic[[#This Row],[VariableIndex]],Variables[Index],0))</f>
        <v>O2 flux per volume</v>
      </c>
      <c r="G1151" s="134">
        <f>Systematic[[#This Row],[Sample]]*1000000+Systematic[[#This Row],[SubSample]]*10000+Systematic[[#This Row],[VariableIndex]]</f>
        <v>3040002</v>
      </c>
      <c r="H1151" s="134">
        <f>Systematic[[#This Row],[SampleVariableLabel]]+100*Systematic[[#This Row],[State]]</f>
        <v>3041002</v>
      </c>
      <c r="I1151" s="135" t="e">
        <f>IF(Systematic[[#This Row],[Sample]]&gt;nSamples,"",INDEX(MarkStats[],MATCH(Systematic[[#This Row],[SampleVariableLabel]],MarkStats[Label],0), Systematic[[#This Row],[State]]+4))</f>
        <v>#N/A</v>
      </c>
    </row>
    <row r="1152" spans="1:9" x14ac:dyDescent="0.25">
      <c r="A1152" s="1">
        <f t="shared" si="54"/>
        <v>3</v>
      </c>
      <c r="B1152" s="1">
        <f t="shared" si="55"/>
        <v>4</v>
      </c>
      <c r="C1152" s="1">
        <f>IF(Systematic[[#This Row],[VariableIndex]]&gt;1,C1151,IF(C1151+1=StepsPerSubsample,0,C1151+1))</f>
        <v>10</v>
      </c>
      <c r="D1152" s="1">
        <f t="shared" si="53"/>
        <v>3</v>
      </c>
      <c r="E1152" s="1" t="str">
        <f>INDEX(Protocol[Mark],MATCH(C1152,Protocol[Step],0))</f>
        <v>9c</v>
      </c>
      <c r="F1152" s="151" t="str">
        <f>INDEX(Variables[Variable],MATCH(Systematic[[#This Row],[VariableIndex]],Variables[Index],0))</f>
        <v>Specific flux</v>
      </c>
      <c r="G1152" s="134">
        <f>Systematic[[#This Row],[Sample]]*1000000+Systematic[[#This Row],[SubSample]]*10000+Systematic[[#This Row],[VariableIndex]]</f>
        <v>3040003</v>
      </c>
      <c r="H1152" s="134">
        <f>Systematic[[#This Row],[SampleVariableLabel]]+100*Systematic[[#This Row],[State]]</f>
        <v>3041003</v>
      </c>
      <c r="I1152" s="135" t="e">
        <f>IF(Systematic[[#This Row],[Sample]]&gt;nSamples,"",INDEX(MarkStats[],MATCH(Systematic[[#This Row],[SampleVariableLabel]],MarkStats[Label],0), Systematic[[#This Row],[State]]+4))</f>
        <v>#N/A</v>
      </c>
    </row>
    <row r="1153" spans="1:9" x14ac:dyDescent="0.25">
      <c r="A1153" s="1">
        <f t="shared" si="54"/>
        <v>3</v>
      </c>
      <c r="B1153" s="1">
        <f t="shared" si="55"/>
        <v>4</v>
      </c>
      <c r="C1153" s="1">
        <f>IF(Systematic[[#This Row],[VariableIndex]]&gt;1,C1152,IF(C1152+1=StepsPerSubsample,0,C1152+1))</f>
        <v>10</v>
      </c>
      <c r="D1153" s="1">
        <f t="shared" si="53"/>
        <v>4</v>
      </c>
      <c r="E1153" s="1" t="str">
        <f>INDEX(Protocol[Mark],MATCH(C1153,Protocol[Step],0))</f>
        <v>9c</v>
      </c>
      <c r="F1153" s="151" t="str">
        <f>INDEX(Variables[Variable],MATCH(Systematic[[#This Row],[VariableIndex]],Variables[Index],0))</f>
        <v>Flux control ratio</v>
      </c>
      <c r="G1153" s="134">
        <f>Systematic[[#This Row],[Sample]]*1000000+Systematic[[#This Row],[SubSample]]*10000+Systematic[[#This Row],[VariableIndex]]</f>
        <v>3040004</v>
      </c>
      <c r="H1153" s="134">
        <f>Systematic[[#This Row],[SampleVariableLabel]]+100*Systematic[[#This Row],[State]]</f>
        <v>3041004</v>
      </c>
      <c r="I1153" s="135" t="e">
        <f>IF(Systematic[[#This Row],[Sample]]&gt;nSamples,"",INDEX(MarkStats[],MATCH(Systematic[[#This Row],[SampleVariableLabel]],MarkStats[Label],0), Systematic[[#This Row],[State]]+4))</f>
        <v>#N/A</v>
      </c>
    </row>
    <row r="1154" spans="1:9" x14ac:dyDescent="0.25">
      <c r="A1154" s="1">
        <f t="shared" si="54"/>
        <v>3</v>
      </c>
      <c r="B1154" s="1">
        <f t="shared" si="55"/>
        <v>4</v>
      </c>
      <c r="C1154" s="1">
        <f>IF(Systematic[[#This Row],[VariableIndex]]&gt;1,C1153,IF(C1153+1=StepsPerSubsample,0,C1153+1))</f>
        <v>10</v>
      </c>
      <c r="D1154" s="1">
        <f t="shared" si="53"/>
        <v>5</v>
      </c>
      <c r="E1154" s="1" t="str">
        <f>INDEX(Protocol[Mark],MATCH(C1154,Protocol[Step],0))</f>
        <v>9c</v>
      </c>
      <c r="F1154" s="151" t="str">
        <f>INDEX(Variables[Variable],MATCH(Systematic[[#This Row],[VariableIndex]],Variables[Index],0))</f>
        <v>Specific flux (mt)</v>
      </c>
      <c r="G1154" s="134">
        <f>Systematic[[#This Row],[Sample]]*1000000+Systematic[[#This Row],[SubSample]]*10000+Systematic[[#This Row],[VariableIndex]]</f>
        <v>3040005</v>
      </c>
      <c r="H1154" s="134">
        <f>Systematic[[#This Row],[SampleVariableLabel]]+100*Systematic[[#This Row],[State]]</f>
        <v>3041005</v>
      </c>
      <c r="I1154" s="135" t="e">
        <f>IF(Systematic[[#This Row],[Sample]]&gt;nSamples,"",INDEX(MarkStats[],MATCH(Systematic[[#This Row],[SampleVariableLabel]],MarkStats[Label],0), Systematic[[#This Row],[State]]+4))</f>
        <v>#N/A</v>
      </c>
    </row>
    <row r="1155" spans="1:9" x14ac:dyDescent="0.25">
      <c r="A1155" s="1">
        <f t="shared" si="54"/>
        <v>3</v>
      </c>
      <c r="B1155" s="1">
        <f t="shared" si="55"/>
        <v>4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6</v>
      </c>
      <c r="E1155" s="1" t="str">
        <f>INDEX(Protocol[Mark],MATCH(C1155,Protocol[Step],0))</f>
        <v>9c</v>
      </c>
      <c r="F1155" s="151" t="str">
        <f>INDEX(Variables[Variable],MATCH(Systematic[[#This Row],[VariableIndex]],Variables[Index],0))</f>
        <v>FCR (mt: ROX-corr.)</v>
      </c>
      <c r="G1155" s="134">
        <f>Systematic[[#This Row],[Sample]]*1000000+Systematic[[#This Row],[SubSample]]*10000+Systematic[[#This Row],[VariableIndex]]</f>
        <v>3040006</v>
      </c>
      <c r="H1155" s="134">
        <f>Systematic[[#This Row],[SampleVariableLabel]]+100*Systematic[[#This Row],[State]]</f>
        <v>3041006</v>
      </c>
      <c r="I1155" s="135" t="e">
        <f>IF(Systematic[[#This Row],[Sample]]&gt;nSamples,"",INDEX(MarkStats[],MATCH(Systematic[[#This Row],[SampleVariableLabel]],MarkStats[Label],0), Systematic[[#This Row],[State]]+4))</f>
        <v>#N/A</v>
      </c>
    </row>
    <row r="1156" spans="1:9" x14ac:dyDescent="0.25">
      <c r="A1156" s="1">
        <f t="shared" si="54"/>
        <v>3</v>
      </c>
      <c r="B1156" s="1">
        <f t="shared" si="55"/>
        <v>4</v>
      </c>
      <c r="C1156" s="1">
        <f>IF(Systematic[[#This Row],[VariableIndex]]&gt;1,C1155,IF(C1155+1=StepsPerSubsample,0,C1155+1))</f>
        <v>10</v>
      </c>
      <c r="D1156" s="1">
        <f t="shared" si="56"/>
        <v>7</v>
      </c>
      <c r="E1156" s="1" t="str">
        <f>INDEX(Protocol[Mark],MATCH(C1156,Protocol[Step],0))</f>
        <v>9c</v>
      </c>
      <c r="F1156" s="151" t="str">
        <f>INDEX(Variables[Variable],MATCH(Systematic[[#This Row],[VariableIndex]],Variables[Index],0))</f>
        <v>FCR (mt: ROX-corr.)</v>
      </c>
      <c r="G1156" s="134">
        <f>Systematic[[#This Row],[Sample]]*1000000+Systematic[[#This Row],[SubSample]]*10000+Systematic[[#This Row],[VariableIndex]]</f>
        <v>3040007</v>
      </c>
      <c r="H1156" s="134">
        <f>Systematic[[#This Row],[SampleVariableLabel]]+100*Systematic[[#This Row],[State]]</f>
        <v>3041007</v>
      </c>
      <c r="I1156" s="135" t="e">
        <f>IF(Systematic[[#This Row],[Sample]]&gt;nSamples,"",INDEX(MarkStats[],MATCH(Systematic[[#This Row],[SampleVariableLabel]],MarkStats[Label],0), Systematic[[#This Row],[State]]+4))</f>
        <v>#N/A</v>
      </c>
    </row>
    <row r="1157" spans="1:9" x14ac:dyDescent="0.25">
      <c r="A1157" s="1">
        <f t="shared" si="54"/>
        <v>3</v>
      </c>
      <c r="B1157" s="1">
        <f t="shared" si="55"/>
        <v>4</v>
      </c>
      <c r="C1157" s="1">
        <f>IF(Systematic[[#This Row],[VariableIndex]]&gt;1,C1156,IF(C1156+1=StepsPerSubsample,0,C1156+1))</f>
        <v>11</v>
      </c>
      <c r="D1157" s="1">
        <f t="shared" si="56"/>
        <v>1</v>
      </c>
      <c r="E1157" s="1" t="str">
        <f>INDEX(Protocol[Mark],MATCH(C1157,Protocol[Step],0))</f>
        <v>10Ama</v>
      </c>
      <c r="F1157" s="151" t="str">
        <f>INDEX(Variables[Variable],MATCH(Systematic[[#This Row],[VariableIndex]],Variables[Index],0))</f>
        <v>O2 concentration</v>
      </c>
      <c r="G1157" s="134">
        <f>Systematic[[#This Row],[Sample]]*1000000+Systematic[[#This Row],[SubSample]]*10000+Systematic[[#This Row],[VariableIndex]]</f>
        <v>3040001</v>
      </c>
      <c r="H1157" s="134">
        <f>Systematic[[#This Row],[SampleVariableLabel]]+100*Systematic[[#This Row],[State]]</f>
        <v>3041101</v>
      </c>
      <c r="I1157" s="135" t="e">
        <f>IF(Systematic[[#This Row],[Sample]]&gt;nSamples,"",INDEX(MarkStats[],MATCH(Systematic[[#This Row],[SampleVariableLabel]],MarkStats[Label],0), Systematic[[#This Row],[State]]+4))</f>
        <v>#N/A</v>
      </c>
    </row>
    <row r="1158" spans="1:9" x14ac:dyDescent="0.25">
      <c r="A1158" s="1">
        <f t="shared" si="54"/>
        <v>3</v>
      </c>
      <c r="B1158" s="1">
        <f t="shared" si="55"/>
        <v>4</v>
      </c>
      <c r="C1158" s="1">
        <f>IF(Systematic[[#This Row],[VariableIndex]]&gt;1,C1157,IF(C1157+1=StepsPerSubsample,0,C1157+1))</f>
        <v>11</v>
      </c>
      <c r="D1158" s="1">
        <f t="shared" si="56"/>
        <v>2</v>
      </c>
      <c r="E1158" s="1" t="str">
        <f>INDEX(Protocol[Mark],MATCH(C1158,Protocol[Step],0))</f>
        <v>10Ama</v>
      </c>
      <c r="F1158" s="151" t="str">
        <f>INDEX(Variables[Variable],MATCH(Systematic[[#This Row],[VariableIndex]],Variables[Index],0))</f>
        <v>O2 flux per volume</v>
      </c>
      <c r="G1158" s="134">
        <f>Systematic[[#This Row],[Sample]]*1000000+Systematic[[#This Row],[SubSample]]*10000+Systematic[[#This Row],[VariableIndex]]</f>
        <v>3040002</v>
      </c>
      <c r="H1158" s="134">
        <f>Systematic[[#This Row],[SampleVariableLabel]]+100*Systematic[[#This Row],[State]]</f>
        <v>3041102</v>
      </c>
      <c r="I1158" s="135" t="e">
        <f>IF(Systematic[[#This Row],[Sample]]&gt;nSamples,"",INDEX(MarkStats[],MATCH(Systematic[[#This Row],[SampleVariableLabel]],MarkStats[Label],0), Systematic[[#This Row],[State]]+4))</f>
        <v>#N/A</v>
      </c>
    </row>
    <row r="1159" spans="1:9" x14ac:dyDescent="0.25">
      <c r="A1159" s="1">
        <f t="shared" si="54"/>
        <v>3</v>
      </c>
      <c r="B1159" s="1">
        <f t="shared" si="55"/>
        <v>4</v>
      </c>
      <c r="C1159" s="1">
        <f>IF(Systematic[[#This Row],[VariableIndex]]&gt;1,C1158,IF(C1158+1=StepsPerSubsample,0,C1158+1))</f>
        <v>11</v>
      </c>
      <c r="D1159" s="1">
        <f t="shared" si="56"/>
        <v>3</v>
      </c>
      <c r="E1159" s="1" t="str">
        <f>INDEX(Protocol[Mark],MATCH(C1159,Protocol[Step],0))</f>
        <v>10Ama</v>
      </c>
      <c r="F1159" s="151" t="str">
        <f>INDEX(Variables[Variable],MATCH(Systematic[[#This Row],[VariableIndex]],Variables[Index],0))</f>
        <v>Specific flux</v>
      </c>
      <c r="G1159" s="134">
        <f>Systematic[[#This Row],[Sample]]*1000000+Systematic[[#This Row],[SubSample]]*10000+Systematic[[#This Row],[VariableIndex]]</f>
        <v>3040003</v>
      </c>
      <c r="H1159" s="134">
        <f>Systematic[[#This Row],[SampleVariableLabel]]+100*Systematic[[#This Row],[State]]</f>
        <v>3041103</v>
      </c>
      <c r="I1159" s="135" t="e">
        <f>IF(Systematic[[#This Row],[Sample]]&gt;nSamples,"",INDEX(MarkStats[],MATCH(Systematic[[#This Row],[SampleVariableLabel]],MarkStats[Label],0), Systematic[[#This Row],[State]]+4))</f>
        <v>#N/A</v>
      </c>
    </row>
    <row r="1160" spans="1:9" x14ac:dyDescent="0.25">
      <c r="A1160" s="1">
        <f t="shared" si="54"/>
        <v>3</v>
      </c>
      <c r="B1160" s="1">
        <f t="shared" si="55"/>
        <v>4</v>
      </c>
      <c r="C1160" s="1">
        <f>IF(Systematic[[#This Row],[VariableIndex]]&gt;1,C1159,IF(C1159+1=StepsPerSubsample,0,C1159+1))</f>
        <v>11</v>
      </c>
      <c r="D1160" s="1">
        <f t="shared" si="56"/>
        <v>4</v>
      </c>
      <c r="E1160" s="1" t="str">
        <f>INDEX(Protocol[Mark],MATCH(C1160,Protocol[Step],0))</f>
        <v>10Ama</v>
      </c>
      <c r="F1160" s="151" t="str">
        <f>INDEX(Variables[Variable],MATCH(Systematic[[#This Row],[VariableIndex]],Variables[Index],0))</f>
        <v>Flux control ratio</v>
      </c>
      <c r="G1160" s="134">
        <f>Systematic[[#This Row],[Sample]]*1000000+Systematic[[#This Row],[SubSample]]*10000+Systematic[[#This Row],[VariableIndex]]</f>
        <v>3040004</v>
      </c>
      <c r="H1160" s="134">
        <f>Systematic[[#This Row],[SampleVariableLabel]]+100*Systematic[[#This Row],[State]]</f>
        <v>3041104</v>
      </c>
      <c r="I1160" s="135" t="e">
        <f>IF(Systematic[[#This Row],[Sample]]&gt;nSamples,"",INDEX(MarkStats[],MATCH(Systematic[[#This Row],[SampleVariableLabel]],MarkStats[Label],0), Systematic[[#This Row],[State]]+4))</f>
        <v>#N/A</v>
      </c>
    </row>
    <row r="1161" spans="1:9" x14ac:dyDescent="0.25">
      <c r="A1161" s="1">
        <f t="shared" si="54"/>
        <v>3</v>
      </c>
      <c r="B1161" s="1">
        <f t="shared" si="55"/>
        <v>4</v>
      </c>
      <c r="C1161" s="1">
        <f>IF(Systematic[[#This Row],[VariableIndex]]&gt;1,C1160,IF(C1160+1=StepsPerSubsample,0,C1160+1))</f>
        <v>11</v>
      </c>
      <c r="D1161" s="1">
        <f t="shared" si="56"/>
        <v>5</v>
      </c>
      <c r="E1161" s="1" t="str">
        <f>INDEX(Protocol[Mark],MATCH(C1161,Protocol[Step],0))</f>
        <v>10Ama</v>
      </c>
      <c r="F1161" s="151" t="str">
        <f>INDEX(Variables[Variable],MATCH(Systematic[[#This Row],[VariableIndex]],Variables[Index],0))</f>
        <v>Specific flux (mt)</v>
      </c>
      <c r="G1161" s="134">
        <f>Systematic[[#This Row],[Sample]]*1000000+Systematic[[#This Row],[SubSample]]*10000+Systematic[[#This Row],[VariableIndex]]</f>
        <v>3040005</v>
      </c>
      <c r="H1161" s="134">
        <f>Systematic[[#This Row],[SampleVariableLabel]]+100*Systematic[[#This Row],[State]]</f>
        <v>3041105</v>
      </c>
      <c r="I1161" s="135" t="e">
        <f>IF(Systematic[[#This Row],[Sample]]&gt;nSamples,"",INDEX(MarkStats[],MATCH(Systematic[[#This Row],[SampleVariableLabel]],MarkStats[Label],0), Systematic[[#This Row],[State]]+4))</f>
        <v>#N/A</v>
      </c>
    </row>
    <row r="1162" spans="1:9" x14ac:dyDescent="0.25">
      <c r="A1162" s="1">
        <f t="shared" si="54"/>
        <v>3</v>
      </c>
      <c r="B1162" s="1">
        <f t="shared" si="55"/>
        <v>4</v>
      </c>
      <c r="C1162" s="1">
        <f>IF(Systematic[[#This Row],[VariableIndex]]&gt;1,C1161,IF(C1161+1=StepsPerSubsample,0,C1161+1))</f>
        <v>11</v>
      </c>
      <c r="D1162" s="1">
        <f t="shared" si="56"/>
        <v>6</v>
      </c>
      <c r="E1162" s="1" t="str">
        <f>INDEX(Protocol[Mark],MATCH(C1162,Protocol[Step],0))</f>
        <v>10Ama</v>
      </c>
      <c r="F1162" s="151" t="str">
        <f>INDEX(Variables[Variable],MATCH(Systematic[[#This Row],[VariableIndex]],Variables[Index],0))</f>
        <v>FCR (mt: ROX-corr.)</v>
      </c>
      <c r="G1162" s="134">
        <f>Systematic[[#This Row],[Sample]]*1000000+Systematic[[#This Row],[SubSample]]*10000+Systematic[[#This Row],[VariableIndex]]</f>
        <v>3040006</v>
      </c>
      <c r="H1162" s="134">
        <f>Systematic[[#This Row],[SampleVariableLabel]]+100*Systematic[[#This Row],[State]]</f>
        <v>3041106</v>
      </c>
      <c r="I1162" s="135" t="e">
        <f>IF(Systematic[[#This Row],[Sample]]&gt;nSamples,"",INDEX(MarkStats[],MATCH(Systematic[[#This Row],[SampleVariableLabel]],MarkStats[Label],0), Systematic[[#This Row],[State]]+4))</f>
        <v>#N/A</v>
      </c>
    </row>
    <row r="1163" spans="1:9" x14ac:dyDescent="0.25">
      <c r="A1163" s="1">
        <f t="shared" si="54"/>
        <v>3</v>
      </c>
      <c r="B1163" s="1">
        <f t="shared" si="55"/>
        <v>4</v>
      </c>
      <c r="C1163" s="1">
        <f>IF(Systematic[[#This Row],[VariableIndex]]&gt;1,C1162,IF(C1162+1=StepsPerSubsample,0,C1162+1))</f>
        <v>11</v>
      </c>
      <c r="D1163" s="1">
        <f t="shared" si="56"/>
        <v>7</v>
      </c>
      <c r="E1163" s="1" t="str">
        <f>INDEX(Protocol[Mark],MATCH(C1163,Protocol[Step],0))</f>
        <v>10Ama</v>
      </c>
      <c r="F1163" s="151" t="str">
        <f>INDEX(Variables[Variable],MATCH(Systematic[[#This Row],[VariableIndex]],Variables[Index],0))</f>
        <v>FCR (mt: ROX-corr.)</v>
      </c>
      <c r="G1163" s="134">
        <f>Systematic[[#This Row],[Sample]]*1000000+Systematic[[#This Row],[SubSample]]*10000+Systematic[[#This Row],[VariableIndex]]</f>
        <v>3040007</v>
      </c>
      <c r="H1163" s="134">
        <f>Systematic[[#This Row],[SampleVariableLabel]]+100*Systematic[[#This Row],[State]]</f>
        <v>3041107</v>
      </c>
      <c r="I1163" s="135" t="e">
        <f>IF(Systematic[[#This Row],[Sample]]&gt;nSamples,"",INDEX(MarkStats[],MATCH(Systematic[[#This Row],[SampleVariableLabel]],MarkStats[Label],0), Systematic[[#This Row],[State]]+4))</f>
        <v>#N/A</v>
      </c>
    </row>
    <row r="1164" spans="1:9" x14ac:dyDescent="0.25">
      <c r="A1164" s="1">
        <f t="shared" si="54"/>
        <v>3</v>
      </c>
      <c r="B1164" s="1">
        <f t="shared" si="55"/>
        <v>4</v>
      </c>
      <c r="C1164" s="1">
        <f>IF(Systematic[[#This Row],[VariableIndex]]&gt;1,C1163,IF(C1163+1=StepsPerSubsample,0,C1163+1))</f>
        <v>12</v>
      </c>
      <c r="D1164" s="1">
        <f t="shared" si="56"/>
        <v>1</v>
      </c>
      <c r="E1164" s="1" t="str">
        <f>INDEX(Protocol[Mark],MATCH(C1164,Protocol[Step],0))</f>
        <v>11AsTm</v>
      </c>
      <c r="F1164" s="151" t="str">
        <f>INDEX(Variables[Variable],MATCH(Systematic[[#This Row],[VariableIndex]],Variables[Index],0))</f>
        <v>O2 concentration</v>
      </c>
      <c r="G1164" s="134">
        <f>Systematic[[#This Row],[Sample]]*1000000+Systematic[[#This Row],[SubSample]]*10000+Systematic[[#This Row],[VariableIndex]]</f>
        <v>3040001</v>
      </c>
      <c r="H1164" s="134">
        <f>Systematic[[#This Row],[SampleVariableLabel]]+100*Systematic[[#This Row],[State]]</f>
        <v>3041201</v>
      </c>
      <c r="I1164" s="135" t="e">
        <f>IF(Systematic[[#This Row],[Sample]]&gt;nSamples,"",INDEX(MarkStats[],MATCH(Systematic[[#This Row],[SampleVariableLabel]],MarkStats[Label],0), Systematic[[#This Row],[State]]+4))</f>
        <v>#N/A</v>
      </c>
    </row>
    <row r="1165" spans="1:9" x14ac:dyDescent="0.25">
      <c r="A1165" s="1">
        <f t="shared" si="54"/>
        <v>3</v>
      </c>
      <c r="B1165" s="1">
        <f t="shared" si="55"/>
        <v>4</v>
      </c>
      <c r="C1165" s="1">
        <f>IF(Systematic[[#This Row],[VariableIndex]]&gt;1,C1164,IF(C1164+1=StepsPerSubsample,0,C1164+1))</f>
        <v>12</v>
      </c>
      <c r="D1165" s="1">
        <f t="shared" si="56"/>
        <v>2</v>
      </c>
      <c r="E1165" s="1" t="str">
        <f>INDEX(Protocol[Mark],MATCH(C1165,Protocol[Step],0))</f>
        <v>11AsTm</v>
      </c>
      <c r="F1165" s="151" t="str">
        <f>INDEX(Variables[Variable],MATCH(Systematic[[#This Row],[VariableIndex]],Variables[Index],0))</f>
        <v>O2 flux per volume</v>
      </c>
      <c r="G1165" s="134">
        <f>Systematic[[#This Row],[Sample]]*1000000+Systematic[[#This Row],[SubSample]]*10000+Systematic[[#This Row],[VariableIndex]]</f>
        <v>3040002</v>
      </c>
      <c r="H1165" s="134">
        <f>Systematic[[#This Row],[SampleVariableLabel]]+100*Systematic[[#This Row],[State]]</f>
        <v>3041202</v>
      </c>
      <c r="I1165" s="135" t="e">
        <f>IF(Systematic[[#This Row],[Sample]]&gt;nSamples,"",INDEX(MarkStats[],MATCH(Systematic[[#This Row],[SampleVariableLabel]],MarkStats[Label],0), Systematic[[#This Row],[State]]+4))</f>
        <v>#N/A</v>
      </c>
    </row>
    <row r="1166" spans="1:9" x14ac:dyDescent="0.25">
      <c r="A1166" s="1">
        <f t="shared" si="54"/>
        <v>3</v>
      </c>
      <c r="B1166" s="1">
        <f t="shared" si="55"/>
        <v>4</v>
      </c>
      <c r="C1166" s="1">
        <f>IF(Systematic[[#This Row],[VariableIndex]]&gt;1,C1165,IF(C1165+1=StepsPerSubsample,0,C1165+1))</f>
        <v>12</v>
      </c>
      <c r="D1166" s="1">
        <f t="shared" si="56"/>
        <v>3</v>
      </c>
      <c r="E1166" s="1" t="str">
        <f>INDEX(Protocol[Mark],MATCH(C1166,Protocol[Step],0))</f>
        <v>11AsTm</v>
      </c>
      <c r="F1166" s="151" t="str">
        <f>INDEX(Variables[Variable],MATCH(Systematic[[#This Row],[VariableIndex]],Variables[Index],0))</f>
        <v>Specific flux</v>
      </c>
      <c r="G1166" s="134">
        <f>Systematic[[#This Row],[Sample]]*1000000+Systematic[[#This Row],[SubSample]]*10000+Systematic[[#This Row],[VariableIndex]]</f>
        <v>3040003</v>
      </c>
      <c r="H1166" s="134">
        <f>Systematic[[#This Row],[SampleVariableLabel]]+100*Systematic[[#This Row],[State]]</f>
        <v>3041203</v>
      </c>
      <c r="I1166" s="135" t="e">
        <f>IF(Systematic[[#This Row],[Sample]]&gt;nSamples,"",INDEX(MarkStats[],MATCH(Systematic[[#This Row],[SampleVariableLabel]],MarkStats[Label],0), Systematic[[#This Row],[State]]+4))</f>
        <v>#N/A</v>
      </c>
    </row>
    <row r="1167" spans="1:9" x14ac:dyDescent="0.25">
      <c r="A1167" s="1">
        <f t="shared" si="54"/>
        <v>3</v>
      </c>
      <c r="B1167" s="1">
        <f t="shared" si="55"/>
        <v>4</v>
      </c>
      <c r="C1167" s="1">
        <f>IF(Systematic[[#This Row],[VariableIndex]]&gt;1,C1166,IF(C1166+1=StepsPerSubsample,0,C1166+1))</f>
        <v>12</v>
      </c>
      <c r="D1167" s="1">
        <f t="shared" si="56"/>
        <v>4</v>
      </c>
      <c r="E1167" s="1" t="str">
        <f>INDEX(Protocol[Mark],MATCH(C1167,Protocol[Step],0))</f>
        <v>11AsTm</v>
      </c>
      <c r="F1167" s="151" t="str">
        <f>INDEX(Variables[Variable],MATCH(Systematic[[#This Row],[VariableIndex]],Variables[Index],0))</f>
        <v>Flux control ratio</v>
      </c>
      <c r="G1167" s="134">
        <f>Systematic[[#This Row],[Sample]]*1000000+Systematic[[#This Row],[SubSample]]*10000+Systematic[[#This Row],[VariableIndex]]</f>
        <v>3040004</v>
      </c>
      <c r="H1167" s="134">
        <f>Systematic[[#This Row],[SampleVariableLabel]]+100*Systematic[[#This Row],[State]]</f>
        <v>3041204</v>
      </c>
      <c r="I1167" s="135" t="e">
        <f>IF(Systematic[[#This Row],[Sample]]&gt;nSamples,"",INDEX(MarkStats[],MATCH(Systematic[[#This Row],[SampleVariableLabel]],MarkStats[Label],0), Systematic[[#This Row],[State]]+4))</f>
        <v>#N/A</v>
      </c>
    </row>
    <row r="1168" spans="1:9" x14ac:dyDescent="0.25">
      <c r="A1168" s="1">
        <f t="shared" si="54"/>
        <v>3</v>
      </c>
      <c r="B1168" s="1">
        <f t="shared" si="55"/>
        <v>4</v>
      </c>
      <c r="C1168" s="1">
        <f>IF(Systematic[[#This Row],[VariableIndex]]&gt;1,C1167,IF(C1167+1=StepsPerSubsample,0,C1167+1))</f>
        <v>12</v>
      </c>
      <c r="D1168" s="1">
        <f t="shared" si="56"/>
        <v>5</v>
      </c>
      <c r="E1168" s="1" t="str">
        <f>INDEX(Protocol[Mark],MATCH(C1168,Protocol[Step],0))</f>
        <v>11AsTm</v>
      </c>
      <c r="F1168" s="151" t="str">
        <f>INDEX(Variables[Variable],MATCH(Systematic[[#This Row],[VariableIndex]],Variables[Index],0))</f>
        <v>Specific flux (mt)</v>
      </c>
      <c r="G1168" s="134">
        <f>Systematic[[#This Row],[Sample]]*1000000+Systematic[[#This Row],[SubSample]]*10000+Systematic[[#This Row],[VariableIndex]]</f>
        <v>3040005</v>
      </c>
      <c r="H1168" s="134">
        <f>Systematic[[#This Row],[SampleVariableLabel]]+100*Systematic[[#This Row],[State]]</f>
        <v>3041205</v>
      </c>
      <c r="I1168" s="135" t="e">
        <f>IF(Systematic[[#This Row],[Sample]]&gt;nSamples,"",INDEX(MarkStats[],MATCH(Systematic[[#This Row],[SampleVariableLabel]],MarkStats[Label],0), Systematic[[#This Row],[State]]+4))</f>
        <v>#N/A</v>
      </c>
    </row>
    <row r="1169" spans="1:9" x14ac:dyDescent="0.25">
      <c r="A1169" s="1">
        <f t="shared" si="54"/>
        <v>3</v>
      </c>
      <c r="B1169" s="1">
        <f t="shared" si="55"/>
        <v>4</v>
      </c>
      <c r="C1169" s="1">
        <f>IF(Systematic[[#This Row],[VariableIndex]]&gt;1,C1168,IF(C1168+1=StepsPerSubsample,0,C1168+1))</f>
        <v>12</v>
      </c>
      <c r="D1169" s="1">
        <f t="shared" si="56"/>
        <v>6</v>
      </c>
      <c r="E1169" s="1" t="str">
        <f>INDEX(Protocol[Mark],MATCH(C1169,Protocol[Step],0))</f>
        <v>11AsTm</v>
      </c>
      <c r="F1169" s="151" t="str">
        <f>INDEX(Variables[Variable],MATCH(Systematic[[#This Row],[VariableIndex]],Variables[Index],0))</f>
        <v>FCR (mt: ROX-corr.)</v>
      </c>
      <c r="G1169" s="134">
        <f>Systematic[[#This Row],[Sample]]*1000000+Systematic[[#This Row],[SubSample]]*10000+Systematic[[#This Row],[VariableIndex]]</f>
        <v>3040006</v>
      </c>
      <c r="H1169" s="134">
        <f>Systematic[[#This Row],[SampleVariableLabel]]+100*Systematic[[#This Row],[State]]</f>
        <v>3041206</v>
      </c>
      <c r="I1169" s="135" t="e">
        <f>IF(Systematic[[#This Row],[Sample]]&gt;nSamples,"",INDEX(MarkStats[],MATCH(Systematic[[#This Row],[SampleVariableLabel]],MarkStats[Label],0), Systematic[[#This Row],[State]]+4))</f>
        <v>#N/A</v>
      </c>
    </row>
    <row r="1170" spans="1:9" x14ac:dyDescent="0.25">
      <c r="A1170" s="1">
        <f t="shared" si="54"/>
        <v>3</v>
      </c>
      <c r="B1170" s="1">
        <f t="shared" si="55"/>
        <v>4</v>
      </c>
      <c r="C1170" s="1">
        <f>IF(Systematic[[#This Row],[VariableIndex]]&gt;1,C1169,IF(C1169+1=StepsPerSubsample,0,C1169+1))</f>
        <v>12</v>
      </c>
      <c r="D1170" s="1">
        <f t="shared" si="56"/>
        <v>7</v>
      </c>
      <c r="E1170" s="1" t="str">
        <f>INDEX(Protocol[Mark],MATCH(C1170,Protocol[Step],0))</f>
        <v>11AsTm</v>
      </c>
      <c r="F1170" s="151" t="str">
        <f>INDEX(Variables[Variable],MATCH(Systematic[[#This Row],[VariableIndex]],Variables[Index],0))</f>
        <v>FCR (mt: ROX-corr.)</v>
      </c>
      <c r="G1170" s="134">
        <f>Systematic[[#This Row],[Sample]]*1000000+Systematic[[#This Row],[SubSample]]*10000+Systematic[[#This Row],[VariableIndex]]</f>
        <v>3040007</v>
      </c>
      <c r="H1170" s="134">
        <f>Systematic[[#This Row],[SampleVariableLabel]]+100*Systematic[[#This Row],[State]]</f>
        <v>3041207</v>
      </c>
      <c r="I1170" s="135" t="e">
        <f>IF(Systematic[[#This Row],[Sample]]&gt;nSamples,"",INDEX(MarkStats[],MATCH(Systematic[[#This Row],[SampleVariableLabel]],MarkStats[Label],0), Systematic[[#This Row],[State]]+4))</f>
        <v>#N/A</v>
      </c>
    </row>
    <row r="1171" spans="1:9" x14ac:dyDescent="0.25">
      <c r="A1171" s="1">
        <f t="shared" si="54"/>
        <v>3</v>
      </c>
      <c r="B1171" s="1">
        <f t="shared" si="55"/>
        <v>4</v>
      </c>
      <c r="C1171" s="1">
        <f>IF(Systematic[[#This Row],[VariableIndex]]&gt;1,C1170,IF(C1170+1=StepsPerSubsample,0,C1170+1))</f>
        <v>13</v>
      </c>
      <c r="D1171" s="1">
        <f t="shared" si="56"/>
        <v>1</v>
      </c>
      <c r="E1171" s="1" t="str">
        <f>INDEX(Protocol[Mark],MATCH(C1171,Protocol[Step],0))</f>
        <v>12Azd</v>
      </c>
      <c r="F1171" s="151" t="str">
        <f>INDEX(Variables[Variable],MATCH(Systematic[[#This Row],[VariableIndex]],Variables[Index],0))</f>
        <v>O2 concentration</v>
      </c>
      <c r="G1171" s="134">
        <f>Systematic[[#This Row],[Sample]]*1000000+Systematic[[#This Row],[SubSample]]*10000+Systematic[[#This Row],[VariableIndex]]</f>
        <v>3040001</v>
      </c>
      <c r="H1171" s="134">
        <f>Systematic[[#This Row],[SampleVariableLabel]]+100*Systematic[[#This Row],[State]]</f>
        <v>3041301</v>
      </c>
      <c r="I1171" s="135" t="e">
        <f>IF(Systematic[[#This Row],[Sample]]&gt;nSamples,"",INDEX(MarkStats[],MATCH(Systematic[[#This Row],[SampleVariableLabel]],MarkStats[Label],0), Systematic[[#This Row],[State]]+4))</f>
        <v>#N/A</v>
      </c>
    </row>
    <row r="1172" spans="1:9" x14ac:dyDescent="0.25">
      <c r="A1172" s="1">
        <f t="shared" si="54"/>
        <v>3</v>
      </c>
      <c r="B1172" s="1">
        <f t="shared" si="55"/>
        <v>4</v>
      </c>
      <c r="C1172" s="1">
        <f>IF(Systematic[[#This Row],[VariableIndex]]&gt;1,C1171,IF(C1171+1=StepsPerSubsample,0,C1171+1))</f>
        <v>13</v>
      </c>
      <c r="D1172" s="1">
        <f t="shared" si="56"/>
        <v>2</v>
      </c>
      <c r="E1172" s="1" t="str">
        <f>INDEX(Protocol[Mark],MATCH(C1172,Protocol[Step],0))</f>
        <v>12Azd</v>
      </c>
      <c r="F1172" s="151" t="str">
        <f>INDEX(Variables[Variable],MATCH(Systematic[[#This Row],[VariableIndex]],Variables[Index],0))</f>
        <v>O2 flux per volume</v>
      </c>
      <c r="G1172" s="134">
        <f>Systematic[[#This Row],[Sample]]*1000000+Systematic[[#This Row],[SubSample]]*10000+Systematic[[#This Row],[VariableIndex]]</f>
        <v>3040002</v>
      </c>
      <c r="H1172" s="134">
        <f>Systematic[[#This Row],[SampleVariableLabel]]+100*Systematic[[#This Row],[State]]</f>
        <v>3041302</v>
      </c>
      <c r="I1172" s="135" t="e">
        <f>IF(Systematic[[#This Row],[Sample]]&gt;nSamples,"",INDEX(MarkStats[],MATCH(Systematic[[#This Row],[SampleVariableLabel]],MarkStats[Label],0), Systematic[[#This Row],[State]]+4))</f>
        <v>#N/A</v>
      </c>
    </row>
    <row r="1173" spans="1:9" x14ac:dyDescent="0.25">
      <c r="A1173" s="1">
        <f t="shared" si="54"/>
        <v>3</v>
      </c>
      <c r="B1173" s="1">
        <f t="shared" si="55"/>
        <v>4</v>
      </c>
      <c r="C1173" s="1">
        <f>IF(Systematic[[#This Row],[VariableIndex]]&gt;1,C1172,IF(C1172+1=StepsPerSubsample,0,C1172+1))</f>
        <v>13</v>
      </c>
      <c r="D1173" s="1">
        <f t="shared" si="56"/>
        <v>3</v>
      </c>
      <c r="E1173" s="1" t="str">
        <f>INDEX(Protocol[Mark],MATCH(C1173,Protocol[Step],0))</f>
        <v>12Azd</v>
      </c>
      <c r="F1173" s="151" t="str">
        <f>INDEX(Variables[Variable],MATCH(Systematic[[#This Row],[VariableIndex]],Variables[Index],0))</f>
        <v>Specific flux</v>
      </c>
      <c r="G1173" s="134">
        <f>Systematic[[#This Row],[Sample]]*1000000+Systematic[[#This Row],[SubSample]]*10000+Systematic[[#This Row],[VariableIndex]]</f>
        <v>3040003</v>
      </c>
      <c r="H1173" s="134">
        <f>Systematic[[#This Row],[SampleVariableLabel]]+100*Systematic[[#This Row],[State]]</f>
        <v>3041303</v>
      </c>
      <c r="I1173" s="135" t="e">
        <f>IF(Systematic[[#This Row],[Sample]]&gt;nSamples,"",INDEX(MarkStats[],MATCH(Systematic[[#This Row],[SampleVariableLabel]],MarkStats[Label],0), Systematic[[#This Row],[State]]+4))</f>
        <v>#N/A</v>
      </c>
    </row>
    <row r="1174" spans="1:9" x14ac:dyDescent="0.25">
      <c r="A1174" s="1">
        <f t="shared" si="54"/>
        <v>3</v>
      </c>
      <c r="B1174" s="1">
        <f t="shared" si="55"/>
        <v>4</v>
      </c>
      <c r="C1174" s="1">
        <f>IF(Systematic[[#This Row],[VariableIndex]]&gt;1,C1173,IF(C1173+1=StepsPerSubsample,0,C1173+1))</f>
        <v>13</v>
      </c>
      <c r="D1174" s="1">
        <f t="shared" si="56"/>
        <v>4</v>
      </c>
      <c r="E1174" s="1" t="str">
        <f>INDEX(Protocol[Mark],MATCH(C1174,Protocol[Step],0))</f>
        <v>12Azd</v>
      </c>
      <c r="F1174" s="151" t="str">
        <f>INDEX(Variables[Variable],MATCH(Systematic[[#This Row],[VariableIndex]],Variables[Index],0))</f>
        <v>Flux control ratio</v>
      </c>
      <c r="G1174" s="134">
        <f>Systematic[[#This Row],[Sample]]*1000000+Systematic[[#This Row],[SubSample]]*10000+Systematic[[#This Row],[VariableIndex]]</f>
        <v>3040004</v>
      </c>
      <c r="H1174" s="134">
        <f>Systematic[[#This Row],[SampleVariableLabel]]+100*Systematic[[#This Row],[State]]</f>
        <v>3041304</v>
      </c>
      <c r="I1174" s="135" t="e">
        <f>IF(Systematic[[#This Row],[Sample]]&gt;nSamples,"",INDEX(MarkStats[],MATCH(Systematic[[#This Row],[SampleVariableLabel]],MarkStats[Label],0), Systematic[[#This Row],[State]]+4))</f>
        <v>#N/A</v>
      </c>
    </row>
    <row r="1175" spans="1:9" x14ac:dyDescent="0.25">
      <c r="A1175" s="1">
        <f t="shared" si="54"/>
        <v>3</v>
      </c>
      <c r="B1175" s="1">
        <f t="shared" si="55"/>
        <v>4</v>
      </c>
      <c r="C1175" s="1">
        <f>IF(Systematic[[#This Row],[VariableIndex]]&gt;1,C1174,IF(C1174+1=StepsPerSubsample,0,C1174+1))</f>
        <v>13</v>
      </c>
      <c r="D1175" s="1">
        <f t="shared" si="56"/>
        <v>5</v>
      </c>
      <c r="E1175" s="1" t="str">
        <f>INDEX(Protocol[Mark],MATCH(C1175,Protocol[Step],0))</f>
        <v>12Azd</v>
      </c>
      <c r="F1175" s="151" t="str">
        <f>INDEX(Variables[Variable],MATCH(Systematic[[#This Row],[VariableIndex]],Variables[Index],0))</f>
        <v>Specific flux (mt)</v>
      </c>
      <c r="G1175" s="134">
        <f>Systematic[[#This Row],[Sample]]*1000000+Systematic[[#This Row],[SubSample]]*10000+Systematic[[#This Row],[VariableIndex]]</f>
        <v>3040005</v>
      </c>
      <c r="H1175" s="134">
        <f>Systematic[[#This Row],[SampleVariableLabel]]+100*Systematic[[#This Row],[State]]</f>
        <v>3041305</v>
      </c>
      <c r="I1175" s="135" t="e">
        <f>IF(Systematic[[#This Row],[Sample]]&gt;nSamples,"",INDEX(MarkStats[],MATCH(Systematic[[#This Row],[SampleVariableLabel]],MarkStats[Label],0), Systematic[[#This Row],[State]]+4))</f>
        <v>#N/A</v>
      </c>
    </row>
    <row r="1176" spans="1:9" x14ac:dyDescent="0.25">
      <c r="A1176" s="1">
        <f t="shared" si="54"/>
        <v>3</v>
      </c>
      <c r="B1176" s="1">
        <f t="shared" si="55"/>
        <v>4</v>
      </c>
      <c r="C1176" s="1">
        <f>IF(Systematic[[#This Row],[VariableIndex]]&gt;1,C1175,IF(C1175+1=StepsPerSubsample,0,C1175+1))</f>
        <v>13</v>
      </c>
      <c r="D1176" s="1">
        <f t="shared" si="56"/>
        <v>6</v>
      </c>
      <c r="E1176" s="1" t="str">
        <f>INDEX(Protocol[Mark],MATCH(C1176,Protocol[Step],0))</f>
        <v>12Azd</v>
      </c>
      <c r="F1176" s="151" t="str">
        <f>INDEX(Variables[Variable],MATCH(Systematic[[#This Row],[VariableIndex]],Variables[Index],0))</f>
        <v>FCR (mt: ROX-corr.)</v>
      </c>
      <c r="G1176" s="134">
        <f>Systematic[[#This Row],[Sample]]*1000000+Systematic[[#This Row],[SubSample]]*10000+Systematic[[#This Row],[VariableIndex]]</f>
        <v>3040006</v>
      </c>
      <c r="H1176" s="134">
        <f>Systematic[[#This Row],[SampleVariableLabel]]+100*Systematic[[#This Row],[State]]</f>
        <v>3041306</v>
      </c>
      <c r="I1176" s="135" t="e">
        <f>IF(Systematic[[#This Row],[Sample]]&gt;nSamples,"",INDEX(MarkStats[],MATCH(Systematic[[#This Row],[SampleVariableLabel]],MarkStats[Label],0), Systematic[[#This Row],[State]]+4))</f>
        <v>#N/A</v>
      </c>
    </row>
    <row r="1177" spans="1:9" x14ac:dyDescent="0.25">
      <c r="A1177" s="1">
        <f t="shared" si="54"/>
        <v>3</v>
      </c>
      <c r="B1177" s="1">
        <f t="shared" si="55"/>
        <v>4</v>
      </c>
      <c r="C1177" s="1">
        <f>IF(Systematic[[#This Row],[VariableIndex]]&gt;1,C1176,IF(C1176+1=StepsPerSubsample,0,C1176+1))</f>
        <v>13</v>
      </c>
      <c r="D1177" s="1">
        <f t="shared" si="56"/>
        <v>7</v>
      </c>
      <c r="E1177" s="1" t="str">
        <f>INDEX(Protocol[Mark],MATCH(C1177,Protocol[Step],0))</f>
        <v>12Azd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3040007</v>
      </c>
      <c r="H1177" s="134">
        <f>Systematic[[#This Row],[SampleVariableLabel]]+100*Systematic[[#This Row],[State]]</f>
        <v>3041307</v>
      </c>
      <c r="I1177" s="135" t="e">
        <f>IF(Systematic[[#This Row],[Sample]]&gt;nSamples,"",INDEX(MarkStats[],MATCH(Systematic[[#This Row],[SampleVariableLabel]],MarkStats[Label],0), Systematic[[#This Row],[State]]+4))</f>
        <v>#N/A</v>
      </c>
    </row>
    <row r="1178" spans="1:9" x14ac:dyDescent="0.25">
      <c r="A1178" s="1">
        <f t="shared" si="54"/>
        <v>4</v>
      </c>
      <c r="B1178" s="1">
        <f t="shared" si="55"/>
        <v>1</v>
      </c>
      <c r="C1178" s="1">
        <f>IF(Systematic[[#This Row],[VariableIndex]]&gt;1,C1177,IF(C1177+1=StepsPerSubsample,0,C1177+1))</f>
        <v>0</v>
      </c>
      <c r="D1178" s="1">
        <f t="shared" si="56"/>
        <v>1</v>
      </c>
      <c r="E1178" s="1" t="str">
        <f>INDEX(Protocol[Mark],MATCH(C1178,Protocol[Step],0))</f>
        <v>1ce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4010001</v>
      </c>
      <c r="H1178" s="134">
        <f>Systematic[[#This Row],[SampleVariableLabel]]+100*Systematic[[#This Row],[State]]</f>
        <v>4010001</v>
      </c>
      <c r="I1178" s="135" t="e">
        <f>IF(Systematic[[#This Row],[Sample]]&gt;nSamples,"",INDEX(MarkStats[],MATCH(Systematic[[#This Row],[SampleVariableLabel]],MarkStats[Label],0), Systematic[[#This Row],[State]]+4))</f>
        <v>#N/A</v>
      </c>
    </row>
    <row r="1179" spans="1:9" x14ac:dyDescent="0.25">
      <c r="A1179" s="1">
        <f t="shared" si="54"/>
        <v>4</v>
      </c>
      <c r="B1179" s="1">
        <f t="shared" si="55"/>
        <v>1</v>
      </c>
      <c r="C1179" s="1">
        <f>IF(Systematic[[#This Row],[VariableIndex]]&gt;1,C1178,IF(C1178+1=StepsPerSubsample,0,C1178+1))</f>
        <v>0</v>
      </c>
      <c r="D1179" s="1">
        <f t="shared" si="56"/>
        <v>2</v>
      </c>
      <c r="E1179" s="1" t="str">
        <f>INDEX(Protocol[Mark],MATCH(C1179,Protocol[Step],0))</f>
        <v>1ce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4010002</v>
      </c>
      <c r="H1179" s="134">
        <f>Systematic[[#This Row],[SampleVariableLabel]]+100*Systematic[[#This Row],[State]]</f>
        <v>4010002</v>
      </c>
      <c r="I1179" s="135" t="e">
        <f>IF(Systematic[[#This Row],[Sample]]&gt;nSamples,"",INDEX(MarkStats[],MATCH(Systematic[[#This Row],[SampleVariableLabel]],MarkStats[Label],0), Systematic[[#This Row],[State]]+4))</f>
        <v>#N/A</v>
      </c>
    </row>
    <row r="1180" spans="1:9" x14ac:dyDescent="0.25">
      <c r="A1180" s="1">
        <f t="shared" si="54"/>
        <v>4</v>
      </c>
      <c r="B1180" s="1">
        <f t="shared" si="55"/>
        <v>1</v>
      </c>
      <c r="C1180" s="1">
        <f>IF(Systematic[[#This Row],[VariableIndex]]&gt;1,C1179,IF(C1179+1=StepsPerSubsample,0,C1179+1))</f>
        <v>0</v>
      </c>
      <c r="D1180" s="1">
        <f t="shared" si="56"/>
        <v>3</v>
      </c>
      <c r="E1180" s="1" t="str">
        <f>INDEX(Protocol[Mark],MATCH(C1180,Protocol[Step],0))</f>
        <v>1ce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4010003</v>
      </c>
      <c r="H1180" s="134">
        <f>Systematic[[#This Row],[SampleVariableLabel]]+100*Systematic[[#This Row],[State]]</f>
        <v>4010003</v>
      </c>
      <c r="I1180" s="135" t="e">
        <f>IF(Systematic[[#This Row],[Sample]]&gt;nSamples,"",INDEX(MarkStats[],MATCH(Systematic[[#This Row],[SampleVariableLabel]],MarkStats[Label],0), Systematic[[#This Row],[State]]+4))</f>
        <v>#N/A</v>
      </c>
    </row>
    <row r="1181" spans="1:9" x14ac:dyDescent="0.25">
      <c r="A1181" s="1">
        <f t="shared" si="54"/>
        <v>4</v>
      </c>
      <c r="B1181" s="1">
        <f t="shared" si="55"/>
        <v>1</v>
      </c>
      <c r="C1181" s="1">
        <f>IF(Systematic[[#This Row],[VariableIndex]]&gt;1,C1180,IF(C1180+1=StepsPerSubsample,0,C1180+1))</f>
        <v>0</v>
      </c>
      <c r="D1181" s="1">
        <f t="shared" si="56"/>
        <v>4</v>
      </c>
      <c r="E1181" s="1" t="str">
        <f>INDEX(Protocol[Mark],MATCH(C1181,Protocol[Step],0))</f>
        <v>1ce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4010004</v>
      </c>
      <c r="H1181" s="134">
        <f>Systematic[[#This Row],[SampleVariableLabel]]+100*Systematic[[#This Row],[State]]</f>
        <v>4010004</v>
      </c>
      <c r="I1181" s="135" t="e">
        <f>IF(Systematic[[#This Row],[Sample]]&gt;nSamples,"",INDEX(MarkStats[],MATCH(Systematic[[#This Row],[SampleVariableLabel]],MarkStats[Label],0), Systematic[[#This Row],[State]]+4))</f>
        <v>#N/A</v>
      </c>
    </row>
    <row r="1182" spans="1:9" x14ac:dyDescent="0.25">
      <c r="A1182" s="1">
        <f t="shared" si="54"/>
        <v>4</v>
      </c>
      <c r="B1182" s="1">
        <f t="shared" si="55"/>
        <v>1</v>
      </c>
      <c r="C1182" s="1">
        <f>IF(Systematic[[#This Row],[VariableIndex]]&gt;1,C1181,IF(C1181+1=StepsPerSubsample,0,C1181+1))</f>
        <v>0</v>
      </c>
      <c r="D1182" s="1">
        <f t="shared" si="56"/>
        <v>5</v>
      </c>
      <c r="E1182" s="1" t="str">
        <f>INDEX(Protocol[Mark],MATCH(C1182,Protocol[Step],0))</f>
        <v>1ce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4010005</v>
      </c>
      <c r="H1182" s="134">
        <f>Systematic[[#This Row],[SampleVariableLabel]]+100*Systematic[[#This Row],[State]]</f>
        <v>4010005</v>
      </c>
      <c r="I1182" s="135" t="e">
        <f>IF(Systematic[[#This Row],[Sample]]&gt;nSamples,"",INDEX(MarkStats[],MATCH(Systematic[[#This Row],[SampleVariableLabel]],MarkStats[Label],0), Systematic[[#This Row],[State]]+4))</f>
        <v>#N/A</v>
      </c>
    </row>
    <row r="1183" spans="1:9" x14ac:dyDescent="0.25">
      <c r="A1183" s="1">
        <f t="shared" si="54"/>
        <v>4</v>
      </c>
      <c r="B1183" s="1">
        <f t="shared" si="55"/>
        <v>1</v>
      </c>
      <c r="C1183" s="1">
        <f>IF(Systematic[[#This Row],[VariableIndex]]&gt;1,C1182,IF(C1182+1=StepsPerSubsample,0,C1182+1))</f>
        <v>0</v>
      </c>
      <c r="D1183" s="1">
        <f t="shared" si="56"/>
        <v>6</v>
      </c>
      <c r="E1183" s="1" t="str">
        <f>INDEX(Protocol[Mark],MATCH(C1183,Protocol[Step],0))</f>
        <v>1ce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4010006</v>
      </c>
      <c r="H1183" s="134">
        <f>Systematic[[#This Row],[SampleVariableLabel]]+100*Systematic[[#This Row],[State]]</f>
        <v>4010006</v>
      </c>
      <c r="I1183" s="135" t="e">
        <f>IF(Systematic[[#This Row],[Sample]]&gt;nSamples,"",INDEX(MarkStats[],MATCH(Systematic[[#This Row],[SampleVariableLabel]],MarkStats[Label],0), Systematic[[#This Row],[State]]+4))</f>
        <v>#N/A</v>
      </c>
    </row>
    <row r="1184" spans="1:9" x14ac:dyDescent="0.25">
      <c r="A1184" s="1">
        <f t="shared" si="54"/>
        <v>4</v>
      </c>
      <c r="B1184" s="1">
        <f t="shared" si="55"/>
        <v>1</v>
      </c>
      <c r="C1184" s="1">
        <f>IF(Systematic[[#This Row],[VariableIndex]]&gt;1,C1183,IF(C1183+1=StepsPerSubsample,0,C1183+1))</f>
        <v>0</v>
      </c>
      <c r="D1184" s="1">
        <f t="shared" si="56"/>
        <v>7</v>
      </c>
      <c r="E1184" s="1" t="str">
        <f>INDEX(Protocol[Mark],MATCH(C1184,Protocol[Step],0))</f>
        <v>1ce</v>
      </c>
      <c r="F1184" s="151" t="str">
        <f>INDEX(Variables[Variable],MATCH(Systematic[[#This Row],[VariableIndex]],Variables[Index],0))</f>
        <v>FCR (mt: ROX-corr.)</v>
      </c>
      <c r="G1184" s="134">
        <f>Systematic[[#This Row],[Sample]]*1000000+Systematic[[#This Row],[SubSample]]*10000+Systematic[[#This Row],[VariableIndex]]</f>
        <v>4010007</v>
      </c>
      <c r="H1184" s="134">
        <f>Systematic[[#This Row],[SampleVariableLabel]]+100*Systematic[[#This Row],[State]]</f>
        <v>4010007</v>
      </c>
      <c r="I1184" s="135" t="e">
        <f>IF(Systematic[[#This Row],[Sample]]&gt;nSamples,"",INDEX(MarkStats[],MATCH(Systematic[[#This Row],[SampleVariableLabel]],MarkStats[Label],0), Systematic[[#This Row],[State]]+4))</f>
        <v>#N/A</v>
      </c>
    </row>
    <row r="1185" spans="1:9" x14ac:dyDescent="0.25">
      <c r="A1185" s="1">
        <f t="shared" si="54"/>
        <v>4</v>
      </c>
      <c r="B1185" s="1">
        <f t="shared" si="55"/>
        <v>1</v>
      </c>
      <c r="C1185" s="1">
        <f>IF(Systematic[[#This Row],[VariableIndex]]&gt;1,C1184,IF(C1184+1=StepsPerSubsample,0,C1184+1))</f>
        <v>1</v>
      </c>
      <c r="D1185" s="1">
        <f t="shared" si="56"/>
        <v>1</v>
      </c>
      <c r="E1185" s="1" t="str">
        <f>INDEX(Protocol[Mark],MATCH(C1185,Protocol[Step],0))</f>
        <v>2P10</v>
      </c>
      <c r="F1185" s="151" t="str">
        <f>INDEX(Variables[Variable],MATCH(Systematic[[#This Row],[VariableIndex]],Variables[Index],0))</f>
        <v>O2 concentration</v>
      </c>
      <c r="G1185" s="134">
        <f>Systematic[[#This Row],[Sample]]*1000000+Systematic[[#This Row],[SubSample]]*10000+Systematic[[#This Row],[VariableIndex]]</f>
        <v>4010001</v>
      </c>
      <c r="H1185" s="134">
        <f>Systematic[[#This Row],[SampleVariableLabel]]+100*Systematic[[#This Row],[State]]</f>
        <v>4010101</v>
      </c>
      <c r="I1185" s="135" t="e">
        <f>IF(Systematic[[#This Row],[Sample]]&gt;nSamples,"",INDEX(MarkStats[],MATCH(Systematic[[#This Row],[SampleVariableLabel]],MarkStats[Label],0), Systematic[[#This Row],[State]]+4))</f>
        <v>#N/A</v>
      </c>
    </row>
    <row r="1186" spans="1:9" x14ac:dyDescent="0.25">
      <c r="A1186" s="1">
        <f t="shared" si="54"/>
        <v>4</v>
      </c>
      <c r="B1186" s="1">
        <f t="shared" si="55"/>
        <v>1</v>
      </c>
      <c r="C1186" s="1">
        <f>IF(Systematic[[#This Row],[VariableIndex]]&gt;1,C1185,IF(C1185+1=StepsPerSubsample,0,C1185+1))</f>
        <v>1</v>
      </c>
      <c r="D1186" s="1">
        <f t="shared" si="56"/>
        <v>2</v>
      </c>
      <c r="E1186" s="1" t="str">
        <f>INDEX(Protocol[Mark],MATCH(C1186,Protocol[Step],0))</f>
        <v>2P10</v>
      </c>
      <c r="F1186" s="151" t="str">
        <f>INDEX(Variables[Variable],MATCH(Systematic[[#This Row],[VariableIndex]],Variables[Index],0))</f>
        <v>O2 flux per volume</v>
      </c>
      <c r="G1186" s="134">
        <f>Systematic[[#This Row],[Sample]]*1000000+Systematic[[#This Row],[SubSample]]*10000+Systematic[[#This Row],[VariableIndex]]</f>
        <v>4010002</v>
      </c>
      <c r="H1186" s="134">
        <f>Systematic[[#This Row],[SampleVariableLabel]]+100*Systematic[[#This Row],[State]]</f>
        <v>4010102</v>
      </c>
      <c r="I1186" s="135" t="e">
        <f>IF(Systematic[[#This Row],[Sample]]&gt;nSamples,"",INDEX(MarkStats[],MATCH(Systematic[[#This Row],[SampleVariableLabel]],MarkStats[Label],0), Systematic[[#This Row],[State]]+4))</f>
        <v>#N/A</v>
      </c>
    </row>
    <row r="1187" spans="1:9" x14ac:dyDescent="0.25">
      <c r="A1187" s="1">
        <f t="shared" si="54"/>
        <v>4</v>
      </c>
      <c r="B1187" s="1">
        <f t="shared" si="55"/>
        <v>1</v>
      </c>
      <c r="C1187" s="1">
        <f>IF(Systematic[[#This Row],[VariableIndex]]&gt;1,C1186,IF(C1186+1=StepsPerSubsample,0,C1186+1))</f>
        <v>1</v>
      </c>
      <c r="D1187" s="1">
        <f t="shared" si="56"/>
        <v>3</v>
      </c>
      <c r="E1187" s="1" t="str">
        <f>INDEX(Protocol[Mark],MATCH(C1187,Protocol[Step],0))</f>
        <v>2P10</v>
      </c>
      <c r="F1187" s="151" t="str">
        <f>INDEX(Variables[Variable],MATCH(Systematic[[#This Row],[VariableIndex]],Variables[Index],0))</f>
        <v>Specific flux</v>
      </c>
      <c r="G1187" s="134">
        <f>Systematic[[#This Row],[Sample]]*1000000+Systematic[[#This Row],[SubSample]]*10000+Systematic[[#This Row],[VariableIndex]]</f>
        <v>4010003</v>
      </c>
      <c r="H1187" s="134">
        <f>Systematic[[#This Row],[SampleVariableLabel]]+100*Systematic[[#This Row],[State]]</f>
        <v>4010103</v>
      </c>
      <c r="I1187" s="135" t="e">
        <f>IF(Systematic[[#This Row],[Sample]]&gt;nSamples,"",INDEX(MarkStats[],MATCH(Systematic[[#This Row],[SampleVariableLabel]],MarkStats[Label],0), Systematic[[#This Row],[State]]+4))</f>
        <v>#N/A</v>
      </c>
    </row>
    <row r="1188" spans="1:9" x14ac:dyDescent="0.25">
      <c r="A1188" s="1">
        <f t="shared" si="54"/>
        <v>4</v>
      </c>
      <c r="B1188" s="1">
        <f t="shared" si="55"/>
        <v>1</v>
      </c>
      <c r="C1188" s="1">
        <f>IF(Systematic[[#This Row],[VariableIndex]]&gt;1,C1187,IF(C1187+1=StepsPerSubsample,0,C1187+1))</f>
        <v>1</v>
      </c>
      <c r="D1188" s="1">
        <f t="shared" si="56"/>
        <v>4</v>
      </c>
      <c r="E1188" s="1" t="str">
        <f>INDEX(Protocol[Mark],MATCH(C1188,Protocol[Step],0))</f>
        <v>2P10</v>
      </c>
      <c r="F1188" s="151" t="str">
        <f>INDEX(Variables[Variable],MATCH(Systematic[[#This Row],[VariableIndex]],Variables[Index],0))</f>
        <v>Flux control ratio</v>
      </c>
      <c r="G1188" s="134">
        <f>Systematic[[#This Row],[Sample]]*1000000+Systematic[[#This Row],[SubSample]]*10000+Systematic[[#This Row],[VariableIndex]]</f>
        <v>4010004</v>
      </c>
      <c r="H1188" s="134">
        <f>Systematic[[#This Row],[SampleVariableLabel]]+100*Systematic[[#This Row],[State]]</f>
        <v>4010104</v>
      </c>
      <c r="I1188" s="135" t="e">
        <f>IF(Systematic[[#This Row],[Sample]]&gt;nSamples,"",INDEX(MarkStats[],MATCH(Systematic[[#This Row],[SampleVariableLabel]],MarkStats[Label],0), Systematic[[#This Row],[State]]+4))</f>
        <v>#N/A</v>
      </c>
    </row>
    <row r="1189" spans="1:9" x14ac:dyDescent="0.25">
      <c r="A1189" s="1">
        <f t="shared" si="54"/>
        <v>4</v>
      </c>
      <c r="B1189" s="1">
        <f t="shared" si="55"/>
        <v>1</v>
      </c>
      <c r="C1189" s="1">
        <f>IF(Systematic[[#This Row],[VariableIndex]]&gt;1,C1188,IF(C1188+1=StepsPerSubsample,0,C1188+1))</f>
        <v>1</v>
      </c>
      <c r="D1189" s="1">
        <f t="shared" si="56"/>
        <v>5</v>
      </c>
      <c r="E1189" s="1" t="str">
        <f>INDEX(Protocol[Mark],MATCH(C1189,Protocol[Step],0))</f>
        <v>2P10</v>
      </c>
      <c r="F1189" s="151" t="str">
        <f>INDEX(Variables[Variable],MATCH(Systematic[[#This Row],[VariableIndex]],Variables[Index],0))</f>
        <v>Specific flux (mt)</v>
      </c>
      <c r="G1189" s="134">
        <f>Systematic[[#This Row],[Sample]]*1000000+Systematic[[#This Row],[SubSample]]*10000+Systematic[[#This Row],[VariableIndex]]</f>
        <v>4010005</v>
      </c>
      <c r="H1189" s="134">
        <f>Systematic[[#This Row],[SampleVariableLabel]]+100*Systematic[[#This Row],[State]]</f>
        <v>4010105</v>
      </c>
      <c r="I1189" s="135" t="e">
        <f>IF(Systematic[[#This Row],[Sample]]&gt;nSamples,"",INDEX(MarkStats[],MATCH(Systematic[[#This Row],[SampleVariableLabel]],MarkStats[Label],0), Systematic[[#This Row],[State]]+4))</f>
        <v>#N/A</v>
      </c>
    </row>
    <row r="1190" spans="1:9" x14ac:dyDescent="0.25">
      <c r="A1190" s="1">
        <f t="shared" si="54"/>
        <v>4</v>
      </c>
      <c r="B1190" s="1">
        <f t="shared" si="55"/>
        <v>1</v>
      </c>
      <c r="C1190" s="1">
        <f>IF(Systematic[[#This Row],[VariableIndex]]&gt;1,C1189,IF(C1189+1=StepsPerSubsample,0,C1189+1))</f>
        <v>1</v>
      </c>
      <c r="D1190" s="1">
        <f t="shared" si="56"/>
        <v>6</v>
      </c>
      <c r="E1190" s="1" t="str">
        <f>INDEX(Protocol[Mark],MATCH(C1190,Protocol[Step],0))</f>
        <v>2P10</v>
      </c>
      <c r="F1190" s="151" t="str">
        <f>INDEX(Variables[Variable],MATCH(Systematic[[#This Row],[VariableIndex]],Variables[Index],0))</f>
        <v>FCR (mt: ROX-corr.)</v>
      </c>
      <c r="G1190" s="134">
        <f>Systematic[[#This Row],[Sample]]*1000000+Systematic[[#This Row],[SubSample]]*10000+Systematic[[#This Row],[VariableIndex]]</f>
        <v>4010006</v>
      </c>
      <c r="H1190" s="134">
        <f>Systematic[[#This Row],[SampleVariableLabel]]+100*Systematic[[#This Row],[State]]</f>
        <v>4010106</v>
      </c>
      <c r="I1190" s="135" t="e">
        <f>IF(Systematic[[#This Row],[Sample]]&gt;nSamples,"",INDEX(MarkStats[],MATCH(Systematic[[#This Row],[SampleVariableLabel]],MarkStats[Label],0), Systematic[[#This Row],[State]]+4))</f>
        <v>#N/A</v>
      </c>
    </row>
    <row r="1191" spans="1:9" x14ac:dyDescent="0.25">
      <c r="A1191" s="1">
        <f t="shared" si="54"/>
        <v>4</v>
      </c>
      <c r="B1191" s="1">
        <f t="shared" si="55"/>
        <v>1</v>
      </c>
      <c r="C1191" s="1">
        <f>IF(Systematic[[#This Row],[VariableIndex]]&gt;1,C1190,IF(C1190+1=StepsPerSubsample,0,C1190+1))</f>
        <v>1</v>
      </c>
      <c r="D1191" s="1">
        <f t="shared" si="56"/>
        <v>7</v>
      </c>
      <c r="E1191" s="1" t="str">
        <f>INDEX(Protocol[Mark],MATCH(C1191,Protocol[Step],0))</f>
        <v>2P10</v>
      </c>
      <c r="F1191" s="151" t="str">
        <f>INDEX(Variables[Variable],MATCH(Systematic[[#This Row],[VariableIndex]],Variables[Index],0))</f>
        <v>FCR (mt: ROX-corr.)</v>
      </c>
      <c r="G1191" s="134">
        <f>Systematic[[#This Row],[Sample]]*1000000+Systematic[[#This Row],[SubSample]]*10000+Systematic[[#This Row],[VariableIndex]]</f>
        <v>4010007</v>
      </c>
      <c r="H1191" s="134">
        <f>Systematic[[#This Row],[SampleVariableLabel]]+100*Systematic[[#This Row],[State]]</f>
        <v>4010107</v>
      </c>
      <c r="I1191" s="135" t="e">
        <f>IF(Systematic[[#This Row],[Sample]]&gt;nSamples,"",INDEX(MarkStats[],MATCH(Systematic[[#This Row],[SampleVariableLabel]],MarkStats[Label],0), Systematic[[#This Row],[State]]+4))</f>
        <v>#N/A</v>
      </c>
    </row>
    <row r="1192" spans="1:9" x14ac:dyDescent="0.25">
      <c r="A1192" s="1">
        <f t="shared" si="54"/>
        <v>4</v>
      </c>
      <c r="B1192" s="1">
        <f t="shared" si="55"/>
        <v>1</v>
      </c>
      <c r="C1192" s="1">
        <f>IF(Systematic[[#This Row],[VariableIndex]]&gt;1,C1191,IF(C1191+1=StepsPerSubsample,0,C1191+1))</f>
        <v>2</v>
      </c>
      <c r="D1192" s="1">
        <f t="shared" si="56"/>
        <v>1</v>
      </c>
      <c r="E1192" s="1" t="str">
        <f>INDEX(Protocol[Mark],MATCH(C1192,Protocol[Step],0))</f>
        <v>3Omy</v>
      </c>
      <c r="F1192" s="151" t="str">
        <f>INDEX(Variables[Variable],MATCH(Systematic[[#This Row],[VariableIndex]],Variables[Index],0))</f>
        <v>O2 concentration</v>
      </c>
      <c r="G1192" s="134">
        <f>Systematic[[#This Row],[Sample]]*1000000+Systematic[[#This Row],[SubSample]]*10000+Systematic[[#This Row],[VariableIndex]]</f>
        <v>4010001</v>
      </c>
      <c r="H1192" s="134">
        <f>Systematic[[#This Row],[SampleVariableLabel]]+100*Systematic[[#This Row],[State]]</f>
        <v>4010201</v>
      </c>
      <c r="I1192" s="135" t="e">
        <f>IF(Systematic[[#This Row],[Sample]]&gt;nSamples,"",INDEX(MarkStats[],MATCH(Systematic[[#This Row],[SampleVariableLabel]],MarkStats[Label],0), Systematic[[#This Row],[State]]+4))</f>
        <v>#N/A</v>
      </c>
    </row>
    <row r="1193" spans="1:9" x14ac:dyDescent="0.25">
      <c r="A1193" s="1">
        <f t="shared" ref="A1193:A1256" si="57">IF(OR(B1193&gt;1,C1193&gt;0,D1193&gt;1),A1192,A1192+1)</f>
        <v>4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2</v>
      </c>
      <c r="D1193" s="1">
        <f t="shared" si="56"/>
        <v>2</v>
      </c>
      <c r="E1193" s="1" t="str">
        <f>INDEX(Protocol[Mark],MATCH(C1193,Protocol[Step],0))</f>
        <v>3Omy</v>
      </c>
      <c r="F1193" s="151" t="str">
        <f>INDEX(Variables[Variable],MATCH(Systematic[[#This Row],[VariableIndex]],Variables[Index],0))</f>
        <v>O2 flux per volume</v>
      </c>
      <c r="G1193" s="134">
        <f>Systematic[[#This Row],[Sample]]*1000000+Systematic[[#This Row],[SubSample]]*10000+Systematic[[#This Row],[VariableIndex]]</f>
        <v>4010002</v>
      </c>
      <c r="H1193" s="134">
        <f>Systematic[[#This Row],[SampleVariableLabel]]+100*Systematic[[#This Row],[State]]</f>
        <v>4010202</v>
      </c>
      <c r="I1193" s="135" t="e">
        <f>IF(Systematic[[#This Row],[Sample]]&gt;nSamples,"",INDEX(MarkStats[],MATCH(Systematic[[#This Row],[SampleVariableLabel]],MarkStats[Label],0), Systematic[[#This Row],[State]]+4))</f>
        <v>#N/A</v>
      </c>
    </row>
    <row r="1194" spans="1:9" x14ac:dyDescent="0.25">
      <c r="A1194" s="1">
        <f t="shared" si="57"/>
        <v>4</v>
      </c>
      <c r="B1194" s="1">
        <f t="shared" si="58"/>
        <v>1</v>
      </c>
      <c r="C1194" s="1">
        <f>IF(Systematic[[#This Row],[VariableIndex]]&gt;1,C1193,IF(C1193+1=StepsPerSubsample,0,C1193+1))</f>
        <v>2</v>
      </c>
      <c r="D1194" s="1">
        <f t="shared" si="56"/>
        <v>3</v>
      </c>
      <c r="E1194" s="1" t="str">
        <f>INDEX(Protocol[Mark],MATCH(C1194,Protocol[Step],0))</f>
        <v>3Omy</v>
      </c>
      <c r="F1194" s="151" t="str">
        <f>INDEX(Variables[Variable],MATCH(Systematic[[#This Row],[VariableIndex]],Variables[Index],0))</f>
        <v>Specific flux</v>
      </c>
      <c r="G1194" s="134">
        <f>Systematic[[#This Row],[Sample]]*1000000+Systematic[[#This Row],[SubSample]]*10000+Systematic[[#This Row],[VariableIndex]]</f>
        <v>4010003</v>
      </c>
      <c r="H1194" s="134">
        <f>Systematic[[#This Row],[SampleVariableLabel]]+100*Systematic[[#This Row],[State]]</f>
        <v>4010203</v>
      </c>
      <c r="I1194" s="135" t="e">
        <f>IF(Systematic[[#This Row],[Sample]]&gt;nSamples,"",INDEX(MarkStats[],MATCH(Systematic[[#This Row],[SampleVariableLabel]],MarkStats[Label],0), Systematic[[#This Row],[State]]+4))</f>
        <v>#N/A</v>
      </c>
    </row>
    <row r="1195" spans="1:9" x14ac:dyDescent="0.25">
      <c r="A1195" s="1">
        <f t="shared" si="57"/>
        <v>4</v>
      </c>
      <c r="B1195" s="1">
        <f t="shared" si="58"/>
        <v>1</v>
      </c>
      <c r="C1195" s="1">
        <f>IF(Systematic[[#This Row],[VariableIndex]]&gt;1,C1194,IF(C1194+1=StepsPerSubsample,0,C1194+1))</f>
        <v>2</v>
      </c>
      <c r="D1195" s="1">
        <f t="shared" si="56"/>
        <v>4</v>
      </c>
      <c r="E1195" s="1" t="str">
        <f>INDEX(Protocol[Mark],MATCH(C1195,Protocol[Step],0))</f>
        <v>3Omy</v>
      </c>
      <c r="F1195" s="151" t="str">
        <f>INDEX(Variables[Variable],MATCH(Systematic[[#This Row],[VariableIndex]],Variables[Index],0))</f>
        <v>Flux control ratio</v>
      </c>
      <c r="G1195" s="134">
        <f>Systematic[[#This Row],[Sample]]*1000000+Systematic[[#This Row],[SubSample]]*10000+Systematic[[#This Row],[VariableIndex]]</f>
        <v>4010004</v>
      </c>
      <c r="H1195" s="134">
        <f>Systematic[[#This Row],[SampleVariableLabel]]+100*Systematic[[#This Row],[State]]</f>
        <v>4010204</v>
      </c>
      <c r="I1195" s="135" t="e">
        <f>IF(Systematic[[#This Row],[Sample]]&gt;nSamples,"",INDEX(MarkStats[],MATCH(Systematic[[#This Row],[SampleVariableLabel]],MarkStats[Label],0), Systematic[[#This Row],[State]]+4))</f>
        <v>#N/A</v>
      </c>
    </row>
    <row r="1196" spans="1:9" x14ac:dyDescent="0.25">
      <c r="A1196" s="1">
        <f t="shared" si="57"/>
        <v>4</v>
      </c>
      <c r="B1196" s="1">
        <f t="shared" si="58"/>
        <v>1</v>
      </c>
      <c r="C1196" s="1">
        <f>IF(Systematic[[#This Row],[VariableIndex]]&gt;1,C1195,IF(C1195+1=StepsPerSubsample,0,C1195+1))</f>
        <v>2</v>
      </c>
      <c r="D1196" s="1">
        <f t="shared" si="56"/>
        <v>5</v>
      </c>
      <c r="E1196" s="1" t="str">
        <f>INDEX(Protocol[Mark],MATCH(C1196,Protocol[Step],0))</f>
        <v>3Omy</v>
      </c>
      <c r="F1196" s="151" t="str">
        <f>INDEX(Variables[Variable],MATCH(Systematic[[#This Row],[VariableIndex]],Variables[Index],0))</f>
        <v>Specific flux (mt)</v>
      </c>
      <c r="G1196" s="134">
        <f>Systematic[[#This Row],[Sample]]*1000000+Systematic[[#This Row],[SubSample]]*10000+Systematic[[#This Row],[VariableIndex]]</f>
        <v>4010005</v>
      </c>
      <c r="H1196" s="134">
        <f>Systematic[[#This Row],[SampleVariableLabel]]+100*Systematic[[#This Row],[State]]</f>
        <v>4010205</v>
      </c>
      <c r="I1196" s="135" t="e">
        <f>IF(Systematic[[#This Row],[Sample]]&gt;nSamples,"",INDEX(MarkStats[],MATCH(Systematic[[#This Row],[SampleVariableLabel]],MarkStats[Label],0), Systematic[[#This Row],[State]]+4))</f>
        <v>#N/A</v>
      </c>
    </row>
    <row r="1197" spans="1:9" x14ac:dyDescent="0.25">
      <c r="A1197" s="1">
        <f t="shared" si="57"/>
        <v>4</v>
      </c>
      <c r="B1197" s="1">
        <f t="shared" si="58"/>
        <v>1</v>
      </c>
      <c r="C1197" s="1">
        <f>IF(Systematic[[#This Row],[VariableIndex]]&gt;1,C1196,IF(C1196+1=StepsPerSubsample,0,C1196+1))</f>
        <v>2</v>
      </c>
      <c r="D1197" s="1">
        <f t="shared" si="56"/>
        <v>6</v>
      </c>
      <c r="E1197" s="1" t="str">
        <f>INDEX(Protocol[Mark],MATCH(C1197,Protocol[Step],0))</f>
        <v>3Omy</v>
      </c>
      <c r="F1197" s="151" t="str">
        <f>INDEX(Variables[Variable],MATCH(Systematic[[#This Row],[VariableIndex]],Variables[Index],0))</f>
        <v>FCR (mt: ROX-corr.)</v>
      </c>
      <c r="G1197" s="134">
        <f>Systematic[[#This Row],[Sample]]*1000000+Systematic[[#This Row],[SubSample]]*10000+Systematic[[#This Row],[VariableIndex]]</f>
        <v>4010006</v>
      </c>
      <c r="H1197" s="134">
        <f>Systematic[[#This Row],[SampleVariableLabel]]+100*Systematic[[#This Row],[State]]</f>
        <v>4010206</v>
      </c>
      <c r="I1197" s="135" t="e">
        <f>IF(Systematic[[#This Row],[Sample]]&gt;nSamples,"",INDEX(MarkStats[],MATCH(Systematic[[#This Row],[SampleVariableLabel]],MarkStats[Label],0), Systematic[[#This Row],[State]]+4))</f>
        <v>#N/A</v>
      </c>
    </row>
    <row r="1198" spans="1:9" x14ac:dyDescent="0.25">
      <c r="A1198" s="1">
        <f t="shared" si="57"/>
        <v>4</v>
      </c>
      <c r="B1198" s="1">
        <f t="shared" si="58"/>
        <v>1</v>
      </c>
      <c r="C1198" s="1">
        <f>IF(Systematic[[#This Row],[VariableIndex]]&gt;1,C1197,IF(C1197+1=StepsPerSubsample,0,C1197+1))</f>
        <v>2</v>
      </c>
      <c r="D1198" s="1">
        <f t="shared" si="56"/>
        <v>7</v>
      </c>
      <c r="E1198" s="1" t="str">
        <f>INDEX(Protocol[Mark],MATCH(C1198,Protocol[Step],0))</f>
        <v>3Omy</v>
      </c>
      <c r="F1198" s="151" t="str">
        <f>INDEX(Variables[Variable],MATCH(Systematic[[#This Row],[VariableIndex]],Variables[Index],0))</f>
        <v>FCR (mt: ROX-corr.)</v>
      </c>
      <c r="G1198" s="134">
        <f>Systematic[[#This Row],[Sample]]*1000000+Systematic[[#This Row],[SubSample]]*10000+Systematic[[#This Row],[VariableIndex]]</f>
        <v>4010007</v>
      </c>
      <c r="H1198" s="134">
        <f>Systematic[[#This Row],[SampleVariableLabel]]+100*Systematic[[#This Row],[State]]</f>
        <v>4010207</v>
      </c>
      <c r="I1198" s="135" t="e">
        <f>IF(Systematic[[#This Row],[Sample]]&gt;nSamples,"",INDEX(MarkStats[],MATCH(Systematic[[#This Row],[SampleVariableLabel]],MarkStats[Label],0), Systematic[[#This Row],[State]]+4))</f>
        <v>#N/A</v>
      </c>
    </row>
    <row r="1199" spans="1:9" x14ac:dyDescent="0.25">
      <c r="A1199" s="1">
        <f t="shared" si="57"/>
        <v>4</v>
      </c>
      <c r="B1199" s="1">
        <f t="shared" si="58"/>
        <v>1</v>
      </c>
      <c r="C1199" s="1">
        <f>IF(Systematic[[#This Row],[VariableIndex]]&gt;1,C1198,IF(C1198+1=StepsPerSubsample,0,C1198+1))</f>
        <v>3</v>
      </c>
      <c r="D1199" s="1">
        <f t="shared" si="56"/>
        <v>1</v>
      </c>
      <c r="E1199" s="1" t="str">
        <f>INDEX(Protocol[Mark],MATCH(C1199,Protocol[Step],0))</f>
        <v>4U</v>
      </c>
      <c r="F1199" s="151" t="str">
        <f>INDEX(Variables[Variable],MATCH(Systematic[[#This Row],[VariableIndex]],Variables[Index],0))</f>
        <v>O2 concentration</v>
      </c>
      <c r="G1199" s="134">
        <f>Systematic[[#This Row],[Sample]]*1000000+Systematic[[#This Row],[SubSample]]*10000+Systematic[[#This Row],[VariableIndex]]</f>
        <v>4010001</v>
      </c>
      <c r="H1199" s="134">
        <f>Systematic[[#This Row],[SampleVariableLabel]]+100*Systematic[[#This Row],[State]]</f>
        <v>4010301</v>
      </c>
      <c r="I1199" s="135" t="e">
        <f>IF(Systematic[[#This Row],[Sample]]&gt;nSamples,"",INDEX(MarkStats[],MATCH(Systematic[[#This Row],[SampleVariableLabel]],MarkStats[Label],0), Systematic[[#This Row],[State]]+4))</f>
        <v>#N/A</v>
      </c>
    </row>
    <row r="1200" spans="1:9" x14ac:dyDescent="0.25">
      <c r="A1200" s="1">
        <f t="shared" si="57"/>
        <v>4</v>
      </c>
      <c r="B1200" s="1">
        <f t="shared" si="58"/>
        <v>1</v>
      </c>
      <c r="C1200" s="1">
        <f>IF(Systematic[[#This Row],[VariableIndex]]&gt;1,C1199,IF(C1199+1=StepsPerSubsample,0,C1199+1))</f>
        <v>3</v>
      </c>
      <c r="D1200" s="1">
        <f t="shared" si="56"/>
        <v>2</v>
      </c>
      <c r="E1200" s="1" t="str">
        <f>INDEX(Protocol[Mark],MATCH(C1200,Protocol[Step],0))</f>
        <v>4U</v>
      </c>
      <c r="F1200" s="151" t="str">
        <f>INDEX(Variables[Variable],MATCH(Systematic[[#This Row],[VariableIndex]],Variables[Index],0))</f>
        <v>O2 flux per volume</v>
      </c>
      <c r="G1200" s="134">
        <f>Systematic[[#This Row],[Sample]]*1000000+Systematic[[#This Row],[SubSample]]*10000+Systematic[[#This Row],[VariableIndex]]</f>
        <v>4010002</v>
      </c>
      <c r="H1200" s="134">
        <f>Systematic[[#This Row],[SampleVariableLabel]]+100*Systematic[[#This Row],[State]]</f>
        <v>4010302</v>
      </c>
      <c r="I1200" s="135" t="e">
        <f>IF(Systematic[[#This Row],[Sample]]&gt;nSamples,"",INDEX(MarkStats[],MATCH(Systematic[[#This Row],[SampleVariableLabel]],MarkStats[Label],0), Systematic[[#This Row],[State]]+4))</f>
        <v>#N/A</v>
      </c>
    </row>
    <row r="1201" spans="1:9" x14ac:dyDescent="0.25">
      <c r="A1201" s="1">
        <f t="shared" si="57"/>
        <v>4</v>
      </c>
      <c r="B1201" s="1">
        <f t="shared" si="58"/>
        <v>1</v>
      </c>
      <c r="C1201" s="1">
        <f>IF(Systematic[[#This Row],[VariableIndex]]&gt;1,C1200,IF(C1200+1=StepsPerSubsample,0,C1200+1))</f>
        <v>3</v>
      </c>
      <c r="D1201" s="1">
        <f t="shared" si="56"/>
        <v>3</v>
      </c>
      <c r="E1201" s="1" t="str">
        <f>INDEX(Protocol[Mark],MATCH(C1201,Protocol[Step],0))</f>
        <v>4U</v>
      </c>
      <c r="F1201" s="151" t="str">
        <f>INDEX(Variables[Variable],MATCH(Systematic[[#This Row],[VariableIndex]],Variables[Index],0))</f>
        <v>Specific flux</v>
      </c>
      <c r="G1201" s="134">
        <f>Systematic[[#This Row],[Sample]]*1000000+Systematic[[#This Row],[SubSample]]*10000+Systematic[[#This Row],[VariableIndex]]</f>
        <v>4010003</v>
      </c>
      <c r="H1201" s="134">
        <f>Systematic[[#This Row],[SampleVariableLabel]]+100*Systematic[[#This Row],[State]]</f>
        <v>4010303</v>
      </c>
      <c r="I1201" s="135" t="e">
        <f>IF(Systematic[[#This Row],[Sample]]&gt;nSamples,"",INDEX(MarkStats[],MATCH(Systematic[[#This Row],[SampleVariableLabel]],MarkStats[Label],0), Systematic[[#This Row],[State]]+4))</f>
        <v>#N/A</v>
      </c>
    </row>
    <row r="1202" spans="1:9" x14ac:dyDescent="0.25">
      <c r="A1202" s="1">
        <f t="shared" si="57"/>
        <v>4</v>
      </c>
      <c r="B1202" s="1">
        <f t="shared" si="58"/>
        <v>1</v>
      </c>
      <c r="C1202" s="1">
        <f>IF(Systematic[[#This Row],[VariableIndex]]&gt;1,C1201,IF(C1201+1=StepsPerSubsample,0,C1201+1))</f>
        <v>3</v>
      </c>
      <c r="D1202" s="1">
        <f t="shared" si="56"/>
        <v>4</v>
      </c>
      <c r="E1202" s="1" t="str">
        <f>INDEX(Protocol[Mark],MATCH(C1202,Protocol[Step],0))</f>
        <v>4U</v>
      </c>
      <c r="F1202" s="151" t="str">
        <f>INDEX(Variables[Variable],MATCH(Systematic[[#This Row],[VariableIndex]],Variables[Index],0))</f>
        <v>Flux control ratio</v>
      </c>
      <c r="G1202" s="134">
        <f>Systematic[[#This Row],[Sample]]*1000000+Systematic[[#This Row],[SubSample]]*10000+Systematic[[#This Row],[VariableIndex]]</f>
        <v>4010004</v>
      </c>
      <c r="H1202" s="134">
        <f>Systematic[[#This Row],[SampleVariableLabel]]+100*Systematic[[#This Row],[State]]</f>
        <v>4010304</v>
      </c>
      <c r="I1202" s="135" t="e">
        <f>IF(Systematic[[#This Row],[Sample]]&gt;nSamples,"",INDEX(MarkStats[],MATCH(Systematic[[#This Row],[SampleVariableLabel]],MarkStats[Label],0), Systematic[[#This Row],[State]]+4))</f>
        <v>#N/A</v>
      </c>
    </row>
    <row r="1203" spans="1:9" x14ac:dyDescent="0.25">
      <c r="A1203" s="1">
        <f t="shared" si="57"/>
        <v>4</v>
      </c>
      <c r="B1203" s="1">
        <f t="shared" si="58"/>
        <v>1</v>
      </c>
      <c r="C1203" s="1">
        <f>IF(Systematic[[#This Row],[VariableIndex]]&gt;1,C1202,IF(C1202+1=StepsPerSubsample,0,C1202+1))</f>
        <v>3</v>
      </c>
      <c r="D1203" s="1">
        <f t="shared" si="56"/>
        <v>5</v>
      </c>
      <c r="E1203" s="1" t="str">
        <f>INDEX(Protocol[Mark],MATCH(C1203,Protocol[Step],0))</f>
        <v>4U</v>
      </c>
      <c r="F1203" s="151" t="str">
        <f>INDEX(Variables[Variable],MATCH(Systematic[[#This Row],[VariableIndex]],Variables[Index],0))</f>
        <v>Specific flux (mt)</v>
      </c>
      <c r="G1203" s="134">
        <f>Systematic[[#This Row],[Sample]]*1000000+Systematic[[#This Row],[SubSample]]*10000+Systematic[[#This Row],[VariableIndex]]</f>
        <v>4010005</v>
      </c>
      <c r="H1203" s="134">
        <f>Systematic[[#This Row],[SampleVariableLabel]]+100*Systematic[[#This Row],[State]]</f>
        <v>4010305</v>
      </c>
      <c r="I1203" s="135" t="e">
        <f>IF(Systematic[[#This Row],[Sample]]&gt;nSamples,"",INDEX(MarkStats[],MATCH(Systematic[[#This Row],[SampleVariableLabel]],MarkStats[Label],0), Systematic[[#This Row],[State]]+4))</f>
        <v>#N/A</v>
      </c>
    </row>
    <row r="1204" spans="1:9" x14ac:dyDescent="0.25">
      <c r="A1204" s="1">
        <f t="shared" si="57"/>
        <v>4</v>
      </c>
      <c r="B1204" s="1">
        <f t="shared" si="58"/>
        <v>1</v>
      </c>
      <c r="C1204" s="1">
        <f>IF(Systematic[[#This Row],[VariableIndex]]&gt;1,C1203,IF(C1203+1=StepsPerSubsample,0,C1203+1))</f>
        <v>3</v>
      </c>
      <c r="D1204" s="1">
        <f t="shared" si="56"/>
        <v>6</v>
      </c>
      <c r="E1204" s="1" t="str">
        <f>INDEX(Protocol[Mark],MATCH(C1204,Protocol[Step],0))</f>
        <v>4U</v>
      </c>
      <c r="F1204" s="151" t="str">
        <f>INDEX(Variables[Variable],MATCH(Systematic[[#This Row],[VariableIndex]],Variables[Index],0))</f>
        <v>FCR (mt: ROX-corr.)</v>
      </c>
      <c r="G1204" s="134">
        <f>Systematic[[#This Row],[Sample]]*1000000+Systematic[[#This Row],[SubSample]]*10000+Systematic[[#This Row],[VariableIndex]]</f>
        <v>4010006</v>
      </c>
      <c r="H1204" s="134">
        <f>Systematic[[#This Row],[SampleVariableLabel]]+100*Systematic[[#This Row],[State]]</f>
        <v>4010306</v>
      </c>
      <c r="I1204" s="135" t="e">
        <f>IF(Systematic[[#This Row],[Sample]]&gt;nSamples,"",INDEX(MarkStats[],MATCH(Systematic[[#This Row],[SampleVariableLabel]],MarkStats[Label],0), Systematic[[#This Row],[State]]+4))</f>
        <v>#N/A</v>
      </c>
    </row>
    <row r="1205" spans="1:9" x14ac:dyDescent="0.25">
      <c r="A1205" s="1">
        <f t="shared" si="57"/>
        <v>4</v>
      </c>
      <c r="B1205" s="1">
        <f t="shared" si="58"/>
        <v>1</v>
      </c>
      <c r="C1205" s="1">
        <f>IF(Systematic[[#This Row],[VariableIndex]]&gt;1,C1204,IF(C1204+1=StepsPerSubsample,0,C1204+1))</f>
        <v>3</v>
      </c>
      <c r="D1205" s="1">
        <f t="shared" si="56"/>
        <v>7</v>
      </c>
      <c r="E1205" s="1" t="str">
        <f>INDEX(Protocol[Mark],MATCH(C1205,Protocol[Step],0))</f>
        <v>4U</v>
      </c>
      <c r="F1205" s="151" t="str">
        <f>INDEX(Variables[Variable],MATCH(Systematic[[#This Row],[VariableIndex]],Variables[Index],0))</f>
        <v>FCR (mt: ROX-corr.)</v>
      </c>
      <c r="G1205" s="134">
        <f>Systematic[[#This Row],[Sample]]*1000000+Systematic[[#This Row],[SubSample]]*10000+Systematic[[#This Row],[VariableIndex]]</f>
        <v>4010007</v>
      </c>
      <c r="H1205" s="134">
        <f>Systematic[[#This Row],[SampleVariableLabel]]+100*Systematic[[#This Row],[State]]</f>
        <v>4010307</v>
      </c>
      <c r="I1205" s="135" t="e">
        <f>IF(Systematic[[#This Row],[Sample]]&gt;nSamples,"",INDEX(MarkStats[],MATCH(Systematic[[#This Row],[SampleVariableLabel]],MarkStats[Label],0), Systematic[[#This Row],[State]]+4))</f>
        <v>#N/A</v>
      </c>
    </row>
    <row r="1206" spans="1:9" x14ac:dyDescent="0.25">
      <c r="A1206" s="1">
        <f t="shared" si="57"/>
        <v>4</v>
      </c>
      <c r="B1206" s="1">
        <f t="shared" si="58"/>
        <v>1</v>
      </c>
      <c r="C1206" s="1">
        <f>IF(Systematic[[#This Row],[VariableIndex]]&gt;1,C1205,IF(C1205+1=StepsPerSubsample,0,C1205+1))</f>
        <v>4</v>
      </c>
      <c r="D1206" s="1">
        <f t="shared" si="56"/>
        <v>1</v>
      </c>
      <c r="E1206" s="1" t="str">
        <f>INDEX(Protocol[Mark],MATCH(C1206,Protocol[Step],0))</f>
        <v>5Glc</v>
      </c>
      <c r="F1206" s="151" t="str">
        <f>INDEX(Variables[Variable],MATCH(Systematic[[#This Row],[VariableIndex]],Variables[Index],0))</f>
        <v>O2 concentration</v>
      </c>
      <c r="G1206" s="134">
        <f>Systematic[[#This Row],[Sample]]*1000000+Systematic[[#This Row],[SubSample]]*10000+Systematic[[#This Row],[VariableIndex]]</f>
        <v>4010001</v>
      </c>
      <c r="H1206" s="134">
        <f>Systematic[[#This Row],[SampleVariableLabel]]+100*Systematic[[#This Row],[State]]</f>
        <v>4010401</v>
      </c>
      <c r="I1206" s="135" t="e">
        <f>IF(Systematic[[#This Row],[Sample]]&gt;nSamples,"",INDEX(MarkStats[],MATCH(Systematic[[#This Row],[SampleVariableLabel]],MarkStats[Label],0), Systematic[[#This Row],[State]]+4))</f>
        <v>#N/A</v>
      </c>
    </row>
    <row r="1207" spans="1:9" x14ac:dyDescent="0.25">
      <c r="A1207" s="1">
        <f t="shared" si="57"/>
        <v>4</v>
      </c>
      <c r="B1207" s="1">
        <f t="shared" si="58"/>
        <v>1</v>
      </c>
      <c r="C1207" s="1">
        <f>IF(Systematic[[#This Row],[VariableIndex]]&gt;1,C1206,IF(C1206+1=StepsPerSubsample,0,C1206+1))</f>
        <v>4</v>
      </c>
      <c r="D1207" s="1">
        <f t="shared" si="56"/>
        <v>2</v>
      </c>
      <c r="E1207" s="1" t="str">
        <f>INDEX(Protocol[Mark],MATCH(C1207,Protocol[Step],0))</f>
        <v>5Glc</v>
      </c>
      <c r="F1207" s="151" t="str">
        <f>INDEX(Variables[Variable],MATCH(Systematic[[#This Row],[VariableIndex]],Variables[Index],0))</f>
        <v>O2 flux per volume</v>
      </c>
      <c r="G1207" s="134">
        <f>Systematic[[#This Row],[Sample]]*1000000+Systematic[[#This Row],[SubSample]]*10000+Systematic[[#This Row],[VariableIndex]]</f>
        <v>4010002</v>
      </c>
      <c r="H1207" s="134">
        <f>Systematic[[#This Row],[SampleVariableLabel]]+100*Systematic[[#This Row],[State]]</f>
        <v>4010402</v>
      </c>
      <c r="I1207" s="135" t="e">
        <f>IF(Systematic[[#This Row],[Sample]]&gt;nSamples,"",INDEX(MarkStats[],MATCH(Systematic[[#This Row],[SampleVariableLabel]],MarkStats[Label],0), Systematic[[#This Row],[State]]+4))</f>
        <v>#N/A</v>
      </c>
    </row>
    <row r="1208" spans="1:9" x14ac:dyDescent="0.25">
      <c r="A1208" s="1">
        <f t="shared" si="57"/>
        <v>4</v>
      </c>
      <c r="B1208" s="1">
        <f t="shared" si="58"/>
        <v>1</v>
      </c>
      <c r="C1208" s="1">
        <f>IF(Systematic[[#This Row],[VariableIndex]]&gt;1,C1207,IF(C1207+1=StepsPerSubsample,0,C1207+1))</f>
        <v>4</v>
      </c>
      <c r="D1208" s="1">
        <f t="shared" si="56"/>
        <v>3</v>
      </c>
      <c r="E1208" s="1" t="str">
        <f>INDEX(Protocol[Mark],MATCH(C1208,Protocol[Step],0))</f>
        <v>5Glc</v>
      </c>
      <c r="F1208" s="151" t="str">
        <f>INDEX(Variables[Variable],MATCH(Systematic[[#This Row],[VariableIndex]],Variables[Index],0))</f>
        <v>Specific flux</v>
      </c>
      <c r="G1208" s="134">
        <f>Systematic[[#This Row],[Sample]]*1000000+Systematic[[#This Row],[SubSample]]*10000+Systematic[[#This Row],[VariableIndex]]</f>
        <v>4010003</v>
      </c>
      <c r="H1208" s="134">
        <f>Systematic[[#This Row],[SampleVariableLabel]]+100*Systematic[[#This Row],[State]]</f>
        <v>4010403</v>
      </c>
      <c r="I1208" s="135" t="e">
        <f>IF(Systematic[[#This Row],[Sample]]&gt;nSamples,"",INDEX(MarkStats[],MATCH(Systematic[[#This Row],[SampleVariableLabel]],MarkStats[Label],0), Systematic[[#This Row],[State]]+4))</f>
        <v>#N/A</v>
      </c>
    </row>
    <row r="1209" spans="1:9" x14ac:dyDescent="0.25">
      <c r="A1209" s="1">
        <f t="shared" si="57"/>
        <v>4</v>
      </c>
      <c r="B1209" s="1">
        <f t="shared" si="58"/>
        <v>1</v>
      </c>
      <c r="C1209" s="1">
        <f>IF(Systematic[[#This Row],[VariableIndex]]&gt;1,C1208,IF(C1208+1=StepsPerSubsample,0,C1208+1))</f>
        <v>4</v>
      </c>
      <c r="D1209" s="1">
        <f t="shared" si="56"/>
        <v>4</v>
      </c>
      <c r="E1209" s="1" t="str">
        <f>INDEX(Protocol[Mark],MATCH(C1209,Protocol[Step],0))</f>
        <v>5Glc</v>
      </c>
      <c r="F1209" s="151" t="str">
        <f>INDEX(Variables[Variable],MATCH(Systematic[[#This Row],[VariableIndex]],Variables[Index],0))</f>
        <v>Flux control ratio</v>
      </c>
      <c r="G1209" s="134">
        <f>Systematic[[#This Row],[Sample]]*1000000+Systematic[[#This Row],[SubSample]]*10000+Systematic[[#This Row],[VariableIndex]]</f>
        <v>4010004</v>
      </c>
      <c r="H1209" s="134">
        <f>Systematic[[#This Row],[SampleVariableLabel]]+100*Systematic[[#This Row],[State]]</f>
        <v>4010404</v>
      </c>
      <c r="I1209" s="135" t="e">
        <f>IF(Systematic[[#This Row],[Sample]]&gt;nSamples,"",INDEX(MarkStats[],MATCH(Systematic[[#This Row],[SampleVariableLabel]],MarkStats[Label],0), Systematic[[#This Row],[State]]+4))</f>
        <v>#N/A</v>
      </c>
    </row>
    <row r="1210" spans="1:9" x14ac:dyDescent="0.25">
      <c r="A1210" s="1">
        <f t="shared" si="57"/>
        <v>4</v>
      </c>
      <c r="B1210" s="1">
        <f t="shared" si="58"/>
        <v>1</v>
      </c>
      <c r="C1210" s="1">
        <f>IF(Systematic[[#This Row],[VariableIndex]]&gt;1,C1209,IF(C1209+1=StepsPerSubsample,0,C1209+1))</f>
        <v>4</v>
      </c>
      <c r="D1210" s="1">
        <f t="shared" si="56"/>
        <v>5</v>
      </c>
      <c r="E1210" s="1" t="str">
        <f>INDEX(Protocol[Mark],MATCH(C1210,Protocol[Step],0))</f>
        <v>5Glc</v>
      </c>
      <c r="F1210" s="151" t="str">
        <f>INDEX(Variables[Variable],MATCH(Systematic[[#This Row],[VariableIndex]],Variables[Index],0))</f>
        <v>Specific flux (mt)</v>
      </c>
      <c r="G1210" s="134">
        <f>Systematic[[#This Row],[Sample]]*1000000+Systematic[[#This Row],[SubSample]]*10000+Systematic[[#This Row],[VariableIndex]]</f>
        <v>4010005</v>
      </c>
      <c r="H1210" s="134">
        <f>Systematic[[#This Row],[SampleVariableLabel]]+100*Systematic[[#This Row],[State]]</f>
        <v>4010405</v>
      </c>
      <c r="I1210" s="135" t="e">
        <f>IF(Systematic[[#This Row],[Sample]]&gt;nSamples,"",INDEX(MarkStats[],MATCH(Systematic[[#This Row],[SampleVariableLabel]],MarkStats[Label],0), Systematic[[#This Row],[State]]+4))</f>
        <v>#N/A</v>
      </c>
    </row>
    <row r="1211" spans="1:9" x14ac:dyDescent="0.25">
      <c r="A1211" s="1">
        <f t="shared" si="57"/>
        <v>4</v>
      </c>
      <c r="B1211" s="1">
        <f t="shared" si="58"/>
        <v>1</v>
      </c>
      <c r="C1211" s="1">
        <f>IF(Systematic[[#This Row],[VariableIndex]]&gt;1,C1210,IF(C1210+1=StepsPerSubsample,0,C1210+1))</f>
        <v>4</v>
      </c>
      <c r="D1211" s="1">
        <f t="shared" si="56"/>
        <v>6</v>
      </c>
      <c r="E1211" s="1" t="str">
        <f>INDEX(Protocol[Mark],MATCH(C1211,Protocol[Step],0))</f>
        <v>5Glc</v>
      </c>
      <c r="F1211" s="151" t="str">
        <f>INDEX(Variables[Variable],MATCH(Systematic[[#This Row],[VariableIndex]],Variables[Index],0))</f>
        <v>FCR (mt: ROX-corr.)</v>
      </c>
      <c r="G1211" s="134">
        <f>Systematic[[#This Row],[Sample]]*1000000+Systematic[[#This Row],[SubSample]]*10000+Systematic[[#This Row],[VariableIndex]]</f>
        <v>4010006</v>
      </c>
      <c r="H1211" s="134">
        <f>Systematic[[#This Row],[SampleVariableLabel]]+100*Systematic[[#This Row],[State]]</f>
        <v>4010406</v>
      </c>
      <c r="I1211" s="135" t="e">
        <f>IF(Systematic[[#This Row],[Sample]]&gt;nSamples,"",INDEX(MarkStats[],MATCH(Systematic[[#This Row],[SampleVariableLabel]],MarkStats[Label],0), Systematic[[#This Row],[State]]+4))</f>
        <v>#N/A</v>
      </c>
    </row>
    <row r="1212" spans="1:9" x14ac:dyDescent="0.25">
      <c r="A1212" s="1">
        <f t="shared" si="57"/>
        <v>4</v>
      </c>
      <c r="B1212" s="1">
        <f t="shared" si="58"/>
        <v>1</v>
      </c>
      <c r="C1212" s="1">
        <f>IF(Systematic[[#This Row],[VariableIndex]]&gt;1,C1211,IF(C1211+1=StepsPerSubsample,0,C1211+1))</f>
        <v>4</v>
      </c>
      <c r="D1212" s="1">
        <f t="shared" si="56"/>
        <v>7</v>
      </c>
      <c r="E1212" s="1" t="str">
        <f>INDEX(Protocol[Mark],MATCH(C1212,Protocol[Step],0))</f>
        <v>5Glc</v>
      </c>
      <c r="F1212" s="151" t="str">
        <f>INDEX(Variables[Variable],MATCH(Systematic[[#This Row],[VariableIndex]],Variables[Index],0))</f>
        <v>FCR (mt: ROX-corr.)</v>
      </c>
      <c r="G1212" s="134">
        <f>Systematic[[#This Row],[Sample]]*1000000+Systematic[[#This Row],[SubSample]]*10000+Systematic[[#This Row],[VariableIndex]]</f>
        <v>4010007</v>
      </c>
      <c r="H1212" s="134">
        <f>Systematic[[#This Row],[SampleVariableLabel]]+100*Systematic[[#This Row],[State]]</f>
        <v>4010407</v>
      </c>
      <c r="I1212" s="135" t="e">
        <f>IF(Systematic[[#This Row],[Sample]]&gt;nSamples,"",INDEX(MarkStats[],MATCH(Systematic[[#This Row],[SampleVariableLabel]],MarkStats[Label],0), Systematic[[#This Row],[State]]+4))</f>
        <v>#N/A</v>
      </c>
    </row>
    <row r="1213" spans="1:9" x14ac:dyDescent="0.25">
      <c r="A1213" s="1">
        <f t="shared" si="57"/>
        <v>4</v>
      </c>
      <c r="B1213" s="1">
        <f t="shared" si="58"/>
        <v>1</v>
      </c>
      <c r="C1213" s="1">
        <f>IF(Systematic[[#This Row],[VariableIndex]]&gt;1,C1212,IF(C1212+1=StepsPerSubsample,0,C1212+1))</f>
        <v>5</v>
      </c>
      <c r="D1213" s="1">
        <f t="shared" si="56"/>
        <v>1</v>
      </c>
      <c r="E1213" s="1" t="str">
        <f>INDEX(Protocol[Mark],MATCH(C1213,Protocol[Step],0))</f>
        <v>6M2</v>
      </c>
      <c r="F1213" s="151" t="str">
        <f>INDEX(Variables[Variable],MATCH(Systematic[[#This Row],[VariableIndex]],Variables[Index],0))</f>
        <v>O2 concentration</v>
      </c>
      <c r="G1213" s="134">
        <f>Systematic[[#This Row],[Sample]]*1000000+Systematic[[#This Row],[SubSample]]*10000+Systematic[[#This Row],[VariableIndex]]</f>
        <v>4010001</v>
      </c>
      <c r="H1213" s="134">
        <f>Systematic[[#This Row],[SampleVariableLabel]]+100*Systematic[[#This Row],[State]]</f>
        <v>4010501</v>
      </c>
      <c r="I1213" s="135" t="e">
        <f>IF(Systematic[[#This Row],[Sample]]&gt;nSamples,"",INDEX(MarkStats[],MATCH(Systematic[[#This Row],[SampleVariableLabel]],MarkStats[Label],0), Systematic[[#This Row],[State]]+4))</f>
        <v>#N/A</v>
      </c>
    </row>
    <row r="1214" spans="1:9" x14ac:dyDescent="0.25">
      <c r="A1214" s="1">
        <f t="shared" si="57"/>
        <v>4</v>
      </c>
      <c r="B1214" s="1">
        <f t="shared" si="58"/>
        <v>1</v>
      </c>
      <c r="C1214" s="1">
        <f>IF(Systematic[[#This Row],[VariableIndex]]&gt;1,C1213,IF(C1213+1=StepsPerSubsample,0,C1213+1))</f>
        <v>5</v>
      </c>
      <c r="D1214" s="1">
        <f t="shared" si="56"/>
        <v>2</v>
      </c>
      <c r="E1214" s="1" t="str">
        <f>INDEX(Protocol[Mark],MATCH(C1214,Protocol[Step],0))</f>
        <v>6M2</v>
      </c>
      <c r="F1214" s="151" t="str">
        <f>INDEX(Variables[Variable],MATCH(Systematic[[#This Row],[VariableIndex]],Variables[Index],0))</f>
        <v>O2 flux per volume</v>
      </c>
      <c r="G1214" s="134">
        <f>Systematic[[#This Row],[Sample]]*1000000+Systematic[[#This Row],[SubSample]]*10000+Systematic[[#This Row],[VariableIndex]]</f>
        <v>4010002</v>
      </c>
      <c r="H1214" s="134">
        <f>Systematic[[#This Row],[SampleVariableLabel]]+100*Systematic[[#This Row],[State]]</f>
        <v>4010502</v>
      </c>
      <c r="I1214" s="135" t="e">
        <f>IF(Systematic[[#This Row],[Sample]]&gt;nSamples,"",INDEX(MarkStats[],MATCH(Systematic[[#This Row],[SampleVariableLabel]],MarkStats[Label],0), Systematic[[#This Row],[State]]+4))</f>
        <v>#N/A</v>
      </c>
    </row>
    <row r="1215" spans="1:9" x14ac:dyDescent="0.25">
      <c r="A1215" s="1">
        <f t="shared" si="57"/>
        <v>4</v>
      </c>
      <c r="B1215" s="1">
        <f t="shared" si="58"/>
        <v>1</v>
      </c>
      <c r="C1215" s="1">
        <f>IF(Systematic[[#This Row],[VariableIndex]]&gt;1,C1214,IF(C1214+1=StepsPerSubsample,0,C1214+1))</f>
        <v>5</v>
      </c>
      <c r="D1215" s="1">
        <f t="shared" si="56"/>
        <v>3</v>
      </c>
      <c r="E1215" s="1" t="str">
        <f>INDEX(Protocol[Mark],MATCH(C1215,Protocol[Step],0))</f>
        <v>6M2</v>
      </c>
      <c r="F1215" s="151" t="str">
        <f>INDEX(Variables[Variable],MATCH(Systematic[[#This Row],[VariableIndex]],Variables[Index],0))</f>
        <v>Specific flux</v>
      </c>
      <c r="G1215" s="134">
        <f>Systematic[[#This Row],[Sample]]*1000000+Systematic[[#This Row],[SubSample]]*10000+Systematic[[#This Row],[VariableIndex]]</f>
        <v>4010003</v>
      </c>
      <c r="H1215" s="134">
        <f>Systematic[[#This Row],[SampleVariableLabel]]+100*Systematic[[#This Row],[State]]</f>
        <v>4010503</v>
      </c>
      <c r="I1215" s="135" t="e">
        <f>IF(Systematic[[#This Row],[Sample]]&gt;nSamples,"",INDEX(MarkStats[],MATCH(Systematic[[#This Row],[SampleVariableLabel]],MarkStats[Label],0), Systematic[[#This Row],[State]]+4))</f>
        <v>#N/A</v>
      </c>
    </row>
    <row r="1216" spans="1:9" x14ac:dyDescent="0.25">
      <c r="A1216" s="1">
        <f t="shared" si="57"/>
        <v>4</v>
      </c>
      <c r="B1216" s="1">
        <f t="shared" si="58"/>
        <v>1</v>
      </c>
      <c r="C1216" s="1">
        <f>IF(Systematic[[#This Row],[VariableIndex]]&gt;1,C1215,IF(C1215+1=StepsPerSubsample,0,C1215+1))</f>
        <v>5</v>
      </c>
      <c r="D1216" s="1">
        <f t="shared" si="56"/>
        <v>4</v>
      </c>
      <c r="E1216" s="1" t="str">
        <f>INDEX(Protocol[Mark],MATCH(C1216,Protocol[Step],0))</f>
        <v>6M2</v>
      </c>
      <c r="F1216" s="151" t="str">
        <f>INDEX(Variables[Variable],MATCH(Systematic[[#This Row],[VariableIndex]],Variables[Index],0))</f>
        <v>Flux control ratio</v>
      </c>
      <c r="G1216" s="134">
        <f>Systematic[[#This Row],[Sample]]*1000000+Systematic[[#This Row],[SubSample]]*10000+Systematic[[#This Row],[VariableIndex]]</f>
        <v>4010004</v>
      </c>
      <c r="H1216" s="134">
        <f>Systematic[[#This Row],[SampleVariableLabel]]+100*Systematic[[#This Row],[State]]</f>
        <v>4010504</v>
      </c>
      <c r="I1216" s="135" t="e">
        <f>IF(Systematic[[#This Row],[Sample]]&gt;nSamples,"",INDEX(MarkStats[],MATCH(Systematic[[#This Row],[SampleVariableLabel]],MarkStats[Label],0), Systematic[[#This Row],[State]]+4))</f>
        <v>#N/A</v>
      </c>
    </row>
    <row r="1217" spans="1:9" x14ac:dyDescent="0.25">
      <c r="A1217" s="1">
        <f t="shared" si="57"/>
        <v>4</v>
      </c>
      <c r="B1217" s="1">
        <f t="shared" si="58"/>
        <v>1</v>
      </c>
      <c r="C1217" s="1">
        <f>IF(Systematic[[#This Row],[VariableIndex]]&gt;1,C1216,IF(C1216+1=StepsPerSubsample,0,C1216+1))</f>
        <v>5</v>
      </c>
      <c r="D1217" s="1">
        <f t="shared" si="56"/>
        <v>5</v>
      </c>
      <c r="E1217" s="1" t="str">
        <f>INDEX(Protocol[Mark],MATCH(C1217,Protocol[Step],0))</f>
        <v>6M2</v>
      </c>
      <c r="F1217" s="151" t="str">
        <f>INDEX(Variables[Variable],MATCH(Systematic[[#This Row],[VariableIndex]],Variables[Index],0))</f>
        <v>Specific flux (mt)</v>
      </c>
      <c r="G1217" s="134">
        <f>Systematic[[#This Row],[Sample]]*1000000+Systematic[[#This Row],[SubSample]]*10000+Systematic[[#This Row],[VariableIndex]]</f>
        <v>4010005</v>
      </c>
      <c r="H1217" s="134">
        <f>Systematic[[#This Row],[SampleVariableLabel]]+100*Systematic[[#This Row],[State]]</f>
        <v>4010505</v>
      </c>
      <c r="I1217" s="135" t="e">
        <f>IF(Systematic[[#This Row],[Sample]]&gt;nSamples,"",INDEX(MarkStats[],MATCH(Systematic[[#This Row],[SampleVariableLabel]],MarkStats[Label],0), Systematic[[#This Row],[State]]+4))</f>
        <v>#N/A</v>
      </c>
    </row>
    <row r="1218" spans="1:9" x14ac:dyDescent="0.25">
      <c r="A1218" s="1">
        <f t="shared" si="57"/>
        <v>4</v>
      </c>
      <c r="B1218" s="1">
        <f t="shared" si="58"/>
        <v>1</v>
      </c>
      <c r="C1218" s="1">
        <f>IF(Systematic[[#This Row],[VariableIndex]]&gt;1,C1217,IF(C1217+1=StepsPerSubsample,0,C1217+1))</f>
        <v>5</v>
      </c>
      <c r="D1218" s="1">
        <f t="shared" si="56"/>
        <v>6</v>
      </c>
      <c r="E1218" s="1" t="str">
        <f>INDEX(Protocol[Mark],MATCH(C1218,Protocol[Step],0))</f>
        <v>6M2</v>
      </c>
      <c r="F1218" s="151" t="str">
        <f>INDEX(Variables[Variable],MATCH(Systematic[[#This Row],[VariableIndex]],Variables[Index],0))</f>
        <v>FCR (mt: ROX-corr.)</v>
      </c>
      <c r="G1218" s="134">
        <f>Systematic[[#This Row],[Sample]]*1000000+Systematic[[#This Row],[SubSample]]*10000+Systematic[[#This Row],[VariableIndex]]</f>
        <v>4010006</v>
      </c>
      <c r="H1218" s="134">
        <f>Systematic[[#This Row],[SampleVariableLabel]]+100*Systematic[[#This Row],[State]]</f>
        <v>4010506</v>
      </c>
      <c r="I1218" s="135" t="e">
        <f>IF(Systematic[[#This Row],[Sample]]&gt;nSamples,"",INDEX(MarkStats[],MATCH(Systematic[[#This Row],[SampleVariableLabel]],MarkStats[Label],0), Systematic[[#This Row],[State]]+4))</f>
        <v>#N/A</v>
      </c>
    </row>
    <row r="1219" spans="1:9" x14ac:dyDescent="0.25">
      <c r="A1219" s="1">
        <f t="shared" si="57"/>
        <v>4</v>
      </c>
      <c r="B1219" s="1">
        <f t="shared" si="58"/>
        <v>1</v>
      </c>
      <c r="C1219" s="1">
        <f>IF(Systematic[[#This Row],[VariableIndex]]&gt;1,C1218,IF(C1218+1=StepsPerSubsample,0,C1218+1))</f>
        <v>5</v>
      </c>
      <c r="D1219" s="1">
        <f t="shared" ref="D1219:D1282" si="59">IF(D1218=nVariables,1,D1218+1)</f>
        <v>7</v>
      </c>
      <c r="E1219" s="1" t="str">
        <f>INDEX(Protocol[Mark],MATCH(C1219,Protocol[Step],0))</f>
        <v>6M2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4010007</v>
      </c>
      <c r="H1219" s="134">
        <f>Systematic[[#This Row],[SampleVariableLabel]]+100*Systematic[[#This Row],[State]]</f>
        <v>4010507</v>
      </c>
      <c r="I1219" s="135" t="e">
        <f>IF(Systematic[[#This Row],[Sample]]&gt;nSamples,"",INDEX(MarkStats[],MATCH(Systematic[[#This Row],[SampleVariableLabel]],MarkStats[Label],0), Systematic[[#This Row],[State]]+4))</f>
        <v>#N/A</v>
      </c>
    </row>
    <row r="1220" spans="1:9" x14ac:dyDescent="0.25">
      <c r="A1220" s="1">
        <f t="shared" si="57"/>
        <v>4</v>
      </c>
      <c r="B1220" s="1">
        <f t="shared" si="58"/>
        <v>1</v>
      </c>
      <c r="C1220" s="1">
        <f>IF(Systematic[[#This Row],[VariableIndex]]&gt;1,C1219,IF(C1219+1=StepsPerSubsample,0,C1219+1))</f>
        <v>6</v>
      </c>
      <c r="D1220" s="1">
        <f t="shared" si="59"/>
        <v>1</v>
      </c>
      <c r="E1220" s="1" t="str">
        <f>INDEX(Protocol[Mark],MATCH(C1220,Protocol[Step],0))</f>
        <v>7Rot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4010001</v>
      </c>
      <c r="H1220" s="134">
        <f>Systematic[[#This Row],[SampleVariableLabel]]+100*Systematic[[#This Row],[State]]</f>
        <v>4010601</v>
      </c>
      <c r="I1220" s="135" t="e">
        <f>IF(Systematic[[#This Row],[Sample]]&gt;nSamples,"",INDEX(MarkStats[],MATCH(Systematic[[#This Row],[SampleVariableLabel]],MarkStats[Label],0), Systematic[[#This Row],[State]]+4))</f>
        <v>#N/A</v>
      </c>
    </row>
    <row r="1221" spans="1:9" x14ac:dyDescent="0.25">
      <c r="A1221" s="1">
        <f t="shared" si="57"/>
        <v>4</v>
      </c>
      <c r="B1221" s="1">
        <f t="shared" si="58"/>
        <v>1</v>
      </c>
      <c r="C1221" s="1">
        <f>IF(Systematic[[#This Row],[VariableIndex]]&gt;1,C1220,IF(C1220+1=StepsPerSubsample,0,C1220+1))</f>
        <v>6</v>
      </c>
      <c r="D1221" s="1">
        <f t="shared" si="59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4010002</v>
      </c>
      <c r="H1221" s="134">
        <f>Systematic[[#This Row],[SampleVariableLabel]]+100*Systematic[[#This Row],[State]]</f>
        <v>4010602</v>
      </c>
      <c r="I1221" s="135" t="e">
        <f>IF(Systematic[[#This Row],[Sample]]&gt;nSamples,"",INDEX(MarkStats[],MATCH(Systematic[[#This Row],[SampleVariableLabel]],MarkStats[Label],0), Systematic[[#This Row],[State]]+4))</f>
        <v>#N/A</v>
      </c>
    </row>
    <row r="1222" spans="1:9" x14ac:dyDescent="0.25">
      <c r="A1222" s="1">
        <f t="shared" si="57"/>
        <v>4</v>
      </c>
      <c r="B1222" s="1">
        <f t="shared" si="58"/>
        <v>1</v>
      </c>
      <c r="C1222" s="1">
        <f>IF(Systematic[[#This Row],[VariableIndex]]&gt;1,C1221,IF(C1221+1=StepsPerSubsample,0,C1221+1))</f>
        <v>6</v>
      </c>
      <c r="D1222" s="1">
        <f t="shared" si="59"/>
        <v>3</v>
      </c>
      <c r="E1222" s="1" t="str">
        <f>INDEX(Protocol[Mark],MATCH(C1222,Protocol[Step],0))</f>
        <v>7Rot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4010003</v>
      </c>
      <c r="H1222" s="134">
        <f>Systematic[[#This Row],[SampleVariableLabel]]+100*Systematic[[#This Row],[State]]</f>
        <v>4010603</v>
      </c>
      <c r="I1222" s="135" t="e">
        <f>IF(Systematic[[#This Row],[Sample]]&gt;nSamples,"",INDEX(MarkStats[],MATCH(Systematic[[#This Row],[SampleVariableLabel]],MarkStats[Label],0), Systematic[[#This Row],[State]]+4))</f>
        <v>#N/A</v>
      </c>
    </row>
    <row r="1223" spans="1:9" x14ac:dyDescent="0.25">
      <c r="A1223" s="1">
        <f t="shared" si="57"/>
        <v>4</v>
      </c>
      <c r="B1223" s="1">
        <f t="shared" si="58"/>
        <v>1</v>
      </c>
      <c r="C1223" s="1">
        <f>IF(Systematic[[#This Row],[VariableIndex]]&gt;1,C1222,IF(C1222+1=StepsPerSubsample,0,C1222+1))</f>
        <v>6</v>
      </c>
      <c r="D1223" s="1">
        <f t="shared" si="59"/>
        <v>4</v>
      </c>
      <c r="E1223" s="1" t="str">
        <f>INDEX(Protocol[Mark],MATCH(C1223,Protocol[Step],0))</f>
        <v>7Rot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4010004</v>
      </c>
      <c r="H1223" s="134">
        <f>Systematic[[#This Row],[SampleVariableLabel]]+100*Systematic[[#This Row],[State]]</f>
        <v>4010604</v>
      </c>
      <c r="I1223" s="135" t="e">
        <f>IF(Systematic[[#This Row],[Sample]]&gt;nSamples,"",INDEX(MarkStats[],MATCH(Systematic[[#This Row],[SampleVariableLabel]],MarkStats[Label],0), Systematic[[#This Row],[State]]+4))</f>
        <v>#N/A</v>
      </c>
    </row>
    <row r="1224" spans="1:9" x14ac:dyDescent="0.25">
      <c r="A1224" s="1">
        <f t="shared" si="57"/>
        <v>4</v>
      </c>
      <c r="B1224" s="1">
        <f t="shared" si="58"/>
        <v>1</v>
      </c>
      <c r="C1224" s="1">
        <f>IF(Systematic[[#This Row],[VariableIndex]]&gt;1,C1223,IF(C1223+1=StepsPerSubsample,0,C1223+1))</f>
        <v>6</v>
      </c>
      <c r="D1224" s="1">
        <f t="shared" si="59"/>
        <v>5</v>
      </c>
      <c r="E1224" s="1" t="str">
        <f>INDEX(Protocol[Mark],MATCH(C1224,Protocol[Step],0))</f>
        <v>7Rot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4010005</v>
      </c>
      <c r="H1224" s="134">
        <f>Systematic[[#This Row],[SampleVariableLabel]]+100*Systematic[[#This Row],[State]]</f>
        <v>4010605</v>
      </c>
      <c r="I1224" s="135" t="e">
        <f>IF(Systematic[[#This Row],[Sample]]&gt;nSamples,"",INDEX(MarkStats[],MATCH(Systematic[[#This Row],[SampleVariableLabel]],MarkStats[Label],0), Systematic[[#This Row],[State]]+4))</f>
        <v>#N/A</v>
      </c>
    </row>
    <row r="1225" spans="1:9" x14ac:dyDescent="0.25">
      <c r="A1225" s="1">
        <f t="shared" si="57"/>
        <v>4</v>
      </c>
      <c r="B1225" s="1">
        <f t="shared" si="58"/>
        <v>1</v>
      </c>
      <c r="C1225" s="1">
        <f>IF(Systematic[[#This Row],[VariableIndex]]&gt;1,C1224,IF(C1224+1=StepsPerSubsample,0,C1224+1))</f>
        <v>6</v>
      </c>
      <c r="D1225" s="1">
        <f t="shared" si="59"/>
        <v>6</v>
      </c>
      <c r="E1225" s="1" t="str">
        <f>INDEX(Protocol[Mark],MATCH(C1225,Protocol[Step],0))</f>
        <v>7Rot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4010006</v>
      </c>
      <c r="H1225" s="134">
        <f>Systematic[[#This Row],[SampleVariableLabel]]+100*Systematic[[#This Row],[State]]</f>
        <v>4010606</v>
      </c>
      <c r="I1225" s="135" t="e">
        <f>IF(Systematic[[#This Row],[Sample]]&gt;nSamples,"",INDEX(MarkStats[],MATCH(Systematic[[#This Row],[SampleVariableLabel]],MarkStats[Label],0), Systematic[[#This Row],[State]]+4))</f>
        <v>#N/A</v>
      </c>
    </row>
    <row r="1226" spans="1:9" x14ac:dyDescent="0.25">
      <c r="A1226" s="1">
        <f t="shared" si="57"/>
        <v>4</v>
      </c>
      <c r="B1226" s="1">
        <f t="shared" si="58"/>
        <v>1</v>
      </c>
      <c r="C1226" s="1">
        <f>IF(Systematic[[#This Row],[VariableIndex]]&gt;1,C1225,IF(C1225+1=StepsPerSubsample,0,C1225+1))</f>
        <v>6</v>
      </c>
      <c r="D1226" s="1">
        <f t="shared" si="59"/>
        <v>7</v>
      </c>
      <c r="E1226" s="1" t="str">
        <f>INDEX(Protocol[Mark],MATCH(C1226,Protocol[Step],0))</f>
        <v>7Rot</v>
      </c>
      <c r="F1226" s="151" t="str">
        <f>INDEX(Variables[Variable],MATCH(Systematic[[#This Row],[VariableIndex]],Variables[Index],0))</f>
        <v>FCR (mt: ROX-corr.)</v>
      </c>
      <c r="G1226" s="134">
        <f>Systematic[[#This Row],[Sample]]*1000000+Systematic[[#This Row],[SubSample]]*10000+Systematic[[#This Row],[VariableIndex]]</f>
        <v>4010007</v>
      </c>
      <c r="H1226" s="134">
        <f>Systematic[[#This Row],[SampleVariableLabel]]+100*Systematic[[#This Row],[State]]</f>
        <v>4010607</v>
      </c>
      <c r="I1226" s="135" t="e">
        <f>IF(Systematic[[#This Row],[Sample]]&gt;nSamples,"",INDEX(MarkStats[],MATCH(Systematic[[#This Row],[SampleVariableLabel]],MarkStats[Label],0), Systematic[[#This Row],[State]]+4))</f>
        <v>#N/A</v>
      </c>
    </row>
    <row r="1227" spans="1:9" x14ac:dyDescent="0.25">
      <c r="A1227" s="1">
        <f t="shared" si="57"/>
        <v>4</v>
      </c>
      <c r="B1227" s="1">
        <f t="shared" si="58"/>
        <v>1</v>
      </c>
      <c r="C1227" s="1">
        <f>IF(Systematic[[#This Row],[VariableIndex]]&gt;1,C1226,IF(C1226+1=StepsPerSubsample,0,C1226+1))</f>
        <v>7</v>
      </c>
      <c r="D1227" s="1">
        <f t="shared" si="59"/>
        <v>1</v>
      </c>
      <c r="E1227" s="1" t="str">
        <f>INDEX(Protocol[Mark],MATCH(C1227,Protocol[Step],0))</f>
        <v>8S</v>
      </c>
      <c r="F1227" s="151" t="str">
        <f>INDEX(Variables[Variable],MATCH(Systematic[[#This Row],[VariableIndex]],Variables[Index],0))</f>
        <v>O2 concentration</v>
      </c>
      <c r="G1227" s="134">
        <f>Systematic[[#This Row],[Sample]]*1000000+Systematic[[#This Row],[SubSample]]*10000+Systematic[[#This Row],[VariableIndex]]</f>
        <v>4010001</v>
      </c>
      <c r="H1227" s="134">
        <f>Systematic[[#This Row],[SampleVariableLabel]]+100*Systematic[[#This Row],[State]]</f>
        <v>4010701</v>
      </c>
      <c r="I1227" s="135" t="e">
        <f>IF(Systematic[[#This Row],[Sample]]&gt;nSamples,"",INDEX(MarkStats[],MATCH(Systematic[[#This Row],[SampleVariableLabel]],MarkStats[Label],0), Systematic[[#This Row],[State]]+4))</f>
        <v>#N/A</v>
      </c>
    </row>
    <row r="1228" spans="1:9" x14ac:dyDescent="0.25">
      <c r="A1228" s="1">
        <f t="shared" si="57"/>
        <v>4</v>
      </c>
      <c r="B1228" s="1">
        <f t="shared" si="58"/>
        <v>1</v>
      </c>
      <c r="C1228" s="1">
        <f>IF(Systematic[[#This Row],[VariableIndex]]&gt;1,C1227,IF(C1227+1=StepsPerSubsample,0,C1227+1))</f>
        <v>7</v>
      </c>
      <c r="D1228" s="1">
        <f t="shared" si="59"/>
        <v>2</v>
      </c>
      <c r="E1228" s="1" t="str">
        <f>INDEX(Protocol[Mark],MATCH(C1228,Protocol[Step],0))</f>
        <v>8S</v>
      </c>
      <c r="F1228" s="151" t="str">
        <f>INDEX(Variables[Variable],MATCH(Systematic[[#This Row],[VariableIndex]],Variables[Index],0))</f>
        <v>O2 flux per volume</v>
      </c>
      <c r="G1228" s="134">
        <f>Systematic[[#This Row],[Sample]]*1000000+Systematic[[#This Row],[SubSample]]*10000+Systematic[[#This Row],[VariableIndex]]</f>
        <v>4010002</v>
      </c>
      <c r="H1228" s="134">
        <f>Systematic[[#This Row],[SampleVariableLabel]]+100*Systematic[[#This Row],[State]]</f>
        <v>4010702</v>
      </c>
      <c r="I1228" s="135" t="e">
        <f>IF(Systematic[[#This Row],[Sample]]&gt;nSamples,"",INDEX(MarkStats[],MATCH(Systematic[[#This Row],[SampleVariableLabel]],MarkStats[Label],0), Systematic[[#This Row],[State]]+4))</f>
        <v>#N/A</v>
      </c>
    </row>
    <row r="1229" spans="1:9" x14ac:dyDescent="0.25">
      <c r="A1229" s="1">
        <f t="shared" si="57"/>
        <v>4</v>
      </c>
      <c r="B1229" s="1">
        <f t="shared" si="58"/>
        <v>1</v>
      </c>
      <c r="C1229" s="1">
        <f>IF(Systematic[[#This Row],[VariableIndex]]&gt;1,C1228,IF(C1228+1=StepsPerSubsample,0,C1228+1))</f>
        <v>7</v>
      </c>
      <c r="D1229" s="1">
        <f t="shared" si="59"/>
        <v>3</v>
      </c>
      <c r="E1229" s="1" t="str">
        <f>INDEX(Protocol[Mark],MATCH(C1229,Protocol[Step],0))</f>
        <v>8S</v>
      </c>
      <c r="F1229" s="151" t="str">
        <f>INDEX(Variables[Variable],MATCH(Systematic[[#This Row],[VariableIndex]],Variables[Index],0))</f>
        <v>Specific flux</v>
      </c>
      <c r="G1229" s="134">
        <f>Systematic[[#This Row],[Sample]]*1000000+Systematic[[#This Row],[SubSample]]*10000+Systematic[[#This Row],[VariableIndex]]</f>
        <v>4010003</v>
      </c>
      <c r="H1229" s="134">
        <f>Systematic[[#This Row],[SampleVariableLabel]]+100*Systematic[[#This Row],[State]]</f>
        <v>4010703</v>
      </c>
      <c r="I1229" s="135" t="e">
        <f>IF(Systematic[[#This Row],[Sample]]&gt;nSamples,"",INDEX(MarkStats[],MATCH(Systematic[[#This Row],[SampleVariableLabel]],MarkStats[Label],0), Systematic[[#This Row],[State]]+4))</f>
        <v>#N/A</v>
      </c>
    </row>
    <row r="1230" spans="1:9" x14ac:dyDescent="0.25">
      <c r="A1230" s="1">
        <f t="shared" si="57"/>
        <v>4</v>
      </c>
      <c r="B1230" s="1">
        <f t="shared" si="58"/>
        <v>1</v>
      </c>
      <c r="C1230" s="1">
        <f>IF(Systematic[[#This Row],[VariableIndex]]&gt;1,C1229,IF(C1229+1=StepsPerSubsample,0,C1229+1))</f>
        <v>7</v>
      </c>
      <c r="D1230" s="1">
        <f t="shared" si="59"/>
        <v>4</v>
      </c>
      <c r="E1230" s="1" t="str">
        <f>INDEX(Protocol[Mark],MATCH(C1230,Protocol[Step],0))</f>
        <v>8S</v>
      </c>
      <c r="F1230" s="151" t="str">
        <f>INDEX(Variables[Variable],MATCH(Systematic[[#This Row],[VariableIndex]],Variables[Index],0))</f>
        <v>Flux control ratio</v>
      </c>
      <c r="G1230" s="134">
        <f>Systematic[[#This Row],[Sample]]*1000000+Systematic[[#This Row],[SubSample]]*10000+Systematic[[#This Row],[VariableIndex]]</f>
        <v>4010004</v>
      </c>
      <c r="H1230" s="134">
        <f>Systematic[[#This Row],[SampleVariableLabel]]+100*Systematic[[#This Row],[State]]</f>
        <v>4010704</v>
      </c>
      <c r="I1230" s="135" t="e">
        <f>IF(Systematic[[#This Row],[Sample]]&gt;nSamples,"",INDEX(MarkStats[],MATCH(Systematic[[#This Row],[SampleVariableLabel]],MarkStats[Label],0), Systematic[[#This Row],[State]]+4))</f>
        <v>#N/A</v>
      </c>
    </row>
    <row r="1231" spans="1:9" x14ac:dyDescent="0.25">
      <c r="A1231" s="1">
        <f t="shared" si="57"/>
        <v>4</v>
      </c>
      <c r="B1231" s="1">
        <f t="shared" si="58"/>
        <v>1</v>
      </c>
      <c r="C1231" s="1">
        <f>IF(Systematic[[#This Row],[VariableIndex]]&gt;1,C1230,IF(C1230+1=StepsPerSubsample,0,C1230+1))</f>
        <v>7</v>
      </c>
      <c r="D1231" s="1">
        <f t="shared" si="59"/>
        <v>5</v>
      </c>
      <c r="E1231" s="1" t="str">
        <f>INDEX(Protocol[Mark],MATCH(C1231,Protocol[Step],0))</f>
        <v>8S</v>
      </c>
      <c r="F1231" s="151" t="str">
        <f>INDEX(Variables[Variable],MATCH(Systematic[[#This Row],[VariableIndex]],Variables[Index],0))</f>
        <v>Specific flux (mt)</v>
      </c>
      <c r="G1231" s="134">
        <f>Systematic[[#This Row],[Sample]]*1000000+Systematic[[#This Row],[SubSample]]*10000+Systematic[[#This Row],[VariableIndex]]</f>
        <v>4010005</v>
      </c>
      <c r="H1231" s="134">
        <f>Systematic[[#This Row],[SampleVariableLabel]]+100*Systematic[[#This Row],[State]]</f>
        <v>4010705</v>
      </c>
      <c r="I1231" s="135" t="e">
        <f>IF(Systematic[[#This Row],[Sample]]&gt;nSamples,"",INDEX(MarkStats[],MATCH(Systematic[[#This Row],[SampleVariableLabel]],MarkStats[Label],0), Systematic[[#This Row],[State]]+4))</f>
        <v>#N/A</v>
      </c>
    </row>
    <row r="1232" spans="1:9" x14ac:dyDescent="0.25">
      <c r="A1232" s="1">
        <f t="shared" si="57"/>
        <v>4</v>
      </c>
      <c r="B1232" s="1">
        <f t="shared" si="58"/>
        <v>1</v>
      </c>
      <c r="C1232" s="1">
        <f>IF(Systematic[[#This Row],[VariableIndex]]&gt;1,C1231,IF(C1231+1=StepsPerSubsample,0,C1231+1))</f>
        <v>7</v>
      </c>
      <c r="D1232" s="1">
        <f t="shared" si="59"/>
        <v>6</v>
      </c>
      <c r="E1232" s="1" t="str">
        <f>INDEX(Protocol[Mark],MATCH(C1232,Protocol[Step],0))</f>
        <v>8S</v>
      </c>
      <c r="F1232" s="151" t="str">
        <f>INDEX(Variables[Variable],MATCH(Systematic[[#This Row],[VariableIndex]],Variables[Index],0))</f>
        <v>FCR (mt: ROX-corr.)</v>
      </c>
      <c r="G1232" s="134">
        <f>Systematic[[#This Row],[Sample]]*1000000+Systematic[[#This Row],[SubSample]]*10000+Systematic[[#This Row],[VariableIndex]]</f>
        <v>4010006</v>
      </c>
      <c r="H1232" s="134">
        <f>Systematic[[#This Row],[SampleVariableLabel]]+100*Systematic[[#This Row],[State]]</f>
        <v>4010706</v>
      </c>
      <c r="I1232" s="135" t="e">
        <f>IF(Systematic[[#This Row],[Sample]]&gt;nSamples,"",INDEX(MarkStats[],MATCH(Systematic[[#This Row],[SampleVariableLabel]],MarkStats[Label],0), Systematic[[#This Row],[State]]+4))</f>
        <v>#N/A</v>
      </c>
    </row>
    <row r="1233" spans="1:9" x14ac:dyDescent="0.25">
      <c r="A1233" s="1">
        <f t="shared" si="57"/>
        <v>4</v>
      </c>
      <c r="B1233" s="1">
        <f t="shared" si="58"/>
        <v>1</v>
      </c>
      <c r="C1233" s="1">
        <f>IF(Systematic[[#This Row],[VariableIndex]]&gt;1,C1232,IF(C1232+1=StepsPerSubsample,0,C1232+1))</f>
        <v>7</v>
      </c>
      <c r="D1233" s="1">
        <f t="shared" si="59"/>
        <v>7</v>
      </c>
      <c r="E1233" s="1" t="str">
        <f>INDEX(Protocol[Mark],MATCH(C1233,Protocol[Step],0))</f>
        <v>8S</v>
      </c>
      <c r="F1233" s="151" t="str">
        <f>INDEX(Variables[Variable],MATCH(Systematic[[#This Row],[VariableIndex]],Variables[Index],0))</f>
        <v>FCR (mt: ROX-corr.)</v>
      </c>
      <c r="G1233" s="134">
        <f>Systematic[[#This Row],[Sample]]*1000000+Systematic[[#This Row],[SubSample]]*10000+Systematic[[#This Row],[VariableIndex]]</f>
        <v>4010007</v>
      </c>
      <c r="H1233" s="134">
        <f>Systematic[[#This Row],[SampleVariableLabel]]+100*Systematic[[#This Row],[State]]</f>
        <v>4010707</v>
      </c>
      <c r="I1233" s="135" t="e">
        <f>IF(Systematic[[#This Row],[Sample]]&gt;nSamples,"",INDEX(MarkStats[],MATCH(Systematic[[#This Row],[SampleVariableLabel]],MarkStats[Label],0), Systematic[[#This Row],[State]]+4))</f>
        <v>#N/A</v>
      </c>
    </row>
    <row r="1234" spans="1:9" x14ac:dyDescent="0.25">
      <c r="A1234" s="1">
        <f t="shared" si="57"/>
        <v>4</v>
      </c>
      <c r="B1234" s="1">
        <f t="shared" si="58"/>
        <v>1</v>
      </c>
      <c r="C1234" s="1">
        <f>IF(Systematic[[#This Row],[VariableIndex]]&gt;1,C1233,IF(C1233+1=StepsPerSubsample,0,C1233+1))</f>
        <v>8</v>
      </c>
      <c r="D1234" s="1">
        <f t="shared" si="59"/>
        <v>1</v>
      </c>
      <c r="E1234" s="1" t="str">
        <f>INDEX(Protocol[Mark],MATCH(C1234,Protocol[Step],0))</f>
        <v>9Dig</v>
      </c>
      <c r="F1234" s="151" t="str">
        <f>INDEX(Variables[Variable],MATCH(Systematic[[#This Row],[VariableIndex]],Variables[Index],0))</f>
        <v>O2 concentration</v>
      </c>
      <c r="G1234" s="134">
        <f>Systematic[[#This Row],[Sample]]*1000000+Systematic[[#This Row],[SubSample]]*10000+Systematic[[#This Row],[VariableIndex]]</f>
        <v>4010001</v>
      </c>
      <c r="H1234" s="134">
        <f>Systematic[[#This Row],[SampleVariableLabel]]+100*Systematic[[#This Row],[State]]</f>
        <v>4010801</v>
      </c>
      <c r="I1234" s="135" t="e">
        <f>IF(Systematic[[#This Row],[Sample]]&gt;nSamples,"",INDEX(MarkStats[],MATCH(Systematic[[#This Row],[SampleVariableLabel]],MarkStats[Label],0), Systematic[[#This Row],[State]]+4))</f>
        <v>#N/A</v>
      </c>
    </row>
    <row r="1235" spans="1:9" x14ac:dyDescent="0.25">
      <c r="A1235" s="1">
        <f t="shared" si="57"/>
        <v>4</v>
      </c>
      <c r="B1235" s="1">
        <f t="shared" si="58"/>
        <v>1</v>
      </c>
      <c r="C1235" s="1">
        <f>IF(Systematic[[#This Row],[VariableIndex]]&gt;1,C1234,IF(C1234+1=StepsPerSubsample,0,C1234+1))</f>
        <v>8</v>
      </c>
      <c r="D1235" s="1">
        <f t="shared" si="59"/>
        <v>2</v>
      </c>
      <c r="E1235" s="1" t="str">
        <f>INDEX(Protocol[Mark],MATCH(C1235,Protocol[Step],0))</f>
        <v>9Dig</v>
      </c>
      <c r="F1235" s="151" t="str">
        <f>INDEX(Variables[Variable],MATCH(Systematic[[#This Row],[VariableIndex]],Variables[Index],0))</f>
        <v>O2 flux per volume</v>
      </c>
      <c r="G1235" s="134">
        <f>Systematic[[#This Row],[Sample]]*1000000+Systematic[[#This Row],[SubSample]]*10000+Systematic[[#This Row],[VariableIndex]]</f>
        <v>4010002</v>
      </c>
      <c r="H1235" s="134">
        <f>Systematic[[#This Row],[SampleVariableLabel]]+100*Systematic[[#This Row],[State]]</f>
        <v>4010802</v>
      </c>
      <c r="I1235" s="135" t="e">
        <f>IF(Systematic[[#This Row],[Sample]]&gt;nSamples,"",INDEX(MarkStats[],MATCH(Systematic[[#This Row],[SampleVariableLabel]],MarkStats[Label],0), Systematic[[#This Row],[State]]+4))</f>
        <v>#N/A</v>
      </c>
    </row>
    <row r="1236" spans="1:9" x14ac:dyDescent="0.25">
      <c r="A1236" s="1">
        <f t="shared" si="57"/>
        <v>4</v>
      </c>
      <c r="B1236" s="1">
        <f t="shared" si="58"/>
        <v>1</v>
      </c>
      <c r="C1236" s="1">
        <f>IF(Systematic[[#This Row],[VariableIndex]]&gt;1,C1235,IF(C1235+1=StepsPerSubsample,0,C1235+1))</f>
        <v>8</v>
      </c>
      <c r="D1236" s="1">
        <f t="shared" si="59"/>
        <v>3</v>
      </c>
      <c r="E1236" s="1" t="str">
        <f>INDEX(Protocol[Mark],MATCH(C1236,Protocol[Step],0))</f>
        <v>9Dig</v>
      </c>
      <c r="F1236" s="151" t="str">
        <f>INDEX(Variables[Variable],MATCH(Systematic[[#This Row],[VariableIndex]],Variables[Index],0))</f>
        <v>Specific flux</v>
      </c>
      <c r="G1236" s="134">
        <f>Systematic[[#This Row],[Sample]]*1000000+Systematic[[#This Row],[SubSample]]*10000+Systematic[[#This Row],[VariableIndex]]</f>
        <v>4010003</v>
      </c>
      <c r="H1236" s="134">
        <f>Systematic[[#This Row],[SampleVariableLabel]]+100*Systematic[[#This Row],[State]]</f>
        <v>4010803</v>
      </c>
      <c r="I1236" s="135" t="e">
        <f>IF(Systematic[[#This Row],[Sample]]&gt;nSamples,"",INDEX(MarkStats[],MATCH(Systematic[[#This Row],[SampleVariableLabel]],MarkStats[Label],0), Systematic[[#This Row],[State]]+4))</f>
        <v>#N/A</v>
      </c>
    </row>
    <row r="1237" spans="1:9" x14ac:dyDescent="0.25">
      <c r="A1237" s="1">
        <f t="shared" si="57"/>
        <v>4</v>
      </c>
      <c r="B1237" s="1">
        <f t="shared" si="58"/>
        <v>1</v>
      </c>
      <c r="C1237" s="1">
        <f>IF(Systematic[[#This Row],[VariableIndex]]&gt;1,C1236,IF(C1236+1=StepsPerSubsample,0,C1236+1))</f>
        <v>8</v>
      </c>
      <c r="D1237" s="1">
        <f t="shared" si="59"/>
        <v>4</v>
      </c>
      <c r="E1237" s="1" t="str">
        <f>INDEX(Protocol[Mark],MATCH(C1237,Protocol[Step],0))</f>
        <v>9Dig</v>
      </c>
      <c r="F1237" s="151" t="str">
        <f>INDEX(Variables[Variable],MATCH(Systematic[[#This Row],[VariableIndex]],Variables[Index],0))</f>
        <v>Flux control ratio</v>
      </c>
      <c r="G1237" s="134">
        <f>Systematic[[#This Row],[Sample]]*1000000+Systematic[[#This Row],[SubSample]]*10000+Systematic[[#This Row],[VariableIndex]]</f>
        <v>4010004</v>
      </c>
      <c r="H1237" s="134">
        <f>Systematic[[#This Row],[SampleVariableLabel]]+100*Systematic[[#This Row],[State]]</f>
        <v>4010804</v>
      </c>
      <c r="I1237" s="135" t="e">
        <f>IF(Systematic[[#This Row],[Sample]]&gt;nSamples,"",INDEX(MarkStats[],MATCH(Systematic[[#This Row],[SampleVariableLabel]],MarkStats[Label],0), Systematic[[#This Row],[State]]+4))</f>
        <v>#N/A</v>
      </c>
    </row>
    <row r="1238" spans="1:9" x14ac:dyDescent="0.25">
      <c r="A1238" s="1">
        <f t="shared" si="57"/>
        <v>4</v>
      </c>
      <c r="B1238" s="1">
        <f t="shared" si="58"/>
        <v>1</v>
      </c>
      <c r="C1238" s="1">
        <f>IF(Systematic[[#This Row],[VariableIndex]]&gt;1,C1237,IF(C1237+1=StepsPerSubsample,0,C1237+1))</f>
        <v>8</v>
      </c>
      <c r="D1238" s="1">
        <f t="shared" si="59"/>
        <v>5</v>
      </c>
      <c r="E1238" s="1" t="str">
        <f>INDEX(Protocol[Mark],MATCH(C1238,Protocol[Step],0))</f>
        <v>9Dig</v>
      </c>
      <c r="F1238" s="151" t="str">
        <f>INDEX(Variables[Variable],MATCH(Systematic[[#This Row],[VariableIndex]],Variables[Index],0))</f>
        <v>Specific flux (mt)</v>
      </c>
      <c r="G1238" s="134">
        <f>Systematic[[#This Row],[Sample]]*1000000+Systematic[[#This Row],[SubSample]]*10000+Systematic[[#This Row],[VariableIndex]]</f>
        <v>4010005</v>
      </c>
      <c r="H1238" s="134">
        <f>Systematic[[#This Row],[SampleVariableLabel]]+100*Systematic[[#This Row],[State]]</f>
        <v>4010805</v>
      </c>
      <c r="I1238" s="135" t="e">
        <f>IF(Systematic[[#This Row],[Sample]]&gt;nSamples,"",INDEX(MarkStats[],MATCH(Systematic[[#This Row],[SampleVariableLabel]],MarkStats[Label],0), Systematic[[#This Row],[State]]+4))</f>
        <v>#N/A</v>
      </c>
    </row>
    <row r="1239" spans="1:9" x14ac:dyDescent="0.25">
      <c r="A1239" s="1">
        <f t="shared" si="57"/>
        <v>4</v>
      </c>
      <c r="B1239" s="1">
        <f t="shared" si="58"/>
        <v>1</v>
      </c>
      <c r="C1239" s="1">
        <f>IF(Systematic[[#This Row],[VariableIndex]]&gt;1,C1238,IF(C1238+1=StepsPerSubsample,0,C1238+1))</f>
        <v>8</v>
      </c>
      <c r="D1239" s="1">
        <f t="shared" si="59"/>
        <v>6</v>
      </c>
      <c r="E1239" s="1" t="str">
        <f>INDEX(Protocol[Mark],MATCH(C1239,Protocol[Step],0))</f>
        <v>9Dig</v>
      </c>
      <c r="F1239" s="151" t="str">
        <f>INDEX(Variables[Variable],MATCH(Systematic[[#This Row],[VariableIndex]],Variables[Index],0))</f>
        <v>FCR (mt: ROX-corr.)</v>
      </c>
      <c r="G1239" s="134">
        <f>Systematic[[#This Row],[Sample]]*1000000+Systematic[[#This Row],[SubSample]]*10000+Systematic[[#This Row],[VariableIndex]]</f>
        <v>4010006</v>
      </c>
      <c r="H1239" s="134">
        <f>Systematic[[#This Row],[SampleVariableLabel]]+100*Systematic[[#This Row],[State]]</f>
        <v>4010806</v>
      </c>
      <c r="I1239" s="135" t="e">
        <f>IF(Systematic[[#This Row],[Sample]]&gt;nSamples,"",INDEX(MarkStats[],MATCH(Systematic[[#This Row],[SampleVariableLabel]],MarkStats[Label],0), Systematic[[#This Row],[State]]+4))</f>
        <v>#N/A</v>
      </c>
    </row>
    <row r="1240" spans="1:9" x14ac:dyDescent="0.25">
      <c r="A1240" s="1">
        <f t="shared" si="57"/>
        <v>4</v>
      </c>
      <c r="B1240" s="1">
        <f t="shared" si="58"/>
        <v>1</v>
      </c>
      <c r="C1240" s="1">
        <f>IF(Systematic[[#This Row],[VariableIndex]]&gt;1,C1239,IF(C1239+1=StepsPerSubsample,0,C1239+1))</f>
        <v>8</v>
      </c>
      <c r="D1240" s="1">
        <f t="shared" si="59"/>
        <v>7</v>
      </c>
      <c r="E1240" s="1" t="str">
        <f>INDEX(Protocol[Mark],MATCH(C1240,Protocol[Step],0))</f>
        <v>9Dig</v>
      </c>
      <c r="F1240" s="151" t="str">
        <f>INDEX(Variables[Variable],MATCH(Systematic[[#This Row],[VariableIndex]],Variables[Index],0))</f>
        <v>FCR (mt: ROX-corr.)</v>
      </c>
      <c r="G1240" s="134">
        <f>Systematic[[#This Row],[Sample]]*1000000+Systematic[[#This Row],[SubSample]]*10000+Systematic[[#This Row],[VariableIndex]]</f>
        <v>4010007</v>
      </c>
      <c r="H1240" s="134">
        <f>Systematic[[#This Row],[SampleVariableLabel]]+100*Systematic[[#This Row],[State]]</f>
        <v>4010807</v>
      </c>
      <c r="I1240" s="135" t="e">
        <f>IF(Systematic[[#This Row],[Sample]]&gt;nSamples,"",INDEX(MarkStats[],MATCH(Systematic[[#This Row],[SampleVariableLabel]],MarkStats[Label],0), Systematic[[#This Row],[State]]+4))</f>
        <v>#N/A</v>
      </c>
    </row>
    <row r="1241" spans="1:9" x14ac:dyDescent="0.25">
      <c r="A1241" s="1">
        <f t="shared" si="57"/>
        <v>4</v>
      </c>
      <c r="B1241" s="1">
        <f t="shared" si="58"/>
        <v>1</v>
      </c>
      <c r="C1241" s="1">
        <f>IF(Systematic[[#This Row],[VariableIndex]]&gt;1,C1240,IF(C1240+1=StepsPerSubsample,0,C1240+1))</f>
        <v>9</v>
      </c>
      <c r="D1241" s="1">
        <f t="shared" si="59"/>
        <v>1</v>
      </c>
      <c r="E1241" s="1" t="str">
        <f>INDEX(Protocol[Mark],MATCH(C1241,Protocol[Step],0))</f>
        <v>9U</v>
      </c>
      <c r="F1241" s="151" t="str">
        <f>INDEX(Variables[Variable],MATCH(Systematic[[#This Row],[VariableIndex]],Variables[Index],0))</f>
        <v>O2 concentration</v>
      </c>
      <c r="G1241" s="134">
        <f>Systematic[[#This Row],[Sample]]*1000000+Systematic[[#This Row],[SubSample]]*10000+Systematic[[#This Row],[VariableIndex]]</f>
        <v>4010001</v>
      </c>
      <c r="H1241" s="134">
        <f>Systematic[[#This Row],[SampleVariableLabel]]+100*Systematic[[#This Row],[State]]</f>
        <v>4010901</v>
      </c>
      <c r="I1241" s="135" t="e">
        <f>IF(Systematic[[#This Row],[Sample]]&gt;nSamples,"",INDEX(MarkStats[],MATCH(Systematic[[#This Row],[SampleVariableLabel]],MarkStats[Label],0), Systematic[[#This Row],[State]]+4))</f>
        <v>#N/A</v>
      </c>
    </row>
    <row r="1242" spans="1:9" x14ac:dyDescent="0.25">
      <c r="A1242" s="1">
        <f t="shared" si="57"/>
        <v>4</v>
      </c>
      <c r="B1242" s="1">
        <f t="shared" si="58"/>
        <v>1</v>
      </c>
      <c r="C1242" s="1">
        <f>IF(Systematic[[#This Row],[VariableIndex]]&gt;1,C1241,IF(C1241+1=StepsPerSubsample,0,C1241+1))</f>
        <v>9</v>
      </c>
      <c r="D1242" s="1">
        <f t="shared" si="59"/>
        <v>2</v>
      </c>
      <c r="E1242" s="1" t="str">
        <f>INDEX(Protocol[Mark],MATCH(C1242,Protocol[Step],0))</f>
        <v>9U</v>
      </c>
      <c r="F1242" s="151" t="str">
        <f>INDEX(Variables[Variable],MATCH(Systematic[[#This Row],[VariableIndex]],Variables[Index],0))</f>
        <v>O2 flux per volume</v>
      </c>
      <c r="G1242" s="134">
        <f>Systematic[[#This Row],[Sample]]*1000000+Systematic[[#This Row],[SubSample]]*10000+Systematic[[#This Row],[VariableIndex]]</f>
        <v>4010002</v>
      </c>
      <c r="H1242" s="134">
        <f>Systematic[[#This Row],[SampleVariableLabel]]+100*Systematic[[#This Row],[State]]</f>
        <v>4010902</v>
      </c>
      <c r="I1242" s="135" t="e">
        <f>IF(Systematic[[#This Row],[Sample]]&gt;nSamples,"",INDEX(MarkStats[],MATCH(Systematic[[#This Row],[SampleVariableLabel]],MarkStats[Label],0), Systematic[[#This Row],[State]]+4))</f>
        <v>#N/A</v>
      </c>
    </row>
    <row r="1243" spans="1:9" x14ac:dyDescent="0.25">
      <c r="A1243" s="1">
        <f t="shared" si="57"/>
        <v>4</v>
      </c>
      <c r="B1243" s="1">
        <f t="shared" si="58"/>
        <v>1</v>
      </c>
      <c r="C1243" s="1">
        <f>IF(Systematic[[#This Row],[VariableIndex]]&gt;1,C1242,IF(C1242+1=StepsPerSubsample,0,C1242+1))</f>
        <v>9</v>
      </c>
      <c r="D1243" s="1">
        <f t="shared" si="59"/>
        <v>3</v>
      </c>
      <c r="E1243" s="1" t="str">
        <f>INDEX(Protocol[Mark],MATCH(C1243,Protocol[Step],0))</f>
        <v>9U</v>
      </c>
      <c r="F1243" s="151" t="str">
        <f>INDEX(Variables[Variable],MATCH(Systematic[[#This Row],[VariableIndex]],Variables[Index],0))</f>
        <v>Specific flux</v>
      </c>
      <c r="G1243" s="134">
        <f>Systematic[[#This Row],[Sample]]*1000000+Systematic[[#This Row],[SubSample]]*10000+Systematic[[#This Row],[VariableIndex]]</f>
        <v>4010003</v>
      </c>
      <c r="H1243" s="134">
        <f>Systematic[[#This Row],[SampleVariableLabel]]+100*Systematic[[#This Row],[State]]</f>
        <v>4010903</v>
      </c>
      <c r="I1243" s="135" t="e">
        <f>IF(Systematic[[#This Row],[Sample]]&gt;nSamples,"",INDEX(MarkStats[],MATCH(Systematic[[#This Row],[SampleVariableLabel]],MarkStats[Label],0), Systematic[[#This Row],[State]]+4))</f>
        <v>#N/A</v>
      </c>
    </row>
    <row r="1244" spans="1:9" x14ac:dyDescent="0.25">
      <c r="A1244" s="1">
        <f t="shared" si="57"/>
        <v>4</v>
      </c>
      <c r="B1244" s="1">
        <f t="shared" si="58"/>
        <v>1</v>
      </c>
      <c r="C1244" s="1">
        <f>IF(Systematic[[#This Row],[VariableIndex]]&gt;1,C1243,IF(C1243+1=StepsPerSubsample,0,C1243+1))</f>
        <v>9</v>
      </c>
      <c r="D1244" s="1">
        <f t="shared" si="59"/>
        <v>4</v>
      </c>
      <c r="E1244" s="1" t="str">
        <f>INDEX(Protocol[Mark],MATCH(C1244,Protocol[Step],0))</f>
        <v>9U</v>
      </c>
      <c r="F1244" s="151" t="str">
        <f>INDEX(Variables[Variable],MATCH(Systematic[[#This Row],[VariableIndex]],Variables[Index],0))</f>
        <v>Flux control ratio</v>
      </c>
      <c r="G1244" s="134">
        <f>Systematic[[#This Row],[Sample]]*1000000+Systematic[[#This Row],[SubSample]]*10000+Systematic[[#This Row],[VariableIndex]]</f>
        <v>4010004</v>
      </c>
      <c r="H1244" s="134">
        <f>Systematic[[#This Row],[SampleVariableLabel]]+100*Systematic[[#This Row],[State]]</f>
        <v>4010904</v>
      </c>
      <c r="I1244" s="135" t="e">
        <f>IF(Systematic[[#This Row],[Sample]]&gt;nSamples,"",INDEX(MarkStats[],MATCH(Systematic[[#This Row],[SampleVariableLabel]],MarkStats[Label],0), Systematic[[#This Row],[State]]+4))</f>
        <v>#N/A</v>
      </c>
    </row>
    <row r="1245" spans="1:9" x14ac:dyDescent="0.25">
      <c r="A1245" s="1">
        <f t="shared" si="57"/>
        <v>4</v>
      </c>
      <c r="B1245" s="1">
        <f t="shared" si="58"/>
        <v>1</v>
      </c>
      <c r="C1245" s="1">
        <f>IF(Systematic[[#This Row],[VariableIndex]]&gt;1,C1244,IF(C1244+1=StepsPerSubsample,0,C1244+1))</f>
        <v>9</v>
      </c>
      <c r="D1245" s="1">
        <f t="shared" si="59"/>
        <v>5</v>
      </c>
      <c r="E1245" s="1" t="str">
        <f>INDEX(Protocol[Mark],MATCH(C1245,Protocol[Step],0))</f>
        <v>9U</v>
      </c>
      <c r="F1245" s="151" t="str">
        <f>INDEX(Variables[Variable],MATCH(Systematic[[#This Row],[VariableIndex]],Variables[Index],0))</f>
        <v>Specific flux (mt)</v>
      </c>
      <c r="G1245" s="134">
        <f>Systematic[[#This Row],[Sample]]*1000000+Systematic[[#This Row],[SubSample]]*10000+Systematic[[#This Row],[VariableIndex]]</f>
        <v>4010005</v>
      </c>
      <c r="H1245" s="134">
        <f>Systematic[[#This Row],[SampleVariableLabel]]+100*Systematic[[#This Row],[State]]</f>
        <v>4010905</v>
      </c>
      <c r="I1245" s="135" t="e">
        <f>IF(Systematic[[#This Row],[Sample]]&gt;nSamples,"",INDEX(MarkStats[],MATCH(Systematic[[#This Row],[SampleVariableLabel]],MarkStats[Label],0), Systematic[[#This Row],[State]]+4))</f>
        <v>#N/A</v>
      </c>
    </row>
    <row r="1246" spans="1:9" x14ac:dyDescent="0.25">
      <c r="A1246" s="1">
        <f t="shared" si="57"/>
        <v>4</v>
      </c>
      <c r="B1246" s="1">
        <f t="shared" si="58"/>
        <v>1</v>
      </c>
      <c r="C1246" s="1">
        <f>IF(Systematic[[#This Row],[VariableIndex]]&gt;1,C1245,IF(C1245+1=StepsPerSubsample,0,C1245+1))</f>
        <v>9</v>
      </c>
      <c r="D1246" s="1">
        <f t="shared" si="59"/>
        <v>6</v>
      </c>
      <c r="E1246" s="1" t="str">
        <f>INDEX(Protocol[Mark],MATCH(C1246,Protocol[Step],0))</f>
        <v>9U</v>
      </c>
      <c r="F1246" s="151" t="str">
        <f>INDEX(Variables[Variable],MATCH(Systematic[[#This Row],[VariableIndex]],Variables[Index],0))</f>
        <v>FCR (mt: ROX-corr.)</v>
      </c>
      <c r="G1246" s="134">
        <f>Systematic[[#This Row],[Sample]]*1000000+Systematic[[#This Row],[SubSample]]*10000+Systematic[[#This Row],[VariableIndex]]</f>
        <v>4010006</v>
      </c>
      <c r="H1246" s="134">
        <f>Systematic[[#This Row],[SampleVariableLabel]]+100*Systematic[[#This Row],[State]]</f>
        <v>4010906</v>
      </c>
      <c r="I1246" s="135" t="e">
        <f>IF(Systematic[[#This Row],[Sample]]&gt;nSamples,"",INDEX(MarkStats[],MATCH(Systematic[[#This Row],[SampleVariableLabel]],MarkStats[Label],0), Systematic[[#This Row],[State]]+4))</f>
        <v>#N/A</v>
      </c>
    </row>
    <row r="1247" spans="1:9" x14ac:dyDescent="0.25">
      <c r="A1247" s="1">
        <f t="shared" si="57"/>
        <v>4</v>
      </c>
      <c r="B1247" s="1">
        <f t="shared" si="58"/>
        <v>1</v>
      </c>
      <c r="C1247" s="1">
        <f>IF(Systematic[[#This Row],[VariableIndex]]&gt;1,C1246,IF(C1246+1=StepsPerSubsample,0,C1246+1))</f>
        <v>9</v>
      </c>
      <c r="D1247" s="1">
        <f t="shared" si="59"/>
        <v>7</v>
      </c>
      <c r="E1247" s="1" t="str">
        <f>INDEX(Protocol[Mark],MATCH(C1247,Protocol[Step],0))</f>
        <v>9U</v>
      </c>
      <c r="F1247" s="151" t="str">
        <f>INDEX(Variables[Variable],MATCH(Systematic[[#This Row],[VariableIndex]],Variables[Index],0))</f>
        <v>FCR (mt: ROX-corr.)</v>
      </c>
      <c r="G1247" s="134">
        <f>Systematic[[#This Row],[Sample]]*1000000+Systematic[[#This Row],[SubSample]]*10000+Systematic[[#This Row],[VariableIndex]]</f>
        <v>4010007</v>
      </c>
      <c r="H1247" s="134">
        <f>Systematic[[#This Row],[SampleVariableLabel]]+100*Systematic[[#This Row],[State]]</f>
        <v>4010907</v>
      </c>
      <c r="I1247" s="135" t="e">
        <f>IF(Systematic[[#This Row],[Sample]]&gt;nSamples,"",INDEX(MarkStats[],MATCH(Systematic[[#This Row],[SampleVariableLabel]],MarkStats[Label],0), Systematic[[#This Row],[State]]+4))</f>
        <v>#N/A</v>
      </c>
    </row>
    <row r="1248" spans="1:9" x14ac:dyDescent="0.25">
      <c r="A1248" s="1">
        <f t="shared" si="57"/>
        <v>4</v>
      </c>
      <c r="B1248" s="1">
        <f t="shared" si="58"/>
        <v>1</v>
      </c>
      <c r="C1248" s="1">
        <f>IF(Systematic[[#This Row],[VariableIndex]]&gt;1,C1247,IF(C1247+1=StepsPerSubsample,0,C1247+1))</f>
        <v>10</v>
      </c>
      <c r="D1248" s="1">
        <f t="shared" si="59"/>
        <v>1</v>
      </c>
      <c r="E1248" s="1" t="str">
        <f>INDEX(Protocol[Mark],MATCH(C1248,Protocol[Step],0))</f>
        <v>9c</v>
      </c>
      <c r="F1248" s="151" t="str">
        <f>INDEX(Variables[Variable],MATCH(Systematic[[#This Row],[VariableIndex]],Variables[Index],0))</f>
        <v>O2 concentration</v>
      </c>
      <c r="G1248" s="134">
        <f>Systematic[[#This Row],[Sample]]*1000000+Systematic[[#This Row],[SubSample]]*10000+Systematic[[#This Row],[VariableIndex]]</f>
        <v>4010001</v>
      </c>
      <c r="H1248" s="134">
        <f>Systematic[[#This Row],[SampleVariableLabel]]+100*Systematic[[#This Row],[State]]</f>
        <v>4011001</v>
      </c>
      <c r="I1248" s="135" t="e">
        <f>IF(Systematic[[#This Row],[Sample]]&gt;nSamples,"",INDEX(MarkStats[],MATCH(Systematic[[#This Row],[SampleVariableLabel]],MarkStats[Label],0), Systematic[[#This Row],[State]]+4))</f>
        <v>#N/A</v>
      </c>
    </row>
    <row r="1249" spans="1:9" x14ac:dyDescent="0.25">
      <c r="A1249" s="1">
        <f t="shared" si="57"/>
        <v>4</v>
      </c>
      <c r="B1249" s="1">
        <f t="shared" si="58"/>
        <v>1</v>
      </c>
      <c r="C1249" s="1">
        <f>IF(Systematic[[#This Row],[VariableIndex]]&gt;1,C1248,IF(C1248+1=StepsPerSubsample,0,C1248+1))</f>
        <v>10</v>
      </c>
      <c r="D1249" s="1">
        <f t="shared" si="59"/>
        <v>2</v>
      </c>
      <c r="E1249" s="1" t="str">
        <f>INDEX(Protocol[Mark],MATCH(C1249,Protocol[Step],0))</f>
        <v>9c</v>
      </c>
      <c r="F1249" s="151" t="str">
        <f>INDEX(Variables[Variable],MATCH(Systematic[[#This Row],[VariableIndex]],Variables[Index],0))</f>
        <v>O2 flux per volume</v>
      </c>
      <c r="G1249" s="134">
        <f>Systematic[[#This Row],[Sample]]*1000000+Systematic[[#This Row],[SubSample]]*10000+Systematic[[#This Row],[VariableIndex]]</f>
        <v>4010002</v>
      </c>
      <c r="H1249" s="134">
        <f>Systematic[[#This Row],[SampleVariableLabel]]+100*Systematic[[#This Row],[State]]</f>
        <v>4011002</v>
      </c>
      <c r="I1249" s="135" t="e">
        <f>IF(Systematic[[#This Row],[Sample]]&gt;nSamples,"",INDEX(MarkStats[],MATCH(Systematic[[#This Row],[SampleVariableLabel]],MarkStats[Label],0), Systematic[[#This Row],[State]]+4))</f>
        <v>#N/A</v>
      </c>
    </row>
    <row r="1250" spans="1:9" x14ac:dyDescent="0.25">
      <c r="A1250" s="1">
        <f t="shared" si="57"/>
        <v>4</v>
      </c>
      <c r="B1250" s="1">
        <f t="shared" si="58"/>
        <v>1</v>
      </c>
      <c r="C1250" s="1">
        <f>IF(Systematic[[#This Row],[VariableIndex]]&gt;1,C1249,IF(C1249+1=StepsPerSubsample,0,C1249+1))</f>
        <v>10</v>
      </c>
      <c r="D1250" s="1">
        <f t="shared" si="59"/>
        <v>3</v>
      </c>
      <c r="E1250" s="1" t="str">
        <f>INDEX(Protocol[Mark],MATCH(C1250,Protocol[Step],0))</f>
        <v>9c</v>
      </c>
      <c r="F1250" s="151" t="str">
        <f>INDEX(Variables[Variable],MATCH(Systematic[[#This Row],[VariableIndex]],Variables[Index],0))</f>
        <v>Specific flux</v>
      </c>
      <c r="G1250" s="134">
        <f>Systematic[[#This Row],[Sample]]*1000000+Systematic[[#This Row],[SubSample]]*10000+Systematic[[#This Row],[VariableIndex]]</f>
        <v>4010003</v>
      </c>
      <c r="H1250" s="134">
        <f>Systematic[[#This Row],[SampleVariableLabel]]+100*Systematic[[#This Row],[State]]</f>
        <v>4011003</v>
      </c>
      <c r="I1250" s="135" t="e">
        <f>IF(Systematic[[#This Row],[Sample]]&gt;nSamples,"",INDEX(MarkStats[],MATCH(Systematic[[#This Row],[SampleVariableLabel]],MarkStats[Label],0), Systematic[[#This Row],[State]]+4))</f>
        <v>#N/A</v>
      </c>
    </row>
    <row r="1251" spans="1:9" x14ac:dyDescent="0.25">
      <c r="A1251" s="1">
        <f t="shared" si="57"/>
        <v>4</v>
      </c>
      <c r="B1251" s="1">
        <f t="shared" si="58"/>
        <v>1</v>
      </c>
      <c r="C1251" s="1">
        <f>IF(Systematic[[#This Row],[VariableIndex]]&gt;1,C1250,IF(C1250+1=StepsPerSubsample,0,C1250+1))</f>
        <v>10</v>
      </c>
      <c r="D1251" s="1">
        <f t="shared" si="59"/>
        <v>4</v>
      </c>
      <c r="E1251" s="1" t="str">
        <f>INDEX(Protocol[Mark],MATCH(C1251,Protocol[Step],0))</f>
        <v>9c</v>
      </c>
      <c r="F1251" s="151" t="str">
        <f>INDEX(Variables[Variable],MATCH(Systematic[[#This Row],[VariableIndex]],Variables[Index],0))</f>
        <v>Flux control ratio</v>
      </c>
      <c r="G1251" s="134">
        <f>Systematic[[#This Row],[Sample]]*1000000+Systematic[[#This Row],[SubSample]]*10000+Systematic[[#This Row],[VariableIndex]]</f>
        <v>4010004</v>
      </c>
      <c r="H1251" s="134">
        <f>Systematic[[#This Row],[SampleVariableLabel]]+100*Systematic[[#This Row],[State]]</f>
        <v>4011004</v>
      </c>
      <c r="I1251" s="135" t="e">
        <f>IF(Systematic[[#This Row],[Sample]]&gt;nSamples,"",INDEX(MarkStats[],MATCH(Systematic[[#This Row],[SampleVariableLabel]],MarkStats[Label],0), Systematic[[#This Row],[State]]+4))</f>
        <v>#N/A</v>
      </c>
    </row>
    <row r="1252" spans="1:9" x14ac:dyDescent="0.25">
      <c r="A1252" s="1">
        <f t="shared" si="57"/>
        <v>4</v>
      </c>
      <c r="B1252" s="1">
        <f t="shared" si="58"/>
        <v>1</v>
      </c>
      <c r="C1252" s="1">
        <f>IF(Systematic[[#This Row],[VariableIndex]]&gt;1,C1251,IF(C1251+1=StepsPerSubsample,0,C1251+1))</f>
        <v>10</v>
      </c>
      <c r="D1252" s="1">
        <f t="shared" si="59"/>
        <v>5</v>
      </c>
      <c r="E1252" s="1" t="str">
        <f>INDEX(Protocol[Mark],MATCH(C1252,Protocol[Step],0))</f>
        <v>9c</v>
      </c>
      <c r="F1252" s="151" t="str">
        <f>INDEX(Variables[Variable],MATCH(Systematic[[#This Row],[VariableIndex]],Variables[Index],0))</f>
        <v>Specific flux (mt)</v>
      </c>
      <c r="G1252" s="134">
        <f>Systematic[[#This Row],[Sample]]*1000000+Systematic[[#This Row],[SubSample]]*10000+Systematic[[#This Row],[VariableIndex]]</f>
        <v>4010005</v>
      </c>
      <c r="H1252" s="134">
        <f>Systematic[[#This Row],[SampleVariableLabel]]+100*Systematic[[#This Row],[State]]</f>
        <v>4011005</v>
      </c>
      <c r="I1252" s="135" t="e">
        <f>IF(Systematic[[#This Row],[Sample]]&gt;nSamples,"",INDEX(MarkStats[],MATCH(Systematic[[#This Row],[SampleVariableLabel]],MarkStats[Label],0), Systematic[[#This Row],[State]]+4))</f>
        <v>#N/A</v>
      </c>
    </row>
    <row r="1253" spans="1:9" x14ac:dyDescent="0.25">
      <c r="A1253" s="1">
        <f t="shared" si="57"/>
        <v>4</v>
      </c>
      <c r="B1253" s="1">
        <f t="shared" si="58"/>
        <v>1</v>
      </c>
      <c r="C1253" s="1">
        <f>IF(Systematic[[#This Row],[VariableIndex]]&gt;1,C1252,IF(C1252+1=StepsPerSubsample,0,C1252+1))</f>
        <v>10</v>
      </c>
      <c r="D1253" s="1">
        <f t="shared" si="59"/>
        <v>6</v>
      </c>
      <c r="E1253" s="1" t="str">
        <f>INDEX(Protocol[Mark],MATCH(C1253,Protocol[Step],0))</f>
        <v>9c</v>
      </c>
      <c r="F1253" s="151" t="str">
        <f>INDEX(Variables[Variable],MATCH(Systematic[[#This Row],[VariableIndex]],Variables[Index],0))</f>
        <v>FCR (mt: ROX-corr.)</v>
      </c>
      <c r="G1253" s="134">
        <f>Systematic[[#This Row],[Sample]]*1000000+Systematic[[#This Row],[SubSample]]*10000+Systematic[[#This Row],[VariableIndex]]</f>
        <v>4010006</v>
      </c>
      <c r="H1253" s="134">
        <f>Systematic[[#This Row],[SampleVariableLabel]]+100*Systematic[[#This Row],[State]]</f>
        <v>4011006</v>
      </c>
      <c r="I1253" s="135" t="e">
        <f>IF(Systematic[[#This Row],[Sample]]&gt;nSamples,"",INDEX(MarkStats[],MATCH(Systematic[[#This Row],[SampleVariableLabel]],MarkStats[Label],0), Systematic[[#This Row],[State]]+4))</f>
        <v>#N/A</v>
      </c>
    </row>
    <row r="1254" spans="1:9" x14ac:dyDescent="0.25">
      <c r="A1254" s="1">
        <f t="shared" si="57"/>
        <v>4</v>
      </c>
      <c r="B1254" s="1">
        <f t="shared" si="58"/>
        <v>1</v>
      </c>
      <c r="C1254" s="1">
        <f>IF(Systematic[[#This Row],[VariableIndex]]&gt;1,C1253,IF(C1253+1=StepsPerSubsample,0,C1253+1))</f>
        <v>10</v>
      </c>
      <c r="D1254" s="1">
        <f t="shared" si="59"/>
        <v>7</v>
      </c>
      <c r="E1254" s="1" t="str">
        <f>INDEX(Protocol[Mark],MATCH(C1254,Protocol[Step],0))</f>
        <v>9c</v>
      </c>
      <c r="F1254" s="151" t="str">
        <f>INDEX(Variables[Variable],MATCH(Systematic[[#This Row],[VariableIndex]],Variables[Index],0))</f>
        <v>FCR (mt: ROX-corr.)</v>
      </c>
      <c r="G1254" s="134">
        <f>Systematic[[#This Row],[Sample]]*1000000+Systematic[[#This Row],[SubSample]]*10000+Systematic[[#This Row],[VariableIndex]]</f>
        <v>4010007</v>
      </c>
      <c r="H1254" s="134">
        <f>Systematic[[#This Row],[SampleVariableLabel]]+100*Systematic[[#This Row],[State]]</f>
        <v>4011007</v>
      </c>
      <c r="I1254" s="135" t="e">
        <f>IF(Systematic[[#This Row],[Sample]]&gt;nSamples,"",INDEX(MarkStats[],MATCH(Systematic[[#This Row],[SampleVariableLabel]],MarkStats[Label],0), Systematic[[#This Row],[State]]+4))</f>
        <v>#N/A</v>
      </c>
    </row>
    <row r="1255" spans="1:9" x14ac:dyDescent="0.25">
      <c r="A1255" s="1">
        <f t="shared" si="57"/>
        <v>4</v>
      </c>
      <c r="B1255" s="1">
        <f t="shared" si="58"/>
        <v>1</v>
      </c>
      <c r="C1255" s="1">
        <f>IF(Systematic[[#This Row],[VariableIndex]]&gt;1,C1254,IF(C1254+1=StepsPerSubsample,0,C1254+1))</f>
        <v>11</v>
      </c>
      <c r="D1255" s="1">
        <f t="shared" si="59"/>
        <v>1</v>
      </c>
      <c r="E1255" s="1" t="str">
        <f>INDEX(Protocol[Mark],MATCH(C1255,Protocol[Step],0))</f>
        <v>10Ama</v>
      </c>
      <c r="F1255" s="151" t="str">
        <f>INDEX(Variables[Variable],MATCH(Systematic[[#This Row],[VariableIndex]],Variables[Index],0))</f>
        <v>O2 concentration</v>
      </c>
      <c r="G1255" s="134">
        <f>Systematic[[#This Row],[Sample]]*1000000+Systematic[[#This Row],[SubSample]]*10000+Systematic[[#This Row],[VariableIndex]]</f>
        <v>4010001</v>
      </c>
      <c r="H1255" s="134">
        <f>Systematic[[#This Row],[SampleVariableLabel]]+100*Systematic[[#This Row],[State]]</f>
        <v>4011101</v>
      </c>
      <c r="I1255" s="135" t="e">
        <f>IF(Systematic[[#This Row],[Sample]]&gt;nSamples,"",INDEX(MarkStats[],MATCH(Systematic[[#This Row],[SampleVariableLabel]],MarkStats[Label],0), Systematic[[#This Row],[State]]+4))</f>
        <v>#N/A</v>
      </c>
    </row>
    <row r="1256" spans="1:9" x14ac:dyDescent="0.25">
      <c r="A1256" s="1">
        <f t="shared" si="57"/>
        <v>4</v>
      </c>
      <c r="B1256" s="1">
        <f t="shared" si="58"/>
        <v>1</v>
      </c>
      <c r="C1256" s="1">
        <f>IF(Systematic[[#This Row],[VariableIndex]]&gt;1,C1255,IF(C1255+1=StepsPerSubsample,0,C1255+1))</f>
        <v>11</v>
      </c>
      <c r="D1256" s="1">
        <f t="shared" si="59"/>
        <v>2</v>
      </c>
      <c r="E1256" s="1" t="str">
        <f>INDEX(Protocol[Mark],MATCH(C1256,Protocol[Step],0))</f>
        <v>10Ama</v>
      </c>
      <c r="F1256" s="151" t="str">
        <f>INDEX(Variables[Variable],MATCH(Systematic[[#This Row],[VariableIndex]],Variables[Index],0))</f>
        <v>O2 flux per volume</v>
      </c>
      <c r="G1256" s="134">
        <f>Systematic[[#This Row],[Sample]]*1000000+Systematic[[#This Row],[SubSample]]*10000+Systematic[[#This Row],[VariableIndex]]</f>
        <v>4010002</v>
      </c>
      <c r="H1256" s="134">
        <f>Systematic[[#This Row],[SampleVariableLabel]]+100*Systematic[[#This Row],[State]]</f>
        <v>4011102</v>
      </c>
      <c r="I1256" s="135" t="e">
        <f>IF(Systematic[[#This Row],[Sample]]&gt;nSamples,"",INDEX(MarkStats[],MATCH(Systematic[[#This Row],[SampleVariableLabel]],MarkStats[Label],0), Systematic[[#This Row],[State]]+4))</f>
        <v>#N/A</v>
      </c>
    </row>
    <row r="1257" spans="1:9" x14ac:dyDescent="0.25">
      <c r="A1257" s="1">
        <f t="shared" ref="A1257:A1320" si="60">IF(OR(B1257&gt;1,C1257&gt;0,D1257&gt;1),A1256,A1256+1)</f>
        <v>4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11</v>
      </c>
      <c r="D1257" s="1">
        <f t="shared" si="59"/>
        <v>3</v>
      </c>
      <c r="E1257" s="1" t="str">
        <f>INDEX(Protocol[Mark],MATCH(C1257,Protocol[Step],0))</f>
        <v>10Ama</v>
      </c>
      <c r="F1257" s="151" t="str">
        <f>INDEX(Variables[Variable],MATCH(Systematic[[#This Row],[VariableIndex]],Variables[Index],0))</f>
        <v>Specific flux</v>
      </c>
      <c r="G1257" s="134">
        <f>Systematic[[#This Row],[Sample]]*1000000+Systematic[[#This Row],[SubSample]]*10000+Systematic[[#This Row],[VariableIndex]]</f>
        <v>4010003</v>
      </c>
      <c r="H1257" s="134">
        <f>Systematic[[#This Row],[SampleVariableLabel]]+100*Systematic[[#This Row],[State]]</f>
        <v>4011103</v>
      </c>
      <c r="I1257" s="135" t="e">
        <f>IF(Systematic[[#This Row],[Sample]]&gt;nSamples,"",INDEX(MarkStats[],MATCH(Systematic[[#This Row],[SampleVariableLabel]],MarkStats[Label],0), Systematic[[#This Row],[State]]+4))</f>
        <v>#N/A</v>
      </c>
    </row>
    <row r="1258" spans="1:9" x14ac:dyDescent="0.25">
      <c r="A1258" s="1">
        <f t="shared" si="60"/>
        <v>4</v>
      </c>
      <c r="B1258" s="1">
        <f t="shared" si="61"/>
        <v>1</v>
      </c>
      <c r="C1258" s="1">
        <f>IF(Systematic[[#This Row],[VariableIndex]]&gt;1,C1257,IF(C1257+1=StepsPerSubsample,0,C1257+1))</f>
        <v>11</v>
      </c>
      <c r="D1258" s="1">
        <f t="shared" si="59"/>
        <v>4</v>
      </c>
      <c r="E1258" s="1" t="str">
        <f>INDEX(Protocol[Mark],MATCH(C1258,Protocol[Step],0))</f>
        <v>10Ama</v>
      </c>
      <c r="F1258" s="151" t="str">
        <f>INDEX(Variables[Variable],MATCH(Systematic[[#This Row],[VariableIndex]],Variables[Index],0))</f>
        <v>Flux control ratio</v>
      </c>
      <c r="G1258" s="134">
        <f>Systematic[[#This Row],[Sample]]*1000000+Systematic[[#This Row],[SubSample]]*10000+Systematic[[#This Row],[VariableIndex]]</f>
        <v>4010004</v>
      </c>
      <c r="H1258" s="134">
        <f>Systematic[[#This Row],[SampleVariableLabel]]+100*Systematic[[#This Row],[State]]</f>
        <v>4011104</v>
      </c>
      <c r="I1258" s="135" t="e">
        <f>IF(Systematic[[#This Row],[Sample]]&gt;nSamples,"",INDEX(MarkStats[],MATCH(Systematic[[#This Row],[SampleVariableLabel]],MarkStats[Label],0), Systematic[[#This Row],[State]]+4))</f>
        <v>#N/A</v>
      </c>
    </row>
    <row r="1259" spans="1:9" x14ac:dyDescent="0.25">
      <c r="A1259" s="1">
        <f t="shared" si="60"/>
        <v>4</v>
      </c>
      <c r="B1259" s="1">
        <f t="shared" si="61"/>
        <v>1</v>
      </c>
      <c r="C1259" s="1">
        <f>IF(Systematic[[#This Row],[VariableIndex]]&gt;1,C1258,IF(C1258+1=StepsPerSubsample,0,C1258+1))</f>
        <v>11</v>
      </c>
      <c r="D1259" s="1">
        <f t="shared" si="59"/>
        <v>5</v>
      </c>
      <c r="E1259" s="1" t="str">
        <f>INDEX(Protocol[Mark],MATCH(C1259,Protocol[Step],0))</f>
        <v>10Ama</v>
      </c>
      <c r="F1259" s="151" t="str">
        <f>INDEX(Variables[Variable],MATCH(Systematic[[#This Row],[VariableIndex]],Variables[Index],0))</f>
        <v>Specific flux (mt)</v>
      </c>
      <c r="G1259" s="134">
        <f>Systematic[[#This Row],[Sample]]*1000000+Systematic[[#This Row],[SubSample]]*10000+Systematic[[#This Row],[VariableIndex]]</f>
        <v>4010005</v>
      </c>
      <c r="H1259" s="134">
        <f>Systematic[[#This Row],[SampleVariableLabel]]+100*Systematic[[#This Row],[State]]</f>
        <v>4011105</v>
      </c>
      <c r="I1259" s="135" t="e">
        <f>IF(Systematic[[#This Row],[Sample]]&gt;nSamples,"",INDEX(MarkStats[],MATCH(Systematic[[#This Row],[SampleVariableLabel]],MarkStats[Label],0), Systematic[[#This Row],[State]]+4))</f>
        <v>#N/A</v>
      </c>
    </row>
    <row r="1260" spans="1:9" x14ac:dyDescent="0.25">
      <c r="A1260" s="1">
        <f t="shared" si="60"/>
        <v>4</v>
      </c>
      <c r="B1260" s="1">
        <f t="shared" si="61"/>
        <v>1</v>
      </c>
      <c r="C1260" s="1">
        <f>IF(Systematic[[#This Row],[VariableIndex]]&gt;1,C1259,IF(C1259+1=StepsPerSubsample,0,C1259+1))</f>
        <v>11</v>
      </c>
      <c r="D1260" s="1">
        <f t="shared" si="59"/>
        <v>6</v>
      </c>
      <c r="E1260" s="1" t="str">
        <f>INDEX(Protocol[Mark],MATCH(C1260,Protocol[Step],0))</f>
        <v>10Ama</v>
      </c>
      <c r="F1260" s="151" t="str">
        <f>INDEX(Variables[Variable],MATCH(Systematic[[#This Row],[VariableIndex]],Variables[Index],0))</f>
        <v>FCR (mt: ROX-corr.)</v>
      </c>
      <c r="G1260" s="134">
        <f>Systematic[[#This Row],[Sample]]*1000000+Systematic[[#This Row],[SubSample]]*10000+Systematic[[#This Row],[VariableIndex]]</f>
        <v>4010006</v>
      </c>
      <c r="H1260" s="134">
        <f>Systematic[[#This Row],[SampleVariableLabel]]+100*Systematic[[#This Row],[State]]</f>
        <v>4011106</v>
      </c>
      <c r="I1260" s="135" t="e">
        <f>IF(Systematic[[#This Row],[Sample]]&gt;nSamples,"",INDEX(MarkStats[],MATCH(Systematic[[#This Row],[SampleVariableLabel]],MarkStats[Label],0), Systematic[[#This Row],[State]]+4))</f>
        <v>#N/A</v>
      </c>
    </row>
    <row r="1261" spans="1:9" x14ac:dyDescent="0.25">
      <c r="A1261" s="1">
        <f t="shared" si="60"/>
        <v>4</v>
      </c>
      <c r="B1261" s="1">
        <f t="shared" si="61"/>
        <v>1</v>
      </c>
      <c r="C1261" s="1">
        <f>IF(Systematic[[#This Row],[VariableIndex]]&gt;1,C1260,IF(C1260+1=StepsPerSubsample,0,C1260+1))</f>
        <v>11</v>
      </c>
      <c r="D1261" s="1">
        <f t="shared" si="59"/>
        <v>7</v>
      </c>
      <c r="E1261" s="1" t="str">
        <f>INDEX(Protocol[Mark],MATCH(C1261,Protocol[Step],0))</f>
        <v>10Ama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4010007</v>
      </c>
      <c r="H1261" s="134">
        <f>Systematic[[#This Row],[SampleVariableLabel]]+100*Systematic[[#This Row],[State]]</f>
        <v>4011107</v>
      </c>
      <c r="I1261" s="135" t="e">
        <f>IF(Systematic[[#This Row],[Sample]]&gt;nSamples,"",INDEX(MarkStats[],MATCH(Systematic[[#This Row],[SampleVariableLabel]],MarkStats[Label],0), Systematic[[#This Row],[State]]+4))</f>
        <v>#N/A</v>
      </c>
    </row>
    <row r="1262" spans="1:9" x14ac:dyDescent="0.25">
      <c r="A1262" s="1">
        <f t="shared" si="60"/>
        <v>4</v>
      </c>
      <c r="B1262" s="1">
        <f t="shared" si="61"/>
        <v>1</v>
      </c>
      <c r="C1262" s="1">
        <f>IF(Systematic[[#This Row],[VariableIndex]]&gt;1,C1261,IF(C1261+1=StepsPerSubsample,0,C1261+1))</f>
        <v>12</v>
      </c>
      <c r="D1262" s="1">
        <f t="shared" si="59"/>
        <v>1</v>
      </c>
      <c r="E1262" s="1" t="str">
        <f>INDEX(Protocol[Mark],MATCH(C1262,Protocol[Step],0))</f>
        <v>11AsTm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4010001</v>
      </c>
      <c r="H1262" s="134">
        <f>Systematic[[#This Row],[SampleVariableLabel]]+100*Systematic[[#This Row],[State]]</f>
        <v>4011201</v>
      </c>
      <c r="I1262" s="135" t="e">
        <f>IF(Systematic[[#This Row],[Sample]]&gt;nSamples,"",INDEX(MarkStats[],MATCH(Systematic[[#This Row],[SampleVariableLabel]],MarkStats[Label],0), Systematic[[#This Row],[State]]+4))</f>
        <v>#N/A</v>
      </c>
    </row>
    <row r="1263" spans="1:9" x14ac:dyDescent="0.25">
      <c r="A1263" s="1">
        <f t="shared" si="60"/>
        <v>4</v>
      </c>
      <c r="B1263" s="1">
        <f t="shared" si="61"/>
        <v>1</v>
      </c>
      <c r="C1263" s="1">
        <f>IF(Systematic[[#This Row],[VariableIndex]]&gt;1,C1262,IF(C1262+1=StepsPerSubsample,0,C1262+1))</f>
        <v>12</v>
      </c>
      <c r="D1263" s="1">
        <f t="shared" si="59"/>
        <v>2</v>
      </c>
      <c r="E1263" s="1" t="str">
        <f>INDEX(Protocol[Mark],MATCH(C1263,Protocol[Step],0))</f>
        <v>11AsTm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4010002</v>
      </c>
      <c r="H1263" s="134">
        <f>Systematic[[#This Row],[SampleVariableLabel]]+100*Systematic[[#This Row],[State]]</f>
        <v>4011202</v>
      </c>
      <c r="I1263" s="135" t="e">
        <f>IF(Systematic[[#This Row],[Sample]]&gt;nSamples,"",INDEX(MarkStats[],MATCH(Systematic[[#This Row],[SampleVariableLabel]],MarkStats[Label],0), Systematic[[#This Row],[State]]+4))</f>
        <v>#N/A</v>
      </c>
    </row>
    <row r="1264" spans="1:9" x14ac:dyDescent="0.25">
      <c r="A1264" s="1">
        <f t="shared" si="60"/>
        <v>4</v>
      </c>
      <c r="B1264" s="1">
        <f t="shared" si="61"/>
        <v>1</v>
      </c>
      <c r="C1264" s="1">
        <f>IF(Systematic[[#This Row],[VariableIndex]]&gt;1,C1263,IF(C1263+1=StepsPerSubsample,0,C1263+1))</f>
        <v>12</v>
      </c>
      <c r="D1264" s="1">
        <f t="shared" si="59"/>
        <v>3</v>
      </c>
      <c r="E1264" s="1" t="str">
        <f>INDEX(Protocol[Mark],MATCH(C1264,Protocol[Step],0))</f>
        <v>11AsTm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4010003</v>
      </c>
      <c r="H1264" s="134">
        <f>Systematic[[#This Row],[SampleVariableLabel]]+100*Systematic[[#This Row],[State]]</f>
        <v>4011203</v>
      </c>
      <c r="I1264" s="135" t="e">
        <f>IF(Systematic[[#This Row],[Sample]]&gt;nSamples,"",INDEX(MarkStats[],MATCH(Systematic[[#This Row],[SampleVariableLabel]],MarkStats[Label],0), Systematic[[#This Row],[State]]+4))</f>
        <v>#N/A</v>
      </c>
    </row>
    <row r="1265" spans="1:9" x14ac:dyDescent="0.25">
      <c r="A1265" s="1">
        <f t="shared" si="60"/>
        <v>4</v>
      </c>
      <c r="B1265" s="1">
        <f t="shared" si="61"/>
        <v>1</v>
      </c>
      <c r="C1265" s="1">
        <f>IF(Systematic[[#This Row],[VariableIndex]]&gt;1,C1264,IF(C1264+1=StepsPerSubsample,0,C1264+1))</f>
        <v>12</v>
      </c>
      <c r="D1265" s="1">
        <f t="shared" si="59"/>
        <v>4</v>
      </c>
      <c r="E1265" s="1" t="str">
        <f>INDEX(Protocol[Mark],MATCH(C1265,Protocol[Step],0))</f>
        <v>11AsTm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4010004</v>
      </c>
      <c r="H1265" s="134">
        <f>Systematic[[#This Row],[SampleVariableLabel]]+100*Systematic[[#This Row],[State]]</f>
        <v>4011204</v>
      </c>
      <c r="I1265" s="135" t="e">
        <f>IF(Systematic[[#This Row],[Sample]]&gt;nSamples,"",INDEX(MarkStats[],MATCH(Systematic[[#This Row],[SampleVariableLabel]],MarkStats[Label],0), Systematic[[#This Row],[State]]+4))</f>
        <v>#N/A</v>
      </c>
    </row>
    <row r="1266" spans="1:9" x14ac:dyDescent="0.25">
      <c r="A1266" s="1">
        <f t="shared" si="60"/>
        <v>4</v>
      </c>
      <c r="B1266" s="1">
        <f t="shared" si="61"/>
        <v>1</v>
      </c>
      <c r="C1266" s="1">
        <f>IF(Systematic[[#This Row],[VariableIndex]]&gt;1,C1265,IF(C1265+1=StepsPerSubsample,0,C1265+1))</f>
        <v>12</v>
      </c>
      <c r="D1266" s="1">
        <f t="shared" si="59"/>
        <v>5</v>
      </c>
      <c r="E1266" s="1" t="str">
        <f>INDEX(Protocol[Mark],MATCH(C1266,Protocol[Step],0))</f>
        <v>11AsTm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4010005</v>
      </c>
      <c r="H1266" s="134">
        <f>Systematic[[#This Row],[SampleVariableLabel]]+100*Systematic[[#This Row],[State]]</f>
        <v>4011205</v>
      </c>
      <c r="I1266" s="135" t="e">
        <f>IF(Systematic[[#This Row],[Sample]]&gt;nSamples,"",INDEX(MarkStats[],MATCH(Systematic[[#This Row],[SampleVariableLabel]],MarkStats[Label],0), Systematic[[#This Row],[State]]+4))</f>
        <v>#N/A</v>
      </c>
    </row>
    <row r="1267" spans="1:9" x14ac:dyDescent="0.25">
      <c r="A1267" s="1">
        <f t="shared" si="60"/>
        <v>4</v>
      </c>
      <c r="B1267" s="1">
        <f t="shared" si="61"/>
        <v>1</v>
      </c>
      <c r="C1267" s="1">
        <f>IF(Systematic[[#This Row],[VariableIndex]]&gt;1,C1266,IF(C1266+1=StepsPerSubsample,0,C1266+1))</f>
        <v>12</v>
      </c>
      <c r="D1267" s="1">
        <f t="shared" si="59"/>
        <v>6</v>
      </c>
      <c r="E1267" s="1" t="str">
        <f>INDEX(Protocol[Mark],MATCH(C1267,Protocol[Step],0))</f>
        <v>11AsTm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4010006</v>
      </c>
      <c r="H1267" s="134">
        <f>Systematic[[#This Row],[SampleVariableLabel]]+100*Systematic[[#This Row],[State]]</f>
        <v>4011206</v>
      </c>
      <c r="I1267" s="135" t="e">
        <f>IF(Systematic[[#This Row],[Sample]]&gt;nSamples,"",INDEX(MarkStats[],MATCH(Systematic[[#This Row],[SampleVariableLabel]],MarkStats[Label],0), Systematic[[#This Row],[State]]+4))</f>
        <v>#N/A</v>
      </c>
    </row>
    <row r="1268" spans="1:9" x14ac:dyDescent="0.25">
      <c r="A1268" s="1">
        <f t="shared" si="60"/>
        <v>4</v>
      </c>
      <c r="B1268" s="1">
        <f t="shared" si="61"/>
        <v>1</v>
      </c>
      <c r="C1268" s="1">
        <f>IF(Systematic[[#This Row],[VariableIndex]]&gt;1,C1267,IF(C1267+1=StepsPerSubsample,0,C1267+1))</f>
        <v>12</v>
      </c>
      <c r="D1268" s="1">
        <f t="shared" si="59"/>
        <v>7</v>
      </c>
      <c r="E1268" s="1" t="str">
        <f>INDEX(Protocol[Mark],MATCH(C1268,Protocol[Step],0))</f>
        <v>11AsTm</v>
      </c>
      <c r="F1268" s="151" t="str">
        <f>INDEX(Variables[Variable],MATCH(Systematic[[#This Row],[VariableIndex]],Variables[Index],0))</f>
        <v>FCR (mt: ROX-corr.)</v>
      </c>
      <c r="G1268" s="134">
        <f>Systematic[[#This Row],[Sample]]*1000000+Systematic[[#This Row],[SubSample]]*10000+Systematic[[#This Row],[VariableIndex]]</f>
        <v>4010007</v>
      </c>
      <c r="H1268" s="134">
        <f>Systematic[[#This Row],[SampleVariableLabel]]+100*Systematic[[#This Row],[State]]</f>
        <v>4011207</v>
      </c>
      <c r="I1268" s="135" t="e">
        <f>IF(Systematic[[#This Row],[Sample]]&gt;nSamples,"",INDEX(MarkStats[],MATCH(Systematic[[#This Row],[SampleVariableLabel]],MarkStats[Label],0), Systematic[[#This Row],[State]]+4))</f>
        <v>#N/A</v>
      </c>
    </row>
    <row r="1269" spans="1:9" x14ac:dyDescent="0.25">
      <c r="A1269" s="1">
        <f t="shared" si="60"/>
        <v>4</v>
      </c>
      <c r="B1269" s="1">
        <f t="shared" si="61"/>
        <v>1</v>
      </c>
      <c r="C1269" s="1">
        <f>IF(Systematic[[#This Row],[VariableIndex]]&gt;1,C1268,IF(C1268+1=StepsPerSubsample,0,C1268+1))</f>
        <v>13</v>
      </c>
      <c r="D1269" s="1">
        <f t="shared" si="59"/>
        <v>1</v>
      </c>
      <c r="E1269" s="1" t="str">
        <f>INDEX(Protocol[Mark],MATCH(C1269,Protocol[Step],0))</f>
        <v>12Azd</v>
      </c>
      <c r="F1269" s="151" t="str">
        <f>INDEX(Variables[Variable],MATCH(Systematic[[#This Row],[VariableIndex]],Variables[Index],0))</f>
        <v>O2 concentration</v>
      </c>
      <c r="G1269" s="134">
        <f>Systematic[[#This Row],[Sample]]*1000000+Systematic[[#This Row],[SubSample]]*10000+Systematic[[#This Row],[VariableIndex]]</f>
        <v>4010001</v>
      </c>
      <c r="H1269" s="134">
        <f>Systematic[[#This Row],[SampleVariableLabel]]+100*Systematic[[#This Row],[State]]</f>
        <v>4011301</v>
      </c>
      <c r="I1269" s="135" t="e">
        <f>IF(Systematic[[#This Row],[Sample]]&gt;nSamples,"",INDEX(MarkStats[],MATCH(Systematic[[#This Row],[SampleVariableLabel]],MarkStats[Label],0), Systematic[[#This Row],[State]]+4))</f>
        <v>#N/A</v>
      </c>
    </row>
    <row r="1270" spans="1:9" x14ac:dyDescent="0.25">
      <c r="A1270" s="1">
        <f t="shared" si="60"/>
        <v>4</v>
      </c>
      <c r="B1270" s="1">
        <f t="shared" si="61"/>
        <v>1</v>
      </c>
      <c r="C1270" s="1">
        <f>IF(Systematic[[#This Row],[VariableIndex]]&gt;1,C1269,IF(C1269+1=StepsPerSubsample,0,C1269+1))</f>
        <v>13</v>
      </c>
      <c r="D1270" s="1">
        <f t="shared" si="59"/>
        <v>2</v>
      </c>
      <c r="E1270" s="1" t="str">
        <f>INDEX(Protocol[Mark],MATCH(C1270,Protocol[Step],0))</f>
        <v>12Azd</v>
      </c>
      <c r="F1270" s="151" t="str">
        <f>INDEX(Variables[Variable],MATCH(Systematic[[#This Row],[VariableIndex]],Variables[Index],0))</f>
        <v>O2 flux per volume</v>
      </c>
      <c r="G1270" s="134">
        <f>Systematic[[#This Row],[Sample]]*1000000+Systematic[[#This Row],[SubSample]]*10000+Systematic[[#This Row],[VariableIndex]]</f>
        <v>4010002</v>
      </c>
      <c r="H1270" s="134">
        <f>Systematic[[#This Row],[SampleVariableLabel]]+100*Systematic[[#This Row],[State]]</f>
        <v>4011302</v>
      </c>
      <c r="I1270" s="135" t="e">
        <f>IF(Systematic[[#This Row],[Sample]]&gt;nSamples,"",INDEX(MarkStats[],MATCH(Systematic[[#This Row],[SampleVariableLabel]],MarkStats[Label],0), Systematic[[#This Row],[State]]+4))</f>
        <v>#N/A</v>
      </c>
    </row>
    <row r="1271" spans="1:9" x14ac:dyDescent="0.25">
      <c r="A1271" s="1">
        <f t="shared" si="60"/>
        <v>4</v>
      </c>
      <c r="B1271" s="1">
        <f t="shared" si="61"/>
        <v>1</v>
      </c>
      <c r="C1271" s="1">
        <f>IF(Systematic[[#This Row],[VariableIndex]]&gt;1,C1270,IF(C1270+1=StepsPerSubsample,0,C1270+1))</f>
        <v>13</v>
      </c>
      <c r="D1271" s="1">
        <f t="shared" si="59"/>
        <v>3</v>
      </c>
      <c r="E1271" s="1" t="str">
        <f>INDEX(Protocol[Mark],MATCH(C1271,Protocol[Step],0))</f>
        <v>12Azd</v>
      </c>
      <c r="F1271" s="151" t="str">
        <f>INDEX(Variables[Variable],MATCH(Systematic[[#This Row],[VariableIndex]],Variables[Index],0))</f>
        <v>Specific flux</v>
      </c>
      <c r="G1271" s="134">
        <f>Systematic[[#This Row],[Sample]]*1000000+Systematic[[#This Row],[SubSample]]*10000+Systematic[[#This Row],[VariableIndex]]</f>
        <v>4010003</v>
      </c>
      <c r="H1271" s="134">
        <f>Systematic[[#This Row],[SampleVariableLabel]]+100*Systematic[[#This Row],[State]]</f>
        <v>4011303</v>
      </c>
      <c r="I1271" s="135" t="e">
        <f>IF(Systematic[[#This Row],[Sample]]&gt;nSamples,"",INDEX(MarkStats[],MATCH(Systematic[[#This Row],[SampleVariableLabel]],MarkStats[Label],0), Systematic[[#This Row],[State]]+4))</f>
        <v>#N/A</v>
      </c>
    </row>
    <row r="1272" spans="1:9" x14ac:dyDescent="0.25">
      <c r="A1272" s="1">
        <f t="shared" si="60"/>
        <v>4</v>
      </c>
      <c r="B1272" s="1">
        <f t="shared" si="61"/>
        <v>1</v>
      </c>
      <c r="C1272" s="1">
        <f>IF(Systematic[[#This Row],[VariableIndex]]&gt;1,C1271,IF(C1271+1=StepsPerSubsample,0,C1271+1))</f>
        <v>13</v>
      </c>
      <c r="D1272" s="1">
        <f t="shared" si="59"/>
        <v>4</v>
      </c>
      <c r="E1272" s="1" t="str">
        <f>INDEX(Protocol[Mark],MATCH(C1272,Protocol[Step],0))</f>
        <v>12Azd</v>
      </c>
      <c r="F1272" s="151" t="str">
        <f>INDEX(Variables[Variable],MATCH(Systematic[[#This Row],[VariableIndex]],Variables[Index],0))</f>
        <v>Flux control ratio</v>
      </c>
      <c r="G1272" s="134">
        <f>Systematic[[#This Row],[Sample]]*1000000+Systematic[[#This Row],[SubSample]]*10000+Systematic[[#This Row],[VariableIndex]]</f>
        <v>4010004</v>
      </c>
      <c r="H1272" s="134">
        <f>Systematic[[#This Row],[SampleVariableLabel]]+100*Systematic[[#This Row],[State]]</f>
        <v>4011304</v>
      </c>
      <c r="I1272" s="135" t="e">
        <f>IF(Systematic[[#This Row],[Sample]]&gt;nSamples,"",INDEX(MarkStats[],MATCH(Systematic[[#This Row],[SampleVariableLabel]],MarkStats[Label],0), Systematic[[#This Row],[State]]+4))</f>
        <v>#N/A</v>
      </c>
    </row>
    <row r="1273" spans="1:9" x14ac:dyDescent="0.25">
      <c r="A1273" s="1">
        <f t="shared" si="60"/>
        <v>4</v>
      </c>
      <c r="B1273" s="1">
        <f t="shared" si="61"/>
        <v>1</v>
      </c>
      <c r="C1273" s="1">
        <f>IF(Systematic[[#This Row],[VariableIndex]]&gt;1,C1272,IF(C1272+1=StepsPerSubsample,0,C1272+1))</f>
        <v>13</v>
      </c>
      <c r="D1273" s="1">
        <f t="shared" si="59"/>
        <v>5</v>
      </c>
      <c r="E1273" s="1" t="str">
        <f>INDEX(Protocol[Mark],MATCH(C1273,Protocol[Step],0))</f>
        <v>12Azd</v>
      </c>
      <c r="F1273" s="151" t="str">
        <f>INDEX(Variables[Variable],MATCH(Systematic[[#This Row],[VariableIndex]],Variables[Index],0))</f>
        <v>Specific flux (mt)</v>
      </c>
      <c r="G1273" s="134">
        <f>Systematic[[#This Row],[Sample]]*1000000+Systematic[[#This Row],[SubSample]]*10000+Systematic[[#This Row],[VariableIndex]]</f>
        <v>4010005</v>
      </c>
      <c r="H1273" s="134">
        <f>Systematic[[#This Row],[SampleVariableLabel]]+100*Systematic[[#This Row],[State]]</f>
        <v>4011305</v>
      </c>
      <c r="I1273" s="135" t="e">
        <f>IF(Systematic[[#This Row],[Sample]]&gt;nSamples,"",INDEX(MarkStats[],MATCH(Systematic[[#This Row],[SampleVariableLabel]],MarkStats[Label],0), Systematic[[#This Row],[State]]+4))</f>
        <v>#N/A</v>
      </c>
    </row>
    <row r="1274" spans="1:9" x14ac:dyDescent="0.25">
      <c r="A1274" s="1">
        <f t="shared" si="60"/>
        <v>4</v>
      </c>
      <c r="B1274" s="1">
        <f t="shared" si="61"/>
        <v>1</v>
      </c>
      <c r="C1274" s="1">
        <f>IF(Systematic[[#This Row],[VariableIndex]]&gt;1,C1273,IF(C1273+1=StepsPerSubsample,0,C1273+1))</f>
        <v>13</v>
      </c>
      <c r="D1274" s="1">
        <f t="shared" si="59"/>
        <v>6</v>
      </c>
      <c r="E1274" s="1" t="str">
        <f>INDEX(Protocol[Mark],MATCH(C1274,Protocol[Step],0))</f>
        <v>12Azd</v>
      </c>
      <c r="F1274" s="151" t="str">
        <f>INDEX(Variables[Variable],MATCH(Systematic[[#This Row],[VariableIndex]],Variables[Index],0))</f>
        <v>FCR (mt: ROX-corr.)</v>
      </c>
      <c r="G1274" s="134">
        <f>Systematic[[#This Row],[Sample]]*1000000+Systematic[[#This Row],[SubSample]]*10000+Systematic[[#This Row],[VariableIndex]]</f>
        <v>4010006</v>
      </c>
      <c r="H1274" s="134">
        <f>Systematic[[#This Row],[SampleVariableLabel]]+100*Systematic[[#This Row],[State]]</f>
        <v>4011306</v>
      </c>
      <c r="I1274" s="135" t="e">
        <f>IF(Systematic[[#This Row],[Sample]]&gt;nSamples,"",INDEX(MarkStats[],MATCH(Systematic[[#This Row],[SampleVariableLabel]],MarkStats[Label],0), Systematic[[#This Row],[State]]+4))</f>
        <v>#N/A</v>
      </c>
    </row>
    <row r="1275" spans="1:9" x14ac:dyDescent="0.25">
      <c r="A1275" s="1">
        <f t="shared" si="60"/>
        <v>4</v>
      </c>
      <c r="B1275" s="1">
        <f t="shared" si="61"/>
        <v>1</v>
      </c>
      <c r="C1275" s="1">
        <f>IF(Systematic[[#This Row],[VariableIndex]]&gt;1,C1274,IF(C1274+1=StepsPerSubsample,0,C1274+1))</f>
        <v>13</v>
      </c>
      <c r="D1275" s="1">
        <f t="shared" si="59"/>
        <v>7</v>
      </c>
      <c r="E1275" s="1" t="str">
        <f>INDEX(Protocol[Mark],MATCH(C1275,Protocol[Step],0))</f>
        <v>12Azd</v>
      </c>
      <c r="F1275" s="151" t="str">
        <f>INDEX(Variables[Variable],MATCH(Systematic[[#This Row],[VariableIndex]],Variables[Index],0))</f>
        <v>FCR (mt: ROX-corr.)</v>
      </c>
      <c r="G1275" s="134">
        <f>Systematic[[#This Row],[Sample]]*1000000+Systematic[[#This Row],[SubSample]]*10000+Systematic[[#This Row],[VariableIndex]]</f>
        <v>4010007</v>
      </c>
      <c r="H1275" s="134">
        <f>Systematic[[#This Row],[SampleVariableLabel]]+100*Systematic[[#This Row],[State]]</f>
        <v>4011307</v>
      </c>
      <c r="I1275" s="135" t="e">
        <f>IF(Systematic[[#This Row],[Sample]]&gt;nSamples,"",INDEX(MarkStats[],MATCH(Systematic[[#This Row],[SampleVariableLabel]],MarkStats[Label],0), Systematic[[#This Row],[State]]+4))</f>
        <v>#N/A</v>
      </c>
    </row>
    <row r="1276" spans="1:9" x14ac:dyDescent="0.25">
      <c r="A1276" s="1">
        <f t="shared" si="60"/>
        <v>4</v>
      </c>
      <c r="B1276" s="1">
        <f t="shared" si="61"/>
        <v>2</v>
      </c>
      <c r="C1276" s="1">
        <f>IF(Systematic[[#This Row],[VariableIndex]]&gt;1,C1275,IF(C1275+1=StepsPerSubsample,0,C1275+1))</f>
        <v>0</v>
      </c>
      <c r="D1276" s="1">
        <f t="shared" si="59"/>
        <v>1</v>
      </c>
      <c r="E1276" s="1" t="str">
        <f>INDEX(Protocol[Mark],MATCH(C1276,Protocol[Step],0))</f>
        <v>1ce</v>
      </c>
      <c r="F1276" s="151" t="str">
        <f>INDEX(Variables[Variable],MATCH(Systematic[[#This Row],[VariableIndex]],Variables[Index],0))</f>
        <v>O2 concentration</v>
      </c>
      <c r="G1276" s="134">
        <f>Systematic[[#This Row],[Sample]]*1000000+Systematic[[#This Row],[SubSample]]*10000+Systematic[[#This Row],[VariableIndex]]</f>
        <v>4020001</v>
      </c>
      <c r="H1276" s="134">
        <f>Systematic[[#This Row],[SampleVariableLabel]]+100*Systematic[[#This Row],[State]]</f>
        <v>4020001</v>
      </c>
      <c r="I1276" s="135" t="e">
        <f>IF(Systematic[[#This Row],[Sample]]&gt;nSamples,"",INDEX(MarkStats[],MATCH(Systematic[[#This Row],[SampleVariableLabel]],MarkStats[Label],0), Systematic[[#This Row],[State]]+4))</f>
        <v>#N/A</v>
      </c>
    </row>
    <row r="1277" spans="1:9" x14ac:dyDescent="0.25">
      <c r="A1277" s="1">
        <f t="shared" si="60"/>
        <v>4</v>
      </c>
      <c r="B1277" s="1">
        <f t="shared" si="61"/>
        <v>2</v>
      </c>
      <c r="C1277" s="1">
        <f>IF(Systematic[[#This Row],[VariableIndex]]&gt;1,C1276,IF(C1276+1=StepsPerSubsample,0,C1276+1))</f>
        <v>0</v>
      </c>
      <c r="D1277" s="1">
        <f t="shared" si="59"/>
        <v>2</v>
      </c>
      <c r="E1277" s="1" t="str">
        <f>INDEX(Protocol[Mark],MATCH(C1277,Protocol[Step],0))</f>
        <v>1ce</v>
      </c>
      <c r="F1277" s="151" t="str">
        <f>INDEX(Variables[Variable],MATCH(Systematic[[#This Row],[VariableIndex]],Variables[Index],0))</f>
        <v>O2 flux per volume</v>
      </c>
      <c r="G1277" s="134">
        <f>Systematic[[#This Row],[Sample]]*1000000+Systematic[[#This Row],[SubSample]]*10000+Systematic[[#This Row],[VariableIndex]]</f>
        <v>4020002</v>
      </c>
      <c r="H1277" s="134">
        <f>Systematic[[#This Row],[SampleVariableLabel]]+100*Systematic[[#This Row],[State]]</f>
        <v>4020002</v>
      </c>
      <c r="I1277" s="135" t="e">
        <f>IF(Systematic[[#This Row],[Sample]]&gt;nSamples,"",INDEX(MarkStats[],MATCH(Systematic[[#This Row],[SampleVariableLabel]],MarkStats[Label],0), Systematic[[#This Row],[State]]+4))</f>
        <v>#N/A</v>
      </c>
    </row>
    <row r="1278" spans="1:9" x14ac:dyDescent="0.25">
      <c r="A1278" s="1">
        <f t="shared" si="60"/>
        <v>4</v>
      </c>
      <c r="B1278" s="1">
        <f t="shared" si="61"/>
        <v>2</v>
      </c>
      <c r="C1278" s="1">
        <f>IF(Systematic[[#This Row],[VariableIndex]]&gt;1,C1277,IF(C1277+1=StepsPerSubsample,0,C1277+1))</f>
        <v>0</v>
      </c>
      <c r="D1278" s="1">
        <f t="shared" si="59"/>
        <v>3</v>
      </c>
      <c r="E1278" s="1" t="str">
        <f>INDEX(Protocol[Mark],MATCH(C1278,Protocol[Step],0))</f>
        <v>1ce</v>
      </c>
      <c r="F1278" s="151" t="str">
        <f>INDEX(Variables[Variable],MATCH(Systematic[[#This Row],[VariableIndex]],Variables[Index],0))</f>
        <v>Specific flux</v>
      </c>
      <c r="G1278" s="134">
        <f>Systematic[[#This Row],[Sample]]*1000000+Systematic[[#This Row],[SubSample]]*10000+Systematic[[#This Row],[VariableIndex]]</f>
        <v>4020003</v>
      </c>
      <c r="H1278" s="134">
        <f>Systematic[[#This Row],[SampleVariableLabel]]+100*Systematic[[#This Row],[State]]</f>
        <v>4020003</v>
      </c>
      <c r="I1278" s="135" t="e">
        <f>IF(Systematic[[#This Row],[Sample]]&gt;nSamples,"",INDEX(MarkStats[],MATCH(Systematic[[#This Row],[SampleVariableLabel]],MarkStats[Label],0), Systematic[[#This Row],[State]]+4))</f>
        <v>#N/A</v>
      </c>
    </row>
    <row r="1279" spans="1:9" x14ac:dyDescent="0.25">
      <c r="A1279" s="1">
        <f t="shared" si="60"/>
        <v>4</v>
      </c>
      <c r="B1279" s="1">
        <f t="shared" si="61"/>
        <v>2</v>
      </c>
      <c r="C1279" s="1">
        <f>IF(Systematic[[#This Row],[VariableIndex]]&gt;1,C1278,IF(C1278+1=StepsPerSubsample,0,C1278+1))</f>
        <v>0</v>
      </c>
      <c r="D1279" s="1">
        <f t="shared" si="59"/>
        <v>4</v>
      </c>
      <c r="E1279" s="1" t="str">
        <f>INDEX(Protocol[Mark],MATCH(C1279,Protocol[Step],0))</f>
        <v>1ce</v>
      </c>
      <c r="F1279" s="151" t="str">
        <f>INDEX(Variables[Variable],MATCH(Systematic[[#This Row],[VariableIndex]],Variables[Index],0))</f>
        <v>Flux control ratio</v>
      </c>
      <c r="G1279" s="134">
        <f>Systematic[[#This Row],[Sample]]*1000000+Systematic[[#This Row],[SubSample]]*10000+Systematic[[#This Row],[VariableIndex]]</f>
        <v>4020004</v>
      </c>
      <c r="H1279" s="134">
        <f>Systematic[[#This Row],[SampleVariableLabel]]+100*Systematic[[#This Row],[State]]</f>
        <v>4020004</v>
      </c>
      <c r="I1279" s="135" t="e">
        <f>IF(Systematic[[#This Row],[Sample]]&gt;nSamples,"",INDEX(MarkStats[],MATCH(Systematic[[#This Row],[SampleVariableLabel]],MarkStats[Label],0), Systematic[[#This Row],[State]]+4))</f>
        <v>#N/A</v>
      </c>
    </row>
    <row r="1280" spans="1:9" x14ac:dyDescent="0.25">
      <c r="A1280" s="1">
        <f t="shared" si="60"/>
        <v>4</v>
      </c>
      <c r="B1280" s="1">
        <f t="shared" si="61"/>
        <v>2</v>
      </c>
      <c r="C1280" s="1">
        <f>IF(Systematic[[#This Row],[VariableIndex]]&gt;1,C1279,IF(C1279+1=StepsPerSubsample,0,C1279+1))</f>
        <v>0</v>
      </c>
      <c r="D1280" s="1">
        <f t="shared" si="59"/>
        <v>5</v>
      </c>
      <c r="E1280" s="1" t="str">
        <f>INDEX(Protocol[Mark],MATCH(C1280,Protocol[Step],0))</f>
        <v>1ce</v>
      </c>
      <c r="F1280" s="151" t="str">
        <f>INDEX(Variables[Variable],MATCH(Systematic[[#This Row],[VariableIndex]],Variables[Index],0))</f>
        <v>Specific flux (mt)</v>
      </c>
      <c r="G1280" s="134">
        <f>Systematic[[#This Row],[Sample]]*1000000+Systematic[[#This Row],[SubSample]]*10000+Systematic[[#This Row],[VariableIndex]]</f>
        <v>4020005</v>
      </c>
      <c r="H1280" s="134">
        <f>Systematic[[#This Row],[SampleVariableLabel]]+100*Systematic[[#This Row],[State]]</f>
        <v>4020005</v>
      </c>
      <c r="I1280" s="135" t="e">
        <f>IF(Systematic[[#This Row],[Sample]]&gt;nSamples,"",INDEX(MarkStats[],MATCH(Systematic[[#This Row],[SampleVariableLabel]],MarkStats[Label],0), Systematic[[#This Row],[State]]+4))</f>
        <v>#N/A</v>
      </c>
    </row>
    <row r="1281" spans="1:9" x14ac:dyDescent="0.25">
      <c r="A1281" s="1">
        <f t="shared" si="60"/>
        <v>4</v>
      </c>
      <c r="B1281" s="1">
        <f t="shared" si="61"/>
        <v>2</v>
      </c>
      <c r="C1281" s="1">
        <f>IF(Systematic[[#This Row],[VariableIndex]]&gt;1,C1280,IF(C1280+1=StepsPerSubsample,0,C1280+1))</f>
        <v>0</v>
      </c>
      <c r="D1281" s="1">
        <f t="shared" si="59"/>
        <v>6</v>
      </c>
      <c r="E1281" s="1" t="str">
        <f>INDEX(Protocol[Mark],MATCH(C1281,Protocol[Step],0))</f>
        <v>1ce</v>
      </c>
      <c r="F1281" s="151" t="str">
        <f>INDEX(Variables[Variable],MATCH(Systematic[[#This Row],[VariableIndex]],Variables[Index],0))</f>
        <v>FCR (mt: ROX-corr.)</v>
      </c>
      <c r="G1281" s="134">
        <f>Systematic[[#This Row],[Sample]]*1000000+Systematic[[#This Row],[SubSample]]*10000+Systematic[[#This Row],[VariableIndex]]</f>
        <v>4020006</v>
      </c>
      <c r="H1281" s="134">
        <f>Systematic[[#This Row],[SampleVariableLabel]]+100*Systematic[[#This Row],[State]]</f>
        <v>4020006</v>
      </c>
      <c r="I1281" s="135" t="e">
        <f>IF(Systematic[[#This Row],[Sample]]&gt;nSamples,"",INDEX(MarkStats[],MATCH(Systematic[[#This Row],[SampleVariableLabel]],MarkStats[Label],0), Systematic[[#This Row],[State]]+4))</f>
        <v>#N/A</v>
      </c>
    </row>
    <row r="1282" spans="1:9" x14ac:dyDescent="0.25">
      <c r="A1282" s="1">
        <f t="shared" si="60"/>
        <v>4</v>
      </c>
      <c r="B1282" s="1">
        <f t="shared" si="61"/>
        <v>2</v>
      </c>
      <c r="C1282" s="1">
        <f>IF(Systematic[[#This Row],[VariableIndex]]&gt;1,C1281,IF(C1281+1=StepsPerSubsample,0,C1281+1))</f>
        <v>0</v>
      </c>
      <c r="D1282" s="1">
        <f t="shared" si="59"/>
        <v>7</v>
      </c>
      <c r="E1282" s="1" t="str">
        <f>INDEX(Protocol[Mark],MATCH(C1282,Protocol[Step],0))</f>
        <v>1ce</v>
      </c>
      <c r="F1282" s="151" t="str">
        <f>INDEX(Variables[Variable],MATCH(Systematic[[#This Row],[VariableIndex]],Variables[Index],0))</f>
        <v>FCR (mt: ROX-corr.)</v>
      </c>
      <c r="G1282" s="134">
        <f>Systematic[[#This Row],[Sample]]*1000000+Systematic[[#This Row],[SubSample]]*10000+Systematic[[#This Row],[VariableIndex]]</f>
        <v>4020007</v>
      </c>
      <c r="H1282" s="134">
        <f>Systematic[[#This Row],[SampleVariableLabel]]+100*Systematic[[#This Row],[State]]</f>
        <v>4020007</v>
      </c>
      <c r="I1282" s="135" t="e">
        <f>IF(Systematic[[#This Row],[Sample]]&gt;nSamples,"",INDEX(MarkStats[],MATCH(Systematic[[#This Row],[SampleVariableLabel]],MarkStats[Label],0), Systematic[[#This Row],[State]]+4))</f>
        <v>#N/A</v>
      </c>
    </row>
    <row r="1283" spans="1:9" x14ac:dyDescent="0.25">
      <c r="A1283" s="1">
        <f t="shared" si="60"/>
        <v>4</v>
      </c>
      <c r="B1283" s="1">
        <f t="shared" si="61"/>
        <v>2</v>
      </c>
      <c r="C1283" s="1">
        <f>IF(Systematic[[#This Row],[VariableIndex]]&gt;1,C1282,IF(C1282+1=StepsPerSubsample,0,C1282+1))</f>
        <v>1</v>
      </c>
      <c r="D1283" s="1">
        <f t="shared" ref="D1283:D1346" si="62">IF(D1282=nVariables,1,D1282+1)</f>
        <v>1</v>
      </c>
      <c r="E1283" s="1" t="str">
        <f>INDEX(Protocol[Mark],MATCH(C1283,Protocol[Step],0))</f>
        <v>2P10</v>
      </c>
      <c r="F1283" s="151" t="str">
        <f>INDEX(Variables[Variable],MATCH(Systematic[[#This Row],[VariableIndex]],Variables[Index],0))</f>
        <v>O2 concentration</v>
      </c>
      <c r="G1283" s="134">
        <f>Systematic[[#This Row],[Sample]]*1000000+Systematic[[#This Row],[SubSample]]*10000+Systematic[[#This Row],[VariableIndex]]</f>
        <v>4020001</v>
      </c>
      <c r="H1283" s="134">
        <f>Systematic[[#This Row],[SampleVariableLabel]]+100*Systematic[[#This Row],[State]]</f>
        <v>4020101</v>
      </c>
      <c r="I1283" s="135" t="e">
        <f>IF(Systematic[[#This Row],[Sample]]&gt;nSamples,"",INDEX(MarkStats[],MATCH(Systematic[[#This Row],[SampleVariableLabel]],MarkStats[Label],0), Systematic[[#This Row],[State]]+4))</f>
        <v>#N/A</v>
      </c>
    </row>
    <row r="1284" spans="1:9" x14ac:dyDescent="0.25">
      <c r="A1284" s="1">
        <f t="shared" si="60"/>
        <v>4</v>
      </c>
      <c r="B1284" s="1">
        <f t="shared" si="61"/>
        <v>2</v>
      </c>
      <c r="C1284" s="1">
        <f>IF(Systematic[[#This Row],[VariableIndex]]&gt;1,C1283,IF(C1283+1=StepsPerSubsample,0,C1283+1))</f>
        <v>1</v>
      </c>
      <c r="D1284" s="1">
        <f t="shared" si="62"/>
        <v>2</v>
      </c>
      <c r="E1284" s="1" t="str">
        <f>INDEX(Protocol[Mark],MATCH(C1284,Protocol[Step],0))</f>
        <v>2P10</v>
      </c>
      <c r="F1284" s="151" t="str">
        <f>INDEX(Variables[Variable],MATCH(Systematic[[#This Row],[VariableIndex]],Variables[Index],0))</f>
        <v>O2 flux per volume</v>
      </c>
      <c r="G1284" s="134">
        <f>Systematic[[#This Row],[Sample]]*1000000+Systematic[[#This Row],[SubSample]]*10000+Systematic[[#This Row],[VariableIndex]]</f>
        <v>4020002</v>
      </c>
      <c r="H1284" s="134">
        <f>Systematic[[#This Row],[SampleVariableLabel]]+100*Systematic[[#This Row],[State]]</f>
        <v>4020102</v>
      </c>
      <c r="I1284" s="135" t="e">
        <f>IF(Systematic[[#This Row],[Sample]]&gt;nSamples,"",INDEX(MarkStats[],MATCH(Systematic[[#This Row],[SampleVariableLabel]],MarkStats[Label],0), Systematic[[#This Row],[State]]+4))</f>
        <v>#N/A</v>
      </c>
    </row>
    <row r="1285" spans="1:9" x14ac:dyDescent="0.25">
      <c r="A1285" s="1">
        <f t="shared" si="60"/>
        <v>4</v>
      </c>
      <c r="B1285" s="1">
        <f t="shared" si="61"/>
        <v>2</v>
      </c>
      <c r="C1285" s="1">
        <f>IF(Systematic[[#This Row],[VariableIndex]]&gt;1,C1284,IF(C1284+1=StepsPerSubsample,0,C1284+1))</f>
        <v>1</v>
      </c>
      <c r="D1285" s="1">
        <f t="shared" si="62"/>
        <v>3</v>
      </c>
      <c r="E1285" s="1" t="str">
        <f>INDEX(Protocol[Mark],MATCH(C1285,Protocol[Step],0))</f>
        <v>2P10</v>
      </c>
      <c r="F1285" s="151" t="str">
        <f>INDEX(Variables[Variable],MATCH(Systematic[[#This Row],[VariableIndex]],Variables[Index],0))</f>
        <v>Specific flux</v>
      </c>
      <c r="G1285" s="134">
        <f>Systematic[[#This Row],[Sample]]*1000000+Systematic[[#This Row],[SubSample]]*10000+Systematic[[#This Row],[VariableIndex]]</f>
        <v>4020003</v>
      </c>
      <c r="H1285" s="134">
        <f>Systematic[[#This Row],[SampleVariableLabel]]+100*Systematic[[#This Row],[State]]</f>
        <v>4020103</v>
      </c>
      <c r="I1285" s="135" t="e">
        <f>IF(Systematic[[#This Row],[Sample]]&gt;nSamples,"",INDEX(MarkStats[],MATCH(Systematic[[#This Row],[SampleVariableLabel]],MarkStats[Label],0), Systematic[[#This Row],[State]]+4))</f>
        <v>#N/A</v>
      </c>
    </row>
    <row r="1286" spans="1:9" x14ac:dyDescent="0.25">
      <c r="A1286" s="1">
        <f t="shared" si="60"/>
        <v>4</v>
      </c>
      <c r="B1286" s="1">
        <f t="shared" si="61"/>
        <v>2</v>
      </c>
      <c r="C1286" s="1">
        <f>IF(Systematic[[#This Row],[VariableIndex]]&gt;1,C1285,IF(C1285+1=StepsPerSubsample,0,C1285+1))</f>
        <v>1</v>
      </c>
      <c r="D1286" s="1">
        <f t="shared" si="62"/>
        <v>4</v>
      </c>
      <c r="E1286" s="1" t="str">
        <f>INDEX(Protocol[Mark],MATCH(C1286,Protocol[Step],0))</f>
        <v>2P10</v>
      </c>
      <c r="F1286" s="151" t="str">
        <f>INDEX(Variables[Variable],MATCH(Systematic[[#This Row],[VariableIndex]],Variables[Index],0))</f>
        <v>Flux control ratio</v>
      </c>
      <c r="G1286" s="134">
        <f>Systematic[[#This Row],[Sample]]*1000000+Systematic[[#This Row],[SubSample]]*10000+Systematic[[#This Row],[VariableIndex]]</f>
        <v>4020004</v>
      </c>
      <c r="H1286" s="134">
        <f>Systematic[[#This Row],[SampleVariableLabel]]+100*Systematic[[#This Row],[State]]</f>
        <v>4020104</v>
      </c>
      <c r="I1286" s="135" t="e">
        <f>IF(Systematic[[#This Row],[Sample]]&gt;nSamples,"",INDEX(MarkStats[],MATCH(Systematic[[#This Row],[SampleVariableLabel]],MarkStats[Label],0), Systematic[[#This Row],[State]]+4))</f>
        <v>#N/A</v>
      </c>
    </row>
    <row r="1287" spans="1:9" x14ac:dyDescent="0.25">
      <c r="A1287" s="1">
        <f t="shared" si="60"/>
        <v>4</v>
      </c>
      <c r="B1287" s="1">
        <f t="shared" si="61"/>
        <v>2</v>
      </c>
      <c r="C1287" s="1">
        <f>IF(Systematic[[#This Row],[VariableIndex]]&gt;1,C1286,IF(C1286+1=StepsPerSubsample,0,C1286+1))</f>
        <v>1</v>
      </c>
      <c r="D1287" s="1">
        <f t="shared" si="62"/>
        <v>5</v>
      </c>
      <c r="E1287" s="1" t="str">
        <f>INDEX(Protocol[Mark],MATCH(C1287,Protocol[Step],0))</f>
        <v>2P10</v>
      </c>
      <c r="F1287" s="151" t="str">
        <f>INDEX(Variables[Variable],MATCH(Systematic[[#This Row],[VariableIndex]],Variables[Index],0))</f>
        <v>Specific flux (mt)</v>
      </c>
      <c r="G1287" s="134">
        <f>Systematic[[#This Row],[Sample]]*1000000+Systematic[[#This Row],[SubSample]]*10000+Systematic[[#This Row],[VariableIndex]]</f>
        <v>4020005</v>
      </c>
      <c r="H1287" s="134">
        <f>Systematic[[#This Row],[SampleVariableLabel]]+100*Systematic[[#This Row],[State]]</f>
        <v>4020105</v>
      </c>
      <c r="I1287" s="135" t="e">
        <f>IF(Systematic[[#This Row],[Sample]]&gt;nSamples,"",INDEX(MarkStats[],MATCH(Systematic[[#This Row],[SampleVariableLabel]],MarkStats[Label],0), Systematic[[#This Row],[State]]+4))</f>
        <v>#N/A</v>
      </c>
    </row>
    <row r="1288" spans="1:9" x14ac:dyDescent="0.25">
      <c r="A1288" s="1">
        <f t="shared" si="60"/>
        <v>4</v>
      </c>
      <c r="B1288" s="1">
        <f t="shared" si="61"/>
        <v>2</v>
      </c>
      <c r="C1288" s="1">
        <f>IF(Systematic[[#This Row],[VariableIndex]]&gt;1,C1287,IF(C1287+1=StepsPerSubsample,0,C1287+1))</f>
        <v>1</v>
      </c>
      <c r="D1288" s="1">
        <f t="shared" si="62"/>
        <v>6</v>
      </c>
      <c r="E1288" s="1" t="str">
        <f>INDEX(Protocol[Mark],MATCH(C1288,Protocol[Step],0))</f>
        <v>2P10</v>
      </c>
      <c r="F1288" s="151" t="str">
        <f>INDEX(Variables[Variable],MATCH(Systematic[[#This Row],[VariableIndex]],Variables[Index],0))</f>
        <v>FCR (mt: ROX-corr.)</v>
      </c>
      <c r="G1288" s="134">
        <f>Systematic[[#This Row],[Sample]]*1000000+Systematic[[#This Row],[SubSample]]*10000+Systematic[[#This Row],[VariableIndex]]</f>
        <v>4020006</v>
      </c>
      <c r="H1288" s="134">
        <f>Systematic[[#This Row],[SampleVariableLabel]]+100*Systematic[[#This Row],[State]]</f>
        <v>4020106</v>
      </c>
      <c r="I1288" s="135" t="e">
        <f>IF(Systematic[[#This Row],[Sample]]&gt;nSamples,"",INDEX(MarkStats[],MATCH(Systematic[[#This Row],[SampleVariableLabel]],MarkStats[Label],0), Systematic[[#This Row],[State]]+4))</f>
        <v>#N/A</v>
      </c>
    </row>
    <row r="1289" spans="1:9" x14ac:dyDescent="0.25">
      <c r="A1289" s="1">
        <f t="shared" si="60"/>
        <v>4</v>
      </c>
      <c r="B1289" s="1">
        <f t="shared" si="61"/>
        <v>2</v>
      </c>
      <c r="C1289" s="1">
        <f>IF(Systematic[[#This Row],[VariableIndex]]&gt;1,C1288,IF(C1288+1=StepsPerSubsample,0,C1288+1))</f>
        <v>1</v>
      </c>
      <c r="D1289" s="1">
        <f t="shared" si="62"/>
        <v>7</v>
      </c>
      <c r="E1289" s="1" t="str">
        <f>INDEX(Protocol[Mark],MATCH(C1289,Protocol[Step],0))</f>
        <v>2P10</v>
      </c>
      <c r="F1289" s="151" t="str">
        <f>INDEX(Variables[Variable],MATCH(Systematic[[#This Row],[VariableIndex]],Variables[Index],0))</f>
        <v>FCR (mt: ROX-corr.)</v>
      </c>
      <c r="G1289" s="134">
        <f>Systematic[[#This Row],[Sample]]*1000000+Systematic[[#This Row],[SubSample]]*10000+Systematic[[#This Row],[VariableIndex]]</f>
        <v>4020007</v>
      </c>
      <c r="H1289" s="134">
        <f>Systematic[[#This Row],[SampleVariableLabel]]+100*Systematic[[#This Row],[State]]</f>
        <v>4020107</v>
      </c>
      <c r="I1289" s="135" t="e">
        <f>IF(Systematic[[#This Row],[Sample]]&gt;nSamples,"",INDEX(MarkStats[],MATCH(Systematic[[#This Row],[SampleVariableLabel]],MarkStats[Label],0), Systematic[[#This Row],[State]]+4))</f>
        <v>#N/A</v>
      </c>
    </row>
    <row r="1290" spans="1:9" x14ac:dyDescent="0.25">
      <c r="A1290" s="1">
        <f t="shared" si="60"/>
        <v>4</v>
      </c>
      <c r="B1290" s="1">
        <f t="shared" si="61"/>
        <v>2</v>
      </c>
      <c r="C1290" s="1">
        <f>IF(Systematic[[#This Row],[VariableIndex]]&gt;1,C1289,IF(C1289+1=StepsPerSubsample,0,C1289+1))</f>
        <v>2</v>
      </c>
      <c r="D1290" s="1">
        <f t="shared" si="62"/>
        <v>1</v>
      </c>
      <c r="E1290" s="1" t="str">
        <f>INDEX(Protocol[Mark],MATCH(C1290,Protocol[Step],0))</f>
        <v>3Omy</v>
      </c>
      <c r="F1290" s="151" t="str">
        <f>INDEX(Variables[Variable],MATCH(Systematic[[#This Row],[VariableIndex]],Variables[Index],0))</f>
        <v>O2 concentration</v>
      </c>
      <c r="G1290" s="134">
        <f>Systematic[[#This Row],[Sample]]*1000000+Systematic[[#This Row],[SubSample]]*10000+Systematic[[#This Row],[VariableIndex]]</f>
        <v>4020001</v>
      </c>
      <c r="H1290" s="134">
        <f>Systematic[[#This Row],[SampleVariableLabel]]+100*Systematic[[#This Row],[State]]</f>
        <v>4020201</v>
      </c>
      <c r="I1290" s="135" t="e">
        <f>IF(Systematic[[#This Row],[Sample]]&gt;nSamples,"",INDEX(MarkStats[],MATCH(Systematic[[#This Row],[SampleVariableLabel]],MarkStats[Label],0), Systematic[[#This Row],[State]]+4))</f>
        <v>#N/A</v>
      </c>
    </row>
    <row r="1291" spans="1:9" x14ac:dyDescent="0.25">
      <c r="A1291" s="1">
        <f t="shared" si="60"/>
        <v>4</v>
      </c>
      <c r="B1291" s="1">
        <f t="shared" si="61"/>
        <v>2</v>
      </c>
      <c r="C1291" s="1">
        <f>IF(Systematic[[#This Row],[VariableIndex]]&gt;1,C1290,IF(C1290+1=StepsPerSubsample,0,C1290+1))</f>
        <v>2</v>
      </c>
      <c r="D1291" s="1">
        <f t="shared" si="62"/>
        <v>2</v>
      </c>
      <c r="E1291" s="1" t="str">
        <f>INDEX(Protocol[Mark],MATCH(C1291,Protocol[Step],0))</f>
        <v>3Omy</v>
      </c>
      <c r="F1291" s="151" t="str">
        <f>INDEX(Variables[Variable],MATCH(Systematic[[#This Row],[VariableIndex]],Variables[Index],0))</f>
        <v>O2 flux per volume</v>
      </c>
      <c r="G1291" s="134">
        <f>Systematic[[#This Row],[Sample]]*1000000+Systematic[[#This Row],[SubSample]]*10000+Systematic[[#This Row],[VariableIndex]]</f>
        <v>4020002</v>
      </c>
      <c r="H1291" s="134">
        <f>Systematic[[#This Row],[SampleVariableLabel]]+100*Systematic[[#This Row],[State]]</f>
        <v>4020202</v>
      </c>
      <c r="I1291" s="135" t="e">
        <f>IF(Systematic[[#This Row],[Sample]]&gt;nSamples,"",INDEX(MarkStats[],MATCH(Systematic[[#This Row],[SampleVariableLabel]],MarkStats[Label],0), Systematic[[#This Row],[State]]+4))</f>
        <v>#N/A</v>
      </c>
    </row>
    <row r="1292" spans="1:9" x14ac:dyDescent="0.25">
      <c r="A1292" s="1">
        <f t="shared" si="60"/>
        <v>4</v>
      </c>
      <c r="B1292" s="1">
        <f t="shared" si="61"/>
        <v>2</v>
      </c>
      <c r="C1292" s="1">
        <f>IF(Systematic[[#This Row],[VariableIndex]]&gt;1,C1291,IF(C1291+1=StepsPerSubsample,0,C1291+1))</f>
        <v>2</v>
      </c>
      <c r="D1292" s="1">
        <f t="shared" si="62"/>
        <v>3</v>
      </c>
      <c r="E1292" s="1" t="str">
        <f>INDEX(Protocol[Mark],MATCH(C1292,Protocol[Step],0))</f>
        <v>3Omy</v>
      </c>
      <c r="F1292" s="151" t="str">
        <f>INDEX(Variables[Variable],MATCH(Systematic[[#This Row],[VariableIndex]],Variables[Index],0))</f>
        <v>Specific flux</v>
      </c>
      <c r="G1292" s="134">
        <f>Systematic[[#This Row],[Sample]]*1000000+Systematic[[#This Row],[SubSample]]*10000+Systematic[[#This Row],[VariableIndex]]</f>
        <v>4020003</v>
      </c>
      <c r="H1292" s="134">
        <f>Systematic[[#This Row],[SampleVariableLabel]]+100*Systematic[[#This Row],[State]]</f>
        <v>4020203</v>
      </c>
      <c r="I1292" s="135" t="e">
        <f>IF(Systematic[[#This Row],[Sample]]&gt;nSamples,"",INDEX(MarkStats[],MATCH(Systematic[[#This Row],[SampleVariableLabel]],MarkStats[Label],0), Systematic[[#This Row],[State]]+4))</f>
        <v>#N/A</v>
      </c>
    </row>
    <row r="1293" spans="1:9" x14ac:dyDescent="0.25">
      <c r="A1293" s="1">
        <f t="shared" si="60"/>
        <v>4</v>
      </c>
      <c r="B1293" s="1">
        <f t="shared" si="61"/>
        <v>2</v>
      </c>
      <c r="C1293" s="1">
        <f>IF(Systematic[[#This Row],[VariableIndex]]&gt;1,C1292,IF(C1292+1=StepsPerSubsample,0,C1292+1))</f>
        <v>2</v>
      </c>
      <c r="D1293" s="1">
        <f t="shared" si="62"/>
        <v>4</v>
      </c>
      <c r="E1293" s="1" t="str">
        <f>INDEX(Protocol[Mark],MATCH(C1293,Protocol[Step],0))</f>
        <v>3Omy</v>
      </c>
      <c r="F1293" s="151" t="str">
        <f>INDEX(Variables[Variable],MATCH(Systematic[[#This Row],[VariableIndex]],Variables[Index],0))</f>
        <v>Flux control ratio</v>
      </c>
      <c r="G1293" s="134">
        <f>Systematic[[#This Row],[Sample]]*1000000+Systematic[[#This Row],[SubSample]]*10000+Systematic[[#This Row],[VariableIndex]]</f>
        <v>4020004</v>
      </c>
      <c r="H1293" s="134">
        <f>Systematic[[#This Row],[SampleVariableLabel]]+100*Systematic[[#This Row],[State]]</f>
        <v>4020204</v>
      </c>
      <c r="I1293" s="135" t="e">
        <f>IF(Systematic[[#This Row],[Sample]]&gt;nSamples,"",INDEX(MarkStats[],MATCH(Systematic[[#This Row],[SampleVariableLabel]],MarkStats[Label],0), Systematic[[#This Row],[State]]+4))</f>
        <v>#N/A</v>
      </c>
    </row>
    <row r="1294" spans="1:9" x14ac:dyDescent="0.25">
      <c r="A1294" s="1">
        <f t="shared" si="60"/>
        <v>4</v>
      </c>
      <c r="B1294" s="1">
        <f t="shared" si="61"/>
        <v>2</v>
      </c>
      <c r="C1294" s="1">
        <f>IF(Systematic[[#This Row],[VariableIndex]]&gt;1,C1293,IF(C1293+1=StepsPerSubsample,0,C1293+1))</f>
        <v>2</v>
      </c>
      <c r="D1294" s="1">
        <f t="shared" si="62"/>
        <v>5</v>
      </c>
      <c r="E1294" s="1" t="str">
        <f>INDEX(Protocol[Mark],MATCH(C1294,Protocol[Step],0))</f>
        <v>3Omy</v>
      </c>
      <c r="F1294" s="151" t="str">
        <f>INDEX(Variables[Variable],MATCH(Systematic[[#This Row],[VariableIndex]],Variables[Index],0))</f>
        <v>Specific flux (mt)</v>
      </c>
      <c r="G1294" s="134">
        <f>Systematic[[#This Row],[Sample]]*1000000+Systematic[[#This Row],[SubSample]]*10000+Systematic[[#This Row],[VariableIndex]]</f>
        <v>4020005</v>
      </c>
      <c r="H1294" s="134">
        <f>Systematic[[#This Row],[SampleVariableLabel]]+100*Systematic[[#This Row],[State]]</f>
        <v>4020205</v>
      </c>
      <c r="I1294" s="135" t="e">
        <f>IF(Systematic[[#This Row],[Sample]]&gt;nSamples,"",INDEX(MarkStats[],MATCH(Systematic[[#This Row],[SampleVariableLabel]],MarkStats[Label],0), Systematic[[#This Row],[State]]+4))</f>
        <v>#N/A</v>
      </c>
    </row>
    <row r="1295" spans="1:9" x14ac:dyDescent="0.25">
      <c r="A1295" s="1">
        <f t="shared" si="60"/>
        <v>4</v>
      </c>
      <c r="B1295" s="1">
        <f t="shared" si="61"/>
        <v>2</v>
      </c>
      <c r="C1295" s="1">
        <f>IF(Systematic[[#This Row],[VariableIndex]]&gt;1,C1294,IF(C1294+1=StepsPerSubsample,0,C1294+1))</f>
        <v>2</v>
      </c>
      <c r="D1295" s="1">
        <f t="shared" si="62"/>
        <v>6</v>
      </c>
      <c r="E1295" s="1" t="str">
        <f>INDEX(Protocol[Mark],MATCH(C1295,Protocol[Step],0))</f>
        <v>3Omy</v>
      </c>
      <c r="F1295" s="151" t="str">
        <f>INDEX(Variables[Variable],MATCH(Systematic[[#This Row],[VariableIndex]],Variables[Index],0))</f>
        <v>FCR (mt: ROX-corr.)</v>
      </c>
      <c r="G1295" s="134">
        <f>Systematic[[#This Row],[Sample]]*1000000+Systematic[[#This Row],[SubSample]]*10000+Systematic[[#This Row],[VariableIndex]]</f>
        <v>4020006</v>
      </c>
      <c r="H1295" s="134">
        <f>Systematic[[#This Row],[SampleVariableLabel]]+100*Systematic[[#This Row],[State]]</f>
        <v>4020206</v>
      </c>
      <c r="I1295" s="135" t="e">
        <f>IF(Systematic[[#This Row],[Sample]]&gt;nSamples,"",INDEX(MarkStats[],MATCH(Systematic[[#This Row],[SampleVariableLabel]],MarkStats[Label],0), Systematic[[#This Row],[State]]+4))</f>
        <v>#N/A</v>
      </c>
    </row>
    <row r="1296" spans="1:9" x14ac:dyDescent="0.25">
      <c r="A1296" s="1">
        <f t="shared" si="60"/>
        <v>4</v>
      </c>
      <c r="B1296" s="1">
        <f t="shared" si="61"/>
        <v>2</v>
      </c>
      <c r="C1296" s="1">
        <f>IF(Systematic[[#This Row],[VariableIndex]]&gt;1,C1295,IF(C1295+1=StepsPerSubsample,0,C1295+1))</f>
        <v>2</v>
      </c>
      <c r="D1296" s="1">
        <f t="shared" si="62"/>
        <v>7</v>
      </c>
      <c r="E1296" s="1" t="str">
        <f>INDEX(Protocol[Mark],MATCH(C1296,Protocol[Step],0))</f>
        <v>3Omy</v>
      </c>
      <c r="F1296" s="151" t="str">
        <f>INDEX(Variables[Variable],MATCH(Systematic[[#This Row],[VariableIndex]],Variables[Index],0))</f>
        <v>FCR (mt: ROX-corr.)</v>
      </c>
      <c r="G1296" s="134">
        <f>Systematic[[#This Row],[Sample]]*1000000+Systematic[[#This Row],[SubSample]]*10000+Systematic[[#This Row],[VariableIndex]]</f>
        <v>4020007</v>
      </c>
      <c r="H1296" s="134">
        <f>Systematic[[#This Row],[SampleVariableLabel]]+100*Systematic[[#This Row],[State]]</f>
        <v>4020207</v>
      </c>
      <c r="I1296" s="135" t="e">
        <f>IF(Systematic[[#This Row],[Sample]]&gt;nSamples,"",INDEX(MarkStats[],MATCH(Systematic[[#This Row],[SampleVariableLabel]],MarkStats[Label],0), Systematic[[#This Row],[State]]+4))</f>
        <v>#N/A</v>
      </c>
    </row>
    <row r="1297" spans="1:9" x14ac:dyDescent="0.25">
      <c r="A1297" s="1">
        <f t="shared" si="60"/>
        <v>4</v>
      </c>
      <c r="B1297" s="1">
        <f t="shared" si="61"/>
        <v>2</v>
      </c>
      <c r="C1297" s="1">
        <f>IF(Systematic[[#This Row],[VariableIndex]]&gt;1,C1296,IF(C1296+1=StepsPerSubsample,0,C1296+1))</f>
        <v>3</v>
      </c>
      <c r="D1297" s="1">
        <f t="shared" si="62"/>
        <v>1</v>
      </c>
      <c r="E1297" s="1" t="str">
        <f>INDEX(Protocol[Mark],MATCH(C1297,Protocol[Step],0))</f>
        <v>4U</v>
      </c>
      <c r="F1297" s="151" t="str">
        <f>INDEX(Variables[Variable],MATCH(Systematic[[#This Row],[VariableIndex]],Variables[Index],0))</f>
        <v>O2 concentration</v>
      </c>
      <c r="G1297" s="134">
        <f>Systematic[[#This Row],[Sample]]*1000000+Systematic[[#This Row],[SubSample]]*10000+Systematic[[#This Row],[VariableIndex]]</f>
        <v>4020001</v>
      </c>
      <c r="H1297" s="134">
        <f>Systematic[[#This Row],[SampleVariableLabel]]+100*Systematic[[#This Row],[State]]</f>
        <v>4020301</v>
      </c>
      <c r="I1297" s="135" t="e">
        <f>IF(Systematic[[#This Row],[Sample]]&gt;nSamples,"",INDEX(MarkStats[],MATCH(Systematic[[#This Row],[SampleVariableLabel]],MarkStats[Label],0), Systematic[[#This Row],[State]]+4))</f>
        <v>#N/A</v>
      </c>
    </row>
    <row r="1298" spans="1:9" x14ac:dyDescent="0.25">
      <c r="A1298" s="1">
        <f t="shared" si="60"/>
        <v>4</v>
      </c>
      <c r="B1298" s="1">
        <f t="shared" si="61"/>
        <v>2</v>
      </c>
      <c r="C1298" s="1">
        <f>IF(Systematic[[#This Row],[VariableIndex]]&gt;1,C1297,IF(C1297+1=StepsPerSubsample,0,C1297+1))</f>
        <v>3</v>
      </c>
      <c r="D1298" s="1">
        <f t="shared" si="62"/>
        <v>2</v>
      </c>
      <c r="E1298" s="1" t="str">
        <f>INDEX(Protocol[Mark],MATCH(C1298,Protocol[Step],0))</f>
        <v>4U</v>
      </c>
      <c r="F1298" s="151" t="str">
        <f>INDEX(Variables[Variable],MATCH(Systematic[[#This Row],[VariableIndex]],Variables[Index],0))</f>
        <v>O2 flux per volume</v>
      </c>
      <c r="G1298" s="134">
        <f>Systematic[[#This Row],[Sample]]*1000000+Systematic[[#This Row],[SubSample]]*10000+Systematic[[#This Row],[VariableIndex]]</f>
        <v>4020002</v>
      </c>
      <c r="H1298" s="134">
        <f>Systematic[[#This Row],[SampleVariableLabel]]+100*Systematic[[#This Row],[State]]</f>
        <v>4020302</v>
      </c>
      <c r="I1298" s="135" t="e">
        <f>IF(Systematic[[#This Row],[Sample]]&gt;nSamples,"",INDEX(MarkStats[],MATCH(Systematic[[#This Row],[SampleVariableLabel]],MarkStats[Label],0), Systematic[[#This Row],[State]]+4))</f>
        <v>#N/A</v>
      </c>
    </row>
    <row r="1299" spans="1:9" x14ac:dyDescent="0.25">
      <c r="A1299" s="1">
        <f t="shared" si="60"/>
        <v>4</v>
      </c>
      <c r="B1299" s="1">
        <f t="shared" si="61"/>
        <v>2</v>
      </c>
      <c r="C1299" s="1">
        <f>IF(Systematic[[#This Row],[VariableIndex]]&gt;1,C1298,IF(C1298+1=StepsPerSubsample,0,C1298+1))</f>
        <v>3</v>
      </c>
      <c r="D1299" s="1">
        <f t="shared" si="62"/>
        <v>3</v>
      </c>
      <c r="E1299" s="1" t="str">
        <f>INDEX(Protocol[Mark],MATCH(C1299,Protocol[Step],0))</f>
        <v>4U</v>
      </c>
      <c r="F1299" s="151" t="str">
        <f>INDEX(Variables[Variable],MATCH(Systematic[[#This Row],[VariableIndex]],Variables[Index],0))</f>
        <v>Specific flux</v>
      </c>
      <c r="G1299" s="134">
        <f>Systematic[[#This Row],[Sample]]*1000000+Systematic[[#This Row],[SubSample]]*10000+Systematic[[#This Row],[VariableIndex]]</f>
        <v>4020003</v>
      </c>
      <c r="H1299" s="134">
        <f>Systematic[[#This Row],[SampleVariableLabel]]+100*Systematic[[#This Row],[State]]</f>
        <v>4020303</v>
      </c>
      <c r="I1299" s="135" t="e">
        <f>IF(Systematic[[#This Row],[Sample]]&gt;nSamples,"",INDEX(MarkStats[],MATCH(Systematic[[#This Row],[SampleVariableLabel]],MarkStats[Label],0), Systematic[[#This Row],[State]]+4))</f>
        <v>#N/A</v>
      </c>
    </row>
    <row r="1300" spans="1:9" x14ac:dyDescent="0.25">
      <c r="A1300" s="1">
        <f t="shared" si="60"/>
        <v>4</v>
      </c>
      <c r="B1300" s="1">
        <f t="shared" si="61"/>
        <v>2</v>
      </c>
      <c r="C1300" s="1">
        <f>IF(Systematic[[#This Row],[VariableIndex]]&gt;1,C1299,IF(C1299+1=StepsPerSubsample,0,C1299+1))</f>
        <v>3</v>
      </c>
      <c r="D1300" s="1">
        <f t="shared" si="62"/>
        <v>4</v>
      </c>
      <c r="E1300" s="1" t="str">
        <f>INDEX(Protocol[Mark],MATCH(C1300,Protocol[Step],0))</f>
        <v>4U</v>
      </c>
      <c r="F1300" s="151" t="str">
        <f>INDEX(Variables[Variable],MATCH(Systematic[[#This Row],[VariableIndex]],Variables[Index],0))</f>
        <v>Flux control ratio</v>
      </c>
      <c r="G1300" s="134">
        <f>Systematic[[#This Row],[Sample]]*1000000+Systematic[[#This Row],[SubSample]]*10000+Systematic[[#This Row],[VariableIndex]]</f>
        <v>4020004</v>
      </c>
      <c r="H1300" s="134">
        <f>Systematic[[#This Row],[SampleVariableLabel]]+100*Systematic[[#This Row],[State]]</f>
        <v>4020304</v>
      </c>
      <c r="I1300" s="135" t="e">
        <f>IF(Systematic[[#This Row],[Sample]]&gt;nSamples,"",INDEX(MarkStats[],MATCH(Systematic[[#This Row],[SampleVariableLabel]],MarkStats[Label],0), Systematic[[#This Row],[State]]+4))</f>
        <v>#N/A</v>
      </c>
    </row>
    <row r="1301" spans="1:9" x14ac:dyDescent="0.25">
      <c r="A1301" s="1">
        <f t="shared" si="60"/>
        <v>4</v>
      </c>
      <c r="B1301" s="1">
        <f t="shared" si="61"/>
        <v>2</v>
      </c>
      <c r="C1301" s="1">
        <f>IF(Systematic[[#This Row],[VariableIndex]]&gt;1,C1300,IF(C1300+1=StepsPerSubsample,0,C1300+1))</f>
        <v>3</v>
      </c>
      <c r="D1301" s="1">
        <f t="shared" si="62"/>
        <v>5</v>
      </c>
      <c r="E1301" s="1" t="str">
        <f>INDEX(Protocol[Mark],MATCH(C1301,Protocol[Step],0))</f>
        <v>4U</v>
      </c>
      <c r="F1301" s="151" t="str">
        <f>INDEX(Variables[Variable],MATCH(Systematic[[#This Row],[VariableIndex]],Variables[Index],0))</f>
        <v>Specific flux (mt)</v>
      </c>
      <c r="G1301" s="134">
        <f>Systematic[[#This Row],[Sample]]*1000000+Systematic[[#This Row],[SubSample]]*10000+Systematic[[#This Row],[VariableIndex]]</f>
        <v>4020005</v>
      </c>
      <c r="H1301" s="134">
        <f>Systematic[[#This Row],[SampleVariableLabel]]+100*Systematic[[#This Row],[State]]</f>
        <v>4020305</v>
      </c>
      <c r="I1301" s="135" t="e">
        <f>IF(Systematic[[#This Row],[Sample]]&gt;nSamples,"",INDEX(MarkStats[],MATCH(Systematic[[#This Row],[SampleVariableLabel]],MarkStats[Label],0), Systematic[[#This Row],[State]]+4))</f>
        <v>#N/A</v>
      </c>
    </row>
    <row r="1302" spans="1:9" x14ac:dyDescent="0.25">
      <c r="A1302" s="1">
        <f t="shared" si="60"/>
        <v>4</v>
      </c>
      <c r="B1302" s="1">
        <f t="shared" si="61"/>
        <v>2</v>
      </c>
      <c r="C1302" s="1">
        <f>IF(Systematic[[#This Row],[VariableIndex]]&gt;1,C1301,IF(C1301+1=StepsPerSubsample,0,C1301+1))</f>
        <v>3</v>
      </c>
      <c r="D1302" s="1">
        <f t="shared" si="62"/>
        <v>6</v>
      </c>
      <c r="E1302" s="1" t="str">
        <f>INDEX(Protocol[Mark],MATCH(C1302,Protocol[Step],0))</f>
        <v>4U</v>
      </c>
      <c r="F1302" s="151" t="str">
        <f>INDEX(Variables[Variable],MATCH(Systematic[[#This Row],[VariableIndex]],Variables[Index],0))</f>
        <v>FCR (mt: ROX-corr.)</v>
      </c>
      <c r="G1302" s="134">
        <f>Systematic[[#This Row],[Sample]]*1000000+Systematic[[#This Row],[SubSample]]*10000+Systematic[[#This Row],[VariableIndex]]</f>
        <v>4020006</v>
      </c>
      <c r="H1302" s="134">
        <f>Systematic[[#This Row],[SampleVariableLabel]]+100*Systematic[[#This Row],[State]]</f>
        <v>4020306</v>
      </c>
      <c r="I1302" s="135" t="e">
        <f>IF(Systematic[[#This Row],[Sample]]&gt;nSamples,"",INDEX(MarkStats[],MATCH(Systematic[[#This Row],[SampleVariableLabel]],MarkStats[Label],0), Systematic[[#This Row],[State]]+4))</f>
        <v>#N/A</v>
      </c>
    </row>
    <row r="1303" spans="1:9" x14ac:dyDescent="0.25">
      <c r="A1303" s="1">
        <f t="shared" si="60"/>
        <v>4</v>
      </c>
      <c r="B1303" s="1">
        <f t="shared" si="61"/>
        <v>2</v>
      </c>
      <c r="C1303" s="1">
        <f>IF(Systematic[[#This Row],[VariableIndex]]&gt;1,C1302,IF(C1302+1=StepsPerSubsample,0,C1302+1))</f>
        <v>3</v>
      </c>
      <c r="D1303" s="1">
        <f t="shared" si="62"/>
        <v>7</v>
      </c>
      <c r="E1303" s="1" t="str">
        <f>INDEX(Protocol[Mark],MATCH(C1303,Protocol[Step],0))</f>
        <v>4U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4020007</v>
      </c>
      <c r="H1303" s="134">
        <f>Systematic[[#This Row],[SampleVariableLabel]]+100*Systematic[[#This Row],[State]]</f>
        <v>4020307</v>
      </c>
      <c r="I1303" s="135" t="e">
        <f>IF(Systematic[[#This Row],[Sample]]&gt;nSamples,"",INDEX(MarkStats[],MATCH(Systematic[[#This Row],[SampleVariableLabel]],MarkStats[Label],0), Systematic[[#This Row],[State]]+4))</f>
        <v>#N/A</v>
      </c>
    </row>
    <row r="1304" spans="1:9" x14ac:dyDescent="0.25">
      <c r="A1304" s="1">
        <f t="shared" si="60"/>
        <v>4</v>
      </c>
      <c r="B1304" s="1">
        <f t="shared" si="61"/>
        <v>2</v>
      </c>
      <c r="C1304" s="1">
        <f>IF(Systematic[[#This Row],[VariableIndex]]&gt;1,C1303,IF(C1303+1=StepsPerSubsample,0,C1303+1))</f>
        <v>4</v>
      </c>
      <c r="D1304" s="1">
        <f t="shared" si="62"/>
        <v>1</v>
      </c>
      <c r="E1304" s="1" t="str">
        <f>INDEX(Protocol[Mark],MATCH(C1304,Protocol[Step],0))</f>
        <v>5Glc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4020001</v>
      </c>
      <c r="H1304" s="134">
        <f>Systematic[[#This Row],[SampleVariableLabel]]+100*Systematic[[#This Row],[State]]</f>
        <v>4020401</v>
      </c>
      <c r="I1304" s="135" t="e">
        <f>IF(Systematic[[#This Row],[Sample]]&gt;nSamples,"",INDEX(MarkStats[],MATCH(Systematic[[#This Row],[SampleVariableLabel]],MarkStats[Label],0), Systematic[[#This Row],[State]]+4))</f>
        <v>#N/A</v>
      </c>
    </row>
    <row r="1305" spans="1:9" x14ac:dyDescent="0.25">
      <c r="A1305" s="1">
        <f t="shared" si="60"/>
        <v>4</v>
      </c>
      <c r="B1305" s="1">
        <f t="shared" si="61"/>
        <v>2</v>
      </c>
      <c r="C1305" s="1">
        <f>IF(Systematic[[#This Row],[VariableIndex]]&gt;1,C1304,IF(C1304+1=StepsPerSubsample,0,C1304+1))</f>
        <v>4</v>
      </c>
      <c r="D1305" s="1">
        <f t="shared" si="62"/>
        <v>2</v>
      </c>
      <c r="E1305" s="1" t="str">
        <f>INDEX(Protocol[Mark],MATCH(C1305,Protocol[Step],0))</f>
        <v>5Glc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4020002</v>
      </c>
      <c r="H1305" s="134">
        <f>Systematic[[#This Row],[SampleVariableLabel]]+100*Systematic[[#This Row],[State]]</f>
        <v>4020402</v>
      </c>
      <c r="I1305" s="135" t="e">
        <f>IF(Systematic[[#This Row],[Sample]]&gt;nSamples,"",INDEX(MarkStats[],MATCH(Systematic[[#This Row],[SampleVariableLabel]],MarkStats[Label],0), Systematic[[#This Row],[State]]+4))</f>
        <v>#N/A</v>
      </c>
    </row>
    <row r="1306" spans="1:9" x14ac:dyDescent="0.25">
      <c r="A1306" s="1">
        <f t="shared" si="60"/>
        <v>4</v>
      </c>
      <c r="B1306" s="1">
        <f t="shared" si="61"/>
        <v>2</v>
      </c>
      <c r="C1306" s="1">
        <f>IF(Systematic[[#This Row],[VariableIndex]]&gt;1,C1305,IF(C1305+1=StepsPerSubsample,0,C1305+1))</f>
        <v>4</v>
      </c>
      <c r="D1306" s="1">
        <f t="shared" si="62"/>
        <v>3</v>
      </c>
      <c r="E1306" s="1" t="str">
        <f>INDEX(Protocol[Mark],MATCH(C1306,Protocol[Step],0))</f>
        <v>5Glc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4020003</v>
      </c>
      <c r="H1306" s="134">
        <f>Systematic[[#This Row],[SampleVariableLabel]]+100*Systematic[[#This Row],[State]]</f>
        <v>4020403</v>
      </c>
      <c r="I1306" s="135" t="e">
        <f>IF(Systematic[[#This Row],[Sample]]&gt;nSamples,"",INDEX(MarkStats[],MATCH(Systematic[[#This Row],[SampleVariableLabel]],MarkStats[Label],0), Systematic[[#This Row],[State]]+4))</f>
        <v>#N/A</v>
      </c>
    </row>
    <row r="1307" spans="1:9" x14ac:dyDescent="0.25">
      <c r="A1307" s="1">
        <f t="shared" si="60"/>
        <v>4</v>
      </c>
      <c r="B1307" s="1">
        <f t="shared" si="61"/>
        <v>2</v>
      </c>
      <c r="C1307" s="1">
        <f>IF(Systematic[[#This Row],[VariableIndex]]&gt;1,C1306,IF(C1306+1=StepsPerSubsample,0,C1306+1))</f>
        <v>4</v>
      </c>
      <c r="D1307" s="1">
        <f t="shared" si="62"/>
        <v>4</v>
      </c>
      <c r="E1307" s="1" t="str">
        <f>INDEX(Protocol[Mark],MATCH(C1307,Protocol[Step],0))</f>
        <v>5Glc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4020004</v>
      </c>
      <c r="H1307" s="134">
        <f>Systematic[[#This Row],[SampleVariableLabel]]+100*Systematic[[#This Row],[State]]</f>
        <v>4020404</v>
      </c>
      <c r="I1307" s="135" t="e">
        <f>IF(Systematic[[#This Row],[Sample]]&gt;nSamples,"",INDEX(MarkStats[],MATCH(Systematic[[#This Row],[SampleVariableLabel]],MarkStats[Label],0), Systematic[[#This Row],[State]]+4))</f>
        <v>#N/A</v>
      </c>
    </row>
    <row r="1308" spans="1:9" x14ac:dyDescent="0.25">
      <c r="A1308" s="1">
        <f t="shared" si="60"/>
        <v>4</v>
      </c>
      <c r="B1308" s="1">
        <f t="shared" si="61"/>
        <v>2</v>
      </c>
      <c r="C1308" s="1">
        <f>IF(Systematic[[#This Row],[VariableIndex]]&gt;1,C1307,IF(C1307+1=StepsPerSubsample,0,C1307+1))</f>
        <v>4</v>
      </c>
      <c r="D1308" s="1">
        <f t="shared" si="62"/>
        <v>5</v>
      </c>
      <c r="E1308" s="1" t="str">
        <f>INDEX(Protocol[Mark],MATCH(C1308,Protocol[Step],0))</f>
        <v>5Glc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4020005</v>
      </c>
      <c r="H1308" s="134">
        <f>Systematic[[#This Row],[SampleVariableLabel]]+100*Systematic[[#This Row],[State]]</f>
        <v>4020405</v>
      </c>
      <c r="I1308" s="135" t="e">
        <f>IF(Systematic[[#This Row],[Sample]]&gt;nSamples,"",INDEX(MarkStats[],MATCH(Systematic[[#This Row],[SampleVariableLabel]],MarkStats[Label],0), Systematic[[#This Row],[State]]+4))</f>
        <v>#N/A</v>
      </c>
    </row>
    <row r="1309" spans="1:9" x14ac:dyDescent="0.25">
      <c r="A1309" s="1">
        <f t="shared" si="60"/>
        <v>4</v>
      </c>
      <c r="B1309" s="1">
        <f t="shared" si="61"/>
        <v>2</v>
      </c>
      <c r="C1309" s="1">
        <f>IF(Systematic[[#This Row],[VariableIndex]]&gt;1,C1308,IF(C1308+1=StepsPerSubsample,0,C1308+1))</f>
        <v>4</v>
      </c>
      <c r="D1309" s="1">
        <f t="shared" si="62"/>
        <v>6</v>
      </c>
      <c r="E1309" s="1" t="str">
        <f>INDEX(Protocol[Mark],MATCH(C1309,Protocol[Step],0))</f>
        <v>5Glc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4020006</v>
      </c>
      <c r="H1309" s="134">
        <f>Systematic[[#This Row],[SampleVariableLabel]]+100*Systematic[[#This Row],[State]]</f>
        <v>4020406</v>
      </c>
      <c r="I1309" s="135" t="e">
        <f>IF(Systematic[[#This Row],[Sample]]&gt;nSamples,"",INDEX(MarkStats[],MATCH(Systematic[[#This Row],[SampleVariableLabel]],MarkStats[Label],0), Systematic[[#This Row],[State]]+4))</f>
        <v>#N/A</v>
      </c>
    </row>
    <row r="1310" spans="1:9" x14ac:dyDescent="0.25">
      <c r="A1310" s="1">
        <f t="shared" si="60"/>
        <v>4</v>
      </c>
      <c r="B1310" s="1">
        <f t="shared" si="61"/>
        <v>2</v>
      </c>
      <c r="C1310" s="1">
        <f>IF(Systematic[[#This Row],[VariableIndex]]&gt;1,C1309,IF(C1309+1=StepsPerSubsample,0,C1309+1))</f>
        <v>4</v>
      </c>
      <c r="D1310" s="1">
        <f t="shared" si="62"/>
        <v>7</v>
      </c>
      <c r="E1310" s="1" t="str">
        <f>INDEX(Protocol[Mark],MATCH(C1310,Protocol[Step],0))</f>
        <v>5Glc</v>
      </c>
      <c r="F1310" s="151" t="str">
        <f>INDEX(Variables[Variable],MATCH(Systematic[[#This Row],[VariableIndex]],Variables[Index],0))</f>
        <v>FCR (mt: ROX-corr.)</v>
      </c>
      <c r="G1310" s="134">
        <f>Systematic[[#This Row],[Sample]]*1000000+Systematic[[#This Row],[SubSample]]*10000+Systematic[[#This Row],[VariableIndex]]</f>
        <v>4020007</v>
      </c>
      <c r="H1310" s="134">
        <f>Systematic[[#This Row],[SampleVariableLabel]]+100*Systematic[[#This Row],[State]]</f>
        <v>4020407</v>
      </c>
      <c r="I1310" s="135" t="e">
        <f>IF(Systematic[[#This Row],[Sample]]&gt;nSamples,"",INDEX(MarkStats[],MATCH(Systematic[[#This Row],[SampleVariableLabel]],MarkStats[Label],0), Systematic[[#This Row],[State]]+4))</f>
        <v>#N/A</v>
      </c>
    </row>
    <row r="1311" spans="1:9" x14ac:dyDescent="0.25">
      <c r="A1311" s="1">
        <f t="shared" si="60"/>
        <v>4</v>
      </c>
      <c r="B1311" s="1">
        <f t="shared" si="61"/>
        <v>2</v>
      </c>
      <c r="C1311" s="1">
        <f>IF(Systematic[[#This Row],[VariableIndex]]&gt;1,C1310,IF(C1310+1=StepsPerSubsample,0,C1310+1))</f>
        <v>5</v>
      </c>
      <c r="D1311" s="1">
        <f t="shared" si="62"/>
        <v>1</v>
      </c>
      <c r="E1311" s="1" t="str">
        <f>INDEX(Protocol[Mark],MATCH(C1311,Protocol[Step],0))</f>
        <v>6M2</v>
      </c>
      <c r="F1311" s="151" t="str">
        <f>INDEX(Variables[Variable],MATCH(Systematic[[#This Row],[VariableIndex]],Variables[Index],0))</f>
        <v>O2 concentration</v>
      </c>
      <c r="G1311" s="134">
        <f>Systematic[[#This Row],[Sample]]*1000000+Systematic[[#This Row],[SubSample]]*10000+Systematic[[#This Row],[VariableIndex]]</f>
        <v>4020001</v>
      </c>
      <c r="H1311" s="134">
        <f>Systematic[[#This Row],[SampleVariableLabel]]+100*Systematic[[#This Row],[State]]</f>
        <v>4020501</v>
      </c>
      <c r="I1311" s="135" t="e">
        <f>IF(Systematic[[#This Row],[Sample]]&gt;nSamples,"",INDEX(MarkStats[],MATCH(Systematic[[#This Row],[SampleVariableLabel]],MarkStats[Label],0), Systematic[[#This Row],[State]]+4))</f>
        <v>#N/A</v>
      </c>
    </row>
    <row r="1312" spans="1:9" x14ac:dyDescent="0.25">
      <c r="A1312" s="1">
        <f t="shared" si="60"/>
        <v>4</v>
      </c>
      <c r="B1312" s="1">
        <f t="shared" si="61"/>
        <v>2</v>
      </c>
      <c r="C1312" s="1">
        <f>IF(Systematic[[#This Row],[VariableIndex]]&gt;1,C1311,IF(C1311+1=StepsPerSubsample,0,C1311+1))</f>
        <v>5</v>
      </c>
      <c r="D1312" s="1">
        <f t="shared" si="62"/>
        <v>2</v>
      </c>
      <c r="E1312" s="1" t="str">
        <f>INDEX(Protocol[Mark],MATCH(C1312,Protocol[Step],0))</f>
        <v>6M2</v>
      </c>
      <c r="F1312" s="151" t="str">
        <f>INDEX(Variables[Variable],MATCH(Systematic[[#This Row],[VariableIndex]],Variables[Index],0))</f>
        <v>O2 flux per volume</v>
      </c>
      <c r="G1312" s="134">
        <f>Systematic[[#This Row],[Sample]]*1000000+Systematic[[#This Row],[SubSample]]*10000+Systematic[[#This Row],[VariableIndex]]</f>
        <v>4020002</v>
      </c>
      <c r="H1312" s="134">
        <f>Systematic[[#This Row],[SampleVariableLabel]]+100*Systematic[[#This Row],[State]]</f>
        <v>4020502</v>
      </c>
      <c r="I1312" s="135" t="e">
        <f>IF(Systematic[[#This Row],[Sample]]&gt;nSamples,"",INDEX(MarkStats[],MATCH(Systematic[[#This Row],[SampleVariableLabel]],MarkStats[Label],0), Systematic[[#This Row],[State]]+4))</f>
        <v>#N/A</v>
      </c>
    </row>
    <row r="1313" spans="1:9" x14ac:dyDescent="0.25">
      <c r="A1313" s="1">
        <f t="shared" si="60"/>
        <v>4</v>
      </c>
      <c r="B1313" s="1">
        <f t="shared" si="61"/>
        <v>2</v>
      </c>
      <c r="C1313" s="1">
        <f>IF(Systematic[[#This Row],[VariableIndex]]&gt;1,C1312,IF(C1312+1=StepsPerSubsample,0,C1312+1))</f>
        <v>5</v>
      </c>
      <c r="D1313" s="1">
        <f t="shared" si="62"/>
        <v>3</v>
      </c>
      <c r="E1313" s="1" t="str">
        <f>INDEX(Protocol[Mark],MATCH(C1313,Protocol[Step],0))</f>
        <v>6M2</v>
      </c>
      <c r="F1313" s="151" t="str">
        <f>INDEX(Variables[Variable],MATCH(Systematic[[#This Row],[VariableIndex]],Variables[Index],0))</f>
        <v>Specific flux</v>
      </c>
      <c r="G1313" s="134">
        <f>Systematic[[#This Row],[Sample]]*1000000+Systematic[[#This Row],[SubSample]]*10000+Systematic[[#This Row],[VariableIndex]]</f>
        <v>4020003</v>
      </c>
      <c r="H1313" s="134">
        <f>Systematic[[#This Row],[SampleVariableLabel]]+100*Systematic[[#This Row],[State]]</f>
        <v>4020503</v>
      </c>
      <c r="I1313" s="135" t="e">
        <f>IF(Systematic[[#This Row],[Sample]]&gt;nSamples,"",INDEX(MarkStats[],MATCH(Systematic[[#This Row],[SampleVariableLabel]],MarkStats[Label],0), Systematic[[#This Row],[State]]+4))</f>
        <v>#N/A</v>
      </c>
    </row>
    <row r="1314" spans="1:9" x14ac:dyDescent="0.25">
      <c r="A1314" s="1">
        <f t="shared" si="60"/>
        <v>4</v>
      </c>
      <c r="B1314" s="1">
        <f t="shared" si="61"/>
        <v>2</v>
      </c>
      <c r="C1314" s="1">
        <f>IF(Systematic[[#This Row],[VariableIndex]]&gt;1,C1313,IF(C1313+1=StepsPerSubsample,0,C1313+1))</f>
        <v>5</v>
      </c>
      <c r="D1314" s="1">
        <f t="shared" si="62"/>
        <v>4</v>
      </c>
      <c r="E1314" s="1" t="str">
        <f>INDEX(Protocol[Mark],MATCH(C1314,Protocol[Step],0))</f>
        <v>6M2</v>
      </c>
      <c r="F1314" s="151" t="str">
        <f>INDEX(Variables[Variable],MATCH(Systematic[[#This Row],[VariableIndex]],Variables[Index],0))</f>
        <v>Flux control ratio</v>
      </c>
      <c r="G1314" s="134">
        <f>Systematic[[#This Row],[Sample]]*1000000+Systematic[[#This Row],[SubSample]]*10000+Systematic[[#This Row],[VariableIndex]]</f>
        <v>4020004</v>
      </c>
      <c r="H1314" s="134">
        <f>Systematic[[#This Row],[SampleVariableLabel]]+100*Systematic[[#This Row],[State]]</f>
        <v>4020504</v>
      </c>
      <c r="I1314" s="135" t="e">
        <f>IF(Systematic[[#This Row],[Sample]]&gt;nSamples,"",INDEX(MarkStats[],MATCH(Systematic[[#This Row],[SampleVariableLabel]],MarkStats[Label],0), Systematic[[#This Row],[State]]+4))</f>
        <v>#N/A</v>
      </c>
    </row>
    <row r="1315" spans="1:9" x14ac:dyDescent="0.25">
      <c r="A1315" s="1">
        <f t="shared" si="60"/>
        <v>4</v>
      </c>
      <c r="B1315" s="1">
        <f t="shared" si="61"/>
        <v>2</v>
      </c>
      <c r="C1315" s="1">
        <f>IF(Systematic[[#This Row],[VariableIndex]]&gt;1,C1314,IF(C1314+1=StepsPerSubsample,0,C1314+1))</f>
        <v>5</v>
      </c>
      <c r="D1315" s="1">
        <f t="shared" si="62"/>
        <v>5</v>
      </c>
      <c r="E1315" s="1" t="str">
        <f>INDEX(Protocol[Mark],MATCH(C1315,Protocol[Step],0))</f>
        <v>6M2</v>
      </c>
      <c r="F1315" s="151" t="str">
        <f>INDEX(Variables[Variable],MATCH(Systematic[[#This Row],[VariableIndex]],Variables[Index],0))</f>
        <v>Specific flux (mt)</v>
      </c>
      <c r="G1315" s="134">
        <f>Systematic[[#This Row],[Sample]]*1000000+Systematic[[#This Row],[SubSample]]*10000+Systematic[[#This Row],[VariableIndex]]</f>
        <v>4020005</v>
      </c>
      <c r="H1315" s="134">
        <f>Systematic[[#This Row],[SampleVariableLabel]]+100*Systematic[[#This Row],[State]]</f>
        <v>4020505</v>
      </c>
      <c r="I1315" s="135" t="e">
        <f>IF(Systematic[[#This Row],[Sample]]&gt;nSamples,"",INDEX(MarkStats[],MATCH(Systematic[[#This Row],[SampleVariableLabel]],MarkStats[Label],0), Systematic[[#This Row],[State]]+4))</f>
        <v>#N/A</v>
      </c>
    </row>
    <row r="1316" spans="1:9" x14ac:dyDescent="0.25">
      <c r="A1316" s="1">
        <f t="shared" si="60"/>
        <v>4</v>
      </c>
      <c r="B1316" s="1">
        <f t="shared" si="61"/>
        <v>2</v>
      </c>
      <c r="C1316" s="1">
        <f>IF(Systematic[[#This Row],[VariableIndex]]&gt;1,C1315,IF(C1315+1=StepsPerSubsample,0,C1315+1))</f>
        <v>5</v>
      </c>
      <c r="D1316" s="1">
        <f t="shared" si="62"/>
        <v>6</v>
      </c>
      <c r="E1316" s="1" t="str">
        <f>INDEX(Protocol[Mark],MATCH(C1316,Protocol[Step],0))</f>
        <v>6M2</v>
      </c>
      <c r="F1316" s="151" t="str">
        <f>INDEX(Variables[Variable],MATCH(Systematic[[#This Row],[VariableIndex]],Variables[Index],0))</f>
        <v>FCR (mt: ROX-corr.)</v>
      </c>
      <c r="G1316" s="134">
        <f>Systematic[[#This Row],[Sample]]*1000000+Systematic[[#This Row],[SubSample]]*10000+Systematic[[#This Row],[VariableIndex]]</f>
        <v>4020006</v>
      </c>
      <c r="H1316" s="134">
        <f>Systematic[[#This Row],[SampleVariableLabel]]+100*Systematic[[#This Row],[State]]</f>
        <v>4020506</v>
      </c>
      <c r="I1316" s="135" t="e">
        <f>IF(Systematic[[#This Row],[Sample]]&gt;nSamples,"",INDEX(MarkStats[],MATCH(Systematic[[#This Row],[SampleVariableLabel]],MarkStats[Label],0), Systematic[[#This Row],[State]]+4))</f>
        <v>#N/A</v>
      </c>
    </row>
    <row r="1317" spans="1:9" x14ac:dyDescent="0.25">
      <c r="A1317" s="1">
        <f t="shared" si="60"/>
        <v>4</v>
      </c>
      <c r="B1317" s="1">
        <f t="shared" si="61"/>
        <v>2</v>
      </c>
      <c r="C1317" s="1">
        <f>IF(Systematic[[#This Row],[VariableIndex]]&gt;1,C1316,IF(C1316+1=StepsPerSubsample,0,C1316+1))</f>
        <v>5</v>
      </c>
      <c r="D1317" s="1">
        <f t="shared" si="62"/>
        <v>7</v>
      </c>
      <c r="E1317" s="1" t="str">
        <f>INDEX(Protocol[Mark],MATCH(C1317,Protocol[Step],0))</f>
        <v>6M2</v>
      </c>
      <c r="F1317" s="151" t="str">
        <f>INDEX(Variables[Variable],MATCH(Systematic[[#This Row],[VariableIndex]],Variables[Index],0))</f>
        <v>FCR (mt: ROX-corr.)</v>
      </c>
      <c r="G1317" s="134">
        <f>Systematic[[#This Row],[Sample]]*1000000+Systematic[[#This Row],[SubSample]]*10000+Systematic[[#This Row],[VariableIndex]]</f>
        <v>4020007</v>
      </c>
      <c r="H1317" s="134">
        <f>Systematic[[#This Row],[SampleVariableLabel]]+100*Systematic[[#This Row],[State]]</f>
        <v>4020507</v>
      </c>
      <c r="I1317" s="135" t="e">
        <f>IF(Systematic[[#This Row],[Sample]]&gt;nSamples,"",INDEX(MarkStats[],MATCH(Systematic[[#This Row],[SampleVariableLabel]],MarkStats[Label],0), Systematic[[#This Row],[State]]+4))</f>
        <v>#N/A</v>
      </c>
    </row>
    <row r="1318" spans="1:9" x14ac:dyDescent="0.25">
      <c r="A1318" s="1">
        <f t="shared" si="60"/>
        <v>4</v>
      </c>
      <c r="B1318" s="1">
        <f t="shared" si="61"/>
        <v>2</v>
      </c>
      <c r="C1318" s="1">
        <f>IF(Systematic[[#This Row],[VariableIndex]]&gt;1,C1317,IF(C1317+1=StepsPerSubsample,0,C1317+1))</f>
        <v>6</v>
      </c>
      <c r="D1318" s="1">
        <f t="shared" si="62"/>
        <v>1</v>
      </c>
      <c r="E1318" s="1" t="str">
        <f>INDEX(Protocol[Mark],MATCH(C1318,Protocol[Step],0))</f>
        <v>7Rot</v>
      </c>
      <c r="F1318" s="151" t="str">
        <f>INDEX(Variables[Variable],MATCH(Systematic[[#This Row],[VariableIndex]],Variables[Index],0))</f>
        <v>O2 concentration</v>
      </c>
      <c r="G1318" s="134">
        <f>Systematic[[#This Row],[Sample]]*1000000+Systematic[[#This Row],[SubSample]]*10000+Systematic[[#This Row],[VariableIndex]]</f>
        <v>4020001</v>
      </c>
      <c r="H1318" s="134">
        <f>Systematic[[#This Row],[SampleVariableLabel]]+100*Systematic[[#This Row],[State]]</f>
        <v>4020601</v>
      </c>
      <c r="I1318" s="135" t="e">
        <f>IF(Systematic[[#This Row],[Sample]]&gt;nSamples,"",INDEX(MarkStats[],MATCH(Systematic[[#This Row],[SampleVariableLabel]],MarkStats[Label],0), Systematic[[#This Row],[State]]+4))</f>
        <v>#N/A</v>
      </c>
    </row>
    <row r="1319" spans="1:9" x14ac:dyDescent="0.25">
      <c r="A1319" s="1">
        <f t="shared" si="60"/>
        <v>4</v>
      </c>
      <c r="B1319" s="1">
        <f t="shared" si="61"/>
        <v>2</v>
      </c>
      <c r="C1319" s="1">
        <f>IF(Systematic[[#This Row],[VariableIndex]]&gt;1,C1318,IF(C1318+1=StepsPerSubsample,0,C1318+1))</f>
        <v>6</v>
      </c>
      <c r="D1319" s="1">
        <f t="shared" si="62"/>
        <v>2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O2 flux per volume</v>
      </c>
      <c r="G1319" s="134">
        <f>Systematic[[#This Row],[Sample]]*1000000+Systematic[[#This Row],[SubSample]]*10000+Systematic[[#This Row],[VariableIndex]]</f>
        <v>4020002</v>
      </c>
      <c r="H1319" s="134">
        <f>Systematic[[#This Row],[SampleVariableLabel]]+100*Systematic[[#This Row],[State]]</f>
        <v>4020602</v>
      </c>
      <c r="I1319" s="135" t="e">
        <f>IF(Systematic[[#This Row],[Sample]]&gt;nSamples,"",INDEX(MarkStats[],MATCH(Systematic[[#This Row],[SampleVariableLabel]],MarkStats[Label],0), Systematic[[#This Row],[State]]+4))</f>
        <v>#N/A</v>
      </c>
    </row>
    <row r="1320" spans="1:9" x14ac:dyDescent="0.25">
      <c r="A1320" s="1">
        <f t="shared" si="60"/>
        <v>4</v>
      </c>
      <c r="B1320" s="1">
        <f t="shared" si="61"/>
        <v>2</v>
      </c>
      <c r="C1320" s="1">
        <f>IF(Systematic[[#This Row],[VariableIndex]]&gt;1,C1319,IF(C1319+1=StepsPerSubsample,0,C1319+1))</f>
        <v>6</v>
      </c>
      <c r="D1320" s="1">
        <f t="shared" si="62"/>
        <v>3</v>
      </c>
      <c r="E1320" s="1" t="str">
        <f>INDEX(Protocol[Mark],MATCH(C1320,Protocol[Step],0))</f>
        <v>7Rot</v>
      </c>
      <c r="F1320" s="151" t="str">
        <f>INDEX(Variables[Variable],MATCH(Systematic[[#This Row],[VariableIndex]],Variables[Index],0))</f>
        <v>Specific flux</v>
      </c>
      <c r="G1320" s="134">
        <f>Systematic[[#This Row],[Sample]]*1000000+Systematic[[#This Row],[SubSample]]*10000+Systematic[[#This Row],[VariableIndex]]</f>
        <v>4020003</v>
      </c>
      <c r="H1320" s="134">
        <f>Systematic[[#This Row],[SampleVariableLabel]]+100*Systematic[[#This Row],[State]]</f>
        <v>4020603</v>
      </c>
      <c r="I1320" s="135" t="e">
        <f>IF(Systematic[[#This Row],[Sample]]&gt;nSamples,"",INDEX(MarkStats[],MATCH(Systematic[[#This Row],[SampleVariableLabel]],MarkStats[Label],0), Systematic[[#This Row],[State]]+4))</f>
        <v>#N/A</v>
      </c>
    </row>
    <row r="1321" spans="1:9" x14ac:dyDescent="0.25">
      <c r="A1321" s="1">
        <f t="shared" ref="A1321:A1384" si="63">IF(OR(B1321&gt;1,C1321&gt;0,D1321&gt;1),A1320,A1320+1)</f>
        <v>4</v>
      </c>
      <c r="B1321" s="1">
        <f t="shared" ref="B1321:B1384" si="64">IF(OR(C1321&gt;0,D1321&gt;1),B1320,IF(B1320=SubsamplesPerSample,1,B1320+1))</f>
        <v>2</v>
      </c>
      <c r="C1321" s="1">
        <f>IF(Systematic[[#This Row],[VariableIndex]]&gt;1,C1320,IF(C1320+1=StepsPerSubsample,0,C1320+1))</f>
        <v>6</v>
      </c>
      <c r="D1321" s="1">
        <f t="shared" si="62"/>
        <v>4</v>
      </c>
      <c r="E1321" s="1" t="str">
        <f>INDEX(Protocol[Mark],MATCH(C1321,Protocol[Step],0))</f>
        <v>7Rot</v>
      </c>
      <c r="F1321" s="151" t="str">
        <f>INDEX(Variables[Variable],MATCH(Systematic[[#This Row],[VariableIndex]],Variables[Index],0))</f>
        <v>Flux control ratio</v>
      </c>
      <c r="G1321" s="134">
        <f>Systematic[[#This Row],[Sample]]*1000000+Systematic[[#This Row],[SubSample]]*10000+Systematic[[#This Row],[VariableIndex]]</f>
        <v>4020004</v>
      </c>
      <c r="H1321" s="134">
        <f>Systematic[[#This Row],[SampleVariableLabel]]+100*Systematic[[#This Row],[State]]</f>
        <v>4020604</v>
      </c>
      <c r="I1321" s="135" t="e">
        <f>IF(Systematic[[#This Row],[Sample]]&gt;nSamples,"",INDEX(MarkStats[],MATCH(Systematic[[#This Row],[SampleVariableLabel]],MarkStats[Label],0), Systematic[[#This Row],[State]]+4))</f>
        <v>#N/A</v>
      </c>
    </row>
    <row r="1322" spans="1:9" x14ac:dyDescent="0.25">
      <c r="A1322" s="1">
        <f t="shared" si="63"/>
        <v>4</v>
      </c>
      <c r="B1322" s="1">
        <f t="shared" si="64"/>
        <v>2</v>
      </c>
      <c r="C1322" s="1">
        <f>IF(Systematic[[#This Row],[VariableIndex]]&gt;1,C1321,IF(C1321+1=StepsPerSubsample,0,C1321+1))</f>
        <v>6</v>
      </c>
      <c r="D1322" s="1">
        <f t="shared" si="62"/>
        <v>5</v>
      </c>
      <c r="E1322" s="1" t="str">
        <f>INDEX(Protocol[Mark],MATCH(C1322,Protocol[Step],0))</f>
        <v>7Rot</v>
      </c>
      <c r="F1322" s="151" t="str">
        <f>INDEX(Variables[Variable],MATCH(Systematic[[#This Row],[VariableIndex]],Variables[Index],0))</f>
        <v>Specific flux (mt)</v>
      </c>
      <c r="G1322" s="134">
        <f>Systematic[[#This Row],[Sample]]*1000000+Systematic[[#This Row],[SubSample]]*10000+Systematic[[#This Row],[VariableIndex]]</f>
        <v>4020005</v>
      </c>
      <c r="H1322" s="134">
        <f>Systematic[[#This Row],[SampleVariableLabel]]+100*Systematic[[#This Row],[State]]</f>
        <v>4020605</v>
      </c>
      <c r="I1322" s="135" t="e">
        <f>IF(Systematic[[#This Row],[Sample]]&gt;nSamples,"",INDEX(MarkStats[],MATCH(Systematic[[#This Row],[SampleVariableLabel]],MarkStats[Label],0), Systematic[[#This Row],[State]]+4))</f>
        <v>#N/A</v>
      </c>
    </row>
    <row r="1323" spans="1:9" x14ac:dyDescent="0.25">
      <c r="A1323" s="1">
        <f t="shared" si="63"/>
        <v>4</v>
      </c>
      <c r="B1323" s="1">
        <f t="shared" si="64"/>
        <v>2</v>
      </c>
      <c r="C1323" s="1">
        <f>IF(Systematic[[#This Row],[VariableIndex]]&gt;1,C1322,IF(C1322+1=StepsPerSubsample,0,C1322+1))</f>
        <v>6</v>
      </c>
      <c r="D1323" s="1">
        <f t="shared" si="62"/>
        <v>6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FCR (mt: ROX-corr.)</v>
      </c>
      <c r="G1323" s="134">
        <f>Systematic[[#This Row],[Sample]]*1000000+Systematic[[#This Row],[SubSample]]*10000+Systematic[[#This Row],[VariableIndex]]</f>
        <v>4020006</v>
      </c>
      <c r="H1323" s="134">
        <f>Systematic[[#This Row],[SampleVariableLabel]]+100*Systematic[[#This Row],[State]]</f>
        <v>4020606</v>
      </c>
      <c r="I1323" s="135" t="e">
        <f>IF(Systematic[[#This Row],[Sample]]&gt;nSamples,"",INDEX(MarkStats[],MATCH(Systematic[[#This Row],[SampleVariableLabel]],MarkStats[Label],0), Systematic[[#This Row],[State]]+4))</f>
        <v>#N/A</v>
      </c>
    </row>
    <row r="1324" spans="1:9" x14ac:dyDescent="0.25">
      <c r="A1324" s="1">
        <f t="shared" si="63"/>
        <v>4</v>
      </c>
      <c r="B1324" s="1">
        <f t="shared" si="64"/>
        <v>2</v>
      </c>
      <c r="C1324" s="1">
        <f>IF(Systematic[[#This Row],[VariableIndex]]&gt;1,C1323,IF(C1323+1=StepsPerSubsample,0,C1323+1))</f>
        <v>6</v>
      </c>
      <c r="D1324" s="1">
        <f t="shared" si="62"/>
        <v>7</v>
      </c>
      <c r="E1324" s="1" t="str">
        <f>INDEX(Protocol[Mark],MATCH(C1324,Protocol[Step],0))</f>
        <v>7Rot</v>
      </c>
      <c r="F1324" s="151" t="str">
        <f>INDEX(Variables[Variable],MATCH(Systematic[[#This Row],[VariableIndex]],Variables[Index],0))</f>
        <v>FCR (mt: ROX-corr.)</v>
      </c>
      <c r="G1324" s="134">
        <f>Systematic[[#This Row],[Sample]]*1000000+Systematic[[#This Row],[SubSample]]*10000+Systematic[[#This Row],[VariableIndex]]</f>
        <v>4020007</v>
      </c>
      <c r="H1324" s="134">
        <f>Systematic[[#This Row],[SampleVariableLabel]]+100*Systematic[[#This Row],[State]]</f>
        <v>4020607</v>
      </c>
      <c r="I1324" s="135" t="e">
        <f>IF(Systematic[[#This Row],[Sample]]&gt;nSamples,"",INDEX(MarkStats[],MATCH(Systematic[[#This Row],[SampleVariableLabel]],MarkStats[Label],0), Systematic[[#This Row],[State]]+4))</f>
        <v>#N/A</v>
      </c>
    </row>
    <row r="1325" spans="1:9" x14ac:dyDescent="0.25">
      <c r="A1325" s="1">
        <f t="shared" si="63"/>
        <v>4</v>
      </c>
      <c r="B1325" s="1">
        <f t="shared" si="64"/>
        <v>2</v>
      </c>
      <c r="C1325" s="1">
        <f>IF(Systematic[[#This Row],[VariableIndex]]&gt;1,C1324,IF(C1324+1=StepsPerSubsample,0,C1324+1))</f>
        <v>7</v>
      </c>
      <c r="D1325" s="1">
        <f t="shared" si="62"/>
        <v>1</v>
      </c>
      <c r="E1325" s="1" t="str">
        <f>INDEX(Protocol[Mark],MATCH(C1325,Protocol[Step],0))</f>
        <v>8S</v>
      </c>
      <c r="F1325" s="151" t="str">
        <f>INDEX(Variables[Variable],MATCH(Systematic[[#This Row],[VariableIndex]],Variables[Index],0))</f>
        <v>O2 concentration</v>
      </c>
      <c r="G1325" s="134">
        <f>Systematic[[#This Row],[Sample]]*1000000+Systematic[[#This Row],[SubSample]]*10000+Systematic[[#This Row],[VariableIndex]]</f>
        <v>4020001</v>
      </c>
      <c r="H1325" s="134">
        <f>Systematic[[#This Row],[SampleVariableLabel]]+100*Systematic[[#This Row],[State]]</f>
        <v>4020701</v>
      </c>
      <c r="I1325" s="135" t="e">
        <f>IF(Systematic[[#This Row],[Sample]]&gt;nSamples,"",INDEX(MarkStats[],MATCH(Systematic[[#This Row],[SampleVariableLabel]],MarkStats[Label],0), Systematic[[#This Row],[State]]+4))</f>
        <v>#N/A</v>
      </c>
    </row>
    <row r="1326" spans="1:9" x14ac:dyDescent="0.25">
      <c r="A1326" s="1">
        <f t="shared" si="63"/>
        <v>4</v>
      </c>
      <c r="B1326" s="1">
        <f t="shared" si="64"/>
        <v>2</v>
      </c>
      <c r="C1326" s="1">
        <f>IF(Systematic[[#This Row],[VariableIndex]]&gt;1,C1325,IF(C1325+1=StepsPerSubsample,0,C1325+1))</f>
        <v>7</v>
      </c>
      <c r="D1326" s="1">
        <f t="shared" si="62"/>
        <v>2</v>
      </c>
      <c r="E1326" s="1" t="str">
        <f>INDEX(Protocol[Mark],MATCH(C1326,Protocol[Step],0))</f>
        <v>8S</v>
      </c>
      <c r="F1326" s="151" t="str">
        <f>INDEX(Variables[Variable],MATCH(Systematic[[#This Row],[VariableIndex]],Variables[Index],0))</f>
        <v>O2 flux per volume</v>
      </c>
      <c r="G1326" s="134">
        <f>Systematic[[#This Row],[Sample]]*1000000+Systematic[[#This Row],[SubSample]]*10000+Systematic[[#This Row],[VariableIndex]]</f>
        <v>4020002</v>
      </c>
      <c r="H1326" s="134">
        <f>Systematic[[#This Row],[SampleVariableLabel]]+100*Systematic[[#This Row],[State]]</f>
        <v>4020702</v>
      </c>
      <c r="I1326" s="135" t="e">
        <f>IF(Systematic[[#This Row],[Sample]]&gt;nSamples,"",INDEX(MarkStats[],MATCH(Systematic[[#This Row],[SampleVariableLabel]],MarkStats[Label],0), Systematic[[#This Row],[State]]+4))</f>
        <v>#N/A</v>
      </c>
    </row>
    <row r="1327" spans="1:9" x14ac:dyDescent="0.25">
      <c r="A1327" s="1">
        <f t="shared" si="63"/>
        <v>4</v>
      </c>
      <c r="B1327" s="1">
        <f t="shared" si="64"/>
        <v>2</v>
      </c>
      <c r="C1327" s="1">
        <f>IF(Systematic[[#This Row],[VariableIndex]]&gt;1,C1326,IF(C1326+1=StepsPerSubsample,0,C1326+1))</f>
        <v>7</v>
      </c>
      <c r="D1327" s="1">
        <f t="shared" si="62"/>
        <v>3</v>
      </c>
      <c r="E1327" s="1" t="str">
        <f>INDEX(Protocol[Mark],MATCH(C1327,Protocol[Step],0))</f>
        <v>8S</v>
      </c>
      <c r="F1327" s="151" t="str">
        <f>INDEX(Variables[Variable],MATCH(Systematic[[#This Row],[VariableIndex]],Variables[Index],0))</f>
        <v>Specific flux</v>
      </c>
      <c r="G1327" s="134">
        <f>Systematic[[#This Row],[Sample]]*1000000+Systematic[[#This Row],[SubSample]]*10000+Systematic[[#This Row],[VariableIndex]]</f>
        <v>4020003</v>
      </c>
      <c r="H1327" s="134">
        <f>Systematic[[#This Row],[SampleVariableLabel]]+100*Systematic[[#This Row],[State]]</f>
        <v>4020703</v>
      </c>
      <c r="I1327" s="135" t="e">
        <f>IF(Systematic[[#This Row],[Sample]]&gt;nSamples,"",INDEX(MarkStats[],MATCH(Systematic[[#This Row],[SampleVariableLabel]],MarkStats[Label],0), Systematic[[#This Row],[State]]+4))</f>
        <v>#N/A</v>
      </c>
    </row>
    <row r="1328" spans="1:9" x14ac:dyDescent="0.25">
      <c r="A1328" s="1">
        <f t="shared" si="63"/>
        <v>4</v>
      </c>
      <c r="B1328" s="1">
        <f t="shared" si="64"/>
        <v>2</v>
      </c>
      <c r="C1328" s="1">
        <f>IF(Systematic[[#This Row],[VariableIndex]]&gt;1,C1327,IF(C1327+1=StepsPerSubsample,0,C1327+1))</f>
        <v>7</v>
      </c>
      <c r="D1328" s="1">
        <f t="shared" si="62"/>
        <v>4</v>
      </c>
      <c r="E1328" s="1" t="str">
        <f>INDEX(Protocol[Mark],MATCH(C1328,Protocol[Step],0))</f>
        <v>8S</v>
      </c>
      <c r="F1328" s="151" t="str">
        <f>INDEX(Variables[Variable],MATCH(Systematic[[#This Row],[VariableIndex]],Variables[Index],0))</f>
        <v>Flux control ratio</v>
      </c>
      <c r="G1328" s="134">
        <f>Systematic[[#This Row],[Sample]]*1000000+Systematic[[#This Row],[SubSample]]*10000+Systematic[[#This Row],[VariableIndex]]</f>
        <v>4020004</v>
      </c>
      <c r="H1328" s="134">
        <f>Systematic[[#This Row],[SampleVariableLabel]]+100*Systematic[[#This Row],[State]]</f>
        <v>4020704</v>
      </c>
      <c r="I1328" s="135" t="e">
        <f>IF(Systematic[[#This Row],[Sample]]&gt;nSamples,"",INDEX(MarkStats[],MATCH(Systematic[[#This Row],[SampleVariableLabel]],MarkStats[Label],0), Systematic[[#This Row],[State]]+4))</f>
        <v>#N/A</v>
      </c>
    </row>
    <row r="1329" spans="1:9" x14ac:dyDescent="0.25">
      <c r="A1329" s="1">
        <f t="shared" si="63"/>
        <v>4</v>
      </c>
      <c r="B1329" s="1">
        <f t="shared" si="64"/>
        <v>2</v>
      </c>
      <c r="C1329" s="1">
        <f>IF(Systematic[[#This Row],[VariableIndex]]&gt;1,C1328,IF(C1328+1=StepsPerSubsample,0,C1328+1))</f>
        <v>7</v>
      </c>
      <c r="D1329" s="1">
        <f t="shared" si="62"/>
        <v>5</v>
      </c>
      <c r="E1329" s="1" t="str">
        <f>INDEX(Protocol[Mark],MATCH(C1329,Protocol[Step],0))</f>
        <v>8S</v>
      </c>
      <c r="F1329" s="151" t="str">
        <f>INDEX(Variables[Variable],MATCH(Systematic[[#This Row],[VariableIndex]],Variables[Index],0))</f>
        <v>Specific flux (mt)</v>
      </c>
      <c r="G1329" s="134">
        <f>Systematic[[#This Row],[Sample]]*1000000+Systematic[[#This Row],[SubSample]]*10000+Systematic[[#This Row],[VariableIndex]]</f>
        <v>4020005</v>
      </c>
      <c r="H1329" s="134">
        <f>Systematic[[#This Row],[SampleVariableLabel]]+100*Systematic[[#This Row],[State]]</f>
        <v>4020705</v>
      </c>
      <c r="I1329" s="135" t="e">
        <f>IF(Systematic[[#This Row],[Sample]]&gt;nSamples,"",INDEX(MarkStats[],MATCH(Systematic[[#This Row],[SampleVariableLabel]],MarkStats[Label],0), Systematic[[#This Row],[State]]+4))</f>
        <v>#N/A</v>
      </c>
    </row>
    <row r="1330" spans="1:9" x14ac:dyDescent="0.25">
      <c r="A1330" s="1">
        <f t="shared" si="63"/>
        <v>4</v>
      </c>
      <c r="B1330" s="1">
        <f t="shared" si="64"/>
        <v>2</v>
      </c>
      <c r="C1330" s="1">
        <f>IF(Systematic[[#This Row],[VariableIndex]]&gt;1,C1329,IF(C1329+1=StepsPerSubsample,0,C1329+1))</f>
        <v>7</v>
      </c>
      <c r="D1330" s="1">
        <f t="shared" si="62"/>
        <v>6</v>
      </c>
      <c r="E1330" s="1" t="str">
        <f>INDEX(Protocol[Mark],MATCH(C1330,Protocol[Step],0))</f>
        <v>8S</v>
      </c>
      <c r="F1330" s="151" t="str">
        <f>INDEX(Variables[Variable],MATCH(Systematic[[#This Row],[VariableIndex]],Variables[Index],0))</f>
        <v>FCR (mt: ROX-corr.)</v>
      </c>
      <c r="G1330" s="134">
        <f>Systematic[[#This Row],[Sample]]*1000000+Systematic[[#This Row],[SubSample]]*10000+Systematic[[#This Row],[VariableIndex]]</f>
        <v>4020006</v>
      </c>
      <c r="H1330" s="134">
        <f>Systematic[[#This Row],[SampleVariableLabel]]+100*Systematic[[#This Row],[State]]</f>
        <v>4020706</v>
      </c>
      <c r="I1330" s="135" t="e">
        <f>IF(Systematic[[#This Row],[Sample]]&gt;nSamples,"",INDEX(MarkStats[],MATCH(Systematic[[#This Row],[SampleVariableLabel]],MarkStats[Label],0), Systematic[[#This Row],[State]]+4))</f>
        <v>#N/A</v>
      </c>
    </row>
    <row r="1331" spans="1:9" x14ac:dyDescent="0.25">
      <c r="A1331" s="1">
        <f t="shared" si="63"/>
        <v>4</v>
      </c>
      <c r="B1331" s="1">
        <f t="shared" si="64"/>
        <v>2</v>
      </c>
      <c r="C1331" s="1">
        <f>IF(Systematic[[#This Row],[VariableIndex]]&gt;1,C1330,IF(C1330+1=StepsPerSubsample,0,C1330+1))</f>
        <v>7</v>
      </c>
      <c r="D1331" s="1">
        <f t="shared" si="62"/>
        <v>7</v>
      </c>
      <c r="E1331" s="1" t="str">
        <f>INDEX(Protocol[Mark],MATCH(C1331,Protocol[Step],0))</f>
        <v>8S</v>
      </c>
      <c r="F1331" s="151" t="str">
        <f>INDEX(Variables[Variable],MATCH(Systematic[[#This Row],[VariableIndex]],Variables[Index],0))</f>
        <v>FCR (mt: ROX-corr.)</v>
      </c>
      <c r="G1331" s="134">
        <f>Systematic[[#This Row],[Sample]]*1000000+Systematic[[#This Row],[SubSample]]*10000+Systematic[[#This Row],[VariableIndex]]</f>
        <v>4020007</v>
      </c>
      <c r="H1331" s="134">
        <f>Systematic[[#This Row],[SampleVariableLabel]]+100*Systematic[[#This Row],[State]]</f>
        <v>4020707</v>
      </c>
      <c r="I1331" s="135" t="e">
        <f>IF(Systematic[[#This Row],[Sample]]&gt;nSamples,"",INDEX(MarkStats[],MATCH(Systematic[[#This Row],[SampleVariableLabel]],MarkStats[Label],0), Systematic[[#This Row],[State]]+4))</f>
        <v>#N/A</v>
      </c>
    </row>
    <row r="1332" spans="1:9" x14ac:dyDescent="0.25">
      <c r="A1332" s="1">
        <f t="shared" si="63"/>
        <v>4</v>
      </c>
      <c r="B1332" s="1">
        <f t="shared" si="64"/>
        <v>2</v>
      </c>
      <c r="C1332" s="1">
        <f>IF(Systematic[[#This Row],[VariableIndex]]&gt;1,C1331,IF(C1331+1=StepsPerSubsample,0,C1331+1))</f>
        <v>8</v>
      </c>
      <c r="D1332" s="1">
        <f t="shared" si="62"/>
        <v>1</v>
      </c>
      <c r="E1332" s="1" t="str">
        <f>INDEX(Protocol[Mark],MATCH(C1332,Protocol[Step],0))</f>
        <v>9Dig</v>
      </c>
      <c r="F1332" s="151" t="str">
        <f>INDEX(Variables[Variable],MATCH(Systematic[[#This Row],[VariableIndex]],Variables[Index],0))</f>
        <v>O2 concentration</v>
      </c>
      <c r="G1332" s="134">
        <f>Systematic[[#This Row],[Sample]]*1000000+Systematic[[#This Row],[SubSample]]*10000+Systematic[[#This Row],[VariableIndex]]</f>
        <v>4020001</v>
      </c>
      <c r="H1332" s="134">
        <f>Systematic[[#This Row],[SampleVariableLabel]]+100*Systematic[[#This Row],[State]]</f>
        <v>4020801</v>
      </c>
      <c r="I1332" s="135" t="e">
        <f>IF(Systematic[[#This Row],[Sample]]&gt;nSamples,"",INDEX(MarkStats[],MATCH(Systematic[[#This Row],[SampleVariableLabel]],MarkStats[Label],0), Systematic[[#This Row],[State]]+4))</f>
        <v>#N/A</v>
      </c>
    </row>
    <row r="1333" spans="1:9" x14ac:dyDescent="0.25">
      <c r="A1333" s="1">
        <f t="shared" si="63"/>
        <v>4</v>
      </c>
      <c r="B1333" s="1">
        <f t="shared" si="64"/>
        <v>2</v>
      </c>
      <c r="C1333" s="1">
        <f>IF(Systematic[[#This Row],[VariableIndex]]&gt;1,C1332,IF(C1332+1=StepsPerSubsample,0,C1332+1))</f>
        <v>8</v>
      </c>
      <c r="D1333" s="1">
        <f t="shared" si="62"/>
        <v>2</v>
      </c>
      <c r="E1333" s="1" t="str">
        <f>INDEX(Protocol[Mark],MATCH(C1333,Protocol[Step],0))</f>
        <v>9Dig</v>
      </c>
      <c r="F1333" s="151" t="str">
        <f>INDEX(Variables[Variable],MATCH(Systematic[[#This Row],[VariableIndex]],Variables[Index],0))</f>
        <v>O2 flux per volume</v>
      </c>
      <c r="G1333" s="134">
        <f>Systematic[[#This Row],[Sample]]*1000000+Systematic[[#This Row],[SubSample]]*10000+Systematic[[#This Row],[VariableIndex]]</f>
        <v>4020002</v>
      </c>
      <c r="H1333" s="134">
        <f>Systematic[[#This Row],[SampleVariableLabel]]+100*Systematic[[#This Row],[State]]</f>
        <v>4020802</v>
      </c>
      <c r="I1333" s="135" t="e">
        <f>IF(Systematic[[#This Row],[Sample]]&gt;nSamples,"",INDEX(MarkStats[],MATCH(Systematic[[#This Row],[SampleVariableLabel]],MarkStats[Label],0), Systematic[[#This Row],[State]]+4))</f>
        <v>#N/A</v>
      </c>
    </row>
    <row r="1334" spans="1:9" x14ac:dyDescent="0.25">
      <c r="A1334" s="1">
        <f t="shared" si="63"/>
        <v>4</v>
      </c>
      <c r="B1334" s="1">
        <f t="shared" si="64"/>
        <v>2</v>
      </c>
      <c r="C1334" s="1">
        <f>IF(Systematic[[#This Row],[VariableIndex]]&gt;1,C1333,IF(C1333+1=StepsPerSubsample,0,C1333+1))</f>
        <v>8</v>
      </c>
      <c r="D1334" s="1">
        <f t="shared" si="62"/>
        <v>3</v>
      </c>
      <c r="E1334" s="1" t="str">
        <f>INDEX(Protocol[Mark],MATCH(C1334,Protocol[Step],0))</f>
        <v>9Dig</v>
      </c>
      <c r="F1334" s="151" t="str">
        <f>INDEX(Variables[Variable],MATCH(Systematic[[#This Row],[VariableIndex]],Variables[Index],0))</f>
        <v>Specific flux</v>
      </c>
      <c r="G1334" s="134">
        <f>Systematic[[#This Row],[Sample]]*1000000+Systematic[[#This Row],[SubSample]]*10000+Systematic[[#This Row],[VariableIndex]]</f>
        <v>4020003</v>
      </c>
      <c r="H1334" s="134">
        <f>Systematic[[#This Row],[SampleVariableLabel]]+100*Systematic[[#This Row],[State]]</f>
        <v>4020803</v>
      </c>
      <c r="I1334" s="135" t="e">
        <f>IF(Systematic[[#This Row],[Sample]]&gt;nSamples,"",INDEX(MarkStats[],MATCH(Systematic[[#This Row],[SampleVariableLabel]],MarkStats[Label],0), Systematic[[#This Row],[State]]+4))</f>
        <v>#N/A</v>
      </c>
    </row>
    <row r="1335" spans="1:9" x14ac:dyDescent="0.25">
      <c r="A1335" s="1">
        <f t="shared" si="63"/>
        <v>4</v>
      </c>
      <c r="B1335" s="1">
        <f t="shared" si="64"/>
        <v>2</v>
      </c>
      <c r="C1335" s="1">
        <f>IF(Systematic[[#This Row],[VariableIndex]]&gt;1,C1334,IF(C1334+1=StepsPerSubsample,0,C1334+1))</f>
        <v>8</v>
      </c>
      <c r="D1335" s="1">
        <f t="shared" si="62"/>
        <v>4</v>
      </c>
      <c r="E1335" s="1" t="str">
        <f>INDEX(Protocol[Mark],MATCH(C1335,Protocol[Step],0))</f>
        <v>9Dig</v>
      </c>
      <c r="F1335" s="151" t="str">
        <f>INDEX(Variables[Variable],MATCH(Systematic[[#This Row],[VariableIndex]],Variables[Index],0))</f>
        <v>Flux control ratio</v>
      </c>
      <c r="G1335" s="134">
        <f>Systematic[[#This Row],[Sample]]*1000000+Systematic[[#This Row],[SubSample]]*10000+Systematic[[#This Row],[VariableIndex]]</f>
        <v>4020004</v>
      </c>
      <c r="H1335" s="134">
        <f>Systematic[[#This Row],[SampleVariableLabel]]+100*Systematic[[#This Row],[State]]</f>
        <v>4020804</v>
      </c>
      <c r="I1335" s="135" t="e">
        <f>IF(Systematic[[#This Row],[Sample]]&gt;nSamples,"",INDEX(MarkStats[],MATCH(Systematic[[#This Row],[SampleVariableLabel]],MarkStats[Label],0), Systematic[[#This Row],[State]]+4))</f>
        <v>#N/A</v>
      </c>
    </row>
    <row r="1336" spans="1:9" x14ac:dyDescent="0.25">
      <c r="A1336" s="1">
        <f t="shared" si="63"/>
        <v>4</v>
      </c>
      <c r="B1336" s="1">
        <f t="shared" si="64"/>
        <v>2</v>
      </c>
      <c r="C1336" s="1">
        <f>IF(Systematic[[#This Row],[VariableIndex]]&gt;1,C1335,IF(C1335+1=StepsPerSubsample,0,C1335+1))</f>
        <v>8</v>
      </c>
      <c r="D1336" s="1">
        <f t="shared" si="62"/>
        <v>5</v>
      </c>
      <c r="E1336" s="1" t="str">
        <f>INDEX(Protocol[Mark],MATCH(C1336,Protocol[Step],0))</f>
        <v>9Dig</v>
      </c>
      <c r="F1336" s="151" t="str">
        <f>INDEX(Variables[Variable],MATCH(Systematic[[#This Row],[VariableIndex]],Variables[Index],0))</f>
        <v>Specific flux (mt)</v>
      </c>
      <c r="G1336" s="134">
        <f>Systematic[[#This Row],[Sample]]*1000000+Systematic[[#This Row],[SubSample]]*10000+Systematic[[#This Row],[VariableIndex]]</f>
        <v>4020005</v>
      </c>
      <c r="H1336" s="134">
        <f>Systematic[[#This Row],[SampleVariableLabel]]+100*Systematic[[#This Row],[State]]</f>
        <v>4020805</v>
      </c>
      <c r="I1336" s="135" t="e">
        <f>IF(Systematic[[#This Row],[Sample]]&gt;nSamples,"",INDEX(MarkStats[],MATCH(Systematic[[#This Row],[SampleVariableLabel]],MarkStats[Label],0), Systematic[[#This Row],[State]]+4))</f>
        <v>#N/A</v>
      </c>
    </row>
    <row r="1337" spans="1:9" x14ac:dyDescent="0.25">
      <c r="A1337" s="1">
        <f t="shared" si="63"/>
        <v>4</v>
      </c>
      <c r="B1337" s="1">
        <f t="shared" si="64"/>
        <v>2</v>
      </c>
      <c r="C1337" s="1">
        <f>IF(Systematic[[#This Row],[VariableIndex]]&gt;1,C1336,IF(C1336+1=StepsPerSubsample,0,C1336+1))</f>
        <v>8</v>
      </c>
      <c r="D1337" s="1">
        <f t="shared" si="62"/>
        <v>6</v>
      </c>
      <c r="E1337" s="1" t="str">
        <f>INDEX(Protocol[Mark],MATCH(C1337,Protocol[Step],0))</f>
        <v>9Dig</v>
      </c>
      <c r="F1337" s="151" t="str">
        <f>INDEX(Variables[Variable],MATCH(Systematic[[#This Row],[VariableIndex]],Variables[Index],0))</f>
        <v>FCR (mt: ROX-corr.)</v>
      </c>
      <c r="G1337" s="134">
        <f>Systematic[[#This Row],[Sample]]*1000000+Systematic[[#This Row],[SubSample]]*10000+Systematic[[#This Row],[VariableIndex]]</f>
        <v>4020006</v>
      </c>
      <c r="H1337" s="134">
        <f>Systematic[[#This Row],[SampleVariableLabel]]+100*Systematic[[#This Row],[State]]</f>
        <v>4020806</v>
      </c>
      <c r="I1337" s="135" t="e">
        <f>IF(Systematic[[#This Row],[Sample]]&gt;nSamples,"",INDEX(MarkStats[],MATCH(Systematic[[#This Row],[SampleVariableLabel]],MarkStats[Label],0), Systematic[[#This Row],[State]]+4))</f>
        <v>#N/A</v>
      </c>
    </row>
    <row r="1338" spans="1:9" x14ac:dyDescent="0.25">
      <c r="A1338" s="1">
        <f t="shared" si="63"/>
        <v>4</v>
      </c>
      <c r="B1338" s="1">
        <f t="shared" si="64"/>
        <v>2</v>
      </c>
      <c r="C1338" s="1">
        <f>IF(Systematic[[#This Row],[VariableIndex]]&gt;1,C1337,IF(C1337+1=StepsPerSubsample,0,C1337+1))</f>
        <v>8</v>
      </c>
      <c r="D1338" s="1">
        <f t="shared" si="62"/>
        <v>7</v>
      </c>
      <c r="E1338" s="1" t="str">
        <f>INDEX(Protocol[Mark],MATCH(C1338,Protocol[Step],0))</f>
        <v>9Dig</v>
      </c>
      <c r="F1338" s="151" t="str">
        <f>INDEX(Variables[Variable],MATCH(Systematic[[#This Row],[VariableIndex]],Variables[Index],0))</f>
        <v>FCR (mt: ROX-corr.)</v>
      </c>
      <c r="G1338" s="134">
        <f>Systematic[[#This Row],[Sample]]*1000000+Systematic[[#This Row],[SubSample]]*10000+Systematic[[#This Row],[VariableIndex]]</f>
        <v>4020007</v>
      </c>
      <c r="H1338" s="134">
        <f>Systematic[[#This Row],[SampleVariableLabel]]+100*Systematic[[#This Row],[State]]</f>
        <v>4020807</v>
      </c>
      <c r="I1338" s="135" t="e">
        <f>IF(Systematic[[#This Row],[Sample]]&gt;nSamples,"",INDEX(MarkStats[],MATCH(Systematic[[#This Row],[SampleVariableLabel]],MarkStats[Label],0), Systematic[[#This Row],[State]]+4))</f>
        <v>#N/A</v>
      </c>
    </row>
    <row r="1339" spans="1:9" x14ac:dyDescent="0.25">
      <c r="A1339" s="1">
        <f t="shared" si="63"/>
        <v>4</v>
      </c>
      <c r="B1339" s="1">
        <f t="shared" si="64"/>
        <v>2</v>
      </c>
      <c r="C1339" s="1">
        <f>IF(Systematic[[#This Row],[VariableIndex]]&gt;1,C1338,IF(C1338+1=StepsPerSubsample,0,C1338+1))</f>
        <v>9</v>
      </c>
      <c r="D1339" s="1">
        <f t="shared" si="62"/>
        <v>1</v>
      </c>
      <c r="E1339" s="1" t="str">
        <f>INDEX(Protocol[Mark],MATCH(C1339,Protocol[Step],0))</f>
        <v>9U</v>
      </c>
      <c r="F1339" s="151" t="str">
        <f>INDEX(Variables[Variable],MATCH(Systematic[[#This Row],[VariableIndex]],Variables[Index],0))</f>
        <v>O2 concentration</v>
      </c>
      <c r="G1339" s="134">
        <f>Systematic[[#This Row],[Sample]]*1000000+Systematic[[#This Row],[SubSample]]*10000+Systematic[[#This Row],[VariableIndex]]</f>
        <v>4020001</v>
      </c>
      <c r="H1339" s="134">
        <f>Systematic[[#This Row],[SampleVariableLabel]]+100*Systematic[[#This Row],[State]]</f>
        <v>4020901</v>
      </c>
      <c r="I1339" s="135" t="e">
        <f>IF(Systematic[[#This Row],[Sample]]&gt;nSamples,"",INDEX(MarkStats[],MATCH(Systematic[[#This Row],[SampleVariableLabel]],MarkStats[Label],0), Systematic[[#This Row],[State]]+4))</f>
        <v>#N/A</v>
      </c>
    </row>
    <row r="1340" spans="1:9" x14ac:dyDescent="0.25">
      <c r="A1340" s="1">
        <f t="shared" si="63"/>
        <v>4</v>
      </c>
      <c r="B1340" s="1">
        <f t="shared" si="64"/>
        <v>2</v>
      </c>
      <c r="C1340" s="1">
        <f>IF(Systematic[[#This Row],[VariableIndex]]&gt;1,C1339,IF(C1339+1=StepsPerSubsample,0,C1339+1))</f>
        <v>9</v>
      </c>
      <c r="D1340" s="1">
        <f t="shared" si="62"/>
        <v>2</v>
      </c>
      <c r="E1340" s="1" t="str">
        <f>INDEX(Protocol[Mark],MATCH(C1340,Protocol[Step],0))</f>
        <v>9U</v>
      </c>
      <c r="F1340" s="151" t="str">
        <f>INDEX(Variables[Variable],MATCH(Systematic[[#This Row],[VariableIndex]],Variables[Index],0))</f>
        <v>O2 flux per volume</v>
      </c>
      <c r="G1340" s="134">
        <f>Systematic[[#This Row],[Sample]]*1000000+Systematic[[#This Row],[SubSample]]*10000+Systematic[[#This Row],[VariableIndex]]</f>
        <v>4020002</v>
      </c>
      <c r="H1340" s="134">
        <f>Systematic[[#This Row],[SampleVariableLabel]]+100*Systematic[[#This Row],[State]]</f>
        <v>4020902</v>
      </c>
      <c r="I1340" s="135" t="e">
        <f>IF(Systematic[[#This Row],[Sample]]&gt;nSamples,"",INDEX(MarkStats[],MATCH(Systematic[[#This Row],[SampleVariableLabel]],MarkStats[Label],0), Systematic[[#This Row],[State]]+4))</f>
        <v>#N/A</v>
      </c>
    </row>
    <row r="1341" spans="1:9" x14ac:dyDescent="0.25">
      <c r="A1341" s="1">
        <f t="shared" si="63"/>
        <v>4</v>
      </c>
      <c r="B1341" s="1">
        <f t="shared" si="64"/>
        <v>2</v>
      </c>
      <c r="C1341" s="1">
        <f>IF(Systematic[[#This Row],[VariableIndex]]&gt;1,C1340,IF(C1340+1=StepsPerSubsample,0,C1340+1))</f>
        <v>9</v>
      </c>
      <c r="D1341" s="1">
        <f t="shared" si="62"/>
        <v>3</v>
      </c>
      <c r="E1341" s="1" t="str">
        <f>INDEX(Protocol[Mark],MATCH(C1341,Protocol[Step],0))</f>
        <v>9U</v>
      </c>
      <c r="F1341" s="151" t="str">
        <f>INDEX(Variables[Variable],MATCH(Systematic[[#This Row],[VariableIndex]],Variables[Index],0))</f>
        <v>Specific flux</v>
      </c>
      <c r="G1341" s="134">
        <f>Systematic[[#This Row],[Sample]]*1000000+Systematic[[#This Row],[SubSample]]*10000+Systematic[[#This Row],[VariableIndex]]</f>
        <v>4020003</v>
      </c>
      <c r="H1341" s="134">
        <f>Systematic[[#This Row],[SampleVariableLabel]]+100*Systematic[[#This Row],[State]]</f>
        <v>4020903</v>
      </c>
      <c r="I1341" s="135" t="e">
        <f>IF(Systematic[[#This Row],[Sample]]&gt;nSamples,"",INDEX(MarkStats[],MATCH(Systematic[[#This Row],[SampleVariableLabel]],MarkStats[Label],0), Systematic[[#This Row],[State]]+4))</f>
        <v>#N/A</v>
      </c>
    </row>
    <row r="1342" spans="1:9" x14ac:dyDescent="0.25">
      <c r="A1342" s="1">
        <f t="shared" si="63"/>
        <v>4</v>
      </c>
      <c r="B1342" s="1">
        <f t="shared" si="64"/>
        <v>2</v>
      </c>
      <c r="C1342" s="1">
        <f>IF(Systematic[[#This Row],[VariableIndex]]&gt;1,C1341,IF(C1341+1=StepsPerSubsample,0,C1341+1))</f>
        <v>9</v>
      </c>
      <c r="D1342" s="1">
        <f t="shared" si="62"/>
        <v>4</v>
      </c>
      <c r="E1342" s="1" t="str">
        <f>INDEX(Protocol[Mark],MATCH(C1342,Protocol[Step],0))</f>
        <v>9U</v>
      </c>
      <c r="F1342" s="151" t="str">
        <f>INDEX(Variables[Variable],MATCH(Systematic[[#This Row],[VariableIndex]],Variables[Index],0))</f>
        <v>Flux control ratio</v>
      </c>
      <c r="G1342" s="134">
        <f>Systematic[[#This Row],[Sample]]*1000000+Systematic[[#This Row],[SubSample]]*10000+Systematic[[#This Row],[VariableIndex]]</f>
        <v>4020004</v>
      </c>
      <c r="H1342" s="134">
        <f>Systematic[[#This Row],[SampleVariableLabel]]+100*Systematic[[#This Row],[State]]</f>
        <v>4020904</v>
      </c>
      <c r="I1342" s="135" t="e">
        <f>IF(Systematic[[#This Row],[Sample]]&gt;nSamples,"",INDEX(MarkStats[],MATCH(Systematic[[#This Row],[SampleVariableLabel]],MarkStats[Label],0), Systematic[[#This Row],[State]]+4))</f>
        <v>#N/A</v>
      </c>
    </row>
    <row r="1343" spans="1:9" x14ac:dyDescent="0.25">
      <c r="A1343" s="1">
        <f t="shared" si="63"/>
        <v>4</v>
      </c>
      <c r="B1343" s="1">
        <f t="shared" si="64"/>
        <v>2</v>
      </c>
      <c r="C1343" s="1">
        <f>IF(Systematic[[#This Row],[VariableIndex]]&gt;1,C1342,IF(C1342+1=StepsPerSubsample,0,C1342+1))</f>
        <v>9</v>
      </c>
      <c r="D1343" s="1">
        <f t="shared" si="62"/>
        <v>5</v>
      </c>
      <c r="E1343" s="1" t="str">
        <f>INDEX(Protocol[Mark],MATCH(C1343,Protocol[Step],0))</f>
        <v>9U</v>
      </c>
      <c r="F1343" s="151" t="str">
        <f>INDEX(Variables[Variable],MATCH(Systematic[[#This Row],[VariableIndex]],Variables[Index],0))</f>
        <v>Specific flux (mt)</v>
      </c>
      <c r="G1343" s="134">
        <f>Systematic[[#This Row],[Sample]]*1000000+Systematic[[#This Row],[SubSample]]*10000+Systematic[[#This Row],[VariableIndex]]</f>
        <v>4020005</v>
      </c>
      <c r="H1343" s="134">
        <f>Systematic[[#This Row],[SampleVariableLabel]]+100*Systematic[[#This Row],[State]]</f>
        <v>4020905</v>
      </c>
      <c r="I1343" s="135" t="e">
        <f>IF(Systematic[[#This Row],[Sample]]&gt;nSamples,"",INDEX(MarkStats[],MATCH(Systematic[[#This Row],[SampleVariableLabel]],MarkStats[Label],0), Systematic[[#This Row],[State]]+4))</f>
        <v>#N/A</v>
      </c>
    </row>
    <row r="1344" spans="1:9" x14ac:dyDescent="0.25">
      <c r="A1344" s="1">
        <f t="shared" si="63"/>
        <v>4</v>
      </c>
      <c r="B1344" s="1">
        <f t="shared" si="64"/>
        <v>2</v>
      </c>
      <c r="C1344" s="1">
        <f>IF(Systematic[[#This Row],[VariableIndex]]&gt;1,C1343,IF(C1343+1=StepsPerSubsample,0,C1343+1))</f>
        <v>9</v>
      </c>
      <c r="D1344" s="1">
        <f t="shared" si="62"/>
        <v>6</v>
      </c>
      <c r="E1344" s="1" t="str">
        <f>INDEX(Protocol[Mark],MATCH(C1344,Protocol[Step],0))</f>
        <v>9U</v>
      </c>
      <c r="F1344" s="151" t="str">
        <f>INDEX(Variables[Variable],MATCH(Systematic[[#This Row],[VariableIndex]],Variables[Index],0))</f>
        <v>FCR (mt: ROX-corr.)</v>
      </c>
      <c r="G1344" s="134">
        <f>Systematic[[#This Row],[Sample]]*1000000+Systematic[[#This Row],[SubSample]]*10000+Systematic[[#This Row],[VariableIndex]]</f>
        <v>4020006</v>
      </c>
      <c r="H1344" s="134">
        <f>Systematic[[#This Row],[SampleVariableLabel]]+100*Systematic[[#This Row],[State]]</f>
        <v>4020906</v>
      </c>
      <c r="I1344" s="135" t="e">
        <f>IF(Systematic[[#This Row],[Sample]]&gt;nSamples,"",INDEX(MarkStats[],MATCH(Systematic[[#This Row],[SampleVariableLabel]],MarkStats[Label],0), Systematic[[#This Row],[State]]+4))</f>
        <v>#N/A</v>
      </c>
    </row>
    <row r="1345" spans="1:9" x14ac:dyDescent="0.25">
      <c r="A1345" s="1">
        <f t="shared" si="63"/>
        <v>4</v>
      </c>
      <c r="B1345" s="1">
        <f t="shared" si="64"/>
        <v>2</v>
      </c>
      <c r="C1345" s="1">
        <f>IF(Systematic[[#This Row],[VariableIndex]]&gt;1,C1344,IF(C1344+1=StepsPerSubsample,0,C1344+1))</f>
        <v>9</v>
      </c>
      <c r="D1345" s="1">
        <f t="shared" si="62"/>
        <v>7</v>
      </c>
      <c r="E1345" s="1" t="str">
        <f>INDEX(Protocol[Mark],MATCH(C1345,Protocol[Step],0))</f>
        <v>9U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4020007</v>
      </c>
      <c r="H1345" s="134">
        <f>Systematic[[#This Row],[SampleVariableLabel]]+100*Systematic[[#This Row],[State]]</f>
        <v>4020907</v>
      </c>
      <c r="I1345" s="135" t="e">
        <f>IF(Systematic[[#This Row],[Sample]]&gt;nSamples,"",INDEX(MarkStats[],MATCH(Systematic[[#This Row],[SampleVariableLabel]],MarkStats[Label],0), Systematic[[#This Row],[State]]+4))</f>
        <v>#N/A</v>
      </c>
    </row>
    <row r="1346" spans="1:9" x14ac:dyDescent="0.25">
      <c r="A1346" s="1">
        <f t="shared" si="63"/>
        <v>4</v>
      </c>
      <c r="B1346" s="1">
        <f t="shared" si="64"/>
        <v>2</v>
      </c>
      <c r="C1346" s="1">
        <f>IF(Systematic[[#This Row],[VariableIndex]]&gt;1,C1345,IF(C1345+1=StepsPerSubsample,0,C1345+1))</f>
        <v>10</v>
      </c>
      <c r="D1346" s="1">
        <f t="shared" si="62"/>
        <v>1</v>
      </c>
      <c r="E1346" s="1" t="str">
        <f>INDEX(Protocol[Mark],MATCH(C1346,Protocol[Step],0))</f>
        <v>9c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4020001</v>
      </c>
      <c r="H1346" s="134">
        <f>Systematic[[#This Row],[SampleVariableLabel]]+100*Systematic[[#This Row],[State]]</f>
        <v>4021001</v>
      </c>
      <c r="I1346" s="135" t="e">
        <f>IF(Systematic[[#This Row],[Sample]]&gt;nSamples,"",INDEX(MarkStats[],MATCH(Systematic[[#This Row],[SampleVariableLabel]],MarkStats[Label],0), Systematic[[#This Row],[State]]+4))</f>
        <v>#N/A</v>
      </c>
    </row>
    <row r="1347" spans="1:9" x14ac:dyDescent="0.25">
      <c r="A1347" s="1">
        <f t="shared" si="63"/>
        <v>4</v>
      </c>
      <c r="B1347" s="1">
        <f t="shared" si="64"/>
        <v>2</v>
      </c>
      <c r="C1347" s="1">
        <f>IF(Systematic[[#This Row],[VariableIndex]]&gt;1,C1346,IF(C1346+1=StepsPerSubsample,0,C1346+1))</f>
        <v>10</v>
      </c>
      <c r="D1347" s="1">
        <f t="shared" ref="D1347:D1410" si="65">IF(D1346=nVariables,1,D1346+1)</f>
        <v>2</v>
      </c>
      <c r="E1347" s="1" t="str">
        <f>INDEX(Protocol[Mark],MATCH(C1347,Protocol[Step],0))</f>
        <v>9c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4020002</v>
      </c>
      <c r="H1347" s="134">
        <f>Systematic[[#This Row],[SampleVariableLabel]]+100*Systematic[[#This Row],[State]]</f>
        <v>4021002</v>
      </c>
      <c r="I1347" s="135" t="e">
        <f>IF(Systematic[[#This Row],[Sample]]&gt;nSamples,"",INDEX(MarkStats[],MATCH(Systematic[[#This Row],[SampleVariableLabel]],MarkStats[Label],0), Systematic[[#This Row],[State]]+4))</f>
        <v>#N/A</v>
      </c>
    </row>
    <row r="1348" spans="1:9" x14ac:dyDescent="0.25">
      <c r="A1348" s="1">
        <f t="shared" si="63"/>
        <v>4</v>
      </c>
      <c r="B1348" s="1">
        <f t="shared" si="64"/>
        <v>2</v>
      </c>
      <c r="C1348" s="1">
        <f>IF(Systematic[[#This Row],[VariableIndex]]&gt;1,C1347,IF(C1347+1=StepsPerSubsample,0,C1347+1))</f>
        <v>10</v>
      </c>
      <c r="D1348" s="1">
        <f t="shared" si="65"/>
        <v>3</v>
      </c>
      <c r="E1348" s="1" t="str">
        <f>INDEX(Protocol[Mark],MATCH(C1348,Protocol[Step],0))</f>
        <v>9c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4020003</v>
      </c>
      <c r="H1348" s="134">
        <f>Systematic[[#This Row],[SampleVariableLabel]]+100*Systematic[[#This Row],[State]]</f>
        <v>4021003</v>
      </c>
      <c r="I1348" s="135" t="e">
        <f>IF(Systematic[[#This Row],[Sample]]&gt;nSamples,"",INDEX(MarkStats[],MATCH(Systematic[[#This Row],[SampleVariableLabel]],MarkStats[Label],0), Systematic[[#This Row],[State]]+4))</f>
        <v>#N/A</v>
      </c>
    </row>
    <row r="1349" spans="1:9" x14ac:dyDescent="0.25">
      <c r="A1349" s="1">
        <f t="shared" si="63"/>
        <v>4</v>
      </c>
      <c r="B1349" s="1">
        <f t="shared" si="64"/>
        <v>2</v>
      </c>
      <c r="C1349" s="1">
        <f>IF(Systematic[[#This Row],[VariableIndex]]&gt;1,C1348,IF(C1348+1=StepsPerSubsample,0,C1348+1))</f>
        <v>10</v>
      </c>
      <c r="D1349" s="1">
        <f t="shared" si="65"/>
        <v>4</v>
      </c>
      <c r="E1349" s="1" t="str">
        <f>INDEX(Protocol[Mark],MATCH(C1349,Protocol[Step],0))</f>
        <v>9c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4020004</v>
      </c>
      <c r="H1349" s="134">
        <f>Systematic[[#This Row],[SampleVariableLabel]]+100*Systematic[[#This Row],[State]]</f>
        <v>4021004</v>
      </c>
      <c r="I1349" s="135" t="e">
        <f>IF(Systematic[[#This Row],[Sample]]&gt;nSamples,"",INDEX(MarkStats[],MATCH(Systematic[[#This Row],[SampleVariableLabel]],MarkStats[Label],0), Systematic[[#This Row],[State]]+4))</f>
        <v>#N/A</v>
      </c>
    </row>
    <row r="1350" spans="1:9" x14ac:dyDescent="0.25">
      <c r="A1350" s="1">
        <f t="shared" si="63"/>
        <v>4</v>
      </c>
      <c r="B1350" s="1">
        <f t="shared" si="64"/>
        <v>2</v>
      </c>
      <c r="C1350" s="1">
        <f>IF(Systematic[[#This Row],[VariableIndex]]&gt;1,C1349,IF(C1349+1=StepsPerSubsample,0,C1349+1))</f>
        <v>10</v>
      </c>
      <c r="D1350" s="1">
        <f t="shared" si="65"/>
        <v>5</v>
      </c>
      <c r="E1350" s="1" t="str">
        <f>INDEX(Protocol[Mark],MATCH(C1350,Protocol[Step],0))</f>
        <v>9c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4020005</v>
      </c>
      <c r="H1350" s="134">
        <f>Systematic[[#This Row],[SampleVariableLabel]]+100*Systematic[[#This Row],[State]]</f>
        <v>4021005</v>
      </c>
      <c r="I1350" s="135" t="e">
        <f>IF(Systematic[[#This Row],[Sample]]&gt;nSamples,"",INDEX(MarkStats[],MATCH(Systematic[[#This Row],[SampleVariableLabel]],MarkStats[Label],0), Systematic[[#This Row],[State]]+4))</f>
        <v>#N/A</v>
      </c>
    </row>
    <row r="1351" spans="1:9" x14ac:dyDescent="0.25">
      <c r="A1351" s="1">
        <f t="shared" si="63"/>
        <v>4</v>
      </c>
      <c r="B1351" s="1">
        <f t="shared" si="64"/>
        <v>2</v>
      </c>
      <c r="C1351" s="1">
        <f>IF(Systematic[[#This Row],[VariableIndex]]&gt;1,C1350,IF(C1350+1=StepsPerSubsample,0,C1350+1))</f>
        <v>10</v>
      </c>
      <c r="D1351" s="1">
        <f t="shared" si="65"/>
        <v>6</v>
      </c>
      <c r="E1351" s="1" t="str">
        <f>INDEX(Protocol[Mark],MATCH(C1351,Protocol[Step],0))</f>
        <v>9c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4020006</v>
      </c>
      <c r="H1351" s="134">
        <f>Systematic[[#This Row],[SampleVariableLabel]]+100*Systematic[[#This Row],[State]]</f>
        <v>4021006</v>
      </c>
      <c r="I1351" s="135" t="e">
        <f>IF(Systematic[[#This Row],[Sample]]&gt;nSamples,"",INDEX(MarkStats[],MATCH(Systematic[[#This Row],[SampleVariableLabel]],MarkStats[Label],0), Systematic[[#This Row],[State]]+4))</f>
        <v>#N/A</v>
      </c>
    </row>
    <row r="1352" spans="1:9" x14ac:dyDescent="0.25">
      <c r="A1352" s="1">
        <f t="shared" si="63"/>
        <v>4</v>
      </c>
      <c r="B1352" s="1">
        <f t="shared" si="64"/>
        <v>2</v>
      </c>
      <c r="C1352" s="1">
        <f>IF(Systematic[[#This Row],[VariableIndex]]&gt;1,C1351,IF(C1351+1=StepsPerSubsample,0,C1351+1))</f>
        <v>10</v>
      </c>
      <c r="D1352" s="1">
        <f t="shared" si="65"/>
        <v>7</v>
      </c>
      <c r="E1352" s="1" t="str">
        <f>INDEX(Protocol[Mark],MATCH(C1352,Protocol[Step],0))</f>
        <v>9c</v>
      </c>
      <c r="F1352" s="151" t="str">
        <f>INDEX(Variables[Variable],MATCH(Systematic[[#This Row],[VariableIndex]],Variables[Index],0))</f>
        <v>FCR (mt: ROX-corr.)</v>
      </c>
      <c r="G1352" s="134">
        <f>Systematic[[#This Row],[Sample]]*1000000+Systematic[[#This Row],[SubSample]]*10000+Systematic[[#This Row],[VariableIndex]]</f>
        <v>4020007</v>
      </c>
      <c r="H1352" s="134">
        <f>Systematic[[#This Row],[SampleVariableLabel]]+100*Systematic[[#This Row],[State]]</f>
        <v>4021007</v>
      </c>
      <c r="I1352" s="135" t="e">
        <f>IF(Systematic[[#This Row],[Sample]]&gt;nSamples,"",INDEX(MarkStats[],MATCH(Systematic[[#This Row],[SampleVariableLabel]],MarkStats[Label],0), Systematic[[#This Row],[State]]+4))</f>
        <v>#N/A</v>
      </c>
    </row>
    <row r="1353" spans="1:9" x14ac:dyDescent="0.25">
      <c r="A1353" s="1">
        <f t="shared" si="63"/>
        <v>4</v>
      </c>
      <c r="B1353" s="1">
        <f t="shared" si="64"/>
        <v>2</v>
      </c>
      <c r="C1353" s="1">
        <f>IF(Systematic[[#This Row],[VariableIndex]]&gt;1,C1352,IF(C1352+1=StepsPerSubsample,0,C1352+1))</f>
        <v>11</v>
      </c>
      <c r="D1353" s="1">
        <f t="shared" si="65"/>
        <v>1</v>
      </c>
      <c r="E1353" s="1" t="str">
        <f>INDEX(Protocol[Mark],MATCH(C1353,Protocol[Step],0))</f>
        <v>10Ama</v>
      </c>
      <c r="F1353" s="151" t="str">
        <f>INDEX(Variables[Variable],MATCH(Systematic[[#This Row],[VariableIndex]],Variables[Index],0))</f>
        <v>O2 concentration</v>
      </c>
      <c r="G1353" s="134">
        <f>Systematic[[#This Row],[Sample]]*1000000+Systematic[[#This Row],[SubSample]]*10000+Systematic[[#This Row],[VariableIndex]]</f>
        <v>4020001</v>
      </c>
      <c r="H1353" s="134">
        <f>Systematic[[#This Row],[SampleVariableLabel]]+100*Systematic[[#This Row],[State]]</f>
        <v>4021101</v>
      </c>
      <c r="I1353" s="135" t="e">
        <f>IF(Systematic[[#This Row],[Sample]]&gt;nSamples,"",INDEX(MarkStats[],MATCH(Systematic[[#This Row],[SampleVariableLabel]],MarkStats[Label],0), Systematic[[#This Row],[State]]+4))</f>
        <v>#N/A</v>
      </c>
    </row>
    <row r="1354" spans="1:9" x14ac:dyDescent="0.25">
      <c r="A1354" s="1">
        <f t="shared" si="63"/>
        <v>4</v>
      </c>
      <c r="B1354" s="1">
        <f t="shared" si="64"/>
        <v>2</v>
      </c>
      <c r="C1354" s="1">
        <f>IF(Systematic[[#This Row],[VariableIndex]]&gt;1,C1353,IF(C1353+1=StepsPerSubsample,0,C1353+1))</f>
        <v>11</v>
      </c>
      <c r="D1354" s="1">
        <f t="shared" si="65"/>
        <v>2</v>
      </c>
      <c r="E1354" s="1" t="str">
        <f>INDEX(Protocol[Mark],MATCH(C1354,Protocol[Step],0))</f>
        <v>10Ama</v>
      </c>
      <c r="F1354" s="151" t="str">
        <f>INDEX(Variables[Variable],MATCH(Systematic[[#This Row],[VariableIndex]],Variables[Index],0))</f>
        <v>O2 flux per volume</v>
      </c>
      <c r="G1354" s="134">
        <f>Systematic[[#This Row],[Sample]]*1000000+Systematic[[#This Row],[SubSample]]*10000+Systematic[[#This Row],[VariableIndex]]</f>
        <v>4020002</v>
      </c>
      <c r="H1354" s="134">
        <f>Systematic[[#This Row],[SampleVariableLabel]]+100*Systematic[[#This Row],[State]]</f>
        <v>4021102</v>
      </c>
      <c r="I1354" s="135" t="e">
        <f>IF(Systematic[[#This Row],[Sample]]&gt;nSamples,"",INDEX(MarkStats[],MATCH(Systematic[[#This Row],[SampleVariableLabel]],MarkStats[Label],0), Systematic[[#This Row],[State]]+4))</f>
        <v>#N/A</v>
      </c>
    </row>
    <row r="1355" spans="1:9" x14ac:dyDescent="0.25">
      <c r="A1355" s="1">
        <f t="shared" si="63"/>
        <v>4</v>
      </c>
      <c r="B1355" s="1">
        <f t="shared" si="64"/>
        <v>2</v>
      </c>
      <c r="C1355" s="1">
        <f>IF(Systematic[[#This Row],[VariableIndex]]&gt;1,C1354,IF(C1354+1=StepsPerSubsample,0,C1354+1))</f>
        <v>11</v>
      </c>
      <c r="D1355" s="1">
        <f t="shared" si="65"/>
        <v>3</v>
      </c>
      <c r="E1355" s="1" t="str">
        <f>INDEX(Protocol[Mark],MATCH(C1355,Protocol[Step],0))</f>
        <v>10Ama</v>
      </c>
      <c r="F1355" s="151" t="str">
        <f>INDEX(Variables[Variable],MATCH(Systematic[[#This Row],[VariableIndex]],Variables[Index],0))</f>
        <v>Specific flux</v>
      </c>
      <c r="G1355" s="134">
        <f>Systematic[[#This Row],[Sample]]*1000000+Systematic[[#This Row],[SubSample]]*10000+Systematic[[#This Row],[VariableIndex]]</f>
        <v>4020003</v>
      </c>
      <c r="H1355" s="134">
        <f>Systematic[[#This Row],[SampleVariableLabel]]+100*Systematic[[#This Row],[State]]</f>
        <v>4021103</v>
      </c>
      <c r="I1355" s="135" t="e">
        <f>IF(Systematic[[#This Row],[Sample]]&gt;nSamples,"",INDEX(MarkStats[],MATCH(Systematic[[#This Row],[SampleVariableLabel]],MarkStats[Label],0), Systematic[[#This Row],[State]]+4))</f>
        <v>#N/A</v>
      </c>
    </row>
    <row r="1356" spans="1:9" x14ac:dyDescent="0.25">
      <c r="A1356" s="1">
        <f t="shared" si="63"/>
        <v>4</v>
      </c>
      <c r="B1356" s="1">
        <f t="shared" si="64"/>
        <v>2</v>
      </c>
      <c r="C1356" s="1">
        <f>IF(Systematic[[#This Row],[VariableIndex]]&gt;1,C1355,IF(C1355+1=StepsPerSubsample,0,C1355+1))</f>
        <v>11</v>
      </c>
      <c r="D1356" s="1">
        <f t="shared" si="65"/>
        <v>4</v>
      </c>
      <c r="E1356" s="1" t="str">
        <f>INDEX(Protocol[Mark],MATCH(C1356,Protocol[Step],0))</f>
        <v>10Ama</v>
      </c>
      <c r="F1356" s="151" t="str">
        <f>INDEX(Variables[Variable],MATCH(Systematic[[#This Row],[VariableIndex]],Variables[Index],0))</f>
        <v>Flux control ratio</v>
      </c>
      <c r="G1356" s="134">
        <f>Systematic[[#This Row],[Sample]]*1000000+Systematic[[#This Row],[SubSample]]*10000+Systematic[[#This Row],[VariableIndex]]</f>
        <v>4020004</v>
      </c>
      <c r="H1356" s="134">
        <f>Systematic[[#This Row],[SampleVariableLabel]]+100*Systematic[[#This Row],[State]]</f>
        <v>4021104</v>
      </c>
      <c r="I1356" s="135" t="e">
        <f>IF(Systematic[[#This Row],[Sample]]&gt;nSamples,"",INDEX(MarkStats[],MATCH(Systematic[[#This Row],[SampleVariableLabel]],MarkStats[Label],0), Systematic[[#This Row],[State]]+4))</f>
        <v>#N/A</v>
      </c>
    </row>
    <row r="1357" spans="1:9" x14ac:dyDescent="0.25">
      <c r="A1357" s="1">
        <f t="shared" si="63"/>
        <v>4</v>
      </c>
      <c r="B1357" s="1">
        <f t="shared" si="64"/>
        <v>2</v>
      </c>
      <c r="C1357" s="1">
        <f>IF(Systematic[[#This Row],[VariableIndex]]&gt;1,C1356,IF(C1356+1=StepsPerSubsample,0,C1356+1))</f>
        <v>11</v>
      </c>
      <c r="D1357" s="1">
        <f t="shared" si="65"/>
        <v>5</v>
      </c>
      <c r="E1357" s="1" t="str">
        <f>INDEX(Protocol[Mark],MATCH(C1357,Protocol[Step],0))</f>
        <v>10Ama</v>
      </c>
      <c r="F1357" s="151" t="str">
        <f>INDEX(Variables[Variable],MATCH(Systematic[[#This Row],[VariableIndex]],Variables[Index],0))</f>
        <v>Specific flux (mt)</v>
      </c>
      <c r="G1357" s="134">
        <f>Systematic[[#This Row],[Sample]]*1000000+Systematic[[#This Row],[SubSample]]*10000+Systematic[[#This Row],[VariableIndex]]</f>
        <v>4020005</v>
      </c>
      <c r="H1357" s="134">
        <f>Systematic[[#This Row],[SampleVariableLabel]]+100*Systematic[[#This Row],[State]]</f>
        <v>4021105</v>
      </c>
      <c r="I1357" s="135" t="e">
        <f>IF(Systematic[[#This Row],[Sample]]&gt;nSamples,"",INDEX(MarkStats[],MATCH(Systematic[[#This Row],[SampleVariableLabel]],MarkStats[Label],0), Systematic[[#This Row],[State]]+4))</f>
        <v>#N/A</v>
      </c>
    </row>
    <row r="1358" spans="1:9" x14ac:dyDescent="0.25">
      <c r="A1358" s="1">
        <f t="shared" si="63"/>
        <v>4</v>
      </c>
      <c r="B1358" s="1">
        <f t="shared" si="64"/>
        <v>2</v>
      </c>
      <c r="C1358" s="1">
        <f>IF(Systematic[[#This Row],[VariableIndex]]&gt;1,C1357,IF(C1357+1=StepsPerSubsample,0,C1357+1))</f>
        <v>11</v>
      </c>
      <c r="D1358" s="1">
        <f t="shared" si="65"/>
        <v>6</v>
      </c>
      <c r="E1358" s="1" t="str">
        <f>INDEX(Protocol[Mark],MATCH(C1358,Protocol[Step],0))</f>
        <v>10Ama</v>
      </c>
      <c r="F1358" s="151" t="str">
        <f>INDEX(Variables[Variable],MATCH(Systematic[[#This Row],[VariableIndex]],Variables[Index],0))</f>
        <v>FCR (mt: ROX-corr.)</v>
      </c>
      <c r="G1358" s="134">
        <f>Systematic[[#This Row],[Sample]]*1000000+Systematic[[#This Row],[SubSample]]*10000+Systematic[[#This Row],[VariableIndex]]</f>
        <v>4020006</v>
      </c>
      <c r="H1358" s="134">
        <f>Systematic[[#This Row],[SampleVariableLabel]]+100*Systematic[[#This Row],[State]]</f>
        <v>4021106</v>
      </c>
      <c r="I1358" s="135" t="e">
        <f>IF(Systematic[[#This Row],[Sample]]&gt;nSamples,"",INDEX(MarkStats[],MATCH(Systematic[[#This Row],[SampleVariableLabel]],MarkStats[Label],0), Systematic[[#This Row],[State]]+4))</f>
        <v>#N/A</v>
      </c>
    </row>
    <row r="1359" spans="1:9" x14ac:dyDescent="0.25">
      <c r="A1359" s="1">
        <f t="shared" si="63"/>
        <v>4</v>
      </c>
      <c r="B1359" s="1">
        <f t="shared" si="64"/>
        <v>2</v>
      </c>
      <c r="C1359" s="1">
        <f>IF(Systematic[[#This Row],[VariableIndex]]&gt;1,C1358,IF(C1358+1=StepsPerSubsample,0,C1358+1))</f>
        <v>11</v>
      </c>
      <c r="D1359" s="1">
        <f t="shared" si="65"/>
        <v>7</v>
      </c>
      <c r="E1359" s="1" t="str">
        <f>INDEX(Protocol[Mark],MATCH(C1359,Protocol[Step],0))</f>
        <v>10Ama</v>
      </c>
      <c r="F1359" s="151" t="str">
        <f>INDEX(Variables[Variable],MATCH(Systematic[[#This Row],[VariableIndex]],Variables[Index],0))</f>
        <v>FCR (mt: ROX-corr.)</v>
      </c>
      <c r="G1359" s="134">
        <f>Systematic[[#This Row],[Sample]]*1000000+Systematic[[#This Row],[SubSample]]*10000+Systematic[[#This Row],[VariableIndex]]</f>
        <v>4020007</v>
      </c>
      <c r="H1359" s="134">
        <f>Systematic[[#This Row],[SampleVariableLabel]]+100*Systematic[[#This Row],[State]]</f>
        <v>4021107</v>
      </c>
      <c r="I1359" s="135" t="e">
        <f>IF(Systematic[[#This Row],[Sample]]&gt;nSamples,"",INDEX(MarkStats[],MATCH(Systematic[[#This Row],[SampleVariableLabel]],MarkStats[Label],0), Systematic[[#This Row],[State]]+4))</f>
        <v>#N/A</v>
      </c>
    </row>
    <row r="1360" spans="1:9" x14ac:dyDescent="0.25">
      <c r="A1360" s="1">
        <f t="shared" si="63"/>
        <v>4</v>
      </c>
      <c r="B1360" s="1">
        <f t="shared" si="64"/>
        <v>2</v>
      </c>
      <c r="C1360" s="1">
        <f>IF(Systematic[[#This Row],[VariableIndex]]&gt;1,C1359,IF(C1359+1=StepsPerSubsample,0,C1359+1))</f>
        <v>12</v>
      </c>
      <c r="D1360" s="1">
        <f t="shared" si="65"/>
        <v>1</v>
      </c>
      <c r="E1360" s="1" t="str">
        <f>INDEX(Protocol[Mark],MATCH(C1360,Protocol[Step],0))</f>
        <v>11AsTm</v>
      </c>
      <c r="F1360" s="151" t="str">
        <f>INDEX(Variables[Variable],MATCH(Systematic[[#This Row],[VariableIndex]],Variables[Index],0))</f>
        <v>O2 concentration</v>
      </c>
      <c r="G1360" s="134">
        <f>Systematic[[#This Row],[Sample]]*1000000+Systematic[[#This Row],[SubSample]]*10000+Systematic[[#This Row],[VariableIndex]]</f>
        <v>4020001</v>
      </c>
      <c r="H1360" s="134">
        <f>Systematic[[#This Row],[SampleVariableLabel]]+100*Systematic[[#This Row],[State]]</f>
        <v>4021201</v>
      </c>
      <c r="I1360" s="135" t="e">
        <f>IF(Systematic[[#This Row],[Sample]]&gt;nSamples,"",INDEX(MarkStats[],MATCH(Systematic[[#This Row],[SampleVariableLabel]],MarkStats[Label],0), Systematic[[#This Row],[State]]+4))</f>
        <v>#N/A</v>
      </c>
    </row>
    <row r="1361" spans="1:9" x14ac:dyDescent="0.25">
      <c r="A1361" s="1">
        <f t="shared" si="63"/>
        <v>4</v>
      </c>
      <c r="B1361" s="1">
        <f t="shared" si="64"/>
        <v>2</v>
      </c>
      <c r="C1361" s="1">
        <f>IF(Systematic[[#This Row],[VariableIndex]]&gt;1,C1360,IF(C1360+1=StepsPerSubsample,0,C1360+1))</f>
        <v>12</v>
      </c>
      <c r="D1361" s="1">
        <f t="shared" si="65"/>
        <v>2</v>
      </c>
      <c r="E1361" s="1" t="str">
        <f>INDEX(Protocol[Mark],MATCH(C1361,Protocol[Step],0))</f>
        <v>11AsTm</v>
      </c>
      <c r="F1361" s="151" t="str">
        <f>INDEX(Variables[Variable],MATCH(Systematic[[#This Row],[VariableIndex]],Variables[Index],0))</f>
        <v>O2 flux per volume</v>
      </c>
      <c r="G1361" s="134">
        <f>Systematic[[#This Row],[Sample]]*1000000+Systematic[[#This Row],[SubSample]]*10000+Systematic[[#This Row],[VariableIndex]]</f>
        <v>4020002</v>
      </c>
      <c r="H1361" s="134">
        <f>Systematic[[#This Row],[SampleVariableLabel]]+100*Systematic[[#This Row],[State]]</f>
        <v>4021202</v>
      </c>
      <c r="I1361" s="135" t="e">
        <f>IF(Systematic[[#This Row],[Sample]]&gt;nSamples,"",INDEX(MarkStats[],MATCH(Systematic[[#This Row],[SampleVariableLabel]],MarkStats[Label],0), Systematic[[#This Row],[State]]+4))</f>
        <v>#N/A</v>
      </c>
    </row>
    <row r="1362" spans="1:9" x14ac:dyDescent="0.25">
      <c r="A1362" s="1">
        <f t="shared" si="63"/>
        <v>4</v>
      </c>
      <c r="B1362" s="1">
        <f t="shared" si="64"/>
        <v>2</v>
      </c>
      <c r="C1362" s="1">
        <f>IF(Systematic[[#This Row],[VariableIndex]]&gt;1,C1361,IF(C1361+1=StepsPerSubsample,0,C1361+1))</f>
        <v>12</v>
      </c>
      <c r="D1362" s="1">
        <f t="shared" si="65"/>
        <v>3</v>
      </c>
      <c r="E1362" s="1" t="str">
        <f>INDEX(Protocol[Mark],MATCH(C1362,Protocol[Step],0))</f>
        <v>11AsTm</v>
      </c>
      <c r="F1362" s="151" t="str">
        <f>INDEX(Variables[Variable],MATCH(Systematic[[#This Row],[VariableIndex]],Variables[Index],0))</f>
        <v>Specific flux</v>
      </c>
      <c r="G1362" s="134">
        <f>Systematic[[#This Row],[Sample]]*1000000+Systematic[[#This Row],[SubSample]]*10000+Systematic[[#This Row],[VariableIndex]]</f>
        <v>4020003</v>
      </c>
      <c r="H1362" s="134">
        <f>Systematic[[#This Row],[SampleVariableLabel]]+100*Systematic[[#This Row],[State]]</f>
        <v>4021203</v>
      </c>
      <c r="I1362" s="135" t="e">
        <f>IF(Systematic[[#This Row],[Sample]]&gt;nSamples,"",INDEX(MarkStats[],MATCH(Systematic[[#This Row],[SampleVariableLabel]],MarkStats[Label],0), Systematic[[#This Row],[State]]+4))</f>
        <v>#N/A</v>
      </c>
    </row>
    <row r="1363" spans="1:9" x14ac:dyDescent="0.25">
      <c r="A1363" s="1">
        <f t="shared" si="63"/>
        <v>4</v>
      </c>
      <c r="B1363" s="1">
        <f t="shared" si="64"/>
        <v>2</v>
      </c>
      <c r="C1363" s="1">
        <f>IF(Systematic[[#This Row],[VariableIndex]]&gt;1,C1362,IF(C1362+1=StepsPerSubsample,0,C1362+1))</f>
        <v>12</v>
      </c>
      <c r="D1363" s="1">
        <f t="shared" si="65"/>
        <v>4</v>
      </c>
      <c r="E1363" s="1" t="str">
        <f>INDEX(Protocol[Mark],MATCH(C1363,Protocol[Step],0))</f>
        <v>11AsTm</v>
      </c>
      <c r="F1363" s="151" t="str">
        <f>INDEX(Variables[Variable],MATCH(Systematic[[#This Row],[VariableIndex]],Variables[Index],0))</f>
        <v>Flux control ratio</v>
      </c>
      <c r="G1363" s="134">
        <f>Systematic[[#This Row],[Sample]]*1000000+Systematic[[#This Row],[SubSample]]*10000+Systematic[[#This Row],[VariableIndex]]</f>
        <v>4020004</v>
      </c>
      <c r="H1363" s="134">
        <f>Systematic[[#This Row],[SampleVariableLabel]]+100*Systematic[[#This Row],[State]]</f>
        <v>4021204</v>
      </c>
      <c r="I1363" s="135" t="e">
        <f>IF(Systematic[[#This Row],[Sample]]&gt;nSamples,"",INDEX(MarkStats[],MATCH(Systematic[[#This Row],[SampleVariableLabel]],MarkStats[Label],0), Systematic[[#This Row],[State]]+4))</f>
        <v>#N/A</v>
      </c>
    </row>
    <row r="1364" spans="1:9" x14ac:dyDescent="0.25">
      <c r="A1364" s="1">
        <f t="shared" si="63"/>
        <v>4</v>
      </c>
      <c r="B1364" s="1">
        <f t="shared" si="64"/>
        <v>2</v>
      </c>
      <c r="C1364" s="1">
        <f>IF(Systematic[[#This Row],[VariableIndex]]&gt;1,C1363,IF(C1363+1=StepsPerSubsample,0,C1363+1))</f>
        <v>12</v>
      </c>
      <c r="D1364" s="1">
        <f t="shared" si="65"/>
        <v>5</v>
      </c>
      <c r="E1364" s="1" t="str">
        <f>INDEX(Protocol[Mark],MATCH(C1364,Protocol[Step],0))</f>
        <v>11AsTm</v>
      </c>
      <c r="F1364" s="151" t="str">
        <f>INDEX(Variables[Variable],MATCH(Systematic[[#This Row],[VariableIndex]],Variables[Index],0))</f>
        <v>Specific flux (mt)</v>
      </c>
      <c r="G1364" s="134">
        <f>Systematic[[#This Row],[Sample]]*1000000+Systematic[[#This Row],[SubSample]]*10000+Systematic[[#This Row],[VariableIndex]]</f>
        <v>4020005</v>
      </c>
      <c r="H1364" s="134">
        <f>Systematic[[#This Row],[SampleVariableLabel]]+100*Systematic[[#This Row],[State]]</f>
        <v>4021205</v>
      </c>
      <c r="I1364" s="135" t="e">
        <f>IF(Systematic[[#This Row],[Sample]]&gt;nSamples,"",INDEX(MarkStats[],MATCH(Systematic[[#This Row],[SampleVariableLabel]],MarkStats[Label],0), Systematic[[#This Row],[State]]+4))</f>
        <v>#N/A</v>
      </c>
    </row>
    <row r="1365" spans="1:9" x14ac:dyDescent="0.25">
      <c r="A1365" s="1">
        <f t="shared" si="63"/>
        <v>4</v>
      </c>
      <c r="B1365" s="1">
        <f t="shared" si="64"/>
        <v>2</v>
      </c>
      <c r="C1365" s="1">
        <f>IF(Systematic[[#This Row],[VariableIndex]]&gt;1,C1364,IF(C1364+1=StepsPerSubsample,0,C1364+1))</f>
        <v>12</v>
      </c>
      <c r="D1365" s="1">
        <f t="shared" si="65"/>
        <v>6</v>
      </c>
      <c r="E1365" s="1" t="str">
        <f>INDEX(Protocol[Mark],MATCH(C1365,Protocol[Step],0))</f>
        <v>11AsTm</v>
      </c>
      <c r="F1365" s="151" t="str">
        <f>INDEX(Variables[Variable],MATCH(Systematic[[#This Row],[VariableIndex]],Variables[Index],0))</f>
        <v>FCR (mt: ROX-corr.)</v>
      </c>
      <c r="G1365" s="134">
        <f>Systematic[[#This Row],[Sample]]*1000000+Systematic[[#This Row],[SubSample]]*10000+Systematic[[#This Row],[VariableIndex]]</f>
        <v>4020006</v>
      </c>
      <c r="H1365" s="134">
        <f>Systematic[[#This Row],[SampleVariableLabel]]+100*Systematic[[#This Row],[State]]</f>
        <v>4021206</v>
      </c>
      <c r="I1365" s="135" t="e">
        <f>IF(Systematic[[#This Row],[Sample]]&gt;nSamples,"",INDEX(MarkStats[],MATCH(Systematic[[#This Row],[SampleVariableLabel]],MarkStats[Label],0), Systematic[[#This Row],[State]]+4))</f>
        <v>#N/A</v>
      </c>
    </row>
    <row r="1366" spans="1:9" x14ac:dyDescent="0.25">
      <c r="A1366" s="1">
        <f t="shared" si="63"/>
        <v>4</v>
      </c>
      <c r="B1366" s="1">
        <f t="shared" si="64"/>
        <v>2</v>
      </c>
      <c r="C1366" s="1">
        <f>IF(Systematic[[#This Row],[VariableIndex]]&gt;1,C1365,IF(C1365+1=StepsPerSubsample,0,C1365+1))</f>
        <v>12</v>
      </c>
      <c r="D1366" s="1">
        <f t="shared" si="65"/>
        <v>7</v>
      </c>
      <c r="E1366" s="1" t="str">
        <f>INDEX(Protocol[Mark],MATCH(C1366,Protocol[Step],0))</f>
        <v>11AsTm</v>
      </c>
      <c r="F1366" s="151" t="str">
        <f>INDEX(Variables[Variable],MATCH(Systematic[[#This Row],[VariableIndex]],Variables[Index],0))</f>
        <v>FCR (mt: ROX-corr.)</v>
      </c>
      <c r="G1366" s="134">
        <f>Systematic[[#This Row],[Sample]]*1000000+Systematic[[#This Row],[SubSample]]*10000+Systematic[[#This Row],[VariableIndex]]</f>
        <v>4020007</v>
      </c>
      <c r="H1366" s="134">
        <f>Systematic[[#This Row],[SampleVariableLabel]]+100*Systematic[[#This Row],[State]]</f>
        <v>4021207</v>
      </c>
      <c r="I1366" s="135" t="e">
        <f>IF(Systematic[[#This Row],[Sample]]&gt;nSamples,"",INDEX(MarkStats[],MATCH(Systematic[[#This Row],[SampleVariableLabel]],MarkStats[Label],0), Systematic[[#This Row],[State]]+4))</f>
        <v>#N/A</v>
      </c>
    </row>
    <row r="1367" spans="1:9" x14ac:dyDescent="0.25">
      <c r="A1367" s="1">
        <f t="shared" si="63"/>
        <v>4</v>
      </c>
      <c r="B1367" s="1">
        <f t="shared" si="64"/>
        <v>2</v>
      </c>
      <c r="C1367" s="1">
        <f>IF(Systematic[[#This Row],[VariableIndex]]&gt;1,C1366,IF(C1366+1=StepsPerSubsample,0,C1366+1))</f>
        <v>13</v>
      </c>
      <c r="D1367" s="1">
        <f t="shared" si="65"/>
        <v>1</v>
      </c>
      <c r="E1367" s="1" t="str">
        <f>INDEX(Protocol[Mark],MATCH(C1367,Protocol[Step],0))</f>
        <v>12Azd</v>
      </c>
      <c r="F1367" s="151" t="str">
        <f>INDEX(Variables[Variable],MATCH(Systematic[[#This Row],[VariableIndex]],Variables[Index],0))</f>
        <v>O2 concentration</v>
      </c>
      <c r="G1367" s="134">
        <f>Systematic[[#This Row],[Sample]]*1000000+Systematic[[#This Row],[SubSample]]*10000+Systematic[[#This Row],[VariableIndex]]</f>
        <v>4020001</v>
      </c>
      <c r="H1367" s="134">
        <f>Systematic[[#This Row],[SampleVariableLabel]]+100*Systematic[[#This Row],[State]]</f>
        <v>4021301</v>
      </c>
      <c r="I1367" s="135" t="e">
        <f>IF(Systematic[[#This Row],[Sample]]&gt;nSamples,"",INDEX(MarkStats[],MATCH(Systematic[[#This Row],[SampleVariableLabel]],MarkStats[Label],0), Systematic[[#This Row],[State]]+4))</f>
        <v>#N/A</v>
      </c>
    </row>
    <row r="1368" spans="1:9" x14ac:dyDescent="0.25">
      <c r="A1368" s="1">
        <f t="shared" si="63"/>
        <v>4</v>
      </c>
      <c r="B1368" s="1">
        <f t="shared" si="64"/>
        <v>2</v>
      </c>
      <c r="C1368" s="1">
        <f>IF(Systematic[[#This Row],[VariableIndex]]&gt;1,C1367,IF(C1367+1=StepsPerSubsample,0,C1367+1))</f>
        <v>13</v>
      </c>
      <c r="D1368" s="1">
        <f t="shared" si="65"/>
        <v>2</v>
      </c>
      <c r="E1368" s="1" t="str">
        <f>INDEX(Protocol[Mark],MATCH(C1368,Protocol[Step],0))</f>
        <v>12Azd</v>
      </c>
      <c r="F1368" s="151" t="str">
        <f>INDEX(Variables[Variable],MATCH(Systematic[[#This Row],[VariableIndex]],Variables[Index],0))</f>
        <v>O2 flux per volume</v>
      </c>
      <c r="G1368" s="134">
        <f>Systematic[[#This Row],[Sample]]*1000000+Systematic[[#This Row],[SubSample]]*10000+Systematic[[#This Row],[VariableIndex]]</f>
        <v>4020002</v>
      </c>
      <c r="H1368" s="134">
        <f>Systematic[[#This Row],[SampleVariableLabel]]+100*Systematic[[#This Row],[State]]</f>
        <v>4021302</v>
      </c>
      <c r="I1368" s="135" t="e">
        <f>IF(Systematic[[#This Row],[Sample]]&gt;nSamples,"",INDEX(MarkStats[],MATCH(Systematic[[#This Row],[SampleVariableLabel]],MarkStats[Label],0), Systematic[[#This Row],[State]]+4))</f>
        <v>#N/A</v>
      </c>
    </row>
    <row r="1369" spans="1:9" x14ac:dyDescent="0.25">
      <c r="A1369" s="1">
        <f t="shared" si="63"/>
        <v>4</v>
      </c>
      <c r="B1369" s="1">
        <f t="shared" si="64"/>
        <v>2</v>
      </c>
      <c r="C1369" s="1">
        <f>IF(Systematic[[#This Row],[VariableIndex]]&gt;1,C1368,IF(C1368+1=StepsPerSubsample,0,C1368+1))</f>
        <v>13</v>
      </c>
      <c r="D1369" s="1">
        <f t="shared" si="65"/>
        <v>3</v>
      </c>
      <c r="E1369" s="1" t="str">
        <f>INDEX(Protocol[Mark],MATCH(C1369,Protocol[Step],0))</f>
        <v>12Azd</v>
      </c>
      <c r="F1369" s="151" t="str">
        <f>INDEX(Variables[Variable],MATCH(Systematic[[#This Row],[VariableIndex]],Variables[Index],0))</f>
        <v>Specific flux</v>
      </c>
      <c r="G1369" s="134">
        <f>Systematic[[#This Row],[Sample]]*1000000+Systematic[[#This Row],[SubSample]]*10000+Systematic[[#This Row],[VariableIndex]]</f>
        <v>4020003</v>
      </c>
      <c r="H1369" s="134">
        <f>Systematic[[#This Row],[SampleVariableLabel]]+100*Systematic[[#This Row],[State]]</f>
        <v>4021303</v>
      </c>
      <c r="I1369" s="135" t="e">
        <f>IF(Systematic[[#This Row],[Sample]]&gt;nSamples,"",INDEX(MarkStats[],MATCH(Systematic[[#This Row],[SampleVariableLabel]],MarkStats[Label],0), Systematic[[#This Row],[State]]+4))</f>
        <v>#N/A</v>
      </c>
    </row>
    <row r="1370" spans="1:9" x14ac:dyDescent="0.25">
      <c r="A1370" s="1">
        <f t="shared" si="63"/>
        <v>4</v>
      </c>
      <c r="B1370" s="1">
        <f t="shared" si="64"/>
        <v>2</v>
      </c>
      <c r="C1370" s="1">
        <f>IF(Systematic[[#This Row],[VariableIndex]]&gt;1,C1369,IF(C1369+1=StepsPerSubsample,0,C1369+1))</f>
        <v>13</v>
      </c>
      <c r="D1370" s="1">
        <f t="shared" si="65"/>
        <v>4</v>
      </c>
      <c r="E1370" s="1" t="str">
        <f>INDEX(Protocol[Mark],MATCH(C1370,Protocol[Step],0))</f>
        <v>12Azd</v>
      </c>
      <c r="F1370" s="151" t="str">
        <f>INDEX(Variables[Variable],MATCH(Systematic[[#This Row],[VariableIndex]],Variables[Index],0))</f>
        <v>Flux control ratio</v>
      </c>
      <c r="G1370" s="134">
        <f>Systematic[[#This Row],[Sample]]*1000000+Systematic[[#This Row],[SubSample]]*10000+Systematic[[#This Row],[VariableIndex]]</f>
        <v>4020004</v>
      </c>
      <c r="H1370" s="134">
        <f>Systematic[[#This Row],[SampleVariableLabel]]+100*Systematic[[#This Row],[State]]</f>
        <v>4021304</v>
      </c>
      <c r="I1370" s="135" t="e">
        <f>IF(Systematic[[#This Row],[Sample]]&gt;nSamples,"",INDEX(MarkStats[],MATCH(Systematic[[#This Row],[SampleVariableLabel]],MarkStats[Label],0), Systematic[[#This Row],[State]]+4))</f>
        <v>#N/A</v>
      </c>
    </row>
    <row r="1371" spans="1:9" x14ac:dyDescent="0.25">
      <c r="A1371" s="1">
        <f t="shared" si="63"/>
        <v>4</v>
      </c>
      <c r="B1371" s="1">
        <f t="shared" si="64"/>
        <v>2</v>
      </c>
      <c r="C1371" s="1">
        <f>IF(Systematic[[#This Row],[VariableIndex]]&gt;1,C1370,IF(C1370+1=StepsPerSubsample,0,C1370+1))</f>
        <v>13</v>
      </c>
      <c r="D1371" s="1">
        <f t="shared" si="65"/>
        <v>5</v>
      </c>
      <c r="E1371" s="1" t="str">
        <f>INDEX(Protocol[Mark],MATCH(C1371,Protocol[Step],0))</f>
        <v>12Azd</v>
      </c>
      <c r="F1371" s="151" t="str">
        <f>INDEX(Variables[Variable],MATCH(Systematic[[#This Row],[VariableIndex]],Variables[Index],0))</f>
        <v>Specific flux (mt)</v>
      </c>
      <c r="G1371" s="134">
        <f>Systematic[[#This Row],[Sample]]*1000000+Systematic[[#This Row],[SubSample]]*10000+Systematic[[#This Row],[VariableIndex]]</f>
        <v>4020005</v>
      </c>
      <c r="H1371" s="134">
        <f>Systematic[[#This Row],[SampleVariableLabel]]+100*Systematic[[#This Row],[State]]</f>
        <v>4021305</v>
      </c>
      <c r="I1371" s="135" t="e">
        <f>IF(Systematic[[#This Row],[Sample]]&gt;nSamples,"",INDEX(MarkStats[],MATCH(Systematic[[#This Row],[SampleVariableLabel]],MarkStats[Label],0), Systematic[[#This Row],[State]]+4))</f>
        <v>#N/A</v>
      </c>
    </row>
    <row r="1372" spans="1:9" x14ac:dyDescent="0.25">
      <c r="A1372" s="1">
        <f t="shared" si="63"/>
        <v>4</v>
      </c>
      <c r="B1372" s="1">
        <f t="shared" si="64"/>
        <v>2</v>
      </c>
      <c r="C1372" s="1">
        <f>IF(Systematic[[#This Row],[VariableIndex]]&gt;1,C1371,IF(C1371+1=StepsPerSubsample,0,C1371+1))</f>
        <v>13</v>
      </c>
      <c r="D1372" s="1">
        <f t="shared" si="65"/>
        <v>6</v>
      </c>
      <c r="E1372" s="1" t="str">
        <f>INDEX(Protocol[Mark],MATCH(C1372,Protocol[Step],0))</f>
        <v>12Azd</v>
      </c>
      <c r="F1372" s="151" t="str">
        <f>INDEX(Variables[Variable],MATCH(Systematic[[#This Row],[VariableIndex]],Variables[Index],0))</f>
        <v>FCR (mt: ROX-corr.)</v>
      </c>
      <c r="G1372" s="134">
        <f>Systematic[[#This Row],[Sample]]*1000000+Systematic[[#This Row],[SubSample]]*10000+Systematic[[#This Row],[VariableIndex]]</f>
        <v>4020006</v>
      </c>
      <c r="H1372" s="134">
        <f>Systematic[[#This Row],[SampleVariableLabel]]+100*Systematic[[#This Row],[State]]</f>
        <v>4021306</v>
      </c>
      <c r="I1372" s="135" t="e">
        <f>IF(Systematic[[#This Row],[Sample]]&gt;nSamples,"",INDEX(MarkStats[],MATCH(Systematic[[#This Row],[SampleVariableLabel]],MarkStats[Label],0), Systematic[[#This Row],[State]]+4))</f>
        <v>#N/A</v>
      </c>
    </row>
    <row r="1373" spans="1:9" x14ac:dyDescent="0.25">
      <c r="A1373" s="1">
        <f t="shared" si="63"/>
        <v>4</v>
      </c>
      <c r="B1373" s="1">
        <f t="shared" si="64"/>
        <v>2</v>
      </c>
      <c r="C1373" s="1">
        <f>IF(Systematic[[#This Row],[VariableIndex]]&gt;1,C1372,IF(C1372+1=StepsPerSubsample,0,C1372+1))</f>
        <v>13</v>
      </c>
      <c r="D1373" s="1">
        <f t="shared" si="65"/>
        <v>7</v>
      </c>
      <c r="E1373" s="1" t="str">
        <f>INDEX(Protocol[Mark],MATCH(C1373,Protocol[Step],0))</f>
        <v>12Azd</v>
      </c>
      <c r="F1373" s="151" t="str">
        <f>INDEX(Variables[Variable],MATCH(Systematic[[#This Row],[VariableIndex]],Variables[Index],0))</f>
        <v>FCR (mt: ROX-corr.)</v>
      </c>
      <c r="G1373" s="134">
        <f>Systematic[[#This Row],[Sample]]*1000000+Systematic[[#This Row],[SubSample]]*10000+Systematic[[#This Row],[VariableIndex]]</f>
        <v>4020007</v>
      </c>
      <c r="H1373" s="134">
        <f>Systematic[[#This Row],[SampleVariableLabel]]+100*Systematic[[#This Row],[State]]</f>
        <v>4021307</v>
      </c>
      <c r="I1373" s="135" t="e">
        <f>IF(Systematic[[#This Row],[Sample]]&gt;nSamples,"",INDEX(MarkStats[],MATCH(Systematic[[#This Row],[SampleVariableLabel]],MarkStats[Label],0), Systematic[[#This Row],[State]]+4))</f>
        <v>#N/A</v>
      </c>
    </row>
    <row r="1374" spans="1:9" x14ac:dyDescent="0.25">
      <c r="A1374" s="1">
        <f t="shared" si="63"/>
        <v>4</v>
      </c>
      <c r="B1374" s="1">
        <f t="shared" si="64"/>
        <v>3</v>
      </c>
      <c r="C1374" s="1">
        <f>IF(Systematic[[#This Row],[VariableIndex]]&gt;1,C1373,IF(C1373+1=StepsPerSubsample,0,C1373+1))</f>
        <v>0</v>
      </c>
      <c r="D1374" s="1">
        <f t="shared" si="65"/>
        <v>1</v>
      </c>
      <c r="E1374" s="1" t="str">
        <f>INDEX(Protocol[Mark],MATCH(C1374,Protocol[Step],0))</f>
        <v>1ce</v>
      </c>
      <c r="F1374" s="151" t="str">
        <f>INDEX(Variables[Variable],MATCH(Systematic[[#This Row],[VariableIndex]],Variables[Index],0))</f>
        <v>O2 concentration</v>
      </c>
      <c r="G1374" s="134">
        <f>Systematic[[#This Row],[Sample]]*1000000+Systematic[[#This Row],[SubSample]]*10000+Systematic[[#This Row],[VariableIndex]]</f>
        <v>4030001</v>
      </c>
      <c r="H1374" s="134">
        <f>Systematic[[#This Row],[SampleVariableLabel]]+100*Systematic[[#This Row],[State]]</f>
        <v>4030001</v>
      </c>
      <c r="I1374" s="135" t="e">
        <f>IF(Systematic[[#This Row],[Sample]]&gt;nSamples,"",INDEX(MarkStats[],MATCH(Systematic[[#This Row],[SampleVariableLabel]],MarkStats[Label],0), Systematic[[#This Row],[State]]+4))</f>
        <v>#N/A</v>
      </c>
    </row>
    <row r="1375" spans="1:9" x14ac:dyDescent="0.25">
      <c r="A1375" s="1">
        <f t="shared" si="63"/>
        <v>4</v>
      </c>
      <c r="B1375" s="1">
        <f t="shared" si="64"/>
        <v>3</v>
      </c>
      <c r="C1375" s="1">
        <f>IF(Systematic[[#This Row],[VariableIndex]]&gt;1,C1374,IF(C1374+1=StepsPerSubsample,0,C1374+1))</f>
        <v>0</v>
      </c>
      <c r="D1375" s="1">
        <f t="shared" si="65"/>
        <v>2</v>
      </c>
      <c r="E1375" s="1" t="str">
        <f>INDEX(Protocol[Mark],MATCH(C1375,Protocol[Step],0))</f>
        <v>1ce</v>
      </c>
      <c r="F1375" s="151" t="str">
        <f>INDEX(Variables[Variable],MATCH(Systematic[[#This Row],[VariableIndex]],Variables[Index],0))</f>
        <v>O2 flux per volume</v>
      </c>
      <c r="G1375" s="134">
        <f>Systematic[[#This Row],[Sample]]*1000000+Systematic[[#This Row],[SubSample]]*10000+Systematic[[#This Row],[VariableIndex]]</f>
        <v>4030002</v>
      </c>
      <c r="H1375" s="134">
        <f>Systematic[[#This Row],[SampleVariableLabel]]+100*Systematic[[#This Row],[State]]</f>
        <v>4030002</v>
      </c>
      <c r="I1375" s="135" t="e">
        <f>IF(Systematic[[#This Row],[Sample]]&gt;nSamples,"",INDEX(MarkStats[],MATCH(Systematic[[#This Row],[SampleVariableLabel]],MarkStats[Label],0), Systematic[[#This Row],[State]]+4))</f>
        <v>#N/A</v>
      </c>
    </row>
    <row r="1376" spans="1:9" x14ac:dyDescent="0.25">
      <c r="A1376" s="1">
        <f t="shared" si="63"/>
        <v>4</v>
      </c>
      <c r="B1376" s="1">
        <f t="shared" si="64"/>
        <v>3</v>
      </c>
      <c r="C1376" s="1">
        <f>IF(Systematic[[#This Row],[VariableIndex]]&gt;1,C1375,IF(C1375+1=StepsPerSubsample,0,C1375+1))</f>
        <v>0</v>
      </c>
      <c r="D1376" s="1">
        <f t="shared" si="65"/>
        <v>3</v>
      </c>
      <c r="E1376" s="1" t="str">
        <f>INDEX(Protocol[Mark],MATCH(C1376,Protocol[Step],0))</f>
        <v>1ce</v>
      </c>
      <c r="F1376" s="151" t="str">
        <f>INDEX(Variables[Variable],MATCH(Systematic[[#This Row],[VariableIndex]],Variables[Index],0))</f>
        <v>Specific flux</v>
      </c>
      <c r="G1376" s="134">
        <f>Systematic[[#This Row],[Sample]]*1000000+Systematic[[#This Row],[SubSample]]*10000+Systematic[[#This Row],[VariableIndex]]</f>
        <v>4030003</v>
      </c>
      <c r="H1376" s="134">
        <f>Systematic[[#This Row],[SampleVariableLabel]]+100*Systematic[[#This Row],[State]]</f>
        <v>4030003</v>
      </c>
      <c r="I1376" s="135" t="e">
        <f>IF(Systematic[[#This Row],[Sample]]&gt;nSamples,"",INDEX(MarkStats[],MATCH(Systematic[[#This Row],[SampleVariableLabel]],MarkStats[Label],0), Systematic[[#This Row],[State]]+4))</f>
        <v>#N/A</v>
      </c>
    </row>
    <row r="1377" spans="1:9" x14ac:dyDescent="0.25">
      <c r="A1377" s="1">
        <f t="shared" si="63"/>
        <v>4</v>
      </c>
      <c r="B1377" s="1">
        <f t="shared" si="64"/>
        <v>3</v>
      </c>
      <c r="C1377" s="1">
        <f>IF(Systematic[[#This Row],[VariableIndex]]&gt;1,C1376,IF(C1376+1=StepsPerSubsample,0,C1376+1))</f>
        <v>0</v>
      </c>
      <c r="D1377" s="1">
        <f t="shared" si="65"/>
        <v>4</v>
      </c>
      <c r="E1377" s="1" t="str">
        <f>INDEX(Protocol[Mark],MATCH(C1377,Protocol[Step],0))</f>
        <v>1ce</v>
      </c>
      <c r="F1377" s="151" t="str">
        <f>INDEX(Variables[Variable],MATCH(Systematic[[#This Row],[VariableIndex]],Variables[Index],0))</f>
        <v>Flux control ratio</v>
      </c>
      <c r="G1377" s="134">
        <f>Systematic[[#This Row],[Sample]]*1000000+Systematic[[#This Row],[SubSample]]*10000+Systematic[[#This Row],[VariableIndex]]</f>
        <v>4030004</v>
      </c>
      <c r="H1377" s="134">
        <f>Systematic[[#This Row],[SampleVariableLabel]]+100*Systematic[[#This Row],[State]]</f>
        <v>4030004</v>
      </c>
      <c r="I1377" s="135" t="e">
        <f>IF(Systematic[[#This Row],[Sample]]&gt;nSamples,"",INDEX(MarkStats[],MATCH(Systematic[[#This Row],[SampleVariableLabel]],MarkStats[Label],0), Systematic[[#This Row],[State]]+4))</f>
        <v>#N/A</v>
      </c>
    </row>
    <row r="1378" spans="1:9" x14ac:dyDescent="0.25">
      <c r="A1378" s="1">
        <f t="shared" si="63"/>
        <v>4</v>
      </c>
      <c r="B1378" s="1">
        <f t="shared" si="64"/>
        <v>3</v>
      </c>
      <c r="C1378" s="1">
        <f>IF(Systematic[[#This Row],[VariableIndex]]&gt;1,C1377,IF(C1377+1=StepsPerSubsample,0,C1377+1))</f>
        <v>0</v>
      </c>
      <c r="D1378" s="1">
        <f t="shared" si="65"/>
        <v>5</v>
      </c>
      <c r="E1378" s="1" t="str">
        <f>INDEX(Protocol[Mark],MATCH(C1378,Protocol[Step],0))</f>
        <v>1ce</v>
      </c>
      <c r="F1378" s="151" t="str">
        <f>INDEX(Variables[Variable],MATCH(Systematic[[#This Row],[VariableIndex]],Variables[Index],0))</f>
        <v>Specific flux (mt)</v>
      </c>
      <c r="G1378" s="134">
        <f>Systematic[[#This Row],[Sample]]*1000000+Systematic[[#This Row],[SubSample]]*10000+Systematic[[#This Row],[VariableIndex]]</f>
        <v>4030005</v>
      </c>
      <c r="H1378" s="134">
        <f>Systematic[[#This Row],[SampleVariableLabel]]+100*Systematic[[#This Row],[State]]</f>
        <v>4030005</v>
      </c>
      <c r="I1378" s="135" t="e">
        <f>IF(Systematic[[#This Row],[Sample]]&gt;nSamples,"",INDEX(MarkStats[],MATCH(Systematic[[#This Row],[SampleVariableLabel]],MarkStats[Label],0), Systematic[[#This Row],[State]]+4))</f>
        <v>#N/A</v>
      </c>
    </row>
    <row r="1379" spans="1:9" x14ac:dyDescent="0.25">
      <c r="A1379" s="1">
        <f t="shared" si="63"/>
        <v>4</v>
      </c>
      <c r="B1379" s="1">
        <f t="shared" si="64"/>
        <v>3</v>
      </c>
      <c r="C1379" s="1">
        <f>IF(Systematic[[#This Row],[VariableIndex]]&gt;1,C1378,IF(C1378+1=StepsPerSubsample,0,C1378+1))</f>
        <v>0</v>
      </c>
      <c r="D1379" s="1">
        <f t="shared" si="65"/>
        <v>6</v>
      </c>
      <c r="E1379" s="1" t="str">
        <f>INDEX(Protocol[Mark],MATCH(C1379,Protocol[Step],0))</f>
        <v>1ce</v>
      </c>
      <c r="F1379" s="151" t="str">
        <f>INDEX(Variables[Variable],MATCH(Systematic[[#This Row],[VariableIndex]],Variables[Index],0))</f>
        <v>FCR (mt: ROX-corr.)</v>
      </c>
      <c r="G1379" s="134">
        <f>Systematic[[#This Row],[Sample]]*1000000+Systematic[[#This Row],[SubSample]]*10000+Systematic[[#This Row],[VariableIndex]]</f>
        <v>4030006</v>
      </c>
      <c r="H1379" s="134">
        <f>Systematic[[#This Row],[SampleVariableLabel]]+100*Systematic[[#This Row],[State]]</f>
        <v>4030006</v>
      </c>
      <c r="I1379" s="135" t="e">
        <f>IF(Systematic[[#This Row],[Sample]]&gt;nSamples,"",INDEX(MarkStats[],MATCH(Systematic[[#This Row],[SampleVariableLabel]],MarkStats[Label],0), Systematic[[#This Row],[State]]+4))</f>
        <v>#N/A</v>
      </c>
    </row>
    <row r="1380" spans="1:9" x14ac:dyDescent="0.25">
      <c r="A1380" s="1">
        <f t="shared" si="63"/>
        <v>4</v>
      </c>
      <c r="B1380" s="1">
        <f t="shared" si="64"/>
        <v>3</v>
      </c>
      <c r="C1380" s="1">
        <f>IF(Systematic[[#This Row],[VariableIndex]]&gt;1,C1379,IF(C1379+1=StepsPerSubsample,0,C1379+1))</f>
        <v>0</v>
      </c>
      <c r="D1380" s="1">
        <f t="shared" si="65"/>
        <v>7</v>
      </c>
      <c r="E1380" s="1" t="str">
        <f>INDEX(Protocol[Mark],MATCH(C1380,Protocol[Step],0))</f>
        <v>1ce</v>
      </c>
      <c r="F1380" s="151" t="str">
        <f>INDEX(Variables[Variable],MATCH(Systematic[[#This Row],[VariableIndex]],Variables[Index],0))</f>
        <v>FCR (mt: ROX-corr.)</v>
      </c>
      <c r="G1380" s="134">
        <f>Systematic[[#This Row],[Sample]]*1000000+Systematic[[#This Row],[SubSample]]*10000+Systematic[[#This Row],[VariableIndex]]</f>
        <v>4030007</v>
      </c>
      <c r="H1380" s="134">
        <f>Systematic[[#This Row],[SampleVariableLabel]]+100*Systematic[[#This Row],[State]]</f>
        <v>4030007</v>
      </c>
      <c r="I1380" s="135" t="e">
        <f>IF(Systematic[[#This Row],[Sample]]&gt;nSamples,"",INDEX(MarkStats[],MATCH(Systematic[[#This Row],[SampleVariableLabel]],MarkStats[Label],0), Systematic[[#This Row],[State]]+4))</f>
        <v>#N/A</v>
      </c>
    </row>
    <row r="1381" spans="1:9" x14ac:dyDescent="0.25">
      <c r="A1381" s="1">
        <f t="shared" si="63"/>
        <v>4</v>
      </c>
      <c r="B1381" s="1">
        <f t="shared" si="64"/>
        <v>3</v>
      </c>
      <c r="C1381" s="1">
        <f>IF(Systematic[[#This Row],[VariableIndex]]&gt;1,C1380,IF(C1380+1=StepsPerSubsample,0,C1380+1))</f>
        <v>1</v>
      </c>
      <c r="D1381" s="1">
        <f t="shared" si="65"/>
        <v>1</v>
      </c>
      <c r="E1381" s="1" t="str">
        <f>INDEX(Protocol[Mark],MATCH(C1381,Protocol[Step],0))</f>
        <v>2P10</v>
      </c>
      <c r="F1381" s="151" t="str">
        <f>INDEX(Variables[Variable],MATCH(Systematic[[#This Row],[VariableIndex]],Variables[Index],0))</f>
        <v>O2 concentration</v>
      </c>
      <c r="G1381" s="134">
        <f>Systematic[[#This Row],[Sample]]*1000000+Systematic[[#This Row],[SubSample]]*10000+Systematic[[#This Row],[VariableIndex]]</f>
        <v>4030001</v>
      </c>
      <c r="H1381" s="134">
        <f>Systematic[[#This Row],[SampleVariableLabel]]+100*Systematic[[#This Row],[State]]</f>
        <v>4030101</v>
      </c>
      <c r="I1381" s="135" t="e">
        <f>IF(Systematic[[#This Row],[Sample]]&gt;nSamples,"",INDEX(MarkStats[],MATCH(Systematic[[#This Row],[SampleVariableLabel]],MarkStats[Label],0), Systematic[[#This Row],[State]]+4))</f>
        <v>#N/A</v>
      </c>
    </row>
    <row r="1382" spans="1:9" x14ac:dyDescent="0.25">
      <c r="A1382" s="1">
        <f t="shared" si="63"/>
        <v>4</v>
      </c>
      <c r="B1382" s="1">
        <f t="shared" si="64"/>
        <v>3</v>
      </c>
      <c r="C1382" s="1">
        <f>IF(Systematic[[#This Row],[VariableIndex]]&gt;1,C1381,IF(C1381+1=StepsPerSubsample,0,C1381+1))</f>
        <v>1</v>
      </c>
      <c r="D1382" s="1">
        <f t="shared" si="65"/>
        <v>2</v>
      </c>
      <c r="E1382" s="1" t="str">
        <f>INDEX(Protocol[Mark],MATCH(C1382,Protocol[Step],0))</f>
        <v>2P10</v>
      </c>
      <c r="F1382" s="151" t="str">
        <f>INDEX(Variables[Variable],MATCH(Systematic[[#This Row],[VariableIndex]],Variables[Index],0))</f>
        <v>O2 flux per volume</v>
      </c>
      <c r="G1382" s="134">
        <f>Systematic[[#This Row],[Sample]]*1000000+Systematic[[#This Row],[SubSample]]*10000+Systematic[[#This Row],[VariableIndex]]</f>
        <v>4030002</v>
      </c>
      <c r="H1382" s="134">
        <f>Systematic[[#This Row],[SampleVariableLabel]]+100*Systematic[[#This Row],[State]]</f>
        <v>4030102</v>
      </c>
      <c r="I1382" s="135" t="e">
        <f>IF(Systematic[[#This Row],[Sample]]&gt;nSamples,"",INDEX(MarkStats[],MATCH(Systematic[[#This Row],[SampleVariableLabel]],MarkStats[Label],0), Systematic[[#This Row],[State]]+4))</f>
        <v>#N/A</v>
      </c>
    </row>
    <row r="1383" spans="1:9" x14ac:dyDescent="0.25">
      <c r="A1383" s="1">
        <f t="shared" si="63"/>
        <v>4</v>
      </c>
      <c r="B1383" s="1">
        <f t="shared" si="64"/>
        <v>3</v>
      </c>
      <c r="C1383" s="1">
        <f>IF(Systematic[[#This Row],[VariableIndex]]&gt;1,C1382,IF(C1382+1=StepsPerSubsample,0,C1382+1))</f>
        <v>1</v>
      </c>
      <c r="D1383" s="1">
        <f t="shared" si="65"/>
        <v>3</v>
      </c>
      <c r="E1383" s="1" t="str">
        <f>INDEX(Protocol[Mark],MATCH(C1383,Protocol[Step],0))</f>
        <v>2P10</v>
      </c>
      <c r="F1383" s="151" t="str">
        <f>INDEX(Variables[Variable],MATCH(Systematic[[#This Row],[VariableIndex]],Variables[Index],0))</f>
        <v>Specific flux</v>
      </c>
      <c r="G1383" s="134">
        <f>Systematic[[#This Row],[Sample]]*1000000+Systematic[[#This Row],[SubSample]]*10000+Systematic[[#This Row],[VariableIndex]]</f>
        <v>4030003</v>
      </c>
      <c r="H1383" s="134">
        <f>Systematic[[#This Row],[SampleVariableLabel]]+100*Systematic[[#This Row],[State]]</f>
        <v>4030103</v>
      </c>
      <c r="I1383" s="135" t="e">
        <f>IF(Systematic[[#This Row],[Sample]]&gt;nSamples,"",INDEX(MarkStats[],MATCH(Systematic[[#This Row],[SampleVariableLabel]],MarkStats[Label],0), Systematic[[#This Row],[State]]+4))</f>
        <v>#N/A</v>
      </c>
    </row>
    <row r="1384" spans="1:9" x14ac:dyDescent="0.25">
      <c r="A1384" s="1">
        <f t="shared" si="63"/>
        <v>4</v>
      </c>
      <c r="B1384" s="1">
        <f t="shared" si="64"/>
        <v>3</v>
      </c>
      <c r="C1384" s="1">
        <f>IF(Systematic[[#This Row],[VariableIndex]]&gt;1,C1383,IF(C1383+1=StepsPerSubsample,0,C1383+1))</f>
        <v>1</v>
      </c>
      <c r="D1384" s="1">
        <f t="shared" si="65"/>
        <v>4</v>
      </c>
      <c r="E1384" s="1" t="str">
        <f>INDEX(Protocol[Mark],MATCH(C1384,Protocol[Step],0))</f>
        <v>2P10</v>
      </c>
      <c r="F1384" s="151" t="str">
        <f>INDEX(Variables[Variable],MATCH(Systematic[[#This Row],[VariableIndex]],Variables[Index],0))</f>
        <v>Flux control ratio</v>
      </c>
      <c r="G1384" s="134">
        <f>Systematic[[#This Row],[Sample]]*1000000+Systematic[[#This Row],[SubSample]]*10000+Systematic[[#This Row],[VariableIndex]]</f>
        <v>4030004</v>
      </c>
      <c r="H1384" s="134">
        <f>Systematic[[#This Row],[SampleVariableLabel]]+100*Systematic[[#This Row],[State]]</f>
        <v>4030104</v>
      </c>
      <c r="I1384" s="135" t="e">
        <f>IF(Systematic[[#This Row],[Sample]]&gt;nSamples,"",INDEX(MarkStats[],MATCH(Systematic[[#This Row],[SampleVariableLabel]],MarkStats[Label],0), Systematic[[#This Row],[State]]+4))</f>
        <v>#N/A</v>
      </c>
    </row>
    <row r="1385" spans="1:9" x14ac:dyDescent="0.25">
      <c r="A1385" s="1">
        <f t="shared" ref="A1385:A1448" si="66">IF(OR(B1385&gt;1,C1385&gt;0,D1385&gt;1),A1384,A1384+1)</f>
        <v>4</v>
      </c>
      <c r="B1385" s="1">
        <f t="shared" ref="B1385:B1448" si="67">IF(OR(C1385&gt;0,D1385&gt;1),B1384,IF(B1384=SubsamplesPerSample,1,B1384+1))</f>
        <v>3</v>
      </c>
      <c r="C1385" s="1">
        <f>IF(Systematic[[#This Row],[VariableIndex]]&gt;1,C1384,IF(C1384+1=StepsPerSubsample,0,C1384+1))</f>
        <v>1</v>
      </c>
      <c r="D1385" s="1">
        <f t="shared" si="65"/>
        <v>5</v>
      </c>
      <c r="E1385" s="1" t="str">
        <f>INDEX(Protocol[Mark],MATCH(C1385,Protocol[Step],0))</f>
        <v>2P10</v>
      </c>
      <c r="F1385" s="151" t="str">
        <f>INDEX(Variables[Variable],MATCH(Systematic[[#This Row],[VariableIndex]],Variables[Index],0))</f>
        <v>Specific flux (mt)</v>
      </c>
      <c r="G1385" s="134">
        <f>Systematic[[#This Row],[Sample]]*1000000+Systematic[[#This Row],[SubSample]]*10000+Systematic[[#This Row],[VariableIndex]]</f>
        <v>4030005</v>
      </c>
      <c r="H1385" s="134">
        <f>Systematic[[#This Row],[SampleVariableLabel]]+100*Systematic[[#This Row],[State]]</f>
        <v>4030105</v>
      </c>
      <c r="I1385" s="135" t="e">
        <f>IF(Systematic[[#This Row],[Sample]]&gt;nSamples,"",INDEX(MarkStats[],MATCH(Systematic[[#This Row],[SampleVariableLabel]],MarkStats[Label],0), Systematic[[#This Row],[State]]+4))</f>
        <v>#N/A</v>
      </c>
    </row>
    <row r="1386" spans="1:9" x14ac:dyDescent="0.25">
      <c r="A1386" s="1">
        <f t="shared" si="66"/>
        <v>4</v>
      </c>
      <c r="B1386" s="1">
        <f t="shared" si="67"/>
        <v>3</v>
      </c>
      <c r="C1386" s="1">
        <f>IF(Systematic[[#This Row],[VariableIndex]]&gt;1,C1385,IF(C1385+1=StepsPerSubsample,0,C1385+1))</f>
        <v>1</v>
      </c>
      <c r="D1386" s="1">
        <f t="shared" si="65"/>
        <v>6</v>
      </c>
      <c r="E1386" s="1" t="str">
        <f>INDEX(Protocol[Mark],MATCH(C1386,Protocol[Step],0))</f>
        <v>2P10</v>
      </c>
      <c r="F1386" s="151" t="str">
        <f>INDEX(Variables[Variable],MATCH(Systematic[[#This Row],[VariableIndex]],Variables[Index],0))</f>
        <v>FCR (mt: ROX-corr.)</v>
      </c>
      <c r="G1386" s="134">
        <f>Systematic[[#This Row],[Sample]]*1000000+Systematic[[#This Row],[SubSample]]*10000+Systematic[[#This Row],[VariableIndex]]</f>
        <v>4030006</v>
      </c>
      <c r="H1386" s="134">
        <f>Systematic[[#This Row],[SampleVariableLabel]]+100*Systematic[[#This Row],[State]]</f>
        <v>4030106</v>
      </c>
      <c r="I1386" s="135" t="e">
        <f>IF(Systematic[[#This Row],[Sample]]&gt;nSamples,"",INDEX(MarkStats[],MATCH(Systematic[[#This Row],[SampleVariableLabel]],MarkStats[Label],0), Systematic[[#This Row],[State]]+4))</f>
        <v>#N/A</v>
      </c>
    </row>
    <row r="1387" spans="1:9" x14ac:dyDescent="0.25">
      <c r="A1387" s="1">
        <f t="shared" si="66"/>
        <v>4</v>
      </c>
      <c r="B1387" s="1">
        <f t="shared" si="67"/>
        <v>3</v>
      </c>
      <c r="C1387" s="1">
        <f>IF(Systematic[[#This Row],[VariableIndex]]&gt;1,C1386,IF(C1386+1=StepsPerSubsample,0,C1386+1))</f>
        <v>1</v>
      </c>
      <c r="D1387" s="1">
        <f t="shared" si="65"/>
        <v>7</v>
      </c>
      <c r="E1387" s="1" t="str">
        <f>INDEX(Protocol[Mark],MATCH(C1387,Protocol[Step],0))</f>
        <v>2P10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4030007</v>
      </c>
      <c r="H1387" s="134">
        <f>Systematic[[#This Row],[SampleVariableLabel]]+100*Systematic[[#This Row],[State]]</f>
        <v>4030107</v>
      </c>
      <c r="I1387" s="135" t="e">
        <f>IF(Systematic[[#This Row],[Sample]]&gt;nSamples,"",INDEX(MarkStats[],MATCH(Systematic[[#This Row],[SampleVariableLabel]],MarkStats[Label],0), Systematic[[#This Row],[State]]+4))</f>
        <v>#N/A</v>
      </c>
    </row>
    <row r="1388" spans="1:9" x14ac:dyDescent="0.25">
      <c r="A1388" s="1">
        <f t="shared" si="66"/>
        <v>4</v>
      </c>
      <c r="B1388" s="1">
        <f t="shared" si="67"/>
        <v>3</v>
      </c>
      <c r="C1388" s="1">
        <f>IF(Systematic[[#This Row],[VariableIndex]]&gt;1,C1387,IF(C1387+1=StepsPerSubsample,0,C1387+1))</f>
        <v>2</v>
      </c>
      <c r="D1388" s="1">
        <f t="shared" si="65"/>
        <v>1</v>
      </c>
      <c r="E1388" s="1" t="str">
        <f>INDEX(Protocol[Mark],MATCH(C1388,Protocol[Step],0))</f>
        <v>3Omy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4030001</v>
      </c>
      <c r="H1388" s="134">
        <f>Systematic[[#This Row],[SampleVariableLabel]]+100*Systematic[[#This Row],[State]]</f>
        <v>4030201</v>
      </c>
      <c r="I1388" s="135" t="e">
        <f>IF(Systematic[[#This Row],[Sample]]&gt;nSamples,"",INDEX(MarkStats[],MATCH(Systematic[[#This Row],[SampleVariableLabel]],MarkStats[Label],0), Systematic[[#This Row],[State]]+4))</f>
        <v>#N/A</v>
      </c>
    </row>
    <row r="1389" spans="1:9" x14ac:dyDescent="0.25">
      <c r="A1389" s="1">
        <f t="shared" si="66"/>
        <v>4</v>
      </c>
      <c r="B1389" s="1">
        <f t="shared" si="67"/>
        <v>3</v>
      </c>
      <c r="C1389" s="1">
        <f>IF(Systematic[[#This Row],[VariableIndex]]&gt;1,C1388,IF(C1388+1=StepsPerSubsample,0,C1388+1))</f>
        <v>2</v>
      </c>
      <c r="D1389" s="1">
        <f t="shared" si="65"/>
        <v>2</v>
      </c>
      <c r="E1389" s="1" t="str">
        <f>INDEX(Protocol[Mark],MATCH(C1389,Protocol[Step],0))</f>
        <v>3Omy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4030002</v>
      </c>
      <c r="H1389" s="134">
        <f>Systematic[[#This Row],[SampleVariableLabel]]+100*Systematic[[#This Row],[State]]</f>
        <v>4030202</v>
      </c>
      <c r="I1389" s="135" t="e">
        <f>IF(Systematic[[#This Row],[Sample]]&gt;nSamples,"",INDEX(MarkStats[],MATCH(Systematic[[#This Row],[SampleVariableLabel]],MarkStats[Label],0), Systematic[[#This Row],[State]]+4))</f>
        <v>#N/A</v>
      </c>
    </row>
    <row r="1390" spans="1:9" x14ac:dyDescent="0.25">
      <c r="A1390" s="1">
        <f t="shared" si="66"/>
        <v>4</v>
      </c>
      <c r="B1390" s="1">
        <f t="shared" si="67"/>
        <v>3</v>
      </c>
      <c r="C1390" s="1">
        <f>IF(Systematic[[#This Row],[VariableIndex]]&gt;1,C1389,IF(C1389+1=StepsPerSubsample,0,C1389+1))</f>
        <v>2</v>
      </c>
      <c r="D1390" s="1">
        <f t="shared" si="65"/>
        <v>3</v>
      </c>
      <c r="E1390" s="1" t="str">
        <f>INDEX(Protocol[Mark],MATCH(C1390,Protocol[Step],0))</f>
        <v>3Omy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4030003</v>
      </c>
      <c r="H1390" s="134">
        <f>Systematic[[#This Row],[SampleVariableLabel]]+100*Systematic[[#This Row],[State]]</f>
        <v>4030203</v>
      </c>
      <c r="I1390" s="135" t="e">
        <f>IF(Systematic[[#This Row],[Sample]]&gt;nSamples,"",INDEX(MarkStats[],MATCH(Systematic[[#This Row],[SampleVariableLabel]],MarkStats[Label],0), Systematic[[#This Row],[State]]+4))</f>
        <v>#N/A</v>
      </c>
    </row>
    <row r="1391" spans="1:9" x14ac:dyDescent="0.25">
      <c r="A1391" s="1">
        <f t="shared" si="66"/>
        <v>4</v>
      </c>
      <c r="B1391" s="1">
        <f t="shared" si="67"/>
        <v>3</v>
      </c>
      <c r="C1391" s="1">
        <f>IF(Systematic[[#This Row],[VariableIndex]]&gt;1,C1390,IF(C1390+1=StepsPerSubsample,0,C1390+1))</f>
        <v>2</v>
      </c>
      <c r="D1391" s="1">
        <f t="shared" si="65"/>
        <v>4</v>
      </c>
      <c r="E1391" s="1" t="str">
        <f>INDEX(Protocol[Mark],MATCH(C1391,Protocol[Step],0))</f>
        <v>3Omy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4030004</v>
      </c>
      <c r="H1391" s="134">
        <f>Systematic[[#This Row],[SampleVariableLabel]]+100*Systematic[[#This Row],[State]]</f>
        <v>4030204</v>
      </c>
      <c r="I1391" s="135" t="e">
        <f>IF(Systematic[[#This Row],[Sample]]&gt;nSamples,"",INDEX(MarkStats[],MATCH(Systematic[[#This Row],[SampleVariableLabel]],MarkStats[Label],0), Systematic[[#This Row],[State]]+4))</f>
        <v>#N/A</v>
      </c>
    </row>
    <row r="1392" spans="1:9" x14ac:dyDescent="0.25">
      <c r="A1392" s="1">
        <f t="shared" si="66"/>
        <v>4</v>
      </c>
      <c r="B1392" s="1">
        <f t="shared" si="67"/>
        <v>3</v>
      </c>
      <c r="C1392" s="1">
        <f>IF(Systematic[[#This Row],[VariableIndex]]&gt;1,C1391,IF(C1391+1=StepsPerSubsample,0,C1391+1))</f>
        <v>2</v>
      </c>
      <c r="D1392" s="1">
        <f t="shared" si="65"/>
        <v>5</v>
      </c>
      <c r="E1392" s="1" t="str">
        <f>INDEX(Protocol[Mark],MATCH(C1392,Protocol[Step],0))</f>
        <v>3Omy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4030005</v>
      </c>
      <c r="H1392" s="134">
        <f>Systematic[[#This Row],[SampleVariableLabel]]+100*Systematic[[#This Row],[State]]</f>
        <v>4030205</v>
      </c>
      <c r="I1392" s="135" t="e">
        <f>IF(Systematic[[#This Row],[Sample]]&gt;nSamples,"",INDEX(MarkStats[],MATCH(Systematic[[#This Row],[SampleVariableLabel]],MarkStats[Label],0), Systematic[[#This Row],[State]]+4))</f>
        <v>#N/A</v>
      </c>
    </row>
    <row r="1393" spans="1:9" x14ac:dyDescent="0.25">
      <c r="A1393" s="1">
        <f t="shared" si="66"/>
        <v>4</v>
      </c>
      <c r="B1393" s="1">
        <f t="shared" si="67"/>
        <v>3</v>
      </c>
      <c r="C1393" s="1">
        <f>IF(Systematic[[#This Row],[VariableIndex]]&gt;1,C1392,IF(C1392+1=StepsPerSubsample,0,C1392+1))</f>
        <v>2</v>
      </c>
      <c r="D1393" s="1">
        <f t="shared" si="65"/>
        <v>6</v>
      </c>
      <c r="E1393" s="1" t="str">
        <f>INDEX(Protocol[Mark],MATCH(C1393,Protocol[Step],0))</f>
        <v>3Omy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4030006</v>
      </c>
      <c r="H1393" s="134">
        <f>Systematic[[#This Row],[SampleVariableLabel]]+100*Systematic[[#This Row],[State]]</f>
        <v>4030206</v>
      </c>
      <c r="I1393" s="135" t="e">
        <f>IF(Systematic[[#This Row],[Sample]]&gt;nSamples,"",INDEX(MarkStats[],MATCH(Systematic[[#This Row],[SampleVariableLabel]],MarkStats[Label],0), Systematic[[#This Row],[State]]+4))</f>
        <v>#N/A</v>
      </c>
    </row>
    <row r="1394" spans="1:9" x14ac:dyDescent="0.25">
      <c r="A1394" s="1">
        <f t="shared" si="66"/>
        <v>4</v>
      </c>
      <c r="B1394" s="1">
        <f t="shared" si="67"/>
        <v>3</v>
      </c>
      <c r="C1394" s="1">
        <f>IF(Systematic[[#This Row],[VariableIndex]]&gt;1,C1393,IF(C1393+1=StepsPerSubsample,0,C1393+1))</f>
        <v>2</v>
      </c>
      <c r="D1394" s="1">
        <f t="shared" si="65"/>
        <v>7</v>
      </c>
      <c r="E1394" s="1" t="str">
        <f>INDEX(Protocol[Mark],MATCH(C1394,Protocol[Step],0))</f>
        <v>3Omy</v>
      </c>
      <c r="F1394" s="151" t="str">
        <f>INDEX(Variables[Variable],MATCH(Systematic[[#This Row],[VariableIndex]],Variables[Index],0))</f>
        <v>FCR (mt: ROX-corr.)</v>
      </c>
      <c r="G1394" s="134">
        <f>Systematic[[#This Row],[Sample]]*1000000+Systematic[[#This Row],[SubSample]]*10000+Systematic[[#This Row],[VariableIndex]]</f>
        <v>4030007</v>
      </c>
      <c r="H1394" s="134">
        <f>Systematic[[#This Row],[SampleVariableLabel]]+100*Systematic[[#This Row],[State]]</f>
        <v>4030207</v>
      </c>
      <c r="I1394" s="135" t="e">
        <f>IF(Systematic[[#This Row],[Sample]]&gt;nSamples,"",INDEX(MarkStats[],MATCH(Systematic[[#This Row],[SampleVariableLabel]],MarkStats[Label],0), Systematic[[#This Row],[State]]+4))</f>
        <v>#N/A</v>
      </c>
    </row>
    <row r="1395" spans="1:9" x14ac:dyDescent="0.25">
      <c r="A1395" s="1">
        <f t="shared" si="66"/>
        <v>4</v>
      </c>
      <c r="B1395" s="1">
        <f t="shared" si="67"/>
        <v>3</v>
      </c>
      <c r="C1395" s="1">
        <f>IF(Systematic[[#This Row],[VariableIndex]]&gt;1,C1394,IF(C1394+1=StepsPerSubsample,0,C1394+1))</f>
        <v>3</v>
      </c>
      <c r="D1395" s="1">
        <f t="shared" si="65"/>
        <v>1</v>
      </c>
      <c r="E1395" s="1" t="str">
        <f>INDEX(Protocol[Mark],MATCH(C1395,Protocol[Step],0))</f>
        <v>4U</v>
      </c>
      <c r="F1395" s="151" t="str">
        <f>INDEX(Variables[Variable],MATCH(Systematic[[#This Row],[VariableIndex]],Variables[Index],0))</f>
        <v>O2 concentration</v>
      </c>
      <c r="G1395" s="134">
        <f>Systematic[[#This Row],[Sample]]*1000000+Systematic[[#This Row],[SubSample]]*10000+Systematic[[#This Row],[VariableIndex]]</f>
        <v>4030001</v>
      </c>
      <c r="H1395" s="134">
        <f>Systematic[[#This Row],[SampleVariableLabel]]+100*Systematic[[#This Row],[State]]</f>
        <v>4030301</v>
      </c>
      <c r="I1395" s="135" t="e">
        <f>IF(Systematic[[#This Row],[Sample]]&gt;nSamples,"",INDEX(MarkStats[],MATCH(Systematic[[#This Row],[SampleVariableLabel]],MarkStats[Label],0), Systematic[[#This Row],[State]]+4))</f>
        <v>#N/A</v>
      </c>
    </row>
    <row r="1396" spans="1:9" x14ac:dyDescent="0.25">
      <c r="A1396" s="1">
        <f t="shared" si="66"/>
        <v>4</v>
      </c>
      <c r="B1396" s="1">
        <f t="shared" si="67"/>
        <v>3</v>
      </c>
      <c r="C1396" s="1">
        <f>IF(Systematic[[#This Row],[VariableIndex]]&gt;1,C1395,IF(C1395+1=StepsPerSubsample,0,C1395+1))</f>
        <v>3</v>
      </c>
      <c r="D1396" s="1">
        <f t="shared" si="65"/>
        <v>2</v>
      </c>
      <c r="E1396" s="1" t="str">
        <f>INDEX(Protocol[Mark],MATCH(C1396,Protocol[Step],0))</f>
        <v>4U</v>
      </c>
      <c r="F1396" s="151" t="str">
        <f>INDEX(Variables[Variable],MATCH(Systematic[[#This Row],[VariableIndex]],Variables[Index],0))</f>
        <v>O2 flux per volume</v>
      </c>
      <c r="G1396" s="134">
        <f>Systematic[[#This Row],[Sample]]*1000000+Systematic[[#This Row],[SubSample]]*10000+Systematic[[#This Row],[VariableIndex]]</f>
        <v>4030002</v>
      </c>
      <c r="H1396" s="134">
        <f>Systematic[[#This Row],[SampleVariableLabel]]+100*Systematic[[#This Row],[State]]</f>
        <v>4030302</v>
      </c>
      <c r="I1396" s="135" t="e">
        <f>IF(Systematic[[#This Row],[Sample]]&gt;nSamples,"",INDEX(MarkStats[],MATCH(Systematic[[#This Row],[SampleVariableLabel]],MarkStats[Label],0), Systematic[[#This Row],[State]]+4))</f>
        <v>#N/A</v>
      </c>
    </row>
    <row r="1397" spans="1:9" x14ac:dyDescent="0.25">
      <c r="A1397" s="1">
        <f t="shared" si="66"/>
        <v>4</v>
      </c>
      <c r="B1397" s="1">
        <f t="shared" si="67"/>
        <v>3</v>
      </c>
      <c r="C1397" s="1">
        <f>IF(Systematic[[#This Row],[VariableIndex]]&gt;1,C1396,IF(C1396+1=StepsPerSubsample,0,C1396+1))</f>
        <v>3</v>
      </c>
      <c r="D1397" s="1">
        <f t="shared" si="65"/>
        <v>3</v>
      </c>
      <c r="E1397" s="1" t="str">
        <f>INDEX(Protocol[Mark],MATCH(C1397,Protocol[Step],0))</f>
        <v>4U</v>
      </c>
      <c r="F1397" s="151" t="str">
        <f>INDEX(Variables[Variable],MATCH(Systematic[[#This Row],[VariableIndex]],Variables[Index],0))</f>
        <v>Specific flux</v>
      </c>
      <c r="G1397" s="134">
        <f>Systematic[[#This Row],[Sample]]*1000000+Systematic[[#This Row],[SubSample]]*10000+Systematic[[#This Row],[VariableIndex]]</f>
        <v>4030003</v>
      </c>
      <c r="H1397" s="134">
        <f>Systematic[[#This Row],[SampleVariableLabel]]+100*Systematic[[#This Row],[State]]</f>
        <v>4030303</v>
      </c>
      <c r="I1397" s="135" t="e">
        <f>IF(Systematic[[#This Row],[Sample]]&gt;nSamples,"",INDEX(MarkStats[],MATCH(Systematic[[#This Row],[SampleVariableLabel]],MarkStats[Label],0), Systematic[[#This Row],[State]]+4))</f>
        <v>#N/A</v>
      </c>
    </row>
    <row r="1398" spans="1:9" x14ac:dyDescent="0.25">
      <c r="A1398" s="1">
        <f t="shared" si="66"/>
        <v>4</v>
      </c>
      <c r="B1398" s="1">
        <f t="shared" si="67"/>
        <v>3</v>
      </c>
      <c r="C1398" s="1">
        <f>IF(Systematic[[#This Row],[VariableIndex]]&gt;1,C1397,IF(C1397+1=StepsPerSubsample,0,C1397+1))</f>
        <v>3</v>
      </c>
      <c r="D1398" s="1">
        <f t="shared" si="65"/>
        <v>4</v>
      </c>
      <c r="E1398" s="1" t="str">
        <f>INDEX(Protocol[Mark],MATCH(C1398,Protocol[Step],0))</f>
        <v>4U</v>
      </c>
      <c r="F1398" s="151" t="str">
        <f>INDEX(Variables[Variable],MATCH(Systematic[[#This Row],[VariableIndex]],Variables[Index],0))</f>
        <v>Flux control ratio</v>
      </c>
      <c r="G1398" s="134">
        <f>Systematic[[#This Row],[Sample]]*1000000+Systematic[[#This Row],[SubSample]]*10000+Systematic[[#This Row],[VariableIndex]]</f>
        <v>4030004</v>
      </c>
      <c r="H1398" s="134">
        <f>Systematic[[#This Row],[SampleVariableLabel]]+100*Systematic[[#This Row],[State]]</f>
        <v>4030304</v>
      </c>
      <c r="I1398" s="135" t="e">
        <f>IF(Systematic[[#This Row],[Sample]]&gt;nSamples,"",INDEX(MarkStats[],MATCH(Systematic[[#This Row],[SampleVariableLabel]],MarkStats[Label],0), Systematic[[#This Row],[State]]+4))</f>
        <v>#N/A</v>
      </c>
    </row>
    <row r="1399" spans="1:9" x14ac:dyDescent="0.25">
      <c r="A1399" s="1">
        <f t="shared" si="66"/>
        <v>4</v>
      </c>
      <c r="B1399" s="1">
        <f t="shared" si="67"/>
        <v>3</v>
      </c>
      <c r="C1399" s="1">
        <f>IF(Systematic[[#This Row],[VariableIndex]]&gt;1,C1398,IF(C1398+1=StepsPerSubsample,0,C1398+1))</f>
        <v>3</v>
      </c>
      <c r="D1399" s="1">
        <f t="shared" si="65"/>
        <v>5</v>
      </c>
      <c r="E1399" s="1" t="str">
        <f>INDEX(Protocol[Mark],MATCH(C1399,Protocol[Step],0))</f>
        <v>4U</v>
      </c>
      <c r="F1399" s="151" t="str">
        <f>INDEX(Variables[Variable],MATCH(Systematic[[#This Row],[VariableIndex]],Variables[Index],0))</f>
        <v>Specific flux (mt)</v>
      </c>
      <c r="G1399" s="134">
        <f>Systematic[[#This Row],[Sample]]*1000000+Systematic[[#This Row],[SubSample]]*10000+Systematic[[#This Row],[VariableIndex]]</f>
        <v>4030005</v>
      </c>
      <c r="H1399" s="134">
        <f>Systematic[[#This Row],[SampleVariableLabel]]+100*Systematic[[#This Row],[State]]</f>
        <v>4030305</v>
      </c>
      <c r="I1399" s="135" t="e">
        <f>IF(Systematic[[#This Row],[Sample]]&gt;nSamples,"",INDEX(MarkStats[],MATCH(Systematic[[#This Row],[SampleVariableLabel]],MarkStats[Label],0), Systematic[[#This Row],[State]]+4))</f>
        <v>#N/A</v>
      </c>
    </row>
    <row r="1400" spans="1:9" x14ac:dyDescent="0.25">
      <c r="A1400" s="1">
        <f t="shared" si="66"/>
        <v>4</v>
      </c>
      <c r="B1400" s="1">
        <f t="shared" si="67"/>
        <v>3</v>
      </c>
      <c r="C1400" s="1">
        <f>IF(Systematic[[#This Row],[VariableIndex]]&gt;1,C1399,IF(C1399+1=StepsPerSubsample,0,C1399+1))</f>
        <v>3</v>
      </c>
      <c r="D1400" s="1">
        <f t="shared" si="65"/>
        <v>6</v>
      </c>
      <c r="E1400" s="1" t="str">
        <f>INDEX(Protocol[Mark],MATCH(C1400,Protocol[Step],0))</f>
        <v>4U</v>
      </c>
      <c r="F1400" s="151" t="str">
        <f>INDEX(Variables[Variable],MATCH(Systematic[[#This Row],[VariableIndex]],Variables[Index],0))</f>
        <v>FCR (mt: ROX-corr.)</v>
      </c>
      <c r="G1400" s="134">
        <f>Systematic[[#This Row],[Sample]]*1000000+Systematic[[#This Row],[SubSample]]*10000+Systematic[[#This Row],[VariableIndex]]</f>
        <v>4030006</v>
      </c>
      <c r="H1400" s="134">
        <f>Systematic[[#This Row],[SampleVariableLabel]]+100*Systematic[[#This Row],[State]]</f>
        <v>4030306</v>
      </c>
      <c r="I1400" s="135" t="e">
        <f>IF(Systematic[[#This Row],[Sample]]&gt;nSamples,"",INDEX(MarkStats[],MATCH(Systematic[[#This Row],[SampleVariableLabel]],MarkStats[Label],0), Systematic[[#This Row],[State]]+4))</f>
        <v>#N/A</v>
      </c>
    </row>
    <row r="1401" spans="1:9" x14ac:dyDescent="0.25">
      <c r="A1401" s="1">
        <f t="shared" si="66"/>
        <v>4</v>
      </c>
      <c r="B1401" s="1">
        <f t="shared" si="67"/>
        <v>3</v>
      </c>
      <c r="C1401" s="1">
        <f>IF(Systematic[[#This Row],[VariableIndex]]&gt;1,C1400,IF(C1400+1=StepsPerSubsample,0,C1400+1))</f>
        <v>3</v>
      </c>
      <c r="D1401" s="1">
        <f t="shared" si="65"/>
        <v>7</v>
      </c>
      <c r="E1401" s="1" t="str">
        <f>INDEX(Protocol[Mark],MATCH(C1401,Protocol[Step],0))</f>
        <v>4U</v>
      </c>
      <c r="F1401" s="151" t="str">
        <f>INDEX(Variables[Variable],MATCH(Systematic[[#This Row],[VariableIndex]],Variables[Index],0))</f>
        <v>FCR (mt: ROX-corr.)</v>
      </c>
      <c r="G1401" s="134">
        <f>Systematic[[#This Row],[Sample]]*1000000+Systematic[[#This Row],[SubSample]]*10000+Systematic[[#This Row],[VariableIndex]]</f>
        <v>4030007</v>
      </c>
      <c r="H1401" s="134">
        <f>Systematic[[#This Row],[SampleVariableLabel]]+100*Systematic[[#This Row],[State]]</f>
        <v>4030307</v>
      </c>
      <c r="I1401" s="135" t="e">
        <f>IF(Systematic[[#This Row],[Sample]]&gt;nSamples,"",INDEX(MarkStats[],MATCH(Systematic[[#This Row],[SampleVariableLabel]],MarkStats[Label],0), Systematic[[#This Row],[State]]+4))</f>
        <v>#N/A</v>
      </c>
    </row>
    <row r="1402" spans="1:9" x14ac:dyDescent="0.25">
      <c r="A1402" s="1">
        <f t="shared" si="66"/>
        <v>4</v>
      </c>
      <c r="B1402" s="1">
        <f t="shared" si="67"/>
        <v>3</v>
      </c>
      <c r="C1402" s="1">
        <f>IF(Systematic[[#This Row],[VariableIndex]]&gt;1,C1401,IF(C1401+1=StepsPerSubsample,0,C1401+1))</f>
        <v>4</v>
      </c>
      <c r="D1402" s="1">
        <f t="shared" si="65"/>
        <v>1</v>
      </c>
      <c r="E1402" s="1" t="str">
        <f>INDEX(Protocol[Mark],MATCH(C1402,Protocol[Step],0))</f>
        <v>5Glc</v>
      </c>
      <c r="F1402" s="151" t="str">
        <f>INDEX(Variables[Variable],MATCH(Systematic[[#This Row],[VariableIndex]],Variables[Index],0))</f>
        <v>O2 concentration</v>
      </c>
      <c r="G1402" s="134">
        <f>Systematic[[#This Row],[Sample]]*1000000+Systematic[[#This Row],[SubSample]]*10000+Systematic[[#This Row],[VariableIndex]]</f>
        <v>4030001</v>
      </c>
      <c r="H1402" s="134">
        <f>Systematic[[#This Row],[SampleVariableLabel]]+100*Systematic[[#This Row],[State]]</f>
        <v>4030401</v>
      </c>
      <c r="I1402" s="135" t="e">
        <f>IF(Systematic[[#This Row],[Sample]]&gt;nSamples,"",INDEX(MarkStats[],MATCH(Systematic[[#This Row],[SampleVariableLabel]],MarkStats[Label],0), Systematic[[#This Row],[State]]+4))</f>
        <v>#N/A</v>
      </c>
    </row>
    <row r="1403" spans="1:9" x14ac:dyDescent="0.25">
      <c r="A1403" s="1">
        <f t="shared" si="66"/>
        <v>4</v>
      </c>
      <c r="B1403" s="1">
        <f t="shared" si="67"/>
        <v>3</v>
      </c>
      <c r="C1403" s="1">
        <f>IF(Systematic[[#This Row],[VariableIndex]]&gt;1,C1402,IF(C1402+1=StepsPerSubsample,0,C1402+1))</f>
        <v>4</v>
      </c>
      <c r="D1403" s="1">
        <f t="shared" si="65"/>
        <v>2</v>
      </c>
      <c r="E1403" s="1" t="str">
        <f>INDEX(Protocol[Mark],MATCH(C1403,Protocol[Step],0))</f>
        <v>5Glc</v>
      </c>
      <c r="F1403" s="151" t="str">
        <f>INDEX(Variables[Variable],MATCH(Systematic[[#This Row],[VariableIndex]],Variables[Index],0))</f>
        <v>O2 flux per volume</v>
      </c>
      <c r="G1403" s="134">
        <f>Systematic[[#This Row],[Sample]]*1000000+Systematic[[#This Row],[SubSample]]*10000+Systematic[[#This Row],[VariableIndex]]</f>
        <v>4030002</v>
      </c>
      <c r="H1403" s="134">
        <f>Systematic[[#This Row],[SampleVariableLabel]]+100*Systematic[[#This Row],[State]]</f>
        <v>4030402</v>
      </c>
      <c r="I1403" s="135" t="e">
        <f>IF(Systematic[[#This Row],[Sample]]&gt;nSamples,"",INDEX(MarkStats[],MATCH(Systematic[[#This Row],[SampleVariableLabel]],MarkStats[Label],0), Systematic[[#This Row],[State]]+4))</f>
        <v>#N/A</v>
      </c>
    </row>
    <row r="1404" spans="1:9" x14ac:dyDescent="0.25">
      <c r="A1404" s="1">
        <f t="shared" si="66"/>
        <v>4</v>
      </c>
      <c r="B1404" s="1">
        <f t="shared" si="67"/>
        <v>3</v>
      </c>
      <c r="C1404" s="1">
        <f>IF(Systematic[[#This Row],[VariableIndex]]&gt;1,C1403,IF(C1403+1=StepsPerSubsample,0,C1403+1))</f>
        <v>4</v>
      </c>
      <c r="D1404" s="1">
        <f t="shared" si="65"/>
        <v>3</v>
      </c>
      <c r="E1404" s="1" t="str">
        <f>INDEX(Protocol[Mark],MATCH(C1404,Protocol[Step],0))</f>
        <v>5Glc</v>
      </c>
      <c r="F1404" s="151" t="str">
        <f>INDEX(Variables[Variable],MATCH(Systematic[[#This Row],[VariableIndex]],Variables[Index],0))</f>
        <v>Specific flux</v>
      </c>
      <c r="G1404" s="134">
        <f>Systematic[[#This Row],[Sample]]*1000000+Systematic[[#This Row],[SubSample]]*10000+Systematic[[#This Row],[VariableIndex]]</f>
        <v>4030003</v>
      </c>
      <c r="H1404" s="134">
        <f>Systematic[[#This Row],[SampleVariableLabel]]+100*Systematic[[#This Row],[State]]</f>
        <v>4030403</v>
      </c>
      <c r="I1404" s="135" t="e">
        <f>IF(Systematic[[#This Row],[Sample]]&gt;nSamples,"",INDEX(MarkStats[],MATCH(Systematic[[#This Row],[SampleVariableLabel]],MarkStats[Label],0), Systematic[[#This Row],[State]]+4))</f>
        <v>#N/A</v>
      </c>
    </row>
    <row r="1405" spans="1:9" x14ac:dyDescent="0.25">
      <c r="A1405" s="1">
        <f t="shared" si="66"/>
        <v>4</v>
      </c>
      <c r="B1405" s="1">
        <f t="shared" si="67"/>
        <v>3</v>
      </c>
      <c r="C1405" s="1">
        <f>IF(Systematic[[#This Row],[VariableIndex]]&gt;1,C1404,IF(C1404+1=StepsPerSubsample,0,C1404+1))</f>
        <v>4</v>
      </c>
      <c r="D1405" s="1">
        <f t="shared" si="65"/>
        <v>4</v>
      </c>
      <c r="E1405" s="1" t="str">
        <f>INDEX(Protocol[Mark],MATCH(C1405,Protocol[Step],0))</f>
        <v>5Glc</v>
      </c>
      <c r="F1405" s="151" t="str">
        <f>INDEX(Variables[Variable],MATCH(Systematic[[#This Row],[VariableIndex]],Variables[Index],0))</f>
        <v>Flux control ratio</v>
      </c>
      <c r="G1405" s="134">
        <f>Systematic[[#This Row],[Sample]]*1000000+Systematic[[#This Row],[SubSample]]*10000+Systematic[[#This Row],[VariableIndex]]</f>
        <v>4030004</v>
      </c>
      <c r="H1405" s="134">
        <f>Systematic[[#This Row],[SampleVariableLabel]]+100*Systematic[[#This Row],[State]]</f>
        <v>4030404</v>
      </c>
      <c r="I1405" s="135" t="e">
        <f>IF(Systematic[[#This Row],[Sample]]&gt;nSamples,"",INDEX(MarkStats[],MATCH(Systematic[[#This Row],[SampleVariableLabel]],MarkStats[Label],0), Systematic[[#This Row],[State]]+4))</f>
        <v>#N/A</v>
      </c>
    </row>
    <row r="1406" spans="1:9" x14ac:dyDescent="0.25">
      <c r="A1406" s="1">
        <f t="shared" si="66"/>
        <v>4</v>
      </c>
      <c r="B1406" s="1">
        <f t="shared" si="67"/>
        <v>3</v>
      </c>
      <c r="C1406" s="1">
        <f>IF(Systematic[[#This Row],[VariableIndex]]&gt;1,C1405,IF(C1405+1=StepsPerSubsample,0,C1405+1))</f>
        <v>4</v>
      </c>
      <c r="D1406" s="1">
        <f t="shared" si="65"/>
        <v>5</v>
      </c>
      <c r="E1406" s="1" t="str">
        <f>INDEX(Protocol[Mark],MATCH(C1406,Protocol[Step],0))</f>
        <v>5Glc</v>
      </c>
      <c r="F1406" s="151" t="str">
        <f>INDEX(Variables[Variable],MATCH(Systematic[[#This Row],[VariableIndex]],Variables[Index],0))</f>
        <v>Specific flux (mt)</v>
      </c>
      <c r="G1406" s="134">
        <f>Systematic[[#This Row],[Sample]]*1000000+Systematic[[#This Row],[SubSample]]*10000+Systematic[[#This Row],[VariableIndex]]</f>
        <v>4030005</v>
      </c>
      <c r="H1406" s="134">
        <f>Systematic[[#This Row],[SampleVariableLabel]]+100*Systematic[[#This Row],[State]]</f>
        <v>4030405</v>
      </c>
      <c r="I1406" s="135" t="e">
        <f>IF(Systematic[[#This Row],[Sample]]&gt;nSamples,"",INDEX(MarkStats[],MATCH(Systematic[[#This Row],[SampleVariableLabel]],MarkStats[Label],0), Systematic[[#This Row],[State]]+4))</f>
        <v>#N/A</v>
      </c>
    </row>
    <row r="1407" spans="1:9" x14ac:dyDescent="0.25">
      <c r="A1407" s="1">
        <f t="shared" si="66"/>
        <v>4</v>
      </c>
      <c r="B1407" s="1">
        <f t="shared" si="67"/>
        <v>3</v>
      </c>
      <c r="C1407" s="1">
        <f>IF(Systematic[[#This Row],[VariableIndex]]&gt;1,C1406,IF(C1406+1=StepsPerSubsample,0,C1406+1))</f>
        <v>4</v>
      </c>
      <c r="D1407" s="1">
        <f t="shared" si="65"/>
        <v>6</v>
      </c>
      <c r="E1407" s="1" t="str">
        <f>INDEX(Protocol[Mark],MATCH(C1407,Protocol[Step],0))</f>
        <v>5Glc</v>
      </c>
      <c r="F1407" s="151" t="str">
        <f>INDEX(Variables[Variable],MATCH(Systematic[[#This Row],[VariableIndex]],Variables[Index],0))</f>
        <v>FCR (mt: ROX-corr.)</v>
      </c>
      <c r="G1407" s="134">
        <f>Systematic[[#This Row],[Sample]]*1000000+Systematic[[#This Row],[SubSample]]*10000+Systematic[[#This Row],[VariableIndex]]</f>
        <v>4030006</v>
      </c>
      <c r="H1407" s="134">
        <f>Systematic[[#This Row],[SampleVariableLabel]]+100*Systematic[[#This Row],[State]]</f>
        <v>4030406</v>
      </c>
      <c r="I1407" s="135" t="e">
        <f>IF(Systematic[[#This Row],[Sample]]&gt;nSamples,"",INDEX(MarkStats[],MATCH(Systematic[[#This Row],[SampleVariableLabel]],MarkStats[Label],0), Systematic[[#This Row],[State]]+4))</f>
        <v>#N/A</v>
      </c>
    </row>
    <row r="1408" spans="1:9" x14ac:dyDescent="0.25">
      <c r="A1408" s="1">
        <f t="shared" si="66"/>
        <v>4</v>
      </c>
      <c r="B1408" s="1">
        <f t="shared" si="67"/>
        <v>3</v>
      </c>
      <c r="C1408" s="1">
        <f>IF(Systematic[[#This Row],[VariableIndex]]&gt;1,C1407,IF(C1407+1=StepsPerSubsample,0,C1407+1))</f>
        <v>4</v>
      </c>
      <c r="D1408" s="1">
        <f t="shared" si="65"/>
        <v>7</v>
      </c>
      <c r="E1408" s="1" t="str">
        <f>INDEX(Protocol[Mark],MATCH(C1408,Protocol[Step],0))</f>
        <v>5Glc</v>
      </c>
      <c r="F1408" s="151" t="str">
        <f>INDEX(Variables[Variable],MATCH(Systematic[[#This Row],[VariableIndex]],Variables[Index],0))</f>
        <v>FCR (mt: ROX-corr.)</v>
      </c>
      <c r="G1408" s="134">
        <f>Systematic[[#This Row],[Sample]]*1000000+Systematic[[#This Row],[SubSample]]*10000+Systematic[[#This Row],[VariableIndex]]</f>
        <v>4030007</v>
      </c>
      <c r="H1408" s="134">
        <f>Systematic[[#This Row],[SampleVariableLabel]]+100*Systematic[[#This Row],[State]]</f>
        <v>4030407</v>
      </c>
      <c r="I1408" s="135" t="e">
        <f>IF(Systematic[[#This Row],[Sample]]&gt;nSamples,"",INDEX(MarkStats[],MATCH(Systematic[[#This Row],[SampleVariableLabel]],MarkStats[Label],0), Systematic[[#This Row],[State]]+4))</f>
        <v>#N/A</v>
      </c>
    </row>
    <row r="1409" spans="1:9" x14ac:dyDescent="0.25">
      <c r="A1409" s="1">
        <f t="shared" si="66"/>
        <v>4</v>
      </c>
      <c r="B1409" s="1">
        <f t="shared" si="67"/>
        <v>3</v>
      </c>
      <c r="C1409" s="1">
        <f>IF(Systematic[[#This Row],[VariableIndex]]&gt;1,C1408,IF(C1408+1=StepsPerSubsample,0,C1408+1))</f>
        <v>5</v>
      </c>
      <c r="D1409" s="1">
        <f t="shared" si="65"/>
        <v>1</v>
      </c>
      <c r="E1409" s="1" t="str">
        <f>INDEX(Protocol[Mark],MATCH(C1409,Protocol[Step],0))</f>
        <v>6M2</v>
      </c>
      <c r="F1409" s="151" t="str">
        <f>INDEX(Variables[Variable],MATCH(Systematic[[#This Row],[VariableIndex]],Variables[Index],0))</f>
        <v>O2 concentration</v>
      </c>
      <c r="G1409" s="134">
        <f>Systematic[[#This Row],[Sample]]*1000000+Systematic[[#This Row],[SubSample]]*10000+Systematic[[#This Row],[VariableIndex]]</f>
        <v>4030001</v>
      </c>
      <c r="H1409" s="134">
        <f>Systematic[[#This Row],[SampleVariableLabel]]+100*Systematic[[#This Row],[State]]</f>
        <v>4030501</v>
      </c>
      <c r="I1409" s="135" t="e">
        <f>IF(Systematic[[#This Row],[Sample]]&gt;nSamples,"",INDEX(MarkStats[],MATCH(Systematic[[#This Row],[SampleVariableLabel]],MarkStats[Label],0), Systematic[[#This Row],[State]]+4))</f>
        <v>#N/A</v>
      </c>
    </row>
    <row r="1410" spans="1:9" x14ac:dyDescent="0.25">
      <c r="A1410" s="1">
        <f t="shared" si="66"/>
        <v>4</v>
      </c>
      <c r="B1410" s="1">
        <f t="shared" si="67"/>
        <v>3</v>
      </c>
      <c r="C1410" s="1">
        <f>IF(Systematic[[#This Row],[VariableIndex]]&gt;1,C1409,IF(C1409+1=StepsPerSubsample,0,C1409+1))</f>
        <v>5</v>
      </c>
      <c r="D1410" s="1">
        <f t="shared" si="65"/>
        <v>2</v>
      </c>
      <c r="E1410" s="1" t="str">
        <f>INDEX(Protocol[Mark],MATCH(C1410,Protocol[Step],0))</f>
        <v>6M2</v>
      </c>
      <c r="F1410" s="151" t="str">
        <f>INDEX(Variables[Variable],MATCH(Systematic[[#This Row],[VariableIndex]],Variables[Index],0))</f>
        <v>O2 flux per volume</v>
      </c>
      <c r="G1410" s="134">
        <f>Systematic[[#This Row],[Sample]]*1000000+Systematic[[#This Row],[SubSample]]*10000+Systematic[[#This Row],[VariableIndex]]</f>
        <v>4030002</v>
      </c>
      <c r="H1410" s="134">
        <f>Systematic[[#This Row],[SampleVariableLabel]]+100*Systematic[[#This Row],[State]]</f>
        <v>4030502</v>
      </c>
      <c r="I1410" s="135" t="e">
        <f>IF(Systematic[[#This Row],[Sample]]&gt;nSamples,"",INDEX(MarkStats[],MATCH(Systematic[[#This Row],[SampleVariableLabel]],MarkStats[Label],0), Systematic[[#This Row],[State]]+4))</f>
        <v>#N/A</v>
      </c>
    </row>
    <row r="1411" spans="1:9" x14ac:dyDescent="0.25">
      <c r="A1411" s="1">
        <f t="shared" si="66"/>
        <v>4</v>
      </c>
      <c r="B1411" s="1">
        <f t="shared" si="67"/>
        <v>3</v>
      </c>
      <c r="C1411" s="1">
        <f>IF(Systematic[[#This Row],[VariableIndex]]&gt;1,C1410,IF(C1410+1=StepsPerSubsample,0,C1410+1))</f>
        <v>5</v>
      </c>
      <c r="D1411" s="1">
        <f t="shared" ref="D1411:D1474" si="68">IF(D1410=nVariables,1,D1410+1)</f>
        <v>3</v>
      </c>
      <c r="E1411" s="1" t="str">
        <f>INDEX(Protocol[Mark],MATCH(C1411,Protocol[Step],0))</f>
        <v>6M2</v>
      </c>
      <c r="F1411" s="151" t="str">
        <f>INDEX(Variables[Variable],MATCH(Systematic[[#This Row],[VariableIndex]],Variables[Index],0))</f>
        <v>Specific flux</v>
      </c>
      <c r="G1411" s="134">
        <f>Systematic[[#This Row],[Sample]]*1000000+Systematic[[#This Row],[SubSample]]*10000+Systematic[[#This Row],[VariableIndex]]</f>
        <v>4030003</v>
      </c>
      <c r="H1411" s="134">
        <f>Systematic[[#This Row],[SampleVariableLabel]]+100*Systematic[[#This Row],[State]]</f>
        <v>4030503</v>
      </c>
      <c r="I1411" s="135" t="e">
        <f>IF(Systematic[[#This Row],[Sample]]&gt;nSamples,"",INDEX(MarkStats[],MATCH(Systematic[[#This Row],[SampleVariableLabel]],MarkStats[Label],0), Systematic[[#This Row],[State]]+4))</f>
        <v>#N/A</v>
      </c>
    </row>
    <row r="1412" spans="1:9" x14ac:dyDescent="0.25">
      <c r="A1412" s="1">
        <f t="shared" si="66"/>
        <v>4</v>
      </c>
      <c r="B1412" s="1">
        <f t="shared" si="67"/>
        <v>3</v>
      </c>
      <c r="C1412" s="1">
        <f>IF(Systematic[[#This Row],[VariableIndex]]&gt;1,C1411,IF(C1411+1=StepsPerSubsample,0,C1411+1))</f>
        <v>5</v>
      </c>
      <c r="D1412" s="1">
        <f t="shared" si="68"/>
        <v>4</v>
      </c>
      <c r="E1412" s="1" t="str">
        <f>INDEX(Protocol[Mark],MATCH(C1412,Protocol[Step],0))</f>
        <v>6M2</v>
      </c>
      <c r="F1412" s="151" t="str">
        <f>INDEX(Variables[Variable],MATCH(Systematic[[#This Row],[VariableIndex]],Variables[Index],0))</f>
        <v>Flux control ratio</v>
      </c>
      <c r="G1412" s="134">
        <f>Systematic[[#This Row],[Sample]]*1000000+Systematic[[#This Row],[SubSample]]*10000+Systematic[[#This Row],[VariableIndex]]</f>
        <v>4030004</v>
      </c>
      <c r="H1412" s="134">
        <f>Systematic[[#This Row],[SampleVariableLabel]]+100*Systematic[[#This Row],[State]]</f>
        <v>4030504</v>
      </c>
      <c r="I1412" s="135" t="e">
        <f>IF(Systematic[[#This Row],[Sample]]&gt;nSamples,"",INDEX(MarkStats[],MATCH(Systematic[[#This Row],[SampleVariableLabel]],MarkStats[Label],0), Systematic[[#This Row],[State]]+4))</f>
        <v>#N/A</v>
      </c>
    </row>
    <row r="1413" spans="1:9" x14ac:dyDescent="0.25">
      <c r="A1413" s="1">
        <f t="shared" si="66"/>
        <v>4</v>
      </c>
      <c r="B1413" s="1">
        <f t="shared" si="67"/>
        <v>3</v>
      </c>
      <c r="C1413" s="1">
        <f>IF(Systematic[[#This Row],[VariableIndex]]&gt;1,C1412,IF(C1412+1=StepsPerSubsample,0,C1412+1))</f>
        <v>5</v>
      </c>
      <c r="D1413" s="1">
        <f t="shared" si="68"/>
        <v>5</v>
      </c>
      <c r="E1413" s="1" t="str">
        <f>INDEX(Protocol[Mark],MATCH(C1413,Protocol[Step],0))</f>
        <v>6M2</v>
      </c>
      <c r="F1413" s="151" t="str">
        <f>INDEX(Variables[Variable],MATCH(Systematic[[#This Row],[VariableIndex]],Variables[Index],0))</f>
        <v>Specific flux (mt)</v>
      </c>
      <c r="G1413" s="134">
        <f>Systematic[[#This Row],[Sample]]*1000000+Systematic[[#This Row],[SubSample]]*10000+Systematic[[#This Row],[VariableIndex]]</f>
        <v>4030005</v>
      </c>
      <c r="H1413" s="134">
        <f>Systematic[[#This Row],[SampleVariableLabel]]+100*Systematic[[#This Row],[State]]</f>
        <v>4030505</v>
      </c>
      <c r="I1413" s="135" t="e">
        <f>IF(Systematic[[#This Row],[Sample]]&gt;nSamples,"",INDEX(MarkStats[],MATCH(Systematic[[#This Row],[SampleVariableLabel]],MarkStats[Label],0), Systematic[[#This Row],[State]]+4))</f>
        <v>#N/A</v>
      </c>
    </row>
    <row r="1414" spans="1:9" x14ac:dyDescent="0.25">
      <c r="A1414" s="1">
        <f t="shared" si="66"/>
        <v>4</v>
      </c>
      <c r="B1414" s="1">
        <f t="shared" si="67"/>
        <v>3</v>
      </c>
      <c r="C1414" s="1">
        <f>IF(Systematic[[#This Row],[VariableIndex]]&gt;1,C1413,IF(C1413+1=StepsPerSubsample,0,C1413+1))</f>
        <v>5</v>
      </c>
      <c r="D1414" s="1">
        <f t="shared" si="68"/>
        <v>6</v>
      </c>
      <c r="E1414" s="1" t="str">
        <f>INDEX(Protocol[Mark],MATCH(C1414,Protocol[Step],0))</f>
        <v>6M2</v>
      </c>
      <c r="F1414" s="151" t="str">
        <f>INDEX(Variables[Variable],MATCH(Systematic[[#This Row],[VariableIndex]],Variables[Index],0))</f>
        <v>FCR (mt: ROX-corr.)</v>
      </c>
      <c r="G1414" s="134">
        <f>Systematic[[#This Row],[Sample]]*1000000+Systematic[[#This Row],[SubSample]]*10000+Systematic[[#This Row],[VariableIndex]]</f>
        <v>4030006</v>
      </c>
      <c r="H1414" s="134">
        <f>Systematic[[#This Row],[SampleVariableLabel]]+100*Systematic[[#This Row],[State]]</f>
        <v>4030506</v>
      </c>
      <c r="I1414" s="135" t="e">
        <f>IF(Systematic[[#This Row],[Sample]]&gt;nSamples,"",INDEX(MarkStats[],MATCH(Systematic[[#This Row],[SampleVariableLabel]],MarkStats[Label],0), Systematic[[#This Row],[State]]+4))</f>
        <v>#N/A</v>
      </c>
    </row>
    <row r="1415" spans="1:9" x14ac:dyDescent="0.25">
      <c r="A1415" s="1">
        <f t="shared" si="66"/>
        <v>4</v>
      </c>
      <c r="B1415" s="1">
        <f t="shared" si="67"/>
        <v>3</v>
      </c>
      <c r="C1415" s="1">
        <f>IF(Systematic[[#This Row],[VariableIndex]]&gt;1,C1414,IF(C1414+1=StepsPerSubsample,0,C1414+1))</f>
        <v>5</v>
      </c>
      <c r="D1415" s="1">
        <f t="shared" si="68"/>
        <v>7</v>
      </c>
      <c r="E1415" s="1" t="str">
        <f>INDEX(Protocol[Mark],MATCH(C1415,Protocol[Step],0))</f>
        <v>6M2</v>
      </c>
      <c r="F1415" s="151" t="str">
        <f>INDEX(Variables[Variable],MATCH(Systematic[[#This Row],[VariableIndex]],Variables[Index],0))</f>
        <v>FCR (mt: ROX-corr.)</v>
      </c>
      <c r="G1415" s="134">
        <f>Systematic[[#This Row],[Sample]]*1000000+Systematic[[#This Row],[SubSample]]*10000+Systematic[[#This Row],[VariableIndex]]</f>
        <v>4030007</v>
      </c>
      <c r="H1415" s="134">
        <f>Systematic[[#This Row],[SampleVariableLabel]]+100*Systematic[[#This Row],[State]]</f>
        <v>4030507</v>
      </c>
      <c r="I1415" s="135" t="e">
        <f>IF(Systematic[[#This Row],[Sample]]&gt;nSamples,"",INDEX(MarkStats[],MATCH(Systematic[[#This Row],[SampleVariableLabel]],MarkStats[Label],0), Systematic[[#This Row],[State]]+4))</f>
        <v>#N/A</v>
      </c>
    </row>
    <row r="1416" spans="1:9" x14ac:dyDescent="0.25">
      <c r="A1416" s="1">
        <f t="shared" si="66"/>
        <v>4</v>
      </c>
      <c r="B1416" s="1">
        <f t="shared" si="67"/>
        <v>3</v>
      </c>
      <c r="C1416" s="1">
        <f>IF(Systematic[[#This Row],[VariableIndex]]&gt;1,C1415,IF(C1415+1=StepsPerSubsample,0,C1415+1))</f>
        <v>6</v>
      </c>
      <c r="D1416" s="1">
        <f t="shared" si="68"/>
        <v>1</v>
      </c>
      <c r="E1416" s="1" t="str">
        <f>INDEX(Protocol[Mark],MATCH(C1416,Protocol[Step],0))</f>
        <v>7Rot</v>
      </c>
      <c r="F1416" s="151" t="str">
        <f>INDEX(Variables[Variable],MATCH(Systematic[[#This Row],[VariableIndex]],Variables[Index],0))</f>
        <v>O2 concentration</v>
      </c>
      <c r="G1416" s="134">
        <f>Systematic[[#This Row],[Sample]]*1000000+Systematic[[#This Row],[SubSample]]*10000+Systematic[[#This Row],[VariableIndex]]</f>
        <v>4030001</v>
      </c>
      <c r="H1416" s="134">
        <f>Systematic[[#This Row],[SampleVariableLabel]]+100*Systematic[[#This Row],[State]]</f>
        <v>4030601</v>
      </c>
      <c r="I1416" s="135" t="e">
        <f>IF(Systematic[[#This Row],[Sample]]&gt;nSamples,"",INDEX(MarkStats[],MATCH(Systematic[[#This Row],[SampleVariableLabel]],MarkStats[Label],0), Systematic[[#This Row],[State]]+4))</f>
        <v>#N/A</v>
      </c>
    </row>
    <row r="1417" spans="1:9" x14ac:dyDescent="0.25">
      <c r="A1417" s="1">
        <f t="shared" si="66"/>
        <v>4</v>
      </c>
      <c r="B1417" s="1">
        <f t="shared" si="67"/>
        <v>3</v>
      </c>
      <c r="C1417" s="1">
        <f>IF(Systematic[[#This Row],[VariableIndex]]&gt;1,C1416,IF(C1416+1=StepsPerSubsample,0,C1416+1))</f>
        <v>6</v>
      </c>
      <c r="D1417" s="1">
        <f t="shared" si="68"/>
        <v>2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O2 flux per volume</v>
      </c>
      <c r="G1417" s="134">
        <f>Systematic[[#This Row],[Sample]]*1000000+Systematic[[#This Row],[SubSample]]*10000+Systematic[[#This Row],[VariableIndex]]</f>
        <v>4030002</v>
      </c>
      <c r="H1417" s="134">
        <f>Systematic[[#This Row],[SampleVariableLabel]]+100*Systematic[[#This Row],[State]]</f>
        <v>4030602</v>
      </c>
      <c r="I1417" s="135" t="e">
        <f>IF(Systematic[[#This Row],[Sample]]&gt;nSamples,"",INDEX(MarkStats[],MATCH(Systematic[[#This Row],[SampleVariableLabel]],MarkStats[Label],0), Systematic[[#This Row],[State]]+4))</f>
        <v>#N/A</v>
      </c>
    </row>
    <row r="1418" spans="1:9" x14ac:dyDescent="0.25">
      <c r="A1418" s="1">
        <f t="shared" si="66"/>
        <v>4</v>
      </c>
      <c r="B1418" s="1">
        <f t="shared" si="67"/>
        <v>3</v>
      </c>
      <c r="C1418" s="1">
        <f>IF(Systematic[[#This Row],[VariableIndex]]&gt;1,C1417,IF(C1417+1=StepsPerSubsample,0,C1417+1))</f>
        <v>6</v>
      </c>
      <c r="D1418" s="1">
        <f t="shared" si="68"/>
        <v>3</v>
      </c>
      <c r="E1418" s="1" t="str">
        <f>INDEX(Protocol[Mark],MATCH(C1418,Protocol[Step],0))</f>
        <v>7Rot</v>
      </c>
      <c r="F1418" s="151" t="str">
        <f>INDEX(Variables[Variable],MATCH(Systematic[[#This Row],[VariableIndex]],Variables[Index],0))</f>
        <v>Specific flux</v>
      </c>
      <c r="G1418" s="134">
        <f>Systematic[[#This Row],[Sample]]*1000000+Systematic[[#This Row],[SubSample]]*10000+Systematic[[#This Row],[VariableIndex]]</f>
        <v>4030003</v>
      </c>
      <c r="H1418" s="134">
        <f>Systematic[[#This Row],[SampleVariableLabel]]+100*Systematic[[#This Row],[State]]</f>
        <v>4030603</v>
      </c>
      <c r="I1418" s="135" t="e">
        <f>IF(Systematic[[#This Row],[Sample]]&gt;nSamples,"",INDEX(MarkStats[],MATCH(Systematic[[#This Row],[SampleVariableLabel]],MarkStats[Label],0), Systematic[[#This Row],[State]]+4))</f>
        <v>#N/A</v>
      </c>
    </row>
    <row r="1419" spans="1:9" x14ac:dyDescent="0.25">
      <c r="A1419" s="1">
        <f t="shared" si="66"/>
        <v>4</v>
      </c>
      <c r="B1419" s="1">
        <f t="shared" si="67"/>
        <v>3</v>
      </c>
      <c r="C1419" s="1">
        <f>IF(Systematic[[#This Row],[VariableIndex]]&gt;1,C1418,IF(C1418+1=StepsPerSubsample,0,C1418+1))</f>
        <v>6</v>
      </c>
      <c r="D1419" s="1">
        <f t="shared" si="68"/>
        <v>4</v>
      </c>
      <c r="E1419" s="1" t="str">
        <f>INDEX(Protocol[Mark],MATCH(C1419,Protocol[Step],0))</f>
        <v>7Rot</v>
      </c>
      <c r="F1419" s="151" t="str">
        <f>INDEX(Variables[Variable],MATCH(Systematic[[#This Row],[VariableIndex]],Variables[Index],0))</f>
        <v>Flux control ratio</v>
      </c>
      <c r="G1419" s="134">
        <f>Systematic[[#This Row],[Sample]]*1000000+Systematic[[#This Row],[SubSample]]*10000+Systematic[[#This Row],[VariableIndex]]</f>
        <v>4030004</v>
      </c>
      <c r="H1419" s="134">
        <f>Systematic[[#This Row],[SampleVariableLabel]]+100*Systematic[[#This Row],[State]]</f>
        <v>4030604</v>
      </c>
      <c r="I1419" s="135" t="e">
        <f>IF(Systematic[[#This Row],[Sample]]&gt;nSamples,"",INDEX(MarkStats[],MATCH(Systematic[[#This Row],[SampleVariableLabel]],MarkStats[Label],0), Systematic[[#This Row],[State]]+4))</f>
        <v>#N/A</v>
      </c>
    </row>
    <row r="1420" spans="1:9" x14ac:dyDescent="0.25">
      <c r="A1420" s="1">
        <f t="shared" si="66"/>
        <v>4</v>
      </c>
      <c r="B1420" s="1">
        <f t="shared" si="67"/>
        <v>3</v>
      </c>
      <c r="C1420" s="1">
        <f>IF(Systematic[[#This Row],[VariableIndex]]&gt;1,C1419,IF(C1419+1=StepsPerSubsample,0,C1419+1))</f>
        <v>6</v>
      </c>
      <c r="D1420" s="1">
        <f t="shared" si="68"/>
        <v>5</v>
      </c>
      <c r="E1420" s="1" t="str">
        <f>INDEX(Protocol[Mark],MATCH(C1420,Protocol[Step],0))</f>
        <v>7Rot</v>
      </c>
      <c r="F1420" s="151" t="str">
        <f>INDEX(Variables[Variable],MATCH(Systematic[[#This Row],[VariableIndex]],Variables[Index],0))</f>
        <v>Specific flux (mt)</v>
      </c>
      <c r="G1420" s="134">
        <f>Systematic[[#This Row],[Sample]]*1000000+Systematic[[#This Row],[SubSample]]*10000+Systematic[[#This Row],[VariableIndex]]</f>
        <v>4030005</v>
      </c>
      <c r="H1420" s="134">
        <f>Systematic[[#This Row],[SampleVariableLabel]]+100*Systematic[[#This Row],[State]]</f>
        <v>4030605</v>
      </c>
      <c r="I1420" s="135" t="e">
        <f>IF(Systematic[[#This Row],[Sample]]&gt;nSamples,"",INDEX(MarkStats[],MATCH(Systematic[[#This Row],[SampleVariableLabel]],MarkStats[Label],0), Systematic[[#This Row],[State]]+4))</f>
        <v>#N/A</v>
      </c>
    </row>
    <row r="1421" spans="1:9" x14ac:dyDescent="0.25">
      <c r="A1421" s="1">
        <f t="shared" si="66"/>
        <v>4</v>
      </c>
      <c r="B1421" s="1">
        <f t="shared" si="67"/>
        <v>3</v>
      </c>
      <c r="C1421" s="1">
        <f>IF(Systematic[[#This Row],[VariableIndex]]&gt;1,C1420,IF(C1420+1=StepsPerSubsample,0,C1420+1))</f>
        <v>6</v>
      </c>
      <c r="D1421" s="1">
        <f t="shared" si="68"/>
        <v>6</v>
      </c>
      <c r="E1421" s="1" t="str">
        <f>INDEX(Protocol[Mark],MATCH(C1421,Protocol[Step],0))</f>
        <v>7Rot</v>
      </c>
      <c r="F1421" s="151" t="str">
        <f>INDEX(Variables[Variable],MATCH(Systematic[[#This Row],[VariableIndex]],Variables[Index],0))</f>
        <v>FCR (mt: ROX-corr.)</v>
      </c>
      <c r="G1421" s="134">
        <f>Systematic[[#This Row],[Sample]]*1000000+Systematic[[#This Row],[SubSample]]*10000+Systematic[[#This Row],[VariableIndex]]</f>
        <v>4030006</v>
      </c>
      <c r="H1421" s="134">
        <f>Systematic[[#This Row],[SampleVariableLabel]]+100*Systematic[[#This Row],[State]]</f>
        <v>4030606</v>
      </c>
      <c r="I1421" s="135" t="e">
        <f>IF(Systematic[[#This Row],[Sample]]&gt;nSamples,"",INDEX(MarkStats[],MATCH(Systematic[[#This Row],[SampleVariableLabel]],MarkStats[Label],0), Systematic[[#This Row],[State]]+4))</f>
        <v>#N/A</v>
      </c>
    </row>
    <row r="1422" spans="1:9" x14ac:dyDescent="0.25">
      <c r="A1422" s="1">
        <f t="shared" si="66"/>
        <v>4</v>
      </c>
      <c r="B1422" s="1">
        <f t="shared" si="67"/>
        <v>3</v>
      </c>
      <c r="C1422" s="1">
        <f>IF(Systematic[[#This Row],[VariableIndex]]&gt;1,C1421,IF(C1421+1=StepsPerSubsample,0,C1421+1))</f>
        <v>6</v>
      </c>
      <c r="D1422" s="1">
        <f t="shared" si="68"/>
        <v>7</v>
      </c>
      <c r="E1422" s="1" t="str">
        <f>INDEX(Protocol[Mark],MATCH(C1422,Protocol[Step],0))</f>
        <v>7Rot</v>
      </c>
      <c r="F1422" s="151" t="str">
        <f>INDEX(Variables[Variable],MATCH(Systematic[[#This Row],[VariableIndex]],Variables[Index],0))</f>
        <v>FCR (mt: ROX-corr.)</v>
      </c>
      <c r="G1422" s="134">
        <f>Systematic[[#This Row],[Sample]]*1000000+Systematic[[#This Row],[SubSample]]*10000+Systematic[[#This Row],[VariableIndex]]</f>
        <v>4030007</v>
      </c>
      <c r="H1422" s="134">
        <f>Systematic[[#This Row],[SampleVariableLabel]]+100*Systematic[[#This Row],[State]]</f>
        <v>4030607</v>
      </c>
      <c r="I1422" s="135" t="e">
        <f>IF(Systematic[[#This Row],[Sample]]&gt;nSamples,"",INDEX(MarkStats[],MATCH(Systematic[[#This Row],[SampleVariableLabel]],MarkStats[Label],0), Systematic[[#This Row],[State]]+4))</f>
        <v>#N/A</v>
      </c>
    </row>
    <row r="1423" spans="1:9" x14ac:dyDescent="0.25">
      <c r="A1423" s="1">
        <f t="shared" si="66"/>
        <v>4</v>
      </c>
      <c r="B1423" s="1">
        <f t="shared" si="67"/>
        <v>3</v>
      </c>
      <c r="C1423" s="1">
        <f>IF(Systematic[[#This Row],[VariableIndex]]&gt;1,C1422,IF(C1422+1=StepsPerSubsample,0,C1422+1))</f>
        <v>7</v>
      </c>
      <c r="D1423" s="1">
        <f t="shared" si="68"/>
        <v>1</v>
      </c>
      <c r="E1423" s="1" t="str">
        <f>INDEX(Protocol[Mark],MATCH(C1423,Protocol[Step],0))</f>
        <v>8S</v>
      </c>
      <c r="F1423" s="151" t="str">
        <f>INDEX(Variables[Variable],MATCH(Systematic[[#This Row],[VariableIndex]],Variables[Index],0))</f>
        <v>O2 concentration</v>
      </c>
      <c r="G1423" s="134">
        <f>Systematic[[#This Row],[Sample]]*1000000+Systematic[[#This Row],[SubSample]]*10000+Systematic[[#This Row],[VariableIndex]]</f>
        <v>4030001</v>
      </c>
      <c r="H1423" s="134">
        <f>Systematic[[#This Row],[SampleVariableLabel]]+100*Systematic[[#This Row],[State]]</f>
        <v>4030701</v>
      </c>
      <c r="I1423" s="135" t="e">
        <f>IF(Systematic[[#This Row],[Sample]]&gt;nSamples,"",INDEX(MarkStats[],MATCH(Systematic[[#This Row],[SampleVariableLabel]],MarkStats[Label],0), Systematic[[#This Row],[State]]+4))</f>
        <v>#N/A</v>
      </c>
    </row>
    <row r="1424" spans="1:9" x14ac:dyDescent="0.25">
      <c r="A1424" s="1">
        <f t="shared" si="66"/>
        <v>4</v>
      </c>
      <c r="B1424" s="1">
        <f t="shared" si="67"/>
        <v>3</v>
      </c>
      <c r="C1424" s="1">
        <f>IF(Systematic[[#This Row],[VariableIndex]]&gt;1,C1423,IF(C1423+1=StepsPerSubsample,0,C1423+1))</f>
        <v>7</v>
      </c>
      <c r="D1424" s="1">
        <f t="shared" si="68"/>
        <v>2</v>
      </c>
      <c r="E1424" s="1" t="str">
        <f>INDEX(Protocol[Mark],MATCH(C1424,Protocol[Step],0))</f>
        <v>8S</v>
      </c>
      <c r="F1424" s="151" t="str">
        <f>INDEX(Variables[Variable],MATCH(Systematic[[#This Row],[VariableIndex]],Variables[Index],0))</f>
        <v>O2 flux per volume</v>
      </c>
      <c r="G1424" s="134">
        <f>Systematic[[#This Row],[Sample]]*1000000+Systematic[[#This Row],[SubSample]]*10000+Systematic[[#This Row],[VariableIndex]]</f>
        <v>4030002</v>
      </c>
      <c r="H1424" s="134">
        <f>Systematic[[#This Row],[SampleVariableLabel]]+100*Systematic[[#This Row],[State]]</f>
        <v>4030702</v>
      </c>
      <c r="I1424" s="135" t="e">
        <f>IF(Systematic[[#This Row],[Sample]]&gt;nSamples,"",INDEX(MarkStats[],MATCH(Systematic[[#This Row],[SampleVariableLabel]],MarkStats[Label],0), Systematic[[#This Row],[State]]+4))</f>
        <v>#N/A</v>
      </c>
    </row>
    <row r="1425" spans="1:9" x14ac:dyDescent="0.25">
      <c r="A1425" s="1">
        <f t="shared" si="66"/>
        <v>4</v>
      </c>
      <c r="B1425" s="1">
        <f t="shared" si="67"/>
        <v>3</v>
      </c>
      <c r="C1425" s="1">
        <f>IF(Systematic[[#This Row],[VariableIndex]]&gt;1,C1424,IF(C1424+1=StepsPerSubsample,0,C1424+1))</f>
        <v>7</v>
      </c>
      <c r="D1425" s="1">
        <f t="shared" si="68"/>
        <v>3</v>
      </c>
      <c r="E1425" s="1" t="str">
        <f>INDEX(Protocol[Mark],MATCH(C1425,Protocol[Step],0))</f>
        <v>8S</v>
      </c>
      <c r="F1425" s="151" t="str">
        <f>INDEX(Variables[Variable],MATCH(Systematic[[#This Row],[VariableIndex]],Variables[Index],0))</f>
        <v>Specific flux</v>
      </c>
      <c r="G1425" s="134">
        <f>Systematic[[#This Row],[Sample]]*1000000+Systematic[[#This Row],[SubSample]]*10000+Systematic[[#This Row],[VariableIndex]]</f>
        <v>4030003</v>
      </c>
      <c r="H1425" s="134">
        <f>Systematic[[#This Row],[SampleVariableLabel]]+100*Systematic[[#This Row],[State]]</f>
        <v>4030703</v>
      </c>
      <c r="I1425" s="135" t="e">
        <f>IF(Systematic[[#This Row],[Sample]]&gt;nSamples,"",INDEX(MarkStats[],MATCH(Systematic[[#This Row],[SampleVariableLabel]],MarkStats[Label],0), Systematic[[#This Row],[State]]+4))</f>
        <v>#N/A</v>
      </c>
    </row>
    <row r="1426" spans="1:9" x14ac:dyDescent="0.25">
      <c r="A1426" s="1">
        <f t="shared" si="66"/>
        <v>4</v>
      </c>
      <c r="B1426" s="1">
        <f t="shared" si="67"/>
        <v>3</v>
      </c>
      <c r="C1426" s="1">
        <f>IF(Systematic[[#This Row],[VariableIndex]]&gt;1,C1425,IF(C1425+1=StepsPerSubsample,0,C1425+1))</f>
        <v>7</v>
      </c>
      <c r="D1426" s="1">
        <f t="shared" si="68"/>
        <v>4</v>
      </c>
      <c r="E1426" s="1" t="str">
        <f>INDEX(Protocol[Mark],MATCH(C1426,Protocol[Step],0))</f>
        <v>8S</v>
      </c>
      <c r="F1426" s="151" t="str">
        <f>INDEX(Variables[Variable],MATCH(Systematic[[#This Row],[VariableIndex]],Variables[Index],0))</f>
        <v>Flux control ratio</v>
      </c>
      <c r="G1426" s="134">
        <f>Systematic[[#This Row],[Sample]]*1000000+Systematic[[#This Row],[SubSample]]*10000+Systematic[[#This Row],[VariableIndex]]</f>
        <v>4030004</v>
      </c>
      <c r="H1426" s="134">
        <f>Systematic[[#This Row],[SampleVariableLabel]]+100*Systematic[[#This Row],[State]]</f>
        <v>4030704</v>
      </c>
      <c r="I1426" s="135" t="e">
        <f>IF(Systematic[[#This Row],[Sample]]&gt;nSamples,"",INDEX(MarkStats[],MATCH(Systematic[[#This Row],[SampleVariableLabel]],MarkStats[Label],0), Systematic[[#This Row],[State]]+4))</f>
        <v>#N/A</v>
      </c>
    </row>
    <row r="1427" spans="1:9" x14ac:dyDescent="0.25">
      <c r="A1427" s="1">
        <f t="shared" si="66"/>
        <v>4</v>
      </c>
      <c r="B1427" s="1">
        <f t="shared" si="67"/>
        <v>3</v>
      </c>
      <c r="C1427" s="1">
        <f>IF(Systematic[[#This Row],[VariableIndex]]&gt;1,C1426,IF(C1426+1=StepsPerSubsample,0,C1426+1))</f>
        <v>7</v>
      </c>
      <c r="D1427" s="1">
        <f t="shared" si="68"/>
        <v>5</v>
      </c>
      <c r="E1427" s="1" t="str">
        <f>INDEX(Protocol[Mark],MATCH(C1427,Protocol[Step],0))</f>
        <v>8S</v>
      </c>
      <c r="F1427" s="151" t="str">
        <f>INDEX(Variables[Variable],MATCH(Systematic[[#This Row],[VariableIndex]],Variables[Index],0))</f>
        <v>Specific flux (mt)</v>
      </c>
      <c r="G1427" s="134">
        <f>Systematic[[#This Row],[Sample]]*1000000+Systematic[[#This Row],[SubSample]]*10000+Systematic[[#This Row],[VariableIndex]]</f>
        <v>4030005</v>
      </c>
      <c r="H1427" s="134">
        <f>Systematic[[#This Row],[SampleVariableLabel]]+100*Systematic[[#This Row],[State]]</f>
        <v>4030705</v>
      </c>
      <c r="I1427" s="135" t="e">
        <f>IF(Systematic[[#This Row],[Sample]]&gt;nSamples,"",INDEX(MarkStats[],MATCH(Systematic[[#This Row],[SampleVariableLabel]],MarkStats[Label],0), Systematic[[#This Row],[State]]+4))</f>
        <v>#N/A</v>
      </c>
    </row>
    <row r="1428" spans="1:9" x14ac:dyDescent="0.25">
      <c r="A1428" s="1">
        <f t="shared" si="66"/>
        <v>4</v>
      </c>
      <c r="B1428" s="1">
        <f t="shared" si="67"/>
        <v>3</v>
      </c>
      <c r="C1428" s="1">
        <f>IF(Systematic[[#This Row],[VariableIndex]]&gt;1,C1427,IF(C1427+1=StepsPerSubsample,0,C1427+1))</f>
        <v>7</v>
      </c>
      <c r="D1428" s="1">
        <f t="shared" si="68"/>
        <v>6</v>
      </c>
      <c r="E1428" s="1" t="str">
        <f>INDEX(Protocol[Mark],MATCH(C1428,Protocol[Step],0))</f>
        <v>8S</v>
      </c>
      <c r="F1428" s="151" t="str">
        <f>INDEX(Variables[Variable],MATCH(Systematic[[#This Row],[VariableIndex]],Variables[Index],0))</f>
        <v>FCR (mt: ROX-corr.)</v>
      </c>
      <c r="G1428" s="134">
        <f>Systematic[[#This Row],[Sample]]*1000000+Systematic[[#This Row],[SubSample]]*10000+Systematic[[#This Row],[VariableIndex]]</f>
        <v>4030006</v>
      </c>
      <c r="H1428" s="134">
        <f>Systematic[[#This Row],[SampleVariableLabel]]+100*Systematic[[#This Row],[State]]</f>
        <v>4030706</v>
      </c>
      <c r="I1428" s="135" t="e">
        <f>IF(Systematic[[#This Row],[Sample]]&gt;nSamples,"",INDEX(MarkStats[],MATCH(Systematic[[#This Row],[SampleVariableLabel]],MarkStats[Label],0), Systematic[[#This Row],[State]]+4))</f>
        <v>#N/A</v>
      </c>
    </row>
    <row r="1429" spans="1:9" x14ac:dyDescent="0.25">
      <c r="A1429" s="1">
        <f t="shared" si="66"/>
        <v>4</v>
      </c>
      <c r="B1429" s="1">
        <f t="shared" si="67"/>
        <v>3</v>
      </c>
      <c r="C1429" s="1">
        <f>IF(Systematic[[#This Row],[VariableIndex]]&gt;1,C1428,IF(C1428+1=StepsPerSubsample,0,C1428+1))</f>
        <v>7</v>
      </c>
      <c r="D1429" s="1">
        <f t="shared" si="68"/>
        <v>7</v>
      </c>
      <c r="E1429" s="1" t="str">
        <f>INDEX(Protocol[Mark],MATCH(C1429,Protocol[Step],0))</f>
        <v>8S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4030007</v>
      </c>
      <c r="H1429" s="134">
        <f>Systematic[[#This Row],[SampleVariableLabel]]+100*Systematic[[#This Row],[State]]</f>
        <v>4030707</v>
      </c>
      <c r="I1429" s="135" t="e">
        <f>IF(Systematic[[#This Row],[Sample]]&gt;nSamples,"",INDEX(MarkStats[],MATCH(Systematic[[#This Row],[SampleVariableLabel]],MarkStats[Label],0), Systematic[[#This Row],[State]]+4))</f>
        <v>#N/A</v>
      </c>
    </row>
    <row r="1430" spans="1:9" x14ac:dyDescent="0.25">
      <c r="A1430" s="1">
        <f t="shared" si="66"/>
        <v>4</v>
      </c>
      <c r="B1430" s="1">
        <f t="shared" si="67"/>
        <v>3</v>
      </c>
      <c r="C1430" s="1">
        <f>IF(Systematic[[#This Row],[VariableIndex]]&gt;1,C1429,IF(C1429+1=StepsPerSubsample,0,C1429+1))</f>
        <v>8</v>
      </c>
      <c r="D1430" s="1">
        <f t="shared" si="68"/>
        <v>1</v>
      </c>
      <c r="E1430" s="1" t="str">
        <f>INDEX(Protocol[Mark],MATCH(C1430,Protocol[Step],0))</f>
        <v>9Dig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4030001</v>
      </c>
      <c r="H1430" s="134">
        <f>Systematic[[#This Row],[SampleVariableLabel]]+100*Systematic[[#This Row],[State]]</f>
        <v>4030801</v>
      </c>
      <c r="I1430" s="135" t="e">
        <f>IF(Systematic[[#This Row],[Sample]]&gt;nSamples,"",INDEX(MarkStats[],MATCH(Systematic[[#This Row],[SampleVariableLabel]],MarkStats[Label],0), Systematic[[#This Row],[State]]+4))</f>
        <v>#N/A</v>
      </c>
    </row>
    <row r="1431" spans="1:9" x14ac:dyDescent="0.25">
      <c r="A1431" s="1">
        <f t="shared" si="66"/>
        <v>4</v>
      </c>
      <c r="B1431" s="1">
        <f t="shared" si="67"/>
        <v>3</v>
      </c>
      <c r="C1431" s="1">
        <f>IF(Systematic[[#This Row],[VariableIndex]]&gt;1,C1430,IF(C1430+1=StepsPerSubsample,0,C1430+1))</f>
        <v>8</v>
      </c>
      <c r="D1431" s="1">
        <f t="shared" si="68"/>
        <v>2</v>
      </c>
      <c r="E1431" s="1" t="str">
        <f>INDEX(Protocol[Mark],MATCH(C1431,Protocol[Step],0))</f>
        <v>9Dig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4030002</v>
      </c>
      <c r="H1431" s="134">
        <f>Systematic[[#This Row],[SampleVariableLabel]]+100*Systematic[[#This Row],[State]]</f>
        <v>4030802</v>
      </c>
      <c r="I1431" s="135" t="e">
        <f>IF(Systematic[[#This Row],[Sample]]&gt;nSamples,"",INDEX(MarkStats[],MATCH(Systematic[[#This Row],[SampleVariableLabel]],MarkStats[Label],0), Systematic[[#This Row],[State]]+4))</f>
        <v>#N/A</v>
      </c>
    </row>
    <row r="1432" spans="1:9" x14ac:dyDescent="0.25">
      <c r="A1432" s="1">
        <f t="shared" si="66"/>
        <v>4</v>
      </c>
      <c r="B1432" s="1">
        <f t="shared" si="67"/>
        <v>3</v>
      </c>
      <c r="C1432" s="1">
        <f>IF(Systematic[[#This Row],[VariableIndex]]&gt;1,C1431,IF(C1431+1=StepsPerSubsample,0,C1431+1))</f>
        <v>8</v>
      </c>
      <c r="D1432" s="1">
        <f t="shared" si="68"/>
        <v>3</v>
      </c>
      <c r="E1432" s="1" t="str">
        <f>INDEX(Protocol[Mark],MATCH(C1432,Protocol[Step],0))</f>
        <v>9Dig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4030003</v>
      </c>
      <c r="H1432" s="134">
        <f>Systematic[[#This Row],[SampleVariableLabel]]+100*Systematic[[#This Row],[State]]</f>
        <v>4030803</v>
      </c>
      <c r="I1432" s="135" t="e">
        <f>IF(Systematic[[#This Row],[Sample]]&gt;nSamples,"",INDEX(MarkStats[],MATCH(Systematic[[#This Row],[SampleVariableLabel]],MarkStats[Label],0), Systematic[[#This Row],[State]]+4))</f>
        <v>#N/A</v>
      </c>
    </row>
    <row r="1433" spans="1:9" x14ac:dyDescent="0.25">
      <c r="A1433" s="1">
        <f t="shared" si="66"/>
        <v>4</v>
      </c>
      <c r="B1433" s="1">
        <f t="shared" si="67"/>
        <v>3</v>
      </c>
      <c r="C1433" s="1">
        <f>IF(Systematic[[#This Row],[VariableIndex]]&gt;1,C1432,IF(C1432+1=StepsPerSubsample,0,C1432+1))</f>
        <v>8</v>
      </c>
      <c r="D1433" s="1">
        <f t="shared" si="68"/>
        <v>4</v>
      </c>
      <c r="E1433" s="1" t="str">
        <f>INDEX(Protocol[Mark],MATCH(C1433,Protocol[Step],0))</f>
        <v>9Dig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4030004</v>
      </c>
      <c r="H1433" s="134">
        <f>Systematic[[#This Row],[SampleVariableLabel]]+100*Systematic[[#This Row],[State]]</f>
        <v>4030804</v>
      </c>
      <c r="I1433" s="135" t="e">
        <f>IF(Systematic[[#This Row],[Sample]]&gt;nSamples,"",INDEX(MarkStats[],MATCH(Systematic[[#This Row],[SampleVariableLabel]],MarkStats[Label],0), Systematic[[#This Row],[State]]+4))</f>
        <v>#N/A</v>
      </c>
    </row>
    <row r="1434" spans="1:9" x14ac:dyDescent="0.25">
      <c r="A1434" s="1">
        <f t="shared" si="66"/>
        <v>4</v>
      </c>
      <c r="B1434" s="1">
        <f t="shared" si="67"/>
        <v>3</v>
      </c>
      <c r="C1434" s="1">
        <f>IF(Systematic[[#This Row],[VariableIndex]]&gt;1,C1433,IF(C1433+1=StepsPerSubsample,0,C1433+1))</f>
        <v>8</v>
      </c>
      <c r="D1434" s="1">
        <f t="shared" si="68"/>
        <v>5</v>
      </c>
      <c r="E1434" s="1" t="str">
        <f>INDEX(Protocol[Mark],MATCH(C1434,Protocol[Step],0))</f>
        <v>9Dig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4030005</v>
      </c>
      <c r="H1434" s="134">
        <f>Systematic[[#This Row],[SampleVariableLabel]]+100*Systematic[[#This Row],[State]]</f>
        <v>4030805</v>
      </c>
      <c r="I1434" s="135" t="e">
        <f>IF(Systematic[[#This Row],[Sample]]&gt;nSamples,"",INDEX(MarkStats[],MATCH(Systematic[[#This Row],[SampleVariableLabel]],MarkStats[Label],0), Systematic[[#This Row],[State]]+4))</f>
        <v>#N/A</v>
      </c>
    </row>
    <row r="1435" spans="1:9" x14ac:dyDescent="0.25">
      <c r="A1435" s="1">
        <f t="shared" si="66"/>
        <v>4</v>
      </c>
      <c r="B1435" s="1">
        <f t="shared" si="67"/>
        <v>3</v>
      </c>
      <c r="C1435" s="1">
        <f>IF(Systematic[[#This Row],[VariableIndex]]&gt;1,C1434,IF(C1434+1=StepsPerSubsample,0,C1434+1))</f>
        <v>8</v>
      </c>
      <c r="D1435" s="1">
        <f t="shared" si="68"/>
        <v>6</v>
      </c>
      <c r="E1435" s="1" t="str">
        <f>INDEX(Protocol[Mark],MATCH(C1435,Protocol[Step],0))</f>
        <v>9Dig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4030006</v>
      </c>
      <c r="H1435" s="134">
        <f>Systematic[[#This Row],[SampleVariableLabel]]+100*Systematic[[#This Row],[State]]</f>
        <v>4030806</v>
      </c>
      <c r="I1435" s="135" t="e">
        <f>IF(Systematic[[#This Row],[Sample]]&gt;nSamples,"",INDEX(MarkStats[],MATCH(Systematic[[#This Row],[SampleVariableLabel]],MarkStats[Label],0), Systematic[[#This Row],[State]]+4))</f>
        <v>#N/A</v>
      </c>
    </row>
    <row r="1436" spans="1:9" x14ac:dyDescent="0.25">
      <c r="A1436" s="1">
        <f t="shared" si="66"/>
        <v>4</v>
      </c>
      <c r="B1436" s="1">
        <f t="shared" si="67"/>
        <v>3</v>
      </c>
      <c r="C1436" s="1">
        <f>IF(Systematic[[#This Row],[VariableIndex]]&gt;1,C1435,IF(C1435+1=StepsPerSubsample,0,C1435+1))</f>
        <v>8</v>
      </c>
      <c r="D1436" s="1">
        <f t="shared" si="68"/>
        <v>7</v>
      </c>
      <c r="E1436" s="1" t="str">
        <f>INDEX(Protocol[Mark],MATCH(C1436,Protocol[Step],0))</f>
        <v>9Dig</v>
      </c>
      <c r="F1436" s="151" t="str">
        <f>INDEX(Variables[Variable],MATCH(Systematic[[#This Row],[VariableIndex]],Variables[Index],0))</f>
        <v>FCR (mt: ROX-corr.)</v>
      </c>
      <c r="G1436" s="134">
        <f>Systematic[[#This Row],[Sample]]*1000000+Systematic[[#This Row],[SubSample]]*10000+Systematic[[#This Row],[VariableIndex]]</f>
        <v>4030007</v>
      </c>
      <c r="H1436" s="134">
        <f>Systematic[[#This Row],[SampleVariableLabel]]+100*Systematic[[#This Row],[State]]</f>
        <v>4030807</v>
      </c>
      <c r="I1436" s="135" t="e">
        <f>IF(Systematic[[#This Row],[Sample]]&gt;nSamples,"",INDEX(MarkStats[],MATCH(Systematic[[#This Row],[SampleVariableLabel]],MarkStats[Label],0), Systematic[[#This Row],[State]]+4))</f>
        <v>#N/A</v>
      </c>
    </row>
    <row r="1437" spans="1:9" x14ac:dyDescent="0.25">
      <c r="A1437" s="1">
        <f t="shared" si="66"/>
        <v>4</v>
      </c>
      <c r="B1437" s="1">
        <f t="shared" si="67"/>
        <v>3</v>
      </c>
      <c r="C1437" s="1">
        <f>IF(Systematic[[#This Row],[VariableIndex]]&gt;1,C1436,IF(C1436+1=StepsPerSubsample,0,C1436+1))</f>
        <v>9</v>
      </c>
      <c r="D1437" s="1">
        <f t="shared" si="68"/>
        <v>1</v>
      </c>
      <c r="E1437" s="1" t="str">
        <f>INDEX(Protocol[Mark],MATCH(C1437,Protocol[Step],0))</f>
        <v>9U</v>
      </c>
      <c r="F1437" s="151" t="str">
        <f>INDEX(Variables[Variable],MATCH(Systematic[[#This Row],[VariableIndex]],Variables[Index],0))</f>
        <v>O2 concentration</v>
      </c>
      <c r="G1437" s="134">
        <f>Systematic[[#This Row],[Sample]]*1000000+Systematic[[#This Row],[SubSample]]*10000+Systematic[[#This Row],[VariableIndex]]</f>
        <v>4030001</v>
      </c>
      <c r="H1437" s="134">
        <f>Systematic[[#This Row],[SampleVariableLabel]]+100*Systematic[[#This Row],[State]]</f>
        <v>4030901</v>
      </c>
      <c r="I1437" s="135" t="e">
        <f>IF(Systematic[[#This Row],[Sample]]&gt;nSamples,"",INDEX(MarkStats[],MATCH(Systematic[[#This Row],[SampleVariableLabel]],MarkStats[Label],0), Systematic[[#This Row],[State]]+4))</f>
        <v>#N/A</v>
      </c>
    </row>
    <row r="1438" spans="1:9" x14ac:dyDescent="0.25">
      <c r="A1438" s="1">
        <f t="shared" si="66"/>
        <v>4</v>
      </c>
      <c r="B1438" s="1">
        <f t="shared" si="67"/>
        <v>3</v>
      </c>
      <c r="C1438" s="1">
        <f>IF(Systematic[[#This Row],[VariableIndex]]&gt;1,C1437,IF(C1437+1=StepsPerSubsample,0,C1437+1))</f>
        <v>9</v>
      </c>
      <c r="D1438" s="1">
        <f t="shared" si="68"/>
        <v>2</v>
      </c>
      <c r="E1438" s="1" t="str">
        <f>INDEX(Protocol[Mark],MATCH(C1438,Protocol[Step],0))</f>
        <v>9U</v>
      </c>
      <c r="F1438" s="151" t="str">
        <f>INDEX(Variables[Variable],MATCH(Systematic[[#This Row],[VariableIndex]],Variables[Index],0))</f>
        <v>O2 flux per volume</v>
      </c>
      <c r="G1438" s="134">
        <f>Systematic[[#This Row],[Sample]]*1000000+Systematic[[#This Row],[SubSample]]*10000+Systematic[[#This Row],[VariableIndex]]</f>
        <v>4030002</v>
      </c>
      <c r="H1438" s="134">
        <f>Systematic[[#This Row],[SampleVariableLabel]]+100*Systematic[[#This Row],[State]]</f>
        <v>4030902</v>
      </c>
      <c r="I1438" s="135" t="e">
        <f>IF(Systematic[[#This Row],[Sample]]&gt;nSamples,"",INDEX(MarkStats[],MATCH(Systematic[[#This Row],[SampleVariableLabel]],MarkStats[Label],0), Systematic[[#This Row],[State]]+4))</f>
        <v>#N/A</v>
      </c>
    </row>
    <row r="1439" spans="1:9" x14ac:dyDescent="0.25">
      <c r="A1439" s="1">
        <f t="shared" si="66"/>
        <v>4</v>
      </c>
      <c r="B1439" s="1">
        <f t="shared" si="67"/>
        <v>3</v>
      </c>
      <c r="C1439" s="1">
        <f>IF(Systematic[[#This Row],[VariableIndex]]&gt;1,C1438,IF(C1438+1=StepsPerSubsample,0,C1438+1))</f>
        <v>9</v>
      </c>
      <c r="D1439" s="1">
        <f t="shared" si="68"/>
        <v>3</v>
      </c>
      <c r="E1439" s="1" t="str">
        <f>INDEX(Protocol[Mark],MATCH(C1439,Protocol[Step],0))</f>
        <v>9U</v>
      </c>
      <c r="F1439" s="151" t="str">
        <f>INDEX(Variables[Variable],MATCH(Systematic[[#This Row],[VariableIndex]],Variables[Index],0))</f>
        <v>Specific flux</v>
      </c>
      <c r="G1439" s="134">
        <f>Systematic[[#This Row],[Sample]]*1000000+Systematic[[#This Row],[SubSample]]*10000+Systematic[[#This Row],[VariableIndex]]</f>
        <v>4030003</v>
      </c>
      <c r="H1439" s="134">
        <f>Systematic[[#This Row],[SampleVariableLabel]]+100*Systematic[[#This Row],[State]]</f>
        <v>4030903</v>
      </c>
      <c r="I1439" s="135" t="e">
        <f>IF(Systematic[[#This Row],[Sample]]&gt;nSamples,"",INDEX(MarkStats[],MATCH(Systematic[[#This Row],[SampleVariableLabel]],MarkStats[Label],0), Systematic[[#This Row],[State]]+4))</f>
        <v>#N/A</v>
      </c>
    </row>
    <row r="1440" spans="1:9" x14ac:dyDescent="0.25">
      <c r="A1440" s="1">
        <f t="shared" si="66"/>
        <v>4</v>
      </c>
      <c r="B1440" s="1">
        <f t="shared" si="67"/>
        <v>3</v>
      </c>
      <c r="C1440" s="1">
        <f>IF(Systematic[[#This Row],[VariableIndex]]&gt;1,C1439,IF(C1439+1=StepsPerSubsample,0,C1439+1))</f>
        <v>9</v>
      </c>
      <c r="D1440" s="1">
        <f t="shared" si="68"/>
        <v>4</v>
      </c>
      <c r="E1440" s="1" t="str">
        <f>INDEX(Protocol[Mark],MATCH(C1440,Protocol[Step],0))</f>
        <v>9U</v>
      </c>
      <c r="F1440" s="151" t="str">
        <f>INDEX(Variables[Variable],MATCH(Systematic[[#This Row],[VariableIndex]],Variables[Index],0))</f>
        <v>Flux control ratio</v>
      </c>
      <c r="G1440" s="134">
        <f>Systematic[[#This Row],[Sample]]*1000000+Systematic[[#This Row],[SubSample]]*10000+Systematic[[#This Row],[VariableIndex]]</f>
        <v>4030004</v>
      </c>
      <c r="H1440" s="134">
        <f>Systematic[[#This Row],[SampleVariableLabel]]+100*Systematic[[#This Row],[State]]</f>
        <v>4030904</v>
      </c>
      <c r="I1440" s="135" t="e">
        <f>IF(Systematic[[#This Row],[Sample]]&gt;nSamples,"",INDEX(MarkStats[],MATCH(Systematic[[#This Row],[SampleVariableLabel]],MarkStats[Label],0), Systematic[[#This Row],[State]]+4))</f>
        <v>#N/A</v>
      </c>
    </row>
    <row r="1441" spans="1:9" x14ac:dyDescent="0.25">
      <c r="A1441" s="1">
        <f t="shared" si="66"/>
        <v>4</v>
      </c>
      <c r="B1441" s="1">
        <f t="shared" si="67"/>
        <v>3</v>
      </c>
      <c r="C1441" s="1">
        <f>IF(Systematic[[#This Row],[VariableIndex]]&gt;1,C1440,IF(C1440+1=StepsPerSubsample,0,C1440+1))</f>
        <v>9</v>
      </c>
      <c r="D1441" s="1">
        <f t="shared" si="68"/>
        <v>5</v>
      </c>
      <c r="E1441" s="1" t="str">
        <f>INDEX(Protocol[Mark],MATCH(C1441,Protocol[Step],0))</f>
        <v>9U</v>
      </c>
      <c r="F1441" s="151" t="str">
        <f>INDEX(Variables[Variable],MATCH(Systematic[[#This Row],[VariableIndex]],Variables[Index],0))</f>
        <v>Specific flux (mt)</v>
      </c>
      <c r="G1441" s="134">
        <f>Systematic[[#This Row],[Sample]]*1000000+Systematic[[#This Row],[SubSample]]*10000+Systematic[[#This Row],[VariableIndex]]</f>
        <v>4030005</v>
      </c>
      <c r="H1441" s="134">
        <f>Systematic[[#This Row],[SampleVariableLabel]]+100*Systematic[[#This Row],[State]]</f>
        <v>4030905</v>
      </c>
      <c r="I1441" s="135" t="e">
        <f>IF(Systematic[[#This Row],[Sample]]&gt;nSamples,"",INDEX(MarkStats[],MATCH(Systematic[[#This Row],[SampleVariableLabel]],MarkStats[Label],0), Systematic[[#This Row],[State]]+4))</f>
        <v>#N/A</v>
      </c>
    </row>
    <row r="1442" spans="1:9" x14ac:dyDescent="0.25">
      <c r="A1442" s="1">
        <f t="shared" si="66"/>
        <v>4</v>
      </c>
      <c r="B1442" s="1">
        <f t="shared" si="67"/>
        <v>3</v>
      </c>
      <c r="C1442" s="1">
        <f>IF(Systematic[[#This Row],[VariableIndex]]&gt;1,C1441,IF(C1441+1=StepsPerSubsample,0,C1441+1))</f>
        <v>9</v>
      </c>
      <c r="D1442" s="1">
        <f t="shared" si="68"/>
        <v>6</v>
      </c>
      <c r="E1442" s="1" t="str">
        <f>INDEX(Protocol[Mark],MATCH(C1442,Protocol[Step],0))</f>
        <v>9U</v>
      </c>
      <c r="F1442" s="151" t="str">
        <f>INDEX(Variables[Variable],MATCH(Systematic[[#This Row],[VariableIndex]],Variables[Index],0))</f>
        <v>FCR (mt: ROX-corr.)</v>
      </c>
      <c r="G1442" s="134">
        <f>Systematic[[#This Row],[Sample]]*1000000+Systematic[[#This Row],[SubSample]]*10000+Systematic[[#This Row],[VariableIndex]]</f>
        <v>4030006</v>
      </c>
      <c r="H1442" s="134">
        <f>Systematic[[#This Row],[SampleVariableLabel]]+100*Systematic[[#This Row],[State]]</f>
        <v>4030906</v>
      </c>
      <c r="I1442" s="135" t="e">
        <f>IF(Systematic[[#This Row],[Sample]]&gt;nSamples,"",INDEX(MarkStats[],MATCH(Systematic[[#This Row],[SampleVariableLabel]],MarkStats[Label],0), Systematic[[#This Row],[State]]+4))</f>
        <v>#N/A</v>
      </c>
    </row>
    <row r="1443" spans="1:9" x14ac:dyDescent="0.25">
      <c r="A1443" s="1">
        <f t="shared" si="66"/>
        <v>4</v>
      </c>
      <c r="B1443" s="1">
        <f t="shared" si="67"/>
        <v>3</v>
      </c>
      <c r="C1443" s="1">
        <f>IF(Systematic[[#This Row],[VariableIndex]]&gt;1,C1442,IF(C1442+1=StepsPerSubsample,0,C1442+1))</f>
        <v>9</v>
      </c>
      <c r="D1443" s="1">
        <f t="shared" si="68"/>
        <v>7</v>
      </c>
      <c r="E1443" s="1" t="str">
        <f>INDEX(Protocol[Mark],MATCH(C1443,Protocol[Step],0))</f>
        <v>9U</v>
      </c>
      <c r="F1443" s="151" t="str">
        <f>INDEX(Variables[Variable],MATCH(Systematic[[#This Row],[VariableIndex]],Variables[Index],0))</f>
        <v>FCR (mt: ROX-corr.)</v>
      </c>
      <c r="G1443" s="134">
        <f>Systematic[[#This Row],[Sample]]*1000000+Systematic[[#This Row],[SubSample]]*10000+Systematic[[#This Row],[VariableIndex]]</f>
        <v>4030007</v>
      </c>
      <c r="H1443" s="134">
        <f>Systematic[[#This Row],[SampleVariableLabel]]+100*Systematic[[#This Row],[State]]</f>
        <v>4030907</v>
      </c>
      <c r="I1443" s="135" t="e">
        <f>IF(Systematic[[#This Row],[Sample]]&gt;nSamples,"",INDEX(MarkStats[],MATCH(Systematic[[#This Row],[SampleVariableLabel]],MarkStats[Label],0), Systematic[[#This Row],[State]]+4))</f>
        <v>#N/A</v>
      </c>
    </row>
    <row r="1444" spans="1:9" x14ac:dyDescent="0.25">
      <c r="A1444" s="1">
        <f t="shared" si="66"/>
        <v>4</v>
      </c>
      <c r="B1444" s="1">
        <f t="shared" si="67"/>
        <v>3</v>
      </c>
      <c r="C1444" s="1">
        <f>IF(Systematic[[#This Row],[VariableIndex]]&gt;1,C1443,IF(C1443+1=StepsPerSubsample,0,C1443+1))</f>
        <v>10</v>
      </c>
      <c r="D1444" s="1">
        <f t="shared" si="68"/>
        <v>1</v>
      </c>
      <c r="E1444" s="1" t="str">
        <f>INDEX(Protocol[Mark],MATCH(C1444,Protocol[Step],0))</f>
        <v>9c</v>
      </c>
      <c r="F1444" s="151" t="str">
        <f>INDEX(Variables[Variable],MATCH(Systematic[[#This Row],[VariableIndex]],Variables[Index],0))</f>
        <v>O2 concentration</v>
      </c>
      <c r="G1444" s="134">
        <f>Systematic[[#This Row],[Sample]]*1000000+Systematic[[#This Row],[SubSample]]*10000+Systematic[[#This Row],[VariableIndex]]</f>
        <v>4030001</v>
      </c>
      <c r="H1444" s="134">
        <f>Systematic[[#This Row],[SampleVariableLabel]]+100*Systematic[[#This Row],[State]]</f>
        <v>4031001</v>
      </c>
      <c r="I1444" s="135" t="e">
        <f>IF(Systematic[[#This Row],[Sample]]&gt;nSamples,"",INDEX(MarkStats[],MATCH(Systematic[[#This Row],[SampleVariableLabel]],MarkStats[Label],0), Systematic[[#This Row],[State]]+4))</f>
        <v>#N/A</v>
      </c>
    </row>
    <row r="1445" spans="1:9" x14ac:dyDescent="0.25">
      <c r="A1445" s="1">
        <f t="shared" si="66"/>
        <v>4</v>
      </c>
      <c r="B1445" s="1">
        <f t="shared" si="67"/>
        <v>3</v>
      </c>
      <c r="C1445" s="1">
        <f>IF(Systematic[[#This Row],[VariableIndex]]&gt;1,C1444,IF(C1444+1=StepsPerSubsample,0,C1444+1))</f>
        <v>10</v>
      </c>
      <c r="D1445" s="1">
        <f t="shared" si="68"/>
        <v>2</v>
      </c>
      <c r="E1445" s="1" t="str">
        <f>INDEX(Protocol[Mark],MATCH(C1445,Protocol[Step],0))</f>
        <v>9c</v>
      </c>
      <c r="F1445" s="151" t="str">
        <f>INDEX(Variables[Variable],MATCH(Systematic[[#This Row],[VariableIndex]],Variables[Index],0))</f>
        <v>O2 flux per volume</v>
      </c>
      <c r="G1445" s="134">
        <f>Systematic[[#This Row],[Sample]]*1000000+Systematic[[#This Row],[SubSample]]*10000+Systematic[[#This Row],[VariableIndex]]</f>
        <v>4030002</v>
      </c>
      <c r="H1445" s="134">
        <f>Systematic[[#This Row],[SampleVariableLabel]]+100*Systematic[[#This Row],[State]]</f>
        <v>4031002</v>
      </c>
      <c r="I1445" s="135" t="e">
        <f>IF(Systematic[[#This Row],[Sample]]&gt;nSamples,"",INDEX(MarkStats[],MATCH(Systematic[[#This Row],[SampleVariableLabel]],MarkStats[Label],0), Systematic[[#This Row],[State]]+4))</f>
        <v>#N/A</v>
      </c>
    </row>
    <row r="1446" spans="1:9" x14ac:dyDescent="0.25">
      <c r="A1446" s="1">
        <f t="shared" si="66"/>
        <v>4</v>
      </c>
      <c r="B1446" s="1">
        <f t="shared" si="67"/>
        <v>3</v>
      </c>
      <c r="C1446" s="1">
        <f>IF(Systematic[[#This Row],[VariableIndex]]&gt;1,C1445,IF(C1445+1=StepsPerSubsample,0,C1445+1))</f>
        <v>10</v>
      </c>
      <c r="D1446" s="1">
        <f t="shared" si="68"/>
        <v>3</v>
      </c>
      <c r="E1446" s="1" t="str">
        <f>INDEX(Protocol[Mark],MATCH(C1446,Protocol[Step],0))</f>
        <v>9c</v>
      </c>
      <c r="F1446" s="151" t="str">
        <f>INDEX(Variables[Variable],MATCH(Systematic[[#This Row],[VariableIndex]],Variables[Index],0))</f>
        <v>Specific flux</v>
      </c>
      <c r="G1446" s="134">
        <f>Systematic[[#This Row],[Sample]]*1000000+Systematic[[#This Row],[SubSample]]*10000+Systematic[[#This Row],[VariableIndex]]</f>
        <v>4030003</v>
      </c>
      <c r="H1446" s="134">
        <f>Systematic[[#This Row],[SampleVariableLabel]]+100*Systematic[[#This Row],[State]]</f>
        <v>4031003</v>
      </c>
      <c r="I1446" s="135" t="e">
        <f>IF(Systematic[[#This Row],[Sample]]&gt;nSamples,"",INDEX(MarkStats[],MATCH(Systematic[[#This Row],[SampleVariableLabel]],MarkStats[Label],0), Systematic[[#This Row],[State]]+4))</f>
        <v>#N/A</v>
      </c>
    </row>
    <row r="1447" spans="1:9" x14ac:dyDescent="0.25">
      <c r="A1447" s="1">
        <f t="shared" si="66"/>
        <v>4</v>
      </c>
      <c r="B1447" s="1">
        <f t="shared" si="67"/>
        <v>3</v>
      </c>
      <c r="C1447" s="1">
        <f>IF(Systematic[[#This Row],[VariableIndex]]&gt;1,C1446,IF(C1446+1=StepsPerSubsample,0,C1446+1))</f>
        <v>10</v>
      </c>
      <c r="D1447" s="1">
        <f t="shared" si="68"/>
        <v>4</v>
      </c>
      <c r="E1447" s="1" t="str">
        <f>INDEX(Protocol[Mark],MATCH(C1447,Protocol[Step],0))</f>
        <v>9c</v>
      </c>
      <c r="F1447" s="151" t="str">
        <f>INDEX(Variables[Variable],MATCH(Systematic[[#This Row],[VariableIndex]],Variables[Index],0))</f>
        <v>Flux control ratio</v>
      </c>
      <c r="G1447" s="134">
        <f>Systematic[[#This Row],[Sample]]*1000000+Systematic[[#This Row],[SubSample]]*10000+Systematic[[#This Row],[VariableIndex]]</f>
        <v>4030004</v>
      </c>
      <c r="H1447" s="134">
        <f>Systematic[[#This Row],[SampleVariableLabel]]+100*Systematic[[#This Row],[State]]</f>
        <v>4031004</v>
      </c>
      <c r="I1447" s="135" t="e">
        <f>IF(Systematic[[#This Row],[Sample]]&gt;nSamples,"",INDEX(MarkStats[],MATCH(Systematic[[#This Row],[SampleVariableLabel]],MarkStats[Label],0), Systematic[[#This Row],[State]]+4))</f>
        <v>#N/A</v>
      </c>
    </row>
    <row r="1448" spans="1:9" x14ac:dyDescent="0.25">
      <c r="A1448" s="1">
        <f t="shared" si="66"/>
        <v>4</v>
      </c>
      <c r="B1448" s="1">
        <f t="shared" si="67"/>
        <v>3</v>
      </c>
      <c r="C1448" s="1">
        <f>IF(Systematic[[#This Row],[VariableIndex]]&gt;1,C1447,IF(C1447+1=StepsPerSubsample,0,C1447+1))</f>
        <v>10</v>
      </c>
      <c r="D1448" s="1">
        <f t="shared" si="68"/>
        <v>5</v>
      </c>
      <c r="E1448" s="1" t="str">
        <f>INDEX(Protocol[Mark],MATCH(C1448,Protocol[Step],0))</f>
        <v>9c</v>
      </c>
      <c r="F1448" s="151" t="str">
        <f>INDEX(Variables[Variable],MATCH(Systematic[[#This Row],[VariableIndex]],Variables[Index],0))</f>
        <v>Specific flux (mt)</v>
      </c>
      <c r="G1448" s="134">
        <f>Systematic[[#This Row],[Sample]]*1000000+Systematic[[#This Row],[SubSample]]*10000+Systematic[[#This Row],[VariableIndex]]</f>
        <v>4030005</v>
      </c>
      <c r="H1448" s="134">
        <f>Systematic[[#This Row],[SampleVariableLabel]]+100*Systematic[[#This Row],[State]]</f>
        <v>4031005</v>
      </c>
      <c r="I1448" s="135" t="e">
        <f>IF(Systematic[[#This Row],[Sample]]&gt;nSamples,"",INDEX(MarkStats[],MATCH(Systematic[[#This Row],[SampleVariableLabel]],MarkStats[Label],0), Systematic[[#This Row],[State]]+4))</f>
        <v>#N/A</v>
      </c>
    </row>
    <row r="1449" spans="1:9" x14ac:dyDescent="0.25">
      <c r="A1449" s="1">
        <f t="shared" ref="A1449:A1512" si="69">IF(OR(B1449&gt;1,C1449&gt;0,D1449&gt;1),A1448,A1448+1)</f>
        <v>4</v>
      </c>
      <c r="B1449" s="1">
        <f t="shared" ref="B1449:B1512" si="70">IF(OR(C1449&gt;0,D1449&gt;1),B1448,IF(B1448=SubsamplesPerSample,1,B1448+1))</f>
        <v>3</v>
      </c>
      <c r="C1449" s="1">
        <f>IF(Systematic[[#This Row],[VariableIndex]]&gt;1,C1448,IF(C1448+1=StepsPerSubsample,0,C1448+1))</f>
        <v>10</v>
      </c>
      <c r="D1449" s="1">
        <f t="shared" si="68"/>
        <v>6</v>
      </c>
      <c r="E1449" s="1" t="str">
        <f>INDEX(Protocol[Mark],MATCH(C1449,Protocol[Step],0))</f>
        <v>9c</v>
      </c>
      <c r="F1449" s="151" t="str">
        <f>INDEX(Variables[Variable],MATCH(Systematic[[#This Row],[VariableIndex]],Variables[Index],0))</f>
        <v>FCR (mt: ROX-corr.)</v>
      </c>
      <c r="G1449" s="134">
        <f>Systematic[[#This Row],[Sample]]*1000000+Systematic[[#This Row],[SubSample]]*10000+Systematic[[#This Row],[VariableIndex]]</f>
        <v>4030006</v>
      </c>
      <c r="H1449" s="134">
        <f>Systematic[[#This Row],[SampleVariableLabel]]+100*Systematic[[#This Row],[State]]</f>
        <v>4031006</v>
      </c>
      <c r="I1449" s="135" t="e">
        <f>IF(Systematic[[#This Row],[Sample]]&gt;nSamples,"",INDEX(MarkStats[],MATCH(Systematic[[#This Row],[SampleVariableLabel]],MarkStats[Label],0), Systematic[[#This Row],[State]]+4))</f>
        <v>#N/A</v>
      </c>
    </row>
    <row r="1450" spans="1:9" x14ac:dyDescent="0.25">
      <c r="A1450" s="1">
        <f t="shared" si="69"/>
        <v>4</v>
      </c>
      <c r="B1450" s="1">
        <f t="shared" si="70"/>
        <v>3</v>
      </c>
      <c r="C1450" s="1">
        <f>IF(Systematic[[#This Row],[VariableIndex]]&gt;1,C1449,IF(C1449+1=StepsPerSubsample,0,C1449+1))</f>
        <v>10</v>
      </c>
      <c r="D1450" s="1">
        <f t="shared" si="68"/>
        <v>7</v>
      </c>
      <c r="E1450" s="1" t="str">
        <f>INDEX(Protocol[Mark],MATCH(C1450,Protocol[Step],0))</f>
        <v>9c</v>
      </c>
      <c r="F1450" s="151" t="str">
        <f>INDEX(Variables[Variable],MATCH(Systematic[[#This Row],[VariableIndex]],Variables[Index],0))</f>
        <v>FCR (mt: ROX-corr.)</v>
      </c>
      <c r="G1450" s="134">
        <f>Systematic[[#This Row],[Sample]]*1000000+Systematic[[#This Row],[SubSample]]*10000+Systematic[[#This Row],[VariableIndex]]</f>
        <v>4030007</v>
      </c>
      <c r="H1450" s="134">
        <f>Systematic[[#This Row],[SampleVariableLabel]]+100*Systematic[[#This Row],[State]]</f>
        <v>4031007</v>
      </c>
      <c r="I1450" s="135" t="e">
        <f>IF(Systematic[[#This Row],[Sample]]&gt;nSamples,"",INDEX(MarkStats[],MATCH(Systematic[[#This Row],[SampleVariableLabel]],MarkStats[Label],0), Systematic[[#This Row],[State]]+4))</f>
        <v>#N/A</v>
      </c>
    </row>
    <row r="1451" spans="1:9" x14ac:dyDescent="0.25">
      <c r="A1451" s="1">
        <f t="shared" si="69"/>
        <v>4</v>
      </c>
      <c r="B1451" s="1">
        <f t="shared" si="70"/>
        <v>3</v>
      </c>
      <c r="C1451" s="1">
        <f>IF(Systematic[[#This Row],[VariableIndex]]&gt;1,C1450,IF(C1450+1=StepsPerSubsample,0,C1450+1))</f>
        <v>11</v>
      </c>
      <c r="D1451" s="1">
        <f t="shared" si="68"/>
        <v>1</v>
      </c>
      <c r="E1451" s="1" t="str">
        <f>INDEX(Protocol[Mark],MATCH(C1451,Protocol[Step],0))</f>
        <v>10Ama</v>
      </c>
      <c r="F1451" s="151" t="str">
        <f>INDEX(Variables[Variable],MATCH(Systematic[[#This Row],[VariableIndex]],Variables[Index],0))</f>
        <v>O2 concentration</v>
      </c>
      <c r="G1451" s="134">
        <f>Systematic[[#This Row],[Sample]]*1000000+Systematic[[#This Row],[SubSample]]*10000+Systematic[[#This Row],[VariableIndex]]</f>
        <v>4030001</v>
      </c>
      <c r="H1451" s="134">
        <f>Systematic[[#This Row],[SampleVariableLabel]]+100*Systematic[[#This Row],[State]]</f>
        <v>4031101</v>
      </c>
      <c r="I1451" s="135" t="e">
        <f>IF(Systematic[[#This Row],[Sample]]&gt;nSamples,"",INDEX(MarkStats[],MATCH(Systematic[[#This Row],[SampleVariableLabel]],MarkStats[Label],0), Systematic[[#This Row],[State]]+4))</f>
        <v>#N/A</v>
      </c>
    </row>
    <row r="1452" spans="1:9" x14ac:dyDescent="0.25">
      <c r="A1452" s="1">
        <f t="shared" si="69"/>
        <v>4</v>
      </c>
      <c r="B1452" s="1">
        <f t="shared" si="70"/>
        <v>3</v>
      </c>
      <c r="C1452" s="1">
        <f>IF(Systematic[[#This Row],[VariableIndex]]&gt;1,C1451,IF(C1451+1=StepsPerSubsample,0,C1451+1))</f>
        <v>11</v>
      </c>
      <c r="D1452" s="1">
        <f t="shared" si="68"/>
        <v>2</v>
      </c>
      <c r="E1452" s="1" t="str">
        <f>INDEX(Protocol[Mark],MATCH(C1452,Protocol[Step],0))</f>
        <v>10Ama</v>
      </c>
      <c r="F1452" s="151" t="str">
        <f>INDEX(Variables[Variable],MATCH(Systematic[[#This Row],[VariableIndex]],Variables[Index],0))</f>
        <v>O2 flux per volume</v>
      </c>
      <c r="G1452" s="134">
        <f>Systematic[[#This Row],[Sample]]*1000000+Systematic[[#This Row],[SubSample]]*10000+Systematic[[#This Row],[VariableIndex]]</f>
        <v>4030002</v>
      </c>
      <c r="H1452" s="134">
        <f>Systematic[[#This Row],[SampleVariableLabel]]+100*Systematic[[#This Row],[State]]</f>
        <v>4031102</v>
      </c>
      <c r="I1452" s="135" t="e">
        <f>IF(Systematic[[#This Row],[Sample]]&gt;nSamples,"",INDEX(MarkStats[],MATCH(Systematic[[#This Row],[SampleVariableLabel]],MarkStats[Label],0), Systematic[[#This Row],[State]]+4))</f>
        <v>#N/A</v>
      </c>
    </row>
    <row r="1453" spans="1:9" x14ac:dyDescent="0.25">
      <c r="A1453" s="1">
        <f t="shared" si="69"/>
        <v>4</v>
      </c>
      <c r="B1453" s="1">
        <f t="shared" si="70"/>
        <v>3</v>
      </c>
      <c r="C1453" s="1">
        <f>IF(Systematic[[#This Row],[VariableIndex]]&gt;1,C1452,IF(C1452+1=StepsPerSubsample,0,C1452+1))</f>
        <v>11</v>
      </c>
      <c r="D1453" s="1">
        <f t="shared" si="68"/>
        <v>3</v>
      </c>
      <c r="E1453" s="1" t="str">
        <f>INDEX(Protocol[Mark],MATCH(C1453,Protocol[Step],0))</f>
        <v>10Ama</v>
      </c>
      <c r="F1453" s="151" t="str">
        <f>INDEX(Variables[Variable],MATCH(Systematic[[#This Row],[VariableIndex]],Variables[Index],0))</f>
        <v>Specific flux</v>
      </c>
      <c r="G1453" s="134">
        <f>Systematic[[#This Row],[Sample]]*1000000+Systematic[[#This Row],[SubSample]]*10000+Systematic[[#This Row],[VariableIndex]]</f>
        <v>4030003</v>
      </c>
      <c r="H1453" s="134">
        <f>Systematic[[#This Row],[SampleVariableLabel]]+100*Systematic[[#This Row],[State]]</f>
        <v>4031103</v>
      </c>
      <c r="I1453" s="135" t="e">
        <f>IF(Systematic[[#This Row],[Sample]]&gt;nSamples,"",INDEX(MarkStats[],MATCH(Systematic[[#This Row],[SampleVariableLabel]],MarkStats[Label],0), Systematic[[#This Row],[State]]+4))</f>
        <v>#N/A</v>
      </c>
    </row>
    <row r="1454" spans="1:9" x14ac:dyDescent="0.25">
      <c r="A1454" s="1">
        <f t="shared" si="69"/>
        <v>4</v>
      </c>
      <c r="B1454" s="1">
        <f t="shared" si="70"/>
        <v>3</v>
      </c>
      <c r="C1454" s="1">
        <f>IF(Systematic[[#This Row],[VariableIndex]]&gt;1,C1453,IF(C1453+1=StepsPerSubsample,0,C1453+1))</f>
        <v>11</v>
      </c>
      <c r="D1454" s="1">
        <f t="shared" si="68"/>
        <v>4</v>
      </c>
      <c r="E1454" s="1" t="str">
        <f>INDEX(Protocol[Mark],MATCH(C1454,Protocol[Step],0))</f>
        <v>10Ama</v>
      </c>
      <c r="F1454" s="151" t="str">
        <f>INDEX(Variables[Variable],MATCH(Systematic[[#This Row],[VariableIndex]],Variables[Index],0))</f>
        <v>Flux control ratio</v>
      </c>
      <c r="G1454" s="134">
        <f>Systematic[[#This Row],[Sample]]*1000000+Systematic[[#This Row],[SubSample]]*10000+Systematic[[#This Row],[VariableIndex]]</f>
        <v>4030004</v>
      </c>
      <c r="H1454" s="134">
        <f>Systematic[[#This Row],[SampleVariableLabel]]+100*Systematic[[#This Row],[State]]</f>
        <v>4031104</v>
      </c>
      <c r="I1454" s="135" t="e">
        <f>IF(Systematic[[#This Row],[Sample]]&gt;nSamples,"",INDEX(MarkStats[],MATCH(Systematic[[#This Row],[SampleVariableLabel]],MarkStats[Label],0), Systematic[[#This Row],[State]]+4))</f>
        <v>#N/A</v>
      </c>
    </row>
    <row r="1455" spans="1:9" x14ac:dyDescent="0.25">
      <c r="A1455" s="1">
        <f t="shared" si="69"/>
        <v>4</v>
      </c>
      <c r="B1455" s="1">
        <f t="shared" si="70"/>
        <v>3</v>
      </c>
      <c r="C1455" s="1">
        <f>IF(Systematic[[#This Row],[VariableIndex]]&gt;1,C1454,IF(C1454+1=StepsPerSubsample,0,C1454+1))</f>
        <v>11</v>
      </c>
      <c r="D1455" s="1">
        <f t="shared" si="68"/>
        <v>5</v>
      </c>
      <c r="E1455" s="1" t="str">
        <f>INDEX(Protocol[Mark],MATCH(C1455,Protocol[Step],0))</f>
        <v>10Ama</v>
      </c>
      <c r="F1455" s="151" t="str">
        <f>INDEX(Variables[Variable],MATCH(Systematic[[#This Row],[VariableIndex]],Variables[Index],0))</f>
        <v>Specific flux (mt)</v>
      </c>
      <c r="G1455" s="134">
        <f>Systematic[[#This Row],[Sample]]*1000000+Systematic[[#This Row],[SubSample]]*10000+Systematic[[#This Row],[VariableIndex]]</f>
        <v>4030005</v>
      </c>
      <c r="H1455" s="134">
        <f>Systematic[[#This Row],[SampleVariableLabel]]+100*Systematic[[#This Row],[State]]</f>
        <v>4031105</v>
      </c>
      <c r="I1455" s="135" t="e">
        <f>IF(Systematic[[#This Row],[Sample]]&gt;nSamples,"",INDEX(MarkStats[],MATCH(Systematic[[#This Row],[SampleVariableLabel]],MarkStats[Label],0), Systematic[[#This Row],[State]]+4))</f>
        <v>#N/A</v>
      </c>
    </row>
    <row r="1456" spans="1:9" x14ac:dyDescent="0.25">
      <c r="A1456" s="1">
        <f t="shared" si="69"/>
        <v>4</v>
      </c>
      <c r="B1456" s="1">
        <f t="shared" si="70"/>
        <v>3</v>
      </c>
      <c r="C1456" s="1">
        <f>IF(Systematic[[#This Row],[VariableIndex]]&gt;1,C1455,IF(C1455+1=StepsPerSubsample,0,C1455+1))</f>
        <v>11</v>
      </c>
      <c r="D1456" s="1">
        <f t="shared" si="68"/>
        <v>6</v>
      </c>
      <c r="E1456" s="1" t="str">
        <f>INDEX(Protocol[Mark],MATCH(C1456,Protocol[Step],0))</f>
        <v>10Ama</v>
      </c>
      <c r="F1456" s="151" t="str">
        <f>INDEX(Variables[Variable],MATCH(Systematic[[#This Row],[VariableIndex]],Variables[Index],0))</f>
        <v>FCR (mt: ROX-corr.)</v>
      </c>
      <c r="G1456" s="134">
        <f>Systematic[[#This Row],[Sample]]*1000000+Systematic[[#This Row],[SubSample]]*10000+Systematic[[#This Row],[VariableIndex]]</f>
        <v>4030006</v>
      </c>
      <c r="H1456" s="134">
        <f>Systematic[[#This Row],[SampleVariableLabel]]+100*Systematic[[#This Row],[State]]</f>
        <v>4031106</v>
      </c>
      <c r="I1456" s="135" t="e">
        <f>IF(Systematic[[#This Row],[Sample]]&gt;nSamples,"",INDEX(MarkStats[],MATCH(Systematic[[#This Row],[SampleVariableLabel]],MarkStats[Label],0), Systematic[[#This Row],[State]]+4))</f>
        <v>#N/A</v>
      </c>
    </row>
    <row r="1457" spans="1:9" x14ac:dyDescent="0.25">
      <c r="A1457" s="1">
        <f t="shared" si="69"/>
        <v>4</v>
      </c>
      <c r="B1457" s="1">
        <f t="shared" si="70"/>
        <v>3</v>
      </c>
      <c r="C1457" s="1">
        <f>IF(Systematic[[#This Row],[VariableIndex]]&gt;1,C1456,IF(C1456+1=StepsPerSubsample,0,C1456+1))</f>
        <v>11</v>
      </c>
      <c r="D1457" s="1">
        <f t="shared" si="68"/>
        <v>7</v>
      </c>
      <c r="E1457" s="1" t="str">
        <f>INDEX(Protocol[Mark],MATCH(C1457,Protocol[Step],0))</f>
        <v>10Ama</v>
      </c>
      <c r="F1457" s="151" t="str">
        <f>INDEX(Variables[Variable],MATCH(Systematic[[#This Row],[VariableIndex]],Variables[Index],0))</f>
        <v>FCR (mt: ROX-corr.)</v>
      </c>
      <c r="G1457" s="134">
        <f>Systematic[[#This Row],[Sample]]*1000000+Systematic[[#This Row],[SubSample]]*10000+Systematic[[#This Row],[VariableIndex]]</f>
        <v>4030007</v>
      </c>
      <c r="H1457" s="134">
        <f>Systematic[[#This Row],[SampleVariableLabel]]+100*Systematic[[#This Row],[State]]</f>
        <v>4031107</v>
      </c>
      <c r="I1457" s="135" t="e">
        <f>IF(Systematic[[#This Row],[Sample]]&gt;nSamples,"",INDEX(MarkStats[],MATCH(Systematic[[#This Row],[SampleVariableLabel]],MarkStats[Label],0), Systematic[[#This Row],[State]]+4))</f>
        <v>#N/A</v>
      </c>
    </row>
    <row r="1458" spans="1:9" x14ac:dyDescent="0.25">
      <c r="A1458" s="1">
        <f t="shared" si="69"/>
        <v>4</v>
      </c>
      <c r="B1458" s="1">
        <f t="shared" si="70"/>
        <v>3</v>
      </c>
      <c r="C1458" s="1">
        <f>IF(Systematic[[#This Row],[VariableIndex]]&gt;1,C1457,IF(C1457+1=StepsPerSubsample,0,C1457+1))</f>
        <v>12</v>
      </c>
      <c r="D1458" s="1">
        <f t="shared" si="68"/>
        <v>1</v>
      </c>
      <c r="E1458" s="1" t="str">
        <f>INDEX(Protocol[Mark],MATCH(C1458,Protocol[Step],0))</f>
        <v>11AsTm</v>
      </c>
      <c r="F1458" s="151" t="str">
        <f>INDEX(Variables[Variable],MATCH(Systematic[[#This Row],[VariableIndex]],Variables[Index],0))</f>
        <v>O2 concentration</v>
      </c>
      <c r="G1458" s="134">
        <f>Systematic[[#This Row],[Sample]]*1000000+Systematic[[#This Row],[SubSample]]*10000+Systematic[[#This Row],[VariableIndex]]</f>
        <v>4030001</v>
      </c>
      <c r="H1458" s="134">
        <f>Systematic[[#This Row],[SampleVariableLabel]]+100*Systematic[[#This Row],[State]]</f>
        <v>4031201</v>
      </c>
      <c r="I1458" s="135" t="e">
        <f>IF(Systematic[[#This Row],[Sample]]&gt;nSamples,"",INDEX(MarkStats[],MATCH(Systematic[[#This Row],[SampleVariableLabel]],MarkStats[Label],0), Systematic[[#This Row],[State]]+4))</f>
        <v>#N/A</v>
      </c>
    </row>
    <row r="1459" spans="1:9" x14ac:dyDescent="0.25">
      <c r="A1459" s="1">
        <f t="shared" si="69"/>
        <v>4</v>
      </c>
      <c r="B1459" s="1">
        <f t="shared" si="70"/>
        <v>3</v>
      </c>
      <c r="C1459" s="1">
        <f>IF(Systematic[[#This Row],[VariableIndex]]&gt;1,C1458,IF(C1458+1=StepsPerSubsample,0,C1458+1))</f>
        <v>12</v>
      </c>
      <c r="D1459" s="1">
        <f t="shared" si="68"/>
        <v>2</v>
      </c>
      <c r="E1459" s="1" t="str">
        <f>INDEX(Protocol[Mark],MATCH(C1459,Protocol[Step],0))</f>
        <v>11AsTm</v>
      </c>
      <c r="F1459" s="151" t="str">
        <f>INDEX(Variables[Variable],MATCH(Systematic[[#This Row],[VariableIndex]],Variables[Index],0))</f>
        <v>O2 flux per volume</v>
      </c>
      <c r="G1459" s="134">
        <f>Systematic[[#This Row],[Sample]]*1000000+Systematic[[#This Row],[SubSample]]*10000+Systematic[[#This Row],[VariableIndex]]</f>
        <v>4030002</v>
      </c>
      <c r="H1459" s="134">
        <f>Systematic[[#This Row],[SampleVariableLabel]]+100*Systematic[[#This Row],[State]]</f>
        <v>4031202</v>
      </c>
      <c r="I1459" s="135" t="e">
        <f>IF(Systematic[[#This Row],[Sample]]&gt;nSamples,"",INDEX(MarkStats[],MATCH(Systematic[[#This Row],[SampleVariableLabel]],MarkStats[Label],0), Systematic[[#This Row],[State]]+4))</f>
        <v>#N/A</v>
      </c>
    </row>
    <row r="1460" spans="1:9" x14ac:dyDescent="0.25">
      <c r="A1460" s="1">
        <f t="shared" si="69"/>
        <v>4</v>
      </c>
      <c r="B1460" s="1">
        <f t="shared" si="70"/>
        <v>3</v>
      </c>
      <c r="C1460" s="1">
        <f>IF(Systematic[[#This Row],[VariableIndex]]&gt;1,C1459,IF(C1459+1=StepsPerSubsample,0,C1459+1))</f>
        <v>12</v>
      </c>
      <c r="D1460" s="1">
        <f t="shared" si="68"/>
        <v>3</v>
      </c>
      <c r="E1460" s="1" t="str">
        <f>INDEX(Protocol[Mark],MATCH(C1460,Protocol[Step],0))</f>
        <v>11AsTm</v>
      </c>
      <c r="F1460" s="151" t="str">
        <f>INDEX(Variables[Variable],MATCH(Systematic[[#This Row],[VariableIndex]],Variables[Index],0))</f>
        <v>Specific flux</v>
      </c>
      <c r="G1460" s="134">
        <f>Systematic[[#This Row],[Sample]]*1000000+Systematic[[#This Row],[SubSample]]*10000+Systematic[[#This Row],[VariableIndex]]</f>
        <v>4030003</v>
      </c>
      <c r="H1460" s="134">
        <f>Systematic[[#This Row],[SampleVariableLabel]]+100*Systematic[[#This Row],[State]]</f>
        <v>4031203</v>
      </c>
      <c r="I1460" s="135" t="e">
        <f>IF(Systematic[[#This Row],[Sample]]&gt;nSamples,"",INDEX(MarkStats[],MATCH(Systematic[[#This Row],[SampleVariableLabel]],MarkStats[Label],0), Systematic[[#This Row],[State]]+4))</f>
        <v>#N/A</v>
      </c>
    </row>
    <row r="1461" spans="1:9" x14ac:dyDescent="0.25">
      <c r="A1461" s="1">
        <f t="shared" si="69"/>
        <v>4</v>
      </c>
      <c r="B1461" s="1">
        <f t="shared" si="70"/>
        <v>3</v>
      </c>
      <c r="C1461" s="1">
        <f>IF(Systematic[[#This Row],[VariableIndex]]&gt;1,C1460,IF(C1460+1=StepsPerSubsample,0,C1460+1))</f>
        <v>12</v>
      </c>
      <c r="D1461" s="1">
        <f t="shared" si="68"/>
        <v>4</v>
      </c>
      <c r="E1461" s="1" t="str">
        <f>INDEX(Protocol[Mark],MATCH(C1461,Protocol[Step],0))</f>
        <v>11AsTm</v>
      </c>
      <c r="F1461" s="151" t="str">
        <f>INDEX(Variables[Variable],MATCH(Systematic[[#This Row],[VariableIndex]],Variables[Index],0))</f>
        <v>Flux control ratio</v>
      </c>
      <c r="G1461" s="134">
        <f>Systematic[[#This Row],[Sample]]*1000000+Systematic[[#This Row],[SubSample]]*10000+Systematic[[#This Row],[VariableIndex]]</f>
        <v>4030004</v>
      </c>
      <c r="H1461" s="134">
        <f>Systematic[[#This Row],[SampleVariableLabel]]+100*Systematic[[#This Row],[State]]</f>
        <v>4031204</v>
      </c>
      <c r="I1461" s="135" t="e">
        <f>IF(Systematic[[#This Row],[Sample]]&gt;nSamples,"",INDEX(MarkStats[],MATCH(Systematic[[#This Row],[SampleVariableLabel]],MarkStats[Label],0), Systematic[[#This Row],[State]]+4))</f>
        <v>#N/A</v>
      </c>
    </row>
    <row r="1462" spans="1:9" x14ac:dyDescent="0.25">
      <c r="A1462" s="1">
        <f t="shared" si="69"/>
        <v>4</v>
      </c>
      <c r="B1462" s="1">
        <f t="shared" si="70"/>
        <v>3</v>
      </c>
      <c r="C1462" s="1">
        <f>IF(Systematic[[#This Row],[VariableIndex]]&gt;1,C1461,IF(C1461+1=StepsPerSubsample,0,C1461+1))</f>
        <v>12</v>
      </c>
      <c r="D1462" s="1">
        <f t="shared" si="68"/>
        <v>5</v>
      </c>
      <c r="E1462" s="1" t="str">
        <f>INDEX(Protocol[Mark],MATCH(C1462,Protocol[Step],0))</f>
        <v>11AsTm</v>
      </c>
      <c r="F1462" s="151" t="str">
        <f>INDEX(Variables[Variable],MATCH(Systematic[[#This Row],[VariableIndex]],Variables[Index],0))</f>
        <v>Specific flux (mt)</v>
      </c>
      <c r="G1462" s="134">
        <f>Systematic[[#This Row],[Sample]]*1000000+Systematic[[#This Row],[SubSample]]*10000+Systematic[[#This Row],[VariableIndex]]</f>
        <v>4030005</v>
      </c>
      <c r="H1462" s="134">
        <f>Systematic[[#This Row],[SampleVariableLabel]]+100*Systematic[[#This Row],[State]]</f>
        <v>4031205</v>
      </c>
      <c r="I1462" s="135" t="e">
        <f>IF(Systematic[[#This Row],[Sample]]&gt;nSamples,"",INDEX(MarkStats[],MATCH(Systematic[[#This Row],[SampleVariableLabel]],MarkStats[Label],0), Systematic[[#This Row],[State]]+4))</f>
        <v>#N/A</v>
      </c>
    </row>
    <row r="1463" spans="1:9" x14ac:dyDescent="0.25">
      <c r="A1463" s="1">
        <f t="shared" si="69"/>
        <v>4</v>
      </c>
      <c r="B1463" s="1">
        <f t="shared" si="70"/>
        <v>3</v>
      </c>
      <c r="C1463" s="1">
        <f>IF(Systematic[[#This Row],[VariableIndex]]&gt;1,C1462,IF(C1462+1=StepsPerSubsample,0,C1462+1))</f>
        <v>12</v>
      </c>
      <c r="D1463" s="1">
        <f t="shared" si="68"/>
        <v>6</v>
      </c>
      <c r="E1463" s="1" t="str">
        <f>INDEX(Protocol[Mark],MATCH(C1463,Protocol[Step],0))</f>
        <v>11AsTm</v>
      </c>
      <c r="F1463" s="151" t="str">
        <f>INDEX(Variables[Variable],MATCH(Systematic[[#This Row],[VariableIndex]],Variables[Index],0))</f>
        <v>FCR (mt: ROX-corr.)</v>
      </c>
      <c r="G1463" s="134">
        <f>Systematic[[#This Row],[Sample]]*1000000+Systematic[[#This Row],[SubSample]]*10000+Systematic[[#This Row],[VariableIndex]]</f>
        <v>4030006</v>
      </c>
      <c r="H1463" s="134">
        <f>Systematic[[#This Row],[SampleVariableLabel]]+100*Systematic[[#This Row],[State]]</f>
        <v>4031206</v>
      </c>
      <c r="I1463" s="135" t="e">
        <f>IF(Systematic[[#This Row],[Sample]]&gt;nSamples,"",INDEX(MarkStats[],MATCH(Systematic[[#This Row],[SampleVariableLabel]],MarkStats[Label],0), Systematic[[#This Row],[State]]+4))</f>
        <v>#N/A</v>
      </c>
    </row>
    <row r="1464" spans="1:9" x14ac:dyDescent="0.25">
      <c r="A1464" s="1">
        <f t="shared" si="69"/>
        <v>4</v>
      </c>
      <c r="B1464" s="1">
        <f t="shared" si="70"/>
        <v>3</v>
      </c>
      <c r="C1464" s="1">
        <f>IF(Systematic[[#This Row],[VariableIndex]]&gt;1,C1463,IF(C1463+1=StepsPerSubsample,0,C1463+1))</f>
        <v>12</v>
      </c>
      <c r="D1464" s="1">
        <f t="shared" si="68"/>
        <v>7</v>
      </c>
      <c r="E1464" s="1" t="str">
        <f>INDEX(Protocol[Mark],MATCH(C1464,Protocol[Step],0))</f>
        <v>11AsTm</v>
      </c>
      <c r="F1464" s="151" t="str">
        <f>INDEX(Variables[Variable],MATCH(Systematic[[#This Row],[VariableIndex]],Variables[Index],0))</f>
        <v>FCR (mt: ROX-corr.)</v>
      </c>
      <c r="G1464" s="134">
        <f>Systematic[[#This Row],[Sample]]*1000000+Systematic[[#This Row],[SubSample]]*10000+Systematic[[#This Row],[VariableIndex]]</f>
        <v>4030007</v>
      </c>
      <c r="H1464" s="134">
        <f>Systematic[[#This Row],[SampleVariableLabel]]+100*Systematic[[#This Row],[State]]</f>
        <v>4031207</v>
      </c>
      <c r="I1464" s="135" t="e">
        <f>IF(Systematic[[#This Row],[Sample]]&gt;nSamples,"",INDEX(MarkStats[],MATCH(Systematic[[#This Row],[SampleVariableLabel]],MarkStats[Label],0), Systematic[[#This Row],[State]]+4))</f>
        <v>#N/A</v>
      </c>
    </row>
    <row r="1465" spans="1:9" x14ac:dyDescent="0.25">
      <c r="A1465" s="1">
        <f t="shared" si="69"/>
        <v>4</v>
      </c>
      <c r="B1465" s="1">
        <f t="shared" si="70"/>
        <v>3</v>
      </c>
      <c r="C1465" s="1">
        <f>IF(Systematic[[#This Row],[VariableIndex]]&gt;1,C1464,IF(C1464+1=StepsPerSubsample,0,C1464+1))</f>
        <v>13</v>
      </c>
      <c r="D1465" s="1">
        <f t="shared" si="68"/>
        <v>1</v>
      </c>
      <c r="E1465" s="1" t="str">
        <f>INDEX(Protocol[Mark],MATCH(C1465,Protocol[Step],0))</f>
        <v>12Azd</v>
      </c>
      <c r="F1465" s="151" t="str">
        <f>INDEX(Variables[Variable],MATCH(Systematic[[#This Row],[VariableIndex]],Variables[Index],0))</f>
        <v>O2 concentration</v>
      </c>
      <c r="G1465" s="134">
        <f>Systematic[[#This Row],[Sample]]*1000000+Systematic[[#This Row],[SubSample]]*10000+Systematic[[#This Row],[VariableIndex]]</f>
        <v>4030001</v>
      </c>
      <c r="H1465" s="134">
        <f>Systematic[[#This Row],[SampleVariableLabel]]+100*Systematic[[#This Row],[State]]</f>
        <v>4031301</v>
      </c>
      <c r="I1465" s="135" t="e">
        <f>IF(Systematic[[#This Row],[Sample]]&gt;nSamples,"",INDEX(MarkStats[],MATCH(Systematic[[#This Row],[SampleVariableLabel]],MarkStats[Label],0), Systematic[[#This Row],[State]]+4))</f>
        <v>#N/A</v>
      </c>
    </row>
    <row r="1466" spans="1:9" x14ac:dyDescent="0.25">
      <c r="A1466" s="1">
        <f t="shared" si="69"/>
        <v>4</v>
      </c>
      <c r="B1466" s="1">
        <f t="shared" si="70"/>
        <v>3</v>
      </c>
      <c r="C1466" s="1">
        <f>IF(Systematic[[#This Row],[VariableIndex]]&gt;1,C1465,IF(C1465+1=StepsPerSubsample,0,C1465+1))</f>
        <v>13</v>
      </c>
      <c r="D1466" s="1">
        <f t="shared" si="68"/>
        <v>2</v>
      </c>
      <c r="E1466" s="1" t="str">
        <f>INDEX(Protocol[Mark],MATCH(C1466,Protocol[Step],0))</f>
        <v>12Azd</v>
      </c>
      <c r="F1466" s="151" t="str">
        <f>INDEX(Variables[Variable],MATCH(Systematic[[#This Row],[VariableIndex]],Variables[Index],0))</f>
        <v>O2 flux per volume</v>
      </c>
      <c r="G1466" s="134">
        <f>Systematic[[#This Row],[Sample]]*1000000+Systematic[[#This Row],[SubSample]]*10000+Systematic[[#This Row],[VariableIndex]]</f>
        <v>4030002</v>
      </c>
      <c r="H1466" s="134">
        <f>Systematic[[#This Row],[SampleVariableLabel]]+100*Systematic[[#This Row],[State]]</f>
        <v>4031302</v>
      </c>
      <c r="I1466" s="135" t="e">
        <f>IF(Systematic[[#This Row],[Sample]]&gt;nSamples,"",INDEX(MarkStats[],MATCH(Systematic[[#This Row],[SampleVariableLabel]],MarkStats[Label],0), Systematic[[#This Row],[State]]+4))</f>
        <v>#N/A</v>
      </c>
    </row>
    <row r="1467" spans="1:9" x14ac:dyDescent="0.25">
      <c r="A1467" s="1">
        <f t="shared" si="69"/>
        <v>4</v>
      </c>
      <c r="B1467" s="1">
        <f t="shared" si="70"/>
        <v>3</v>
      </c>
      <c r="C1467" s="1">
        <f>IF(Systematic[[#This Row],[VariableIndex]]&gt;1,C1466,IF(C1466+1=StepsPerSubsample,0,C1466+1))</f>
        <v>13</v>
      </c>
      <c r="D1467" s="1">
        <f t="shared" si="68"/>
        <v>3</v>
      </c>
      <c r="E1467" s="1" t="str">
        <f>INDEX(Protocol[Mark],MATCH(C1467,Protocol[Step],0))</f>
        <v>12Azd</v>
      </c>
      <c r="F1467" s="151" t="str">
        <f>INDEX(Variables[Variable],MATCH(Systematic[[#This Row],[VariableIndex]],Variables[Index],0))</f>
        <v>Specific flux</v>
      </c>
      <c r="G1467" s="134">
        <f>Systematic[[#This Row],[Sample]]*1000000+Systematic[[#This Row],[SubSample]]*10000+Systematic[[#This Row],[VariableIndex]]</f>
        <v>4030003</v>
      </c>
      <c r="H1467" s="134">
        <f>Systematic[[#This Row],[SampleVariableLabel]]+100*Systematic[[#This Row],[State]]</f>
        <v>4031303</v>
      </c>
      <c r="I1467" s="135" t="e">
        <f>IF(Systematic[[#This Row],[Sample]]&gt;nSamples,"",INDEX(MarkStats[],MATCH(Systematic[[#This Row],[SampleVariableLabel]],MarkStats[Label],0), Systematic[[#This Row],[State]]+4))</f>
        <v>#N/A</v>
      </c>
    </row>
    <row r="1468" spans="1:9" x14ac:dyDescent="0.25">
      <c r="A1468" s="1">
        <f t="shared" si="69"/>
        <v>4</v>
      </c>
      <c r="B1468" s="1">
        <f t="shared" si="70"/>
        <v>3</v>
      </c>
      <c r="C1468" s="1">
        <f>IF(Systematic[[#This Row],[VariableIndex]]&gt;1,C1467,IF(C1467+1=StepsPerSubsample,0,C1467+1))</f>
        <v>13</v>
      </c>
      <c r="D1468" s="1">
        <f t="shared" si="68"/>
        <v>4</v>
      </c>
      <c r="E1468" s="1" t="str">
        <f>INDEX(Protocol[Mark],MATCH(C1468,Protocol[Step],0))</f>
        <v>12Azd</v>
      </c>
      <c r="F1468" s="151" t="str">
        <f>INDEX(Variables[Variable],MATCH(Systematic[[#This Row],[VariableIndex]],Variables[Index],0))</f>
        <v>Flux control ratio</v>
      </c>
      <c r="G1468" s="134">
        <f>Systematic[[#This Row],[Sample]]*1000000+Systematic[[#This Row],[SubSample]]*10000+Systematic[[#This Row],[VariableIndex]]</f>
        <v>4030004</v>
      </c>
      <c r="H1468" s="134">
        <f>Systematic[[#This Row],[SampleVariableLabel]]+100*Systematic[[#This Row],[State]]</f>
        <v>4031304</v>
      </c>
      <c r="I1468" s="135" t="e">
        <f>IF(Systematic[[#This Row],[Sample]]&gt;nSamples,"",INDEX(MarkStats[],MATCH(Systematic[[#This Row],[SampleVariableLabel]],MarkStats[Label],0), Systematic[[#This Row],[State]]+4))</f>
        <v>#N/A</v>
      </c>
    </row>
    <row r="1469" spans="1:9" x14ac:dyDescent="0.25">
      <c r="A1469" s="1">
        <f t="shared" si="69"/>
        <v>4</v>
      </c>
      <c r="B1469" s="1">
        <f t="shared" si="70"/>
        <v>3</v>
      </c>
      <c r="C1469" s="1">
        <f>IF(Systematic[[#This Row],[VariableIndex]]&gt;1,C1468,IF(C1468+1=StepsPerSubsample,0,C1468+1))</f>
        <v>13</v>
      </c>
      <c r="D1469" s="1">
        <f t="shared" si="68"/>
        <v>5</v>
      </c>
      <c r="E1469" s="1" t="str">
        <f>INDEX(Protocol[Mark],MATCH(C1469,Protocol[Step],0))</f>
        <v>12Azd</v>
      </c>
      <c r="F1469" s="151" t="str">
        <f>INDEX(Variables[Variable],MATCH(Systematic[[#This Row],[VariableIndex]],Variables[Index],0))</f>
        <v>Specific flux (mt)</v>
      </c>
      <c r="G1469" s="134">
        <f>Systematic[[#This Row],[Sample]]*1000000+Systematic[[#This Row],[SubSample]]*10000+Systematic[[#This Row],[VariableIndex]]</f>
        <v>4030005</v>
      </c>
      <c r="H1469" s="134">
        <f>Systematic[[#This Row],[SampleVariableLabel]]+100*Systematic[[#This Row],[State]]</f>
        <v>4031305</v>
      </c>
      <c r="I1469" s="135" t="e">
        <f>IF(Systematic[[#This Row],[Sample]]&gt;nSamples,"",INDEX(MarkStats[],MATCH(Systematic[[#This Row],[SampleVariableLabel]],MarkStats[Label],0), Systematic[[#This Row],[State]]+4))</f>
        <v>#N/A</v>
      </c>
    </row>
    <row r="1470" spans="1:9" x14ac:dyDescent="0.25">
      <c r="A1470" s="1">
        <f t="shared" si="69"/>
        <v>4</v>
      </c>
      <c r="B1470" s="1">
        <f t="shared" si="70"/>
        <v>3</v>
      </c>
      <c r="C1470" s="1">
        <f>IF(Systematic[[#This Row],[VariableIndex]]&gt;1,C1469,IF(C1469+1=StepsPerSubsample,0,C1469+1))</f>
        <v>13</v>
      </c>
      <c r="D1470" s="1">
        <f t="shared" si="68"/>
        <v>6</v>
      </c>
      <c r="E1470" s="1" t="str">
        <f>INDEX(Protocol[Mark],MATCH(C1470,Protocol[Step],0))</f>
        <v>12Azd</v>
      </c>
      <c r="F1470" s="151" t="str">
        <f>INDEX(Variables[Variable],MATCH(Systematic[[#This Row],[VariableIndex]],Variables[Index],0))</f>
        <v>FCR (mt: ROX-corr.)</v>
      </c>
      <c r="G1470" s="134">
        <f>Systematic[[#This Row],[Sample]]*1000000+Systematic[[#This Row],[SubSample]]*10000+Systematic[[#This Row],[VariableIndex]]</f>
        <v>4030006</v>
      </c>
      <c r="H1470" s="134">
        <f>Systematic[[#This Row],[SampleVariableLabel]]+100*Systematic[[#This Row],[State]]</f>
        <v>4031306</v>
      </c>
      <c r="I1470" s="135" t="e">
        <f>IF(Systematic[[#This Row],[Sample]]&gt;nSamples,"",INDEX(MarkStats[],MATCH(Systematic[[#This Row],[SampleVariableLabel]],MarkStats[Label],0), Systematic[[#This Row],[State]]+4))</f>
        <v>#N/A</v>
      </c>
    </row>
    <row r="1471" spans="1:9" x14ac:dyDescent="0.25">
      <c r="A1471" s="1">
        <f t="shared" si="69"/>
        <v>4</v>
      </c>
      <c r="B1471" s="1">
        <f t="shared" si="70"/>
        <v>3</v>
      </c>
      <c r="C1471" s="1">
        <f>IF(Systematic[[#This Row],[VariableIndex]]&gt;1,C1470,IF(C1470+1=StepsPerSubsample,0,C1470+1))</f>
        <v>13</v>
      </c>
      <c r="D1471" s="1">
        <f t="shared" si="68"/>
        <v>7</v>
      </c>
      <c r="E1471" s="1" t="str">
        <f>INDEX(Protocol[Mark],MATCH(C1471,Protocol[Step],0))</f>
        <v>12Azd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4030007</v>
      </c>
      <c r="H1471" s="134">
        <f>Systematic[[#This Row],[SampleVariableLabel]]+100*Systematic[[#This Row],[State]]</f>
        <v>4031307</v>
      </c>
      <c r="I1471" s="135" t="e">
        <f>IF(Systematic[[#This Row],[Sample]]&gt;nSamples,"",INDEX(MarkStats[],MATCH(Systematic[[#This Row],[SampleVariableLabel]],MarkStats[Label],0), Systematic[[#This Row],[State]]+4))</f>
        <v>#N/A</v>
      </c>
    </row>
    <row r="1472" spans="1:9" x14ac:dyDescent="0.25">
      <c r="A1472" s="1">
        <f t="shared" si="69"/>
        <v>4</v>
      </c>
      <c r="B1472" s="1">
        <f t="shared" si="70"/>
        <v>4</v>
      </c>
      <c r="C1472" s="1">
        <f>IF(Systematic[[#This Row],[VariableIndex]]&gt;1,C1471,IF(C1471+1=StepsPerSubsample,0,C1471+1))</f>
        <v>0</v>
      </c>
      <c r="D1472" s="1">
        <f t="shared" si="68"/>
        <v>1</v>
      </c>
      <c r="E1472" s="1" t="str">
        <f>INDEX(Protocol[Mark],MATCH(C1472,Protocol[Step],0))</f>
        <v>1ce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4040001</v>
      </c>
      <c r="H1472" s="134">
        <f>Systematic[[#This Row],[SampleVariableLabel]]+100*Systematic[[#This Row],[State]]</f>
        <v>4040001</v>
      </c>
      <c r="I1472" s="135" t="e">
        <f>IF(Systematic[[#This Row],[Sample]]&gt;nSamples,"",INDEX(MarkStats[],MATCH(Systematic[[#This Row],[SampleVariableLabel]],MarkStats[Label],0), Systematic[[#This Row],[State]]+4))</f>
        <v>#N/A</v>
      </c>
    </row>
    <row r="1473" spans="1:9" x14ac:dyDescent="0.25">
      <c r="A1473" s="1">
        <f t="shared" si="69"/>
        <v>4</v>
      </c>
      <c r="B1473" s="1">
        <f t="shared" si="70"/>
        <v>4</v>
      </c>
      <c r="C1473" s="1">
        <f>IF(Systematic[[#This Row],[VariableIndex]]&gt;1,C1472,IF(C1472+1=StepsPerSubsample,0,C1472+1))</f>
        <v>0</v>
      </c>
      <c r="D1473" s="1">
        <f t="shared" si="68"/>
        <v>2</v>
      </c>
      <c r="E1473" s="1" t="str">
        <f>INDEX(Protocol[Mark],MATCH(C1473,Protocol[Step],0))</f>
        <v>1ce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4040002</v>
      </c>
      <c r="H1473" s="134">
        <f>Systematic[[#This Row],[SampleVariableLabel]]+100*Systematic[[#This Row],[State]]</f>
        <v>4040002</v>
      </c>
      <c r="I1473" s="135" t="e">
        <f>IF(Systematic[[#This Row],[Sample]]&gt;nSamples,"",INDEX(MarkStats[],MATCH(Systematic[[#This Row],[SampleVariableLabel]],MarkStats[Label],0), Systematic[[#This Row],[State]]+4))</f>
        <v>#N/A</v>
      </c>
    </row>
    <row r="1474" spans="1:9" x14ac:dyDescent="0.25">
      <c r="A1474" s="1">
        <f t="shared" si="69"/>
        <v>4</v>
      </c>
      <c r="B1474" s="1">
        <f t="shared" si="70"/>
        <v>4</v>
      </c>
      <c r="C1474" s="1">
        <f>IF(Systematic[[#This Row],[VariableIndex]]&gt;1,C1473,IF(C1473+1=StepsPerSubsample,0,C1473+1))</f>
        <v>0</v>
      </c>
      <c r="D1474" s="1">
        <f t="shared" si="68"/>
        <v>3</v>
      </c>
      <c r="E1474" s="1" t="str">
        <f>INDEX(Protocol[Mark],MATCH(C1474,Protocol[Step],0))</f>
        <v>1ce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4040003</v>
      </c>
      <c r="H1474" s="134">
        <f>Systematic[[#This Row],[SampleVariableLabel]]+100*Systematic[[#This Row],[State]]</f>
        <v>4040003</v>
      </c>
      <c r="I1474" s="135" t="e">
        <f>IF(Systematic[[#This Row],[Sample]]&gt;nSamples,"",INDEX(MarkStats[],MATCH(Systematic[[#This Row],[SampleVariableLabel]],MarkStats[Label],0), Systematic[[#This Row],[State]]+4))</f>
        <v>#N/A</v>
      </c>
    </row>
    <row r="1475" spans="1:9" x14ac:dyDescent="0.25">
      <c r="A1475" s="1">
        <f t="shared" si="69"/>
        <v>4</v>
      </c>
      <c r="B1475" s="1">
        <f t="shared" si="70"/>
        <v>4</v>
      </c>
      <c r="C1475" s="1">
        <f>IF(Systematic[[#This Row],[VariableIndex]]&gt;1,C1474,IF(C1474+1=StepsPerSubsample,0,C1474+1))</f>
        <v>0</v>
      </c>
      <c r="D1475" s="1">
        <f t="shared" ref="D1475:D1538" si="71">IF(D1474=nVariables,1,D1474+1)</f>
        <v>4</v>
      </c>
      <c r="E1475" s="1" t="str">
        <f>INDEX(Protocol[Mark],MATCH(C1475,Protocol[Step],0))</f>
        <v>1ce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4040004</v>
      </c>
      <c r="H1475" s="134">
        <f>Systematic[[#This Row],[SampleVariableLabel]]+100*Systematic[[#This Row],[State]]</f>
        <v>4040004</v>
      </c>
      <c r="I1475" s="135" t="e">
        <f>IF(Systematic[[#This Row],[Sample]]&gt;nSamples,"",INDEX(MarkStats[],MATCH(Systematic[[#This Row],[SampleVariableLabel]],MarkStats[Label],0), Systematic[[#This Row],[State]]+4))</f>
        <v>#N/A</v>
      </c>
    </row>
    <row r="1476" spans="1:9" x14ac:dyDescent="0.25">
      <c r="A1476" s="1">
        <f t="shared" si="69"/>
        <v>4</v>
      </c>
      <c r="B1476" s="1">
        <f t="shared" si="70"/>
        <v>4</v>
      </c>
      <c r="C1476" s="1">
        <f>IF(Systematic[[#This Row],[VariableIndex]]&gt;1,C1475,IF(C1475+1=StepsPerSubsample,0,C1475+1))</f>
        <v>0</v>
      </c>
      <c r="D1476" s="1">
        <f t="shared" si="71"/>
        <v>5</v>
      </c>
      <c r="E1476" s="1" t="str">
        <f>INDEX(Protocol[Mark],MATCH(C1476,Protocol[Step],0))</f>
        <v>1ce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4040005</v>
      </c>
      <c r="H1476" s="134">
        <f>Systematic[[#This Row],[SampleVariableLabel]]+100*Systematic[[#This Row],[State]]</f>
        <v>4040005</v>
      </c>
      <c r="I1476" s="135" t="e">
        <f>IF(Systematic[[#This Row],[Sample]]&gt;nSamples,"",INDEX(MarkStats[],MATCH(Systematic[[#This Row],[SampleVariableLabel]],MarkStats[Label],0), Systematic[[#This Row],[State]]+4))</f>
        <v>#N/A</v>
      </c>
    </row>
    <row r="1477" spans="1:9" x14ac:dyDescent="0.25">
      <c r="A1477" s="1">
        <f t="shared" si="69"/>
        <v>4</v>
      </c>
      <c r="B1477" s="1">
        <f t="shared" si="70"/>
        <v>4</v>
      </c>
      <c r="C1477" s="1">
        <f>IF(Systematic[[#This Row],[VariableIndex]]&gt;1,C1476,IF(C1476+1=StepsPerSubsample,0,C1476+1))</f>
        <v>0</v>
      </c>
      <c r="D1477" s="1">
        <f t="shared" si="71"/>
        <v>6</v>
      </c>
      <c r="E1477" s="1" t="str">
        <f>INDEX(Protocol[Mark],MATCH(C1477,Protocol[Step],0))</f>
        <v>1ce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4040006</v>
      </c>
      <c r="H1477" s="134">
        <f>Systematic[[#This Row],[SampleVariableLabel]]+100*Systematic[[#This Row],[State]]</f>
        <v>4040006</v>
      </c>
      <c r="I1477" s="135" t="e">
        <f>IF(Systematic[[#This Row],[Sample]]&gt;nSamples,"",INDEX(MarkStats[],MATCH(Systematic[[#This Row],[SampleVariableLabel]],MarkStats[Label],0), Systematic[[#This Row],[State]]+4))</f>
        <v>#N/A</v>
      </c>
    </row>
    <row r="1478" spans="1:9" x14ac:dyDescent="0.25">
      <c r="A1478" s="1">
        <f t="shared" si="69"/>
        <v>4</v>
      </c>
      <c r="B1478" s="1">
        <f t="shared" si="70"/>
        <v>4</v>
      </c>
      <c r="C1478" s="1">
        <f>IF(Systematic[[#This Row],[VariableIndex]]&gt;1,C1477,IF(C1477+1=StepsPerSubsample,0,C1477+1))</f>
        <v>0</v>
      </c>
      <c r="D1478" s="1">
        <f t="shared" si="71"/>
        <v>7</v>
      </c>
      <c r="E1478" s="1" t="str">
        <f>INDEX(Protocol[Mark],MATCH(C1478,Protocol[Step],0))</f>
        <v>1ce</v>
      </c>
      <c r="F1478" s="151" t="str">
        <f>INDEX(Variables[Variable],MATCH(Systematic[[#This Row],[VariableIndex]],Variables[Index],0))</f>
        <v>FCR (mt: ROX-corr.)</v>
      </c>
      <c r="G1478" s="134">
        <f>Systematic[[#This Row],[Sample]]*1000000+Systematic[[#This Row],[SubSample]]*10000+Systematic[[#This Row],[VariableIndex]]</f>
        <v>4040007</v>
      </c>
      <c r="H1478" s="134">
        <f>Systematic[[#This Row],[SampleVariableLabel]]+100*Systematic[[#This Row],[State]]</f>
        <v>4040007</v>
      </c>
      <c r="I1478" s="135" t="e">
        <f>IF(Systematic[[#This Row],[Sample]]&gt;nSamples,"",INDEX(MarkStats[],MATCH(Systematic[[#This Row],[SampleVariableLabel]],MarkStats[Label],0), Systematic[[#This Row],[State]]+4))</f>
        <v>#N/A</v>
      </c>
    </row>
    <row r="1479" spans="1:9" x14ac:dyDescent="0.25">
      <c r="A1479" s="1">
        <f t="shared" si="69"/>
        <v>4</v>
      </c>
      <c r="B1479" s="1">
        <f t="shared" si="70"/>
        <v>4</v>
      </c>
      <c r="C1479" s="1">
        <f>IF(Systematic[[#This Row],[VariableIndex]]&gt;1,C1478,IF(C1478+1=StepsPerSubsample,0,C1478+1))</f>
        <v>1</v>
      </c>
      <c r="D1479" s="1">
        <f t="shared" si="71"/>
        <v>1</v>
      </c>
      <c r="E1479" s="1" t="str">
        <f>INDEX(Protocol[Mark],MATCH(C1479,Protocol[Step],0))</f>
        <v>2P10</v>
      </c>
      <c r="F1479" s="151" t="str">
        <f>INDEX(Variables[Variable],MATCH(Systematic[[#This Row],[VariableIndex]],Variables[Index],0))</f>
        <v>O2 concentration</v>
      </c>
      <c r="G1479" s="134">
        <f>Systematic[[#This Row],[Sample]]*1000000+Systematic[[#This Row],[SubSample]]*10000+Systematic[[#This Row],[VariableIndex]]</f>
        <v>4040001</v>
      </c>
      <c r="H1479" s="134">
        <f>Systematic[[#This Row],[SampleVariableLabel]]+100*Systematic[[#This Row],[State]]</f>
        <v>4040101</v>
      </c>
      <c r="I1479" s="135" t="e">
        <f>IF(Systematic[[#This Row],[Sample]]&gt;nSamples,"",INDEX(MarkStats[],MATCH(Systematic[[#This Row],[SampleVariableLabel]],MarkStats[Label],0), Systematic[[#This Row],[State]]+4))</f>
        <v>#N/A</v>
      </c>
    </row>
    <row r="1480" spans="1:9" x14ac:dyDescent="0.25">
      <c r="A1480" s="1">
        <f t="shared" si="69"/>
        <v>4</v>
      </c>
      <c r="B1480" s="1">
        <f t="shared" si="70"/>
        <v>4</v>
      </c>
      <c r="C1480" s="1">
        <f>IF(Systematic[[#This Row],[VariableIndex]]&gt;1,C1479,IF(C1479+1=StepsPerSubsample,0,C1479+1))</f>
        <v>1</v>
      </c>
      <c r="D1480" s="1">
        <f t="shared" si="71"/>
        <v>2</v>
      </c>
      <c r="E1480" s="1" t="str">
        <f>INDEX(Protocol[Mark],MATCH(C1480,Protocol[Step],0))</f>
        <v>2P10</v>
      </c>
      <c r="F1480" s="151" t="str">
        <f>INDEX(Variables[Variable],MATCH(Systematic[[#This Row],[VariableIndex]],Variables[Index],0))</f>
        <v>O2 flux per volume</v>
      </c>
      <c r="G1480" s="134">
        <f>Systematic[[#This Row],[Sample]]*1000000+Systematic[[#This Row],[SubSample]]*10000+Systematic[[#This Row],[VariableIndex]]</f>
        <v>4040002</v>
      </c>
      <c r="H1480" s="134">
        <f>Systematic[[#This Row],[SampleVariableLabel]]+100*Systematic[[#This Row],[State]]</f>
        <v>4040102</v>
      </c>
      <c r="I1480" s="135" t="e">
        <f>IF(Systematic[[#This Row],[Sample]]&gt;nSamples,"",INDEX(MarkStats[],MATCH(Systematic[[#This Row],[SampleVariableLabel]],MarkStats[Label],0), Systematic[[#This Row],[State]]+4))</f>
        <v>#N/A</v>
      </c>
    </row>
    <row r="1481" spans="1:9" x14ac:dyDescent="0.25">
      <c r="A1481" s="1">
        <f t="shared" si="69"/>
        <v>4</v>
      </c>
      <c r="B1481" s="1">
        <f t="shared" si="70"/>
        <v>4</v>
      </c>
      <c r="C1481" s="1">
        <f>IF(Systematic[[#This Row],[VariableIndex]]&gt;1,C1480,IF(C1480+1=StepsPerSubsample,0,C1480+1))</f>
        <v>1</v>
      </c>
      <c r="D1481" s="1">
        <f t="shared" si="71"/>
        <v>3</v>
      </c>
      <c r="E1481" s="1" t="str">
        <f>INDEX(Protocol[Mark],MATCH(C1481,Protocol[Step],0))</f>
        <v>2P10</v>
      </c>
      <c r="F1481" s="151" t="str">
        <f>INDEX(Variables[Variable],MATCH(Systematic[[#This Row],[VariableIndex]],Variables[Index],0))</f>
        <v>Specific flux</v>
      </c>
      <c r="G1481" s="134">
        <f>Systematic[[#This Row],[Sample]]*1000000+Systematic[[#This Row],[SubSample]]*10000+Systematic[[#This Row],[VariableIndex]]</f>
        <v>4040003</v>
      </c>
      <c r="H1481" s="134">
        <f>Systematic[[#This Row],[SampleVariableLabel]]+100*Systematic[[#This Row],[State]]</f>
        <v>4040103</v>
      </c>
      <c r="I1481" s="135" t="e">
        <f>IF(Systematic[[#This Row],[Sample]]&gt;nSamples,"",INDEX(MarkStats[],MATCH(Systematic[[#This Row],[SampleVariableLabel]],MarkStats[Label],0), Systematic[[#This Row],[State]]+4))</f>
        <v>#N/A</v>
      </c>
    </row>
    <row r="1482" spans="1:9" x14ac:dyDescent="0.25">
      <c r="A1482" s="1">
        <f t="shared" si="69"/>
        <v>4</v>
      </c>
      <c r="B1482" s="1">
        <f t="shared" si="70"/>
        <v>4</v>
      </c>
      <c r="C1482" s="1">
        <f>IF(Systematic[[#This Row],[VariableIndex]]&gt;1,C1481,IF(C1481+1=StepsPerSubsample,0,C1481+1))</f>
        <v>1</v>
      </c>
      <c r="D1482" s="1">
        <f t="shared" si="71"/>
        <v>4</v>
      </c>
      <c r="E1482" s="1" t="str">
        <f>INDEX(Protocol[Mark],MATCH(C1482,Protocol[Step],0))</f>
        <v>2P10</v>
      </c>
      <c r="F1482" s="151" t="str">
        <f>INDEX(Variables[Variable],MATCH(Systematic[[#This Row],[VariableIndex]],Variables[Index],0))</f>
        <v>Flux control ratio</v>
      </c>
      <c r="G1482" s="134">
        <f>Systematic[[#This Row],[Sample]]*1000000+Systematic[[#This Row],[SubSample]]*10000+Systematic[[#This Row],[VariableIndex]]</f>
        <v>4040004</v>
      </c>
      <c r="H1482" s="134">
        <f>Systematic[[#This Row],[SampleVariableLabel]]+100*Systematic[[#This Row],[State]]</f>
        <v>4040104</v>
      </c>
      <c r="I1482" s="135" t="e">
        <f>IF(Systematic[[#This Row],[Sample]]&gt;nSamples,"",INDEX(MarkStats[],MATCH(Systematic[[#This Row],[SampleVariableLabel]],MarkStats[Label],0), Systematic[[#This Row],[State]]+4))</f>
        <v>#N/A</v>
      </c>
    </row>
    <row r="1483" spans="1:9" x14ac:dyDescent="0.25">
      <c r="A1483" s="1">
        <f t="shared" si="69"/>
        <v>4</v>
      </c>
      <c r="B1483" s="1">
        <f t="shared" si="70"/>
        <v>4</v>
      </c>
      <c r="C1483" s="1">
        <f>IF(Systematic[[#This Row],[VariableIndex]]&gt;1,C1482,IF(C1482+1=StepsPerSubsample,0,C1482+1))</f>
        <v>1</v>
      </c>
      <c r="D1483" s="1">
        <f t="shared" si="71"/>
        <v>5</v>
      </c>
      <c r="E1483" s="1" t="str">
        <f>INDEX(Protocol[Mark],MATCH(C1483,Protocol[Step],0))</f>
        <v>2P10</v>
      </c>
      <c r="F1483" s="151" t="str">
        <f>INDEX(Variables[Variable],MATCH(Systematic[[#This Row],[VariableIndex]],Variables[Index],0))</f>
        <v>Specific flux (mt)</v>
      </c>
      <c r="G1483" s="134">
        <f>Systematic[[#This Row],[Sample]]*1000000+Systematic[[#This Row],[SubSample]]*10000+Systematic[[#This Row],[VariableIndex]]</f>
        <v>4040005</v>
      </c>
      <c r="H1483" s="134">
        <f>Systematic[[#This Row],[SampleVariableLabel]]+100*Systematic[[#This Row],[State]]</f>
        <v>4040105</v>
      </c>
      <c r="I1483" s="135" t="e">
        <f>IF(Systematic[[#This Row],[Sample]]&gt;nSamples,"",INDEX(MarkStats[],MATCH(Systematic[[#This Row],[SampleVariableLabel]],MarkStats[Label],0), Systematic[[#This Row],[State]]+4))</f>
        <v>#N/A</v>
      </c>
    </row>
    <row r="1484" spans="1:9" x14ac:dyDescent="0.25">
      <c r="A1484" s="1">
        <f t="shared" si="69"/>
        <v>4</v>
      </c>
      <c r="B1484" s="1">
        <f t="shared" si="70"/>
        <v>4</v>
      </c>
      <c r="C1484" s="1">
        <f>IF(Systematic[[#This Row],[VariableIndex]]&gt;1,C1483,IF(C1483+1=StepsPerSubsample,0,C1483+1))</f>
        <v>1</v>
      </c>
      <c r="D1484" s="1">
        <f t="shared" si="71"/>
        <v>6</v>
      </c>
      <c r="E1484" s="1" t="str">
        <f>INDEX(Protocol[Mark],MATCH(C1484,Protocol[Step],0))</f>
        <v>2P10</v>
      </c>
      <c r="F1484" s="151" t="str">
        <f>INDEX(Variables[Variable],MATCH(Systematic[[#This Row],[VariableIndex]],Variables[Index],0))</f>
        <v>FCR (mt: ROX-corr.)</v>
      </c>
      <c r="G1484" s="134">
        <f>Systematic[[#This Row],[Sample]]*1000000+Systematic[[#This Row],[SubSample]]*10000+Systematic[[#This Row],[VariableIndex]]</f>
        <v>4040006</v>
      </c>
      <c r="H1484" s="134">
        <f>Systematic[[#This Row],[SampleVariableLabel]]+100*Systematic[[#This Row],[State]]</f>
        <v>4040106</v>
      </c>
      <c r="I1484" s="135" t="e">
        <f>IF(Systematic[[#This Row],[Sample]]&gt;nSamples,"",INDEX(MarkStats[],MATCH(Systematic[[#This Row],[SampleVariableLabel]],MarkStats[Label],0), Systematic[[#This Row],[State]]+4))</f>
        <v>#N/A</v>
      </c>
    </row>
    <row r="1485" spans="1:9" x14ac:dyDescent="0.25">
      <c r="A1485" s="1">
        <f t="shared" si="69"/>
        <v>4</v>
      </c>
      <c r="B1485" s="1">
        <f t="shared" si="70"/>
        <v>4</v>
      </c>
      <c r="C1485" s="1">
        <f>IF(Systematic[[#This Row],[VariableIndex]]&gt;1,C1484,IF(C1484+1=StepsPerSubsample,0,C1484+1))</f>
        <v>1</v>
      </c>
      <c r="D1485" s="1">
        <f t="shared" si="71"/>
        <v>7</v>
      </c>
      <c r="E1485" s="1" t="str">
        <f>INDEX(Protocol[Mark],MATCH(C1485,Protocol[Step],0))</f>
        <v>2P10</v>
      </c>
      <c r="F1485" s="151" t="str">
        <f>INDEX(Variables[Variable],MATCH(Systematic[[#This Row],[VariableIndex]],Variables[Index],0))</f>
        <v>FCR (mt: ROX-corr.)</v>
      </c>
      <c r="G1485" s="134">
        <f>Systematic[[#This Row],[Sample]]*1000000+Systematic[[#This Row],[SubSample]]*10000+Systematic[[#This Row],[VariableIndex]]</f>
        <v>4040007</v>
      </c>
      <c r="H1485" s="134">
        <f>Systematic[[#This Row],[SampleVariableLabel]]+100*Systematic[[#This Row],[State]]</f>
        <v>4040107</v>
      </c>
      <c r="I1485" s="135" t="e">
        <f>IF(Systematic[[#This Row],[Sample]]&gt;nSamples,"",INDEX(MarkStats[],MATCH(Systematic[[#This Row],[SampleVariableLabel]],MarkStats[Label],0), Systematic[[#This Row],[State]]+4))</f>
        <v>#N/A</v>
      </c>
    </row>
    <row r="1486" spans="1:9" x14ac:dyDescent="0.25">
      <c r="A1486" s="1">
        <f t="shared" si="69"/>
        <v>4</v>
      </c>
      <c r="B1486" s="1">
        <f t="shared" si="70"/>
        <v>4</v>
      </c>
      <c r="C1486" s="1">
        <f>IF(Systematic[[#This Row],[VariableIndex]]&gt;1,C1485,IF(C1485+1=StepsPerSubsample,0,C1485+1))</f>
        <v>2</v>
      </c>
      <c r="D1486" s="1">
        <f t="shared" si="71"/>
        <v>1</v>
      </c>
      <c r="E1486" s="1" t="str">
        <f>INDEX(Protocol[Mark],MATCH(C1486,Protocol[Step],0))</f>
        <v>3Omy</v>
      </c>
      <c r="F1486" s="151" t="str">
        <f>INDEX(Variables[Variable],MATCH(Systematic[[#This Row],[VariableIndex]],Variables[Index],0))</f>
        <v>O2 concentration</v>
      </c>
      <c r="G1486" s="134">
        <f>Systematic[[#This Row],[Sample]]*1000000+Systematic[[#This Row],[SubSample]]*10000+Systematic[[#This Row],[VariableIndex]]</f>
        <v>4040001</v>
      </c>
      <c r="H1486" s="134">
        <f>Systematic[[#This Row],[SampleVariableLabel]]+100*Systematic[[#This Row],[State]]</f>
        <v>4040201</v>
      </c>
      <c r="I1486" s="135" t="e">
        <f>IF(Systematic[[#This Row],[Sample]]&gt;nSamples,"",INDEX(MarkStats[],MATCH(Systematic[[#This Row],[SampleVariableLabel]],MarkStats[Label],0), Systematic[[#This Row],[State]]+4))</f>
        <v>#N/A</v>
      </c>
    </row>
    <row r="1487" spans="1:9" x14ac:dyDescent="0.25">
      <c r="A1487" s="1">
        <f t="shared" si="69"/>
        <v>4</v>
      </c>
      <c r="B1487" s="1">
        <f t="shared" si="70"/>
        <v>4</v>
      </c>
      <c r="C1487" s="1">
        <f>IF(Systematic[[#This Row],[VariableIndex]]&gt;1,C1486,IF(C1486+1=StepsPerSubsample,0,C1486+1))</f>
        <v>2</v>
      </c>
      <c r="D1487" s="1">
        <f t="shared" si="71"/>
        <v>2</v>
      </c>
      <c r="E1487" s="1" t="str">
        <f>INDEX(Protocol[Mark],MATCH(C1487,Protocol[Step],0))</f>
        <v>3Omy</v>
      </c>
      <c r="F1487" s="151" t="str">
        <f>INDEX(Variables[Variable],MATCH(Systematic[[#This Row],[VariableIndex]],Variables[Index],0))</f>
        <v>O2 flux per volume</v>
      </c>
      <c r="G1487" s="134">
        <f>Systematic[[#This Row],[Sample]]*1000000+Systematic[[#This Row],[SubSample]]*10000+Systematic[[#This Row],[VariableIndex]]</f>
        <v>4040002</v>
      </c>
      <c r="H1487" s="134">
        <f>Systematic[[#This Row],[SampleVariableLabel]]+100*Systematic[[#This Row],[State]]</f>
        <v>4040202</v>
      </c>
      <c r="I1487" s="135" t="e">
        <f>IF(Systematic[[#This Row],[Sample]]&gt;nSamples,"",INDEX(MarkStats[],MATCH(Systematic[[#This Row],[SampleVariableLabel]],MarkStats[Label],0), Systematic[[#This Row],[State]]+4))</f>
        <v>#N/A</v>
      </c>
    </row>
    <row r="1488" spans="1:9" x14ac:dyDescent="0.25">
      <c r="A1488" s="1">
        <f t="shared" si="69"/>
        <v>4</v>
      </c>
      <c r="B1488" s="1">
        <f t="shared" si="70"/>
        <v>4</v>
      </c>
      <c r="C1488" s="1">
        <f>IF(Systematic[[#This Row],[VariableIndex]]&gt;1,C1487,IF(C1487+1=StepsPerSubsample,0,C1487+1))</f>
        <v>2</v>
      </c>
      <c r="D1488" s="1">
        <f t="shared" si="71"/>
        <v>3</v>
      </c>
      <c r="E1488" s="1" t="str">
        <f>INDEX(Protocol[Mark],MATCH(C1488,Protocol[Step],0))</f>
        <v>3Omy</v>
      </c>
      <c r="F1488" s="151" t="str">
        <f>INDEX(Variables[Variable],MATCH(Systematic[[#This Row],[VariableIndex]],Variables[Index],0))</f>
        <v>Specific flux</v>
      </c>
      <c r="G1488" s="134">
        <f>Systematic[[#This Row],[Sample]]*1000000+Systematic[[#This Row],[SubSample]]*10000+Systematic[[#This Row],[VariableIndex]]</f>
        <v>4040003</v>
      </c>
      <c r="H1488" s="134">
        <f>Systematic[[#This Row],[SampleVariableLabel]]+100*Systematic[[#This Row],[State]]</f>
        <v>4040203</v>
      </c>
      <c r="I1488" s="135" t="e">
        <f>IF(Systematic[[#This Row],[Sample]]&gt;nSamples,"",INDEX(MarkStats[],MATCH(Systematic[[#This Row],[SampleVariableLabel]],MarkStats[Label],0), Systematic[[#This Row],[State]]+4))</f>
        <v>#N/A</v>
      </c>
    </row>
    <row r="1489" spans="1:9" x14ac:dyDescent="0.25">
      <c r="A1489" s="1">
        <f t="shared" si="69"/>
        <v>4</v>
      </c>
      <c r="B1489" s="1">
        <f t="shared" si="70"/>
        <v>4</v>
      </c>
      <c r="C1489" s="1">
        <f>IF(Systematic[[#This Row],[VariableIndex]]&gt;1,C1488,IF(C1488+1=StepsPerSubsample,0,C1488+1))</f>
        <v>2</v>
      </c>
      <c r="D1489" s="1">
        <f t="shared" si="71"/>
        <v>4</v>
      </c>
      <c r="E1489" s="1" t="str">
        <f>INDEX(Protocol[Mark],MATCH(C1489,Protocol[Step],0))</f>
        <v>3Omy</v>
      </c>
      <c r="F1489" s="151" t="str">
        <f>INDEX(Variables[Variable],MATCH(Systematic[[#This Row],[VariableIndex]],Variables[Index],0))</f>
        <v>Flux control ratio</v>
      </c>
      <c r="G1489" s="134">
        <f>Systematic[[#This Row],[Sample]]*1000000+Systematic[[#This Row],[SubSample]]*10000+Systematic[[#This Row],[VariableIndex]]</f>
        <v>4040004</v>
      </c>
      <c r="H1489" s="134">
        <f>Systematic[[#This Row],[SampleVariableLabel]]+100*Systematic[[#This Row],[State]]</f>
        <v>4040204</v>
      </c>
      <c r="I1489" s="135" t="e">
        <f>IF(Systematic[[#This Row],[Sample]]&gt;nSamples,"",INDEX(MarkStats[],MATCH(Systematic[[#This Row],[SampleVariableLabel]],MarkStats[Label],0), Systematic[[#This Row],[State]]+4))</f>
        <v>#N/A</v>
      </c>
    </row>
    <row r="1490" spans="1:9" x14ac:dyDescent="0.25">
      <c r="A1490" s="1">
        <f t="shared" si="69"/>
        <v>4</v>
      </c>
      <c r="B1490" s="1">
        <f t="shared" si="70"/>
        <v>4</v>
      </c>
      <c r="C1490" s="1">
        <f>IF(Systematic[[#This Row],[VariableIndex]]&gt;1,C1489,IF(C1489+1=StepsPerSubsample,0,C1489+1))</f>
        <v>2</v>
      </c>
      <c r="D1490" s="1">
        <f t="shared" si="71"/>
        <v>5</v>
      </c>
      <c r="E1490" s="1" t="str">
        <f>INDEX(Protocol[Mark],MATCH(C1490,Protocol[Step],0))</f>
        <v>3Omy</v>
      </c>
      <c r="F1490" s="151" t="str">
        <f>INDEX(Variables[Variable],MATCH(Systematic[[#This Row],[VariableIndex]],Variables[Index],0))</f>
        <v>Specific flux (mt)</v>
      </c>
      <c r="G1490" s="134">
        <f>Systematic[[#This Row],[Sample]]*1000000+Systematic[[#This Row],[SubSample]]*10000+Systematic[[#This Row],[VariableIndex]]</f>
        <v>4040005</v>
      </c>
      <c r="H1490" s="134">
        <f>Systematic[[#This Row],[SampleVariableLabel]]+100*Systematic[[#This Row],[State]]</f>
        <v>4040205</v>
      </c>
      <c r="I1490" s="135" t="e">
        <f>IF(Systematic[[#This Row],[Sample]]&gt;nSamples,"",INDEX(MarkStats[],MATCH(Systematic[[#This Row],[SampleVariableLabel]],MarkStats[Label],0), Systematic[[#This Row],[State]]+4))</f>
        <v>#N/A</v>
      </c>
    </row>
    <row r="1491" spans="1:9" x14ac:dyDescent="0.25">
      <c r="A1491" s="1">
        <f t="shared" si="69"/>
        <v>4</v>
      </c>
      <c r="B1491" s="1">
        <f t="shared" si="70"/>
        <v>4</v>
      </c>
      <c r="C1491" s="1">
        <f>IF(Systematic[[#This Row],[VariableIndex]]&gt;1,C1490,IF(C1490+1=StepsPerSubsample,0,C1490+1))</f>
        <v>2</v>
      </c>
      <c r="D1491" s="1">
        <f t="shared" si="71"/>
        <v>6</v>
      </c>
      <c r="E1491" s="1" t="str">
        <f>INDEX(Protocol[Mark],MATCH(C1491,Protocol[Step],0))</f>
        <v>3Omy</v>
      </c>
      <c r="F1491" s="151" t="str">
        <f>INDEX(Variables[Variable],MATCH(Systematic[[#This Row],[VariableIndex]],Variables[Index],0))</f>
        <v>FCR (mt: ROX-corr.)</v>
      </c>
      <c r="G1491" s="134">
        <f>Systematic[[#This Row],[Sample]]*1000000+Systematic[[#This Row],[SubSample]]*10000+Systematic[[#This Row],[VariableIndex]]</f>
        <v>4040006</v>
      </c>
      <c r="H1491" s="134">
        <f>Systematic[[#This Row],[SampleVariableLabel]]+100*Systematic[[#This Row],[State]]</f>
        <v>4040206</v>
      </c>
      <c r="I1491" s="135" t="e">
        <f>IF(Systematic[[#This Row],[Sample]]&gt;nSamples,"",INDEX(MarkStats[],MATCH(Systematic[[#This Row],[SampleVariableLabel]],MarkStats[Label],0), Systematic[[#This Row],[State]]+4))</f>
        <v>#N/A</v>
      </c>
    </row>
    <row r="1492" spans="1:9" x14ac:dyDescent="0.25">
      <c r="A1492" s="1">
        <f t="shared" si="69"/>
        <v>4</v>
      </c>
      <c r="B1492" s="1">
        <f t="shared" si="70"/>
        <v>4</v>
      </c>
      <c r="C1492" s="1">
        <f>IF(Systematic[[#This Row],[VariableIndex]]&gt;1,C1491,IF(C1491+1=StepsPerSubsample,0,C1491+1))</f>
        <v>2</v>
      </c>
      <c r="D1492" s="1">
        <f t="shared" si="71"/>
        <v>7</v>
      </c>
      <c r="E1492" s="1" t="str">
        <f>INDEX(Protocol[Mark],MATCH(C1492,Protocol[Step],0))</f>
        <v>3Omy</v>
      </c>
      <c r="F1492" s="151" t="str">
        <f>INDEX(Variables[Variable],MATCH(Systematic[[#This Row],[VariableIndex]],Variables[Index],0))</f>
        <v>FCR (mt: ROX-corr.)</v>
      </c>
      <c r="G1492" s="134">
        <f>Systematic[[#This Row],[Sample]]*1000000+Systematic[[#This Row],[SubSample]]*10000+Systematic[[#This Row],[VariableIndex]]</f>
        <v>4040007</v>
      </c>
      <c r="H1492" s="134">
        <f>Systematic[[#This Row],[SampleVariableLabel]]+100*Systematic[[#This Row],[State]]</f>
        <v>4040207</v>
      </c>
      <c r="I1492" s="135" t="e">
        <f>IF(Systematic[[#This Row],[Sample]]&gt;nSamples,"",INDEX(MarkStats[],MATCH(Systematic[[#This Row],[SampleVariableLabel]],MarkStats[Label],0), Systematic[[#This Row],[State]]+4))</f>
        <v>#N/A</v>
      </c>
    </row>
    <row r="1493" spans="1:9" x14ac:dyDescent="0.25">
      <c r="A1493" s="1">
        <f t="shared" si="69"/>
        <v>4</v>
      </c>
      <c r="B1493" s="1">
        <f t="shared" si="70"/>
        <v>4</v>
      </c>
      <c r="C1493" s="1">
        <f>IF(Systematic[[#This Row],[VariableIndex]]&gt;1,C1492,IF(C1492+1=StepsPerSubsample,0,C1492+1))</f>
        <v>3</v>
      </c>
      <c r="D1493" s="1">
        <f t="shared" si="71"/>
        <v>1</v>
      </c>
      <c r="E1493" s="1" t="str">
        <f>INDEX(Protocol[Mark],MATCH(C1493,Protocol[Step],0))</f>
        <v>4U</v>
      </c>
      <c r="F1493" s="151" t="str">
        <f>INDEX(Variables[Variable],MATCH(Systematic[[#This Row],[VariableIndex]],Variables[Index],0))</f>
        <v>O2 concentration</v>
      </c>
      <c r="G1493" s="134">
        <f>Systematic[[#This Row],[Sample]]*1000000+Systematic[[#This Row],[SubSample]]*10000+Systematic[[#This Row],[VariableIndex]]</f>
        <v>4040001</v>
      </c>
      <c r="H1493" s="134">
        <f>Systematic[[#This Row],[SampleVariableLabel]]+100*Systematic[[#This Row],[State]]</f>
        <v>4040301</v>
      </c>
      <c r="I1493" s="135" t="e">
        <f>IF(Systematic[[#This Row],[Sample]]&gt;nSamples,"",INDEX(MarkStats[],MATCH(Systematic[[#This Row],[SampleVariableLabel]],MarkStats[Label],0), Systematic[[#This Row],[State]]+4))</f>
        <v>#N/A</v>
      </c>
    </row>
    <row r="1494" spans="1:9" x14ac:dyDescent="0.25">
      <c r="A1494" s="1">
        <f t="shared" si="69"/>
        <v>4</v>
      </c>
      <c r="B1494" s="1">
        <f t="shared" si="70"/>
        <v>4</v>
      </c>
      <c r="C1494" s="1">
        <f>IF(Systematic[[#This Row],[VariableIndex]]&gt;1,C1493,IF(C1493+1=StepsPerSubsample,0,C1493+1))</f>
        <v>3</v>
      </c>
      <c r="D1494" s="1">
        <f t="shared" si="71"/>
        <v>2</v>
      </c>
      <c r="E1494" s="1" t="str">
        <f>INDEX(Protocol[Mark],MATCH(C1494,Protocol[Step],0))</f>
        <v>4U</v>
      </c>
      <c r="F1494" s="151" t="str">
        <f>INDEX(Variables[Variable],MATCH(Systematic[[#This Row],[VariableIndex]],Variables[Index],0))</f>
        <v>O2 flux per volume</v>
      </c>
      <c r="G1494" s="134">
        <f>Systematic[[#This Row],[Sample]]*1000000+Systematic[[#This Row],[SubSample]]*10000+Systematic[[#This Row],[VariableIndex]]</f>
        <v>4040002</v>
      </c>
      <c r="H1494" s="134">
        <f>Systematic[[#This Row],[SampleVariableLabel]]+100*Systematic[[#This Row],[State]]</f>
        <v>4040302</v>
      </c>
      <c r="I1494" s="135" t="e">
        <f>IF(Systematic[[#This Row],[Sample]]&gt;nSamples,"",INDEX(MarkStats[],MATCH(Systematic[[#This Row],[SampleVariableLabel]],MarkStats[Label],0), Systematic[[#This Row],[State]]+4))</f>
        <v>#N/A</v>
      </c>
    </row>
    <row r="1495" spans="1:9" x14ac:dyDescent="0.25">
      <c r="A1495" s="1">
        <f t="shared" si="69"/>
        <v>4</v>
      </c>
      <c r="B1495" s="1">
        <f t="shared" si="70"/>
        <v>4</v>
      </c>
      <c r="C1495" s="1">
        <f>IF(Systematic[[#This Row],[VariableIndex]]&gt;1,C1494,IF(C1494+1=StepsPerSubsample,0,C1494+1))</f>
        <v>3</v>
      </c>
      <c r="D1495" s="1">
        <f t="shared" si="71"/>
        <v>3</v>
      </c>
      <c r="E1495" s="1" t="str">
        <f>INDEX(Protocol[Mark],MATCH(C1495,Protocol[Step],0))</f>
        <v>4U</v>
      </c>
      <c r="F1495" s="151" t="str">
        <f>INDEX(Variables[Variable],MATCH(Systematic[[#This Row],[VariableIndex]],Variables[Index],0))</f>
        <v>Specific flux</v>
      </c>
      <c r="G1495" s="134">
        <f>Systematic[[#This Row],[Sample]]*1000000+Systematic[[#This Row],[SubSample]]*10000+Systematic[[#This Row],[VariableIndex]]</f>
        <v>4040003</v>
      </c>
      <c r="H1495" s="134">
        <f>Systematic[[#This Row],[SampleVariableLabel]]+100*Systematic[[#This Row],[State]]</f>
        <v>4040303</v>
      </c>
      <c r="I1495" s="135" t="e">
        <f>IF(Systematic[[#This Row],[Sample]]&gt;nSamples,"",INDEX(MarkStats[],MATCH(Systematic[[#This Row],[SampleVariableLabel]],MarkStats[Label],0), Systematic[[#This Row],[State]]+4))</f>
        <v>#N/A</v>
      </c>
    </row>
    <row r="1496" spans="1:9" x14ac:dyDescent="0.25">
      <c r="A1496" s="1">
        <f t="shared" si="69"/>
        <v>4</v>
      </c>
      <c r="B1496" s="1">
        <f t="shared" si="70"/>
        <v>4</v>
      </c>
      <c r="C1496" s="1">
        <f>IF(Systematic[[#This Row],[VariableIndex]]&gt;1,C1495,IF(C1495+1=StepsPerSubsample,0,C1495+1))</f>
        <v>3</v>
      </c>
      <c r="D1496" s="1">
        <f t="shared" si="71"/>
        <v>4</v>
      </c>
      <c r="E1496" s="1" t="str">
        <f>INDEX(Protocol[Mark],MATCH(C1496,Protocol[Step],0))</f>
        <v>4U</v>
      </c>
      <c r="F1496" s="151" t="str">
        <f>INDEX(Variables[Variable],MATCH(Systematic[[#This Row],[VariableIndex]],Variables[Index],0))</f>
        <v>Flux control ratio</v>
      </c>
      <c r="G1496" s="134">
        <f>Systematic[[#This Row],[Sample]]*1000000+Systematic[[#This Row],[SubSample]]*10000+Systematic[[#This Row],[VariableIndex]]</f>
        <v>4040004</v>
      </c>
      <c r="H1496" s="134">
        <f>Systematic[[#This Row],[SampleVariableLabel]]+100*Systematic[[#This Row],[State]]</f>
        <v>4040304</v>
      </c>
      <c r="I1496" s="135" t="e">
        <f>IF(Systematic[[#This Row],[Sample]]&gt;nSamples,"",INDEX(MarkStats[],MATCH(Systematic[[#This Row],[SampleVariableLabel]],MarkStats[Label],0), Systematic[[#This Row],[State]]+4))</f>
        <v>#N/A</v>
      </c>
    </row>
    <row r="1497" spans="1:9" x14ac:dyDescent="0.25">
      <c r="A1497" s="1">
        <f t="shared" si="69"/>
        <v>4</v>
      </c>
      <c r="B1497" s="1">
        <f t="shared" si="70"/>
        <v>4</v>
      </c>
      <c r="C1497" s="1">
        <f>IF(Systematic[[#This Row],[VariableIndex]]&gt;1,C1496,IF(C1496+1=StepsPerSubsample,0,C1496+1))</f>
        <v>3</v>
      </c>
      <c r="D1497" s="1">
        <f t="shared" si="71"/>
        <v>5</v>
      </c>
      <c r="E1497" s="1" t="str">
        <f>INDEX(Protocol[Mark],MATCH(C1497,Protocol[Step],0))</f>
        <v>4U</v>
      </c>
      <c r="F1497" s="151" t="str">
        <f>INDEX(Variables[Variable],MATCH(Systematic[[#This Row],[VariableIndex]],Variables[Index],0))</f>
        <v>Specific flux (mt)</v>
      </c>
      <c r="G1497" s="134">
        <f>Systematic[[#This Row],[Sample]]*1000000+Systematic[[#This Row],[SubSample]]*10000+Systematic[[#This Row],[VariableIndex]]</f>
        <v>4040005</v>
      </c>
      <c r="H1497" s="134">
        <f>Systematic[[#This Row],[SampleVariableLabel]]+100*Systematic[[#This Row],[State]]</f>
        <v>4040305</v>
      </c>
      <c r="I1497" s="135" t="e">
        <f>IF(Systematic[[#This Row],[Sample]]&gt;nSamples,"",INDEX(MarkStats[],MATCH(Systematic[[#This Row],[SampleVariableLabel]],MarkStats[Label],0), Systematic[[#This Row],[State]]+4))</f>
        <v>#N/A</v>
      </c>
    </row>
    <row r="1498" spans="1:9" x14ac:dyDescent="0.25">
      <c r="A1498" s="1">
        <f t="shared" si="69"/>
        <v>4</v>
      </c>
      <c r="B1498" s="1">
        <f t="shared" si="70"/>
        <v>4</v>
      </c>
      <c r="C1498" s="1">
        <f>IF(Systematic[[#This Row],[VariableIndex]]&gt;1,C1497,IF(C1497+1=StepsPerSubsample,0,C1497+1))</f>
        <v>3</v>
      </c>
      <c r="D1498" s="1">
        <f t="shared" si="71"/>
        <v>6</v>
      </c>
      <c r="E1498" s="1" t="str">
        <f>INDEX(Protocol[Mark],MATCH(C1498,Protocol[Step],0))</f>
        <v>4U</v>
      </c>
      <c r="F1498" s="151" t="str">
        <f>INDEX(Variables[Variable],MATCH(Systematic[[#This Row],[VariableIndex]],Variables[Index],0))</f>
        <v>FCR (mt: ROX-corr.)</v>
      </c>
      <c r="G1498" s="134">
        <f>Systematic[[#This Row],[Sample]]*1000000+Systematic[[#This Row],[SubSample]]*10000+Systematic[[#This Row],[VariableIndex]]</f>
        <v>4040006</v>
      </c>
      <c r="H1498" s="134">
        <f>Systematic[[#This Row],[SampleVariableLabel]]+100*Systematic[[#This Row],[State]]</f>
        <v>4040306</v>
      </c>
      <c r="I1498" s="135" t="e">
        <f>IF(Systematic[[#This Row],[Sample]]&gt;nSamples,"",INDEX(MarkStats[],MATCH(Systematic[[#This Row],[SampleVariableLabel]],MarkStats[Label],0), Systematic[[#This Row],[State]]+4))</f>
        <v>#N/A</v>
      </c>
    </row>
    <row r="1499" spans="1:9" x14ac:dyDescent="0.25">
      <c r="A1499" s="1">
        <f t="shared" si="69"/>
        <v>4</v>
      </c>
      <c r="B1499" s="1">
        <f t="shared" si="70"/>
        <v>4</v>
      </c>
      <c r="C1499" s="1">
        <f>IF(Systematic[[#This Row],[VariableIndex]]&gt;1,C1498,IF(C1498+1=StepsPerSubsample,0,C1498+1))</f>
        <v>3</v>
      </c>
      <c r="D1499" s="1">
        <f t="shared" si="71"/>
        <v>7</v>
      </c>
      <c r="E1499" s="1" t="str">
        <f>INDEX(Protocol[Mark],MATCH(C1499,Protocol[Step],0))</f>
        <v>4U</v>
      </c>
      <c r="F1499" s="151" t="str">
        <f>INDEX(Variables[Variable],MATCH(Systematic[[#This Row],[VariableIndex]],Variables[Index],0))</f>
        <v>FCR (mt: ROX-corr.)</v>
      </c>
      <c r="G1499" s="134">
        <f>Systematic[[#This Row],[Sample]]*1000000+Systematic[[#This Row],[SubSample]]*10000+Systematic[[#This Row],[VariableIndex]]</f>
        <v>4040007</v>
      </c>
      <c r="H1499" s="134">
        <f>Systematic[[#This Row],[SampleVariableLabel]]+100*Systematic[[#This Row],[State]]</f>
        <v>4040307</v>
      </c>
      <c r="I1499" s="135" t="e">
        <f>IF(Systematic[[#This Row],[Sample]]&gt;nSamples,"",INDEX(MarkStats[],MATCH(Systematic[[#This Row],[SampleVariableLabel]],MarkStats[Label],0), Systematic[[#This Row],[State]]+4))</f>
        <v>#N/A</v>
      </c>
    </row>
    <row r="1500" spans="1:9" x14ac:dyDescent="0.25">
      <c r="A1500" s="1">
        <f t="shared" si="69"/>
        <v>4</v>
      </c>
      <c r="B1500" s="1">
        <f t="shared" si="70"/>
        <v>4</v>
      </c>
      <c r="C1500" s="1">
        <f>IF(Systematic[[#This Row],[VariableIndex]]&gt;1,C1499,IF(C1499+1=StepsPerSubsample,0,C1499+1))</f>
        <v>4</v>
      </c>
      <c r="D1500" s="1">
        <f t="shared" si="71"/>
        <v>1</v>
      </c>
      <c r="E1500" s="1" t="str">
        <f>INDEX(Protocol[Mark],MATCH(C1500,Protocol[Step],0))</f>
        <v>5Glc</v>
      </c>
      <c r="F1500" s="151" t="str">
        <f>INDEX(Variables[Variable],MATCH(Systematic[[#This Row],[VariableIndex]],Variables[Index],0))</f>
        <v>O2 concentration</v>
      </c>
      <c r="G1500" s="134">
        <f>Systematic[[#This Row],[Sample]]*1000000+Systematic[[#This Row],[SubSample]]*10000+Systematic[[#This Row],[VariableIndex]]</f>
        <v>4040001</v>
      </c>
      <c r="H1500" s="134">
        <f>Systematic[[#This Row],[SampleVariableLabel]]+100*Systematic[[#This Row],[State]]</f>
        <v>4040401</v>
      </c>
      <c r="I1500" s="135" t="e">
        <f>IF(Systematic[[#This Row],[Sample]]&gt;nSamples,"",INDEX(MarkStats[],MATCH(Systematic[[#This Row],[SampleVariableLabel]],MarkStats[Label],0), Systematic[[#This Row],[State]]+4))</f>
        <v>#N/A</v>
      </c>
    </row>
    <row r="1501" spans="1:9" x14ac:dyDescent="0.25">
      <c r="A1501" s="1">
        <f t="shared" si="69"/>
        <v>4</v>
      </c>
      <c r="B1501" s="1">
        <f t="shared" si="70"/>
        <v>4</v>
      </c>
      <c r="C1501" s="1">
        <f>IF(Systematic[[#This Row],[VariableIndex]]&gt;1,C1500,IF(C1500+1=StepsPerSubsample,0,C1500+1))</f>
        <v>4</v>
      </c>
      <c r="D1501" s="1">
        <f t="shared" si="71"/>
        <v>2</v>
      </c>
      <c r="E1501" s="1" t="str">
        <f>INDEX(Protocol[Mark],MATCH(C1501,Protocol[Step],0))</f>
        <v>5Glc</v>
      </c>
      <c r="F1501" s="151" t="str">
        <f>INDEX(Variables[Variable],MATCH(Systematic[[#This Row],[VariableIndex]],Variables[Index],0))</f>
        <v>O2 flux per volume</v>
      </c>
      <c r="G1501" s="134">
        <f>Systematic[[#This Row],[Sample]]*1000000+Systematic[[#This Row],[SubSample]]*10000+Systematic[[#This Row],[VariableIndex]]</f>
        <v>4040002</v>
      </c>
      <c r="H1501" s="134">
        <f>Systematic[[#This Row],[SampleVariableLabel]]+100*Systematic[[#This Row],[State]]</f>
        <v>4040402</v>
      </c>
      <c r="I1501" s="135" t="e">
        <f>IF(Systematic[[#This Row],[Sample]]&gt;nSamples,"",INDEX(MarkStats[],MATCH(Systematic[[#This Row],[SampleVariableLabel]],MarkStats[Label],0), Systematic[[#This Row],[State]]+4))</f>
        <v>#N/A</v>
      </c>
    </row>
    <row r="1502" spans="1:9" x14ac:dyDescent="0.25">
      <c r="A1502" s="1">
        <f t="shared" si="69"/>
        <v>4</v>
      </c>
      <c r="B1502" s="1">
        <f t="shared" si="70"/>
        <v>4</v>
      </c>
      <c r="C1502" s="1">
        <f>IF(Systematic[[#This Row],[VariableIndex]]&gt;1,C1501,IF(C1501+1=StepsPerSubsample,0,C1501+1))</f>
        <v>4</v>
      </c>
      <c r="D1502" s="1">
        <f t="shared" si="71"/>
        <v>3</v>
      </c>
      <c r="E1502" s="1" t="str">
        <f>INDEX(Protocol[Mark],MATCH(C1502,Protocol[Step],0))</f>
        <v>5Glc</v>
      </c>
      <c r="F1502" s="151" t="str">
        <f>INDEX(Variables[Variable],MATCH(Systematic[[#This Row],[VariableIndex]],Variables[Index],0))</f>
        <v>Specific flux</v>
      </c>
      <c r="G1502" s="134">
        <f>Systematic[[#This Row],[Sample]]*1000000+Systematic[[#This Row],[SubSample]]*10000+Systematic[[#This Row],[VariableIndex]]</f>
        <v>4040003</v>
      </c>
      <c r="H1502" s="134">
        <f>Systematic[[#This Row],[SampleVariableLabel]]+100*Systematic[[#This Row],[State]]</f>
        <v>4040403</v>
      </c>
      <c r="I1502" s="135" t="e">
        <f>IF(Systematic[[#This Row],[Sample]]&gt;nSamples,"",INDEX(MarkStats[],MATCH(Systematic[[#This Row],[SampleVariableLabel]],MarkStats[Label],0), Systematic[[#This Row],[State]]+4))</f>
        <v>#N/A</v>
      </c>
    </row>
    <row r="1503" spans="1:9" x14ac:dyDescent="0.25">
      <c r="A1503" s="1">
        <f t="shared" si="69"/>
        <v>4</v>
      </c>
      <c r="B1503" s="1">
        <f t="shared" si="70"/>
        <v>4</v>
      </c>
      <c r="C1503" s="1">
        <f>IF(Systematic[[#This Row],[VariableIndex]]&gt;1,C1502,IF(C1502+1=StepsPerSubsample,0,C1502+1))</f>
        <v>4</v>
      </c>
      <c r="D1503" s="1">
        <f t="shared" si="71"/>
        <v>4</v>
      </c>
      <c r="E1503" s="1" t="str">
        <f>INDEX(Protocol[Mark],MATCH(C1503,Protocol[Step],0))</f>
        <v>5Glc</v>
      </c>
      <c r="F1503" s="151" t="str">
        <f>INDEX(Variables[Variable],MATCH(Systematic[[#This Row],[VariableIndex]],Variables[Index],0))</f>
        <v>Flux control ratio</v>
      </c>
      <c r="G1503" s="134">
        <f>Systematic[[#This Row],[Sample]]*1000000+Systematic[[#This Row],[SubSample]]*10000+Systematic[[#This Row],[VariableIndex]]</f>
        <v>4040004</v>
      </c>
      <c r="H1503" s="134">
        <f>Systematic[[#This Row],[SampleVariableLabel]]+100*Systematic[[#This Row],[State]]</f>
        <v>4040404</v>
      </c>
      <c r="I1503" s="135" t="e">
        <f>IF(Systematic[[#This Row],[Sample]]&gt;nSamples,"",INDEX(MarkStats[],MATCH(Systematic[[#This Row],[SampleVariableLabel]],MarkStats[Label],0), Systematic[[#This Row],[State]]+4))</f>
        <v>#N/A</v>
      </c>
    </row>
    <row r="1504" spans="1:9" x14ac:dyDescent="0.25">
      <c r="A1504" s="1">
        <f t="shared" si="69"/>
        <v>4</v>
      </c>
      <c r="B1504" s="1">
        <f t="shared" si="70"/>
        <v>4</v>
      </c>
      <c r="C1504" s="1">
        <f>IF(Systematic[[#This Row],[VariableIndex]]&gt;1,C1503,IF(C1503+1=StepsPerSubsample,0,C1503+1))</f>
        <v>4</v>
      </c>
      <c r="D1504" s="1">
        <f t="shared" si="71"/>
        <v>5</v>
      </c>
      <c r="E1504" s="1" t="str">
        <f>INDEX(Protocol[Mark],MATCH(C1504,Protocol[Step],0))</f>
        <v>5Glc</v>
      </c>
      <c r="F1504" s="151" t="str">
        <f>INDEX(Variables[Variable],MATCH(Systematic[[#This Row],[VariableIndex]],Variables[Index],0))</f>
        <v>Specific flux (mt)</v>
      </c>
      <c r="G1504" s="134">
        <f>Systematic[[#This Row],[Sample]]*1000000+Systematic[[#This Row],[SubSample]]*10000+Systematic[[#This Row],[VariableIndex]]</f>
        <v>4040005</v>
      </c>
      <c r="H1504" s="134">
        <f>Systematic[[#This Row],[SampleVariableLabel]]+100*Systematic[[#This Row],[State]]</f>
        <v>4040405</v>
      </c>
      <c r="I1504" s="135" t="e">
        <f>IF(Systematic[[#This Row],[Sample]]&gt;nSamples,"",INDEX(MarkStats[],MATCH(Systematic[[#This Row],[SampleVariableLabel]],MarkStats[Label],0), Systematic[[#This Row],[State]]+4))</f>
        <v>#N/A</v>
      </c>
    </row>
    <row r="1505" spans="1:9" x14ac:dyDescent="0.25">
      <c r="A1505" s="1">
        <f t="shared" si="69"/>
        <v>4</v>
      </c>
      <c r="B1505" s="1">
        <f t="shared" si="70"/>
        <v>4</v>
      </c>
      <c r="C1505" s="1">
        <f>IF(Systematic[[#This Row],[VariableIndex]]&gt;1,C1504,IF(C1504+1=StepsPerSubsample,0,C1504+1))</f>
        <v>4</v>
      </c>
      <c r="D1505" s="1">
        <f t="shared" si="71"/>
        <v>6</v>
      </c>
      <c r="E1505" s="1" t="str">
        <f>INDEX(Protocol[Mark],MATCH(C1505,Protocol[Step],0))</f>
        <v>5Glc</v>
      </c>
      <c r="F1505" s="151" t="str">
        <f>INDEX(Variables[Variable],MATCH(Systematic[[#This Row],[VariableIndex]],Variables[Index],0))</f>
        <v>FCR (mt: ROX-corr.)</v>
      </c>
      <c r="G1505" s="134">
        <f>Systematic[[#This Row],[Sample]]*1000000+Systematic[[#This Row],[SubSample]]*10000+Systematic[[#This Row],[VariableIndex]]</f>
        <v>4040006</v>
      </c>
      <c r="H1505" s="134">
        <f>Systematic[[#This Row],[SampleVariableLabel]]+100*Systematic[[#This Row],[State]]</f>
        <v>4040406</v>
      </c>
      <c r="I1505" s="135" t="e">
        <f>IF(Systematic[[#This Row],[Sample]]&gt;nSamples,"",INDEX(MarkStats[],MATCH(Systematic[[#This Row],[SampleVariableLabel]],MarkStats[Label],0), Systematic[[#This Row],[State]]+4))</f>
        <v>#N/A</v>
      </c>
    </row>
    <row r="1506" spans="1:9" x14ac:dyDescent="0.25">
      <c r="A1506" s="1">
        <f t="shared" si="69"/>
        <v>4</v>
      </c>
      <c r="B1506" s="1">
        <f t="shared" si="70"/>
        <v>4</v>
      </c>
      <c r="C1506" s="1">
        <f>IF(Systematic[[#This Row],[VariableIndex]]&gt;1,C1505,IF(C1505+1=StepsPerSubsample,0,C1505+1))</f>
        <v>4</v>
      </c>
      <c r="D1506" s="1">
        <f t="shared" si="71"/>
        <v>7</v>
      </c>
      <c r="E1506" s="1" t="str">
        <f>INDEX(Protocol[Mark],MATCH(C1506,Protocol[Step],0))</f>
        <v>5Glc</v>
      </c>
      <c r="F1506" s="151" t="str">
        <f>INDEX(Variables[Variable],MATCH(Systematic[[#This Row],[VariableIndex]],Variables[Index],0))</f>
        <v>FCR (mt: ROX-corr.)</v>
      </c>
      <c r="G1506" s="134">
        <f>Systematic[[#This Row],[Sample]]*1000000+Systematic[[#This Row],[SubSample]]*10000+Systematic[[#This Row],[VariableIndex]]</f>
        <v>4040007</v>
      </c>
      <c r="H1506" s="134">
        <f>Systematic[[#This Row],[SampleVariableLabel]]+100*Systematic[[#This Row],[State]]</f>
        <v>4040407</v>
      </c>
      <c r="I1506" s="135" t="e">
        <f>IF(Systematic[[#This Row],[Sample]]&gt;nSamples,"",INDEX(MarkStats[],MATCH(Systematic[[#This Row],[SampleVariableLabel]],MarkStats[Label],0), Systematic[[#This Row],[State]]+4))</f>
        <v>#N/A</v>
      </c>
    </row>
    <row r="1507" spans="1:9" x14ac:dyDescent="0.25">
      <c r="A1507" s="1">
        <f t="shared" si="69"/>
        <v>4</v>
      </c>
      <c r="B1507" s="1">
        <f t="shared" si="70"/>
        <v>4</v>
      </c>
      <c r="C1507" s="1">
        <f>IF(Systematic[[#This Row],[VariableIndex]]&gt;1,C1506,IF(C1506+1=StepsPerSubsample,0,C1506+1))</f>
        <v>5</v>
      </c>
      <c r="D1507" s="1">
        <f t="shared" si="71"/>
        <v>1</v>
      </c>
      <c r="E1507" s="1" t="str">
        <f>INDEX(Protocol[Mark],MATCH(C1507,Protocol[Step],0))</f>
        <v>6M2</v>
      </c>
      <c r="F1507" s="151" t="str">
        <f>INDEX(Variables[Variable],MATCH(Systematic[[#This Row],[VariableIndex]],Variables[Index],0))</f>
        <v>O2 concentration</v>
      </c>
      <c r="G1507" s="134">
        <f>Systematic[[#This Row],[Sample]]*1000000+Systematic[[#This Row],[SubSample]]*10000+Systematic[[#This Row],[VariableIndex]]</f>
        <v>4040001</v>
      </c>
      <c r="H1507" s="134">
        <f>Systematic[[#This Row],[SampleVariableLabel]]+100*Systematic[[#This Row],[State]]</f>
        <v>4040501</v>
      </c>
      <c r="I1507" s="135" t="e">
        <f>IF(Systematic[[#This Row],[Sample]]&gt;nSamples,"",INDEX(MarkStats[],MATCH(Systematic[[#This Row],[SampleVariableLabel]],MarkStats[Label],0), Systematic[[#This Row],[State]]+4))</f>
        <v>#N/A</v>
      </c>
    </row>
    <row r="1508" spans="1:9" x14ac:dyDescent="0.25">
      <c r="A1508" s="1">
        <f t="shared" si="69"/>
        <v>4</v>
      </c>
      <c r="B1508" s="1">
        <f t="shared" si="70"/>
        <v>4</v>
      </c>
      <c r="C1508" s="1">
        <f>IF(Systematic[[#This Row],[VariableIndex]]&gt;1,C1507,IF(C1507+1=StepsPerSubsample,0,C1507+1))</f>
        <v>5</v>
      </c>
      <c r="D1508" s="1">
        <f t="shared" si="71"/>
        <v>2</v>
      </c>
      <c r="E1508" s="1" t="str">
        <f>INDEX(Protocol[Mark],MATCH(C1508,Protocol[Step],0))</f>
        <v>6M2</v>
      </c>
      <c r="F1508" s="151" t="str">
        <f>INDEX(Variables[Variable],MATCH(Systematic[[#This Row],[VariableIndex]],Variables[Index],0))</f>
        <v>O2 flux per volume</v>
      </c>
      <c r="G1508" s="134">
        <f>Systematic[[#This Row],[Sample]]*1000000+Systematic[[#This Row],[SubSample]]*10000+Systematic[[#This Row],[VariableIndex]]</f>
        <v>4040002</v>
      </c>
      <c r="H1508" s="134">
        <f>Systematic[[#This Row],[SampleVariableLabel]]+100*Systematic[[#This Row],[State]]</f>
        <v>4040502</v>
      </c>
      <c r="I1508" s="135" t="e">
        <f>IF(Systematic[[#This Row],[Sample]]&gt;nSamples,"",INDEX(MarkStats[],MATCH(Systematic[[#This Row],[SampleVariableLabel]],MarkStats[Label],0), Systematic[[#This Row],[State]]+4))</f>
        <v>#N/A</v>
      </c>
    </row>
    <row r="1509" spans="1:9" x14ac:dyDescent="0.25">
      <c r="A1509" s="1">
        <f t="shared" si="69"/>
        <v>4</v>
      </c>
      <c r="B1509" s="1">
        <f t="shared" si="70"/>
        <v>4</v>
      </c>
      <c r="C1509" s="1">
        <f>IF(Systematic[[#This Row],[VariableIndex]]&gt;1,C1508,IF(C1508+1=StepsPerSubsample,0,C1508+1))</f>
        <v>5</v>
      </c>
      <c r="D1509" s="1">
        <f t="shared" si="71"/>
        <v>3</v>
      </c>
      <c r="E1509" s="1" t="str">
        <f>INDEX(Protocol[Mark],MATCH(C1509,Protocol[Step],0))</f>
        <v>6M2</v>
      </c>
      <c r="F1509" s="151" t="str">
        <f>INDEX(Variables[Variable],MATCH(Systematic[[#This Row],[VariableIndex]],Variables[Index],0))</f>
        <v>Specific flux</v>
      </c>
      <c r="G1509" s="134">
        <f>Systematic[[#This Row],[Sample]]*1000000+Systematic[[#This Row],[SubSample]]*10000+Systematic[[#This Row],[VariableIndex]]</f>
        <v>4040003</v>
      </c>
      <c r="H1509" s="134">
        <f>Systematic[[#This Row],[SampleVariableLabel]]+100*Systematic[[#This Row],[State]]</f>
        <v>4040503</v>
      </c>
      <c r="I1509" s="135" t="e">
        <f>IF(Systematic[[#This Row],[Sample]]&gt;nSamples,"",INDEX(MarkStats[],MATCH(Systematic[[#This Row],[SampleVariableLabel]],MarkStats[Label],0), Systematic[[#This Row],[State]]+4))</f>
        <v>#N/A</v>
      </c>
    </row>
    <row r="1510" spans="1:9" x14ac:dyDescent="0.25">
      <c r="A1510" s="1">
        <f t="shared" si="69"/>
        <v>4</v>
      </c>
      <c r="B1510" s="1">
        <f t="shared" si="70"/>
        <v>4</v>
      </c>
      <c r="C1510" s="1">
        <f>IF(Systematic[[#This Row],[VariableIndex]]&gt;1,C1509,IF(C1509+1=StepsPerSubsample,0,C1509+1))</f>
        <v>5</v>
      </c>
      <c r="D1510" s="1">
        <f t="shared" si="71"/>
        <v>4</v>
      </c>
      <c r="E1510" s="1" t="str">
        <f>INDEX(Protocol[Mark],MATCH(C1510,Protocol[Step],0))</f>
        <v>6M2</v>
      </c>
      <c r="F1510" s="151" t="str">
        <f>INDEX(Variables[Variable],MATCH(Systematic[[#This Row],[VariableIndex]],Variables[Index],0))</f>
        <v>Flux control ratio</v>
      </c>
      <c r="G1510" s="134">
        <f>Systematic[[#This Row],[Sample]]*1000000+Systematic[[#This Row],[SubSample]]*10000+Systematic[[#This Row],[VariableIndex]]</f>
        <v>4040004</v>
      </c>
      <c r="H1510" s="134">
        <f>Systematic[[#This Row],[SampleVariableLabel]]+100*Systematic[[#This Row],[State]]</f>
        <v>4040504</v>
      </c>
      <c r="I1510" s="135" t="e">
        <f>IF(Systematic[[#This Row],[Sample]]&gt;nSamples,"",INDEX(MarkStats[],MATCH(Systematic[[#This Row],[SampleVariableLabel]],MarkStats[Label],0), Systematic[[#This Row],[State]]+4))</f>
        <v>#N/A</v>
      </c>
    </row>
    <row r="1511" spans="1:9" x14ac:dyDescent="0.25">
      <c r="A1511" s="1">
        <f t="shared" si="69"/>
        <v>4</v>
      </c>
      <c r="B1511" s="1">
        <f t="shared" si="70"/>
        <v>4</v>
      </c>
      <c r="C1511" s="1">
        <f>IF(Systematic[[#This Row],[VariableIndex]]&gt;1,C1510,IF(C1510+1=StepsPerSubsample,0,C1510+1))</f>
        <v>5</v>
      </c>
      <c r="D1511" s="1">
        <f t="shared" si="71"/>
        <v>5</v>
      </c>
      <c r="E1511" s="1" t="str">
        <f>INDEX(Protocol[Mark],MATCH(C1511,Protocol[Step],0))</f>
        <v>6M2</v>
      </c>
      <c r="F1511" s="151" t="str">
        <f>INDEX(Variables[Variable],MATCH(Systematic[[#This Row],[VariableIndex]],Variables[Index],0))</f>
        <v>Specific flux (mt)</v>
      </c>
      <c r="G1511" s="134">
        <f>Systematic[[#This Row],[Sample]]*1000000+Systematic[[#This Row],[SubSample]]*10000+Systematic[[#This Row],[VariableIndex]]</f>
        <v>4040005</v>
      </c>
      <c r="H1511" s="134">
        <f>Systematic[[#This Row],[SampleVariableLabel]]+100*Systematic[[#This Row],[State]]</f>
        <v>4040505</v>
      </c>
      <c r="I1511" s="135" t="e">
        <f>IF(Systematic[[#This Row],[Sample]]&gt;nSamples,"",INDEX(MarkStats[],MATCH(Systematic[[#This Row],[SampleVariableLabel]],MarkStats[Label],0), Systematic[[#This Row],[State]]+4))</f>
        <v>#N/A</v>
      </c>
    </row>
    <row r="1512" spans="1:9" x14ac:dyDescent="0.25">
      <c r="A1512" s="1">
        <f t="shared" si="69"/>
        <v>4</v>
      </c>
      <c r="B1512" s="1">
        <f t="shared" si="70"/>
        <v>4</v>
      </c>
      <c r="C1512" s="1">
        <f>IF(Systematic[[#This Row],[VariableIndex]]&gt;1,C1511,IF(C1511+1=StepsPerSubsample,0,C1511+1))</f>
        <v>5</v>
      </c>
      <c r="D1512" s="1">
        <f t="shared" si="71"/>
        <v>6</v>
      </c>
      <c r="E1512" s="1" t="str">
        <f>INDEX(Protocol[Mark],MATCH(C1512,Protocol[Step],0))</f>
        <v>6M2</v>
      </c>
      <c r="F1512" s="151" t="str">
        <f>INDEX(Variables[Variable],MATCH(Systematic[[#This Row],[VariableIndex]],Variables[Index],0))</f>
        <v>FCR (mt: ROX-corr.)</v>
      </c>
      <c r="G1512" s="134">
        <f>Systematic[[#This Row],[Sample]]*1000000+Systematic[[#This Row],[SubSample]]*10000+Systematic[[#This Row],[VariableIndex]]</f>
        <v>4040006</v>
      </c>
      <c r="H1512" s="134">
        <f>Systematic[[#This Row],[SampleVariableLabel]]+100*Systematic[[#This Row],[State]]</f>
        <v>4040506</v>
      </c>
      <c r="I1512" s="135" t="e">
        <f>IF(Systematic[[#This Row],[Sample]]&gt;nSamples,"",INDEX(MarkStats[],MATCH(Systematic[[#This Row],[SampleVariableLabel]],MarkStats[Label],0), Systematic[[#This Row],[State]]+4))</f>
        <v>#N/A</v>
      </c>
    </row>
    <row r="1513" spans="1:9" x14ac:dyDescent="0.25">
      <c r="A1513" s="1">
        <f t="shared" ref="A1513:A1576" si="72">IF(OR(B1513&gt;1,C1513&gt;0,D1513&gt;1),A1512,A1512+1)</f>
        <v>4</v>
      </c>
      <c r="B1513" s="1">
        <f t="shared" ref="B1513:B1576" si="73">IF(OR(C1513&gt;0,D1513&gt;1),B1512,IF(B1512=SubsamplesPerSample,1,B1512+1))</f>
        <v>4</v>
      </c>
      <c r="C1513" s="1">
        <f>IF(Systematic[[#This Row],[VariableIndex]]&gt;1,C1512,IF(C1512+1=StepsPerSubsample,0,C1512+1))</f>
        <v>5</v>
      </c>
      <c r="D1513" s="1">
        <f t="shared" si="71"/>
        <v>7</v>
      </c>
      <c r="E1513" s="1" t="str">
        <f>INDEX(Protocol[Mark],MATCH(C1513,Protocol[Step],0))</f>
        <v>6M2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4040007</v>
      </c>
      <c r="H1513" s="134">
        <f>Systematic[[#This Row],[SampleVariableLabel]]+100*Systematic[[#This Row],[State]]</f>
        <v>4040507</v>
      </c>
      <c r="I1513" s="135" t="e">
        <f>IF(Systematic[[#This Row],[Sample]]&gt;nSamples,"",INDEX(MarkStats[],MATCH(Systematic[[#This Row],[SampleVariableLabel]],MarkStats[Label],0), Systematic[[#This Row],[State]]+4))</f>
        <v>#N/A</v>
      </c>
    </row>
    <row r="1514" spans="1:9" x14ac:dyDescent="0.25">
      <c r="A1514" s="1">
        <f t="shared" si="72"/>
        <v>4</v>
      </c>
      <c r="B1514" s="1">
        <f t="shared" si="73"/>
        <v>4</v>
      </c>
      <c r="C1514" s="1">
        <f>IF(Systematic[[#This Row],[VariableIndex]]&gt;1,C1513,IF(C1513+1=StepsPerSubsample,0,C1513+1))</f>
        <v>6</v>
      </c>
      <c r="D1514" s="1">
        <f t="shared" si="71"/>
        <v>1</v>
      </c>
      <c r="E1514" s="1" t="str">
        <f>INDEX(Protocol[Mark],MATCH(C1514,Protocol[Step],0))</f>
        <v>7Rot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4040001</v>
      </c>
      <c r="H1514" s="134">
        <f>Systematic[[#This Row],[SampleVariableLabel]]+100*Systematic[[#This Row],[State]]</f>
        <v>4040601</v>
      </c>
      <c r="I1514" s="135" t="e">
        <f>IF(Systematic[[#This Row],[Sample]]&gt;nSamples,"",INDEX(MarkStats[],MATCH(Systematic[[#This Row],[SampleVariableLabel]],MarkStats[Label],0), Systematic[[#This Row],[State]]+4))</f>
        <v>#N/A</v>
      </c>
    </row>
    <row r="1515" spans="1:9" x14ac:dyDescent="0.25">
      <c r="A1515" s="1">
        <f t="shared" si="72"/>
        <v>4</v>
      </c>
      <c r="B1515" s="1">
        <f t="shared" si="73"/>
        <v>4</v>
      </c>
      <c r="C1515" s="1">
        <f>IF(Systematic[[#This Row],[VariableIndex]]&gt;1,C1514,IF(C1514+1=StepsPerSubsample,0,C1514+1))</f>
        <v>6</v>
      </c>
      <c r="D1515" s="1">
        <f t="shared" si="71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4040002</v>
      </c>
      <c r="H1515" s="134">
        <f>Systematic[[#This Row],[SampleVariableLabel]]+100*Systematic[[#This Row],[State]]</f>
        <v>4040602</v>
      </c>
      <c r="I1515" s="135" t="e">
        <f>IF(Systematic[[#This Row],[Sample]]&gt;nSamples,"",INDEX(MarkStats[],MATCH(Systematic[[#This Row],[SampleVariableLabel]],MarkStats[Label],0), Systematic[[#This Row],[State]]+4))</f>
        <v>#N/A</v>
      </c>
    </row>
    <row r="1516" spans="1:9" x14ac:dyDescent="0.25">
      <c r="A1516" s="1">
        <f t="shared" si="72"/>
        <v>4</v>
      </c>
      <c r="B1516" s="1">
        <f t="shared" si="73"/>
        <v>4</v>
      </c>
      <c r="C1516" s="1">
        <f>IF(Systematic[[#This Row],[VariableIndex]]&gt;1,C1515,IF(C1515+1=StepsPerSubsample,0,C1515+1))</f>
        <v>6</v>
      </c>
      <c r="D1516" s="1">
        <f t="shared" si="71"/>
        <v>3</v>
      </c>
      <c r="E1516" s="1" t="str">
        <f>INDEX(Protocol[Mark],MATCH(C1516,Protocol[Step],0))</f>
        <v>7Rot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4040003</v>
      </c>
      <c r="H1516" s="134">
        <f>Systematic[[#This Row],[SampleVariableLabel]]+100*Systematic[[#This Row],[State]]</f>
        <v>4040603</v>
      </c>
      <c r="I1516" s="135" t="e">
        <f>IF(Systematic[[#This Row],[Sample]]&gt;nSamples,"",INDEX(MarkStats[],MATCH(Systematic[[#This Row],[SampleVariableLabel]],MarkStats[Label],0), Systematic[[#This Row],[State]]+4))</f>
        <v>#N/A</v>
      </c>
    </row>
    <row r="1517" spans="1:9" x14ac:dyDescent="0.25">
      <c r="A1517" s="1">
        <f t="shared" si="72"/>
        <v>4</v>
      </c>
      <c r="B1517" s="1">
        <f t="shared" si="73"/>
        <v>4</v>
      </c>
      <c r="C1517" s="1">
        <f>IF(Systematic[[#This Row],[VariableIndex]]&gt;1,C1516,IF(C1516+1=StepsPerSubsample,0,C1516+1))</f>
        <v>6</v>
      </c>
      <c r="D1517" s="1">
        <f t="shared" si="71"/>
        <v>4</v>
      </c>
      <c r="E1517" s="1" t="str">
        <f>INDEX(Protocol[Mark],MATCH(C1517,Protocol[Step],0))</f>
        <v>7Rot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4040004</v>
      </c>
      <c r="H1517" s="134">
        <f>Systematic[[#This Row],[SampleVariableLabel]]+100*Systematic[[#This Row],[State]]</f>
        <v>4040604</v>
      </c>
      <c r="I1517" s="135" t="e">
        <f>IF(Systematic[[#This Row],[Sample]]&gt;nSamples,"",INDEX(MarkStats[],MATCH(Systematic[[#This Row],[SampleVariableLabel]],MarkStats[Label],0), Systematic[[#This Row],[State]]+4))</f>
        <v>#N/A</v>
      </c>
    </row>
    <row r="1518" spans="1:9" x14ac:dyDescent="0.25">
      <c r="A1518" s="1">
        <f t="shared" si="72"/>
        <v>4</v>
      </c>
      <c r="B1518" s="1">
        <f t="shared" si="73"/>
        <v>4</v>
      </c>
      <c r="C1518" s="1">
        <f>IF(Systematic[[#This Row],[VariableIndex]]&gt;1,C1517,IF(C1517+1=StepsPerSubsample,0,C1517+1))</f>
        <v>6</v>
      </c>
      <c r="D1518" s="1">
        <f t="shared" si="71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4040005</v>
      </c>
      <c r="H1518" s="134">
        <f>Systematic[[#This Row],[SampleVariableLabel]]+100*Systematic[[#This Row],[State]]</f>
        <v>4040605</v>
      </c>
      <c r="I1518" s="135" t="e">
        <f>IF(Systematic[[#This Row],[Sample]]&gt;nSamples,"",INDEX(MarkStats[],MATCH(Systematic[[#This Row],[SampleVariableLabel]],MarkStats[Label],0), Systematic[[#This Row],[State]]+4))</f>
        <v>#N/A</v>
      </c>
    </row>
    <row r="1519" spans="1:9" x14ac:dyDescent="0.25">
      <c r="A1519" s="1">
        <f t="shared" si="72"/>
        <v>4</v>
      </c>
      <c r="B1519" s="1">
        <f t="shared" si="73"/>
        <v>4</v>
      </c>
      <c r="C1519" s="1">
        <f>IF(Systematic[[#This Row],[VariableIndex]]&gt;1,C1518,IF(C1518+1=StepsPerSubsample,0,C1518+1))</f>
        <v>6</v>
      </c>
      <c r="D1519" s="1">
        <f t="shared" si="71"/>
        <v>6</v>
      </c>
      <c r="E1519" s="1" t="str">
        <f>INDEX(Protocol[Mark],MATCH(C1519,Protocol[Step],0))</f>
        <v>7Rot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4040006</v>
      </c>
      <c r="H1519" s="134">
        <f>Systematic[[#This Row],[SampleVariableLabel]]+100*Systematic[[#This Row],[State]]</f>
        <v>4040606</v>
      </c>
      <c r="I1519" s="135" t="e">
        <f>IF(Systematic[[#This Row],[Sample]]&gt;nSamples,"",INDEX(MarkStats[],MATCH(Systematic[[#This Row],[SampleVariableLabel]],MarkStats[Label],0), Systematic[[#This Row],[State]]+4))</f>
        <v>#N/A</v>
      </c>
    </row>
    <row r="1520" spans="1:9" x14ac:dyDescent="0.25">
      <c r="A1520" s="1">
        <f t="shared" si="72"/>
        <v>4</v>
      </c>
      <c r="B1520" s="1">
        <f t="shared" si="73"/>
        <v>4</v>
      </c>
      <c r="C1520" s="1">
        <f>IF(Systematic[[#This Row],[VariableIndex]]&gt;1,C1519,IF(C1519+1=StepsPerSubsample,0,C1519+1))</f>
        <v>6</v>
      </c>
      <c r="D1520" s="1">
        <f t="shared" si="71"/>
        <v>7</v>
      </c>
      <c r="E1520" s="1" t="str">
        <f>INDEX(Protocol[Mark],MATCH(C1520,Protocol[Step],0))</f>
        <v>7Rot</v>
      </c>
      <c r="F1520" s="151" t="str">
        <f>INDEX(Variables[Variable],MATCH(Systematic[[#This Row],[VariableIndex]],Variables[Index],0))</f>
        <v>FCR (mt: ROX-corr.)</v>
      </c>
      <c r="G1520" s="134">
        <f>Systematic[[#This Row],[Sample]]*1000000+Systematic[[#This Row],[SubSample]]*10000+Systematic[[#This Row],[VariableIndex]]</f>
        <v>4040007</v>
      </c>
      <c r="H1520" s="134">
        <f>Systematic[[#This Row],[SampleVariableLabel]]+100*Systematic[[#This Row],[State]]</f>
        <v>4040607</v>
      </c>
      <c r="I1520" s="135" t="e">
        <f>IF(Systematic[[#This Row],[Sample]]&gt;nSamples,"",INDEX(MarkStats[],MATCH(Systematic[[#This Row],[SampleVariableLabel]],MarkStats[Label],0), Systematic[[#This Row],[State]]+4))</f>
        <v>#N/A</v>
      </c>
    </row>
    <row r="1521" spans="1:9" x14ac:dyDescent="0.25">
      <c r="A1521" s="1">
        <f t="shared" si="72"/>
        <v>4</v>
      </c>
      <c r="B1521" s="1">
        <f t="shared" si="73"/>
        <v>4</v>
      </c>
      <c r="C1521" s="1">
        <f>IF(Systematic[[#This Row],[VariableIndex]]&gt;1,C1520,IF(C1520+1=StepsPerSubsample,0,C1520+1))</f>
        <v>7</v>
      </c>
      <c r="D1521" s="1">
        <f t="shared" si="71"/>
        <v>1</v>
      </c>
      <c r="E1521" s="1" t="str">
        <f>INDEX(Protocol[Mark],MATCH(C1521,Protocol[Step],0))</f>
        <v>8S</v>
      </c>
      <c r="F1521" s="151" t="str">
        <f>INDEX(Variables[Variable],MATCH(Systematic[[#This Row],[VariableIndex]],Variables[Index],0))</f>
        <v>O2 concentration</v>
      </c>
      <c r="G1521" s="134">
        <f>Systematic[[#This Row],[Sample]]*1000000+Systematic[[#This Row],[SubSample]]*10000+Systematic[[#This Row],[VariableIndex]]</f>
        <v>4040001</v>
      </c>
      <c r="H1521" s="134">
        <f>Systematic[[#This Row],[SampleVariableLabel]]+100*Systematic[[#This Row],[State]]</f>
        <v>4040701</v>
      </c>
      <c r="I1521" s="135" t="e">
        <f>IF(Systematic[[#This Row],[Sample]]&gt;nSamples,"",INDEX(MarkStats[],MATCH(Systematic[[#This Row],[SampleVariableLabel]],MarkStats[Label],0), Systematic[[#This Row],[State]]+4))</f>
        <v>#N/A</v>
      </c>
    </row>
    <row r="1522" spans="1:9" x14ac:dyDescent="0.25">
      <c r="A1522" s="1">
        <f t="shared" si="72"/>
        <v>4</v>
      </c>
      <c r="B1522" s="1">
        <f t="shared" si="73"/>
        <v>4</v>
      </c>
      <c r="C1522" s="1">
        <f>IF(Systematic[[#This Row],[VariableIndex]]&gt;1,C1521,IF(C1521+1=StepsPerSubsample,0,C1521+1))</f>
        <v>7</v>
      </c>
      <c r="D1522" s="1">
        <f t="shared" si="71"/>
        <v>2</v>
      </c>
      <c r="E1522" s="1" t="str">
        <f>INDEX(Protocol[Mark],MATCH(C1522,Protocol[Step],0))</f>
        <v>8S</v>
      </c>
      <c r="F1522" s="151" t="str">
        <f>INDEX(Variables[Variable],MATCH(Systematic[[#This Row],[VariableIndex]],Variables[Index],0))</f>
        <v>O2 flux per volume</v>
      </c>
      <c r="G1522" s="134">
        <f>Systematic[[#This Row],[Sample]]*1000000+Systematic[[#This Row],[SubSample]]*10000+Systematic[[#This Row],[VariableIndex]]</f>
        <v>4040002</v>
      </c>
      <c r="H1522" s="134">
        <f>Systematic[[#This Row],[SampleVariableLabel]]+100*Systematic[[#This Row],[State]]</f>
        <v>4040702</v>
      </c>
      <c r="I1522" s="135" t="e">
        <f>IF(Systematic[[#This Row],[Sample]]&gt;nSamples,"",INDEX(MarkStats[],MATCH(Systematic[[#This Row],[SampleVariableLabel]],MarkStats[Label],0), Systematic[[#This Row],[State]]+4))</f>
        <v>#N/A</v>
      </c>
    </row>
    <row r="1523" spans="1:9" x14ac:dyDescent="0.25">
      <c r="A1523" s="1">
        <f t="shared" si="72"/>
        <v>4</v>
      </c>
      <c r="B1523" s="1">
        <f t="shared" si="73"/>
        <v>4</v>
      </c>
      <c r="C1523" s="1">
        <f>IF(Systematic[[#This Row],[VariableIndex]]&gt;1,C1522,IF(C1522+1=StepsPerSubsample,0,C1522+1))</f>
        <v>7</v>
      </c>
      <c r="D1523" s="1">
        <f t="shared" si="71"/>
        <v>3</v>
      </c>
      <c r="E1523" s="1" t="str">
        <f>INDEX(Protocol[Mark],MATCH(C1523,Protocol[Step],0))</f>
        <v>8S</v>
      </c>
      <c r="F1523" s="151" t="str">
        <f>INDEX(Variables[Variable],MATCH(Systematic[[#This Row],[VariableIndex]],Variables[Index],0))</f>
        <v>Specific flux</v>
      </c>
      <c r="G1523" s="134">
        <f>Systematic[[#This Row],[Sample]]*1000000+Systematic[[#This Row],[SubSample]]*10000+Systematic[[#This Row],[VariableIndex]]</f>
        <v>4040003</v>
      </c>
      <c r="H1523" s="134">
        <f>Systematic[[#This Row],[SampleVariableLabel]]+100*Systematic[[#This Row],[State]]</f>
        <v>4040703</v>
      </c>
      <c r="I1523" s="135" t="e">
        <f>IF(Systematic[[#This Row],[Sample]]&gt;nSamples,"",INDEX(MarkStats[],MATCH(Systematic[[#This Row],[SampleVariableLabel]],MarkStats[Label],0), Systematic[[#This Row],[State]]+4))</f>
        <v>#N/A</v>
      </c>
    </row>
    <row r="1524" spans="1:9" x14ac:dyDescent="0.25">
      <c r="A1524" s="1">
        <f t="shared" si="72"/>
        <v>4</v>
      </c>
      <c r="B1524" s="1">
        <f t="shared" si="73"/>
        <v>4</v>
      </c>
      <c r="C1524" s="1">
        <f>IF(Systematic[[#This Row],[VariableIndex]]&gt;1,C1523,IF(C1523+1=StepsPerSubsample,0,C1523+1))</f>
        <v>7</v>
      </c>
      <c r="D1524" s="1">
        <f t="shared" si="71"/>
        <v>4</v>
      </c>
      <c r="E1524" s="1" t="str">
        <f>INDEX(Protocol[Mark],MATCH(C1524,Protocol[Step],0))</f>
        <v>8S</v>
      </c>
      <c r="F1524" s="151" t="str">
        <f>INDEX(Variables[Variable],MATCH(Systematic[[#This Row],[VariableIndex]],Variables[Index],0))</f>
        <v>Flux control ratio</v>
      </c>
      <c r="G1524" s="134">
        <f>Systematic[[#This Row],[Sample]]*1000000+Systematic[[#This Row],[SubSample]]*10000+Systematic[[#This Row],[VariableIndex]]</f>
        <v>4040004</v>
      </c>
      <c r="H1524" s="134">
        <f>Systematic[[#This Row],[SampleVariableLabel]]+100*Systematic[[#This Row],[State]]</f>
        <v>4040704</v>
      </c>
      <c r="I1524" s="135" t="e">
        <f>IF(Systematic[[#This Row],[Sample]]&gt;nSamples,"",INDEX(MarkStats[],MATCH(Systematic[[#This Row],[SampleVariableLabel]],MarkStats[Label],0), Systematic[[#This Row],[State]]+4))</f>
        <v>#N/A</v>
      </c>
    </row>
    <row r="1525" spans="1:9" x14ac:dyDescent="0.25">
      <c r="A1525" s="1">
        <f t="shared" si="72"/>
        <v>4</v>
      </c>
      <c r="B1525" s="1">
        <f t="shared" si="73"/>
        <v>4</v>
      </c>
      <c r="C1525" s="1">
        <f>IF(Systematic[[#This Row],[VariableIndex]]&gt;1,C1524,IF(C1524+1=StepsPerSubsample,0,C1524+1))</f>
        <v>7</v>
      </c>
      <c r="D1525" s="1">
        <f t="shared" si="71"/>
        <v>5</v>
      </c>
      <c r="E1525" s="1" t="str">
        <f>INDEX(Protocol[Mark],MATCH(C1525,Protocol[Step],0))</f>
        <v>8S</v>
      </c>
      <c r="F1525" s="151" t="str">
        <f>INDEX(Variables[Variable],MATCH(Systematic[[#This Row],[VariableIndex]],Variables[Index],0))</f>
        <v>Specific flux (mt)</v>
      </c>
      <c r="G1525" s="134">
        <f>Systematic[[#This Row],[Sample]]*1000000+Systematic[[#This Row],[SubSample]]*10000+Systematic[[#This Row],[VariableIndex]]</f>
        <v>4040005</v>
      </c>
      <c r="H1525" s="134">
        <f>Systematic[[#This Row],[SampleVariableLabel]]+100*Systematic[[#This Row],[State]]</f>
        <v>4040705</v>
      </c>
      <c r="I1525" s="135" t="e">
        <f>IF(Systematic[[#This Row],[Sample]]&gt;nSamples,"",INDEX(MarkStats[],MATCH(Systematic[[#This Row],[SampleVariableLabel]],MarkStats[Label],0), Systematic[[#This Row],[State]]+4))</f>
        <v>#N/A</v>
      </c>
    </row>
    <row r="1526" spans="1:9" x14ac:dyDescent="0.25">
      <c r="A1526" s="1">
        <f t="shared" si="72"/>
        <v>4</v>
      </c>
      <c r="B1526" s="1">
        <f t="shared" si="73"/>
        <v>4</v>
      </c>
      <c r="C1526" s="1">
        <f>IF(Systematic[[#This Row],[VariableIndex]]&gt;1,C1525,IF(C1525+1=StepsPerSubsample,0,C1525+1))</f>
        <v>7</v>
      </c>
      <c r="D1526" s="1">
        <f t="shared" si="71"/>
        <v>6</v>
      </c>
      <c r="E1526" s="1" t="str">
        <f>INDEX(Protocol[Mark],MATCH(C1526,Protocol[Step],0))</f>
        <v>8S</v>
      </c>
      <c r="F1526" s="151" t="str">
        <f>INDEX(Variables[Variable],MATCH(Systematic[[#This Row],[VariableIndex]],Variables[Index],0))</f>
        <v>FCR (mt: ROX-corr.)</v>
      </c>
      <c r="G1526" s="134">
        <f>Systematic[[#This Row],[Sample]]*1000000+Systematic[[#This Row],[SubSample]]*10000+Systematic[[#This Row],[VariableIndex]]</f>
        <v>4040006</v>
      </c>
      <c r="H1526" s="134">
        <f>Systematic[[#This Row],[SampleVariableLabel]]+100*Systematic[[#This Row],[State]]</f>
        <v>4040706</v>
      </c>
      <c r="I1526" s="135" t="e">
        <f>IF(Systematic[[#This Row],[Sample]]&gt;nSamples,"",INDEX(MarkStats[],MATCH(Systematic[[#This Row],[SampleVariableLabel]],MarkStats[Label],0), Systematic[[#This Row],[State]]+4))</f>
        <v>#N/A</v>
      </c>
    </row>
    <row r="1527" spans="1:9" x14ac:dyDescent="0.25">
      <c r="A1527" s="1">
        <f t="shared" si="72"/>
        <v>4</v>
      </c>
      <c r="B1527" s="1">
        <f t="shared" si="73"/>
        <v>4</v>
      </c>
      <c r="C1527" s="1">
        <f>IF(Systematic[[#This Row],[VariableIndex]]&gt;1,C1526,IF(C1526+1=StepsPerSubsample,0,C1526+1))</f>
        <v>7</v>
      </c>
      <c r="D1527" s="1">
        <f t="shared" si="71"/>
        <v>7</v>
      </c>
      <c r="E1527" s="1" t="str">
        <f>INDEX(Protocol[Mark],MATCH(C1527,Protocol[Step],0))</f>
        <v>8S</v>
      </c>
      <c r="F1527" s="151" t="str">
        <f>INDEX(Variables[Variable],MATCH(Systematic[[#This Row],[VariableIndex]],Variables[Index],0))</f>
        <v>FCR (mt: ROX-corr.)</v>
      </c>
      <c r="G1527" s="134">
        <f>Systematic[[#This Row],[Sample]]*1000000+Systematic[[#This Row],[SubSample]]*10000+Systematic[[#This Row],[VariableIndex]]</f>
        <v>4040007</v>
      </c>
      <c r="H1527" s="134">
        <f>Systematic[[#This Row],[SampleVariableLabel]]+100*Systematic[[#This Row],[State]]</f>
        <v>4040707</v>
      </c>
      <c r="I1527" s="135" t="e">
        <f>IF(Systematic[[#This Row],[Sample]]&gt;nSamples,"",INDEX(MarkStats[],MATCH(Systematic[[#This Row],[SampleVariableLabel]],MarkStats[Label],0), Systematic[[#This Row],[State]]+4))</f>
        <v>#N/A</v>
      </c>
    </row>
    <row r="1528" spans="1:9" x14ac:dyDescent="0.25">
      <c r="A1528" s="1">
        <f t="shared" si="72"/>
        <v>4</v>
      </c>
      <c r="B1528" s="1">
        <f t="shared" si="73"/>
        <v>4</v>
      </c>
      <c r="C1528" s="1">
        <f>IF(Systematic[[#This Row],[VariableIndex]]&gt;1,C1527,IF(C1527+1=StepsPerSubsample,0,C1527+1))</f>
        <v>8</v>
      </c>
      <c r="D1528" s="1">
        <f t="shared" si="71"/>
        <v>1</v>
      </c>
      <c r="E1528" s="1" t="str">
        <f>INDEX(Protocol[Mark],MATCH(C1528,Protocol[Step],0))</f>
        <v>9Dig</v>
      </c>
      <c r="F1528" s="151" t="str">
        <f>INDEX(Variables[Variable],MATCH(Systematic[[#This Row],[VariableIndex]],Variables[Index],0))</f>
        <v>O2 concentration</v>
      </c>
      <c r="G1528" s="134">
        <f>Systematic[[#This Row],[Sample]]*1000000+Systematic[[#This Row],[SubSample]]*10000+Systematic[[#This Row],[VariableIndex]]</f>
        <v>4040001</v>
      </c>
      <c r="H1528" s="134">
        <f>Systematic[[#This Row],[SampleVariableLabel]]+100*Systematic[[#This Row],[State]]</f>
        <v>4040801</v>
      </c>
      <c r="I1528" s="135" t="e">
        <f>IF(Systematic[[#This Row],[Sample]]&gt;nSamples,"",INDEX(MarkStats[],MATCH(Systematic[[#This Row],[SampleVariableLabel]],MarkStats[Label],0), Systematic[[#This Row],[State]]+4))</f>
        <v>#N/A</v>
      </c>
    </row>
    <row r="1529" spans="1:9" x14ac:dyDescent="0.25">
      <c r="A1529" s="1">
        <f t="shared" si="72"/>
        <v>4</v>
      </c>
      <c r="B1529" s="1">
        <f t="shared" si="73"/>
        <v>4</v>
      </c>
      <c r="C1529" s="1">
        <f>IF(Systematic[[#This Row],[VariableIndex]]&gt;1,C1528,IF(C1528+1=StepsPerSubsample,0,C1528+1))</f>
        <v>8</v>
      </c>
      <c r="D1529" s="1">
        <f t="shared" si="71"/>
        <v>2</v>
      </c>
      <c r="E1529" s="1" t="str">
        <f>INDEX(Protocol[Mark],MATCH(C1529,Protocol[Step],0))</f>
        <v>9Dig</v>
      </c>
      <c r="F1529" s="151" t="str">
        <f>INDEX(Variables[Variable],MATCH(Systematic[[#This Row],[VariableIndex]],Variables[Index],0))</f>
        <v>O2 flux per volume</v>
      </c>
      <c r="G1529" s="134">
        <f>Systematic[[#This Row],[Sample]]*1000000+Systematic[[#This Row],[SubSample]]*10000+Systematic[[#This Row],[VariableIndex]]</f>
        <v>4040002</v>
      </c>
      <c r="H1529" s="134">
        <f>Systematic[[#This Row],[SampleVariableLabel]]+100*Systematic[[#This Row],[State]]</f>
        <v>4040802</v>
      </c>
      <c r="I1529" s="135" t="e">
        <f>IF(Systematic[[#This Row],[Sample]]&gt;nSamples,"",INDEX(MarkStats[],MATCH(Systematic[[#This Row],[SampleVariableLabel]],MarkStats[Label],0), Systematic[[#This Row],[State]]+4))</f>
        <v>#N/A</v>
      </c>
    </row>
    <row r="1530" spans="1:9" x14ac:dyDescent="0.25">
      <c r="A1530" s="1">
        <f t="shared" si="72"/>
        <v>4</v>
      </c>
      <c r="B1530" s="1">
        <f t="shared" si="73"/>
        <v>4</v>
      </c>
      <c r="C1530" s="1">
        <f>IF(Systematic[[#This Row],[VariableIndex]]&gt;1,C1529,IF(C1529+1=StepsPerSubsample,0,C1529+1))</f>
        <v>8</v>
      </c>
      <c r="D1530" s="1">
        <f t="shared" si="71"/>
        <v>3</v>
      </c>
      <c r="E1530" s="1" t="str">
        <f>INDEX(Protocol[Mark],MATCH(C1530,Protocol[Step],0))</f>
        <v>9Dig</v>
      </c>
      <c r="F1530" s="151" t="str">
        <f>INDEX(Variables[Variable],MATCH(Systematic[[#This Row],[VariableIndex]],Variables[Index],0))</f>
        <v>Specific flux</v>
      </c>
      <c r="G1530" s="134">
        <f>Systematic[[#This Row],[Sample]]*1000000+Systematic[[#This Row],[SubSample]]*10000+Systematic[[#This Row],[VariableIndex]]</f>
        <v>4040003</v>
      </c>
      <c r="H1530" s="134">
        <f>Systematic[[#This Row],[SampleVariableLabel]]+100*Systematic[[#This Row],[State]]</f>
        <v>4040803</v>
      </c>
      <c r="I1530" s="135" t="e">
        <f>IF(Systematic[[#This Row],[Sample]]&gt;nSamples,"",INDEX(MarkStats[],MATCH(Systematic[[#This Row],[SampleVariableLabel]],MarkStats[Label],0), Systematic[[#This Row],[State]]+4))</f>
        <v>#N/A</v>
      </c>
    </row>
    <row r="1531" spans="1:9" x14ac:dyDescent="0.25">
      <c r="A1531" s="1">
        <f t="shared" si="72"/>
        <v>4</v>
      </c>
      <c r="B1531" s="1">
        <f t="shared" si="73"/>
        <v>4</v>
      </c>
      <c r="C1531" s="1">
        <f>IF(Systematic[[#This Row],[VariableIndex]]&gt;1,C1530,IF(C1530+1=StepsPerSubsample,0,C1530+1))</f>
        <v>8</v>
      </c>
      <c r="D1531" s="1">
        <f t="shared" si="71"/>
        <v>4</v>
      </c>
      <c r="E1531" s="1" t="str">
        <f>INDEX(Protocol[Mark],MATCH(C1531,Protocol[Step],0))</f>
        <v>9Dig</v>
      </c>
      <c r="F1531" s="151" t="str">
        <f>INDEX(Variables[Variable],MATCH(Systematic[[#This Row],[VariableIndex]],Variables[Index],0))</f>
        <v>Flux control ratio</v>
      </c>
      <c r="G1531" s="134">
        <f>Systematic[[#This Row],[Sample]]*1000000+Systematic[[#This Row],[SubSample]]*10000+Systematic[[#This Row],[VariableIndex]]</f>
        <v>4040004</v>
      </c>
      <c r="H1531" s="134">
        <f>Systematic[[#This Row],[SampleVariableLabel]]+100*Systematic[[#This Row],[State]]</f>
        <v>4040804</v>
      </c>
      <c r="I1531" s="135" t="e">
        <f>IF(Systematic[[#This Row],[Sample]]&gt;nSamples,"",INDEX(MarkStats[],MATCH(Systematic[[#This Row],[SampleVariableLabel]],MarkStats[Label],0), Systematic[[#This Row],[State]]+4))</f>
        <v>#N/A</v>
      </c>
    </row>
    <row r="1532" spans="1:9" x14ac:dyDescent="0.25">
      <c r="A1532" s="1">
        <f t="shared" si="72"/>
        <v>4</v>
      </c>
      <c r="B1532" s="1">
        <f t="shared" si="73"/>
        <v>4</v>
      </c>
      <c r="C1532" s="1">
        <f>IF(Systematic[[#This Row],[VariableIndex]]&gt;1,C1531,IF(C1531+1=StepsPerSubsample,0,C1531+1))</f>
        <v>8</v>
      </c>
      <c r="D1532" s="1">
        <f t="shared" si="71"/>
        <v>5</v>
      </c>
      <c r="E1532" s="1" t="str">
        <f>INDEX(Protocol[Mark],MATCH(C1532,Protocol[Step],0))</f>
        <v>9Dig</v>
      </c>
      <c r="F1532" s="151" t="str">
        <f>INDEX(Variables[Variable],MATCH(Systematic[[#This Row],[VariableIndex]],Variables[Index],0))</f>
        <v>Specific flux (mt)</v>
      </c>
      <c r="G1532" s="134">
        <f>Systematic[[#This Row],[Sample]]*1000000+Systematic[[#This Row],[SubSample]]*10000+Systematic[[#This Row],[VariableIndex]]</f>
        <v>4040005</v>
      </c>
      <c r="H1532" s="134">
        <f>Systematic[[#This Row],[SampleVariableLabel]]+100*Systematic[[#This Row],[State]]</f>
        <v>4040805</v>
      </c>
      <c r="I1532" s="135" t="e">
        <f>IF(Systematic[[#This Row],[Sample]]&gt;nSamples,"",INDEX(MarkStats[],MATCH(Systematic[[#This Row],[SampleVariableLabel]],MarkStats[Label],0), Systematic[[#This Row],[State]]+4))</f>
        <v>#N/A</v>
      </c>
    </row>
    <row r="1533" spans="1:9" x14ac:dyDescent="0.25">
      <c r="A1533" s="1">
        <f t="shared" si="72"/>
        <v>4</v>
      </c>
      <c r="B1533" s="1">
        <f t="shared" si="73"/>
        <v>4</v>
      </c>
      <c r="C1533" s="1">
        <f>IF(Systematic[[#This Row],[VariableIndex]]&gt;1,C1532,IF(C1532+1=StepsPerSubsample,0,C1532+1))</f>
        <v>8</v>
      </c>
      <c r="D1533" s="1">
        <f t="shared" si="71"/>
        <v>6</v>
      </c>
      <c r="E1533" s="1" t="str">
        <f>INDEX(Protocol[Mark],MATCH(C1533,Protocol[Step],0))</f>
        <v>9Dig</v>
      </c>
      <c r="F1533" s="151" t="str">
        <f>INDEX(Variables[Variable],MATCH(Systematic[[#This Row],[VariableIndex]],Variables[Index],0))</f>
        <v>FCR (mt: ROX-corr.)</v>
      </c>
      <c r="G1533" s="134">
        <f>Systematic[[#This Row],[Sample]]*1000000+Systematic[[#This Row],[SubSample]]*10000+Systematic[[#This Row],[VariableIndex]]</f>
        <v>4040006</v>
      </c>
      <c r="H1533" s="134">
        <f>Systematic[[#This Row],[SampleVariableLabel]]+100*Systematic[[#This Row],[State]]</f>
        <v>4040806</v>
      </c>
      <c r="I1533" s="135" t="e">
        <f>IF(Systematic[[#This Row],[Sample]]&gt;nSamples,"",INDEX(MarkStats[],MATCH(Systematic[[#This Row],[SampleVariableLabel]],MarkStats[Label],0), Systematic[[#This Row],[State]]+4))</f>
        <v>#N/A</v>
      </c>
    </row>
    <row r="1534" spans="1:9" x14ac:dyDescent="0.25">
      <c r="A1534" s="1">
        <f t="shared" si="72"/>
        <v>4</v>
      </c>
      <c r="B1534" s="1">
        <f t="shared" si="73"/>
        <v>4</v>
      </c>
      <c r="C1534" s="1">
        <f>IF(Systematic[[#This Row],[VariableIndex]]&gt;1,C1533,IF(C1533+1=StepsPerSubsample,0,C1533+1))</f>
        <v>8</v>
      </c>
      <c r="D1534" s="1">
        <f t="shared" si="71"/>
        <v>7</v>
      </c>
      <c r="E1534" s="1" t="str">
        <f>INDEX(Protocol[Mark],MATCH(C1534,Protocol[Step],0))</f>
        <v>9Dig</v>
      </c>
      <c r="F1534" s="151" t="str">
        <f>INDEX(Variables[Variable],MATCH(Systematic[[#This Row],[VariableIndex]],Variables[Index],0))</f>
        <v>FCR (mt: ROX-corr.)</v>
      </c>
      <c r="G1534" s="134">
        <f>Systematic[[#This Row],[Sample]]*1000000+Systematic[[#This Row],[SubSample]]*10000+Systematic[[#This Row],[VariableIndex]]</f>
        <v>4040007</v>
      </c>
      <c r="H1534" s="134">
        <f>Systematic[[#This Row],[SampleVariableLabel]]+100*Systematic[[#This Row],[State]]</f>
        <v>4040807</v>
      </c>
      <c r="I1534" s="135" t="e">
        <f>IF(Systematic[[#This Row],[Sample]]&gt;nSamples,"",INDEX(MarkStats[],MATCH(Systematic[[#This Row],[SampleVariableLabel]],MarkStats[Label],0), Systematic[[#This Row],[State]]+4))</f>
        <v>#N/A</v>
      </c>
    </row>
    <row r="1535" spans="1:9" x14ac:dyDescent="0.25">
      <c r="A1535" s="1">
        <f t="shared" si="72"/>
        <v>4</v>
      </c>
      <c r="B1535" s="1">
        <f t="shared" si="73"/>
        <v>4</v>
      </c>
      <c r="C1535" s="1">
        <f>IF(Systematic[[#This Row],[VariableIndex]]&gt;1,C1534,IF(C1534+1=StepsPerSubsample,0,C1534+1))</f>
        <v>9</v>
      </c>
      <c r="D1535" s="1">
        <f t="shared" si="71"/>
        <v>1</v>
      </c>
      <c r="E1535" s="1" t="str">
        <f>INDEX(Protocol[Mark],MATCH(C1535,Protocol[Step],0))</f>
        <v>9U</v>
      </c>
      <c r="F1535" s="151" t="str">
        <f>INDEX(Variables[Variable],MATCH(Systematic[[#This Row],[VariableIndex]],Variables[Index],0))</f>
        <v>O2 concentration</v>
      </c>
      <c r="G1535" s="134">
        <f>Systematic[[#This Row],[Sample]]*1000000+Systematic[[#This Row],[SubSample]]*10000+Systematic[[#This Row],[VariableIndex]]</f>
        <v>4040001</v>
      </c>
      <c r="H1535" s="134">
        <f>Systematic[[#This Row],[SampleVariableLabel]]+100*Systematic[[#This Row],[State]]</f>
        <v>4040901</v>
      </c>
      <c r="I1535" s="135" t="e">
        <f>IF(Systematic[[#This Row],[Sample]]&gt;nSamples,"",INDEX(MarkStats[],MATCH(Systematic[[#This Row],[SampleVariableLabel]],MarkStats[Label],0), Systematic[[#This Row],[State]]+4))</f>
        <v>#N/A</v>
      </c>
    </row>
    <row r="1536" spans="1:9" x14ac:dyDescent="0.25">
      <c r="A1536" s="1">
        <f t="shared" si="72"/>
        <v>4</v>
      </c>
      <c r="B1536" s="1">
        <f t="shared" si="73"/>
        <v>4</v>
      </c>
      <c r="C1536" s="1">
        <f>IF(Systematic[[#This Row],[VariableIndex]]&gt;1,C1535,IF(C1535+1=StepsPerSubsample,0,C1535+1))</f>
        <v>9</v>
      </c>
      <c r="D1536" s="1">
        <f t="shared" si="71"/>
        <v>2</v>
      </c>
      <c r="E1536" s="1" t="str">
        <f>INDEX(Protocol[Mark],MATCH(C1536,Protocol[Step],0))</f>
        <v>9U</v>
      </c>
      <c r="F1536" s="151" t="str">
        <f>INDEX(Variables[Variable],MATCH(Systematic[[#This Row],[VariableIndex]],Variables[Index],0))</f>
        <v>O2 flux per volume</v>
      </c>
      <c r="G1536" s="134">
        <f>Systematic[[#This Row],[Sample]]*1000000+Systematic[[#This Row],[SubSample]]*10000+Systematic[[#This Row],[VariableIndex]]</f>
        <v>4040002</v>
      </c>
      <c r="H1536" s="134">
        <f>Systematic[[#This Row],[SampleVariableLabel]]+100*Systematic[[#This Row],[State]]</f>
        <v>4040902</v>
      </c>
      <c r="I1536" s="135" t="e">
        <f>IF(Systematic[[#This Row],[Sample]]&gt;nSamples,"",INDEX(MarkStats[],MATCH(Systematic[[#This Row],[SampleVariableLabel]],MarkStats[Label],0), Systematic[[#This Row],[State]]+4))</f>
        <v>#N/A</v>
      </c>
    </row>
    <row r="1537" spans="1:9" x14ac:dyDescent="0.25">
      <c r="A1537" s="1">
        <f t="shared" si="72"/>
        <v>4</v>
      </c>
      <c r="B1537" s="1">
        <f t="shared" si="73"/>
        <v>4</v>
      </c>
      <c r="C1537" s="1">
        <f>IF(Systematic[[#This Row],[VariableIndex]]&gt;1,C1536,IF(C1536+1=StepsPerSubsample,0,C1536+1))</f>
        <v>9</v>
      </c>
      <c r="D1537" s="1">
        <f t="shared" si="71"/>
        <v>3</v>
      </c>
      <c r="E1537" s="1" t="str">
        <f>INDEX(Protocol[Mark],MATCH(C1537,Protocol[Step],0))</f>
        <v>9U</v>
      </c>
      <c r="F1537" s="151" t="str">
        <f>INDEX(Variables[Variable],MATCH(Systematic[[#This Row],[VariableIndex]],Variables[Index],0))</f>
        <v>Specific flux</v>
      </c>
      <c r="G1537" s="134">
        <f>Systematic[[#This Row],[Sample]]*1000000+Systematic[[#This Row],[SubSample]]*10000+Systematic[[#This Row],[VariableIndex]]</f>
        <v>4040003</v>
      </c>
      <c r="H1537" s="134">
        <f>Systematic[[#This Row],[SampleVariableLabel]]+100*Systematic[[#This Row],[State]]</f>
        <v>4040903</v>
      </c>
      <c r="I1537" s="135" t="e">
        <f>IF(Systematic[[#This Row],[Sample]]&gt;nSamples,"",INDEX(MarkStats[],MATCH(Systematic[[#This Row],[SampleVariableLabel]],MarkStats[Label],0), Systematic[[#This Row],[State]]+4))</f>
        <v>#N/A</v>
      </c>
    </row>
    <row r="1538" spans="1:9" x14ac:dyDescent="0.25">
      <c r="A1538" s="1">
        <f t="shared" si="72"/>
        <v>4</v>
      </c>
      <c r="B1538" s="1">
        <f t="shared" si="73"/>
        <v>4</v>
      </c>
      <c r="C1538" s="1">
        <f>IF(Systematic[[#This Row],[VariableIndex]]&gt;1,C1537,IF(C1537+1=StepsPerSubsample,0,C1537+1))</f>
        <v>9</v>
      </c>
      <c r="D1538" s="1">
        <f t="shared" si="71"/>
        <v>4</v>
      </c>
      <c r="E1538" s="1" t="str">
        <f>INDEX(Protocol[Mark],MATCH(C1538,Protocol[Step],0))</f>
        <v>9U</v>
      </c>
      <c r="F1538" s="151" t="str">
        <f>INDEX(Variables[Variable],MATCH(Systematic[[#This Row],[VariableIndex]],Variables[Index],0))</f>
        <v>Flux control ratio</v>
      </c>
      <c r="G1538" s="134">
        <f>Systematic[[#This Row],[Sample]]*1000000+Systematic[[#This Row],[SubSample]]*10000+Systematic[[#This Row],[VariableIndex]]</f>
        <v>4040004</v>
      </c>
      <c r="H1538" s="134">
        <f>Systematic[[#This Row],[SampleVariableLabel]]+100*Systematic[[#This Row],[State]]</f>
        <v>4040904</v>
      </c>
      <c r="I1538" s="135" t="e">
        <f>IF(Systematic[[#This Row],[Sample]]&gt;nSamples,"",INDEX(MarkStats[],MATCH(Systematic[[#This Row],[SampleVariableLabel]],MarkStats[Label],0), Systematic[[#This Row],[State]]+4))</f>
        <v>#N/A</v>
      </c>
    </row>
    <row r="1539" spans="1:9" x14ac:dyDescent="0.25">
      <c r="A1539" s="1">
        <f t="shared" si="72"/>
        <v>4</v>
      </c>
      <c r="B1539" s="1">
        <f t="shared" si="73"/>
        <v>4</v>
      </c>
      <c r="C1539" s="1">
        <f>IF(Systematic[[#This Row],[VariableIndex]]&gt;1,C1538,IF(C1538+1=StepsPerSubsample,0,C1538+1))</f>
        <v>9</v>
      </c>
      <c r="D1539" s="1">
        <f t="shared" ref="D1539:D1602" si="74">IF(D1538=nVariables,1,D1538+1)</f>
        <v>5</v>
      </c>
      <c r="E1539" s="1" t="str">
        <f>INDEX(Protocol[Mark],MATCH(C1539,Protocol[Step],0))</f>
        <v>9U</v>
      </c>
      <c r="F1539" s="151" t="str">
        <f>INDEX(Variables[Variable],MATCH(Systematic[[#This Row],[VariableIndex]],Variables[Index],0))</f>
        <v>Specific flux (mt)</v>
      </c>
      <c r="G1539" s="134">
        <f>Systematic[[#This Row],[Sample]]*1000000+Systematic[[#This Row],[SubSample]]*10000+Systematic[[#This Row],[VariableIndex]]</f>
        <v>4040005</v>
      </c>
      <c r="H1539" s="134">
        <f>Systematic[[#This Row],[SampleVariableLabel]]+100*Systematic[[#This Row],[State]]</f>
        <v>4040905</v>
      </c>
      <c r="I1539" s="135" t="e">
        <f>IF(Systematic[[#This Row],[Sample]]&gt;nSamples,"",INDEX(MarkStats[],MATCH(Systematic[[#This Row],[SampleVariableLabel]],MarkStats[Label],0), Systematic[[#This Row],[State]]+4))</f>
        <v>#N/A</v>
      </c>
    </row>
    <row r="1540" spans="1:9" x14ac:dyDescent="0.25">
      <c r="A1540" s="1">
        <f t="shared" si="72"/>
        <v>4</v>
      </c>
      <c r="B1540" s="1">
        <f t="shared" si="73"/>
        <v>4</v>
      </c>
      <c r="C1540" s="1">
        <f>IF(Systematic[[#This Row],[VariableIndex]]&gt;1,C1539,IF(C1539+1=StepsPerSubsample,0,C1539+1))</f>
        <v>9</v>
      </c>
      <c r="D1540" s="1">
        <f t="shared" si="74"/>
        <v>6</v>
      </c>
      <c r="E1540" s="1" t="str">
        <f>INDEX(Protocol[Mark],MATCH(C1540,Protocol[Step],0))</f>
        <v>9U</v>
      </c>
      <c r="F1540" s="151" t="str">
        <f>INDEX(Variables[Variable],MATCH(Systematic[[#This Row],[VariableIndex]],Variables[Index],0))</f>
        <v>FCR (mt: ROX-corr.)</v>
      </c>
      <c r="G1540" s="134">
        <f>Systematic[[#This Row],[Sample]]*1000000+Systematic[[#This Row],[SubSample]]*10000+Systematic[[#This Row],[VariableIndex]]</f>
        <v>4040006</v>
      </c>
      <c r="H1540" s="134">
        <f>Systematic[[#This Row],[SampleVariableLabel]]+100*Systematic[[#This Row],[State]]</f>
        <v>4040906</v>
      </c>
      <c r="I1540" s="135" t="e">
        <f>IF(Systematic[[#This Row],[Sample]]&gt;nSamples,"",INDEX(MarkStats[],MATCH(Systematic[[#This Row],[SampleVariableLabel]],MarkStats[Label],0), Systematic[[#This Row],[State]]+4))</f>
        <v>#N/A</v>
      </c>
    </row>
    <row r="1541" spans="1:9" x14ac:dyDescent="0.25">
      <c r="A1541" s="1">
        <f t="shared" si="72"/>
        <v>4</v>
      </c>
      <c r="B1541" s="1">
        <f t="shared" si="73"/>
        <v>4</v>
      </c>
      <c r="C1541" s="1">
        <f>IF(Systematic[[#This Row],[VariableIndex]]&gt;1,C1540,IF(C1540+1=StepsPerSubsample,0,C1540+1))</f>
        <v>9</v>
      </c>
      <c r="D1541" s="1">
        <f t="shared" si="74"/>
        <v>7</v>
      </c>
      <c r="E1541" s="1" t="str">
        <f>INDEX(Protocol[Mark],MATCH(C1541,Protocol[Step],0))</f>
        <v>9U</v>
      </c>
      <c r="F1541" s="151" t="str">
        <f>INDEX(Variables[Variable],MATCH(Systematic[[#This Row],[VariableIndex]],Variables[Index],0))</f>
        <v>FCR (mt: ROX-corr.)</v>
      </c>
      <c r="G1541" s="134">
        <f>Systematic[[#This Row],[Sample]]*1000000+Systematic[[#This Row],[SubSample]]*10000+Systematic[[#This Row],[VariableIndex]]</f>
        <v>4040007</v>
      </c>
      <c r="H1541" s="134">
        <f>Systematic[[#This Row],[SampleVariableLabel]]+100*Systematic[[#This Row],[State]]</f>
        <v>4040907</v>
      </c>
      <c r="I1541" s="135" t="e">
        <f>IF(Systematic[[#This Row],[Sample]]&gt;nSamples,"",INDEX(MarkStats[],MATCH(Systematic[[#This Row],[SampleVariableLabel]],MarkStats[Label],0), Systematic[[#This Row],[State]]+4))</f>
        <v>#N/A</v>
      </c>
    </row>
    <row r="1542" spans="1:9" x14ac:dyDescent="0.25">
      <c r="A1542" s="1">
        <f t="shared" si="72"/>
        <v>4</v>
      </c>
      <c r="B1542" s="1">
        <f t="shared" si="73"/>
        <v>4</v>
      </c>
      <c r="C1542" s="1">
        <f>IF(Systematic[[#This Row],[VariableIndex]]&gt;1,C1541,IF(C1541+1=StepsPerSubsample,0,C1541+1))</f>
        <v>10</v>
      </c>
      <c r="D1542" s="1">
        <f t="shared" si="74"/>
        <v>1</v>
      </c>
      <c r="E1542" s="1" t="str">
        <f>INDEX(Protocol[Mark],MATCH(C1542,Protocol[Step],0))</f>
        <v>9c</v>
      </c>
      <c r="F1542" s="151" t="str">
        <f>INDEX(Variables[Variable],MATCH(Systematic[[#This Row],[VariableIndex]],Variables[Index],0))</f>
        <v>O2 concentration</v>
      </c>
      <c r="G1542" s="134">
        <f>Systematic[[#This Row],[Sample]]*1000000+Systematic[[#This Row],[SubSample]]*10000+Systematic[[#This Row],[VariableIndex]]</f>
        <v>4040001</v>
      </c>
      <c r="H1542" s="134">
        <f>Systematic[[#This Row],[SampleVariableLabel]]+100*Systematic[[#This Row],[State]]</f>
        <v>4041001</v>
      </c>
      <c r="I1542" s="135" t="e">
        <f>IF(Systematic[[#This Row],[Sample]]&gt;nSamples,"",INDEX(MarkStats[],MATCH(Systematic[[#This Row],[SampleVariableLabel]],MarkStats[Label],0), Systematic[[#This Row],[State]]+4))</f>
        <v>#N/A</v>
      </c>
    </row>
    <row r="1543" spans="1:9" x14ac:dyDescent="0.25">
      <c r="A1543" s="1">
        <f t="shared" si="72"/>
        <v>4</v>
      </c>
      <c r="B1543" s="1">
        <f t="shared" si="73"/>
        <v>4</v>
      </c>
      <c r="C1543" s="1">
        <f>IF(Systematic[[#This Row],[VariableIndex]]&gt;1,C1542,IF(C1542+1=StepsPerSubsample,0,C1542+1))</f>
        <v>10</v>
      </c>
      <c r="D1543" s="1">
        <f t="shared" si="74"/>
        <v>2</v>
      </c>
      <c r="E1543" s="1" t="str">
        <f>INDEX(Protocol[Mark],MATCH(C1543,Protocol[Step],0))</f>
        <v>9c</v>
      </c>
      <c r="F1543" s="151" t="str">
        <f>INDEX(Variables[Variable],MATCH(Systematic[[#This Row],[VariableIndex]],Variables[Index],0))</f>
        <v>O2 flux per volume</v>
      </c>
      <c r="G1543" s="134">
        <f>Systematic[[#This Row],[Sample]]*1000000+Systematic[[#This Row],[SubSample]]*10000+Systematic[[#This Row],[VariableIndex]]</f>
        <v>4040002</v>
      </c>
      <c r="H1543" s="134">
        <f>Systematic[[#This Row],[SampleVariableLabel]]+100*Systematic[[#This Row],[State]]</f>
        <v>4041002</v>
      </c>
      <c r="I1543" s="135" t="e">
        <f>IF(Systematic[[#This Row],[Sample]]&gt;nSamples,"",INDEX(MarkStats[],MATCH(Systematic[[#This Row],[SampleVariableLabel]],MarkStats[Label],0), Systematic[[#This Row],[State]]+4))</f>
        <v>#N/A</v>
      </c>
    </row>
    <row r="1544" spans="1:9" x14ac:dyDescent="0.25">
      <c r="A1544" s="1">
        <f t="shared" si="72"/>
        <v>4</v>
      </c>
      <c r="B1544" s="1">
        <f t="shared" si="73"/>
        <v>4</v>
      </c>
      <c r="C1544" s="1">
        <f>IF(Systematic[[#This Row],[VariableIndex]]&gt;1,C1543,IF(C1543+1=StepsPerSubsample,0,C1543+1))</f>
        <v>10</v>
      </c>
      <c r="D1544" s="1">
        <f t="shared" si="74"/>
        <v>3</v>
      </c>
      <c r="E1544" s="1" t="str">
        <f>INDEX(Protocol[Mark],MATCH(C1544,Protocol[Step],0))</f>
        <v>9c</v>
      </c>
      <c r="F1544" s="151" t="str">
        <f>INDEX(Variables[Variable],MATCH(Systematic[[#This Row],[VariableIndex]],Variables[Index],0))</f>
        <v>Specific flux</v>
      </c>
      <c r="G1544" s="134">
        <f>Systematic[[#This Row],[Sample]]*1000000+Systematic[[#This Row],[SubSample]]*10000+Systematic[[#This Row],[VariableIndex]]</f>
        <v>4040003</v>
      </c>
      <c r="H1544" s="134">
        <f>Systematic[[#This Row],[SampleVariableLabel]]+100*Systematic[[#This Row],[State]]</f>
        <v>4041003</v>
      </c>
      <c r="I1544" s="135" t="e">
        <f>IF(Systematic[[#This Row],[Sample]]&gt;nSamples,"",INDEX(MarkStats[],MATCH(Systematic[[#This Row],[SampleVariableLabel]],MarkStats[Label],0), Systematic[[#This Row],[State]]+4))</f>
        <v>#N/A</v>
      </c>
    </row>
    <row r="1545" spans="1:9" x14ac:dyDescent="0.25">
      <c r="A1545" s="1">
        <f t="shared" si="72"/>
        <v>4</v>
      </c>
      <c r="B1545" s="1">
        <f t="shared" si="73"/>
        <v>4</v>
      </c>
      <c r="C1545" s="1">
        <f>IF(Systematic[[#This Row],[VariableIndex]]&gt;1,C1544,IF(C1544+1=StepsPerSubsample,0,C1544+1))</f>
        <v>10</v>
      </c>
      <c r="D1545" s="1">
        <f t="shared" si="74"/>
        <v>4</v>
      </c>
      <c r="E1545" s="1" t="str">
        <f>INDEX(Protocol[Mark],MATCH(C1545,Protocol[Step],0))</f>
        <v>9c</v>
      </c>
      <c r="F1545" s="151" t="str">
        <f>INDEX(Variables[Variable],MATCH(Systematic[[#This Row],[VariableIndex]],Variables[Index],0))</f>
        <v>Flux control ratio</v>
      </c>
      <c r="G1545" s="134">
        <f>Systematic[[#This Row],[Sample]]*1000000+Systematic[[#This Row],[SubSample]]*10000+Systematic[[#This Row],[VariableIndex]]</f>
        <v>4040004</v>
      </c>
      <c r="H1545" s="134">
        <f>Systematic[[#This Row],[SampleVariableLabel]]+100*Systematic[[#This Row],[State]]</f>
        <v>4041004</v>
      </c>
      <c r="I1545" s="135" t="e">
        <f>IF(Systematic[[#This Row],[Sample]]&gt;nSamples,"",INDEX(MarkStats[],MATCH(Systematic[[#This Row],[SampleVariableLabel]],MarkStats[Label],0), Systematic[[#This Row],[State]]+4))</f>
        <v>#N/A</v>
      </c>
    </row>
    <row r="1546" spans="1:9" x14ac:dyDescent="0.25">
      <c r="A1546" s="1">
        <f t="shared" si="72"/>
        <v>4</v>
      </c>
      <c r="B1546" s="1">
        <f t="shared" si="73"/>
        <v>4</v>
      </c>
      <c r="C1546" s="1">
        <f>IF(Systematic[[#This Row],[VariableIndex]]&gt;1,C1545,IF(C1545+1=StepsPerSubsample,0,C1545+1))</f>
        <v>10</v>
      </c>
      <c r="D1546" s="1">
        <f t="shared" si="74"/>
        <v>5</v>
      </c>
      <c r="E1546" s="1" t="str">
        <f>INDEX(Protocol[Mark],MATCH(C1546,Protocol[Step],0))</f>
        <v>9c</v>
      </c>
      <c r="F1546" s="151" t="str">
        <f>INDEX(Variables[Variable],MATCH(Systematic[[#This Row],[VariableIndex]],Variables[Index],0))</f>
        <v>Specific flux (mt)</v>
      </c>
      <c r="G1546" s="134">
        <f>Systematic[[#This Row],[Sample]]*1000000+Systematic[[#This Row],[SubSample]]*10000+Systematic[[#This Row],[VariableIndex]]</f>
        <v>4040005</v>
      </c>
      <c r="H1546" s="134">
        <f>Systematic[[#This Row],[SampleVariableLabel]]+100*Systematic[[#This Row],[State]]</f>
        <v>4041005</v>
      </c>
      <c r="I1546" s="135" t="e">
        <f>IF(Systematic[[#This Row],[Sample]]&gt;nSamples,"",INDEX(MarkStats[],MATCH(Systematic[[#This Row],[SampleVariableLabel]],MarkStats[Label],0), Systematic[[#This Row],[State]]+4))</f>
        <v>#N/A</v>
      </c>
    </row>
    <row r="1547" spans="1:9" x14ac:dyDescent="0.25">
      <c r="A1547" s="1">
        <f t="shared" si="72"/>
        <v>4</v>
      </c>
      <c r="B1547" s="1">
        <f t="shared" si="73"/>
        <v>4</v>
      </c>
      <c r="C1547" s="1">
        <f>IF(Systematic[[#This Row],[VariableIndex]]&gt;1,C1546,IF(C1546+1=StepsPerSubsample,0,C1546+1))</f>
        <v>10</v>
      </c>
      <c r="D1547" s="1">
        <f t="shared" si="74"/>
        <v>6</v>
      </c>
      <c r="E1547" s="1" t="str">
        <f>INDEX(Protocol[Mark],MATCH(C1547,Protocol[Step],0))</f>
        <v>9c</v>
      </c>
      <c r="F1547" s="151" t="str">
        <f>INDEX(Variables[Variable],MATCH(Systematic[[#This Row],[VariableIndex]],Variables[Index],0))</f>
        <v>FCR (mt: ROX-corr.)</v>
      </c>
      <c r="G1547" s="134">
        <f>Systematic[[#This Row],[Sample]]*1000000+Systematic[[#This Row],[SubSample]]*10000+Systematic[[#This Row],[VariableIndex]]</f>
        <v>4040006</v>
      </c>
      <c r="H1547" s="134">
        <f>Systematic[[#This Row],[SampleVariableLabel]]+100*Systematic[[#This Row],[State]]</f>
        <v>4041006</v>
      </c>
      <c r="I1547" s="135" t="e">
        <f>IF(Systematic[[#This Row],[Sample]]&gt;nSamples,"",INDEX(MarkStats[],MATCH(Systematic[[#This Row],[SampleVariableLabel]],MarkStats[Label],0), Systematic[[#This Row],[State]]+4))</f>
        <v>#N/A</v>
      </c>
    </row>
    <row r="1548" spans="1:9" x14ac:dyDescent="0.25">
      <c r="A1548" s="1">
        <f t="shared" si="72"/>
        <v>4</v>
      </c>
      <c r="B1548" s="1">
        <f t="shared" si="73"/>
        <v>4</v>
      </c>
      <c r="C1548" s="1">
        <f>IF(Systematic[[#This Row],[VariableIndex]]&gt;1,C1547,IF(C1547+1=StepsPerSubsample,0,C1547+1))</f>
        <v>10</v>
      </c>
      <c r="D1548" s="1">
        <f t="shared" si="74"/>
        <v>7</v>
      </c>
      <c r="E1548" s="1" t="str">
        <f>INDEX(Protocol[Mark],MATCH(C1548,Protocol[Step],0))</f>
        <v>9c</v>
      </c>
      <c r="F1548" s="151" t="str">
        <f>INDEX(Variables[Variable],MATCH(Systematic[[#This Row],[VariableIndex]],Variables[Index],0))</f>
        <v>FCR (mt: ROX-corr.)</v>
      </c>
      <c r="G1548" s="134">
        <f>Systematic[[#This Row],[Sample]]*1000000+Systematic[[#This Row],[SubSample]]*10000+Systematic[[#This Row],[VariableIndex]]</f>
        <v>4040007</v>
      </c>
      <c r="H1548" s="134">
        <f>Systematic[[#This Row],[SampleVariableLabel]]+100*Systematic[[#This Row],[State]]</f>
        <v>4041007</v>
      </c>
      <c r="I1548" s="135" t="e">
        <f>IF(Systematic[[#This Row],[Sample]]&gt;nSamples,"",INDEX(MarkStats[],MATCH(Systematic[[#This Row],[SampleVariableLabel]],MarkStats[Label],0), Systematic[[#This Row],[State]]+4))</f>
        <v>#N/A</v>
      </c>
    </row>
    <row r="1549" spans="1:9" x14ac:dyDescent="0.25">
      <c r="A1549" s="1">
        <f t="shared" si="72"/>
        <v>4</v>
      </c>
      <c r="B1549" s="1">
        <f t="shared" si="73"/>
        <v>4</v>
      </c>
      <c r="C1549" s="1">
        <f>IF(Systematic[[#This Row],[VariableIndex]]&gt;1,C1548,IF(C1548+1=StepsPerSubsample,0,C1548+1))</f>
        <v>11</v>
      </c>
      <c r="D1549" s="1">
        <f t="shared" si="74"/>
        <v>1</v>
      </c>
      <c r="E1549" s="1" t="str">
        <f>INDEX(Protocol[Mark],MATCH(C1549,Protocol[Step],0))</f>
        <v>10Ama</v>
      </c>
      <c r="F1549" s="151" t="str">
        <f>INDEX(Variables[Variable],MATCH(Systematic[[#This Row],[VariableIndex]],Variables[Index],0))</f>
        <v>O2 concentration</v>
      </c>
      <c r="G1549" s="134">
        <f>Systematic[[#This Row],[Sample]]*1000000+Systematic[[#This Row],[SubSample]]*10000+Systematic[[#This Row],[VariableIndex]]</f>
        <v>4040001</v>
      </c>
      <c r="H1549" s="134">
        <f>Systematic[[#This Row],[SampleVariableLabel]]+100*Systematic[[#This Row],[State]]</f>
        <v>4041101</v>
      </c>
      <c r="I1549" s="135" t="e">
        <f>IF(Systematic[[#This Row],[Sample]]&gt;nSamples,"",INDEX(MarkStats[],MATCH(Systematic[[#This Row],[SampleVariableLabel]],MarkStats[Label],0), Systematic[[#This Row],[State]]+4))</f>
        <v>#N/A</v>
      </c>
    </row>
    <row r="1550" spans="1:9" x14ac:dyDescent="0.25">
      <c r="A1550" s="1">
        <f t="shared" si="72"/>
        <v>4</v>
      </c>
      <c r="B1550" s="1">
        <f t="shared" si="73"/>
        <v>4</v>
      </c>
      <c r="C1550" s="1">
        <f>IF(Systematic[[#This Row],[VariableIndex]]&gt;1,C1549,IF(C1549+1=StepsPerSubsample,0,C1549+1))</f>
        <v>11</v>
      </c>
      <c r="D1550" s="1">
        <f t="shared" si="74"/>
        <v>2</v>
      </c>
      <c r="E1550" s="1" t="str">
        <f>INDEX(Protocol[Mark],MATCH(C1550,Protocol[Step],0))</f>
        <v>10Ama</v>
      </c>
      <c r="F1550" s="151" t="str">
        <f>INDEX(Variables[Variable],MATCH(Systematic[[#This Row],[VariableIndex]],Variables[Index],0))</f>
        <v>O2 flux per volume</v>
      </c>
      <c r="G1550" s="134">
        <f>Systematic[[#This Row],[Sample]]*1000000+Systematic[[#This Row],[SubSample]]*10000+Systematic[[#This Row],[VariableIndex]]</f>
        <v>4040002</v>
      </c>
      <c r="H1550" s="134">
        <f>Systematic[[#This Row],[SampleVariableLabel]]+100*Systematic[[#This Row],[State]]</f>
        <v>4041102</v>
      </c>
      <c r="I1550" s="135" t="e">
        <f>IF(Systematic[[#This Row],[Sample]]&gt;nSamples,"",INDEX(MarkStats[],MATCH(Systematic[[#This Row],[SampleVariableLabel]],MarkStats[Label],0), Systematic[[#This Row],[State]]+4))</f>
        <v>#N/A</v>
      </c>
    </row>
    <row r="1551" spans="1:9" x14ac:dyDescent="0.25">
      <c r="A1551" s="1">
        <f t="shared" si="72"/>
        <v>4</v>
      </c>
      <c r="B1551" s="1">
        <f t="shared" si="73"/>
        <v>4</v>
      </c>
      <c r="C1551" s="1">
        <f>IF(Systematic[[#This Row],[VariableIndex]]&gt;1,C1550,IF(C1550+1=StepsPerSubsample,0,C1550+1))</f>
        <v>11</v>
      </c>
      <c r="D1551" s="1">
        <f t="shared" si="74"/>
        <v>3</v>
      </c>
      <c r="E1551" s="1" t="str">
        <f>INDEX(Protocol[Mark],MATCH(C1551,Protocol[Step],0))</f>
        <v>10Ama</v>
      </c>
      <c r="F1551" s="151" t="str">
        <f>INDEX(Variables[Variable],MATCH(Systematic[[#This Row],[VariableIndex]],Variables[Index],0))</f>
        <v>Specific flux</v>
      </c>
      <c r="G1551" s="134">
        <f>Systematic[[#This Row],[Sample]]*1000000+Systematic[[#This Row],[SubSample]]*10000+Systematic[[#This Row],[VariableIndex]]</f>
        <v>4040003</v>
      </c>
      <c r="H1551" s="134">
        <f>Systematic[[#This Row],[SampleVariableLabel]]+100*Systematic[[#This Row],[State]]</f>
        <v>4041103</v>
      </c>
      <c r="I1551" s="135" t="e">
        <f>IF(Systematic[[#This Row],[Sample]]&gt;nSamples,"",INDEX(MarkStats[],MATCH(Systematic[[#This Row],[SampleVariableLabel]],MarkStats[Label],0), Systematic[[#This Row],[State]]+4))</f>
        <v>#N/A</v>
      </c>
    </row>
    <row r="1552" spans="1:9" x14ac:dyDescent="0.25">
      <c r="A1552" s="1">
        <f t="shared" si="72"/>
        <v>4</v>
      </c>
      <c r="B1552" s="1">
        <f t="shared" si="73"/>
        <v>4</v>
      </c>
      <c r="C1552" s="1">
        <f>IF(Systematic[[#This Row],[VariableIndex]]&gt;1,C1551,IF(C1551+1=StepsPerSubsample,0,C1551+1))</f>
        <v>11</v>
      </c>
      <c r="D1552" s="1">
        <f t="shared" si="74"/>
        <v>4</v>
      </c>
      <c r="E1552" s="1" t="str">
        <f>INDEX(Protocol[Mark],MATCH(C1552,Protocol[Step],0))</f>
        <v>10Ama</v>
      </c>
      <c r="F1552" s="151" t="str">
        <f>INDEX(Variables[Variable],MATCH(Systematic[[#This Row],[VariableIndex]],Variables[Index],0))</f>
        <v>Flux control ratio</v>
      </c>
      <c r="G1552" s="134">
        <f>Systematic[[#This Row],[Sample]]*1000000+Systematic[[#This Row],[SubSample]]*10000+Systematic[[#This Row],[VariableIndex]]</f>
        <v>4040004</v>
      </c>
      <c r="H1552" s="134">
        <f>Systematic[[#This Row],[SampleVariableLabel]]+100*Systematic[[#This Row],[State]]</f>
        <v>4041104</v>
      </c>
      <c r="I1552" s="135" t="e">
        <f>IF(Systematic[[#This Row],[Sample]]&gt;nSamples,"",INDEX(MarkStats[],MATCH(Systematic[[#This Row],[SampleVariableLabel]],MarkStats[Label],0), Systematic[[#This Row],[State]]+4))</f>
        <v>#N/A</v>
      </c>
    </row>
    <row r="1553" spans="1:9" x14ac:dyDescent="0.25">
      <c r="A1553" s="1">
        <f t="shared" si="72"/>
        <v>4</v>
      </c>
      <c r="B1553" s="1">
        <f t="shared" si="73"/>
        <v>4</v>
      </c>
      <c r="C1553" s="1">
        <f>IF(Systematic[[#This Row],[VariableIndex]]&gt;1,C1552,IF(C1552+1=StepsPerSubsample,0,C1552+1))</f>
        <v>11</v>
      </c>
      <c r="D1553" s="1">
        <f t="shared" si="74"/>
        <v>5</v>
      </c>
      <c r="E1553" s="1" t="str">
        <f>INDEX(Protocol[Mark],MATCH(C1553,Protocol[Step],0))</f>
        <v>10Ama</v>
      </c>
      <c r="F1553" s="151" t="str">
        <f>INDEX(Variables[Variable],MATCH(Systematic[[#This Row],[VariableIndex]],Variables[Index],0))</f>
        <v>Specific flux (mt)</v>
      </c>
      <c r="G1553" s="134">
        <f>Systematic[[#This Row],[Sample]]*1000000+Systematic[[#This Row],[SubSample]]*10000+Systematic[[#This Row],[VariableIndex]]</f>
        <v>4040005</v>
      </c>
      <c r="H1553" s="134">
        <f>Systematic[[#This Row],[SampleVariableLabel]]+100*Systematic[[#This Row],[State]]</f>
        <v>4041105</v>
      </c>
      <c r="I1553" s="135" t="e">
        <f>IF(Systematic[[#This Row],[Sample]]&gt;nSamples,"",INDEX(MarkStats[],MATCH(Systematic[[#This Row],[SampleVariableLabel]],MarkStats[Label],0), Systematic[[#This Row],[State]]+4))</f>
        <v>#N/A</v>
      </c>
    </row>
    <row r="1554" spans="1:9" x14ac:dyDescent="0.25">
      <c r="A1554" s="1">
        <f t="shared" si="72"/>
        <v>4</v>
      </c>
      <c r="B1554" s="1">
        <f t="shared" si="73"/>
        <v>4</v>
      </c>
      <c r="C1554" s="1">
        <f>IF(Systematic[[#This Row],[VariableIndex]]&gt;1,C1553,IF(C1553+1=StepsPerSubsample,0,C1553+1))</f>
        <v>11</v>
      </c>
      <c r="D1554" s="1">
        <f t="shared" si="74"/>
        <v>6</v>
      </c>
      <c r="E1554" s="1" t="str">
        <f>INDEX(Protocol[Mark],MATCH(C1554,Protocol[Step],0))</f>
        <v>10Ama</v>
      </c>
      <c r="F1554" s="151" t="str">
        <f>INDEX(Variables[Variable],MATCH(Systematic[[#This Row],[VariableIndex]],Variables[Index],0))</f>
        <v>FCR (mt: ROX-corr.)</v>
      </c>
      <c r="G1554" s="134">
        <f>Systematic[[#This Row],[Sample]]*1000000+Systematic[[#This Row],[SubSample]]*10000+Systematic[[#This Row],[VariableIndex]]</f>
        <v>4040006</v>
      </c>
      <c r="H1554" s="134">
        <f>Systematic[[#This Row],[SampleVariableLabel]]+100*Systematic[[#This Row],[State]]</f>
        <v>4041106</v>
      </c>
      <c r="I1554" s="135" t="e">
        <f>IF(Systematic[[#This Row],[Sample]]&gt;nSamples,"",INDEX(MarkStats[],MATCH(Systematic[[#This Row],[SampleVariableLabel]],MarkStats[Label],0), Systematic[[#This Row],[State]]+4))</f>
        <v>#N/A</v>
      </c>
    </row>
    <row r="1555" spans="1:9" x14ac:dyDescent="0.25">
      <c r="A1555" s="1">
        <f t="shared" si="72"/>
        <v>4</v>
      </c>
      <c r="B1555" s="1">
        <f t="shared" si="73"/>
        <v>4</v>
      </c>
      <c r="C1555" s="1">
        <f>IF(Systematic[[#This Row],[VariableIndex]]&gt;1,C1554,IF(C1554+1=StepsPerSubsample,0,C1554+1))</f>
        <v>11</v>
      </c>
      <c r="D1555" s="1">
        <f t="shared" si="74"/>
        <v>7</v>
      </c>
      <c r="E1555" s="1" t="str">
        <f>INDEX(Protocol[Mark],MATCH(C1555,Protocol[Step],0))</f>
        <v>10Ama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4040007</v>
      </c>
      <c r="H1555" s="134">
        <f>Systematic[[#This Row],[SampleVariableLabel]]+100*Systematic[[#This Row],[State]]</f>
        <v>4041107</v>
      </c>
      <c r="I1555" s="135" t="e">
        <f>IF(Systematic[[#This Row],[Sample]]&gt;nSamples,"",INDEX(MarkStats[],MATCH(Systematic[[#This Row],[SampleVariableLabel]],MarkStats[Label],0), Systematic[[#This Row],[State]]+4))</f>
        <v>#N/A</v>
      </c>
    </row>
    <row r="1556" spans="1:9" x14ac:dyDescent="0.25">
      <c r="A1556" s="1">
        <f t="shared" si="72"/>
        <v>4</v>
      </c>
      <c r="B1556" s="1">
        <f t="shared" si="73"/>
        <v>4</v>
      </c>
      <c r="C1556" s="1">
        <f>IF(Systematic[[#This Row],[VariableIndex]]&gt;1,C1555,IF(C1555+1=StepsPerSubsample,0,C1555+1))</f>
        <v>12</v>
      </c>
      <c r="D1556" s="1">
        <f t="shared" si="74"/>
        <v>1</v>
      </c>
      <c r="E1556" s="1" t="str">
        <f>INDEX(Protocol[Mark],MATCH(C1556,Protocol[Step],0))</f>
        <v>11AsTm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4040001</v>
      </c>
      <c r="H1556" s="134">
        <f>Systematic[[#This Row],[SampleVariableLabel]]+100*Systematic[[#This Row],[State]]</f>
        <v>4041201</v>
      </c>
      <c r="I1556" s="135" t="e">
        <f>IF(Systematic[[#This Row],[Sample]]&gt;nSamples,"",INDEX(MarkStats[],MATCH(Systematic[[#This Row],[SampleVariableLabel]],MarkStats[Label],0), Systematic[[#This Row],[State]]+4))</f>
        <v>#N/A</v>
      </c>
    </row>
    <row r="1557" spans="1:9" x14ac:dyDescent="0.25">
      <c r="A1557" s="1">
        <f t="shared" si="72"/>
        <v>4</v>
      </c>
      <c r="B1557" s="1">
        <f t="shared" si="73"/>
        <v>4</v>
      </c>
      <c r="C1557" s="1">
        <f>IF(Systematic[[#This Row],[VariableIndex]]&gt;1,C1556,IF(C1556+1=StepsPerSubsample,0,C1556+1))</f>
        <v>12</v>
      </c>
      <c r="D1557" s="1">
        <f t="shared" si="74"/>
        <v>2</v>
      </c>
      <c r="E1557" s="1" t="str">
        <f>INDEX(Protocol[Mark],MATCH(C1557,Protocol[Step],0))</f>
        <v>11AsTm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4040002</v>
      </c>
      <c r="H1557" s="134">
        <f>Systematic[[#This Row],[SampleVariableLabel]]+100*Systematic[[#This Row],[State]]</f>
        <v>4041202</v>
      </c>
      <c r="I1557" s="135" t="e">
        <f>IF(Systematic[[#This Row],[Sample]]&gt;nSamples,"",INDEX(MarkStats[],MATCH(Systematic[[#This Row],[SampleVariableLabel]],MarkStats[Label],0), Systematic[[#This Row],[State]]+4))</f>
        <v>#N/A</v>
      </c>
    </row>
    <row r="1558" spans="1:9" x14ac:dyDescent="0.25">
      <c r="A1558" s="1">
        <f t="shared" si="72"/>
        <v>4</v>
      </c>
      <c r="B1558" s="1">
        <f t="shared" si="73"/>
        <v>4</v>
      </c>
      <c r="C1558" s="1">
        <f>IF(Systematic[[#This Row],[VariableIndex]]&gt;1,C1557,IF(C1557+1=StepsPerSubsample,0,C1557+1))</f>
        <v>12</v>
      </c>
      <c r="D1558" s="1">
        <f t="shared" si="74"/>
        <v>3</v>
      </c>
      <c r="E1558" s="1" t="str">
        <f>INDEX(Protocol[Mark],MATCH(C1558,Protocol[Step],0))</f>
        <v>11AsTm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4040003</v>
      </c>
      <c r="H1558" s="134">
        <f>Systematic[[#This Row],[SampleVariableLabel]]+100*Systematic[[#This Row],[State]]</f>
        <v>4041203</v>
      </c>
      <c r="I1558" s="135" t="e">
        <f>IF(Systematic[[#This Row],[Sample]]&gt;nSamples,"",INDEX(MarkStats[],MATCH(Systematic[[#This Row],[SampleVariableLabel]],MarkStats[Label],0), Systematic[[#This Row],[State]]+4))</f>
        <v>#N/A</v>
      </c>
    </row>
    <row r="1559" spans="1:9" x14ac:dyDescent="0.25">
      <c r="A1559" s="1">
        <f t="shared" si="72"/>
        <v>4</v>
      </c>
      <c r="B1559" s="1">
        <f t="shared" si="73"/>
        <v>4</v>
      </c>
      <c r="C1559" s="1">
        <f>IF(Systematic[[#This Row],[VariableIndex]]&gt;1,C1558,IF(C1558+1=StepsPerSubsample,0,C1558+1))</f>
        <v>12</v>
      </c>
      <c r="D1559" s="1">
        <f t="shared" si="74"/>
        <v>4</v>
      </c>
      <c r="E1559" s="1" t="str">
        <f>INDEX(Protocol[Mark],MATCH(C1559,Protocol[Step],0))</f>
        <v>11AsTm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4040004</v>
      </c>
      <c r="H1559" s="134">
        <f>Systematic[[#This Row],[SampleVariableLabel]]+100*Systematic[[#This Row],[State]]</f>
        <v>4041204</v>
      </c>
      <c r="I1559" s="135" t="e">
        <f>IF(Systematic[[#This Row],[Sample]]&gt;nSamples,"",INDEX(MarkStats[],MATCH(Systematic[[#This Row],[SampleVariableLabel]],MarkStats[Label],0), Systematic[[#This Row],[State]]+4))</f>
        <v>#N/A</v>
      </c>
    </row>
    <row r="1560" spans="1:9" x14ac:dyDescent="0.25">
      <c r="A1560" s="1">
        <f t="shared" si="72"/>
        <v>4</v>
      </c>
      <c r="B1560" s="1">
        <f t="shared" si="73"/>
        <v>4</v>
      </c>
      <c r="C1560" s="1">
        <f>IF(Systematic[[#This Row],[VariableIndex]]&gt;1,C1559,IF(C1559+1=StepsPerSubsample,0,C1559+1))</f>
        <v>12</v>
      </c>
      <c r="D1560" s="1">
        <f t="shared" si="74"/>
        <v>5</v>
      </c>
      <c r="E1560" s="1" t="str">
        <f>INDEX(Protocol[Mark],MATCH(C1560,Protocol[Step],0))</f>
        <v>11AsTm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4040005</v>
      </c>
      <c r="H1560" s="134">
        <f>Systematic[[#This Row],[SampleVariableLabel]]+100*Systematic[[#This Row],[State]]</f>
        <v>4041205</v>
      </c>
      <c r="I1560" s="135" t="e">
        <f>IF(Systematic[[#This Row],[Sample]]&gt;nSamples,"",INDEX(MarkStats[],MATCH(Systematic[[#This Row],[SampleVariableLabel]],MarkStats[Label],0), Systematic[[#This Row],[State]]+4))</f>
        <v>#N/A</v>
      </c>
    </row>
    <row r="1561" spans="1:9" x14ac:dyDescent="0.25">
      <c r="A1561" s="1">
        <f t="shared" si="72"/>
        <v>4</v>
      </c>
      <c r="B1561" s="1">
        <f t="shared" si="73"/>
        <v>4</v>
      </c>
      <c r="C1561" s="1">
        <f>IF(Systematic[[#This Row],[VariableIndex]]&gt;1,C1560,IF(C1560+1=StepsPerSubsample,0,C1560+1))</f>
        <v>12</v>
      </c>
      <c r="D1561" s="1">
        <f t="shared" si="74"/>
        <v>6</v>
      </c>
      <c r="E1561" s="1" t="str">
        <f>INDEX(Protocol[Mark],MATCH(C1561,Protocol[Step],0))</f>
        <v>11AsTm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4040006</v>
      </c>
      <c r="H1561" s="134">
        <f>Systematic[[#This Row],[SampleVariableLabel]]+100*Systematic[[#This Row],[State]]</f>
        <v>4041206</v>
      </c>
      <c r="I1561" s="135" t="e">
        <f>IF(Systematic[[#This Row],[Sample]]&gt;nSamples,"",INDEX(MarkStats[],MATCH(Systematic[[#This Row],[SampleVariableLabel]],MarkStats[Label],0), Systematic[[#This Row],[State]]+4))</f>
        <v>#N/A</v>
      </c>
    </row>
    <row r="1562" spans="1:9" x14ac:dyDescent="0.25">
      <c r="A1562" s="1">
        <f t="shared" si="72"/>
        <v>4</v>
      </c>
      <c r="B1562" s="1">
        <f t="shared" si="73"/>
        <v>4</v>
      </c>
      <c r="C1562" s="1">
        <f>IF(Systematic[[#This Row],[VariableIndex]]&gt;1,C1561,IF(C1561+1=StepsPerSubsample,0,C1561+1))</f>
        <v>12</v>
      </c>
      <c r="D1562" s="1">
        <f t="shared" si="74"/>
        <v>7</v>
      </c>
      <c r="E1562" s="1" t="str">
        <f>INDEX(Protocol[Mark],MATCH(C1562,Protocol[Step],0))</f>
        <v>11AsTm</v>
      </c>
      <c r="F1562" s="151" t="str">
        <f>INDEX(Variables[Variable],MATCH(Systematic[[#This Row],[VariableIndex]],Variables[Index],0))</f>
        <v>FCR (mt: ROX-corr.)</v>
      </c>
      <c r="G1562" s="134">
        <f>Systematic[[#This Row],[Sample]]*1000000+Systematic[[#This Row],[SubSample]]*10000+Systematic[[#This Row],[VariableIndex]]</f>
        <v>4040007</v>
      </c>
      <c r="H1562" s="134">
        <f>Systematic[[#This Row],[SampleVariableLabel]]+100*Systematic[[#This Row],[State]]</f>
        <v>4041207</v>
      </c>
      <c r="I1562" s="135" t="e">
        <f>IF(Systematic[[#This Row],[Sample]]&gt;nSamples,"",INDEX(MarkStats[],MATCH(Systematic[[#This Row],[SampleVariableLabel]],MarkStats[Label],0), Systematic[[#This Row],[State]]+4))</f>
        <v>#N/A</v>
      </c>
    </row>
    <row r="1563" spans="1:9" x14ac:dyDescent="0.25">
      <c r="A1563" s="1">
        <f t="shared" si="72"/>
        <v>4</v>
      </c>
      <c r="B1563" s="1">
        <f t="shared" si="73"/>
        <v>4</v>
      </c>
      <c r="C1563" s="1">
        <f>IF(Systematic[[#This Row],[VariableIndex]]&gt;1,C1562,IF(C1562+1=StepsPerSubsample,0,C1562+1))</f>
        <v>13</v>
      </c>
      <c r="D1563" s="1">
        <f t="shared" si="74"/>
        <v>1</v>
      </c>
      <c r="E1563" s="1" t="str">
        <f>INDEX(Protocol[Mark],MATCH(C1563,Protocol[Step],0))</f>
        <v>12Azd</v>
      </c>
      <c r="F1563" s="151" t="str">
        <f>INDEX(Variables[Variable],MATCH(Systematic[[#This Row],[VariableIndex]],Variables[Index],0))</f>
        <v>O2 concentration</v>
      </c>
      <c r="G1563" s="134">
        <f>Systematic[[#This Row],[Sample]]*1000000+Systematic[[#This Row],[SubSample]]*10000+Systematic[[#This Row],[VariableIndex]]</f>
        <v>4040001</v>
      </c>
      <c r="H1563" s="134">
        <f>Systematic[[#This Row],[SampleVariableLabel]]+100*Systematic[[#This Row],[State]]</f>
        <v>4041301</v>
      </c>
      <c r="I1563" s="135" t="e">
        <f>IF(Systematic[[#This Row],[Sample]]&gt;nSamples,"",INDEX(MarkStats[],MATCH(Systematic[[#This Row],[SampleVariableLabel]],MarkStats[Label],0), Systematic[[#This Row],[State]]+4))</f>
        <v>#N/A</v>
      </c>
    </row>
    <row r="1564" spans="1:9" x14ac:dyDescent="0.25">
      <c r="A1564" s="1">
        <f t="shared" si="72"/>
        <v>4</v>
      </c>
      <c r="B1564" s="1">
        <f t="shared" si="73"/>
        <v>4</v>
      </c>
      <c r="C1564" s="1">
        <f>IF(Systematic[[#This Row],[VariableIndex]]&gt;1,C1563,IF(C1563+1=StepsPerSubsample,0,C1563+1))</f>
        <v>13</v>
      </c>
      <c r="D1564" s="1">
        <f t="shared" si="74"/>
        <v>2</v>
      </c>
      <c r="E1564" s="1" t="str">
        <f>INDEX(Protocol[Mark],MATCH(C1564,Protocol[Step],0))</f>
        <v>12Azd</v>
      </c>
      <c r="F1564" s="151" t="str">
        <f>INDEX(Variables[Variable],MATCH(Systematic[[#This Row],[VariableIndex]],Variables[Index],0))</f>
        <v>O2 flux per volume</v>
      </c>
      <c r="G1564" s="134">
        <f>Systematic[[#This Row],[Sample]]*1000000+Systematic[[#This Row],[SubSample]]*10000+Systematic[[#This Row],[VariableIndex]]</f>
        <v>4040002</v>
      </c>
      <c r="H1564" s="134">
        <f>Systematic[[#This Row],[SampleVariableLabel]]+100*Systematic[[#This Row],[State]]</f>
        <v>4041302</v>
      </c>
      <c r="I1564" s="135" t="e">
        <f>IF(Systematic[[#This Row],[Sample]]&gt;nSamples,"",INDEX(MarkStats[],MATCH(Systematic[[#This Row],[SampleVariableLabel]],MarkStats[Label],0), Systematic[[#This Row],[State]]+4))</f>
        <v>#N/A</v>
      </c>
    </row>
    <row r="1565" spans="1:9" x14ac:dyDescent="0.25">
      <c r="A1565" s="1">
        <f t="shared" si="72"/>
        <v>4</v>
      </c>
      <c r="B1565" s="1">
        <f t="shared" si="73"/>
        <v>4</v>
      </c>
      <c r="C1565" s="1">
        <f>IF(Systematic[[#This Row],[VariableIndex]]&gt;1,C1564,IF(C1564+1=StepsPerSubsample,0,C1564+1))</f>
        <v>13</v>
      </c>
      <c r="D1565" s="1">
        <f t="shared" si="74"/>
        <v>3</v>
      </c>
      <c r="E1565" s="1" t="str">
        <f>INDEX(Protocol[Mark],MATCH(C1565,Protocol[Step],0))</f>
        <v>12Azd</v>
      </c>
      <c r="F1565" s="151" t="str">
        <f>INDEX(Variables[Variable],MATCH(Systematic[[#This Row],[VariableIndex]],Variables[Index],0))</f>
        <v>Specific flux</v>
      </c>
      <c r="G1565" s="134">
        <f>Systematic[[#This Row],[Sample]]*1000000+Systematic[[#This Row],[SubSample]]*10000+Systematic[[#This Row],[VariableIndex]]</f>
        <v>4040003</v>
      </c>
      <c r="H1565" s="134">
        <f>Systematic[[#This Row],[SampleVariableLabel]]+100*Systematic[[#This Row],[State]]</f>
        <v>4041303</v>
      </c>
      <c r="I1565" s="135" t="e">
        <f>IF(Systematic[[#This Row],[Sample]]&gt;nSamples,"",INDEX(MarkStats[],MATCH(Systematic[[#This Row],[SampleVariableLabel]],MarkStats[Label],0), Systematic[[#This Row],[State]]+4))</f>
        <v>#N/A</v>
      </c>
    </row>
    <row r="1566" spans="1:9" x14ac:dyDescent="0.25">
      <c r="A1566" s="1">
        <f t="shared" si="72"/>
        <v>4</v>
      </c>
      <c r="B1566" s="1">
        <f t="shared" si="73"/>
        <v>4</v>
      </c>
      <c r="C1566" s="1">
        <f>IF(Systematic[[#This Row],[VariableIndex]]&gt;1,C1565,IF(C1565+1=StepsPerSubsample,0,C1565+1))</f>
        <v>13</v>
      </c>
      <c r="D1566" s="1">
        <f t="shared" si="74"/>
        <v>4</v>
      </c>
      <c r="E1566" s="1" t="str">
        <f>INDEX(Protocol[Mark],MATCH(C1566,Protocol[Step],0))</f>
        <v>12Azd</v>
      </c>
      <c r="F1566" s="151" t="str">
        <f>INDEX(Variables[Variable],MATCH(Systematic[[#This Row],[VariableIndex]],Variables[Index],0))</f>
        <v>Flux control ratio</v>
      </c>
      <c r="G1566" s="134">
        <f>Systematic[[#This Row],[Sample]]*1000000+Systematic[[#This Row],[SubSample]]*10000+Systematic[[#This Row],[VariableIndex]]</f>
        <v>4040004</v>
      </c>
      <c r="H1566" s="134">
        <f>Systematic[[#This Row],[SampleVariableLabel]]+100*Systematic[[#This Row],[State]]</f>
        <v>4041304</v>
      </c>
      <c r="I1566" s="135" t="e">
        <f>IF(Systematic[[#This Row],[Sample]]&gt;nSamples,"",INDEX(MarkStats[],MATCH(Systematic[[#This Row],[SampleVariableLabel]],MarkStats[Label],0), Systematic[[#This Row],[State]]+4))</f>
        <v>#N/A</v>
      </c>
    </row>
    <row r="1567" spans="1:9" x14ac:dyDescent="0.25">
      <c r="A1567" s="1">
        <f t="shared" si="72"/>
        <v>4</v>
      </c>
      <c r="B1567" s="1">
        <f t="shared" si="73"/>
        <v>4</v>
      </c>
      <c r="C1567" s="1">
        <f>IF(Systematic[[#This Row],[VariableIndex]]&gt;1,C1566,IF(C1566+1=StepsPerSubsample,0,C1566+1))</f>
        <v>13</v>
      </c>
      <c r="D1567" s="1">
        <f t="shared" si="74"/>
        <v>5</v>
      </c>
      <c r="E1567" s="1" t="str">
        <f>INDEX(Protocol[Mark],MATCH(C1567,Protocol[Step],0))</f>
        <v>12Azd</v>
      </c>
      <c r="F1567" s="151" t="str">
        <f>INDEX(Variables[Variable],MATCH(Systematic[[#This Row],[VariableIndex]],Variables[Index],0))</f>
        <v>Specific flux (mt)</v>
      </c>
      <c r="G1567" s="134">
        <f>Systematic[[#This Row],[Sample]]*1000000+Systematic[[#This Row],[SubSample]]*10000+Systematic[[#This Row],[VariableIndex]]</f>
        <v>4040005</v>
      </c>
      <c r="H1567" s="134">
        <f>Systematic[[#This Row],[SampleVariableLabel]]+100*Systematic[[#This Row],[State]]</f>
        <v>4041305</v>
      </c>
      <c r="I1567" s="135" t="e">
        <f>IF(Systematic[[#This Row],[Sample]]&gt;nSamples,"",INDEX(MarkStats[],MATCH(Systematic[[#This Row],[SampleVariableLabel]],MarkStats[Label],0), Systematic[[#This Row],[State]]+4))</f>
        <v>#N/A</v>
      </c>
    </row>
    <row r="1568" spans="1:9" x14ac:dyDescent="0.25">
      <c r="A1568" s="1">
        <f t="shared" si="72"/>
        <v>4</v>
      </c>
      <c r="B1568" s="1">
        <f t="shared" si="73"/>
        <v>4</v>
      </c>
      <c r="C1568" s="1">
        <f>IF(Systematic[[#This Row],[VariableIndex]]&gt;1,C1567,IF(C1567+1=StepsPerSubsample,0,C1567+1))</f>
        <v>13</v>
      </c>
      <c r="D1568" s="1">
        <f t="shared" si="74"/>
        <v>6</v>
      </c>
      <c r="E1568" s="1" t="str">
        <f>INDEX(Protocol[Mark],MATCH(C1568,Protocol[Step],0))</f>
        <v>12Azd</v>
      </c>
      <c r="F1568" s="151" t="str">
        <f>INDEX(Variables[Variable],MATCH(Systematic[[#This Row],[VariableIndex]],Variables[Index],0))</f>
        <v>FCR (mt: ROX-corr.)</v>
      </c>
      <c r="G1568" s="134">
        <f>Systematic[[#This Row],[Sample]]*1000000+Systematic[[#This Row],[SubSample]]*10000+Systematic[[#This Row],[VariableIndex]]</f>
        <v>4040006</v>
      </c>
      <c r="H1568" s="134">
        <f>Systematic[[#This Row],[SampleVariableLabel]]+100*Systematic[[#This Row],[State]]</f>
        <v>4041306</v>
      </c>
      <c r="I1568" s="135" t="e">
        <f>IF(Systematic[[#This Row],[Sample]]&gt;nSamples,"",INDEX(MarkStats[],MATCH(Systematic[[#This Row],[SampleVariableLabel]],MarkStats[Label],0), Systematic[[#This Row],[State]]+4))</f>
        <v>#N/A</v>
      </c>
    </row>
    <row r="1569" spans="1:9" x14ac:dyDescent="0.25">
      <c r="A1569" s="1">
        <f t="shared" si="72"/>
        <v>4</v>
      </c>
      <c r="B1569" s="1">
        <f t="shared" si="73"/>
        <v>4</v>
      </c>
      <c r="C1569" s="1">
        <f>IF(Systematic[[#This Row],[VariableIndex]]&gt;1,C1568,IF(C1568+1=StepsPerSubsample,0,C1568+1))</f>
        <v>13</v>
      </c>
      <c r="D1569" s="1">
        <f t="shared" si="74"/>
        <v>7</v>
      </c>
      <c r="E1569" s="1" t="str">
        <f>INDEX(Protocol[Mark],MATCH(C1569,Protocol[Step],0))</f>
        <v>12Azd</v>
      </c>
      <c r="F1569" s="151" t="str">
        <f>INDEX(Variables[Variable],MATCH(Systematic[[#This Row],[VariableIndex]],Variables[Index],0))</f>
        <v>FCR (mt: ROX-corr.)</v>
      </c>
      <c r="G1569" s="134">
        <f>Systematic[[#This Row],[Sample]]*1000000+Systematic[[#This Row],[SubSample]]*10000+Systematic[[#This Row],[VariableIndex]]</f>
        <v>4040007</v>
      </c>
      <c r="H1569" s="134">
        <f>Systematic[[#This Row],[SampleVariableLabel]]+100*Systematic[[#This Row],[State]]</f>
        <v>4041307</v>
      </c>
      <c r="I1569" s="135" t="e">
        <f>IF(Systematic[[#This Row],[Sample]]&gt;nSamples,"",INDEX(MarkStats[],MATCH(Systematic[[#This Row],[SampleVariableLabel]],MarkStats[Label],0), Systematic[[#This Row],[State]]+4))</f>
        <v>#N/A</v>
      </c>
    </row>
    <row r="1570" spans="1:9" x14ac:dyDescent="0.25">
      <c r="A1570" s="1">
        <f t="shared" si="72"/>
        <v>5</v>
      </c>
      <c r="B1570" s="1">
        <f t="shared" si="73"/>
        <v>1</v>
      </c>
      <c r="C1570" s="1">
        <f>IF(Systematic[[#This Row],[VariableIndex]]&gt;1,C1569,IF(C1569+1=StepsPerSubsample,0,C1569+1))</f>
        <v>0</v>
      </c>
      <c r="D1570" s="1">
        <f t="shared" si="74"/>
        <v>1</v>
      </c>
      <c r="E1570" s="1" t="str">
        <f>INDEX(Protocol[Mark],MATCH(C1570,Protocol[Step],0))</f>
        <v>1ce</v>
      </c>
      <c r="F1570" s="151" t="str">
        <f>INDEX(Variables[Variable],MATCH(Systematic[[#This Row],[VariableIndex]],Variables[Index],0))</f>
        <v>O2 concentration</v>
      </c>
      <c r="G1570" s="134">
        <f>Systematic[[#This Row],[Sample]]*1000000+Systematic[[#This Row],[SubSample]]*10000+Systematic[[#This Row],[VariableIndex]]</f>
        <v>5010001</v>
      </c>
      <c r="H1570" s="134">
        <f>Systematic[[#This Row],[SampleVariableLabel]]+100*Systematic[[#This Row],[State]]</f>
        <v>5010001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5</v>
      </c>
      <c r="B1571" s="1">
        <f t="shared" si="73"/>
        <v>1</v>
      </c>
      <c r="C1571" s="1">
        <f>IF(Systematic[[#This Row],[VariableIndex]]&gt;1,C1570,IF(C1570+1=StepsPerSubsample,0,C1570+1))</f>
        <v>0</v>
      </c>
      <c r="D1571" s="1">
        <f t="shared" si="74"/>
        <v>2</v>
      </c>
      <c r="E1571" s="1" t="str">
        <f>INDEX(Protocol[Mark],MATCH(C1571,Protocol[Step],0))</f>
        <v>1ce</v>
      </c>
      <c r="F1571" s="151" t="str">
        <f>INDEX(Variables[Variable],MATCH(Systematic[[#This Row],[VariableIndex]],Variables[Index],0))</f>
        <v>O2 flux per volume</v>
      </c>
      <c r="G1571" s="134">
        <f>Systematic[[#This Row],[Sample]]*1000000+Systematic[[#This Row],[SubSample]]*10000+Systematic[[#This Row],[VariableIndex]]</f>
        <v>5010002</v>
      </c>
      <c r="H1571" s="134">
        <f>Systematic[[#This Row],[SampleVariableLabel]]+100*Systematic[[#This Row],[State]]</f>
        <v>5010002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5</v>
      </c>
      <c r="B1572" s="1">
        <f t="shared" si="73"/>
        <v>1</v>
      </c>
      <c r="C1572" s="1">
        <f>IF(Systematic[[#This Row],[VariableIndex]]&gt;1,C1571,IF(C1571+1=StepsPerSubsample,0,C1571+1))</f>
        <v>0</v>
      </c>
      <c r="D1572" s="1">
        <f t="shared" si="74"/>
        <v>3</v>
      </c>
      <c r="E1572" s="1" t="str">
        <f>INDEX(Protocol[Mark],MATCH(C1572,Protocol[Step],0))</f>
        <v>1ce</v>
      </c>
      <c r="F1572" s="151" t="str">
        <f>INDEX(Variables[Variable],MATCH(Systematic[[#This Row],[VariableIndex]],Variables[Index],0))</f>
        <v>Specific flux</v>
      </c>
      <c r="G1572" s="134">
        <f>Systematic[[#This Row],[Sample]]*1000000+Systematic[[#This Row],[SubSample]]*10000+Systematic[[#This Row],[VariableIndex]]</f>
        <v>5010003</v>
      </c>
      <c r="H1572" s="134">
        <f>Systematic[[#This Row],[SampleVariableLabel]]+100*Systematic[[#This Row],[State]]</f>
        <v>5010003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5</v>
      </c>
      <c r="B1573" s="1">
        <f t="shared" si="73"/>
        <v>1</v>
      </c>
      <c r="C1573" s="1">
        <f>IF(Systematic[[#This Row],[VariableIndex]]&gt;1,C1572,IF(C1572+1=StepsPerSubsample,0,C1572+1))</f>
        <v>0</v>
      </c>
      <c r="D1573" s="1">
        <f t="shared" si="74"/>
        <v>4</v>
      </c>
      <c r="E1573" s="1" t="str">
        <f>INDEX(Protocol[Mark],MATCH(C1573,Protocol[Step],0))</f>
        <v>1ce</v>
      </c>
      <c r="F1573" s="151" t="str">
        <f>INDEX(Variables[Variable],MATCH(Systematic[[#This Row],[VariableIndex]],Variables[Index],0))</f>
        <v>Flux control ratio</v>
      </c>
      <c r="G1573" s="134">
        <f>Systematic[[#This Row],[Sample]]*1000000+Systematic[[#This Row],[SubSample]]*10000+Systematic[[#This Row],[VariableIndex]]</f>
        <v>5010004</v>
      </c>
      <c r="H1573" s="134">
        <f>Systematic[[#This Row],[SampleVariableLabel]]+100*Systematic[[#This Row],[State]]</f>
        <v>5010004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5</v>
      </c>
      <c r="B1574" s="1">
        <f t="shared" si="73"/>
        <v>1</v>
      </c>
      <c r="C1574" s="1">
        <f>IF(Systematic[[#This Row],[VariableIndex]]&gt;1,C1573,IF(C1573+1=StepsPerSubsample,0,C1573+1))</f>
        <v>0</v>
      </c>
      <c r="D1574" s="1">
        <f t="shared" si="74"/>
        <v>5</v>
      </c>
      <c r="E1574" s="1" t="str">
        <f>INDEX(Protocol[Mark],MATCH(C1574,Protocol[Step],0))</f>
        <v>1ce</v>
      </c>
      <c r="F1574" s="151" t="str">
        <f>INDEX(Variables[Variable],MATCH(Systematic[[#This Row],[VariableIndex]],Variables[Index],0))</f>
        <v>Specific flux (mt)</v>
      </c>
      <c r="G1574" s="134">
        <f>Systematic[[#This Row],[Sample]]*1000000+Systematic[[#This Row],[SubSample]]*10000+Systematic[[#This Row],[VariableIndex]]</f>
        <v>5010005</v>
      </c>
      <c r="H1574" s="134">
        <f>Systematic[[#This Row],[SampleVariableLabel]]+100*Systematic[[#This Row],[State]]</f>
        <v>5010005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5</v>
      </c>
      <c r="B1575" s="1">
        <f t="shared" si="73"/>
        <v>1</v>
      </c>
      <c r="C1575" s="1">
        <f>IF(Systematic[[#This Row],[VariableIndex]]&gt;1,C1574,IF(C1574+1=StepsPerSubsample,0,C1574+1))</f>
        <v>0</v>
      </c>
      <c r="D1575" s="1">
        <f t="shared" si="74"/>
        <v>6</v>
      </c>
      <c r="E1575" s="1" t="str">
        <f>INDEX(Protocol[Mark],MATCH(C1575,Protocol[Step],0))</f>
        <v>1ce</v>
      </c>
      <c r="F1575" s="151" t="str">
        <f>INDEX(Variables[Variable],MATCH(Systematic[[#This Row],[VariableIndex]],Variables[Index],0))</f>
        <v>FCR (mt: ROX-corr.)</v>
      </c>
      <c r="G1575" s="134">
        <f>Systematic[[#This Row],[Sample]]*1000000+Systematic[[#This Row],[SubSample]]*10000+Systematic[[#This Row],[VariableIndex]]</f>
        <v>5010006</v>
      </c>
      <c r="H1575" s="134">
        <f>Systematic[[#This Row],[SampleVariableLabel]]+100*Systematic[[#This Row],[State]]</f>
        <v>5010006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5</v>
      </c>
      <c r="B1576" s="1">
        <f t="shared" si="73"/>
        <v>1</v>
      </c>
      <c r="C1576" s="1">
        <f>IF(Systematic[[#This Row],[VariableIndex]]&gt;1,C1575,IF(C1575+1=StepsPerSubsample,0,C1575+1))</f>
        <v>0</v>
      </c>
      <c r="D1576" s="1">
        <f t="shared" si="74"/>
        <v>7</v>
      </c>
      <c r="E1576" s="1" t="str">
        <f>INDEX(Protocol[Mark],MATCH(C1576,Protocol[Step],0))</f>
        <v>1ce</v>
      </c>
      <c r="F1576" s="151" t="str">
        <f>INDEX(Variables[Variable],MATCH(Systematic[[#This Row],[VariableIndex]],Variables[Index],0))</f>
        <v>FCR (mt: ROX-corr.)</v>
      </c>
      <c r="G1576" s="134">
        <f>Systematic[[#This Row],[Sample]]*1000000+Systematic[[#This Row],[SubSample]]*10000+Systematic[[#This Row],[VariableIndex]]</f>
        <v>5010007</v>
      </c>
      <c r="H1576" s="134">
        <f>Systematic[[#This Row],[SampleVariableLabel]]+100*Systematic[[#This Row],[State]]</f>
        <v>5010007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5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1</v>
      </c>
      <c r="D1577" s="1">
        <f t="shared" si="74"/>
        <v>1</v>
      </c>
      <c r="E1577" s="1" t="str">
        <f>INDEX(Protocol[Mark],MATCH(C1577,Protocol[Step],0))</f>
        <v>2P10</v>
      </c>
      <c r="F1577" s="151" t="str">
        <f>INDEX(Variables[Variable],MATCH(Systematic[[#This Row],[VariableIndex]],Variables[Index],0))</f>
        <v>O2 concentration</v>
      </c>
      <c r="G1577" s="134">
        <f>Systematic[[#This Row],[Sample]]*1000000+Systematic[[#This Row],[SubSample]]*10000+Systematic[[#This Row],[VariableIndex]]</f>
        <v>5010001</v>
      </c>
      <c r="H1577" s="134">
        <f>Systematic[[#This Row],[SampleVariableLabel]]+100*Systematic[[#This Row],[State]]</f>
        <v>5010101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5</v>
      </c>
      <c r="B1578" s="1">
        <f t="shared" si="76"/>
        <v>1</v>
      </c>
      <c r="C1578" s="1">
        <f>IF(Systematic[[#This Row],[VariableIndex]]&gt;1,C1577,IF(C1577+1=StepsPerSubsample,0,C1577+1))</f>
        <v>1</v>
      </c>
      <c r="D1578" s="1">
        <f t="shared" si="74"/>
        <v>2</v>
      </c>
      <c r="E1578" s="1" t="str">
        <f>INDEX(Protocol[Mark],MATCH(C1578,Protocol[Step],0))</f>
        <v>2P10</v>
      </c>
      <c r="F1578" s="151" t="str">
        <f>INDEX(Variables[Variable],MATCH(Systematic[[#This Row],[VariableIndex]],Variables[Index],0))</f>
        <v>O2 flux per volume</v>
      </c>
      <c r="G1578" s="134">
        <f>Systematic[[#This Row],[Sample]]*1000000+Systematic[[#This Row],[SubSample]]*10000+Systematic[[#This Row],[VariableIndex]]</f>
        <v>5010002</v>
      </c>
      <c r="H1578" s="134">
        <f>Systematic[[#This Row],[SampleVariableLabel]]+100*Systematic[[#This Row],[State]]</f>
        <v>5010102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5</v>
      </c>
      <c r="B1579" s="1">
        <f t="shared" si="76"/>
        <v>1</v>
      </c>
      <c r="C1579" s="1">
        <f>IF(Systematic[[#This Row],[VariableIndex]]&gt;1,C1578,IF(C1578+1=StepsPerSubsample,0,C1578+1))</f>
        <v>1</v>
      </c>
      <c r="D1579" s="1">
        <f t="shared" si="74"/>
        <v>3</v>
      </c>
      <c r="E1579" s="1" t="str">
        <f>INDEX(Protocol[Mark],MATCH(C1579,Protocol[Step],0))</f>
        <v>2P10</v>
      </c>
      <c r="F1579" s="151" t="str">
        <f>INDEX(Variables[Variable],MATCH(Systematic[[#This Row],[VariableIndex]],Variables[Index],0))</f>
        <v>Specific flux</v>
      </c>
      <c r="G1579" s="134">
        <f>Systematic[[#This Row],[Sample]]*1000000+Systematic[[#This Row],[SubSample]]*10000+Systematic[[#This Row],[VariableIndex]]</f>
        <v>5010003</v>
      </c>
      <c r="H1579" s="134">
        <f>Systematic[[#This Row],[SampleVariableLabel]]+100*Systematic[[#This Row],[State]]</f>
        <v>5010103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5</v>
      </c>
      <c r="B1580" s="1">
        <f t="shared" si="76"/>
        <v>1</v>
      </c>
      <c r="C1580" s="1">
        <f>IF(Systematic[[#This Row],[VariableIndex]]&gt;1,C1579,IF(C1579+1=StepsPerSubsample,0,C1579+1))</f>
        <v>1</v>
      </c>
      <c r="D1580" s="1">
        <f t="shared" si="74"/>
        <v>4</v>
      </c>
      <c r="E1580" s="1" t="str">
        <f>INDEX(Protocol[Mark],MATCH(C1580,Protocol[Step],0))</f>
        <v>2P10</v>
      </c>
      <c r="F1580" s="151" t="str">
        <f>INDEX(Variables[Variable],MATCH(Systematic[[#This Row],[VariableIndex]],Variables[Index],0))</f>
        <v>Flux control ratio</v>
      </c>
      <c r="G1580" s="134">
        <f>Systematic[[#This Row],[Sample]]*1000000+Systematic[[#This Row],[SubSample]]*10000+Systematic[[#This Row],[VariableIndex]]</f>
        <v>5010004</v>
      </c>
      <c r="H1580" s="134">
        <f>Systematic[[#This Row],[SampleVariableLabel]]+100*Systematic[[#This Row],[State]]</f>
        <v>5010104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5</v>
      </c>
      <c r="B1581" s="1">
        <f t="shared" si="76"/>
        <v>1</v>
      </c>
      <c r="C1581" s="1">
        <f>IF(Systematic[[#This Row],[VariableIndex]]&gt;1,C1580,IF(C1580+1=StepsPerSubsample,0,C1580+1))</f>
        <v>1</v>
      </c>
      <c r="D1581" s="1">
        <f t="shared" si="74"/>
        <v>5</v>
      </c>
      <c r="E1581" s="1" t="str">
        <f>INDEX(Protocol[Mark],MATCH(C1581,Protocol[Step],0))</f>
        <v>2P10</v>
      </c>
      <c r="F1581" s="151" t="str">
        <f>INDEX(Variables[Variable],MATCH(Systematic[[#This Row],[VariableIndex]],Variables[Index],0))</f>
        <v>Specific flux (mt)</v>
      </c>
      <c r="G1581" s="134">
        <f>Systematic[[#This Row],[Sample]]*1000000+Systematic[[#This Row],[SubSample]]*10000+Systematic[[#This Row],[VariableIndex]]</f>
        <v>5010005</v>
      </c>
      <c r="H1581" s="134">
        <f>Systematic[[#This Row],[SampleVariableLabel]]+100*Systematic[[#This Row],[State]]</f>
        <v>5010105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5</v>
      </c>
      <c r="B1582" s="1">
        <f t="shared" si="76"/>
        <v>1</v>
      </c>
      <c r="C1582" s="1">
        <f>IF(Systematic[[#This Row],[VariableIndex]]&gt;1,C1581,IF(C1581+1=StepsPerSubsample,0,C1581+1))</f>
        <v>1</v>
      </c>
      <c r="D1582" s="1">
        <f t="shared" si="74"/>
        <v>6</v>
      </c>
      <c r="E1582" s="1" t="str">
        <f>INDEX(Protocol[Mark],MATCH(C1582,Protocol[Step],0))</f>
        <v>2P10</v>
      </c>
      <c r="F1582" s="151" t="str">
        <f>INDEX(Variables[Variable],MATCH(Systematic[[#This Row],[VariableIndex]],Variables[Index],0))</f>
        <v>FCR (mt: ROX-corr.)</v>
      </c>
      <c r="G1582" s="134">
        <f>Systematic[[#This Row],[Sample]]*1000000+Systematic[[#This Row],[SubSample]]*10000+Systematic[[#This Row],[VariableIndex]]</f>
        <v>5010006</v>
      </c>
      <c r="H1582" s="134">
        <f>Systematic[[#This Row],[SampleVariableLabel]]+100*Systematic[[#This Row],[State]]</f>
        <v>5010106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5</v>
      </c>
      <c r="B1583" s="1">
        <f t="shared" si="76"/>
        <v>1</v>
      </c>
      <c r="C1583" s="1">
        <f>IF(Systematic[[#This Row],[VariableIndex]]&gt;1,C1582,IF(C1582+1=StepsPerSubsample,0,C1582+1))</f>
        <v>1</v>
      </c>
      <c r="D1583" s="1">
        <f t="shared" si="74"/>
        <v>7</v>
      </c>
      <c r="E1583" s="1" t="str">
        <f>INDEX(Protocol[Mark],MATCH(C1583,Protocol[Step],0))</f>
        <v>2P10</v>
      </c>
      <c r="F1583" s="151" t="str">
        <f>INDEX(Variables[Variable],MATCH(Systematic[[#This Row],[VariableIndex]],Variables[Index],0))</f>
        <v>FCR (mt: ROX-corr.)</v>
      </c>
      <c r="G1583" s="134">
        <f>Systematic[[#This Row],[Sample]]*1000000+Systematic[[#This Row],[SubSample]]*10000+Systematic[[#This Row],[VariableIndex]]</f>
        <v>5010007</v>
      </c>
      <c r="H1583" s="134">
        <f>Systematic[[#This Row],[SampleVariableLabel]]+100*Systematic[[#This Row],[State]]</f>
        <v>5010107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5</v>
      </c>
      <c r="B1584" s="1">
        <f t="shared" si="76"/>
        <v>1</v>
      </c>
      <c r="C1584" s="1">
        <f>IF(Systematic[[#This Row],[VariableIndex]]&gt;1,C1583,IF(C1583+1=StepsPerSubsample,0,C1583+1))</f>
        <v>2</v>
      </c>
      <c r="D1584" s="1">
        <f t="shared" si="74"/>
        <v>1</v>
      </c>
      <c r="E1584" s="1" t="str">
        <f>INDEX(Protocol[Mark],MATCH(C1584,Protocol[Step],0))</f>
        <v>3Omy</v>
      </c>
      <c r="F1584" s="151" t="str">
        <f>INDEX(Variables[Variable],MATCH(Systematic[[#This Row],[VariableIndex]],Variables[Index],0))</f>
        <v>O2 concentration</v>
      </c>
      <c r="G1584" s="134">
        <f>Systematic[[#This Row],[Sample]]*1000000+Systematic[[#This Row],[SubSample]]*10000+Systematic[[#This Row],[VariableIndex]]</f>
        <v>5010001</v>
      </c>
      <c r="H1584" s="134">
        <f>Systematic[[#This Row],[SampleVariableLabel]]+100*Systematic[[#This Row],[State]]</f>
        <v>5010201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5</v>
      </c>
      <c r="B1585" s="1">
        <f t="shared" si="76"/>
        <v>1</v>
      </c>
      <c r="C1585" s="1">
        <f>IF(Systematic[[#This Row],[VariableIndex]]&gt;1,C1584,IF(C1584+1=StepsPerSubsample,0,C1584+1))</f>
        <v>2</v>
      </c>
      <c r="D1585" s="1">
        <f t="shared" si="74"/>
        <v>2</v>
      </c>
      <c r="E1585" s="1" t="str">
        <f>INDEX(Protocol[Mark],MATCH(C1585,Protocol[Step],0))</f>
        <v>3Omy</v>
      </c>
      <c r="F1585" s="151" t="str">
        <f>INDEX(Variables[Variable],MATCH(Systematic[[#This Row],[VariableIndex]],Variables[Index],0))</f>
        <v>O2 flux per volume</v>
      </c>
      <c r="G1585" s="134">
        <f>Systematic[[#This Row],[Sample]]*1000000+Systematic[[#This Row],[SubSample]]*10000+Systematic[[#This Row],[VariableIndex]]</f>
        <v>5010002</v>
      </c>
      <c r="H1585" s="134">
        <f>Systematic[[#This Row],[SampleVariableLabel]]+100*Systematic[[#This Row],[State]]</f>
        <v>5010202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5</v>
      </c>
      <c r="B1586" s="1">
        <f t="shared" si="76"/>
        <v>1</v>
      </c>
      <c r="C1586" s="1">
        <f>IF(Systematic[[#This Row],[VariableIndex]]&gt;1,C1585,IF(C1585+1=StepsPerSubsample,0,C1585+1))</f>
        <v>2</v>
      </c>
      <c r="D1586" s="1">
        <f t="shared" si="74"/>
        <v>3</v>
      </c>
      <c r="E1586" s="1" t="str">
        <f>INDEX(Protocol[Mark],MATCH(C1586,Protocol[Step],0))</f>
        <v>3Omy</v>
      </c>
      <c r="F1586" s="151" t="str">
        <f>INDEX(Variables[Variable],MATCH(Systematic[[#This Row],[VariableIndex]],Variables[Index],0))</f>
        <v>Specific flux</v>
      </c>
      <c r="G1586" s="134">
        <f>Systematic[[#This Row],[Sample]]*1000000+Systematic[[#This Row],[SubSample]]*10000+Systematic[[#This Row],[VariableIndex]]</f>
        <v>5010003</v>
      </c>
      <c r="H1586" s="134">
        <f>Systematic[[#This Row],[SampleVariableLabel]]+100*Systematic[[#This Row],[State]]</f>
        <v>5010203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5</v>
      </c>
      <c r="B1587" s="1">
        <f t="shared" si="76"/>
        <v>1</v>
      </c>
      <c r="C1587" s="1">
        <f>IF(Systematic[[#This Row],[VariableIndex]]&gt;1,C1586,IF(C1586+1=StepsPerSubsample,0,C1586+1))</f>
        <v>2</v>
      </c>
      <c r="D1587" s="1">
        <f t="shared" si="74"/>
        <v>4</v>
      </c>
      <c r="E1587" s="1" t="str">
        <f>INDEX(Protocol[Mark],MATCH(C1587,Protocol[Step],0))</f>
        <v>3Omy</v>
      </c>
      <c r="F1587" s="151" t="str">
        <f>INDEX(Variables[Variable],MATCH(Systematic[[#This Row],[VariableIndex]],Variables[Index],0))</f>
        <v>Flux control ratio</v>
      </c>
      <c r="G1587" s="134">
        <f>Systematic[[#This Row],[Sample]]*1000000+Systematic[[#This Row],[SubSample]]*10000+Systematic[[#This Row],[VariableIndex]]</f>
        <v>5010004</v>
      </c>
      <c r="H1587" s="134">
        <f>Systematic[[#This Row],[SampleVariableLabel]]+100*Systematic[[#This Row],[State]]</f>
        <v>5010204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5</v>
      </c>
      <c r="B1588" s="1">
        <f t="shared" si="76"/>
        <v>1</v>
      </c>
      <c r="C1588" s="1">
        <f>IF(Systematic[[#This Row],[VariableIndex]]&gt;1,C1587,IF(C1587+1=StepsPerSubsample,0,C1587+1))</f>
        <v>2</v>
      </c>
      <c r="D1588" s="1">
        <f t="shared" si="74"/>
        <v>5</v>
      </c>
      <c r="E1588" s="1" t="str">
        <f>INDEX(Protocol[Mark],MATCH(C1588,Protocol[Step],0))</f>
        <v>3Omy</v>
      </c>
      <c r="F1588" s="151" t="str">
        <f>INDEX(Variables[Variable],MATCH(Systematic[[#This Row],[VariableIndex]],Variables[Index],0))</f>
        <v>Specific flux (mt)</v>
      </c>
      <c r="G1588" s="134">
        <f>Systematic[[#This Row],[Sample]]*1000000+Systematic[[#This Row],[SubSample]]*10000+Systematic[[#This Row],[VariableIndex]]</f>
        <v>5010005</v>
      </c>
      <c r="H1588" s="134">
        <f>Systematic[[#This Row],[SampleVariableLabel]]+100*Systematic[[#This Row],[State]]</f>
        <v>5010205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5</v>
      </c>
      <c r="B1589" s="1">
        <f t="shared" si="76"/>
        <v>1</v>
      </c>
      <c r="C1589" s="1">
        <f>IF(Systematic[[#This Row],[VariableIndex]]&gt;1,C1588,IF(C1588+1=StepsPerSubsample,0,C1588+1))</f>
        <v>2</v>
      </c>
      <c r="D1589" s="1">
        <f t="shared" si="74"/>
        <v>6</v>
      </c>
      <c r="E1589" s="1" t="str">
        <f>INDEX(Protocol[Mark],MATCH(C1589,Protocol[Step],0))</f>
        <v>3Omy</v>
      </c>
      <c r="F1589" s="151" t="str">
        <f>INDEX(Variables[Variable],MATCH(Systematic[[#This Row],[VariableIndex]],Variables[Index],0))</f>
        <v>FCR (mt: ROX-corr.)</v>
      </c>
      <c r="G1589" s="134">
        <f>Systematic[[#This Row],[Sample]]*1000000+Systematic[[#This Row],[SubSample]]*10000+Systematic[[#This Row],[VariableIndex]]</f>
        <v>5010006</v>
      </c>
      <c r="H1589" s="134">
        <f>Systematic[[#This Row],[SampleVariableLabel]]+100*Systematic[[#This Row],[State]]</f>
        <v>5010206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5</v>
      </c>
      <c r="B1590" s="1">
        <f t="shared" si="76"/>
        <v>1</v>
      </c>
      <c r="C1590" s="1">
        <f>IF(Systematic[[#This Row],[VariableIndex]]&gt;1,C1589,IF(C1589+1=StepsPerSubsample,0,C1589+1))</f>
        <v>2</v>
      </c>
      <c r="D1590" s="1">
        <f t="shared" si="74"/>
        <v>7</v>
      </c>
      <c r="E1590" s="1" t="str">
        <f>INDEX(Protocol[Mark],MATCH(C1590,Protocol[Step],0))</f>
        <v>3Omy</v>
      </c>
      <c r="F1590" s="151" t="str">
        <f>INDEX(Variables[Variable],MATCH(Systematic[[#This Row],[VariableIndex]],Variables[Index],0))</f>
        <v>FCR (mt: ROX-corr.)</v>
      </c>
      <c r="G1590" s="134">
        <f>Systematic[[#This Row],[Sample]]*1000000+Systematic[[#This Row],[SubSample]]*10000+Systematic[[#This Row],[VariableIndex]]</f>
        <v>5010007</v>
      </c>
      <c r="H1590" s="134">
        <f>Systematic[[#This Row],[SampleVariableLabel]]+100*Systematic[[#This Row],[State]]</f>
        <v>5010207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5</v>
      </c>
      <c r="B1591" s="1">
        <f t="shared" si="76"/>
        <v>1</v>
      </c>
      <c r="C1591" s="1">
        <f>IF(Systematic[[#This Row],[VariableIndex]]&gt;1,C1590,IF(C1590+1=StepsPerSubsample,0,C1590+1))</f>
        <v>3</v>
      </c>
      <c r="D1591" s="1">
        <f t="shared" si="74"/>
        <v>1</v>
      </c>
      <c r="E1591" s="1" t="str">
        <f>INDEX(Protocol[Mark],MATCH(C1591,Protocol[Step],0))</f>
        <v>4U</v>
      </c>
      <c r="F1591" s="151" t="str">
        <f>INDEX(Variables[Variable],MATCH(Systematic[[#This Row],[VariableIndex]],Variables[Index],0))</f>
        <v>O2 concentration</v>
      </c>
      <c r="G1591" s="134">
        <f>Systematic[[#This Row],[Sample]]*1000000+Systematic[[#This Row],[SubSample]]*10000+Systematic[[#This Row],[VariableIndex]]</f>
        <v>5010001</v>
      </c>
      <c r="H1591" s="134">
        <f>Systematic[[#This Row],[SampleVariableLabel]]+100*Systematic[[#This Row],[State]]</f>
        <v>5010301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5</v>
      </c>
      <c r="B1592" s="1">
        <f t="shared" si="76"/>
        <v>1</v>
      </c>
      <c r="C1592" s="1">
        <f>IF(Systematic[[#This Row],[VariableIndex]]&gt;1,C1591,IF(C1591+1=StepsPerSubsample,0,C1591+1))</f>
        <v>3</v>
      </c>
      <c r="D1592" s="1">
        <f t="shared" si="74"/>
        <v>2</v>
      </c>
      <c r="E1592" s="1" t="str">
        <f>INDEX(Protocol[Mark],MATCH(C1592,Protocol[Step],0))</f>
        <v>4U</v>
      </c>
      <c r="F1592" s="151" t="str">
        <f>INDEX(Variables[Variable],MATCH(Systematic[[#This Row],[VariableIndex]],Variables[Index],0))</f>
        <v>O2 flux per volume</v>
      </c>
      <c r="G1592" s="134">
        <f>Systematic[[#This Row],[Sample]]*1000000+Systematic[[#This Row],[SubSample]]*10000+Systematic[[#This Row],[VariableIndex]]</f>
        <v>5010002</v>
      </c>
      <c r="H1592" s="134">
        <f>Systematic[[#This Row],[SampleVariableLabel]]+100*Systematic[[#This Row],[State]]</f>
        <v>5010302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5</v>
      </c>
      <c r="B1593" s="1">
        <f t="shared" si="76"/>
        <v>1</v>
      </c>
      <c r="C1593" s="1">
        <f>IF(Systematic[[#This Row],[VariableIndex]]&gt;1,C1592,IF(C1592+1=StepsPerSubsample,0,C1592+1))</f>
        <v>3</v>
      </c>
      <c r="D1593" s="1">
        <f t="shared" si="74"/>
        <v>3</v>
      </c>
      <c r="E1593" s="1" t="str">
        <f>INDEX(Protocol[Mark],MATCH(C1593,Protocol[Step],0))</f>
        <v>4U</v>
      </c>
      <c r="F1593" s="151" t="str">
        <f>INDEX(Variables[Variable],MATCH(Systematic[[#This Row],[VariableIndex]],Variables[Index],0))</f>
        <v>Specific flux</v>
      </c>
      <c r="G1593" s="134">
        <f>Systematic[[#This Row],[Sample]]*1000000+Systematic[[#This Row],[SubSample]]*10000+Systematic[[#This Row],[VariableIndex]]</f>
        <v>5010003</v>
      </c>
      <c r="H1593" s="134">
        <f>Systematic[[#This Row],[SampleVariableLabel]]+100*Systematic[[#This Row],[State]]</f>
        <v>5010303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5</v>
      </c>
      <c r="B1594" s="1">
        <f t="shared" si="76"/>
        <v>1</v>
      </c>
      <c r="C1594" s="1">
        <f>IF(Systematic[[#This Row],[VariableIndex]]&gt;1,C1593,IF(C1593+1=StepsPerSubsample,0,C1593+1))</f>
        <v>3</v>
      </c>
      <c r="D1594" s="1">
        <f t="shared" si="74"/>
        <v>4</v>
      </c>
      <c r="E1594" s="1" t="str">
        <f>INDEX(Protocol[Mark],MATCH(C1594,Protocol[Step],0))</f>
        <v>4U</v>
      </c>
      <c r="F1594" s="151" t="str">
        <f>INDEX(Variables[Variable],MATCH(Systematic[[#This Row],[VariableIndex]],Variables[Index],0))</f>
        <v>Flux control ratio</v>
      </c>
      <c r="G1594" s="134">
        <f>Systematic[[#This Row],[Sample]]*1000000+Systematic[[#This Row],[SubSample]]*10000+Systematic[[#This Row],[VariableIndex]]</f>
        <v>5010004</v>
      </c>
      <c r="H1594" s="134">
        <f>Systematic[[#This Row],[SampleVariableLabel]]+100*Systematic[[#This Row],[State]]</f>
        <v>5010304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5</v>
      </c>
      <c r="B1595" s="1">
        <f t="shared" si="76"/>
        <v>1</v>
      </c>
      <c r="C1595" s="1">
        <f>IF(Systematic[[#This Row],[VariableIndex]]&gt;1,C1594,IF(C1594+1=StepsPerSubsample,0,C1594+1))</f>
        <v>3</v>
      </c>
      <c r="D1595" s="1">
        <f t="shared" si="74"/>
        <v>5</v>
      </c>
      <c r="E1595" s="1" t="str">
        <f>INDEX(Protocol[Mark],MATCH(C1595,Protocol[Step],0))</f>
        <v>4U</v>
      </c>
      <c r="F1595" s="151" t="str">
        <f>INDEX(Variables[Variable],MATCH(Systematic[[#This Row],[VariableIndex]],Variables[Index],0))</f>
        <v>Specific flux (mt)</v>
      </c>
      <c r="G1595" s="134">
        <f>Systematic[[#This Row],[Sample]]*1000000+Systematic[[#This Row],[SubSample]]*10000+Systematic[[#This Row],[VariableIndex]]</f>
        <v>5010005</v>
      </c>
      <c r="H1595" s="134">
        <f>Systematic[[#This Row],[SampleVariableLabel]]+100*Systematic[[#This Row],[State]]</f>
        <v>5010305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5</v>
      </c>
      <c r="B1596" s="1">
        <f t="shared" si="76"/>
        <v>1</v>
      </c>
      <c r="C1596" s="1">
        <f>IF(Systematic[[#This Row],[VariableIndex]]&gt;1,C1595,IF(C1595+1=StepsPerSubsample,0,C1595+1))</f>
        <v>3</v>
      </c>
      <c r="D1596" s="1">
        <f t="shared" si="74"/>
        <v>6</v>
      </c>
      <c r="E1596" s="1" t="str">
        <f>INDEX(Protocol[Mark],MATCH(C1596,Protocol[Step],0))</f>
        <v>4U</v>
      </c>
      <c r="F1596" s="151" t="str">
        <f>INDEX(Variables[Variable],MATCH(Systematic[[#This Row],[VariableIndex]],Variables[Index],0))</f>
        <v>FCR (mt: ROX-corr.)</v>
      </c>
      <c r="G1596" s="134">
        <f>Systematic[[#This Row],[Sample]]*1000000+Systematic[[#This Row],[SubSample]]*10000+Systematic[[#This Row],[VariableIndex]]</f>
        <v>5010006</v>
      </c>
      <c r="H1596" s="134">
        <f>Systematic[[#This Row],[SampleVariableLabel]]+100*Systematic[[#This Row],[State]]</f>
        <v>5010306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5</v>
      </c>
      <c r="B1597" s="1">
        <f t="shared" si="76"/>
        <v>1</v>
      </c>
      <c r="C1597" s="1">
        <f>IF(Systematic[[#This Row],[VariableIndex]]&gt;1,C1596,IF(C1596+1=StepsPerSubsample,0,C1596+1))</f>
        <v>3</v>
      </c>
      <c r="D1597" s="1">
        <f t="shared" si="74"/>
        <v>7</v>
      </c>
      <c r="E1597" s="1" t="str">
        <f>INDEX(Protocol[Mark],MATCH(C1597,Protocol[Step],0))</f>
        <v>4U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5010007</v>
      </c>
      <c r="H1597" s="134">
        <f>Systematic[[#This Row],[SampleVariableLabel]]+100*Systematic[[#This Row],[State]]</f>
        <v>5010307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5</v>
      </c>
      <c r="B1598" s="1">
        <f t="shared" si="76"/>
        <v>1</v>
      </c>
      <c r="C1598" s="1">
        <f>IF(Systematic[[#This Row],[VariableIndex]]&gt;1,C1597,IF(C1597+1=StepsPerSubsample,0,C1597+1))</f>
        <v>4</v>
      </c>
      <c r="D1598" s="1">
        <f t="shared" si="74"/>
        <v>1</v>
      </c>
      <c r="E1598" s="1" t="str">
        <f>INDEX(Protocol[Mark],MATCH(C1598,Protocol[Step],0))</f>
        <v>5Glc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5010001</v>
      </c>
      <c r="H1598" s="134">
        <f>Systematic[[#This Row],[SampleVariableLabel]]+100*Systematic[[#This Row],[State]]</f>
        <v>5010401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5</v>
      </c>
      <c r="B1599" s="1">
        <f t="shared" si="76"/>
        <v>1</v>
      </c>
      <c r="C1599" s="1">
        <f>IF(Systematic[[#This Row],[VariableIndex]]&gt;1,C1598,IF(C1598+1=StepsPerSubsample,0,C1598+1))</f>
        <v>4</v>
      </c>
      <c r="D1599" s="1">
        <f t="shared" si="74"/>
        <v>2</v>
      </c>
      <c r="E1599" s="1" t="str">
        <f>INDEX(Protocol[Mark],MATCH(C1599,Protocol[Step],0))</f>
        <v>5Glc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5010002</v>
      </c>
      <c r="H1599" s="134">
        <f>Systematic[[#This Row],[SampleVariableLabel]]+100*Systematic[[#This Row],[State]]</f>
        <v>5010402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5</v>
      </c>
      <c r="B1600" s="1">
        <f t="shared" si="76"/>
        <v>1</v>
      </c>
      <c r="C1600" s="1">
        <f>IF(Systematic[[#This Row],[VariableIndex]]&gt;1,C1599,IF(C1599+1=StepsPerSubsample,0,C1599+1))</f>
        <v>4</v>
      </c>
      <c r="D1600" s="1">
        <f t="shared" si="74"/>
        <v>3</v>
      </c>
      <c r="E1600" s="1" t="str">
        <f>INDEX(Protocol[Mark],MATCH(C1600,Protocol[Step],0))</f>
        <v>5Glc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5010003</v>
      </c>
      <c r="H1600" s="134">
        <f>Systematic[[#This Row],[SampleVariableLabel]]+100*Systematic[[#This Row],[State]]</f>
        <v>5010403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5</v>
      </c>
      <c r="B1601" s="1">
        <f t="shared" si="76"/>
        <v>1</v>
      </c>
      <c r="C1601" s="1">
        <f>IF(Systematic[[#This Row],[VariableIndex]]&gt;1,C1600,IF(C1600+1=StepsPerSubsample,0,C1600+1))</f>
        <v>4</v>
      </c>
      <c r="D1601" s="1">
        <f t="shared" si="74"/>
        <v>4</v>
      </c>
      <c r="E1601" s="1" t="str">
        <f>INDEX(Protocol[Mark],MATCH(C1601,Protocol[Step],0))</f>
        <v>5Glc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5010004</v>
      </c>
      <c r="H1601" s="134">
        <f>Systematic[[#This Row],[SampleVariableLabel]]+100*Systematic[[#This Row],[State]]</f>
        <v>5010404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5</v>
      </c>
      <c r="B1602" s="1">
        <f t="shared" si="76"/>
        <v>1</v>
      </c>
      <c r="C1602" s="1">
        <f>IF(Systematic[[#This Row],[VariableIndex]]&gt;1,C1601,IF(C1601+1=StepsPerSubsample,0,C1601+1))</f>
        <v>4</v>
      </c>
      <c r="D1602" s="1">
        <f t="shared" si="74"/>
        <v>5</v>
      </c>
      <c r="E1602" s="1" t="str">
        <f>INDEX(Protocol[Mark],MATCH(C1602,Protocol[Step],0))</f>
        <v>5Glc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5010005</v>
      </c>
      <c r="H1602" s="134">
        <f>Systematic[[#This Row],[SampleVariableLabel]]+100*Systematic[[#This Row],[State]]</f>
        <v>5010405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5</v>
      </c>
      <c r="B1603" s="1">
        <f t="shared" si="76"/>
        <v>1</v>
      </c>
      <c r="C1603" s="1">
        <f>IF(Systematic[[#This Row],[VariableIndex]]&gt;1,C1602,IF(C1602+1=StepsPerSubsample,0,C1602+1))</f>
        <v>4</v>
      </c>
      <c r="D1603" s="1">
        <f t="shared" ref="D1603:D1666" si="77">IF(D1602=nVariables,1,D1602+1)</f>
        <v>6</v>
      </c>
      <c r="E1603" s="1" t="str">
        <f>INDEX(Protocol[Mark],MATCH(C1603,Protocol[Step],0))</f>
        <v>5Glc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5010006</v>
      </c>
      <c r="H1603" s="134">
        <f>Systematic[[#This Row],[SampleVariableLabel]]+100*Systematic[[#This Row],[State]]</f>
        <v>5010406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5</v>
      </c>
      <c r="B1604" s="1">
        <f t="shared" si="76"/>
        <v>1</v>
      </c>
      <c r="C1604" s="1">
        <f>IF(Systematic[[#This Row],[VariableIndex]]&gt;1,C1603,IF(C1603+1=StepsPerSubsample,0,C1603+1))</f>
        <v>4</v>
      </c>
      <c r="D1604" s="1">
        <f t="shared" si="77"/>
        <v>7</v>
      </c>
      <c r="E1604" s="1" t="str">
        <f>INDEX(Protocol[Mark],MATCH(C1604,Protocol[Step],0))</f>
        <v>5Glc</v>
      </c>
      <c r="F1604" s="151" t="str">
        <f>INDEX(Variables[Variable],MATCH(Systematic[[#This Row],[VariableIndex]],Variables[Index],0))</f>
        <v>FCR (mt: ROX-corr.)</v>
      </c>
      <c r="G1604" s="134">
        <f>Systematic[[#This Row],[Sample]]*1000000+Systematic[[#This Row],[SubSample]]*10000+Systematic[[#This Row],[VariableIndex]]</f>
        <v>5010007</v>
      </c>
      <c r="H1604" s="134">
        <f>Systematic[[#This Row],[SampleVariableLabel]]+100*Systematic[[#This Row],[State]]</f>
        <v>5010407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5</v>
      </c>
      <c r="B1605" s="1">
        <f t="shared" si="76"/>
        <v>1</v>
      </c>
      <c r="C1605" s="1">
        <f>IF(Systematic[[#This Row],[VariableIndex]]&gt;1,C1604,IF(C1604+1=StepsPerSubsample,0,C1604+1))</f>
        <v>5</v>
      </c>
      <c r="D1605" s="1">
        <f t="shared" si="77"/>
        <v>1</v>
      </c>
      <c r="E1605" s="1" t="str">
        <f>INDEX(Protocol[Mark],MATCH(C1605,Protocol[Step],0))</f>
        <v>6M2</v>
      </c>
      <c r="F1605" s="151" t="str">
        <f>INDEX(Variables[Variable],MATCH(Systematic[[#This Row],[VariableIndex]],Variables[Index],0))</f>
        <v>O2 concentration</v>
      </c>
      <c r="G1605" s="134">
        <f>Systematic[[#This Row],[Sample]]*1000000+Systematic[[#This Row],[SubSample]]*10000+Systematic[[#This Row],[VariableIndex]]</f>
        <v>5010001</v>
      </c>
      <c r="H1605" s="134">
        <f>Systematic[[#This Row],[SampleVariableLabel]]+100*Systematic[[#This Row],[State]]</f>
        <v>5010501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5</v>
      </c>
      <c r="B1606" s="1">
        <f t="shared" si="76"/>
        <v>1</v>
      </c>
      <c r="C1606" s="1">
        <f>IF(Systematic[[#This Row],[VariableIndex]]&gt;1,C1605,IF(C1605+1=StepsPerSubsample,0,C1605+1))</f>
        <v>5</v>
      </c>
      <c r="D1606" s="1">
        <f t="shared" si="77"/>
        <v>2</v>
      </c>
      <c r="E1606" s="1" t="str">
        <f>INDEX(Protocol[Mark],MATCH(C1606,Protocol[Step],0))</f>
        <v>6M2</v>
      </c>
      <c r="F1606" s="151" t="str">
        <f>INDEX(Variables[Variable],MATCH(Systematic[[#This Row],[VariableIndex]],Variables[Index],0))</f>
        <v>O2 flux per volume</v>
      </c>
      <c r="G1606" s="134">
        <f>Systematic[[#This Row],[Sample]]*1000000+Systematic[[#This Row],[SubSample]]*10000+Systematic[[#This Row],[VariableIndex]]</f>
        <v>5010002</v>
      </c>
      <c r="H1606" s="134">
        <f>Systematic[[#This Row],[SampleVariableLabel]]+100*Systematic[[#This Row],[State]]</f>
        <v>5010502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5</v>
      </c>
      <c r="B1607" s="1">
        <f t="shared" si="76"/>
        <v>1</v>
      </c>
      <c r="C1607" s="1">
        <f>IF(Systematic[[#This Row],[VariableIndex]]&gt;1,C1606,IF(C1606+1=StepsPerSubsample,0,C1606+1))</f>
        <v>5</v>
      </c>
      <c r="D1607" s="1">
        <f t="shared" si="77"/>
        <v>3</v>
      </c>
      <c r="E1607" s="1" t="str">
        <f>INDEX(Protocol[Mark],MATCH(C1607,Protocol[Step],0))</f>
        <v>6M2</v>
      </c>
      <c r="F1607" s="151" t="str">
        <f>INDEX(Variables[Variable],MATCH(Systematic[[#This Row],[VariableIndex]],Variables[Index],0))</f>
        <v>Specific flux</v>
      </c>
      <c r="G1607" s="134">
        <f>Systematic[[#This Row],[Sample]]*1000000+Systematic[[#This Row],[SubSample]]*10000+Systematic[[#This Row],[VariableIndex]]</f>
        <v>5010003</v>
      </c>
      <c r="H1607" s="134">
        <f>Systematic[[#This Row],[SampleVariableLabel]]+100*Systematic[[#This Row],[State]]</f>
        <v>5010503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5</v>
      </c>
      <c r="B1608" s="1">
        <f t="shared" si="76"/>
        <v>1</v>
      </c>
      <c r="C1608" s="1">
        <f>IF(Systematic[[#This Row],[VariableIndex]]&gt;1,C1607,IF(C1607+1=StepsPerSubsample,0,C1607+1))</f>
        <v>5</v>
      </c>
      <c r="D1608" s="1">
        <f t="shared" si="77"/>
        <v>4</v>
      </c>
      <c r="E1608" s="1" t="str">
        <f>INDEX(Protocol[Mark],MATCH(C1608,Protocol[Step],0))</f>
        <v>6M2</v>
      </c>
      <c r="F1608" s="151" t="str">
        <f>INDEX(Variables[Variable],MATCH(Systematic[[#This Row],[VariableIndex]],Variables[Index],0))</f>
        <v>Flux control ratio</v>
      </c>
      <c r="G1608" s="134">
        <f>Systematic[[#This Row],[Sample]]*1000000+Systematic[[#This Row],[SubSample]]*10000+Systematic[[#This Row],[VariableIndex]]</f>
        <v>5010004</v>
      </c>
      <c r="H1608" s="134">
        <f>Systematic[[#This Row],[SampleVariableLabel]]+100*Systematic[[#This Row],[State]]</f>
        <v>5010504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5</v>
      </c>
      <c r="B1609" s="1">
        <f t="shared" si="76"/>
        <v>1</v>
      </c>
      <c r="C1609" s="1">
        <f>IF(Systematic[[#This Row],[VariableIndex]]&gt;1,C1608,IF(C1608+1=StepsPerSubsample,0,C1608+1))</f>
        <v>5</v>
      </c>
      <c r="D1609" s="1">
        <f t="shared" si="77"/>
        <v>5</v>
      </c>
      <c r="E1609" s="1" t="str">
        <f>INDEX(Protocol[Mark],MATCH(C1609,Protocol[Step],0))</f>
        <v>6M2</v>
      </c>
      <c r="F1609" s="151" t="str">
        <f>INDEX(Variables[Variable],MATCH(Systematic[[#This Row],[VariableIndex]],Variables[Index],0))</f>
        <v>Specific flux (mt)</v>
      </c>
      <c r="G1609" s="134">
        <f>Systematic[[#This Row],[Sample]]*1000000+Systematic[[#This Row],[SubSample]]*10000+Systematic[[#This Row],[VariableIndex]]</f>
        <v>5010005</v>
      </c>
      <c r="H1609" s="134">
        <f>Systematic[[#This Row],[SampleVariableLabel]]+100*Systematic[[#This Row],[State]]</f>
        <v>5010505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5</v>
      </c>
      <c r="B1610" s="1">
        <f t="shared" si="76"/>
        <v>1</v>
      </c>
      <c r="C1610" s="1">
        <f>IF(Systematic[[#This Row],[VariableIndex]]&gt;1,C1609,IF(C1609+1=StepsPerSubsample,0,C1609+1))</f>
        <v>5</v>
      </c>
      <c r="D1610" s="1">
        <f t="shared" si="77"/>
        <v>6</v>
      </c>
      <c r="E1610" s="1" t="str">
        <f>INDEX(Protocol[Mark],MATCH(C1610,Protocol[Step],0))</f>
        <v>6M2</v>
      </c>
      <c r="F1610" s="151" t="str">
        <f>INDEX(Variables[Variable],MATCH(Systematic[[#This Row],[VariableIndex]],Variables[Index],0))</f>
        <v>FCR (mt: ROX-corr.)</v>
      </c>
      <c r="G1610" s="134">
        <f>Systematic[[#This Row],[Sample]]*1000000+Systematic[[#This Row],[SubSample]]*10000+Systematic[[#This Row],[VariableIndex]]</f>
        <v>5010006</v>
      </c>
      <c r="H1610" s="134">
        <f>Systematic[[#This Row],[SampleVariableLabel]]+100*Systematic[[#This Row],[State]]</f>
        <v>5010506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5</v>
      </c>
      <c r="B1611" s="1">
        <f t="shared" si="76"/>
        <v>1</v>
      </c>
      <c r="C1611" s="1">
        <f>IF(Systematic[[#This Row],[VariableIndex]]&gt;1,C1610,IF(C1610+1=StepsPerSubsample,0,C1610+1))</f>
        <v>5</v>
      </c>
      <c r="D1611" s="1">
        <f t="shared" si="77"/>
        <v>7</v>
      </c>
      <c r="E1611" s="1" t="str">
        <f>INDEX(Protocol[Mark],MATCH(C1611,Protocol[Step],0))</f>
        <v>6M2</v>
      </c>
      <c r="F1611" s="151" t="str">
        <f>INDEX(Variables[Variable],MATCH(Systematic[[#This Row],[VariableIndex]],Variables[Index],0))</f>
        <v>FCR (mt: ROX-corr.)</v>
      </c>
      <c r="G1611" s="134">
        <f>Systematic[[#This Row],[Sample]]*1000000+Systematic[[#This Row],[SubSample]]*10000+Systematic[[#This Row],[VariableIndex]]</f>
        <v>5010007</v>
      </c>
      <c r="H1611" s="134">
        <f>Systematic[[#This Row],[SampleVariableLabel]]+100*Systematic[[#This Row],[State]]</f>
        <v>5010507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5</v>
      </c>
      <c r="B1612" s="1">
        <f t="shared" si="76"/>
        <v>1</v>
      </c>
      <c r="C1612" s="1">
        <f>IF(Systematic[[#This Row],[VariableIndex]]&gt;1,C1611,IF(C1611+1=StepsPerSubsample,0,C1611+1))</f>
        <v>6</v>
      </c>
      <c r="D1612" s="1">
        <f t="shared" si="77"/>
        <v>1</v>
      </c>
      <c r="E1612" s="1" t="str">
        <f>INDEX(Protocol[Mark],MATCH(C1612,Protocol[Step],0))</f>
        <v>7Rot</v>
      </c>
      <c r="F1612" s="151" t="str">
        <f>INDEX(Variables[Variable],MATCH(Systematic[[#This Row],[VariableIndex]],Variables[Index],0))</f>
        <v>O2 concentration</v>
      </c>
      <c r="G1612" s="134">
        <f>Systematic[[#This Row],[Sample]]*1000000+Systematic[[#This Row],[SubSample]]*10000+Systematic[[#This Row],[VariableIndex]]</f>
        <v>5010001</v>
      </c>
      <c r="H1612" s="134">
        <f>Systematic[[#This Row],[SampleVariableLabel]]+100*Systematic[[#This Row],[State]]</f>
        <v>5010601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5</v>
      </c>
      <c r="B1613" s="1">
        <f t="shared" si="76"/>
        <v>1</v>
      </c>
      <c r="C1613" s="1">
        <f>IF(Systematic[[#This Row],[VariableIndex]]&gt;1,C1612,IF(C1612+1=StepsPerSubsample,0,C1612+1))</f>
        <v>6</v>
      </c>
      <c r="D1613" s="1">
        <f t="shared" si="77"/>
        <v>2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O2 flux per volume</v>
      </c>
      <c r="G1613" s="134">
        <f>Systematic[[#This Row],[Sample]]*1000000+Systematic[[#This Row],[SubSample]]*10000+Systematic[[#This Row],[VariableIndex]]</f>
        <v>5010002</v>
      </c>
      <c r="H1613" s="134">
        <f>Systematic[[#This Row],[SampleVariableLabel]]+100*Systematic[[#This Row],[State]]</f>
        <v>5010602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5</v>
      </c>
      <c r="B1614" s="1">
        <f t="shared" si="76"/>
        <v>1</v>
      </c>
      <c r="C1614" s="1">
        <f>IF(Systematic[[#This Row],[VariableIndex]]&gt;1,C1613,IF(C1613+1=StepsPerSubsample,0,C1613+1))</f>
        <v>6</v>
      </c>
      <c r="D1614" s="1">
        <f t="shared" si="77"/>
        <v>3</v>
      </c>
      <c r="E1614" s="1" t="str">
        <f>INDEX(Protocol[Mark],MATCH(C1614,Protocol[Step],0))</f>
        <v>7Rot</v>
      </c>
      <c r="F1614" s="151" t="str">
        <f>INDEX(Variables[Variable],MATCH(Systematic[[#This Row],[VariableIndex]],Variables[Index],0))</f>
        <v>Specific flux</v>
      </c>
      <c r="G1614" s="134">
        <f>Systematic[[#This Row],[Sample]]*1000000+Systematic[[#This Row],[SubSample]]*10000+Systematic[[#This Row],[VariableIndex]]</f>
        <v>5010003</v>
      </c>
      <c r="H1614" s="134">
        <f>Systematic[[#This Row],[SampleVariableLabel]]+100*Systematic[[#This Row],[State]]</f>
        <v>5010603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5</v>
      </c>
      <c r="B1615" s="1">
        <f t="shared" si="76"/>
        <v>1</v>
      </c>
      <c r="C1615" s="1">
        <f>IF(Systematic[[#This Row],[VariableIndex]]&gt;1,C1614,IF(C1614+1=StepsPerSubsample,0,C1614+1))</f>
        <v>6</v>
      </c>
      <c r="D1615" s="1">
        <f t="shared" si="77"/>
        <v>4</v>
      </c>
      <c r="E1615" s="1" t="str">
        <f>INDEX(Protocol[Mark],MATCH(C1615,Protocol[Step],0))</f>
        <v>7Rot</v>
      </c>
      <c r="F1615" s="151" t="str">
        <f>INDEX(Variables[Variable],MATCH(Systematic[[#This Row],[VariableIndex]],Variables[Index],0))</f>
        <v>Flux control ratio</v>
      </c>
      <c r="G1615" s="134">
        <f>Systematic[[#This Row],[Sample]]*1000000+Systematic[[#This Row],[SubSample]]*10000+Systematic[[#This Row],[VariableIndex]]</f>
        <v>5010004</v>
      </c>
      <c r="H1615" s="134">
        <f>Systematic[[#This Row],[SampleVariableLabel]]+100*Systematic[[#This Row],[State]]</f>
        <v>5010604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5</v>
      </c>
      <c r="B1616" s="1">
        <f t="shared" si="76"/>
        <v>1</v>
      </c>
      <c r="C1616" s="1">
        <f>IF(Systematic[[#This Row],[VariableIndex]]&gt;1,C1615,IF(C1615+1=StepsPerSubsample,0,C1615+1))</f>
        <v>6</v>
      </c>
      <c r="D1616" s="1">
        <f t="shared" si="77"/>
        <v>5</v>
      </c>
      <c r="E1616" s="1" t="str">
        <f>INDEX(Protocol[Mark],MATCH(C1616,Protocol[Step],0))</f>
        <v>7Rot</v>
      </c>
      <c r="F1616" s="151" t="str">
        <f>INDEX(Variables[Variable],MATCH(Systematic[[#This Row],[VariableIndex]],Variables[Index],0))</f>
        <v>Specific flux (mt)</v>
      </c>
      <c r="G1616" s="134">
        <f>Systematic[[#This Row],[Sample]]*1000000+Systematic[[#This Row],[SubSample]]*10000+Systematic[[#This Row],[VariableIndex]]</f>
        <v>5010005</v>
      </c>
      <c r="H1616" s="134">
        <f>Systematic[[#This Row],[SampleVariableLabel]]+100*Systematic[[#This Row],[State]]</f>
        <v>5010605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5</v>
      </c>
      <c r="B1617" s="1">
        <f t="shared" si="76"/>
        <v>1</v>
      </c>
      <c r="C1617" s="1">
        <f>IF(Systematic[[#This Row],[VariableIndex]]&gt;1,C1616,IF(C1616+1=StepsPerSubsample,0,C1616+1))</f>
        <v>6</v>
      </c>
      <c r="D1617" s="1">
        <f t="shared" si="77"/>
        <v>6</v>
      </c>
      <c r="E1617" s="1" t="str">
        <f>INDEX(Protocol[Mark],MATCH(C1617,Protocol[Step],0))</f>
        <v>7Rot</v>
      </c>
      <c r="F1617" s="151" t="str">
        <f>INDEX(Variables[Variable],MATCH(Systematic[[#This Row],[VariableIndex]],Variables[Index],0))</f>
        <v>FCR (mt: ROX-corr.)</v>
      </c>
      <c r="G1617" s="134">
        <f>Systematic[[#This Row],[Sample]]*1000000+Systematic[[#This Row],[SubSample]]*10000+Systematic[[#This Row],[VariableIndex]]</f>
        <v>5010006</v>
      </c>
      <c r="H1617" s="134">
        <f>Systematic[[#This Row],[SampleVariableLabel]]+100*Systematic[[#This Row],[State]]</f>
        <v>5010606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5</v>
      </c>
      <c r="B1618" s="1">
        <f t="shared" si="76"/>
        <v>1</v>
      </c>
      <c r="C1618" s="1">
        <f>IF(Systematic[[#This Row],[VariableIndex]]&gt;1,C1617,IF(C1617+1=StepsPerSubsample,0,C1617+1))</f>
        <v>6</v>
      </c>
      <c r="D1618" s="1">
        <f t="shared" si="77"/>
        <v>7</v>
      </c>
      <c r="E1618" s="1" t="str">
        <f>INDEX(Protocol[Mark],MATCH(C1618,Protocol[Step],0))</f>
        <v>7Rot</v>
      </c>
      <c r="F1618" s="151" t="str">
        <f>INDEX(Variables[Variable],MATCH(Systematic[[#This Row],[VariableIndex]],Variables[Index],0))</f>
        <v>FCR (mt: ROX-corr.)</v>
      </c>
      <c r="G1618" s="134">
        <f>Systematic[[#This Row],[Sample]]*1000000+Systematic[[#This Row],[SubSample]]*10000+Systematic[[#This Row],[VariableIndex]]</f>
        <v>5010007</v>
      </c>
      <c r="H1618" s="134">
        <f>Systematic[[#This Row],[SampleVariableLabel]]+100*Systematic[[#This Row],[State]]</f>
        <v>5010607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5</v>
      </c>
      <c r="B1619" s="1">
        <f t="shared" si="76"/>
        <v>1</v>
      </c>
      <c r="C1619" s="1">
        <f>IF(Systematic[[#This Row],[VariableIndex]]&gt;1,C1618,IF(C1618+1=StepsPerSubsample,0,C1618+1))</f>
        <v>7</v>
      </c>
      <c r="D1619" s="1">
        <f t="shared" si="77"/>
        <v>1</v>
      </c>
      <c r="E1619" s="1" t="str">
        <f>INDEX(Protocol[Mark],MATCH(C1619,Protocol[Step],0))</f>
        <v>8S</v>
      </c>
      <c r="F1619" s="151" t="str">
        <f>INDEX(Variables[Variable],MATCH(Systematic[[#This Row],[VariableIndex]],Variables[Index],0))</f>
        <v>O2 concentration</v>
      </c>
      <c r="G1619" s="134">
        <f>Systematic[[#This Row],[Sample]]*1000000+Systematic[[#This Row],[SubSample]]*10000+Systematic[[#This Row],[VariableIndex]]</f>
        <v>5010001</v>
      </c>
      <c r="H1619" s="134">
        <f>Systematic[[#This Row],[SampleVariableLabel]]+100*Systematic[[#This Row],[State]]</f>
        <v>5010701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5</v>
      </c>
      <c r="B1620" s="1">
        <f t="shared" si="76"/>
        <v>1</v>
      </c>
      <c r="C1620" s="1">
        <f>IF(Systematic[[#This Row],[VariableIndex]]&gt;1,C1619,IF(C1619+1=StepsPerSubsample,0,C1619+1))</f>
        <v>7</v>
      </c>
      <c r="D1620" s="1">
        <f t="shared" si="77"/>
        <v>2</v>
      </c>
      <c r="E1620" s="1" t="str">
        <f>INDEX(Protocol[Mark],MATCH(C1620,Protocol[Step],0))</f>
        <v>8S</v>
      </c>
      <c r="F1620" s="151" t="str">
        <f>INDEX(Variables[Variable],MATCH(Systematic[[#This Row],[VariableIndex]],Variables[Index],0))</f>
        <v>O2 flux per volume</v>
      </c>
      <c r="G1620" s="134">
        <f>Systematic[[#This Row],[Sample]]*1000000+Systematic[[#This Row],[SubSample]]*10000+Systematic[[#This Row],[VariableIndex]]</f>
        <v>5010002</v>
      </c>
      <c r="H1620" s="134">
        <f>Systematic[[#This Row],[SampleVariableLabel]]+100*Systematic[[#This Row],[State]]</f>
        <v>5010702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5</v>
      </c>
      <c r="B1621" s="1">
        <f t="shared" si="76"/>
        <v>1</v>
      </c>
      <c r="C1621" s="1">
        <f>IF(Systematic[[#This Row],[VariableIndex]]&gt;1,C1620,IF(C1620+1=StepsPerSubsample,0,C1620+1))</f>
        <v>7</v>
      </c>
      <c r="D1621" s="1">
        <f t="shared" si="77"/>
        <v>3</v>
      </c>
      <c r="E1621" s="1" t="str">
        <f>INDEX(Protocol[Mark],MATCH(C1621,Protocol[Step],0))</f>
        <v>8S</v>
      </c>
      <c r="F1621" s="151" t="str">
        <f>INDEX(Variables[Variable],MATCH(Systematic[[#This Row],[VariableIndex]],Variables[Index],0))</f>
        <v>Specific flux</v>
      </c>
      <c r="G1621" s="134">
        <f>Systematic[[#This Row],[Sample]]*1000000+Systematic[[#This Row],[SubSample]]*10000+Systematic[[#This Row],[VariableIndex]]</f>
        <v>5010003</v>
      </c>
      <c r="H1621" s="134">
        <f>Systematic[[#This Row],[SampleVariableLabel]]+100*Systematic[[#This Row],[State]]</f>
        <v>5010703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5</v>
      </c>
      <c r="B1622" s="1">
        <f t="shared" si="76"/>
        <v>1</v>
      </c>
      <c r="C1622" s="1">
        <f>IF(Systematic[[#This Row],[VariableIndex]]&gt;1,C1621,IF(C1621+1=StepsPerSubsample,0,C1621+1))</f>
        <v>7</v>
      </c>
      <c r="D1622" s="1">
        <f t="shared" si="77"/>
        <v>4</v>
      </c>
      <c r="E1622" s="1" t="str">
        <f>INDEX(Protocol[Mark],MATCH(C1622,Protocol[Step],0))</f>
        <v>8S</v>
      </c>
      <c r="F1622" s="151" t="str">
        <f>INDEX(Variables[Variable],MATCH(Systematic[[#This Row],[VariableIndex]],Variables[Index],0))</f>
        <v>Flux control ratio</v>
      </c>
      <c r="G1622" s="134">
        <f>Systematic[[#This Row],[Sample]]*1000000+Systematic[[#This Row],[SubSample]]*10000+Systematic[[#This Row],[VariableIndex]]</f>
        <v>5010004</v>
      </c>
      <c r="H1622" s="134">
        <f>Systematic[[#This Row],[SampleVariableLabel]]+100*Systematic[[#This Row],[State]]</f>
        <v>5010704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5</v>
      </c>
      <c r="B1623" s="1">
        <f t="shared" si="76"/>
        <v>1</v>
      </c>
      <c r="C1623" s="1">
        <f>IF(Systematic[[#This Row],[VariableIndex]]&gt;1,C1622,IF(C1622+1=StepsPerSubsample,0,C1622+1))</f>
        <v>7</v>
      </c>
      <c r="D1623" s="1">
        <f t="shared" si="77"/>
        <v>5</v>
      </c>
      <c r="E1623" s="1" t="str">
        <f>INDEX(Protocol[Mark],MATCH(C1623,Protocol[Step],0))</f>
        <v>8S</v>
      </c>
      <c r="F1623" s="151" t="str">
        <f>INDEX(Variables[Variable],MATCH(Systematic[[#This Row],[VariableIndex]],Variables[Index],0))</f>
        <v>Specific flux (mt)</v>
      </c>
      <c r="G1623" s="134">
        <f>Systematic[[#This Row],[Sample]]*1000000+Systematic[[#This Row],[SubSample]]*10000+Systematic[[#This Row],[VariableIndex]]</f>
        <v>5010005</v>
      </c>
      <c r="H1623" s="134">
        <f>Systematic[[#This Row],[SampleVariableLabel]]+100*Systematic[[#This Row],[State]]</f>
        <v>5010705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5</v>
      </c>
      <c r="B1624" s="1">
        <f t="shared" si="76"/>
        <v>1</v>
      </c>
      <c r="C1624" s="1">
        <f>IF(Systematic[[#This Row],[VariableIndex]]&gt;1,C1623,IF(C1623+1=StepsPerSubsample,0,C1623+1))</f>
        <v>7</v>
      </c>
      <c r="D1624" s="1">
        <f t="shared" si="77"/>
        <v>6</v>
      </c>
      <c r="E1624" s="1" t="str">
        <f>INDEX(Protocol[Mark],MATCH(C1624,Protocol[Step],0))</f>
        <v>8S</v>
      </c>
      <c r="F1624" s="151" t="str">
        <f>INDEX(Variables[Variable],MATCH(Systematic[[#This Row],[VariableIndex]],Variables[Index],0))</f>
        <v>FCR (mt: ROX-corr.)</v>
      </c>
      <c r="G1624" s="134">
        <f>Systematic[[#This Row],[Sample]]*1000000+Systematic[[#This Row],[SubSample]]*10000+Systematic[[#This Row],[VariableIndex]]</f>
        <v>5010006</v>
      </c>
      <c r="H1624" s="134">
        <f>Systematic[[#This Row],[SampleVariableLabel]]+100*Systematic[[#This Row],[State]]</f>
        <v>5010706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5</v>
      </c>
      <c r="B1625" s="1">
        <f t="shared" si="76"/>
        <v>1</v>
      </c>
      <c r="C1625" s="1">
        <f>IF(Systematic[[#This Row],[VariableIndex]]&gt;1,C1624,IF(C1624+1=StepsPerSubsample,0,C1624+1))</f>
        <v>7</v>
      </c>
      <c r="D1625" s="1">
        <f t="shared" si="77"/>
        <v>7</v>
      </c>
      <c r="E1625" s="1" t="str">
        <f>INDEX(Protocol[Mark],MATCH(C1625,Protocol[Step],0))</f>
        <v>8S</v>
      </c>
      <c r="F1625" s="151" t="str">
        <f>INDEX(Variables[Variable],MATCH(Systematic[[#This Row],[VariableIndex]],Variables[Index],0))</f>
        <v>FCR (mt: ROX-corr.)</v>
      </c>
      <c r="G1625" s="134">
        <f>Systematic[[#This Row],[Sample]]*1000000+Systematic[[#This Row],[SubSample]]*10000+Systematic[[#This Row],[VariableIndex]]</f>
        <v>5010007</v>
      </c>
      <c r="H1625" s="134">
        <f>Systematic[[#This Row],[SampleVariableLabel]]+100*Systematic[[#This Row],[State]]</f>
        <v>5010707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5</v>
      </c>
      <c r="B1626" s="1">
        <f t="shared" si="76"/>
        <v>1</v>
      </c>
      <c r="C1626" s="1">
        <f>IF(Systematic[[#This Row],[VariableIndex]]&gt;1,C1625,IF(C1625+1=StepsPerSubsample,0,C1625+1))</f>
        <v>8</v>
      </c>
      <c r="D1626" s="1">
        <f t="shared" si="77"/>
        <v>1</v>
      </c>
      <c r="E1626" s="1" t="str">
        <f>INDEX(Protocol[Mark],MATCH(C1626,Protocol[Step],0))</f>
        <v>9Dig</v>
      </c>
      <c r="F1626" s="151" t="str">
        <f>INDEX(Variables[Variable],MATCH(Systematic[[#This Row],[VariableIndex]],Variables[Index],0))</f>
        <v>O2 concentration</v>
      </c>
      <c r="G1626" s="134">
        <f>Systematic[[#This Row],[Sample]]*1000000+Systematic[[#This Row],[SubSample]]*10000+Systematic[[#This Row],[VariableIndex]]</f>
        <v>5010001</v>
      </c>
      <c r="H1626" s="134">
        <f>Systematic[[#This Row],[SampleVariableLabel]]+100*Systematic[[#This Row],[State]]</f>
        <v>5010801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5</v>
      </c>
      <c r="B1627" s="1">
        <f t="shared" si="76"/>
        <v>1</v>
      </c>
      <c r="C1627" s="1">
        <f>IF(Systematic[[#This Row],[VariableIndex]]&gt;1,C1626,IF(C1626+1=StepsPerSubsample,0,C1626+1))</f>
        <v>8</v>
      </c>
      <c r="D1627" s="1">
        <f t="shared" si="77"/>
        <v>2</v>
      </c>
      <c r="E1627" s="1" t="str">
        <f>INDEX(Protocol[Mark],MATCH(C1627,Protocol[Step],0))</f>
        <v>9Dig</v>
      </c>
      <c r="F1627" s="151" t="str">
        <f>INDEX(Variables[Variable],MATCH(Systematic[[#This Row],[VariableIndex]],Variables[Index],0))</f>
        <v>O2 flux per volume</v>
      </c>
      <c r="G1627" s="134">
        <f>Systematic[[#This Row],[Sample]]*1000000+Systematic[[#This Row],[SubSample]]*10000+Systematic[[#This Row],[VariableIndex]]</f>
        <v>5010002</v>
      </c>
      <c r="H1627" s="134">
        <f>Systematic[[#This Row],[SampleVariableLabel]]+100*Systematic[[#This Row],[State]]</f>
        <v>5010802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5</v>
      </c>
      <c r="B1628" s="1">
        <f t="shared" si="76"/>
        <v>1</v>
      </c>
      <c r="C1628" s="1">
        <f>IF(Systematic[[#This Row],[VariableIndex]]&gt;1,C1627,IF(C1627+1=StepsPerSubsample,0,C1627+1))</f>
        <v>8</v>
      </c>
      <c r="D1628" s="1">
        <f t="shared" si="77"/>
        <v>3</v>
      </c>
      <c r="E1628" s="1" t="str">
        <f>INDEX(Protocol[Mark],MATCH(C1628,Protocol[Step],0))</f>
        <v>9Dig</v>
      </c>
      <c r="F1628" s="151" t="str">
        <f>INDEX(Variables[Variable],MATCH(Systematic[[#This Row],[VariableIndex]],Variables[Index],0))</f>
        <v>Specific flux</v>
      </c>
      <c r="G1628" s="134">
        <f>Systematic[[#This Row],[Sample]]*1000000+Systematic[[#This Row],[SubSample]]*10000+Systematic[[#This Row],[VariableIndex]]</f>
        <v>5010003</v>
      </c>
      <c r="H1628" s="134">
        <f>Systematic[[#This Row],[SampleVariableLabel]]+100*Systematic[[#This Row],[State]]</f>
        <v>5010803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5</v>
      </c>
      <c r="B1629" s="1">
        <f t="shared" si="76"/>
        <v>1</v>
      </c>
      <c r="C1629" s="1">
        <f>IF(Systematic[[#This Row],[VariableIndex]]&gt;1,C1628,IF(C1628+1=StepsPerSubsample,0,C1628+1))</f>
        <v>8</v>
      </c>
      <c r="D1629" s="1">
        <f t="shared" si="77"/>
        <v>4</v>
      </c>
      <c r="E1629" s="1" t="str">
        <f>INDEX(Protocol[Mark],MATCH(C1629,Protocol[Step],0))</f>
        <v>9Dig</v>
      </c>
      <c r="F1629" s="151" t="str">
        <f>INDEX(Variables[Variable],MATCH(Systematic[[#This Row],[VariableIndex]],Variables[Index],0))</f>
        <v>Flux control ratio</v>
      </c>
      <c r="G1629" s="134">
        <f>Systematic[[#This Row],[Sample]]*1000000+Systematic[[#This Row],[SubSample]]*10000+Systematic[[#This Row],[VariableIndex]]</f>
        <v>5010004</v>
      </c>
      <c r="H1629" s="134">
        <f>Systematic[[#This Row],[SampleVariableLabel]]+100*Systematic[[#This Row],[State]]</f>
        <v>5010804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5</v>
      </c>
      <c r="B1630" s="1">
        <f t="shared" si="76"/>
        <v>1</v>
      </c>
      <c r="C1630" s="1">
        <f>IF(Systematic[[#This Row],[VariableIndex]]&gt;1,C1629,IF(C1629+1=StepsPerSubsample,0,C1629+1))</f>
        <v>8</v>
      </c>
      <c r="D1630" s="1">
        <f t="shared" si="77"/>
        <v>5</v>
      </c>
      <c r="E1630" s="1" t="str">
        <f>INDEX(Protocol[Mark],MATCH(C1630,Protocol[Step],0))</f>
        <v>9Dig</v>
      </c>
      <c r="F1630" s="151" t="str">
        <f>INDEX(Variables[Variable],MATCH(Systematic[[#This Row],[VariableIndex]],Variables[Index],0))</f>
        <v>Specific flux (mt)</v>
      </c>
      <c r="G1630" s="134">
        <f>Systematic[[#This Row],[Sample]]*1000000+Systematic[[#This Row],[SubSample]]*10000+Systematic[[#This Row],[VariableIndex]]</f>
        <v>5010005</v>
      </c>
      <c r="H1630" s="134">
        <f>Systematic[[#This Row],[SampleVariableLabel]]+100*Systematic[[#This Row],[State]]</f>
        <v>5010805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5</v>
      </c>
      <c r="B1631" s="1">
        <f t="shared" si="76"/>
        <v>1</v>
      </c>
      <c r="C1631" s="1">
        <f>IF(Systematic[[#This Row],[VariableIndex]]&gt;1,C1630,IF(C1630+1=StepsPerSubsample,0,C1630+1))</f>
        <v>8</v>
      </c>
      <c r="D1631" s="1">
        <f t="shared" si="77"/>
        <v>6</v>
      </c>
      <c r="E1631" s="1" t="str">
        <f>INDEX(Protocol[Mark],MATCH(C1631,Protocol[Step],0))</f>
        <v>9Dig</v>
      </c>
      <c r="F1631" s="151" t="str">
        <f>INDEX(Variables[Variable],MATCH(Systematic[[#This Row],[VariableIndex]],Variables[Index],0))</f>
        <v>FCR (mt: ROX-corr.)</v>
      </c>
      <c r="G1631" s="134">
        <f>Systematic[[#This Row],[Sample]]*1000000+Systematic[[#This Row],[SubSample]]*10000+Systematic[[#This Row],[VariableIndex]]</f>
        <v>5010006</v>
      </c>
      <c r="H1631" s="134">
        <f>Systematic[[#This Row],[SampleVariableLabel]]+100*Systematic[[#This Row],[State]]</f>
        <v>5010806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5</v>
      </c>
      <c r="B1632" s="1">
        <f t="shared" si="76"/>
        <v>1</v>
      </c>
      <c r="C1632" s="1">
        <f>IF(Systematic[[#This Row],[VariableIndex]]&gt;1,C1631,IF(C1631+1=StepsPerSubsample,0,C1631+1))</f>
        <v>8</v>
      </c>
      <c r="D1632" s="1">
        <f t="shared" si="77"/>
        <v>7</v>
      </c>
      <c r="E1632" s="1" t="str">
        <f>INDEX(Protocol[Mark],MATCH(C1632,Protocol[Step],0))</f>
        <v>9Dig</v>
      </c>
      <c r="F1632" s="151" t="str">
        <f>INDEX(Variables[Variable],MATCH(Systematic[[#This Row],[VariableIndex]],Variables[Index],0))</f>
        <v>FCR (mt: ROX-corr.)</v>
      </c>
      <c r="G1632" s="134">
        <f>Systematic[[#This Row],[Sample]]*1000000+Systematic[[#This Row],[SubSample]]*10000+Systematic[[#This Row],[VariableIndex]]</f>
        <v>5010007</v>
      </c>
      <c r="H1632" s="134">
        <f>Systematic[[#This Row],[SampleVariableLabel]]+100*Systematic[[#This Row],[State]]</f>
        <v>5010807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5</v>
      </c>
      <c r="B1633" s="1">
        <f t="shared" si="76"/>
        <v>1</v>
      </c>
      <c r="C1633" s="1">
        <f>IF(Systematic[[#This Row],[VariableIndex]]&gt;1,C1632,IF(C1632+1=StepsPerSubsample,0,C1632+1))</f>
        <v>9</v>
      </c>
      <c r="D1633" s="1">
        <f t="shared" si="77"/>
        <v>1</v>
      </c>
      <c r="E1633" s="1" t="str">
        <f>INDEX(Protocol[Mark],MATCH(C1633,Protocol[Step],0))</f>
        <v>9U</v>
      </c>
      <c r="F1633" s="151" t="str">
        <f>INDEX(Variables[Variable],MATCH(Systematic[[#This Row],[VariableIndex]],Variables[Index],0))</f>
        <v>O2 concentration</v>
      </c>
      <c r="G1633" s="134">
        <f>Systematic[[#This Row],[Sample]]*1000000+Systematic[[#This Row],[SubSample]]*10000+Systematic[[#This Row],[VariableIndex]]</f>
        <v>5010001</v>
      </c>
      <c r="H1633" s="134">
        <f>Systematic[[#This Row],[SampleVariableLabel]]+100*Systematic[[#This Row],[State]]</f>
        <v>5010901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5</v>
      </c>
      <c r="B1634" s="1">
        <f t="shared" si="76"/>
        <v>1</v>
      </c>
      <c r="C1634" s="1">
        <f>IF(Systematic[[#This Row],[VariableIndex]]&gt;1,C1633,IF(C1633+1=StepsPerSubsample,0,C1633+1))</f>
        <v>9</v>
      </c>
      <c r="D1634" s="1">
        <f t="shared" si="77"/>
        <v>2</v>
      </c>
      <c r="E1634" s="1" t="str">
        <f>INDEX(Protocol[Mark],MATCH(C1634,Protocol[Step],0))</f>
        <v>9U</v>
      </c>
      <c r="F1634" s="151" t="str">
        <f>INDEX(Variables[Variable],MATCH(Systematic[[#This Row],[VariableIndex]],Variables[Index],0))</f>
        <v>O2 flux per volume</v>
      </c>
      <c r="G1634" s="134">
        <f>Systematic[[#This Row],[Sample]]*1000000+Systematic[[#This Row],[SubSample]]*10000+Systematic[[#This Row],[VariableIndex]]</f>
        <v>5010002</v>
      </c>
      <c r="H1634" s="134">
        <f>Systematic[[#This Row],[SampleVariableLabel]]+100*Systematic[[#This Row],[State]]</f>
        <v>5010902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5</v>
      </c>
      <c r="B1635" s="1">
        <f t="shared" si="76"/>
        <v>1</v>
      </c>
      <c r="C1635" s="1">
        <f>IF(Systematic[[#This Row],[VariableIndex]]&gt;1,C1634,IF(C1634+1=StepsPerSubsample,0,C1634+1))</f>
        <v>9</v>
      </c>
      <c r="D1635" s="1">
        <f t="shared" si="77"/>
        <v>3</v>
      </c>
      <c r="E1635" s="1" t="str">
        <f>INDEX(Protocol[Mark],MATCH(C1635,Protocol[Step],0))</f>
        <v>9U</v>
      </c>
      <c r="F1635" s="151" t="str">
        <f>INDEX(Variables[Variable],MATCH(Systematic[[#This Row],[VariableIndex]],Variables[Index],0))</f>
        <v>Specific flux</v>
      </c>
      <c r="G1635" s="134">
        <f>Systematic[[#This Row],[Sample]]*1000000+Systematic[[#This Row],[SubSample]]*10000+Systematic[[#This Row],[VariableIndex]]</f>
        <v>5010003</v>
      </c>
      <c r="H1635" s="134">
        <f>Systematic[[#This Row],[SampleVariableLabel]]+100*Systematic[[#This Row],[State]]</f>
        <v>5010903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5</v>
      </c>
      <c r="B1636" s="1">
        <f t="shared" si="76"/>
        <v>1</v>
      </c>
      <c r="C1636" s="1">
        <f>IF(Systematic[[#This Row],[VariableIndex]]&gt;1,C1635,IF(C1635+1=StepsPerSubsample,0,C1635+1))</f>
        <v>9</v>
      </c>
      <c r="D1636" s="1">
        <f t="shared" si="77"/>
        <v>4</v>
      </c>
      <c r="E1636" s="1" t="str">
        <f>INDEX(Protocol[Mark],MATCH(C1636,Protocol[Step],0))</f>
        <v>9U</v>
      </c>
      <c r="F1636" s="151" t="str">
        <f>INDEX(Variables[Variable],MATCH(Systematic[[#This Row],[VariableIndex]],Variables[Index],0))</f>
        <v>Flux control ratio</v>
      </c>
      <c r="G1636" s="134">
        <f>Systematic[[#This Row],[Sample]]*1000000+Systematic[[#This Row],[SubSample]]*10000+Systematic[[#This Row],[VariableIndex]]</f>
        <v>5010004</v>
      </c>
      <c r="H1636" s="134">
        <f>Systematic[[#This Row],[SampleVariableLabel]]+100*Systematic[[#This Row],[State]]</f>
        <v>5010904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5</v>
      </c>
      <c r="B1637" s="1">
        <f t="shared" si="76"/>
        <v>1</v>
      </c>
      <c r="C1637" s="1">
        <f>IF(Systematic[[#This Row],[VariableIndex]]&gt;1,C1636,IF(C1636+1=StepsPerSubsample,0,C1636+1))</f>
        <v>9</v>
      </c>
      <c r="D1637" s="1">
        <f t="shared" si="77"/>
        <v>5</v>
      </c>
      <c r="E1637" s="1" t="str">
        <f>INDEX(Protocol[Mark],MATCH(C1637,Protocol[Step],0))</f>
        <v>9U</v>
      </c>
      <c r="F1637" s="151" t="str">
        <f>INDEX(Variables[Variable],MATCH(Systematic[[#This Row],[VariableIndex]],Variables[Index],0))</f>
        <v>Specific flux (mt)</v>
      </c>
      <c r="G1637" s="134">
        <f>Systematic[[#This Row],[Sample]]*1000000+Systematic[[#This Row],[SubSample]]*10000+Systematic[[#This Row],[VariableIndex]]</f>
        <v>5010005</v>
      </c>
      <c r="H1637" s="134">
        <f>Systematic[[#This Row],[SampleVariableLabel]]+100*Systematic[[#This Row],[State]]</f>
        <v>5010905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5</v>
      </c>
      <c r="B1638" s="1">
        <f t="shared" si="76"/>
        <v>1</v>
      </c>
      <c r="C1638" s="1">
        <f>IF(Systematic[[#This Row],[VariableIndex]]&gt;1,C1637,IF(C1637+1=StepsPerSubsample,0,C1637+1))</f>
        <v>9</v>
      </c>
      <c r="D1638" s="1">
        <f t="shared" si="77"/>
        <v>6</v>
      </c>
      <c r="E1638" s="1" t="str">
        <f>INDEX(Protocol[Mark],MATCH(C1638,Protocol[Step],0))</f>
        <v>9U</v>
      </c>
      <c r="F1638" s="151" t="str">
        <f>INDEX(Variables[Variable],MATCH(Systematic[[#This Row],[VariableIndex]],Variables[Index],0))</f>
        <v>FCR (mt: ROX-corr.)</v>
      </c>
      <c r="G1638" s="134">
        <f>Systematic[[#This Row],[Sample]]*1000000+Systematic[[#This Row],[SubSample]]*10000+Systematic[[#This Row],[VariableIndex]]</f>
        <v>5010006</v>
      </c>
      <c r="H1638" s="134">
        <f>Systematic[[#This Row],[SampleVariableLabel]]+100*Systematic[[#This Row],[State]]</f>
        <v>5010906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5</v>
      </c>
      <c r="B1639" s="1">
        <f t="shared" si="76"/>
        <v>1</v>
      </c>
      <c r="C1639" s="1">
        <f>IF(Systematic[[#This Row],[VariableIndex]]&gt;1,C1638,IF(C1638+1=StepsPerSubsample,0,C1638+1))</f>
        <v>9</v>
      </c>
      <c r="D1639" s="1">
        <f t="shared" si="77"/>
        <v>7</v>
      </c>
      <c r="E1639" s="1" t="str">
        <f>INDEX(Protocol[Mark],MATCH(C1639,Protocol[Step],0))</f>
        <v>9U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5010007</v>
      </c>
      <c r="H1639" s="134">
        <f>Systematic[[#This Row],[SampleVariableLabel]]+100*Systematic[[#This Row],[State]]</f>
        <v>5010907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5</v>
      </c>
      <c r="B1640" s="1">
        <f t="shared" si="76"/>
        <v>1</v>
      </c>
      <c r="C1640" s="1">
        <f>IF(Systematic[[#This Row],[VariableIndex]]&gt;1,C1639,IF(C1639+1=StepsPerSubsample,0,C1639+1))</f>
        <v>10</v>
      </c>
      <c r="D1640" s="1">
        <f t="shared" si="77"/>
        <v>1</v>
      </c>
      <c r="E1640" s="1" t="str">
        <f>INDEX(Protocol[Mark],MATCH(C1640,Protocol[Step],0))</f>
        <v>9c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5010001</v>
      </c>
      <c r="H1640" s="134">
        <f>Systematic[[#This Row],[SampleVariableLabel]]+100*Systematic[[#This Row],[State]]</f>
        <v>5011001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5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10</v>
      </c>
      <c r="D1641" s="1">
        <f t="shared" si="77"/>
        <v>2</v>
      </c>
      <c r="E1641" s="1" t="str">
        <f>INDEX(Protocol[Mark],MATCH(C1641,Protocol[Step],0))</f>
        <v>9c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5010002</v>
      </c>
      <c r="H1641" s="134">
        <f>Systematic[[#This Row],[SampleVariableLabel]]+100*Systematic[[#This Row],[State]]</f>
        <v>5011002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5</v>
      </c>
      <c r="B1642" s="1">
        <f t="shared" si="79"/>
        <v>1</v>
      </c>
      <c r="C1642" s="1">
        <f>IF(Systematic[[#This Row],[VariableIndex]]&gt;1,C1641,IF(C1641+1=StepsPerSubsample,0,C1641+1))</f>
        <v>10</v>
      </c>
      <c r="D1642" s="1">
        <f t="shared" si="77"/>
        <v>3</v>
      </c>
      <c r="E1642" s="1" t="str">
        <f>INDEX(Protocol[Mark],MATCH(C1642,Protocol[Step],0))</f>
        <v>9c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5010003</v>
      </c>
      <c r="H1642" s="134">
        <f>Systematic[[#This Row],[SampleVariableLabel]]+100*Systematic[[#This Row],[State]]</f>
        <v>5011003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5</v>
      </c>
      <c r="B1643" s="1">
        <f t="shared" si="79"/>
        <v>1</v>
      </c>
      <c r="C1643" s="1">
        <f>IF(Systematic[[#This Row],[VariableIndex]]&gt;1,C1642,IF(C1642+1=StepsPerSubsample,0,C1642+1))</f>
        <v>10</v>
      </c>
      <c r="D1643" s="1">
        <f t="shared" si="77"/>
        <v>4</v>
      </c>
      <c r="E1643" s="1" t="str">
        <f>INDEX(Protocol[Mark],MATCH(C1643,Protocol[Step],0))</f>
        <v>9c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5010004</v>
      </c>
      <c r="H1643" s="134">
        <f>Systematic[[#This Row],[SampleVariableLabel]]+100*Systematic[[#This Row],[State]]</f>
        <v>5011004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5</v>
      </c>
      <c r="B1644" s="1">
        <f t="shared" si="79"/>
        <v>1</v>
      </c>
      <c r="C1644" s="1">
        <f>IF(Systematic[[#This Row],[VariableIndex]]&gt;1,C1643,IF(C1643+1=StepsPerSubsample,0,C1643+1))</f>
        <v>10</v>
      </c>
      <c r="D1644" s="1">
        <f t="shared" si="77"/>
        <v>5</v>
      </c>
      <c r="E1644" s="1" t="str">
        <f>INDEX(Protocol[Mark],MATCH(C1644,Protocol[Step],0))</f>
        <v>9c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5010005</v>
      </c>
      <c r="H1644" s="134">
        <f>Systematic[[#This Row],[SampleVariableLabel]]+100*Systematic[[#This Row],[State]]</f>
        <v>5011005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5</v>
      </c>
      <c r="B1645" s="1">
        <f t="shared" si="79"/>
        <v>1</v>
      </c>
      <c r="C1645" s="1">
        <f>IF(Systematic[[#This Row],[VariableIndex]]&gt;1,C1644,IF(C1644+1=StepsPerSubsample,0,C1644+1))</f>
        <v>10</v>
      </c>
      <c r="D1645" s="1">
        <f t="shared" si="77"/>
        <v>6</v>
      </c>
      <c r="E1645" s="1" t="str">
        <f>INDEX(Protocol[Mark],MATCH(C1645,Protocol[Step],0))</f>
        <v>9c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5010006</v>
      </c>
      <c r="H1645" s="134">
        <f>Systematic[[#This Row],[SampleVariableLabel]]+100*Systematic[[#This Row],[State]]</f>
        <v>5011006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5</v>
      </c>
      <c r="B1646" s="1">
        <f t="shared" si="79"/>
        <v>1</v>
      </c>
      <c r="C1646" s="1">
        <f>IF(Systematic[[#This Row],[VariableIndex]]&gt;1,C1645,IF(C1645+1=StepsPerSubsample,0,C1645+1))</f>
        <v>10</v>
      </c>
      <c r="D1646" s="1">
        <f t="shared" si="77"/>
        <v>7</v>
      </c>
      <c r="E1646" s="1" t="str">
        <f>INDEX(Protocol[Mark],MATCH(C1646,Protocol[Step],0))</f>
        <v>9c</v>
      </c>
      <c r="F1646" s="151" t="str">
        <f>INDEX(Variables[Variable],MATCH(Systematic[[#This Row],[VariableIndex]],Variables[Index],0))</f>
        <v>FCR (mt: ROX-corr.)</v>
      </c>
      <c r="G1646" s="134">
        <f>Systematic[[#This Row],[Sample]]*1000000+Systematic[[#This Row],[SubSample]]*10000+Systematic[[#This Row],[VariableIndex]]</f>
        <v>5010007</v>
      </c>
      <c r="H1646" s="134">
        <f>Systematic[[#This Row],[SampleVariableLabel]]+100*Systematic[[#This Row],[State]]</f>
        <v>5011007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5</v>
      </c>
      <c r="B1647" s="1">
        <f t="shared" si="79"/>
        <v>1</v>
      </c>
      <c r="C1647" s="1">
        <f>IF(Systematic[[#This Row],[VariableIndex]]&gt;1,C1646,IF(C1646+1=StepsPerSubsample,0,C1646+1))</f>
        <v>11</v>
      </c>
      <c r="D1647" s="1">
        <f t="shared" si="77"/>
        <v>1</v>
      </c>
      <c r="E1647" s="1" t="str">
        <f>INDEX(Protocol[Mark],MATCH(C1647,Protocol[Step],0))</f>
        <v>10Ama</v>
      </c>
      <c r="F1647" s="151" t="str">
        <f>INDEX(Variables[Variable],MATCH(Systematic[[#This Row],[VariableIndex]],Variables[Index],0))</f>
        <v>O2 concentration</v>
      </c>
      <c r="G1647" s="134">
        <f>Systematic[[#This Row],[Sample]]*1000000+Systematic[[#This Row],[SubSample]]*10000+Systematic[[#This Row],[VariableIndex]]</f>
        <v>5010001</v>
      </c>
      <c r="H1647" s="134">
        <f>Systematic[[#This Row],[SampleVariableLabel]]+100*Systematic[[#This Row],[State]]</f>
        <v>5011101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5</v>
      </c>
      <c r="B1648" s="1">
        <f t="shared" si="79"/>
        <v>1</v>
      </c>
      <c r="C1648" s="1">
        <f>IF(Systematic[[#This Row],[VariableIndex]]&gt;1,C1647,IF(C1647+1=StepsPerSubsample,0,C1647+1))</f>
        <v>11</v>
      </c>
      <c r="D1648" s="1">
        <f t="shared" si="77"/>
        <v>2</v>
      </c>
      <c r="E1648" s="1" t="str">
        <f>INDEX(Protocol[Mark],MATCH(C1648,Protocol[Step],0))</f>
        <v>10Ama</v>
      </c>
      <c r="F1648" s="151" t="str">
        <f>INDEX(Variables[Variable],MATCH(Systematic[[#This Row],[VariableIndex]],Variables[Index],0))</f>
        <v>O2 flux per volume</v>
      </c>
      <c r="G1648" s="134">
        <f>Systematic[[#This Row],[Sample]]*1000000+Systematic[[#This Row],[SubSample]]*10000+Systematic[[#This Row],[VariableIndex]]</f>
        <v>5010002</v>
      </c>
      <c r="H1648" s="134">
        <f>Systematic[[#This Row],[SampleVariableLabel]]+100*Systematic[[#This Row],[State]]</f>
        <v>5011102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5</v>
      </c>
      <c r="B1649" s="1">
        <f t="shared" si="79"/>
        <v>1</v>
      </c>
      <c r="C1649" s="1">
        <f>IF(Systematic[[#This Row],[VariableIndex]]&gt;1,C1648,IF(C1648+1=StepsPerSubsample,0,C1648+1))</f>
        <v>11</v>
      </c>
      <c r="D1649" s="1">
        <f t="shared" si="77"/>
        <v>3</v>
      </c>
      <c r="E1649" s="1" t="str">
        <f>INDEX(Protocol[Mark],MATCH(C1649,Protocol[Step],0))</f>
        <v>10Ama</v>
      </c>
      <c r="F1649" s="151" t="str">
        <f>INDEX(Variables[Variable],MATCH(Systematic[[#This Row],[VariableIndex]],Variables[Index],0))</f>
        <v>Specific flux</v>
      </c>
      <c r="G1649" s="134">
        <f>Systematic[[#This Row],[Sample]]*1000000+Systematic[[#This Row],[SubSample]]*10000+Systematic[[#This Row],[VariableIndex]]</f>
        <v>5010003</v>
      </c>
      <c r="H1649" s="134">
        <f>Systematic[[#This Row],[SampleVariableLabel]]+100*Systematic[[#This Row],[State]]</f>
        <v>5011103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5</v>
      </c>
      <c r="B1650" s="1">
        <f t="shared" si="79"/>
        <v>1</v>
      </c>
      <c r="C1650" s="1">
        <f>IF(Systematic[[#This Row],[VariableIndex]]&gt;1,C1649,IF(C1649+1=StepsPerSubsample,0,C1649+1))</f>
        <v>11</v>
      </c>
      <c r="D1650" s="1">
        <f t="shared" si="77"/>
        <v>4</v>
      </c>
      <c r="E1650" s="1" t="str">
        <f>INDEX(Protocol[Mark],MATCH(C1650,Protocol[Step],0))</f>
        <v>10Ama</v>
      </c>
      <c r="F1650" s="151" t="str">
        <f>INDEX(Variables[Variable],MATCH(Systematic[[#This Row],[VariableIndex]],Variables[Index],0))</f>
        <v>Flux control ratio</v>
      </c>
      <c r="G1650" s="134">
        <f>Systematic[[#This Row],[Sample]]*1000000+Systematic[[#This Row],[SubSample]]*10000+Systematic[[#This Row],[VariableIndex]]</f>
        <v>5010004</v>
      </c>
      <c r="H1650" s="134">
        <f>Systematic[[#This Row],[SampleVariableLabel]]+100*Systematic[[#This Row],[State]]</f>
        <v>5011104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5</v>
      </c>
      <c r="B1651" s="1">
        <f t="shared" si="79"/>
        <v>1</v>
      </c>
      <c r="C1651" s="1">
        <f>IF(Systematic[[#This Row],[VariableIndex]]&gt;1,C1650,IF(C1650+1=StepsPerSubsample,0,C1650+1))</f>
        <v>11</v>
      </c>
      <c r="D1651" s="1">
        <f t="shared" si="77"/>
        <v>5</v>
      </c>
      <c r="E1651" s="1" t="str">
        <f>INDEX(Protocol[Mark],MATCH(C1651,Protocol[Step],0))</f>
        <v>10Ama</v>
      </c>
      <c r="F1651" s="151" t="str">
        <f>INDEX(Variables[Variable],MATCH(Systematic[[#This Row],[VariableIndex]],Variables[Index],0))</f>
        <v>Specific flux (mt)</v>
      </c>
      <c r="G1651" s="134">
        <f>Systematic[[#This Row],[Sample]]*1000000+Systematic[[#This Row],[SubSample]]*10000+Systematic[[#This Row],[VariableIndex]]</f>
        <v>5010005</v>
      </c>
      <c r="H1651" s="134">
        <f>Systematic[[#This Row],[SampleVariableLabel]]+100*Systematic[[#This Row],[State]]</f>
        <v>5011105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5</v>
      </c>
      <c r="B1652" s="1">
        <f t="shared" si="79"/>
        <v>1</v>
      </c>
      <c r="C1652" s="1">
        <f>IF(Systematic[[#This Row],[VariableIndex]]&gt;1,C1651,IF(C1651+1=StepsPerSubsample,0,C1651+1))</f>
        <v>11</v>
      </c>
      <c r="D1652" s="1">
        <f t="shared" si="77"/>
        <v>6</v>
      </c>
      <c r="E1652" s="1" t="str">
        <f>INDEX(Protocol[Mark],MATCH(C1652,Protocol[Step],0))</f>
        <v>10Ama</v>
      </c>
      <c r="F1652" s="151" t="str">
        <f>INDEX(Variables[Variable],MATCH(Systematic[[#This Row],[VariableIndex]],Variables[Index],0))</f>
        <v>FCR (mt: ROX-corr.)</v>
      </c>
      <c r="G1652" s="134">
        <f>Systematic[[#This Row],[Sample]]*1000000+Systematic[[#This Row],[SubSample]]*10000+Systematic[[#This Row],[VariableIndex]]</f>
        <v>5010006</v>
      </c>
      <c r="H1652" s="134">
        <f>Systematic[[#This Row],[SampleVariableLabel]]+100*Systematic[[#This Row],[State]]</f>
        <v>5011106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5</v>
      </c>
      <c r="B1653" s="1">
        <f t="shared" si="79"/>
        <v>1</v>
      </c>
      <c r="C1653" s="1">
        <f>IF(Systematic[[#This Row],[VariableIndex]]&gt;1,C1652,IF(C1652+1=StepsPerSubsample,0,C1652+1))</f>
        <v>11</v>
      </c>
      <c r="D1653" s="1">
        <f t="shared" si="77"/>
        <v>7</v>
      </c>
      <c r="E1653" s="1" t="str">
        <f>INDEX(Protocol[Mark],MATCH(C1653,Protocol[Step],0))</f>
        <v>10Ama</v>
      </c>
      <c r="F1653" s="151" t="str">
        <f>INDEX(Variables[Variable],MATCH(Systematic[[#This Row],[VariableIndex]],Variables[Index],0))</f>
        <v>FCR (mt: ROX-corr.)</v>
      </c>
      <c r="G1653" s="134">
        <f>Systematic[[#This Row],[Sample]]*1000000+Systematic[[#This Row],[SubSample]]*10000+Systematic[[#This Row],[VariableIndex]]</f>
        <v>5010007</v>
      </c>
      <c r="H1653" s="134">
        <f>Systematic[[#This Row],[SampleVariableLabel]]+100*Systematic[[#This Row],[State]]</f>
        <v>5011107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5</v>
      </c>
      <c r="B1654" s="1">
        <f t="shared" si="79"/>
        <v>1</v>
      </c>
      <c r="C1654" s="1">
        <f>IF(Systematic[[#This Row],[VariableIndex]]&gt;1,C1653,IF(C1653+1=StepsPerSubsample,0,C1653+1))</f>
        <v>12</v>
      </c>
      <c r="D1654" s="1">
        <f t="shared" si="77"/>
        <v>1</v>
      </c>
      <c r="E1654" s="1" t="str">
        <f>INDEX(Protocol[Mark],MATCH(C1654,Protocol[Step],0))</f>
        <v>11AsTm</v>
      </c>
      <c r="F1654" s="151" t="str">
        <f>INDEX(Variables[Variable],MATCH(Systematic[[#This Row],[VariableIndex]],Variables[Index],0))</f>
        <v>O2 concentration</v>
      </c>
      <c r="G1654" s="134">
        <f>Systematic[[#This Row],[Sample]]*1000000+Systematic[[#This Row],[SubSample]]*10000+Systematic[[#This Row],[VariableIndex]]</f>
        <v>5010001</v>
      </c>
      <c r="H1654" s="134">
        <f>Systematic[[#This Row],[SampleVariableLabel]]+100*Systematic[[#This Row],[State]]</f>
        <v>5011201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5</v>
      </c>
      <c r="B1655" s="1">
        <f t="shared" si="79"/>
        <v>1</v>
      </c>
      <c r="C1655" s="1">
        <f>IF(Systematic[[#This Row],[VariableIndex]]&gt;1,C1654,IF(C1654+1=StepsPerSubsample,0,C1654+1))</f>
        <v>12</v>
      </c>
      <c r="D1655" s="1">
        <f t="shared" si="77"/>
        <v>2</v>
      </c>
      <c r="E1655" s="1" t="str">
        <f>INDEX(Protocol[Mark],MATCH(C1655,Protocol[Step],0))</f>
        <v>11AsTm</v>
      </c>
      <c r="F1655" s="151" t="str">
        <f>INDEX(Variables[Variable],MATCH(Systematic[[#This Row],[VariableIndex]],Variables[Index],0))</f>
        <v>O2 flux per volume</v>
      </c>
      <c r="G1655" s="134">
        <f>Systematic[[#This Row],[Sample]]*1000000+Systematic[[#This Row],[SubSample]]*10000+Systematic[[#This Row],[VariableIndex]]</f>
        <v>5010002</v>
      </c>
      <c r="H1655" s="134">
        <f>Systematic[[#This Row],[SampleVariableLabel]]+100*Systematic[[#This Row],[State]]</f>
        <v>5011202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5</v>
      </c>
      <c r="B1656" s="1">
        <f t="shared" si="79"/>
        <v>1</v>
      </c>
      <c r="C1656" s="1">
        <f>IF(Systematic[[#This Row],[VariableIndex]]&gt;1,C1655,IF(C1655+1=StepsPerSubsample,0,C1655+1))</f>
        <v>12</v>
      </c>
      <c r="D1656" s="1">
        <f t="shared" si="77"/>
        <v>3</v>
      </c>
      <c r="E1656" s="1" t="str">
        <f>INDEX(Protocol[Mark],MATCH(C1656,Protocol[Step],0))</f>
        <v>11AsTm</v>
      </c>
      <c r="F1656" s="151" t="str">
        <f>INDEX(Variables[Variable],MATCH(Systematic[[#This Row],[VariableIndex]],Variables[Index],0))</f>
        <v>Specific flux</v>
      </c>
      <c r="G1656" s="134">
        <f>Systematic[[#This Row],[Sample]]*1000000+Systematic[[#This Row],[SubSample]]*10000+Systematic[[#This Row],[VariableIndex]]</f>
        <v>5010003</v>
      </c>
      <c r="H1656" s="134">
        <f>Systematic[[#This Row],[SampleVariableLabel]]+100*Systematic[[#This Row],[State]]</f>
        <v>5011203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5</v>
      </c>
      <c r="B1657" s="1">
        <f t="shared" si="79"/>
        <v>1</v>
      </c>
      <c r="C1657" s="1">
        <f>IF(Systematic[[#This Row],[VariableIndex]]&gt;1,C1656,IF(C1656+1=StepsPerSubsample,0,C1656+1))</f>
        <v>12</v>
      </c>
      <c r="D1657" s="1">
        <f t="shared" si="77"/>
        <v>4</v>
      </c>
      <c r="E1657" s="1" t="str">
        <f>INDEX(Protocol[Mark],MATCH(C1657,Protocol[Step],0))</f>
        <v>11AsTm</v>
      </c>
      <c r="F1657" s="151" t="str">
        <f>INDEX(Variables[Variable],MATCH(Systematic[[#This Row],[VariableIndex]],Variables[Index],0))</f>
        <v>Flux control ratio</v>
      </c>
      <c r="G1657" s="134">
        <f>Systematic[[#This Row],[Sample]]*1000000+Systematic[[#This Row],[SubSample]]*10000+Systematic[[#This Row],[VariableIndex]]</f>
        <v>5010004</v>
      </c>
      <c r="H1657" s="134">
        <f>Systematic[[#This Row],[SampleVariableLabel]]+100*Systematic[[#This Row],[State]]</f>
        <v>5011204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5</v>
      </c>
      <c r="B1658" s="1">
        <f t="shared" si="79"/>
        <v>1</v>
      </c>
      <c r="C1658" s="1">
        <f>IF(Systematic[[#This Row],[VariableIndex]]&gt;1,C1657,IF(C1657+1=StepsPerSubsample,0,C1657+1))</f>
        <v>12</v>
      </c>
      <c r="D1658" s="1">
        <f t="shared" si="77"/>
        <v>5</v>
      </c>
      <c r="E1658" s="1" t="str">
        <f>INDEX(Protocol[Mark],MATCH(C1658,Protocol[Step],0))</f>
        <v>11AsTm</v>
      </c>
      <c r="F1658" s="151" t="str">
        <f>INDEX(Variables[Variable],MATCH(Systematic[[#This Row],[VariableIndex]],Variables[Index],0))</f>
        <v>Specific flux (mt)</v>
      </c>
      <c r="G1658" s="134">
        <f>Systematic[[#This Row],[Sample]]*1000000+Systematic[[#This Row],[SubSample]]*10000+Systematic[[#This Row],[VariableIndex]]</f>
        <v>5010005</v>
      </c>
      <c r="H1658" s="134">
        <f>Systematic[[#This Row],[SampleVariableLabel]]+100*Systematic[[#This Row],[State]]</f>
        <v>5011205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5</v>
      </c>
      <c r="B1659" s="1">
        <f t="shared" si="79"/>
        <v>1</v>
      </c>
      <c r="C1659" s="1">
        <f>IF(Systematic[[#This Row],[VariableIndex]]&gt;1,C1658,IF(C1658+1=StepsPerSubsample,0,C1658+1))</f>
        <v>12</v>
      </c>
      <c r="D1659" s="1">
        <f t="shared" si="77"/>
        <v>6</v>
      </c>
      <c r="E1659" s="1" t="str">
        <f>INDEX(Protocol[Mark],MATCH(C1659,Protocol[Step],0))</f>
        <v>11AsTm</v>
      </c>
      <c r="F1659" s="151" t="str">
        <f>INDEX(Variables[Variable],MATCH(Systematic[[#This Row],[VariableIndex]],Variables[Index],0))</f>
        <v>FCR (mt: ROX-corr.)</v>
      </c>
      <c r="G1659" s="134">
        <f>Systematic[[#This Row],[Sample]]*1000000+Systematic[[#This Row],[SubSample]]*10000+Systematic[[#This Row],[VariableIndex]]</f>
        <v>5010006</v>
      </c>
      <c r="H1659" s="134">
        <f>Systematic[[#This Row],[SampleVariableLabel]]+100*Systematic[[#This Row],[State]]</f>
        <v>5011206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5</v>
      </c>
      <c r="B1660" s="1">
        <f t="shared" si="79"/>
        <v>1</v>
      </c>
      <c r="C1660" s="1">
        <f>IF(Systematic[[#This Row],[VariableIndex]]&gt;1,C1659,IF(C1659+1=StepsPerSubsample,0,C1659+1))</f>
        <v>12</v>
      </c>
      <c r="D1660" s="1">
        <f t="shared" si="77"/>
        <v>7</v>
      </c>
      <c r="E1660" s="1" t="str">
        <f>INDEX(Protocol[Mark],MATCH(C1660,Protocol[Step],0))</f>
        <v>11AsTm</v>
      </c>
      <c r="F1660" s="151" t="str">
        <f>INDEX(Variables[Variable],MATCH(Systematic[[#This Row],[VariableIndex]],Variables[Index],0))</f>
        <v>FCR (mt: ROX-corr.)</v>
      </c>
      <c r="G1660" s="134">
        <f>Systematic[[#This Row],[Sample]]*1000000+Systematic[[#This Row],[SubSample]]*10000+Systematic[[#This Row],[VariableIndex]]</f>
        <v>5010007</v>
      </c>
      <c r="H1660" s="134">
        <f>Systematic[[#This Row],[SampleVariableLabel]]+100*Systematic[[#This Row],[State]]</f>
        <v>5011207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5</v>
      </c>
      <c r="B1661" s="1">
        <f t="shared" si="79"/>
        <v>1</v>
      </c>
      <c r="C1661" s="1">
        <f>IF(Systematic[[#This Row],[VariableIndex]]&gt;1,C1660,IF(C1660+1=StepsPerSubsample,0,C1660+1))</f>
        <v>13</v>
      </c>
      <c r="D1661" s="1">
        <f t="shared" si="77"/>
        <v>1</v>
      </c>
      <c r="E1661" s="1" t="str">
        <f>INDEX(Protocol[Mark],MATCH(C1661,Protocol[Step],0))</f>
        <v>12Azd</v>
      </c>
      <c r="F1661" s="151" t="str">
        <f>INDEX(Variables[Variable],MATCH(Systematic[[#This Row],[VariableIndex]],Variables[Index],0))</f>
        <v>O2 concentration</v>
      </c>
      <c r="G1661" s="134">
        <f>Systematic[[#This Row],[Sample]]*1000000+Systematic[[#This Row],[SubSample]]*10000+Systematic[[#This Row],[VariableIndex]]</f>
        <v>5010001</v>
      </c>
      <c r="H1661" s="134">
        <f>Systematic[[#This Row],[SampleVariableLabel]]+100*Systematic[[#This Row],[State]]</f>
        <v>5011301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5</v>
      </c>
      <c r="B1662" s="1">
        <f t="shared" si="79"/>
        <v>1</v>
      </c>
      <c r="C1662" s="1">
        <f>IF(Systematic[[#This Row],[VariableIndex]]&gt;1,C1661,IF(C1661+1=StepsPerSubsample,0,C1661+1))</f>
        <v>13</v>
      </c>
      <c r="D1662" s="1">
        <f t="shared" si="77"/>
        <v>2</v>
      </c>
      <c r="E1662" s="1" t="str">
        <f>INDEX(Protocol[Mark],MATCH(C1662,Protocol[Step],0))</f>
        <v>12Azd</v>
      </c>
      <c r="F1662" s="151" t="str">
        <f>INDEX(Variables[Variable],MATCH(Systematic[[#This Row],[VariableIndex]],Variables[Index],0))</f>
        <v>O2 flux per volume</v>
      </c>
      <c r="G1662" s="134">
        <f>Systematic[[#This Row],[Sample]]*1000000+Systematic[[#This Row],[SubSample]]*10000+Systematic[[#This Row],[VariableIndex]]</f>
        <v>5010002</v>
      </c>
      <c r="H1662" s="134">
        <f>Systematic[[#This Row],[SampleVariableLabel]]+100*Systematic[[#This Row],[State]]</f>
        <v>5011302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5</v>
      </c>
      <c r="B1663" s="1">
        <f t="shared" si="79"/>
        <v>1</v>
      </c>
      <c r="C1663" s="1">
        <f>IF(Systematic[[#This Row],[VariableIndex]]&gt;1,C1662,IF(C1662+1=StepsPerSubsample,0,C1662+1))</f>
        <v>13</v>
      </c>
      <c r="D1663" s="1">
        <f t="shared" si="77"/>
        <v>3</v>
      </c>
      <c r="E1663" s="1" t="str">
        <f>INDEX(Protocol[Mark],MATCH(C1663,Protocol[Step],0))</f>
        <v>12Azd</v>
      </c>
      <c r="F1663" s="151" t="str">
        <f>INDEX(Variables[Variable],MATCH(Systematic[[#This Row],[VariableIndex]],Variables[Index],0))</f>
        <v>Specific flux</v>
      </c>
      <c r="G1663" s="134">
        <f>Systematic[[#This Row],[Sample]]*1000000+Systematic[[#This Row],[SubSample]]*10000+Systematic[[#This Row],[VariableIndex]]</f>
        <v>5010003</v>
      </c>
      <c r="H1663" s="134">
        <f>Systematic[[#This Row],[SampleVariableLabel]]+100*Systematic[[#This Row],[State]]</f>
        <v>5011303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5</v>
      </c>
      <c r="B1664" s="1">
        <f t="shared" si="79"/>
        <v>1</v>
      </c>
      <c r="C1664" s="1">
        <f>IF(Systematic[[#This Row],[VariableIndex]]&gt;1,C1663,IF(C1663+1=StepsPerSubsample,0,C1663+1))</f>
        <v>13</v>
      </c>
      <c r="D1664" s="1">
        <f t="shared" si="77"/>
        <v>4</v>
      </c>
      <c r="E1664" s="1" t="str">
        <f>INDEX(Protocol[Mark],MATCH(C1664,Protocol[Step],0))</f>
        <v>12Azd</v>
      </c>
      <c r="F1664" s="151" t="str">
        <f>INDEX(Variables[Variable],MATCH(Systematic[[#This Row],[VariableIndex]],Variables[Index],0))</f>
        <v>Flux control ratio</v>
      </c>
      <c r="G1664" s="134">
        <f>Systematic[[#This Row],[Sample]]*1000000+Systematic[[#This Row],[SubSample]]*10000+Systematic[[#This Row],[VariableIndex]]</f>
        <v>5010004</v>
      </c>
      <c r="H1664" s="134">
        <f>Systematic[[#This Row],[SampleVariableLabel]]+100*Systematic[[#This Row],[State]]</f>
        <v>5011304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5</v>
      </c>
      <c r="B1665" s="1">
        <f t="shared" si="79"/>
        <v>1</v>
      </c>
      <c r="C1665" s="1">
        <f>IF(Systematic[[#This Row],[VariableIndex]]&gt;1,C1664,IF(C1664+1=StepsPerSubsample,0,C1664+1))</f>
        <v>13</v>
      </c>
      <c r="D1665" s="1">
        <f t="shared" si="77"/>
        <v>5</v>
      </c>
      <c r="E1665" s="1" t="str">
        <f>INDEX(Protocol[Mark],MATCH(C1665,Protocol[Step],0))</f>
        <v>12Azd</v>
      </c>
      <c r="F1665" s="151" t="str">
        <f>INDEX(Variables[Variable],MATCH(Systematic[[#This Row],[VariableIndex]],Variables[Index],0))</f>
        <v>Specific flux (mt)</v>
      </c>
      <c r="G1665" s="134">
        <f>Systematic[[#This Row],[Sample]]*1000000+Systematic[[#This Row],[SubSample]]*10000+Systematic[[#This Row],[VariableIndex]]</f>
        <v>5010005</v>
      </c>
      <c r="H1665" s="134">
        <f>Systematic[[#This Row],[SampleVariableLabel]]+100*Systematic[[#This Row],[State]]</f>
        <v>5011305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5</v>
      </c>
      <c r="B1666" s="1">
        <f t="shared" si="79"/>
        <v>1</v>
      </c>
      <c r="C1666" s="1">
        <f>IF(Systematic[[#This Row],[VariableIndex]]&gt;1,C1665,IF(C1665+1=StepsPerSubsample,0,C1665+1))</f>
        <v>13</v>
      </c>
      <c r="D1666" s="1">
        <f t="shared" si="77"/>
        <v>6</v>
      </c>
      <c r="E1666" s="1" t="str">
        <f>INDEX(Protocol[Mark],MATCH(C1666,Protocol[Step],0))</f>
        <v>12Azd</v>
      </c>
      <c r="F1666" s="151" t="str">
        <f>INDEX(Variables[Variable],MATCH(Systematic[[#This Row],[VariableIndex]],Variables[Index],0))</f>
        <v>FCR (mt: ROX-corr.)</v>
      </c>
      <c r="G1666" s="134">
        <f>Systematic[[#This Row],[Sample]]*1000000+Systematic[[#This Row],[SubSample]]*10000+Systematic[[#This Row],[VariableIndex]]</f>
        <v>5010006</v>
      </c>
      <c r="H1666" s="134">
        <f>Systematic[[#This Row],[SampleVariableLabel]]+100*Systematic[[#This Row],[State]]</f>
        <v>5011306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5</v>
      </c>
      <c r="B1667" s="1">
        <f t="shared" si="79"/>
        <v>1</v>
      </c>
      <c r="C1667" s="1">
        <f>IF(Systematic[[#This Row],[VariableIndex]]&gt;1,C1666,IF(C1666+1=StepsPerSubsample,0,C1666+1))</f>
        <v>13</v>
      </c>
      <c r="D1667" s="1">
        <f t="shared" ref="D1667:D1730" si="80">IF(D1666=nVariables,1,D1666+1)</f>
        <v>7</v>
      </c>
      <c r="E1667" s="1" t="str">
        <f>INDEX(Protocol[Mark],MATCH(C1667,Protocol[Step],0))</f>
        <v>12Azd</v>
      </c>
      <c r="F1667" s="151" t="str">
        <f>INDEX(Variables[Variable],MATCH(Systematic[[#This Row],[VariableIndex]],Variables[Index],0))</f>
        <v>FCR (mt: ROX-corr.)</v>
      </c>
      <c r="G1667" s="134">
        <f>Systematic[[#This Row],[Sample]]*1000000+Systematic[[#This Row],[SubSample]]*10000+Systematic[[#This Row],[VariableIndex]]</f>
        <v>5010007</v>
      </c>
      <c r="H1667" s="134">
        <f>Systematic[[#This Row],[SampleVariableLabel]]+100*Systematic[[#This Row],[State]]</f>
        <v>5011307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5</v>
      </c>
      <c r="B1668" s="1">
        <f t="shared" si="79"/>
        <v>2</v>
      </c>
      <c r="C1668" s="1">
        <f>IF(Systematic[[#This Row],[VariableIndex]]&gt;1,C1667,IF(C1667+1=StepsPerSubsample,0,C1667+1))</f>
        <v>0</v>
      </c>
      <c r="D1668" s="1">
        <f t="shared" si="80"/>
        <v>1</v>
      </c>
      <c r="E1668" s="1" t="str">
        <f>INDEX(Protocol[Mark],MATCH(C1668,Protocol[Step],0))</f>
        <v>1ce</v>
      </c>
      <c r="F1668" s="151" t="str">
        <f>INDEX(Variables[Variable],MATCH(Systematic[[#This Row],[VariableIndex]],Variables[Index],0))</f>
        <v>O2 concentration</v>
      </c>
      <c r="G1668" s="134">
        <f>Systematic[[#This Row],[Sample]]*1000000+Systematic[[#This Row],[SubSample]]*10000+Systematic[[#This Row],[VariableIndex]]</f>
        <v>5020001</v>
      </c>
      <c r="H1668" s="134">
        <f>Systematic[[#This Row],[SampleVariableLabel]]+100*Systematic[[#This Row],[State]]</f>
        <v>5020001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5</v>
      </c>
      <c r="B1669" s="1">
        <f t="shared" si="79"/>
        <v>2</v>
      </c>
      <c r="C1669" s="1">
        <f>IF(Systematic[[#This Row],[VariableIndex]]&gt;1,C1668,IF(C1668+1=StepsPerSubsample,0,C1668+1))</f>
        <v>0</v>
      </c>
      <c r="D1669" s="1">
        <f t="shared" si="80"/>
        <v>2</v>
      </c>
      <c r="E1669" s="1" t="str">
        <f>INDEX(Protocol[Mark],MATCH(C1669,Protocol[Step],0))</f>
        <v>1ce</v>
      </c>
      <c r="F1669" s="151" t="str">
        <f>INDEX(Variables[Variable],MATCH(Systematic[[#This Row],[VariableIndex]],Variables[Index],0))</f>
        <v>O2 flux per volume</v>
      </c>
      <c r="G1669" s="134">
        <f>Systematic[[#This Row],[Sample]]*1000000+Systematic[[#This Row],[SubSample]]*10000+Systematic[[#This Row],[VariableIndex]]</f>
        <v>5020002</v>
      </c>
      <c r="H1669" s="134">
        <f>Systematic[[#This Row],[SampleVariableLabel]]+100*Systematic[[#This Row],[State]]</f>
        <v>5020002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5</v>
      </c>
      <c r="B1670" s="1">
        <f t="shared" si="79"/>
        <v>2</v>
      </c>
      <c r="C1670" s="1">
        <f>IF(Systematic[[#This Row],[VariableIndex]]&gt;1,C1669,IF(C1669+1=StepsPerSubsample,0,C1669+1))</f>
        <v>0</v>
      </c>
      <c r="D1670" s="1">
        <f t="shared" si="80"/>
        <v>3</v>
      </c>
      <c r="E1670" s="1" t="str">
        <f>INDEX(Protocol[Mark],MATCH(C1670,Protocol[Step],0))</f>
        <v>1ce</v>
      </c>
      <c r="F1670" s="151" t="str">
        <f>INDEX(Variables[Variable],MATCH(Systematic[[#This Row],[VariableIndex]],Variables[Index],0))</f>
        <v>Specific flux</v>
      </c>
      <c r="G1670" s="134">
        <f>Systematic[[#This Row],[Sample]]*1000000+Systematic[[#This Row],[SubSample]]*10000+Systematic[[#This Row],[VariableIndex]]</f>
        <v>5020003</v>
      </c>
      <c r="H1670" s="134">
        <f>Systematic[[#This Row],[SampleVariableLabel]]+100*Systematic[[#This Row],[State]]</f>
        <v>5020003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5</v>
      </c>
      <c r="B1671" s="1">
        <f t="shared" si="79"/>
        <v>2</v>
      </c>
      <c r="C1671" s="1">
        <f>IF(Systematic[[#This Row],[VariableIndex]]&gt;1,C1670,IF(C1670+1=StepsPerSubsample,0,C1670+1))</f>
        <v>0</v>
      </c>
      <c r="D1671" s="1">
        <f t="shared" si="80"/>
        <v>4</v>
      </c>
      <c r="E1671" s="1" t="str">
        <f>INDEX(Protocol[Mark],MATCH(C1671,Protocol[Step],0))</f>
        <v>1ce</v>
      </c>
      <c r="F1671" s="151" t="str">
        <f>INDEX(Variables[Variable],MATCH(Systematic[[#This Row],[VariableIndex]],Variables[Index],0))</f>
        <v>Flux control ratio</v>
      </c>
      <c r="G1671" s="134">
        <f>Systematic[[#This Row],[Sample]]*1000000+Systematic[[#This Row],[SubSample]]*10000+Systematic[[#This Row],[VariableIndex]]</f>
        <v>5020004</v>
      </c>
      <c r="H1671" s="134">
        <f>Systematic[[#This Row],[SampleVariableLabel]]+100*Systematic[[#This Row],[State]]</f>
        <v>5020004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5</v>
      </c>
      <c r="B1672" s="1">
        <f t="shared" si="79"/>
        <v>2</v>
      </c>
      <c r="C1672" s="1">
        <f>IF(Systematic[[#This Row],[VariableIndex]]&gt;1,C1671,IF(C1671+1=StepsPerSubsample,0,C1671+1))</f>
        <v>0</v>
      </c>
      <c r="D1672" s="1">
        <f t="shared" si="80"/>
        <v>5</v>
      </c>
      <c r="E1672" s="1" t="str">
        <f>INDEX(Protocol[Mark],MATCH(C1672,Protocol[Step],0))</f>
        <v>1ce</v>
      </c>
      <c r="F1672" s="151" t="str">
        <f>INDEX(Variables[Variable],MATCH(Systematic[[#This Row],[VariableIndex]],Variables[Index],0))</f>
        <v>Specific flux (mt)</v>
      </c>
      <c r="G1672" s="134">
        <f>Systematic[[#This Row],[Sample]]*1000000+Systematic[[#This Row],[SubSample]]*10000+Systematic[[#This Row],[VariableIndex]]</f>
        <v>5020005</v>
      </c>
      <c r="H1672" s="134">
        <f>Systematic[[#This Row],[SampleVariableLabel]]+100*Systematic[[#This Row],[State]]</f>
        <v>5020005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5</v>
      </c>
      <c r="B1673" s="1">
        <f t="shared" si="79"/>
        <v>2</v>
      </c>
      <c r="C1673" s="1">
        <f>IF(Systematic[[#This Row],[VariableIndex]]&gt;1,C1672,IF(C1672+1=StepsPerSubsample,0,C1672+1))</f>
        <v>0</v>
      </c>
      <c r="D1673" s="1">
        <f t="shared" si="80"/>
        <v>6</v>
      </c>
      <c r="E1673" s="1" t="str">
        <f>INDEX(Protocol[Mark],MATCH(C1673,Protocol[Step],0))</f>
        <v>1ce</v>
      </c>
      <c r="F1673" s="151" t="str">
        <f>INDEX(Variables[Variable],MATCH(Systematic[[#This Row],[VariableIndex]],Variables[Index],0))</f>
        <v>FCR (mt: ROX-corr.)</v>
      </c>
      <c r="G1673" s="134">
        <f>Systematic[[#This Row],[Sample]]*1000000+Systematic[[#This Row],[SubSample]]*10000+Systematic[[#This Row],[VariableIndex]]</f>
        <v>5020006</v>
      </c>
      <c r="H1673" s="134">
        <f>Systematic[[#This Row],[SampleVariableLabel]]+100*Systematic[[#This Row],[State]]</f>
        <v>5020006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5</v>
      </c>
      <c r="B1674" s="1">
        <f t="shared" si="79"/>
        <v>2</v>
      </c>
      <c r="C1674" s="1">
        <f>IF(Systematic[[#This Row],[VariableIndex]]&gt;1,C1673,IF(C1673+1=StepsPerSubsample,0,C1673+1))</f>
        <v>0</v>
      </c>
      <c r="D1674" s="1">
        <f t="shared" si="80"/>
        <v>7</v>
      </c>
      <c r="E1674" s="1" t="str">
        <f>INDEX(Protocol[Mark],MATCH(C1674,Protocol[Step],0))</f>
        <v>1ce</v>
      </c>
      <c r="F1674" s="151" t="str">
        <f>INDEX(Variables[Variable],MATCH(Systematic[[#This Row],[VariableIndex]],Variables[Index],0))</f>
        <v>FCR (mt: ROX-corr.)</v>
      </c>
      <c r="G1674" s="134">
        <f>Systematic[[#This Row],[Sample]]*1000000+Systematic[[#This Row],[SubSample]]*10000+Systematic[[#This Row],[VariableIndex]]</f>
        <v>5020007</v>
      </c>
      <c r="H1674" s="134">
        <f>Systematic[[#This Row],[SampleVariableLabel]]+100*Systematic[[#This Row],[State]]</f>
        <v>5020007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5</v>
      </c>
      <c r="B1675" s="1">
        <f t="shared" si="79"/>
        <v>2</v>
      </c>
      <c r="C1675" s="1">
        <f>IF(Systematic[[#This Row],[VariableIndex]]&gt;1,C1674,IF(C1674+1=StepsPerSubsample,0,C1674+1))</f>
        <v>1</v>
      </c>
      <c r="D1675" s="1">
        <f t="shared" si="80"/>
        <v>1</v>
      </c>
      <c r="E1675" s="1" t="str">
        <f>INDEX(Protocol[Mark],MATCH(C1675,Protocol[Step],0))</f>
        <v>2P10</v>
      </c>
      <c r="F1675" s="151" t="str">
        <f>INDEX(Variables[Variable],MATCH(Systematic[[#This Row],[VariableIndex]],Variables[Index],0))</f>
        <v>O2 concentration</v>
      </c>
      <c r="G1675" s="134">
        <f>Systematic[[#This Row],[Sample]]*1000000+Systematic[[#This Row],[SubSample]]*10000+Systematic[[#This Row],[VariableIndex]]</f>
        <v>5020001</v>
      </c>
      <c r="H1675" s="134">
        <f>Systematic[[#This Row],[SampleVariableLabel]]+100*Systematic[[#This Row],[State]]</f>
        <v>5020101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5</v>
      </c>
      <c r="B1676" s="1">
        <f t="shared" si="79"/>
        <v>2</v>
      </c>
      <c r="C1676" s="1">
        <f>IF(Systematic[[#This Row],[VariableIndex]]&gt;1,C1675,IF(C1675+1=StepsPerSubsample,0,C1675+1))</f>
        <v>1</v>
      </c>
      <c r="D1676" s="1">
        <f t="shared" si="80"/>
        <v>2</v>
      </c>
      <c r="E1676" s="1" t="str">
        <f>INDEX(Protocol[Mark],MATCH(C1676,Protocol[Step],0))</f>
        <v>2P10</v>
      </c>
      <c r="F1676" s="151" t="str">
        <f>INDEX(Variables[Variable],MATCH(Systematic[[#This Row],[VariableIndex]],Variables[Index],0))</f>
        <v>O2 flux per volume</v>
      </c>
      <c r="G1676" s="134">
        <f>Systematic[[#This Row],[Sample]]*1000000+Systematic[[#This Row],[SubSample]]*10000+Systematic[[#This Row],[VariableIndex]]</f>
        <v>5020002</v>
      </c>
      <c r="H1676" s="134">
        <f>Systematic[[#This Row],[SampleVariableLabel]]+100*Systematic[[#This Row],[State]]</f>
        <v>5020102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5</v>
      </c>
      <c r="B1677" s="1">
        <f t="shared" si="79"/>
        <v>2</v>
      </c>
      <c r="C1677" s="1">
        <f>IF(Systematic[[#This Row],[VariableIndex]]&gt;1,C1676,IF(C1676+1=StepsPerSubsample,0,C1676+1))</f>
        <v>1</v>
      </c>
      <c r="D1677" s="1">
        <f t="shared" si="80"/>
        <v>3</v>
      </c>
      <c r="E1677" s="1" t="str">
        <f>INDEX(Protocol[Mark],MATCH(C1677,Protocol[Step],0))</f>
        <v>2P10</v>
      </c>
      <c r="F1677" s="151" t="str">
        <f>INDEX(Variables[Variable],MATCH(Systematic[[#This Row],[VariableIndex]],Variables[Index],0))</f>
        <v>Specific flux</v>
      </c>
      <c r="G1677" s="134">
        <f>Systematic[[#This Row],[Sample]]*1000000+Systematic[[#This Row],[SubSample]]*10000+Systematic[[#This Row],[VariableIndex]]</f>
        <v>5020003</v>
      </c>
      <c r="H1677" s="134">
        <f>Systematic[[#This Row],[SampleVariableLabel]]+100*Systematic[[#This Row],[State]]</f>
        <v>5020103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5</v>
      </c>
      <c r="B1678" s="1">
        <f t="shared" si="79"/>
        <v>2</v>
      </c>
      <c r="C1678" s="1">
        <f>IF(Systematic[[#This Row],[VariableIndex]]&gt;1,C1677,IF(C1677+1=StepsPerSubsample,0,C1677+1))</f>
        <v>1</v>
      </c>
      <c r="D1678" s="1">
        <f t="shared" si="80"/>
        <v>4</v>
      </c>
      <c r="E1678" s="1" t="str">
        <f>INDEX(Protocol[Mark],MATCH(C1678,Protocol[Step],0))</f>
        <v>2P10</v>
      </c>
      <c r="F1678" s="151" t="str">
        <f>INDEX(Variables[Variable],MATCH(Systematic[[#This Row],[VariableIndex]],Variables[Index],0))</f>
        <v>Flux control ratio</v>
      </c>
      <c r="G1678" s="134">
        <f>Systematic[[#This Row],[Sample]]*1000000+Systematic[[#This Row],[SubSample]]*10000+Systematic[[#This Row],[VariableIndex]]</f>
        <v>5020004</v>
      </c>
      <c r="H1678" s="134">
        <f>Systematic[[#This Row],[SampleVariableLabel]]+100*Systematic[[#This Row],[State]]</f>
        <v>5020104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5</v>
      </c>
      <c r="B1679" s="1">
        <f t="shared" si="79"/>
        <v>2</v>
      </c>
      <c r="C1679" s="1">
        <f>IF(Systematic[[#This Row],[VariableIndex]]&gt;1,C1678,IF(C1678+1=StepsPerSubsample,0,C1678+1))</f>
        <v>1</v>
      </c>
      <c r="D1679" s="1">
        <f t="shared" si="80"/>
        <v>5</v>
      </c>
      <c r="E1679" s="1" t="str">
        <f>INDEX(Protocol[Mark],MATCH(C1679,Protocol[Step],0))</f>
        <v>2P10</v>
      </c>
      <c r="F1679" s="151" t="str">
        <f>INDEX(Variables[Variable],MATCH(Systematic[[#This Row],[VariableIndex]],Variables[Index],0))</f>
        <v>Specific flux (mt)</v>
      </c>
      <c r="G1679" s="134">
        <f>Systematic[[#This Row],[Sample]]*1000000+Systematic[[#This Row],[SubSample]]*10000+Systematic[[#This Row],[VariableIndex]]</f>
        <v>5020005</v>
      </c>
      <c r="H1679" s="134">
        <f>Systematic[[#This Row],[SampleVariableLabel]]+100*Systematic[[#This Row],[State]]</f>
        <v>5020105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5</v>
      </c>
      <c r="B1680" s="1">
        <f t="shared" si="79"/>
        <v>2</v>
      </c>
      <c r="C1680" s="1">
        <f>IF(Systematic[[#This Row],[VariableIndex]]&gt;1,C1679,IF(C1679+1=StepsPerSubsample,0,C1679+1))</f>
        <v>1</v>
      </c>
      <c r="D1680" s="1">
        <f t="shared" si="80"/>
        <v>6</v>
      </c>
      <c r="E1680" s="1" t="str">
        <f>INDEX(Protocol[Mark],MATCH(C1680,Protocol[Step],0))</f>
        <v>2P10</v>
      </c>
      <c r="F1680" s="151" t="str">
        <f>INDEX(Variables[Variable],MATCH(Systematic[[#This Row],[VariableIndex]],Variables[Index],0))</f>
        <v>FCR (mt: ROX-corr.)</v>
      </c>
      <c r="G1680" s="134">
        <f>Systematic[[#This Row],[Sample]]*1000000+Systematic[[#This Row],[SubSample]]*10000+Systematic[[#This Row],[VariableIndex]]</f>
        <v>5020006</v>
      </c>
      <c r="H1680" s="134">
        <f>Systematic[[#This Row],[SampleVariableLabel]]+100*Systematic[[#This Row],[State]]</f>
        <v>5020106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5</v>
      </c>
      <c r="B1681" s="1">
        <f t="shared" si="79"/>
        <v>2</v>
      </c>
      <c r="C1681" s="1">
        <f>IF(Systematic[[#This Row],[VariableIndex]]&gt;1,C1680,IF(C1680+1=StepsPerSubsample,0,C1680+1))</f>
        <v>1</v>
      </c>
      <c r="D1681" s="1">
        <f t="shared" si="80"/>
        <v>7</v>
      </c>
      <c r="E1681" s="1" t="str">
        <f>INDEX(Protocol[Mark],MATCH(C1681,Protocol[Step],0))</f>
        <v>2P10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5020007</v>
      </c>
      <c r="H1681" s="134">
        <f>Systematic[[#This Row],[SampleVariableLabel]]+100*Systematic[[#This Row],[State]]</f>
        <v>5020107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5</v>
      </c>
      <c r="B1682" s="1">
        <f t="shared" si="79"/>
        <v>2</v>
      </c>
      <c r="C1682" s="1">
        <f>IF(Systematic[[#This Row],[VariableIndex]]&gt;1,C1681,IF(C1681+1=StepsPerSubsample,0,C1681+1))</f>
        <v>2</v>
      </c>
      <c r="D1682" s="1">
        <f t="shared" si="80"/>
        <v>1</v>
      </c>
      <c r="E1682" s="1" t="str">
        <f>INDEX(Protocol[Mark],MATCH(C1682,Protocol[Step],0))</f>
        <v>3Omy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5020001</v>
      </c>
      <c r="H1682" s="134">
        <f>Systematic[[#This Row],[SampleVariableLabel]]+100*Systematic[[#This Row],[State]]</f>
        <v>5020201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5</v>
      </c>
      <c r="B1683" s="1">
        <f t="shared" si="79"/>
        <v>2</v>
      </c>
      <c r="C1683" s="1">
        <f>IF(Systematic[[#This Row],[VariableIndex]]&gt;1,C1682,IF(C1682+1=StepsPerSubsample,0,C1682+1))</f>
        <v>2</v>
      </c>
      <c r="D1683" s="1">
        <f t="shared" si="80"/>
        <v>2</v>
      </c>
      <c r="E1683" s="1" t="str">
        <f>INDEX(Protocol[Mark],MATCH(C1683,Protocol[Step],0))</f>
        <v>3Omy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5020002</v>
      </c>
      <c r="H1683" s="134">
        <f>Systematic[[#This Row],[SampleVariableLabel]]+100*Systematic[[#This Row],[State]]</f>
        <v>5020202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5</v>
      </c>
      <c r="B1684" s="1">
        <f t="shared" si="79"/>
        <v>2</v>
      </c>
      <c r="C1684" s="1">
        <f>IF(Systematic[[#This Row],[VariableIndex]]&gt;1,C1683,IF(C1683+1=StepsPerSubsample,0,C1683+1))</f>
        <v>2</v>
      </c>
      <c r="D1684" s="1">
        <f t="shared" si="80"/>
        <v>3</v>
      </c>
      <c r="E1684" s="1" t="str">
        <f>INDEX(Protocol[Mark],MATCH(C1684,Protocol[Step],0))</f>
        <v>3Omy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5020003</v>
      </c>
      <c r="H1684" s="134">
        <f>Systematic[[#This Row],[SampleVariableLabel]]+100*Systematic[[#This Row],[State]]</f>
        <v>5020203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5</v>
      </c>
      <c r="B1685" s="1">
        <f t="shared" si="79"/>
        <v>2</v>
      </c>
      <c r="C1685" s="1">
        <f>IF(Systematic[[#This Row],[VariableIndex]]&gt;1,C1684,IF(C1684+1=StepsPerSubsample,0,C1684+1))</f>
        <v>2</v>
      </c>
      <c r="D1685" s="1">
        <f t="shared" si="80"/>
        <v>4</v>
      </c>
      <c r="E1685" s="1" t="str">
        <f>INDEX(Protocol[Mark],MATCH(C1685,Protocol[Step],0))</f>
        <v>3Omy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5020004</v>
      </c>
      <c r="H1685" s="134">
        <f>Systematic[[#This Row],[SampleVariableLabel]]+100*Systematic[[#This Row],[State]]</f>
        <v>5020204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5</v>
      </c>
      <c r="B1686" s="1">
        <f t="shared" si="79"/>
        <v>2</v>
      </c>
      <c r="C1686" s="1">
        <f>IF(Systematic[[#This Row],[VariableIndex]]&gt;1,C1685,IF(C1685+1=StepsPerSubsample,0,C1685+1))</f>
        <v>2</v>
      </c>
      <c r="D1686" s="1">
        <f t="shared" si="80"/>
        <v>5</v>
      </c>
      <c r="E1686" s="1" t="str">
        <f>INDEX(Protocol[Mark],MATCH(C1686,Protocol[Step],0))</f>
        <v>3Omy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5020005</v>
      </c>
      <c r="H1686" s="134">
        <f>Systematic[[#This Row],[SampleVariableLabel]]+100*Systematic[[#This Row],[State]]</f>
        <v>5020205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5</v>
      </c>
      <c r="B1687" s="1">
        <f t="shared" si="79"/>
        <v>2</v>
      </c>
      <c r="C1687" s="1">
        <f>IF(Systematic[[#This Row],[VariableIndex]]&gt;1,C1686,IF(C1686+1=StepsPerSubsample,0,C1686+1))</f>
        <v>2</v>
      </c>
      <c r="D1687" s="1">
        <f t="shared" si="80"/>
        <v>6</v>
      </c>
      <c r="E1687" s="1" t="str">
        <f>INDEX(Protocol[Mark],MATCH(C1687,Protocol[Step],0))</f>
        <v>3Omy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5020006</v>
      </c>
      <c r="H1687" s="134">
        <f>Systematic[[#This Row],[SampleVariableLabel]]+100*Systematic[[#This Row],[State]]</f>
        <v>5020206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5</v>
      </c>
      <c r="B1688" s="1">
        <f t="shared" si="79"/>
        <v>2</v>
      </c>
      <c r="C1688" s="1">
        <f>IF(Systematic[[#This Row],[VariableIndex]]&gt;1,C1687,IF(C1687+1=StepsPerSubsample,0,C1687+1))</f>
        <v>2</v>
      </c>
      <c r="D1688" s="1">
        <f t="shared" si="80"/>
        <v>7</v>
      </c>
      <c r="E1688" s="1" t="str">
        <f>INDEX(Protocol[Mark],MATCH(C1688,Protocol[Step],0))</f>
        <v>3Omy</v>
      </c>
      <c r="F1688" s="151" t="str">
        <f>INDEX(Variables[Variable],MATCH(Systematic[[#This Row],[VariableIndex]],Variables[Index],0))</f>
        <v>FCR (mt: ROX-corr.)</v>
      </c>
      <c r="G1688" s="134">
        <f>Systematic[[#This Row],[Sample]]*1000000+Systematic[[#This Row],[SubSample]]*10000+Systematic[[#This Row],[VariableIndex]]</f>
        <v>5020007</v>
      </c>
      <c r="H1688" s="134">
        <f>Systematic[[#This Row],[SampleVariableLabel]]+100*Systematic[[#This Row],[State]]</f>
        <v>5020207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5</v>
      </c>
      <c r="B1689" s="1">
        <f t="shared" si="79"/>
        <v>2</v>
      </c>
      <c r="C1689" s="1">
        <f>IF(Systematic[[#This Row],[VariableIndex]]&gt;1,C1688,IF(C1688+1=StepsPerSubsample,0,C1688+1))</f>
        <v>3</v>
      </c>
      <c r="D1689" s="1">
        <f t="shared" si="80"/>
        <v>1</v>
      </c>
      <c r="E1689" s="1" t="str">
        <f>INDEX(Protocol[Mark],MATCH(C1689,Protocol[Step],0))</f>
        <v>4U</v>
      </c>
      <c r="F1689" s="151" t="str">
        <f>INDEX(Variables[Variable],MATCH(Systematic[[#This Row],[VariableIndex]],Variables[Index],0))</f>
        <v>O2 concentration</v>
      </c>
      <c r="G1689" s="134">
        <f>Systematic[[#This Row],[Sample]]*1000000+Systematic[[#This Row],[SubSample]]*10000+Systematic[[#This Row],[VariableIndex]]</f>
        <v>5020001</v>
      </c>
      <c r="H1689" s="134">
        <f>Systematic[[#This Row],[SampleVariableLabel]]+100*Systematic[[#This Row],[State]]</f>
        <v>5020301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5</v>
      </c>
      <c r="B1690" s="1">
        <f t="shared" si="79"/>
        <v>2</v>
      </c>
      <c r="C1690" s="1">
        <f>IF(Systematic[[#This Row],[VariableIndex]]&gt;1,C1689,IF(C1689+1=StepsPerSubsample,0,C1689+1))</f>
        <v>3</v>
      </c>
      <c r="D1690" s="1">
        <f t="shared" si="80"/>
        <v>2</v>
      </c>
      <c r="E1690" s="1" t="str">
        <f>INDEX(Protocol[Mark],MATCH(C1690,Protocol[Step],0))</f>
        <v>4U</v>
      </c>
      <c r="F1690" s="151" t="str">
        <f>INDEX(Variables[Variable],MATCH(Systematic[[#This Row],[VariableIndex]],Variables[Index],0))</f>
        <v>O2 flux per volume</v>
      </c>
      <c r="G1690" s="134">
        <f>Systematic[[#This Row],[Sample]]*1000000+Systematic[[#This Row],[SubSample]]*10000+Systematic[[#This Row],[VariableIndex]]</f>
        <v>5020002</v>
      </c>
      <c r="H1690" s="134">
        <f>Systematic[[#This Row],[SampleVariableLabel]]+100*Systematic[[#This Row],[State]]</f>
        <v>5020302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5</v>
      </c>
      <c r="B1691" s="1">
        <f t="shared" si="79"/>
        <v>2</v>
      </c>
      <c r="C1691" s="1">
        <f>IF(Systematic[[#This Row],[VariableIndex]]&gt;1,C1690,IF(C1690+1=StepsPerSubsample,0,C1690+1))</f>
        <v>3</v>
      </c>
      <c r="D1691" s="1">
        <f t="shared" si="80"/>
        <v>3</v>
      </c>
      <c r="E1691" s="1" t="str">
        <f>INDEX(Protocol[Mark],MATCH(C1691,Protocol[Step],0))</f>
        <v>4U</v>
      </c>
      <c r="F1691" s="151" t="str">
        <f>INDEX(Variables[Variable],MATCH(Systematic[[#This Row],[VariableIndex]],Variables[Index],0))</f>
        <v>Specific flux</v>
      </c>
      <c r="G1691" s="134">
        <f>Systematic[[#This Row],[Sample]]*1000000+Systematic[[#This Row],[SubSample]]*10000+Systematic[[#This Row],[VariableIndex]]</f>
        <v>5020003</v>
      </c>
      <c r="H1691" s="134">
        <f>Systematic[[#This Row],[SampleVariableLabel]]+100*Systematic[[#This Row],[State]]</f>
        <v>5020303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5</v>
      </c>
      <c r="B1692" s="1">
        <f t="shared" si="79"/>
        <v>2</v>
      </c>
      <c r="C1692" s="1">
        <f>IF(Systematic[[#This Row],[VariableIndex]]&gt;1,C1691,IF(C1691+1=StepsPerSubsample,0,C1691+1))</f>
        <v>3</v>
      </c>
      <c r="D1692" s="1">
        <f t="shared" si="80"/>
        <v>4</v>
      </c>
      <c r="E1692" s="1" t="str">
        <f>INDEX(Protocol[Mark],MATCH(C1692,Protocol[Step],0))</f>
        <v>4U</v>
      </c>
      <c r="F1692" s="151" t="str">
        <f>INDEX(Variables[Variable],MATCH(Systematic[[#This Row],[VariableIndex]],Variables[Index],0))</f>
        <v>Flux control ratio</v>
      </c>
      <c r="G1692" s="134">
        <f>Systematic[[#This Row],[Sample]]*1000000+Systematic[[#This Row],[SubSample]]*10000+Systematic[[#This Row],[VariableIndex]]</f>
        <v>5020004</v>
      </c>
      <c r="H1692" s="134">
        <f>Systematic[[#This Row],[SampleVariableLabel]]+100*Systematic[[#This Row],[State]]</f>
        <v>5020304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5</v>
      </c>
      <c r="B1693" s="1">
        <f t="shared" si="79"/>
        <v>2</v>
      </c>
      <c r="C1693" s="1">
        <f>IF(Systematic[[#This Row],[VariableIndex]]&gt;1,C1692,IF(C1692+1=StepsPerSubsample,0,C1692+1))</f>
        <v>3</v>
      </c>
      <c r="D1693" s="1">
        <f t="shared" si="80"/>
        <v>5</v>
      </c>
      <c r="E1693" s="1" t="str">
        <f>INDEX(Protocol[Mark],MATCH(C1693,Protocol[Step],0))</f>
        <v>4U</v>
      </c>
      <c r="F1693" s="151" t="str">
        <f>INDEX(Variables[Variable],MATCH(Systematic[[#This Row],[VariableIndex]],Variables[Index],0))</f>
        <v>Specific flux (mt)</v>
      </c>
      <c r="G1693" s="134">
        <f>Systematic[[#This Row],[Sample]]*1000000+Systematic[[#This Row],[SubSample]]*10000+Systematic[[#This Row],[VariableIndex]]</f>
        <v>5020005</v>
      </c>
      <c r="H1693" s="134">
        <f>Systematic[[#This Row],[SampleVariableLabel]]+100*Systematic[[#This Row],[State]]</f>
        <v>5020305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5</v>
      </c>
      <c r="B1694" s="1">
        <f t="shared" si="79"/>
        <v>2</v>
      </c>
      <c r="C1694" s="1">
        <f>IF(Systematic[[#This Row],[VariableIndex]]&gt;1,C1693,IF(C1693+1=StepsPerSubsample,0,C1693+1))</f>
        <v>3</v>
      </c>
      <c r="D1694" s="1">
        <f t="shared" si="80"/>
        <v>6</v>
      </c>
      <c r="E1694" s="1" t="str">
        <f>INDEX(Protocol[Mark],MATCH(C1694,Protocol[Step],0))</f>
        <v>4U</v>
      </c>
      <c r="F1694" s="151" t="str">
        <f>INDEX(Variables[Variable],MATCH(Systematic[[#This Row],[VariableIndex]],Variables[Index],0))</f>
        <v>FCR (mt: ROX-corr.)</v>
      </c>
      <c r="G1694" s="134">
        <f>Systematic[[#This Row],[Sample]]*1000000+Systematic[[#This Row],[SubSample]]*10000+Systematic[[#This Row],[VariableIndex]]</f>
        <v>5020006</v>
      </c>
      <c r="H1694" s="134">
        <f>Systematic[[#This Row],[SampleVariableLabel]]+100*Systematic[[#This Row],[State]]</f>
        <v>5020306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5</v>
      </c>
      <c r="B1695" s="1">
        <f t="shared" si="79"/>
        <v>2</v>
      </c>
      <c r="C1695" s="1">
        <f>IF(Systematic[[#This Row],[VariableIndex]]&gt;1,C1694,IF(C1694+1=StepsPerSubsample,0,C1694+1))</f>
        <v>3</v>
      </c>
      <c r="D1695" s="1">
        <f t="shared" si="80"/>
        <v>7</v>
      </c>
      <c r="E1695" s="1" t="str">
        <f>INDEX(Protocol[Mark],MATCH(C1695,Protocol[Step],0))</f>
        <v>4U</v>
      </c>
      <c r="F1695" s="151" t="str">
        <f>INDEX(Variables[Variable],MATCH(Systematic[[#This Row],[VariableIndex]],Variables[Index],0))</f>
        <v>FCR (mt: ROX-corr.)</v>
      </c>
      <c r="G1695" s="134">
        <f>Systematic[[#This Row],[Sample]]*1000000+Systematic[[#This Row],[SubSample]]*10000+Systematic[[#This Row],[VariableIndex]]</f>
        <v>5020007</v>
      </c>
      <c r="H1695" s="134">
        <f>Systematic[[#This Row],[SampleVariableLabel]]+100*Systematic[[#This Row],[State]]</f>
        <v>5020307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5</v>
      </c>
      <c r="B1696" s="1">
        <f t="shared" si="79"/>
        <v>2</v>
      </c>
      <c r="C1696" s="1">
        <f>IF(Systematic[[#This Row],[VariableIndex]]&gt;1,C1695,IF(C1695+1=StepsPerSubsample,0,C1695+1))</f>
        <v>4</v>
      </c>
      <c r="D1696" s="1">
        <f t="shared" si="80"/>
        <v>1</v>
      </c>
      <c r="E1696" s="1" t="str">
        <f>INDEX(Protocol[Mark],MATCH(C1696,Protocol[Step],0))</f>
        <v>5Glc</v>
      </c>
      <c r="F1696" s="151" t="str">
        <f>INDEX(Variables[Variable],MATCH(Systematic[[#This Row],[VariableIndex]],Variables[Index],0))</f>
        <v>O2 concentration</v>
      </c>
      <c r="G1696" s="134">
        <f>Systematic[[#This Row],[Sample]]*1000000+Systematic[[#This Row],[SubSample]]*10000+Systematic[[#This Row],[VariableIndex]]</f>
        <v>5020001</v>
      </c>
      <c r="H1696" s="134">
        <f>Systematic[[#This Row],[SampleVariableLabel]]+100*Systematic[[#This Row],[State]]</f>
        <v>5020401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5</v>
      </c>
      <c r="B1697" s="1">
        <f t="shared" si="79"/>
        <v>2</v>
      </c>
      <c r="C1697" s="1">
        <f>IF(Systematic[[#This Row],[VariableIndex]]&gt;1,C1696,IF(C1696+1=StepsPerSubsample,0,C1696+1))</f>
        <v>4</v>
      </c>
      <c r="D1697" s="1">
        <f t="shared" si="80"/>
        <v>2</v>
      </c>
      <c r="E1697" s="1" t="str">
        <f>INDEX(Protocol[Mark],MATCH(C1697,Protocol[Step],0))</f>
        <v>5Glc</v>
      </c>
      <c r="F1697" s="151" t="str">
        <f>INDEX(Variables[Variable],MATCH(Systematic[[#This Row],[VariableIndex]],Variables[Index],0))</f>
        <v>O2 flux per volume</v>
      </c>
      <c r="G1697" s="134">
        <f>Systematic[[#This Row],[Sample]]*1000000+Systematic[[#This Row],[SubSample]]*10000+Systematic[[#This Row],[VariableIndex]]</f>
        <v>5020002</v>
      </c>
      <c r="H1697" s="134">
        <f>Systematic[[#This Row],[SampleVariableLabel]]+100*Systematic[[#This Row],[State]]</f>
        <v>5020402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5</v>
      </c>
      <c r="B1698" s="1">
        <f t="shared" si="79"/>
        <v>2</v>
      </c>
      <c r="C1698" s="1">
        <f>IF(Systematic[[#This Row],[VariableIndex]]&gt;1,C1697,IF(C1697+1=StepsPerSubsample,0,C1697+1))</f>
        <v>4</v>
      </c>
      <c r="D1698" s="1">
        <f t="shared" si="80"/>
        <v>3</v>
      </c>
      <c r="E1698" s="1" t="str">
        <f>INDEX(Protocol[Mark],MATCH(C1698,Protocol[Step],0))</f>
        <v>5Glc</v>
      </c>
      <c r="F1698" s="151" t="str">
        <f>INDEX(Variables[Variable],MATCH(Systematic[[#This Row],[VariableIndex]],Variables[Index],0))</f>
        <v>Specific flux</v>
      </c>
      <c r="G1698" s="134">
        <f>Systematic[[#This Row],[Sample]]*1000000+Systematic[[#This Row],[SubSample]]*10000+Systematic[[#This Row],[VariableIndex]]</f>
        <v>5020003</v>
      </c>
      <c r="H1698" s="134">
        <f>Systematic[[#This Row],[SampleVariableLabel]]+100*Systematic[[#This Row],[State]]</f>
        <v>5020403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5</v>
      </c>
      <c r="B1699" s="1">
        <f t="shared" si="79"/>
        <v>2</v>
      </c>
      <c r="C1699" s="1">
        <f>IF(Systematic[[#This Row],[VariableIndex]]&gt;1,C1698,IF(C1698+1=StepsPerSubsample,0,C1698+1))</f>
        <v>4</v>
      </c>
      <c r="D1699" s="1">
        <f t="shared" si="80"/>
        <v>4</v>
      </c>
      <c r="E1699" s="1" t="str">
        <f>INDEX(Protocol[Mark],MATCH(C1699,Protocol[Step],0))</f>
        <v>5Glc</v>
      </c>
      <c r="F1699" s="151" t="str">
        <f>INDEX(Variables[Variable],MATCH(Systematic[[#This Row],[VariableIndex]],Variables[Index],0))</f>
        <v>Flux control ratio</v>
      </c>
      <c r="G1699" s="134">
        <f>Systematic[[#This Row],[Sample]]*1000000+Systematic[[#This Row],[SubSample]]*10000+Systematic[[#This Row],[VariableIndex]]</f>
        <v>5020004</v>
      </c>
      <c r="H1699" s="134">
        <f>Systematic[[#This Row],[SampleVariableLabel]]+100*Systematic[[#This Row],[State]]</f>
        <v>5020404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5</v>
      </c>
      <c r="B1700" s="1">
        <f t="shared" si="79"/>
        <v>2</v>
      </c>
      <c r="C1700" s="1">
        <f>IF(Systematic[[#This Row],[VariableIndex]]&gt;1,C1699,IF(C1699+1=StepsPerSubsample,0,C1699+1))</f>
        <v>4</v>
      </c>
      <c r="D1700" s="1">
        <f t="shared" si="80"/>
        <v>5</v>
      </c>
      <c r="E1700" s="1" t="str">
        <f>INDEX(Protocol[Mark],MATCH(C1700,Protocol[Step],0))</f>
        <v>5Glc</v>
      </c>
      <c r="F1700" s="151" t="str">
        <f>INDEX(Variables[Variable],MATCH(Systematic[[#This Row],[VariableIndex]],Variables[Index],0))</f>
        <v>Specific flux (mt)</v>
      </c>
      <c r="G1700" s="134">
        <f>Systematic[[#This Row],[Sample]]*1000000+Systematic[[#This Row],[SubSample]]*10000+Systematic[[#This Row],[VariableIndex]]</f>
        <v>5020005</v>
      </c>
      <c r="H1700" s="134">
        <f>Systematic[[#This Row],[SampleVariableLabel]]+100*Systematic[[#This Row],[State]]</f>
        <v>5020405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5</v>
      </c>
      <c r="B1701" s="1">
        <f t="shared" si="79"/>
        <v>2</v>
      </c>
      <c r="C1701" s="1">
        <f>IF(Systematic[[#This Row],[VariableIndex]]&gt;1,C1700,IF(C1700+1=StepsPerSubsample,0,C1700+1))</f>
        <v>4</v>
      </c>
      <c r="D1701" s="1">
        <f t="shared" si="80"/>
        <v>6</v>
      </c>
      <c r="E1701" s="1" t="str">
        <f>INDEX(Protocol[Mark],MATCH(C1701,Protocol[Step],0))</f>
        <v>5Glc</v>
      </c>
      <c r="F1701" s="151" t="str">
        <f>INDEX(Variables[Variable],MATCH(Systematic[[#This Row],[VariableIndex]],Variables[Index],0))</f>
        <v>FCR (mt: ROX-corr.)</v>
      </c>
      <c r="G1701" s="134">
        <f>Systematic[[#This Row],[Sample]]*1000000+Systematic[[#This Row],[SubSample]]*10000+Systematic[[#This Row],[VariableIndex]]</f>
        <v>5020006</v>
      </c>
      <c r="H1701" s="134">
        <f>Systematic[[#This Row],[SampleVariableLabel]]+100*Systematic[[#This Row],[State]]</f>
        <v>5020406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5</v>
      </c>
      <c r="B1702" s="1">
        <f t="shared" si="79"/>
        <v>2</v>
      </c>
      <c r="C1702" s="1">
        <f>IF(Systematic[[#This Row],[VariableIndex]]&gt;1,C1701,IF(C1701+1=StepsPerSubsample,0,C1701+1))</f>
        <v>4</v>
      </c>
      <c r="D1702" s="1">
        <f t="shared" si="80"/>
        <v>7</v>
      </c>
      <c r="E1702" s="1" t="str">
        <f>INDEX(Protocol[Mark],MATCH(C1702,Protocol[Step],0))</f>
        <v>5Glc</v>
      </c>
      <c r="F1702" s="151" t="str">
        <f>INDEX(Variables[Variable],MATCH(Systematic[[#This Row],[VariableIndex]],Variables[Index],0))</f>
        <v>FCR (mt: ROX-corr.)</v>
      </c>
      <c r="G1702" s="134">
        <f>Systematic[[#This Row],[Sample]]*1000000+Systematic[[#This Row],[SubSample]]*10000+Systematic[[#This Row],[VariableIndex]]</f>
        <v>5020007</v>
      </c>
      <c r="H1702" s="134">
        <f>Systematic[[#This Row],[SampleVariableLabel]]+100*Systematic[[#This Row],[State]]</f>
        <v>5020407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5</v>
      </c>
      <c r="B1703" s="1">
        <f t="shared" si="79"/>
        <v>2</v>
      </c>
      <c r="C1703" s="1">
        <f>IF(Systematic[[#This Row],[VariableIndex]]&gt;1,C1702,IF(C1702+1=StepsPerSubsample,0,C1702+1))</f>
        <v>5</v>
      </c>
      <c r="D1703" s="1">
        <f t="shared" si="80"/>
        <v>1</v>
      </c>
      <c r="E1703" s="1" t="str">
        <f>INDEX(Protocol[Mark],MATCH(C1703,Protocol[Step],0))</f>
        <v>6M2</v>
      </c>
      <c r="F1703" s="151" t="str">
        <f>INDEX(Variables[Variable],MATCH(Systematic[[#This Row],[VariableIndex]],Variables[Index],0))</f>
        <v>O2 concentration</v>
      </c>
      <c r="G1703" s="134">
        <f>Systematic[[#This Row],[Sample]]*1000000+Systematic[[#This Row],[SubSample]]*10000+Systematic[[#This Row],[VariableIndex]]</f>
        <v>5020001</v>
      </c>
      <c r="H1703" s="134">
        <f>Systematic[[#This Row],[SampleVariableLabel]]+100*Systematic[[#This Row],[State]]</f>
        <v>5020501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5</v>
      </c>
      <c r="B1704" s="1">
        <f t="shared" si="79"/>
        <v>2</v>
      </c>
      <c r="C1704" s="1">
        <f>IF(Systematic[[#This Row],[VariableIndex]]&gt;1,C1703,IF(C1703+1=StepsPerSubsample,0,C1703+1))</f>
        <v>5</v>
      </c>
      <c r="D1704" s="1">
        <f t="shared" si="80"/>
        <v>2</v>
      </c>
      <c r="E1704" s="1" t="str">
        <f>INDEX(Protocol[Mark],MATCH(C1704,Protocol[Step],0))</f>
        <v>6M2</v>
      </c>
      <c r="F1704" s="151" t="str">
        <f>INDEX(Variables[Variable],MATCH(Systematic[[#This Row],[VariableIndex]],Variables[Index],0))</f>
        <v>O2 flux per volume</v>
      </c>
      <c r="G1704" s="134">
        <f>Systematic[[#This Row],[Sample]]*1000000+Systematic[[#This Row],[SubSample]]*10000+Systematic[[#This Row],[VariableIndex]]</f>
        <v>5020002</v>
      </c>
      <c r="H1704" s="134">
        <f>Systematic[[#This Row],[SampleVariableLabel]]+100*Systematic[[#This Row],[State]]</f>
        <v>5020502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5</v>
      </c>
      <c r="B1705" s="1">
        <f t="shared" ref="B1705:B1768" si="82">IF(OR(C1705&gt;0,D1705&gt;1),B1704,IF(B1704=SubsamplesPerSample,1,B1704+1))</f>
        <v>2</v>
      </c>
      <c r="C1705" s="1">
        <f>IF(Systematic[[#This Row],[VariableIndex]]&gt;1,C1704,IF(C1704+1=StepsPerSubsample,0,C1704+1))</f>
        <v>5</v>
      </c>
      <c r="D1705" s="1">
        <f t="shared" si="80"/>
        <v>3</v>
      </c>
      <c r="E1705" s="1" t="str">
        <f>INDEX(Protocol[Mark],MATCH(C1705,Protocol[Step],0))</f>
        <v>6M2</v>
      </c>
      <c r="F1705" s="151" t="str">
        <f>INDEX(Variables[Variable],MATCH(Systematic[[#This Row],[VariableIndex]],Variables[Index],0))</f>
        <v>Specific flux</v>
      </c>
      <c r="G1705" s="134">
        <f>Systematic[[#This Row],[Sample]]*1000000+Systematic[[#This Row],[SubSample]]*10000+Systematic[[#This Row],[VariableIndex]]</f>
        <v>5020003</v>
      </c>
      <c r="H1705" s="134">
        <f>Systematic[[#This Row],[SampleVariableLabel]]+100*Systematic[[#This Row],[State]]</f>
        <v>5020503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5</v>
      </c>
      <c r="B1706" s="1">
        <f t="shared" si="82"/>
        <v>2</v>
      </c>
      <c r="C1706" s="1">
        <f>IF(Systematic[[#This Row],[VariableIndex]]&gt;1,C1705,IF(C1705+1=StepsPerSubsample,0,C1705+1))</f>
        <v>5</v>
      </c>
      <c r="D1706" s="1">
        <f t="shared" si="80"/>
        <v>4</v>
      </c>
      <c r="E1706" s="1" t="str">
        <f>INDEX(Protocol[Mark],MATCH(C1706,Protocol[Step],0))</f>
        <v>6M2</v>
      </c>
      <c r="F1706" s="151" t="str">
        <f>INDEX(Variables[Variable],MATCH(Systematic[[#This Row],[VariableIndex]],Variables[Index],0))</f>
        <v>Flux control ratio</v>
      </c>
      <c r="G1706" s="134">
        <f>Systematic[[#This Row],[Sample]]*1000000+Systematic[[#This Row],[SubSample]]*10000+Systematic[[#This Row],[VariableIndex]]</f>
        <v>5020004</v>
      </c>
      <c r="H1706" s="134">
        <f>Systematic[[#This Row],[SampleVariableLabel]]+100*Systematic[[#This Row],[State]]</f>
        <v>5020504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5</v>
      </c>
      <c r="B1707" s="1">
        <f t="shared" si="82"/>
        <v>2</v>
      </c>
      <c r="C1707" s="1">
        <f>IF(Systematic[[#This Row],[VariableIndex]]&gt;1,C1706,IF(C1706+1=StepsPerSubsample,0,C1706+1))</f>
        <v>5</v>
      </c>
      <c r="D1707" s="1">
        <f t="shared" si="80"/>
        <v>5</v>
      </c>
      <c r="E1707" s="1" t="str">
        <f>INDEX(Protocol[Mark],MATCH(C1707,Protocol[Step],0))</f>
        <v>6M2</v>
      </c>
      <c r="F1707" s="151" t="str">
        <f>INDEX(Variables[Variable],MATCH(Systematic[[#This Row],[VariableIndex]],Variables[Index],0))</f>
        <v>Specific flux (mt)</v>
      </c>
      <c r="G1707" s="134">
        <f>Systematic[[#This Row],[Sample]]*1000000+Systematic[[#This Row],[SubSample]]*10000+Systematic[[#This Row],[VariableIndex]]</f>
        <v>5020005</v>
      </c>
      <c r="H1707" s="134">
        <f>Systematic[[#This Row],[SampleVariableLabel]]+100*Systematic[[#This Row],[State]]</f>
        <v>5020505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5</v>
      </c>
      <c r="B1708" s="1">
        <f t="shared" si="82"/>
        <v>2</v>
      </c>
      <c r="C1708" s="1">
        <f>IF(Systematic[[#This Row],[VariableIndex]]&gt;1,C1707,IF(C1707+1=StepsPerSubsample,0,C1707+1))</f>
        <v>5</v>
      </c>
      <c r="D1708" s="1">
        <f t="shared" si="80"/>
        <v>6</v>
      </c>
      <c r="E1708" s="1" t="str">
        <f>INDEX(Protocol[Mark],MATCH(C1708,Protocol[Step],0))</f>
        <v>6M2</v>
      </c>
      <c r="F1708" s="151" t="str">
        <f>INDEX(Variables[Variable],MATCH(Systematic[[#This Row],[VariableIndex]],Variables[Index],0))</f>
        <v>FCR (mt: ROX-corr.)</v>
      </c>
      <c r="G1708" s="134">
        <f>Systematic[[#This Row],[Sample]]*1000000+Systematic[[#This Row],[SubSample]]*10000+Systematic[[#This Row],[VariableIndex]]</f>
        <v>5020006</v>
      </c>
      <c r="H1708" s="134">
        <f>Systematic[[#This Row],[SampleVariableLabel]]+100*Systematic[[#This Row],[State]]</f>
        <v>5020506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5</v>
      </c>
      <c r="B1709" s="1">
        <f t="shared" si="82"/>
        <v>2</v>
      </c>
      <c r="C1709" s="1">
        <f>IF(Systematic[[#This Row],[VariableIndex]]&gt;1,C1708,IF(C1708+1=StepsPerSubsample,0,C1708+1))</f>
        <v>5</v>
      </c>
      <c r="D1709" s="1">
        <f t="shared" si="80"/>
        <v>7</v>
      </c>
      <c r="E1709" s="1" t="str">
        <f>INDEX(Protocol[Mark],MATCH(C1709,Protocol[Step],0))</f>
        <v>6M2</v>
      </c>
      <c r="F1709" s="151" t="str">
        <f>INDEX(Variables[Variable],MATCH(Systematic[[#This Row],[VariableIndex]],Variables[Index],0))</f>
        <v>FCR (mt: ROX-corr.)</v>
      </c>
      <c r="G1709" s="134">
        <f>Systematic[[#This Row],[Sample]]*1000000+Systematic[[#This Row],[SubSample]]*10000+Systematic[[#This Row],[VariableIndex]]</f>
        <v>5020007</v>
      </c>
      <c r="H1709" s="134">
        <f>Systematic[[#This Row],[SampleVariableLabel]]+100*Systematic[[#This Row],[State]]</f>
        <v>5020507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5</v>
      </c>
      <c r="B1710" s="1">
        <f t="shared" si="82"/>
        <v>2</v>
      </c>
      <c r="C1710" s="1">
        <f>IF(Systematic[[#This Row],[VariableIndex]]&gt;1,C1709,IF(C1709+1=StepsPerSubsample,0,C1709+1))</f>
        <v>6</v>
      </c>
      <c r="D1710" s="1">
        <f t="shared" si="80"/>
        <v>1</v>
      </c>
      <c r="E1710" s="1" t="str">
        <f>INDEX(Protocol[Mark],MATCH(C1710,Protocol[Step],0))</f>
        <v>7Rot</v>
      </c>
      <c r="F1710" s="151" t="str">
        <f>INDEX(Variables[Variable],MATCH(Systematic[[#This Row],[VariableIndex]],Variables[Index],0))</f>
        <v>O2 concentration</v>
      </c>
      <c r="G1710" s="134">
        <f>Systematic[[#This Row],[Sample]]*1000000+Systematic[[#This Row],[SubSample]]*10000+Systematic[[#This Row],[VariableIndex]]</f>
        <v>5020001</v>
      </c>
      <c r="H1710" s="134">
        <f>Systematic[[#This Row],[SampleVariableLabel]]+100*Systematic[[#This Row],[State]]</f>
        <v>5020601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5</v>
      </c>
      <c r="B1711" s="1">
        <f t="shared" si="82"/>
        <v>2</v>
      </c>
      <c r="C1711" s="1">
        <f>IF(Systematic[[#This Row],[VariableIndex]]&gt;1,C1710,IF(C1710+1=StepsPerSubsample,0,C1710+1))</f>
        <v>6</v>
      </c>
      <c r="D1711" s="1">
        <f t="shared" si="80"/>
        <v>2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O2 flux per volume</v>
      </c>
      <c r="G1711" s="134">
        <f>Systematic[[#This Row],[Sample]]*1000000+Systematic[[#This Row],[SubSample]]*10000+Systematic[[#This Row],[VariableIndex]]</f>
        <v>5020002</v>
      </c>
      <c r="H1711" s="134">
        <f>Systematic[[#This Row],[SampleVariableLabel]]+100*Systematic[[#This Row],[State]]</f>
        <v>5020602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5</v>
      </c>
      <c r="B1712" s="1">
        <f t="shared" si="82"/>
        <v>2</v>
      </c>
      <c r="C1712" s="1">
        <f>IF(Systematic[[#This Row],[VariableIndex]]&gt;1,C1711,IF(C1711+1=StepsPerSubsample,0,C1711+1))</f>
        <v>6</v>
      </c>
      <c r="D1712" s="1">
        <f t="shared" si="80"/>
        <v>3</v>
      </c>
      <c r="E1712" s="1" t="str">
        <f>INDEX(Protocol[Mark],MATCH(C1712,Protocol[Step],0))</f>
        <v>7Rot</v>
      </c>
      <c r="F1712" s="151" t="str">
        <f>INDEX(Variables[Variable],MATCH(Systematic[[#This Row],[VariableIndex]],Variables[Index],0))</f>
        <v>Specific flux</v>
      </c>
      <c r="G1712" s="134">
        <f>Systematic[[#This Row],[Sample]]*1000000+Systematic[[#This Row],[SubSample]]*10000+Systematic[[#This Row],[VariableIndex]]</f>
        <v>5020003</v>
      </c>
      <c r="H1712" s="134">
        <f>Systematic[[#This Row],[SampleVariableLabel]]+100*Systematic[[#This Row],[State]]</f>
        <v>5020603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5</v>
      </c>
      <c r="B1713" s="1">
        <f t="shared" si="82"/>
        <v>2</v>
      </c>
      <c r="C1713" s="1">
        <f>IF(Systematic[[#This Row],[VariableIndex]]&gt;1,C1712,IF(C1712+1=StepsPerSubsample,0,C1712+1))</f>
        <v>6</v>
      </c>
      <c r="D1713" s="1">
        <f t="shared" si="80"/>
        <v>4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Flux control ratio</v>
      </c>
      <c r="G1713" s="134">
        <f>Systematic[[#This Row],[Sample]]*1000000+Systematic[[#This Row],[SubSample]]*10000+Systematic[[#This Row],[VariableIndex]]</f>
        <v>5020004</v>
      </c>
      <c r="H1713" s="134">
        <f>Systematic[[#This Row],[SampleVariableLabel]]+100*Systematic[[#This Row],[State]]</f>
        <v>5020604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5</v>
      </c>
      <c r="B1714" s="1">
        <f t="shared" si="82"/>
        <v>2</v>
      </c>
      <c r="C1714" s="1">
        <f>IF(Systematic[[#This Row],[VariableIndex]]&gt;1,C1713,IF(C1713+1=StepsPerSubsample,0,C1713+1))</f>
        <v>6</v>
      </c>
      <c r="D1714" s="1">
        <f t="shared" si="80"/>
        <v>5</v>
      </c>
      <c r="E1714" s="1" t="str">
        <f>INDEX(Protocol[Mark],MATCH(C1714,Protocol[Step],0))</f>
        <v>7Rot</v>
      </c>
      <c r="F1714" s="151" t="str">
        <f>INDEX(Variables[Variable],MATCH(Systematic[[#This Row],[VariableIndex]],Variables[Index],0))</f>
        <v>Specific flux (mt)</v>
      </c>
      <c r="G1714" s="134">
        <f>Systematic[[#This Row],[Sample]]*1000000+Systematic[[#This Row],[SubSample]]*10000+Systematic[[#This Row],[VariableIndex]]</f>
        <v>5020005</v>
      </c>
      <c r="H1714" s="134">
        <f>Systematic[[#This Row],[SampleVariableLabel]]+100*Systematic[[#This Row],[State]]</f>
        <v>5020605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5</v>
      </c>
      <c r="B1715" s="1">
        <f t="shared" si="82"/>
        <v>2</v>
      </c>
      <c r="C1715" s="1">
        <f>IF(Systematic[[#This Row],[VariableIndex]]&gt;1,C1714,IF(C1714+1=StepsPerSubsample,0,C1714+1))</f>
        <v>6</v>
      </c>
      <c r="D1715" s="1">
        <f t="shared" si="80"/>
        <v>6</v>
      </c>
      <c r="E1715" s="1" t="str">
        <f>INDEX(Protocol[Mark],MATCH(C1715,Protocol[Step],0))</f>
        <v>7Rot</v>
      </c>
      <c r="F1715" s="151" t="str">
        <f>INDEX(Variables[Variable],MATCH(Systematic[[#This Row],[VariableIndex]],Variables[Index],0))</f>
        <v>FCR (mt: ROX-corr.)</v>
      </c>
      <c r="G1715" s="134">
        <f>Systematic[[#This Row],[Sample]]*1000000+Systematic[[#This Row],[SubSample]]*10000+Systematic[[#This Row],[VariableIndex]]</f>
        <v>5020006</v>
      </c>
      <c r="H1715" s="134">
        <f>Systematic[[#This Row],[SampleVariableLabel]]+100*Systematic[[#This Row],[State]]</f>
        <v>5020606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5</v>
      </c>
      <c r="B1716" s="1">
        <f t="shared" si="82"/>
        <v>2</v>
      </c>
      <c r="C1716" s="1">
        <f>IF(Systematic[[#This Row],[VariableIndex]]&gt;1,C1715,IF(C1715+1=StepsPerSubsample,0,C1715+1))</f>
        <v>6</v>
      </c>
      <c r="D1716" s="1">
        <f t="shared" si="80"/>
        <v>7</v>
      </c>
      <c r="E1716" s="1" t="str">
        <f>INDEX(Protocol[Mark],MATCH(C1716,Protocol[Step],0))</f>
        <v>7Rot</v>
      </c>
      <c r="F1716" s="151" t="str">
        <f>INDEX(Variables[Variable],MATCH(Systematic[[#This Row],[VariableIndex]],Variables[Index],0))</f>
        <v>FCR (mt: ROX-corr.)</v>
      </c>
      <c r="G1716" s="134">
        <f>Systematic[[#This Row],[Sample]]*1000000+Systematic[[#This Row],[SubSample]]*10000+Systematic[[#This Row],[VariableIndex]]</f>
        <v>5020007</v>
      </c>
      <c r="H1716" s="134">
        <f>Systematic[[#This Row],[SampleVariableLabel]]+100*Systematic[[#This Row],[State]]</f>
        <v>5020607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5</v>
      </c>
      <c r="B1717" s="1">
        <f t="shared" si="82"/>
        <v>2</v>
      </c>
      <c r="C1717" s="1">
        <f>IF(Systematic[[#This Row],[VariableIndex]]&gt;1,C1716,IF(C1716+1=StepsPerSubsample,0,C1716+1))</f>
        <v>7</v>
      </c>
      <c r="D1717" s="1">
        <f t="shared" si="80"/>
        <v>1</v>
      </c>
      <c r="E1717" s="1" t="str">
        <f>INDEX(Protocol[Mark],MATCH(C1717,Protocol[Step],0))</f>
        <v>8S</v>
      </c>
      <c r="F1717" s="151" t="str">
        <f>INDEX(Variables[Variable],MATCH(Systematic[[#This Row],[VariableIndex]],Variables[Index],0))</f>
        <v>O2 concentration</v>
      </c>
      <c r="G1717" s="134">
        <f>Systematic[[#This Row],[Sample]]*1000000+Systematic[[#This Row],[SubSample]]*10000+Systematic[[#This Row],[VariableIndex]]</f>
        <v>5020001</v>
      </c>
      <c r="H1717" s="134">
        <f>Systematic[[#This Row],[SampleVariableLabel]]+100*Systematic[[#This Row],[State]]</f>
        <v>5020701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5</v>
      </c>
      <c r="B1718" s="1">
        <f t="shared" si="82"/>
        <v>2</v>
      </c>
      <c r="C1718" s="1">
        <f>IF(Systematic[[#This Row],[VariableIndex]]&gt;1,C1717,IF(C1717+1=StepsPerSubsample,0,C1717+1))</f>
        <v>7</v>
      </c>
      <c r="D1718" s="1">
        <f t="shared" si="80"/>
        <v>2</v>
      </c>
      <c r="E1718" s="1" t="str">
        <f>INDEX(Protocol[Mark],MATCH(C1718,Protocol[Step],0))</f>
        <v>8S</v>
      </c>
      <c r="F1718" s="151" t="str">
        <f>INDEX(Variables[Variable],MATCH(Systematic[[#This Row],[VariableIndex]],Variables[Index],0))</f>
        <v>O2 flux per volume</v>
      </c>
      <c r="G1718" s="134">
        <f>Systematic[[#This Row],[Sample]]*1000000+Systematic[[#This Row],[SubSample]]*10000+Systematic[[#This Row],[VariableIndex]]</f>
        <v>5020002</v>
      </c>
      <c r="H1718" s="134">
        <f>Systematic[[#This Row],[SampleVariableLabel]]+100*Systematic[[#This Row],[State]]</f>
        <v>5020702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5</v>
      </c>
      <c r="B1719" s="1">
        <f t="shared" si="82"/>
        <v>2</v>
      </c>
      <c r="C1719" s="1">
        <f>IF(Systematic[[#This Row],[VariableIndex]]&gt;1,C1718,IF(C1718+1=StepsPerSubsample,0,C1718+1))</f>
        <v>7</v>
      </c>
      <c r="D1719" s="1">
        <f t="shared" si="80"/>
        <v>3</v>
      </c>
      <c r="E1719" s="1" t="str">
        <f>INDEX(Protocol[Mark],MATCH(C1719,Protocol[Step],0))</f>
        <v>8S</v>
      </c>
      <c r="F1719" s="151" t="str">
        <f>INDEX(Variables[Variable],MATCH(Systematic[[#This Row],[VariableIndex]],Variables[Index],0))</f>
        <v>Specific flux</v>
      </c>
      <c r="G1719" s="134">
        <f>Systematic[[#This Row],[Sample]]*1000000+Systematic[[#This Row],[SubSample]]*10000+Systematic[[#This Row],[VariableIndex]]</f>
        <v>5020003</v>
      </c>
      <c r="H1719" s="134">
        <f>Systematic[[#This Row],[SampleVariableLabel]]+100*Systematic[[#This Row],[State]]</f>
        <v>5020703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5</v>
      </c>
      <c r="B1720" s="1">
        <f t="shared" si="82"/>
        <v>2</v>
      </c>
      <c r="C1720" s="1">
        <f>IF(Systematic[[#This Row],[VariableIndex]]&gt;1,C1719,IF(C1719+1=StepsPerSubsample,0,C1719+1))</f>
        <v>7</v>
      </c>
      <c r="D1720" s="1">
        <f t="shared" si="80"/>
        <v>4</v>
      </c>
      <c r="E1720" s="1" t="str">
        <f>INDEX(Protocol[Mark],MATCH(C1720,Protocol[Step],0))</f>
        <v>8S</v>
      </c>
      <c r="F1720" s="151" t="str">
        <f>INDEX(Variables[Variable],MATCH(Systematic[[#This Row],[VariableIndex]],Variables[Index],0))</f>
        <v>Flux control ratio</v>
      </c>
      <c r="G1720" s="134">
        <f>Systematic[[#This Row],[Sample]]*1000000+Systematic[[#This Row],[SubSample]]*10000+Systematic[[#This Row],[VariableIndex]]</f>
        <v>5020004</v>
      </c>
      <c r="H1720" s="134">
        <f>Systematic[[#This Row],[SampleVariableLabel]]+100*Systematic[[#This Row],[State]]</f>
        <v>5020704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5</v>
      </c>
      <c r="B1721" s="1">
        <f t="shared" si="82"/>
        <v>2</v>
      </c>
      <c r="C1721" s="1">
        <f>IF(Systematic[[#This Row],[VariableIndex]]&gt;1,C1720,IF(C1720+1=StepsPerSubsample,0,C1720+1))</f>
        <v>7</v>
      </c>
      <c r="D1721" s="1">
        <f t="shared" si="80"/>
        <v>5</v>
      </c>
      <c r="E1721" s="1" t="str">
        <f>INDEX(Protocol[Mark],MATCH(C1721,Protocol[Step],0))</f>
        <v>8S</v>
      </c>
      <c r="F1721" s="151" t="str">
        <f>INDEX(Variables[Variable],MATCH(Systematic[[#This Row],[VariableIndex]],Variables[Index],0))</f>
        <v>Specific flux (mt)</v>
      </c>
      <c r="G1721" s="134">
        <f>Systematic[[#This Row],[Sample]]*1000000+Systematic[[#This Row],[SubSample]]*10000+Systematic[[#This Row],[VariableIndex]]</f>
        <v>5020005</v>
      </c>
      <c r="H1721" s="134">
        <f>Systematic[[#This Row],[SampleVariableLabel]]+100*Systematic[[#This Row],[State]]</f>
        <v>5020705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5</v>
      </c>
      <c r="B1722" s="1">
        <f t="shared" si="82"/>
        <v>2</v>
      </c>
      <c r="C1722" s="1">
        <f>IF(Systematic[[#This Row],[VariableIndex]]&gt;1,C1721,IF(C1721+1=StepsPerSubsample,0,C1721+1))</f>
        <v>7</v>
      </c>
      <c r="D1722" s="1">
        <f t="shared" si="80"/>
        <v>6</v>
      </c>
      <c r="E1722" s="1" t="str">
        <f>INDEX(Protocol[Mark],MATCH(C1722,Protocol[Step],0))</f>
        <v>8S</v>
      </c>
      <c r="F1722" s="151" t="str">
        <f>INDEX(Variables[Variable],MATCH(Systematic[[#This Row],[VariableIndex]],Variables[Index],0))</f>
        <v>FCR (mt: ROX-corr.)</v>
      </c>
      <c r="G1722" s="134">
        <f>Systematic[[#This Row],[Sample]]*1000000+Systematic[[#This Row],[SubSample]]*10000+Systematic[[#This Row],[VariableIndex]]</f>
        <v>5020006</v>
      </c>
      <c r="H1722" s="134">
        <f>Systematic[[#This Row],[SampleVariableLabel]]+100*Systematic[[#This Row],[State]]</f>
        <v>5020706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5</v>
      </c>
      <c r="B1723" s="1">
        <f t="shared" si="82"/>
        <v>2</v>
      </c>
      <c r="C1723" s="1">
        <f>IF(Systematic[[#This Row],[VariableIndex]]&gt;1,C1722,IF(C1722+1=StepsPerSubsample,0,C1722+1))</f>
        <v>7</v>
      </c>
      <c r="D1723" s="1">
        <f t="shared" si="80"/>
        <v>7</v>
      </c>
      <c r="E1723" s="1" t="str">
        <f>INDEX(Protocol[Mark],MATCH(C1723,Protocol[Step],0))</f>
        <v>8S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5020007</v>
      </c>
      <c r="H1723" s="134">
        <f>Systematic[[#This Row],[SampleVariableLabel]]+100*Systematic[[#This Row],[State]]</f>
        <v>5020707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5</v>
      </c>
      <c r="B1724" s="1">
        <f t="shared" si="82"/>
        <v>2</v>
      </c>
      <c r="C1724" s="1">
        <f>IF(Systematic[[#This Row],[VariableIndex]]&gt;1,C1723,IF(C1723+1=StepsPerSubsample,0,C1723+1))</f>
        <v>8</v>
      </c>
      <c r="D1724" s="1">
        <f t="shared" si="80"/>
        <v>1</v>
      </c>
      <c r="E1724" s="1" t="str">
        <f>INDEX(Protocol[Mark],MATCH(C1724,Protocol[Step],0))</f>
        <v>9Dig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5020001</v>
      </c>
      <c r="H1724" s="134">
        <f>Systematic[[#This Row],[SampleVariableLabel]]+100*Systematic[[#This Row],[State]]</f>
        <v>5020801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5</v>
      </c>
      <c r="B1725" s="1">
        <f t="shared" si="82"/>
        <v>2</v>
      </c>
      <c r="C1725" s="1">
        <f>IF(Systematic[[#This Row],[VariableIndex]]&gt;1,C1724,IF(C1724+1=StepsPerSubsample,0,C1724+1))</f>
        <v>8</v>
      </c>
      <c r="D1725" s="1">
        <f t="shared" si="80"/>
        <v>2</v>
      </c>
      <c r="E1725" s="1" t="str">
        <f>INDEX(Protocol[Mark],MATCH(C1725,Protocol[Step],0))</f>
        <v>9Dig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5020002</v>
      </c>
      <c r="H1725" s="134">
        <f>Systematic[[#This Row],[SampleVariableLabel]]+100*Systematic[[#This Row],[State]]</f>
        <v>5020802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5</v>
      </c>
      <c r="B1726" s="1">
        <f t="shared" si="82"/>
        <v>2</v>
      </c>
      <c r="C1726" s="1">
        <f>IF(Systematic[[#This Row],[VariableIndex]]&gt;1,C1725,IF(C1725+1=StepsPerSubsample,0,C1725+1))</f>
        <v>8</v>
      </c>
      <c r="D1726" s="1">
        <f t="shared" si="80"/>
        <v>3</v>
      </c>
      <c r="E1726" s="1" t="str">
        <f>INDEX(Protocol[Mark],MATCH(C1726,Protocol[Step],0))</f>
        <v>9Dig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5020003</v>
      </c>
      <c r="H1726" s="134">
        <f>Systematic[[#This Row],[SampleVariableLabel]]+100*Systematic[[#This Row],[State]]</f>
        <v>5020803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5</v>
      </c>
      <c r="B1727" s="1">
        <f t="shared" si="82"/>
        <v>2</v>
      </c>
      <c r="C1727" s="1">
        <f>IF(Systematic[[#This Row],[VariableIndex]]&gt;1,C1726,IF(C1726+1=StepsPerSubsample,0,C1726+1))</f>
        <v>8</v>
      </c>
      <c r="D1727" s="1">
        <f t="shared" si="80"/>
        <v>4</v>
      </c>
      <c r="E1727" s="1" t="str">
        <f>INDEX(Protocol[Mark],MATCH(C1727,Protocol[Step],0))</f>
        <v>9Dig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5020004</v>
      </c>
      <c r="H1727" s="134">
        <f>Systematic[[#This Row],[SampleVariableLabel]]+100*Systematic[[#This Row],[State]]</f>
        <v>5020804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5</v>
      </c>
      <c r="B1728" s="1">
        <f t="shared" si="82"/>
        <v>2</v>
      </c>
      <c r="C1728" s="1">
        <f>IF(Systematic[[#This Row],[VariableIndex]]&gt;1,C1727,IF(C1727+1=StepsPerSubsample,0,C1727+1))</f>
        <v>8</v>
      </c>
      <c r="D1728" s="1">
        <f t="shared" si="80"/>
        <v>5</v>
      </c>
      <c r="E1728" s="1" t="str">
        <f>INDEX(Protocol[Mark],MATCH(C1728,Protocol[Step],0))</f>
        <v>9Dig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5020005</v>
      </c>
      <c r="H1728" s="134">
        <f>Systematic[[#This Row],[SampleVariableLabel]]+100*Systematic[[#This Row],[State]]</f>
        <v>5020805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5</v>
      </c>
      <c r="B1729" s="1">
        <f t="shared" si="82"/>
        <v>2</v>
      </c>
      <c r="C1729" s="1">
        <f>IF(Systematic[[#This Row],[VariableIndex]]&gt;1,C1728,IF(C1728+1=StepsPerSubsample,0,C1728+1))</f>
        <v>8</v>
      </c>
      <c r="D1729" s="1">
        <f t="shared" si="80"/>
        <v>6</v>
      </c>
      <c r="E1729" s="1" t="str">
        <f>INDEX(Protocol[Mark],MATCH(C1729,Protocol[Step],0))</f>
        <v>9Dig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5020006</v>
      </c>
      <c r="H1729" s="134">
        <f>Systematic[[#This Row],[SampleVariableLabel]]+100*Systematic[[#This Row],[State]]</f>
        <v>5020806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5</v>
      </c>
      <c r="B1730" s="1">
        <f t="shared" si="82"/>
        <v>2</v>
      </c>
      <c r="C1730" s="1">
        <f>IF(Systematic[[#This Row],[VariableIndex]]&gt;1,C1729,IF(C1729+1=StepsPerSubsample,0,C1729+1))</f>
        <v>8</v>
      </c>
      <c r="D1730" s="1">
        <f t="shared" si="80"/>
        <v>7</v>
      </c>
      <c r="E1730" s="1" t="str">
        <f>INDEX(Protocol[Mark],MATCH(C1730,Protocol[Step],0))</f>
        <v>9Dig</v>
      </c>
      <c r="F1730" s="151" t="str">
        <f>INDEX(Variables[Variable],MATCH(Systematic[[#This Row],[VariableIndex]],Variables[Index],0))</f>
        <v>FCR (mt: ROX-corr.)</v>
      </c>
      <c r="G1730" s="134">
        <f>Systematic[[#This Row],[Sample]]*1000000+Systematic[[#This Row],[SubSample]]*10000+Systematic[[#This Row],[VariableIndex]]</f>
        <v>5020007</v>
      </c>
      <c r="H1730" s="134">
        <f>Systematic[[#This Row],[SampleVariableLabel]]+100*Systematic[[#This Row],[State]]</f>
        <v>5020807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5</v>
      </c>
      <c r="B1731" s="1">
        <f t="shared" si="82"/>
        <v>2</v>
      </c>
      <c r="C1731" s="1">
        <f>IF(Systematic[[#This Row],[VariableIndex]]&gt;1,C1730,IF(C1730+1=StepsPerSubsample,0,C1730+1))</f>
        <v>9</v>
      </c>
      <c r="D1731" s="1">
        <f t="shared" ref="D1731:D1794" si="83">IF(D1730=nVariables,1,D1730+1)</f>
        <v>1</v>
      </c>
      <c r="E1731" s="1" t="str">
        <f>INDEX(Protocol[Mark],MATCH(C1731,Protocol[Step],0))</f>
        <v>9U</v>
      </c>
      <c r="F1731" s="151" t="str">
        <f>INDEX(Variables[Variable],MATCH(Systematic[[#This Row],[VariableIndex]],Variables[Index],0))</f>
        <v>O2 concentration</v>
      </c>
      <c r="G1731" s="134">
        <f>Systematic[[#This Row],[Sample]]*1000000+Systematic[[#This Row],[SubSample]]*10000+Systematic[[#This Row],[VariableIndex]]</f>
        <v>5020001</v>
      </c>
      <c r="H1731" s="134">
        <f>Systematic[[#This Row],[SampleVariableLabel]]+100*Systematic[[#This Row],[State]]</f>
        <v>5020901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5</v>
      </c>
      <c r="B1732" s="1">
        <f t="shared" si="82"/>
        <v>2</v>
      </c>
      <c r="C1732" s="1">
        <f>IF(Systematic[[#This Row],[VariableIndex]]&gt;1,C1731,IF(C1731+1=StepsPerSubsample,0,C1731+1))</f>
        <v>9</v>
      </c>
      <c r="D1732" s="1">
        <f t="shared" si="83"/>
        <v>2</v>
      </c>
      <c r="E1732" s="1" t="str">
        <f>INDEX(Protocol[Mark],MATCH(C1732,Protocol[Step],0))</f>
        <v>9U</v>
      </c>
      <c r="F1732" s="151" t="str">
        <f>INDEX(Variables[Variable],MATCH(Systematic[[#This Row],[VariableIndex]],Variables[Index],0))</f>
        <v>O2 flux per volume</v>
      </c>
      <c r="G1732" s="134">
        <f>Systematic[[#This Row],[Sample]]*1000000+Systematic[[#This Row],[SubSample]]*10000+Systematic[[#This Row],[VariableIndex]]</f>
        <v>5020002</v>
      </c>
      <c r="H1732" s="134">
        <f>Systematic[[#This Row],[SampleVariableLabel]]+100*Systematic[[#This Row],[State]]</f>
        <v>5020902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5</v>
      </c>
      <c r="B1733" s="1">
        <f t="shared" si="82"/>
        <v>2</v>
      </c>
      <c r="C1733" s="1">
        <f>IF(Systematic[[#This Row],[VariableIndex]]&gt;1,C1732,IF(C1732+1=StepsPerSubsample,0,C1732+1))</f>
        <v>9</v>
      </c>
      <c r="D1733" s="1">
        <f t="shared" si="83"/>
        <v>3</v>
      </c>
      <c r="E1733" s="1" t="str">
        <f>INDEX(Protocol[Mark],MATCH(C1733,Protocol[Step],0))</f>
        <v>9U</v>
      </c>
      <c r="F1733" s="151" t="str">
        <f>INDEX(Variables[Variable],MATCH(Systematic[[#This Row],[VariableIndex]],Variables[Index],0))</f>
        <v>Specific flux</v>
      </c>
      <c r="G1733" s="134">
        <f>Systematic[[#This Row],[Sample]]*1000000+Systematic[[#This Row],[SubSample]]*10000+Systematic[[#This Row],[VariableIndex]]</f>
        <v>5020003</v>
      </c>
      <c r="H1733" s="134">
        <f>Systematic[[#This Row],[SampleVariableLabel]]+100*Systematic[[#This Row],[State]]</f>
        <v>5020903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5</v>
      </c>
      <c r="B1734" s="1">
        <f t="shared" si="82"/>
        <v>2</v>
      </c>
      <c r="C1734" s="1">
        <f>IF(Systematic[[#This Row],[VariableIndex]]&gt;1,C1733,IF(C1733+1=StepsPerSubsample,0,C1733+1))</f>
        <v>9</v>
      </c>
      <c r="D1734" s="1">
        <f t="shared" si="83"/>
        <v>4</v>
      </c>
      <c r="E1734" s="1" t="str">
        <f>INDEX(Protocol[Mark],MATCH(C1734,Protocol[Step],0))</f>
        <v>9U</v>
      </c>
      <c r="F1734" s="151" t="str">
        <f>INDEX(Variables[Variable],MATCH(Systematic[[#This Row],[VariableIndex]],Variables[Index],0))</f>
        <v>Flux control ratio</v>
      </c>
      <c r="G1734" s="134">
        <f>Systematic[[#This Row],[Sample]]*1000000+Systematic[[#This Row],[SubSample]]*10000+Systematic[[#This Row],[VariableIndex]]</f>
        <v>5020004</v>
      </c>
      <c r="H1734" s="134">
        <f>Systematic[[#This Row],[SampleVariableLabel]]+100*Systematic[[#This Row],[State]]</f>
        <v>5020904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5</v>
      </c>
      <c r="B1735" s="1">
        <f t="shared" si="82"/>
        <v>2</v>
      </c>
      <c r="C1735" s="1">
        <f>IF(Systematic[[#This Row],[VariableIndex]]&gt;1,C1734,IF(C1734+1=StepsPerSubsample,0,C1734+1))</f>
        <v>9</v>
      </c>
      <c r="D1735" s="1">
        <f t="shared" si="83"/>
        <v>5</v>
      </c>
      <c r="E1735" s="1" t="str">
        <f>INDEX(Protocol[Mark],MATCH(C1735,Protocol[Step],0))</f>
        <v>9U</v>
      </c>
      <c r="F1735" s="151" t="str">
        <f>INDEX(Variables[Variable],MATCH(Systematic[[#This Row],[VariableIndex]],Variables[Index],0))</f>
        <v>Specific flux (mt)</v>
      </c>
      <c r="G1735" s="134">
        <f>Systematic[[#This Row],[Sample]]*1000000+Systematic[[#This Row],[SubSample]]*10000+Systematic[[#This Row],[VariableIndex]]</f>
        <v>5020005</v>
      </c>
      <c r="H1735" s="134">
        <f>Systematic[[#This Row],[SampleVariableLabel]]+100*Systematic[[#This Row],[State]]</f>
        <v>5020905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5</v>
      </c>
      <c r="B1736" s="1">
        <f t="shared" si="82"/>
        <v>2</v>
      </c>
      <c r="C1736" s="1">
        <f>IF(Systematic[[#This Row],[VariableIndex]]&gt;1,C1735,IF(C1735+1=StepsPerSubsample,0,C1735+1))</f>
        <v>9</v>
      </c>
      <c r="D1736" s="1">
        <f t="shared" si="83"/>
        <v>6</v>
      </c>
      <c r="E1736" s="1" t="str">
        <f>INDEX(Protocol[Mark],MATCH(C1736,Protocol[Step],0))</f>
        <v>9U</v>
      </c>
      <c r="F1736" s="151" t="str">
        <f>INDEX(Variables[Variable],MATCH(Systematic[[#This Row],[VariableIndex]],Variables[Index],0))</f>
        <v>FCR (mt: ROX-corr.)</v>
      </c>
      <c r="G1736" s="134">
        <f>Systematic[[#This Row],[Sample]]*1000000+Systematic[[#This Row],[SubSample]]*10000+Systematic[[#This Row],[VariableIndex]]</f>
        <v>5020006</v>
      </c>
      <c r="H1736" s="134">
        <f>Systematic[[#This Row],[SampleVariableLabel]]+100*Systematic[[#This Row],[State]]</f>
        <v>5020906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5</v>
      </c>
      <c r="B1737" s="1">
        <f t="shared" si="82"/>
        <v>2</v>
      </c>
      <c r="C1737" s="1">
        <f>IF(Systematic[[#This Row],[VariableIndex]]&gt;1,C1736,IF(C1736+1=StepsPerSubsample,0,C1736+1))</f>
        <v>9</v>
      </c>
      <c r="D1737" s="1">
        <f t="shared" si="83"/>
        <v>7</v>
      </c>
      <c r="E1737" s="1" t="str">
        <f>INDEX(Protocol[Mark],MATCH(C1737,Protocol[Step],0))</f>
        <v>9U</v>
      </c>
      <c r="F1737" s="151" t="str">
        <f>INDEX(Variables[Variable],MATCH(Systematic[[#This Row],[VariableIndex]],Variables[Index],0))</f>
        <v>FCR (mt: ROX-corr.)</v>
      </c>
      <c r="G1737" s="134">
        <f>Systematic[[#This Row],[Sample]]*1000000+Systematic[[#This Row],[SubSample]]*10000+Systematic[[#This Row],[VariableIndex]]</f>
        <v>5020007</v>
      </c>
      <c r="H1737" s="134">
        <f>Systematic[[#This Row],[SampleVariableLabel]]+100*Systematic[[#This Row],[State]]</f>
        <v>5020907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5</v>
      </c>
      <c r="B1738" s="1">
        <f t="shared" si="82"/>
        <v>2</v>
      </c>
      <c r="C1738" s="1">
        <f>IF(Systematic[[#This Row],[VariableIndex]]&gt;1,C1737,IF(C1737+1=StepsPerSubsample,0,C1737+1))</f>
        <v>10</v>
      </c>
      <c r="D1738" s="1">
        <f t="shared" si="83"/>
        <v>1</v>
      </c>
      <c r="E1738" s="1" t="str">
        <f>INDEX(Protocol[Mark],MATCH(C1738,Protocol[Step],0))</f>
        <v>9c</v>
      </c>
      <c r="F1738" s="151" t="str">
        <f>INDEX(Variables[Variable],MATCH(Systematic[[#This Row],[VariableIndex]],Variables[Index],0))</f>
        <v>O2 concentration</v>
      </c>
      <c r="G1738" s="134">
        <f>Systematic[[#This Row],[Sample]]*1000000+Systematic[[#This Row],[SubSample]]*10000+Systematic[[#This Row],[VariableIndex]]</f>
        <v>5020001</v>
      </c>
      <c r="H1738" s="134">
        <f>Systematic[[#This Row],[SampleVariableLabel]]+100*Systematic[[#This Row],[State]]</f>
        <v>5021001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5</v>
      </c>
      <c r="B1739" s="1">
        <f t="shared" si="82"/>
        <v>2</v>
      </c>
      <c r="C1739" s="1">
        <f>IF(Systematic[[#This Row],[VariableIndex]]&gt;1,C1738,IF(C1738+1=StepsPerSubsample,0,C1738+1))</f>
        <v>10</v>
      </c>
      <c r="D1739" s="1">
        <f t="shared" si="83"/>
        <v>2</v>
      </c>
      <c r="E1739" s="1" t="str">
        <f>INDEX(Protocol[Mark],MATCH(C1739,Protocol[Step],0))</f>
        <v>9c</v>
      </c>
      <c r="F1739" s="151" t="str">
        <f>INDEX(Variables[Variable],MATCH(Systematic[[#This Row],[VariableIndex]],Variables[Index],0))</f>
        <v>O2 flux per volume</v>
      </c>
      <c r="G1739" s="134">
        <f>Systematic[[#This Row],[Sample]]*1000000+Systematic[[#This Row],[SubSample]]*10000+Systematic[[#This Row],[VariableIndex]]</f>
        <v>5020002</v>
      </c>
      <c r="H1739" s="134">
        <f>Systematic[[#This Row],[SampleVariableLabel]]+100*Systematic[[#This Row],[State]]</f>
        <v>5021002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5</v>
      </c>
      <c r="B1740" s="1">
        <f t="shared" si="82"/>
        <v>2</v>
      </c>
      <c r="C1740" s="1">
        <f>IF(Systematic[[#This Row],[VariableIndex]]&gt;1,C1739,IF(C1739+1=StepsPerSubsample,0,C1739+1))</f>
        <v>10</v>
      </c>
      <c r="D1740" s="1">
        <f t="shared" si="83"/>
        <v>3</v>
      </c>
      <c r="E1740" s="1" t="str">
        <f>INDEX(Protocol[Mark],MATCH(C1740,Protocol[Step],0))</f>
        <v>9c</v>
      </c>
      <c r="F1740" s="151" t="str">
        <f>INDEX(Variables[Variable],MATCH(Systematic[[#This Row],[VariableIndex]],Variables[Index],0))</f>
        <v>Specific flux</v>
      </c>
      <c r="G1740" s="134">
        <f>Systematic[[#This Row],[Sample]]*1000000+Systematic[[#This Row],[SubSample]]*10000+Systematic[[#This Row],[VariableIndex]]</f>
        <v>5020003</v>
      </c>
      <c r="H1740" s="134">
        <f>Systematic[[#This Row],[SampleVariableLabel]]+100*Systematic[[#This Row],[State]]</f>
        <v>5021003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5</v>
      </c>
      <c r="B1741" s="1">
        <f t="shared" si="82"/>
        <v>2</v>
      </c>
      <c r="C1741" s="1">
        <f>IF(Systematic[[#This Row],[VariableIndex]]&gt;1,C1740,IF(C1740+1=StepsPerSubsample,0,C1740+1))</f>
        <v>10</v>
      </c>
      <c r="D1741" s="1">
        <f t="shared" si="83"/>
        <v>4</v>
      </c>
      <c r="E1741" s="1" t="str">
        <f>INDEX(Protocol[Mark],MATCH(C1741,Protocol[Step],0))</f>
        <v>9c</v>
      </c>
      <c r="F1741" s="151" t="str">
        <f>INDEX(Variables[Variable],MATCH(Systematic[[#This Row],[VariableIndex]],Variables[Index],0))</f>
        <v>Flux control ratio</v>
      </c>
      <c r="G1741" s="134">
        <f>Systematic[[#This Row],[Sample]]*1000000+Systematic[[#This Row],[SubSample]]*10000+Systematic[[#This Row],[VariableIndex]]</f>
        <v>5020004</v>
      </c>
      <c r="H1741" s="134">
        <f>Systematic[[#This Row],[SampleVariableLabel]]+100*Systematic[[#This Row],[State]]</f>
        <v>5021004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5</v>
      </c>
      <c r="B1742" s="1">
        <f t="shared" si="82"/>
        <v>2</v>
      </c>
      <c r="C1742" s="1">
        <f>IF(Systematic[[#This Row],[VariableIndex]]&gt;1,C1741,IF(C1741+1=StepsPerSubsample,0,C1741+1))</f>
        <v>10</v>
      </c>
      <c r="D1742" s="1">
        <f t="shared" si="83"/>
        <v>5</v>
      </c>
      <c r="E1742" s="1" t="str">
        <f>INDEX(Protocol[Mark],MATCH(C1742,Protocol[Step],0))</f>
        <v>9c</v>
      </c>
      <c r="F1742" s="151" t="str">
        <f>INDEX(Variables[Variable],MATCH(Systematic[[#This Row],[VariableIndex]],Variables[Index],0))</f>
        <v>Specific flux (mt)</v>
      </c>
      <c r="G1742" s="134">
        <f>Systematic[[#This Row],[Sample]]*1000000+Systematic[[#This Row],[SubSample]]*10000+Systematic[[#This Row],[VariableIndex]]</f>
        <v>5020005</v>
      </c>
      <c r="H1742" s="134">
        <f>Systematic[[#This Row],[SampleVariableLabel]]+100*Systematic[[#This Row],[State]]</f>
        <v>5021005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5</v>
      </c>
      <c r="B1743" s="1">
        <f t="shared" si="82"/>
        <v>2</v>
      </c>
      <c r="C1743" s="1">
        <f>IF(Systematic[[#This Row],[VariableIndex]]&gt;1,C1742,IF(C1742+1=StepsPerSubsample,0,C1742+1))</f>
        <v>10</v>
      </c>
      <c r="D1743" s="1">
        <f t="shared" si="83"/>
        <v>6</v>
      </c>
      <c r="E1743" s="1" t="str">
        <f>INDEX(Protocol[Mark],MATCH(C1743,Protocol[Step],0))</f>
        <v>9c</v>
      </c>
      <c r="F1743" s="151" t="str">
        <f>INDEX(Variables[Variable],MATCH(Systematic[[#This Row],[VariableIndex]],Variables[Index],0))</f>
        <v>FCR (mt: ROX-corr.)</v>
      </c>
      <c r="G1743" s="134">
        <f>Systematic[[#This Row],[Sample]]*1000000+Systematic[[#This Row],[SubSample]]*10000+Systematic[[#This Row],[VariableIndex]]</f>
        <v>5020006</v>
      </c>
      <c r="H1743" s="134">
        <f>Systematic[[#This Row],[SampleVariableLabel]]+100*Systematic[[#This Row],[State]]</f>
        <v>5021006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5</v>
      </c>
      <c r="B1744" s="1">
        <f t="shared" si="82"/>
        <v>2</v>
      </c>
      <c r="C1744" s="1">
        <f>IF(Systematic[[#This Row],[VariableIndex]]&gt;1,C1743,IF(C1743+1=StepsPerSubsample,0,C1743+1))</f>
        <v>10</v>
      </c>
      <c r="D1744" s="1">
        <f t="shared" si="83"/>
        <v>7</v>
      </c>
      <c r="E1744" s="1" t="str">
        <f>INDEX(Protocol[Mark],MATCH(C1744,Protocol[Step],0))</f>
        <v>9c</v>
      </c>
      <c r="F1744" s="151" t="str">
        <f>INDEX(Variables[Variable],MATCH(Systematic[[#This Row],[VariableIndex]],Variables[Index],0))</f>
        <v>FCR (mt: ROX-corr.)</v>
      </c>
      <c r="G1744" s="134">
        <f>Systematic[[#This Row],[Sample]]*1000000+Systematic[[#This Row],[SubSample]]*10000+Systematic[[#This Row],[VariableIndex]]</f>
        <v>5020007</v>
      </c>
      <c r="H1744" s="134">
        <f>Systematic[[#This Row],[SampleVariableLabel]]+100*Systematic[[#This Row],[State]]</f>
        <v>5021007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5</v>
      </c>
      <c r="B1745" s="1">
        <f t="shared" si="82"/>
        <v>2</v>
      </c>
      <c r="C1745" s="1">
        <f>IF(Systematic[[#This Row],[VariableIndex]]&gt;1,C1744,IF(C1744+1=StepsPerSubsample,0,C1744+1))</f>
        <v>11</v>
      </c>
      <c r="D1745" s="1">
        <f t="shared" si="83"/>
        <v>1</v>
      </c>
      <c r="E1745" s="1" t="str">
        <f>INDEX(Protocol[Mark],MATCH(C1745,Protocol[Step],0))</f>
        <v>10Ama</v>
      </c>
      <c r="F1745" s="151" t="str">
        <f>INDEX(Variables[Variable],MATCH(Systematic[[#This Row],[VariableIndex]],Variables[Index],0))</f>
        <v>O2 concentration</v>
      </c>
      <c r="G1745" s="134">
        <f>Systematic[[#This Row],[Sample]]*1000000+Systematic[[#This Row],[SubSample]]*10000+Systematic[[#This Row],[VariableIndex]]</f>
        <v>5020001</v>
      </c>
      <c r="H1745" s="134">
        <f>Systematic[[#This Row],[SampleVariableLabel]]+100*Systematic[[#This Row],[State]]</f>
        <v>5021101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5</v>
      </c>
      <c r="B1746" s="1">
        <f t="shared" si="82"/>
        <v>2</v>
      </c>
      <c r="C1746" s="1">
        <f>IF(Systematic[[#This Row],[VariableIndex]]&gt;1,C1745,IF(C1745+1=StepsPerSubsample,0,C1745+1))</f>
        <v>11</v>
      </c>
      <c r="D1746" s="1">
        <f t="shared" si="83"/>
        <v>2</v>
      </c>
      <c r="E1746" s="1" t="str">
        <f>INDEX(Protocol[Mark],MATCH(C1746,Protocol[Step],0))</f>
        <v>10Ama</v>
      </c>
      <c r="F1746" s="151" t="str">
        <f>INDEX(Variables[Variable],MATCH(Systematic[[#This Row],[VariableIndex]],Variables[Index],0))</f>
        <v>O2 flux per volume</v>
      </c>
      <c r="G1746" s="134">
        <f>Systematic[[#This Row],[Sample]]*1000000+Systematic[[#This Row],[SubSample]]*10000+Systematic[[#This Row],[VariableIndex]]</f>
        <v>5020002</v>
      </c>
      <c r="H1746" s="134">
        <f>Systematic[[#This Row],[SampleVariableLabel]]+100*Systematic[[#This Row],[State]]</f>
        <v>5021102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5</v>
      </c>
      <c r="B1747" s="1">
        <f t="shared" si="82"/>
        <v>2</v>
      </c>
      <c r="C1747" s="1">
        <f>IF(Systematic[[#This Row],[VariableIndex]]&gt;1,C1746,IF(C1746+1=StepsPerSubsample,0,C1746+1))</f>
        <v>11</v>
      </c>
      <c r="D1747" s="1">
        <f t="shared" si="83"/>
        <v>3</v>
      </c>
      <c r="E1747" s="1" t="str">
        <f>INDEX(Protocol[Mark],MATCH(C1747,Protocol[Step],0))</f>
        <v>10Ama</v>
      </c>
      <c r="F1747" s="151" t="str">
        <f>INDEX(Variables[Variable],MATCH(Systematic[[#This Row],[VariableIndex]],Variables[Index],0))</f>
        <v>Specific flux</v>
      </c>
      <c r="G1747" s="134">
        <f>Systematic[[#This Row],[Sample]]*1000000+Systematic[[#This Row],[SubSample]]*10000+Systematic[[#This Row],[VariableIndex]]</f>
        <v>5020003</v>
      </c>
      <c r="H1747" s="134">
        <f>Systematic[[#This Row],[SampleVariableLabel]]+100*Systematic[[#This Row],[State]]</f>
        <v>5021103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5</v>
      </c>
      <c r="B1748" s="1">
        <f t="shared" si="82"/>
        <v>2</v>
      </c>
      <c r="C1748" s="1">
        <f>IF(Systematic[[#This Row],[VariableIndex]]&gt;1,C1747,IF(C1747+1=StepsPerSubsample,0,C1747+1))</f>
        <v>11</v>
      </c>
      <c r="D1748" s="1">
        <f t="shared" si="83"/>
        <v>4</v>
      </c>
      <c r="E1748" s="1" t="str">
        <f>INDEX(Protocol[Mark],MATCH(C1748,Protocol[Step],0))</f>
        <v>10Ama</v>
      </c>
      <c r="F1748" s="151" t="str">
        <f>INDEX(Variables[Variable],MATCH(Systematic[[#This Row],[VariableIndex]],Variables[Index],0))</f>
        <v>Flux control ratio</v>
      </c>
      <c r="G1748" s="134">
        <f>Systematic[[#This Row],[Sample]]*1000000+Systematic[[#This Row],[SubSample]]*10000+Systematic[[#This Row],[VariableIndex]]</f>
        <v>5020004</v>
      </c>
      <c r="H1748" s="134">
        <f>Systematic[[#This Row],[SampleVariableLabel]]+100*Systematic[[#This Row],[State]]</f>
        <v>5021104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5</v>
      </c>
      <c r="B1749" s="1">
        <f t="shared" si="82"/>
        <v>2</v>
      </c>
      <c r="C1749" s="1">
        <f>IF(Systematic[[#This Row],[VariableIndex]]&gt;1,C1748,IF(C1748+1=StepsPerSubsample,0,C1748+1))</f>
        <v>11</v>
      </c>
      <c r="D1749" s="1">
        <f t="shared" si="83"/>
        <v>5</v>
      </c>
      <c r="E1749" s="1" t="str">
        <f>INDEX(Protocol[Mark],MATCH(C1749,Protocol[Step],0))</f>
        <v>10Ama</v>
      </c>
      <c r="F1749" s="151" t="str">
        <f>INDEX(Variables[Variable],MATCH(Systematic[[#This Row],[VariableIndex]],Variables[Index],0))</f>
        <v>Specific flux (mt)</v>
      </c>
      <c r="G1749" s="134">
        <f>Systematic[[#This Row],[Sample]]*1000000+Systematic[[#This Row],[SubSample]]*10000+Systematic[[#This Row],[VariableIndex]]</f>
        <v>5020005</v>
      </c>
      <c r="H1749" s="134">
        <f>Systematic[[#This Row],[SampleVariableLabel]]+100*Systematic[[#This Row],[State]]</f>
        <v>5021105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5</v>
      </c>
      <c r="B1750" s="1">
        <f t="shared" si="82"/>
        <v>2</v>
      </c>
      <c r="C1750" s="1">
        <f>IF(Systematic[[#This Row],[VariableIndex]]&gt;1,C1749,IF(C1749+1=StepsPerSubsample,0,C1749+1))</f>
        <v>11</v>
      </c>
      <c r="D1750" s="1">
        <f t="shared" si="83"/>
        <v>6</v>
      </c>
      <c r="E1750" s="1" t="str">
        <f>INDEX(Protocol[Mark],MATCH(C1750,Protocol[Step],0))</f>
        <v>10Ama</v>
      </c>
      <c r="F1750" s="151" t="str">
        <f>INDEX(Variables[Variable],MATCH(Systematic[[#This Row],[VariableIndex]],Variables[Index],0))</f>
        <v>FCR (mt: ROX-corr.)</v>
      </c>
      <c r="G1750" s="134">
        <f>Systematic[[#This Row],[Sample]]*1000000+Systematic[[#This Row],[SubSample]]*10000+Systematic[[#This Row],[VariableIndex]]</f>
        <v>5020006</v>
      </c>
      <c r="H1750" s="134">
        <f>Systematic[[#This Row],[SampleVariableLabel]]+100*Systematic[[#This Row],[State]]</f>
        <v>5021106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5</v>
      </c>
      <c r="B1751" s="1">
        <f t="shared" si="82"/>
        <v>2</v>
      </c>
      <c r="C1751" s="1">
        <f>IF(Systematic[[#This Row],[VariableIndex]]&gt;1,C1750,IF(C1750+1=StepsPerSubsample,0,C1750+1))</f>
        <v>11</v>
      </c>
      <c r="D1751" s="1">
        <f t="shared" si="83"/>
        <v>7</v>
      </c>
      <c r="E1751" s="1" t="str">
        <f>INDEX(Protocol[Mark],MATCH(C1751,Protocol[Step],0))</f>
        <v>10Ama</v>
      </c>
      <c r="F1751" s="151" t="str">
        <f>INDEX(Variables[Variable],MATCH(Systematic[[#This Row],[VariableIndex]],Variables[Index],0))</f>
        <v>FCR (mt: ROX-corr.)</v>
      </c>
      <c r="G1751" s="134">
        <f>Systematic[[#This Row],[Sample]]*1000000+Systematic[[#This Row],[SubSample]]*10000+Systematic[[#This Row],[VariableIndex]]</f>
        <v>5020007</v>
      </c>
      <c r="H1751" s="134">
        <f>Systematic[[#This Row],[SampleVariableLabel]]+100*Systematic[[#This Row],[State]]</f>
        <v>5021107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5</v>
      </c>
      <c r="B1752" s="1">
        <f t="shared" si="82"/>
        <v>2</v>
      </c>
      <c r="C1752" s="1">
        <f>IF(Systematic[[#This Row],[VariableIndex]]&gt;1,C1751,IF(C1751+1=StepsPerSubsample,0,C1751+1))</f>
        <v>12</v>
      </c>
      <c r="D1752" s="1">
        <f t="shared" si="83"/>
        <v>1</v>
      </c>
      <c r="E1752" s="1" t="str">
        <f>INDEX(Protocol[Mark],MATCH(C1752,Protocol[Step],0))</f>
        <v>11AsTm</v>
      </c>
      <c r="F1752" s="151" t="str">
        <f>INDEX(Variables[Variable],MATCH(Systematic[[#This Row],[VariableIndex]],Variables[Index],0))</f>
        <v>O2 concentration</v>
      </c>
      <c r="G1752" s="134">
        <f>Systematic[[#This Row],[Sample]]*1000000+Systematic[[#This Row],[SubSample]]*10000+Systematic[[#This Row],[VariableIndex]]</f>
        <v>5020001</v>
      </c>
      <c r="H1752" s="134">
        <f>Systematic[[#This Row],[SampleVariableLabel]]+100*Systematic[[#This Row],[State]]</f>
        <v>5021201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5</v>
      </c>
      <c r="B1753" s="1">
        <f t="shared" si="82"/>
        <v>2</v>
      </c>
      <c r="C1753" s="1">
        <f>IF(Systematic[[#This Row],[VariableIndex]]&gt;1,C1752,IF(C1752+1=StepsPerSubsample,0,C1752+1))</f>
        <v>12</v>
      </c>
      <c r="D1753" s="1">
        <f t="shared" si="83"/>
        <v>2</v>
      </c>
      <c r="E1753" s="1" t="str">
        <f>INDEX(Protocol[Mark],MATCH(C1753,Protocol[Step],0))</f>
        <v>11AsTm</v>
      </c>
      <c r="F1753" s="151" t="str">
        <f>INDEX(Variables[Variable],MATCH(Systematic[[#This Row],[VariableIndex]],Variables[Index],0))</f>
        <v>O2 flux per volume</v>
      </c>
      <c r="G1753" s="134">
        <f>Systematic[[#This Row],[Sample]]*1000000+Systematic[[#This Row],[SubSample]]*10000+Systematic[[#This Row],[VariableIndex]]</f>
        <v>5020002</v>
      </c>
      <c r="H1753" s="134">
        <f>Systematic[[#This Row],[SampleVariableLabel]]+100*Systematic[[#This Row],[State]]</f>
        <v>5021202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5</v>
      </c>
      <c r="B1754" s="1">
        <f t="shared" si="82"/>
        <v>2</v>
      </c>
      <c r="C1754" s="1">
        <f>IF(Systematic[[#This Row],[VariableIndex]]&gt;1,C1753,IF(C1753+1=StepsPerSubsample,0,C1753+1))</f>
        <v>12</v>
      </c>
      <c r="D1754" s="1">
        <f t="shared" si="83"/>
        <v>3</v>
      </c>
      <c r="E1754" s="1" t="str">
        <f>INDEX(Protocol[Mark],MATCH(C1754,Protocol[Step],0))</f>
        <v>11AsTm</v>
      </c>
      <c r="F1754" s="151" t="str">
        <f>INDEX(Variables[Variable],MATCH(Systematic[[#This Row],[VariableIndex]],Variables[Index],0))</f>
        <v>Specific flux</v>
      </c>
      <c r="G1754" s="134">
        <f>Systematic[[#This Row],[Sample]]*1000000+Systematic[[#This Row],[SubSample]]*10000+Systematic[[#This Row],[VariableIndex]]</f>
        <v>5020003</v>
      </c>
      <c r="H1754" s="134">
        <f>Systematic[[#This Row],[SampleVariableLabel]]+100*Systematic[[#This Row],[State]]</f>
        <v>5021203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5</v>
      </c>
      <c r="B1755" s="1">
        <f t="shared" si="82"/>
        <v>2</v>
      </c>
      <c r="C1755" s="1">
        <f>IF(Systematic[[#This Row],[VariableIndex]]&gt;1,C1754,IF(C1754+1=StepsPerSubsample,0,C1754+1))</f>
        <v>12</v>
      </c>
      <c r="D1755" s="1">
        <f t="shared" si="83"/>
        <v>4</v>
      </c>
      <c r="E1755" s="1" t="str">
        <f>INDEX(Protocol[Mark],MATCH(C1755,Protocol[Step],0))</f>
        <v>11AsTm</v>
      </c>
      <c r="F1755" s="151" t="str">
        <f>INDEX(Variables[Variable],MATCH(Systematic[[#This Row],[VariableIndex]],Variables[Index],0))</f>
        <v>Flux control ratio</v>
      </c>
      <c r="G1755" s="134">
        <f>Systematic[[#This Row],[Sample]]*1000000+Systematic[[#This Row],[SubSample]]*10000+Systematic[[#This Row],[VariableIndex]]</f>
        <v>5020004</v>
      </c>
      <c r="H1755" s="134">
        <f>Systematic[[#This Row],[SampleVariableLabel]]+100*Systematic[[#This Row],[State]]</f>
        <v>5021204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5</v>
      </c>
      <c r="B1756" s="1">
        <f t="shared" si="82"/>
        <v>2</v>
      </c>
      <c r="C1756" s="1">
        <f>IF(Systematic[[#This Row],[VariableIndex]]&gt;1,C1755,IF(C1755+1=StepsPerSubsample,0,C1755+1))</f>
        <v>12</v>
      </c>
      <c r="D1756" s="1">
        <f t="shared" si="83"/>
        <v>5</v>
      </c>
      <c r="E1756" s="1" t="str">
        <f>INDEX(Protocol[Mark],MATCH(C1756,Protocol[Step],0))</f>
        <v>11AsTm</v>
      </c>
      <c r="F1756" s="151" t="str">
        <f>INDEX(Variables[Variable],MATCH(Systematic[[#This Row],[VariableIndex]],Variables[Index],0))</f>
        <v>Specific flux (mt)</v>
      </c>
      <c r="G1756" s="134">
        <f>Systematic[[#This Row],[Sample]]*1000000+Systematic[[#This Row],[SubSample]]*10000+Systematic[[#This Row],[VariableIndex]]</f>
        <v>5020005</v>
      </c>
      <c r="H1756" s="134">
        <f>Systematic[[#This Row],[SampleVariableLabel]]+100*Systematic[[#This Row],[State]]</f>
        <v>5021205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5</v>
      </c>
      <c r="B1757" s="1">
        <f t="shared" si="82"/>
        <v>2</v>
      </c>
      <c r="C1757" s="1">
        <f>IF(Systematic[[#This Row],[VariableIndex]]&gt;1,C1756,IF(C1756+1=StepsPerSubsample,0,C1756+1))</f>
        <v>12</v>
      </c>
      <c r="D1757" s="1">
        <f t="shared" si="83"/>
        <v>6</v>
      </c>
      <c r="E1757" s="1" t="str">
        <f>INDEX(Protocol[Mark],MATCH(C1757,Protocol[Step],0))</f>
        <v>11AsTm</v>
      </c>
      <c r="F1757" s="151" t="str">
        <f>INDEX(Variables[Variable],MATCH(Systematic[[#This Row],[VariableIndex]],Variables[Index],0))</f>
        <v>FCR (mt: ROX-corr.)</v>
      </c>
      <c r="G1757" s="134">
        <f>Systematic[[#This Row],[Sample]]*1000000+Systematic[[#This Row],[SubSample]]*10000+Systematic[[#This Row],[VariableIndex]]</f>
        <v>5020006</v>
      </c>
      <c r="H1757" s="134">
        <f>Systematic[[#This Row],[SampleVariableLabel]]+100*Systematic[[#This Row],[State]]</f>
        <v>5021206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5</v>
      </c>
      <c r="B1758" s="1">
        <f t="shared" si="82"/>
        <v>2</v>
      </c>
      <c r="C1758" s="1">
        <f>IF(Systematic[[#This Row],[VariableIndex]]&gt;1,C1757,IF(C1757+1=StepsPerSubsample,0,C1757+1))</f>
        <v>12</v>
      </c>
      <c r="D1758" s="1">
        <f t="shared" si="83"/>
        <v>7</v>
      </c>
      <c r="E1758" s="1" t="str">
        <f>INDEX(Protocol[Mark],MATCH(C1758,Protocol[Step],0))</f>
        <v>11AsTm</v>
      </c>
      <c r="F1758" s="151" t="str">
        <f>INDEX(Variables[Variable],MATCH(Systematic[[#This Row],[VariableIndex]],Variables[Index],0))</f>
        <v>FCR (mt: ROX-corr.)</v>
      </c>
      <c r="G1758" s="134">
        <f>Systematic[[#This Row],[Sample]]*1000000+Systematic[[#This Row],[SubSample]]*10000+Systematic[[#This Row],[VariableIndex]]</f>
        <v>5020007</v>
      </c>
      <c r="H1758" s="134">
        <f>Systematic[[#This Row],[SampleVariableLabel]]+100*Systematic[[#This Row],[State]]</f>
        <v>5021207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5</v>
      </c>
      <c r="B1759" s="1">
        <f t="shared" si="82"/>
        <v>2</v>
      </c>
      <c r="C1759" s="1">
        <f>IF(Systematic[[#This Row],[VariableIndex]]&gt;1,C1758,IF(C1758+1=StepsPerSubsample,0,C1758+1))</f>
        <v>13</v>
      </c>
      <c r="D1759" s="1">
        <f t="shared" si="83"/>
        <v>1</v>
      </c>
      <c r="E1759" s="1" t="str">
        <f>INDEX(Protocol[Mark],MATCH(C1759,Protocol[Step],0))</f>
        <v>12Azd</v>
      </c>
      <c r="F1759" s="151" t="str">
        <f>INDEX(Variables[Variable],MATCH(Systematic[[#This Row],[VariableIndex]],Variables[Index],0))</f>
        <v>O2 concentration</v>
      </c>
      <c r="G1759" s="134">
        <f>Systematic[[#This Row],[Sample]]*1000000+Systematic[[#This Row],[SubSample]]*10000+Systematic[[#This Row],[VariableIndex]]</f>
        <v>5020001</v>
      </c>
      <c r="H1759" s="134">
        <f>Systematic[[#This Row],[SampleVariableLabel]]+100*Systematic[[#This Row],[State]]</f>
        <v>5021301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5</v>
      </c>
      <c r="B1760" s="1">
        <f t="shared" si="82"/>
        <v>2</v>
      </c>
      <c r="C1760" s="1">
        <f>IF(Systematic[[#This Row],[VariableIndex]]&gt;1,C1759,IF(C1759+1=StepsPerSubsample,0,C1759+1))</f>
        <v>13</v>
      </c>
      <c r="D1760" s="1">
        <f t="shared" si="83"/>
        <v>2</v>
      </c>
      <c r="E1760" s="1" t="str">
        <f>INDEX(Protocol[Mark],MATCH(C1760,Protocol[Step],0))</f>
        <v>12Azd</v>
      </c>
      <c r="F1760" s="151" t="str">
        <f>INDEX(Variables[Variable],MATCH(Systematic[[#This Row],[VariableIndex]],Variables[Index],0))</f>
        <v>O2 flux per volume</v>
      </c>
      <c r="G1760" s="134">
        <f>Systematic[[#This Row],[Sample]]*1000000+Systematic[[#This Row],[SubSample]]*10000+Systematic[[#This Row],[VariableIndex]]</f>
        <v>5020002</v>
      </c>
      <c r="H1760" s="134">
        <f>Systematic[[#This Row],[SampleVariableLabel]]+100*Systematic[[#This Row],[State]]</f>
        <v>5021302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5</v>
      </c>
      <c r="B1761" s="1">
        <f t="shared" si="82"/>
        <v>2</v>
      </c>
      <c r="C1761" s="1">
        <f>IF(Systematic[[#This Row],[VariableIndex]]&gt;1,C1760,IF(C1760+1=StepsPerSubsample,0,C1760+1))</f>
        <v>13</v>
      </c>
      <c r="D1761" s="1">
        <f t="shared" si="83"/>
        <v>3</v>
      </c>
      <c r="E1761" s="1" t="str">
        <f>INDEX(Protocol[Mark],MATCH(C1761,Protocol[Step],0))</f>
        <v>12Azd</v>
      </c>
      <c r="F1761" s="151" t="str">
        <f>INDEX(Variables[Variable],MATCH(Systematic[[#This Row],[VariableIndex]],Variables[Index],0))</f>
        <v>Specific flux</v>
      </c>
      <c r="G1761" s="134">
        <f>Systematic[[#This Row],[Sample]]*1000000+Systematic[[#This Row],[SubSample]]*10000+Systematic[[#This Row],[VariableIndex]]</f>
        <v>5020003</v>
      </c>
      <c r="H1761" s="134">
        <f>Systematic[[#This Row],[SampleVariableLabel]]+100*Systematic[[#This Row],[State]]</f>
        <v>5021303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5</v>
      </c>
      <c r="B1762" s="1">
        <f t="shared" si="82"/>
        <v>2</v>
      </c>
      <c r="C1762" s="1">
        <f>IF(Systematic[[#This Row],[VariableIndex]]&gt;1,C1761,IF(C1761+1=StepsPerSubsample,0,C1761+1))</f>
        <v>13</v>
      </c>
      <c r="D1762" s="1">
        <f t="shared" si="83"/>
        <v>4</v>
      </c>
      <c r="E1762" s="1" t="str">
        <f>INDEX(Protocol[Mark],MATCH(C1762,Protocol[Step],0))</f>
        <v>12Azd</v>
      </c>
      <c r="F1762" s="151" t="str">
        <f>INDEX(Variables[Variable],MATCH(Systematic[[#This Row],[VariableIndex]],Variables[Index],0))</f>
        <v>Flux control ratio</v>
      </c>
      <c r="G1762" s="134">
        <f>Systematic[[#This Row],[Sample]]*1000000+Systematic[[#This Row],[SubSample]]*10000+Systematic[[#This Row],[VariableIndex]]</f>
        <v>5020004</v>
      </c>
      <c r="H1762" s="134">
        <f>Systematic[[#This Row],[SampleVariableLabel]]+100*Systematic[[#This Row],[State]]</f>
        <v>5021304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5</v>
      </c>
      <c r="B1763" s="1">
        <f t="shared" si="82"/>
        <v>2</v>
      </c>
      <c r="C1763" s="1">
        <f>IF(Systematic[[#This Row],[VariableIndex]]&gt;1,C1762,IF(C1762+1=StepsPerSubsample,0,C1762+1))</f>
        <v>13</v>
      </c>
      <c r="D1763" s="1">
        <f t="shared" si="83"/>
        <v>5</v>
      </c>
      <c r="E1763" s="1" t="str">
        <f>INDEX(Protocol[Mark],MATCH(C1763,Protocol[Step],0))</f>
        <v>12Azd</v>
      </c>
      <c r="F1763" s="151" t="str">
        <f>INDEX(Variables[Variable],MATCH(Systematic[[#This Row],[VariableIndex]],Variables[Index],0))</f>
        <v>Specific flux (mt)</v>
      </c>
      <c r="G1763" s="134">
        <f>Systematic[[#This Row],[Sample]]*1000000+Systematic[[#This Row],[SubSample]]*10000+Systematic[[#This Row],[VariableIndex]]</f>
        <v>5020005</v>
      </c>
      <c r="H1763" s="134">
        <f>Systematic[[#This Row],[SampleVariableLabel]]+100*Systematic[[#This Row],[State]]</f>
        <v>5021305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5</v>
      </c>
      <c r="B1764" s="1">
        <f t="shared" si="82"/>
        <v>2</v>
      </c>
      <c r="C1764" s="1">
        <f>IF(Systematic[[#This Row],[VariableIndex]]&gt;1,C1763,IF(C1763+1=StepsPerSubsample,0,C1763+1))</f>
        <v>13</v>
      </c>
      <c r="D1764" s="1">
        <f t="shared" si="83"/>
        <v>6</v>
      </c>
      <c r="E1764" s="1" t="str">
        <f>INDEX(Protocol[Mark],MATCH(C1764,Protocol[Step],0))</f>
        <v>12Azd</v>
      </c>
      <c r="F1764" s="151" t="str">
        <f>INDEX(Variables[Variable],MATCH(Systematic[[#This Row],[VariableIndex]],Variables[Index],0))</f>
        <v>FCR (mt: ROX-corr.)</v>
      </c>
      <c r="G1764" s="134">
        <f>Systematic[[#This Row],[Sample]]*1000000+Systematic[[#This Row],[SubSample]]*10000+Systematic[[#This Row],[VariableIndex]]</f>
        <v>5020006</v>
      </c>
      <c r="H1764" s="134">
        <f>Systematic[[#This Row],[SampleVariableLabel]]+100*Systematic[[#This Row],[State]]</f>
        <v>5021306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5</v>
      </c>
      <c r="B1765" s="1">
        <f t="shared" si="82"/>
        <v>2</v>
      </c>
      <c r="C1765" s="1">
        <f>IF(Systematic[[#This Row],[VariableIndex]]&gt;1,C1764,IF(C1764+1=StepsPerSubsample,0,C1764+1))</f>
        <v>13</v>
      </c>
      <c r="D1765" s="1">
        <f t="shared" si="83"/>
        <v>7</v>
      </c>
      <c r="E1765" s="1" t="str">
        <f>INDEX(Protocol[Mark],MATCH(C1765,Protocol[Step],0))</f>
        <v>12Azd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5020007</v>
      </c>
      <c r="H1765" s="134">
        <f>Systematic[[#This Row],[SampleVariableLabel]]+100*Systematic[[#This Row],[State]]</f>
        <v>5021307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5</v>
      </c>
      <c r="B1766" s="1">
        <f t="shared" si="82"/>
        <v>3</v>
      </c>
      <c r="C1766" s="1">
        <f>IF(Systematic[[#This Row],[VariableIndex]]&gt;1,C1765,IF(C1765+1=StepsPerSubsample,0,C1765+1))</f>
        <v>0</v>
      </c>
      <c r="D1766" s="1">
        <f t="shared" si="83"/>
        <v>1</v>
      </c>
      <c r="E1766" s="1" t="str">
        <f>INDEX(Protocol[Mark],MATCH(C1766,Protocol[Step],0))</f>
        <v>1ce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5030001</v>
      </c>
      <c r="H1766" s="134">
        <f>Systematic[[#This Row],[SampleVariableLabel]]+100*Systematic[[#This Row],[State]]</f>
        <v>5030001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5</v>
      </c>
      <c r="B1767" s="1">
        <f t="shared" si="82"/>
        <v>3</v>
      </c>
      <c r="C1767" s="1">
        <f>IF(Systematic[[#This Row],[VariableIndex]]&gt;1,C1766,IF(C1766+1=StepsPerSubsample,0,C1766+1))</f>
        <v>0</v>
      </c>
      <c r="D1767" s="1">
        <f t="shared" si="83"/>
        <v>2</v>
      </c>
      <c r="E1767" s="1" t="str">
        <f>INDEX(Protocol[Mark],MATCH(C1767,Protocol[Step],0))</f>
        <v>1ce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5030002</v>
      </c>
      <c r="H1767" s="134">
        <f>Systematic[[#This Row],[SampleVariableLabel]]+100*Systematic[[#This Row],[State]]</f>
        <v>5030002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5</v>
      </c>
      <c r="B1768" s="1">
        <f t="shared" si="82"/>
        <v>3</v>
      </c>
      <c r="C1768" s="1">
        <f>IF(Systematic[[#This Row],[VariableIndex]]&gt;1,C1767,IF(C1767+1=StepsPerSubsample,0,C1767+1))</f>
        <v>0</v>
      </c>
      <c r="D1768" s="1">
        <f t="shared" si="83"/>
        <v>3</v>
      </c>
      <c r="E1768" s="1" t="str">
        <f>INDEX(Protocol[Mark],MATCH(C1768,Protocol[Step],0))</f>
        <v>1ce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5030003</v>
      </c>
      <c r="H1768" s="134">
        <f>Systematic[[#This Row],[SampleVariableLabel]]+100*Systematic[[#This Row],[State]]</f>
        <v>5030003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5</v>
      </c>
      <c r="B1769" s="1">
        <f t="shared" ref="B1769:B1832" si="85">IF(OR(C1769&gt;0,D1769&gt;1),B1768,IF(B1768=SubsamplesPerSample,1,B1768+1))</f>
        <v>3</v>
      </c>
      <c r="C1769" s="1">
        <f>IF(Systematic[[#This Row],[VariableIndex]]&gt;1,C1768,IF(C1768+1=StepsPerSubsample,0,C1768+1))</f>
        <v>0</v>
      </c>
      <c r="D1769" s="1">
        <f t="shared" si="83"/>
        <v>4</v>
      </c>
      <c r="E1769" s="1" t="str">
        <f>INDEX(Protocol[Mark],MATCH(C1769,Protocol[Step],0))</f>
        <v>1ce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5030004</v>
      </c>
      <c r="H1769" s="134">
        <f>Systematic[[#This Row],[SampleVariableLabel]]+100*Systematic[[#This Row],[State]]</f>
        <v>5030004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5</v>
      </c>
      <c r="B1770" s="1">
        <f t="shared" si="85"/>
        <v>3</v>
      </c>
      <c r="C1770" s="1">
        <f>IF(Systematic[[#This Row],[VariableIndex]]&gt;1,C1769,IF(C1769+1=StepsPerSubsample,0,C1769+1))</f>
        <v>0</v>
      </c>
      <c r="D1770" s="1">
        <f t="shared" si="83"/>
        <v>5</v>
      </c>
      <c r="E1770" s="1" t="str">
        <f>INDEX(Protocol[Mark],MATCH(C1770,Protocol[Step],0))</f>
        <v>1ce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5030005</v>
      </c>
      <c r="H1770" s="134">
        <f>Systematic[[#This Row],[SampleVariableLabel]]+100*Systematic[[#This Row],[State]]</f>
        <v>5030005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5</v>
      </c>
      <c r="B1771" s="1">
        <f t="shared" si="85"/>
        <v>3</v>
      </c>
      <c r="C1771" s="1">
        <f>IF(Systematic[[#This Row],[VariableIndex]]&gt;1,C1770,IF(C1770+1=StepsPerSubsample,0,C1770+1))</f>
        <v>0</v>
      </c>
      <c r="D1771" s="1">
        <f t="shared" si="83"/>
        <v>6</v>
      </c>
      <c r="E1771" s="1" t="str">
        <f>INDEX(Protocol[Mark],MATCH(C1771,Protocol[Step],0))</f>
        <v>1ce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5030006</v>
      </c>
      <c r="H1771" s="134">
        <f>Systematic[[#This Row],[SampleVariableLabel]]+100*Systematic[[#This Row],[State]]</f>
        <v>5030006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5</v>
      </c>
      <c r="B1772" s="1">
        <f t="shared" si="85"/>
        <v>3</v>
      </c>
      <c r="C1772" s="1">
        <f>IF(Systematic[[#This Row],[VariableIndex]]&gt;1,C1771,IF(C1771+1=StepsPerSubsample,0,C1771+1))</f>
        <v>0</v>
      </c>
      <c r="D1772" s="1">
        <f t="shared" si="83"/>
        <v>7</v>
      </c>
      <c r="E1772" s="1" t="str">
        <f>INDEX(Protocol[Mark],MATCH(C1772,Protocol[Step],0))</f>
        <v>1ce</v>
      </c>
      <c r="F1772" s="151" t="str">
        <f>INDEX(Variables[Variable],MATCH(Systematic[[#This Row],[VariableIndex]],Variables[Index],0))</f>
        <v>FCR (mt: ROX-corr.)</v>
      </c>
      <c r="G1772" s="134">
        <f>Systematic[[#This Row],[Sample]]*1000000+Systematic[[#This Row],[SubSample]]*10000+Systematic[[#This Row],[VariableIndex]]</f>
        <v>5030007</v>
      </c>
      <c r="H1772" s="134">
        <f>Systematic[[#This Row],[SampleVariableLabel]]+100*Systematic[[#This Row],[State]]</f>
        <v>5030007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5</v>
      </c>
      <c r="B1773" s="1">
        <f t="shared" si="85"/>
        <v>3</v>
      </c>
      <c r="C1773" s="1">
        <f>IF(Systematic[[#This Row],[VariableIndex]]&gt;1,C1772,IF(C1772+1=StepsPerSubsample,0,C1772+1))</f>
        <v>1</v>
      </c>
      <c r="D1773" s="1">
        <f t="shared" si="83"/>
        <v>1</v>
      </c>
      <c r="E1773" s="1" t="str">
        <f>INDEX(Protocol[Mark],MATCH(C1773,Protocol[Step],0))</f>
        <v>2P10</v>
      </c>
      <c r="F1773" s="151" t="str">
        <f>INDEX(Variables[Variable],MATCH(Systematic[[#This Row],[VariableIndex]],Variables[Index],0))</f>
        <v>O2 concentration</v>
      </c>
      <c r="G1773" s="134">
        <f>Systematic[[#This Row],[Sample]]*1000000+Systematic[[#This Row],[SubSample]]*10000+Systematic[[#This Row],[VariableIndex]]</f>
        <v>5030001</v>
      </c>
      <c r="H1773" s="134">
        <f>Systematic[[#This Row],[SampleVariableLabel]]+100*Systematic[[#This Row],[State]]</f>
        <v>5030101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5</v>
      </c>
      <c r="B1774" s="1">
        <f t="shared" si="85"/>
        <v>3</v>
      </c>
      <c r="C1774" s="1">
        <f>IF(Systematic[[#This Row],[VariableIndex]]&gt;1,C1773,IF(C1773+1=StepsPerSubsample,0,C1773+1))</f>
        <v>1</v>
      </c>
      <c r="D1774" s="1">
        <f t="shared" si="83"/>
        <v>2</v>
      </c>
      <c r="E1774" s="1" t="str">
        <f>INDEX(Protocol[Mark],MATCH(C1774,Protocol[Step],0))</f>
        <v>2P10</v>
      </c>
      <c r="F1774" s="151" t="str">
        <f>INDEX(Variables[Variable],MATCH(Systematic[[#This Row],[VariableIndex]],Variables[Index],0))</f>
        <v>O2 flux per volume</v>
      </c>
      <c r="G1774" s="134">
        <f>Systematic[[#This Row],[Sample]]*1000000+Systematic[[#This Row],[SubSample]]*10000+Systematic[[#This Row],[VariableIndex]]</f>
        <v>5030002</v>
      </c>
      <c r="H1774" s="134">
        <f>Systematic[[#This Row],[SampleVariableLabel]]+100*Systematic[[#This Row],[State]]</f>
        <v>5030102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5</v>
      </c>
      <c r="B1775" s="1">
        <f t="shared" si="85"/>
        <v>3</v>
      </c>
      <c r="C1775" s="1">
        <f>IF(Systematic[[#This Row],[VariableIndex]]&gt;1,C1774,IF(C1774+1=StepsPerSubsample,0,C1774+1))</f>
        <v>1</v>
      </c>
      <c r="D1775" s="1">
        <f t="shared" si="83"/>
        <v>3</v>
      </c>
      <c r="E1775" s="1" t="str">
        <f>INDEX(Protocol[Mark],MATCH(C1775,Protocol[Step],0))</f>
        <v>2P10</v>
      </c>
      <c r="F1775" s="151" t="str">
        <f>INDEX(Variables[Variable],MATCH(Systematic[[#This Row],[VariableIndex]],Variables[Index],0))</f>
        <v>Specific flux</v>
      </c>
      <c r="G1775" s="134">
        <f>Systematic[[#This Row],[Sample]]*1000000+Systematic[[#This Row],[SubSample]]*10000+Systematic[[#This Row],[VariableIndex]]</f>
        <v>5030003</v>
      </c>
      <c r="H1775" s="134">
        <f>Systematic[[#This Row],[SampleVariableLabel]]+100*Systematic[[#This Row],[State]]</f>
        <v>5030103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5</v>
      </c>
      <c r="B1776" s="1">
        <f t="shared" si="85"/>
        <v>3</v>
      </c>
      <c r="C1776" s="1">
        <f>IF(Systematic[[#This Row],[VariableIndex]]&gt;1,C1775,IF(C1775+1=StepsPerSubsample,0,C1775+1))</f>
        <v>1</v>
      </c>
      <c r="D1776" s="1">
        <f t="shared" si="83"/>
        <v>4</v>
      </c>
      <c r="E1776" s="1" t="str">
        <f>INDEX(Protocol[Mark],MATCH(C1776,Protocol[Step],0))</f>
        <v>2P10</v>
      </c>
      <c r="F1776" s="151" t="str">
        <f>INDEX(Variables[Variable],MATCH(Systematic[[#This Row],[VariableIndex]],Variables[Index],0))</f>
        <v>Flux control ratio</v>
      </c>
      <c r="G1776" s="134">
        <f>Systematic[[#This Row],[Sample]]*1000000+Systematic[[#This Row],[SubSample]]*10000+Systematic[[#This Row],[VariableIndex]]</f>
        <v>5030004</v>
      </c>
      <c r="H1776" s="134">
        <f>Systematic[[#This Row],[SampleVariableLabel]]+100*Systematic[[#This Row],[State]]</f>
        <v>5030104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5</v>
      </c>
      <c r="B1777" s="1">
        <f t="shared" si="85"/>
        <v>3</v>
      </c>
      <c r="C1777" s="1">
        <f>IF(Systematic[[#This Row],[VariableIndex]]&gt;1,C1776,IF(C1776+1=StepsPerSubsample,0,C1776+1))</f>
        <v>1</v>
      </c>
      <c r="D1777" s="1">
        <f t="shared" si="83"/>
        <v>5</v>
      </c>
      <c r="E1777" s="1" t="str">
        <f>INDEX(Protocol[Mark],MATCH(C1777,Protocol[Step],0))</f>
        <v>2P10</v>
      </c>
      <c r="F1777" s="151" t="str">
        <f>INDEX(Variables[Variable],MATCH(Systematic[[#This Row],[VariableIndex]],Variables[Index],0))</f>
        <v>Specific flux (mt)</v>
      </c>
      <c r="G1777" s="134">
        <f>Systematic[[#This Row],[Sample]]*1000000+Systematic[[#This Row],[SubSample]]*10000+Systematic[[#This Row],[VariableIndex]]</f>
        <v>5030005</v>
      </c>
      <c r="H1777" s="134">
        <f>Systematic[[#This Row],[SampleVariableLabel]]+100*Systematic[[#This Row],[State]]</f>
        <v>5030105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5</v>
      </c>
      <c r="B1778" s="1">
        <f t="shared" si="85"/>
        <v>3</v>
      </c>
      <c r="C1778" s="1">
        <f>IF(Systematic[[#This Row],[VariableIndex]]&gt;1,C1777,IF(C1777+1=StepsPerSubsample,0,C1777+1))</f>
        <v>1</v>
      </c>
      <c r="D1778" s="1">
        <f t="shared" si="83"/>
        <v>6</v>
      </c>
      <c r="E1778" s="1" t="str">
        <f>INDEX(Protocol[Mark],MATCH(C1778,Protocol[Step],0))</f>
        <v>2P10</v>
      </c>
      <c r="F1778" s="151" t="str">
        <f>INDEX(Variables[Variable],MATCH(Systematic[[#This Row],[VariableIndex]],Variables[Index],0))</f>
        <v>FCR (mt: ROX-corr.)</v>
      </c>
      <c r="G1778" s="134">
        <f>Systematic[[#This Row],[Sample]]*1000000+Systematic[[#This Row],[SubSample]]*10000+Systematic[[#This Row],[VariableIndex]]</f>
        <v>5030006</v>
      </c>
      <c r="H1778" s="134">
        <f>Systematic[[#This Row],[SampleVariableLabel]]+100*Systematic[[#This Row],[State]]</f>
        <v>5030106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5</v>
      </c>
      <c r="B1779" s="1">
        <f t="shared" si="85"/>
        <v>3</v>
      </c>
      <c r="C1779" s="1">
        <f>IF(Systematic[[#This Row],[VariableIndex]]&gt;1,C1778,IF(C1778+1=StepsPerSubsample,0,C1778+1))</f>
        <v>1</v>
      </c>
      <c r="D1779" s="1">
        <f t="shared" si="83"/>
        <v>7</v>
      </c>
      <c r="E1779" s="1" t="str">
        <f>INDEX(Protocol[Mark],MATCH(C1779,Protocol[Step],0))</f>
        <v>2P10</v>
      </c>
      <c r="F1779" s="151" t="str">
        <f>INDEX(Variables[Variable],MATCH(Systematic[[#This Row],[VariableIndex]],Variables[Index],0))</f>
        <v>FCR (mt: ROX-corr.)</v>
      </c>
      <c r="G1779" s="134">
        <f>Systematic[[#This Row],[Sample]]*1000000+Systematic[[#This Row],[SubSample]]*10000+Systematic[[#This Row],[VariableIndex]]</f>
        <v>5030007</v>
      </c>
      <c r="H1779" s="134">
        <f>Systematic[[#This Row],[SampleVariableLabel]]+100*Systematic[[#This Row],[State]]</f>
        <v>5030107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5</v>
      </c>
      <c r="B1780" s="1">
        <f t="shared" si="85"/>
        <v>3</v>
      </c>
      <c r="C1780" s="1">
        <f>IF(Systematic[[#This Row],[VariableIndex]]&gt;1,C1779,IF(C1779+1=StepsPerSubsample,0,C1779+1))</f>
        <v>2</v>
      </c>
      <c r="D1780" s="1">
        <f t="shared" si="83"/>
        <v>1</v>
      </c>
      <c r="E1780" s="1" t="str">
        <f>INDEX(Protocol[Mark],MATCH(C1780,Protocol[Step],0))</f>
        <v>3Omy</v>
      </c>
      <c r="F1780" s="151" t="str">
        <f>INDEX(Variables[Variable],MATCH(Systematic[[#This Row],[VariableIndex]],Variables[Index],0))</f>
        <v>O2 concentration</v>
      </c>
      <c r="G1780" s="134">
        <f>Systematic[[#This Row],[Sample]]*1000000+Systematic[[#This Row],[SubSample]]*10000+Systematic[[#This Row],[VariableIndex]]</f>
        <v>5030001</v>
      </c>
      <c r="H1780" s="134">
        <f>Systematic[[#This Row],[SampleVariableLabel]]+100*Systematic[[#This Row],[State]]</f>
        <v>5030201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5</v>
      </c>
      <c r="B1781" s="1">
        <f t="shared" si="85"/>
        <v>3</v>
      </c>
      <c r="C1781" s="1">
        <f>IF(Systematic[[#This Row],[VariableIndex]]&gt;1,C1780,IF(C1780+1=StepsPerSubsample,0,C1780+1))</f>
        <v>2</v>
      </c>
      <c r="D1781" s="1">
        <f t="shared" si="83"/>
        <v>2</v>
      </c>
      <c r="E1781" s="1" t="str">
        <f>INDEX(Protocol[Mark],MATCH(C1781,Protocol[Step],0))</f>
        <v>3Omy</v>
      </c>
      <c r="F1781" s="151" t="str">
        <f>INDEX(Variables[Variable],MATCH(Systematic[[#This Row],[VariableIndex]],Variables[Index],0))</f>
        <v>O2 flux per volume</v>
      </c>
      <c r="G1781" s="134">
        <f>Systematic[[#This Row],[Sample]]*1000000+Systematic[[#This Row],[SubSample]]*10000+Systematic[[#This Row],[VariableIndex]]</f>
        <v>5030002</v>
      </c>
      <c r="H1781" s="134">
        <f>Systematic[[#This Row],[SampleVariableLabel]]+100*Systematic[[#This Row],[State]]</f>
        <v>5030202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5</v>
      </c>
      <c r="B1782" s="1">
        <f t="shared" si="85"/>
        <v>3</v>
      </c>
      <c r="C1782" s="1">
        <f>IF(Systematic[[#This Row],[VariableIndex]]&gt;1,C1781,IF(C1781+1=StepsPerSubsample,0,C1781+1))</f>
        <v>2</v>
      </c>
      <c r="D1782" s="1">
        <f t="shared" si="83"/>
        <v>3</v>
      </c>
      <c r="E1782" s="1" t="str">
        <f>INDEX(Protocol[Mark],MATCH(C1782,Protocol[Step],0))</f>
        <v>3Omy</v>
      </c>
      <c r="F1782" s="151" t="str">
        <f>INDEX(Variables[Variable],MATCH(Systematic[[#This Row],[VariableIndex]],Variables[Index],0))</f>
        <v>Specific flux</v>
      </c>
      <c r="G1782" s="134">
        <f>Systematic[[#This Row],[Sample]]*1000000+Systematic[[#This Row],[SubSample]]*10000+Systematic[[#This Row],[VariableIndex]]</f>
        <v>5030003</v>
      </c>
      <c r="H1782" s="134">
        <f>Systematic[[#This Row],[SampleVariableLabel]]+100*Systematic[[#This Row],[State]]</f>
        <v>5030203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5</v>
      </c>
      <c r="B1783" s="1">
        <f t="shared" si="85"/>
        <v>3</v>
      </c>
      <c r="C1783" s="1">
        <f>IF(Systematic[[#This Row],[VariableIndex]]&gt;1,C1782,IF(C1782+1=StepsPerSubsample,0,C1782+1))</f>
        <v>2</v>
      </c>
      <c r="D1783" s="1">
        <f t="shared" si="83"/>
        <v>4</v>
      </c>
      <c r="E1783" s="1" t="str">
        <f>INDEX(Protocol[Mark],MATCH(C1783,Protocol[Step],0))</f>
        <v>3Omy</v>
      </c>
      <c r="F1783" s="151" t="str">
        <f>INDEX(Variables[Variable],MATCH(Systematic[[#This Row],[VariableIndex]],Variables[Index],0))</f>
        <v>Flux control ratio</v>
      </c>
      <c r="G1783" s="134">
        <f>Systematic[[#This Row],[Sample]]*1000000+Systematic[[#This Row],[SubSample]]*10000+Systematic[[#This Row],[VariableIndex]]</f>
        <v>5030004</v>
      </c>
      <c r="H1783" s="134">
        <f>Systematic[[#This Row],[SampleVariableLabel]]+100*Systematic[[#This Row],[State]]</f>
        <v>5030204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5</v>
      </c>
      <c r="B1784" s="1">
        <f t="shared" si="85"/>
        <v>3</v>
      </c>
      <c r="C1784" s="1">
        <f>IF(Systematic[[#This Row],[VariableIndex]]&gt;1,C1783,IF(C1783+1=StepsPerSubsample,0,C1783+1))</f>
        <v>2</v>
      </c>
      <c r="D1784" s="1">
        <f t="shared" si="83"/>
        <v>5</v>
      </c>
      <c r="E1784" s="1" t="str">
        <f>INDEX(Protocol[Mark],MATCH(C1784,Protocol[Step],0))</f>
        <v>3Omy</v>
      </c>
      <c r="F1784" s="151" t="str">
        <f>INDEX(Variables[Variable],MATCH(Systematic[[#This Row],[VariableIndex]],Variables[Index],0))</f>
        <v>Specific flux (mt)</v>
      </c>
      <c r="G1784" s="134">
        <f>Systematic[[#This Row],[Sample]]*1000000+Systematic[[#This Row],[SubSample]]*10000+Systematic[[#This Row],[VariableIndex]]</f>
        <v>5030005</v>
      </c>
      <c r="H1784" s="134">
        <f>Systematic[[#This Row],[SampleVariableLabel]]+100*Systematic[[#This Row],[State]]</f>
        <v>5030205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5</v>
      </c>
      <c r="B1785" s="1">
        <f t="shared" si="85"/>
        <v>3</v>
      </c>
      <c r="C1785" s="1">
        <f>IF(Systematic[[#This Row],[VariableIndex]]&gt;1,C1784,IF(C1784+1=StepsPerSubsample,0,C1784+1))</f>
        <v>2</v>
      </c>
      <c r="D1785" s="1">
        <f t="shared" si="83"/>
        <v>6</v>
      </c>
      <c r="E1785" s="1" t="str">
        <f>INDEX(Protocol[Mark],MATCH(C1785,Protocol[Step],0))</f>
        <v>3Omy</v>
      </c>
      <c r="F1785" s="151" t="str">
        <f>INDEX(Variables[Variable],MATCH(Systematic[[#This Row],[VariableIndex]],Variables[Index],0))</f>
        <v>FCR (mt: ROX-corr.)</v>
      </c>
      <c r="G1785" s="134">
        <f>Systematic[[#This Row],[Sample]]*1000000+Systematic[[#This Row],[SubSample]]*10000+Systematic[[#This Row],[VariableIndex]]</f>
        <v>5030006</v>
      </c>
      <c r="H1785" s="134">
        <f>Systematic[[#This Row],[SampleVariableLabel]]+100*Systematic[[#This Row],[State]]</f>
        <v>5030206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5</v>
      </c>
      <c r="B1786" s="1">
        <f t="shared" si="85"/>
        <v>3</v>
      </c>
      <c r="C1786" s="1">
        <f>IF(Systematic[[#This Row],[VariableIndex]]&gt;1,C1785,IF(C1785+1=StepsPerSubsample,0,C1785+1))</f>
        <v>2</v>
      </c>
      <c r="D1786" s="1">
        <f t="shared" si="83"/>
        <v>7</v>
      </c>
      <c r="E1786" s="1" t="str">
        <f>INDEX(Protocol[Mark],MATCH(C1786,Protocol[Step],0))</f>
        <v>3Omy</v>
      </c>
      <c r="F1786" s="151" t="str">
        <f>INDEX(Variables[Variable],MATCH(Systematic[[#This Row],[VariableIndex]],Variables[Index],0))</f>
        <v>FCR (mt: ROX-corr.)</v>
      </c>
      <c r="G1786" s="134">
        <f>Systematic[[#This Row],[Sample]]*1000000+Systematic[[#This Row],[SubSample]]*10000+Systematic[[#This Row],[VariableIndex]]</f>
        <v>5030007</v>
      </c>
      <c r="H1786" s="134">
        <f>Systematic[[#This Row],[SampleVariableLabel]]+100*Systematic[[#This Row],[State]]</f>
        <v>5030207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5</v>
      </c>
      <c r="B1787" s="1">
        <f t="shared" si="85"/>
        <v>3</v>
      </c>
      <c r="C1787" s="1">
        <f>IF(Systematic[[#This Row],[VariableIndex]]&gt;1,C1786,IF(C1786+1=StepsPerSubsample,0,C1786+1))</f>
        <v>3</v>
      </c>
      <c r="D1787" s="1">
        <f t="shared" si="83"/>
        <v>1</v>
      </c>
      <c r="E1787" s="1" t="str">
        <f>INDEX(Protocol[Mark],MATCH(C1787,Protocol[Step],0))</f>
        <v>4U</v>
      </c>
      <c r="F1787" s="151" t="str">
        <f>INDEX(Variables[Variable],MATCH(Systematic[[#This Row],[VariableIndex]],Variables[Index],0))</f>
        <v>O2 concentration</v>
      </c>
      <c r="G1787" s="134">
        <f>Systematic[[#This Row],[Sample]]*1000000+Systematic[[#This Row],[SubSample]]*10000+Systematic[[#This Row],[VariableIndex]]</f>
        <v>5030001</v>
      </c>
      <c r="H1787" s="134">
        <f>Systematic[[#This Row],[SampleVariableLabel]]+100*Systematic[[#This Row],[State]]</f>
        <v>5030301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5</v>
      </c>
      <c r="B1788" s="1">
        <f t="shared" si="85"/>
        <v>3</v>
      </c>
      <c r="C1788" s="1">
        <f>IF(Systematic[[#This Row],[VariableIndex]]&gt;1,C1787,IF(C1787+1=StepsPerSubsample,0,C1787+1))</f>
        <v>3</v>
      </c>
      <c r="D1788" s="1">
        <f t="shared" si="83"/>
        <v>2</v>
      </c>
      <c r="E1788" s="1" t="str">
        <f>INDEX(Protocol[Mark],MATCH(C1788,Protocol[Step],0))</f>
        <v>4U</v>
      </c>
      <c r="F1788" s="151" t="str">
        <f>INDEX(Variables[Variable],MATCH(Systematic[[#This Row],[VariableIndex]],Variables[Index],0))</f>
        <v>O2 flux per volume</v>
      </c>
      <c r="G1788" s="134">
        <f>Systematic[[#This Row],[Sample]]*1000000+Systematic[[#This Row],[SubSample]]*10000+Systematic[[#This Row],[VariableIndex]]</f>
        <v>5030002</v>
      </c>
      <c r="H1788" s="134">
        <f>Systematic[[#This Row],[SampleVariableLabel]]+100*Systematic[[#This Row],[State]]</f>
        <v>5030302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5</v>
      </c>
      <c r="B1789" s="1">
        <f t="shared" si="85"/>
        <v>3</v>
      </c>
      <c r="C1789" s="1">
        <f>IF(Systematic[[#This Row],[VariableIndex]]&gt;1,C1788,IF(C1788+1=StepsPerSubsample,0,C1788+1))</f>
        <v>3</v>
      </c>
      <c r="D1789" s="1">
        <f t="shared" si="83"/>
        <v>3</v>
      </c>
      <c r="E1789" s="1" t="str">
        <f>INDEX(Protocol[Mark],MATCH(C1789,Protocol[Step],0))</f>
        <v>4U</v>
      </c>
      <c r="F1789" s="151" t="str">
        <f>INDEX(Variables[Variable],MATCH(Systematic[[#This Row],[VariableIndex]],Variables[Index],0))</f>
        <v>Specific flux</v>
      </c>
      <c r="G1789" s="134">
        <f>Systematic[[#This Row],[Sample]]*1000000+Systematic[[#This Row],[SubSample]]*10000+Systematic[[#This Row],[VariableIndex]]</f>
        <v>5030003</v>
      </c>
      <c r="H1789" s="134">
        <f>Systematic[[#This Row],[SampleVariableLabel]]+100*Systematic[[#This Row],[State]]</f>
        <v>5030303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5</v>
      </c>
      <c r="B1790" s="1">
        <f t="shared" si="85"/>
        <v>3</v>
      </c>
      <c r="C1790" s="1">
        <f>IF(Systematic[[#This Row],[VariableIndex]]&gt;1,C1789,IF(C1789+1=StepsPerSubsample,0,C1789+1))</f>
        <v>3</v>
      </c>
      <c r="D1790" s="1">
        <f t="shared" si="83"/>
        <v>4</v>
      </c>
      <c r="E1790" s="1" t="str">
        <f>INDEX(Protocol[Mark],MATCH(C1790,Protocol[Step],0))</f>
        <v>4U</v>
      </c>
      <c r="F1790" s="151" t="str">
        <f>INDEX(Variables[Variable],MATCH(Systematic[[#This Row],[VariableIndex]],Variables[Index],0))</f>
        <v>Flux control ratio</v>
      </c>
      <c r="G1790" s="134">
        <f>Systematic[[#This Row],[Sample]]*1000000+Systematic[[#This Row],[SubSample]]*10000+Systematic[[#This Row],[VariableIndex]]</f>
        <v>5030004</v>
      </c>
      <c r="H1790" s="134">
        <f>Systematic[[#This Row],[SampleVariableLabel]]+100*Systematic[[#This Row],[State]]</f>
        <v>5030304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5</v>
      </c>
      <c r="B1791" s="1">
        <f t="shared" si="85"/>
        <v>3</v>
      </c>
      <c r="C1791" s="1">
        <f>IF(Systematic[[#This Row],[VariableIndex]]&gt;1,C1790,IF(C1790+1=StepsPerSubsample,0,C1790+1))</f>
        <v>3</v>
      </c>
      <c r="D1791" s="1">
        <f t="shared" si="83"/>
        <v>5</v>
      </c>
      <c r="E1791" s="1" t="str">
        <f>INDEX(Protocol[Mark],MATCH(C1791,Protocol[Step],0))</f>
        <v>4U</v>
      </c>
      <c r="F1791" s="151" t="str">
        <f>INDEX(Variables[Variable],MATCH(Systematic[[#This Row],[VariableIndex]],Variables[Index],0))</f>
        <v>Specific flux (mt)</v>
      </c>
      <c r="G1791" s="134">
        <f>Systematic[[#This Row],[Sample]]*1000000+Systematic[[#This Row],[SubSample]]*10000+Systematic[[#This Row],[VariableIndex]]</f>
        <v>5030005</v>
      </c>
      <c r="H1791" s="134">
        <f>Systematic[[#This Row],[SampleVariableLabel]]+100*Systematic[[#This Row],[State]]</f>
        <v>5030305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5</v>
      </c>
      <c r="B1792" s="1">
        <f t="shared" si="85"/>
        <v>3</v>
      </c>
      <c r="C1792" s="1">
        <f>IF(Systematic[[#This Row],[VariableIndex]]&gt;1,C1791,IF(C1791+1=StepsPerSubsample,0,C1791+1))</f>
        <v>3</v>
      </c>
      <c r="D1792" s="1">
        <f t="shared" si="83"/>
        <v>6</v>
      </c>
      <c r="E1792" s="1" t="str">
        <f>INDEX(Protocol[Mark],MATCH(C1792,Protocol[Step],0))</f>
        <v>4U</v>
      </c>
      <c r="F1792" s="151" t="str">
        <f>INDEX(Variables[Variable],MATCH(Systematic[[#This Row],[VariableIndex]],Variables[Index],0))</f>
        <v>FCR (mt: ROX-corr.)</v>
      </c>
      <c r="G1792" s="134">
        <f>Systematic[[#This Row],[Sample]]*1000000+Systematic[[#This Row],[SubSample]]*10000+Systematic[[#This Row],[VariableIndex]]</f>
        <v>5030006</v>
      </c>
      <c r="H1792" s="134">
        <f>Systematic[[#This Row],[SampleVariableLabel]]+100*Systematic[[#This Row],[State]]</f>
        <v>5030306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5</v>
      </c>
      <c r="B1793" s="1">
        <f t="shared" si="85"/>
        <v>3</v>
      </c>
      <c r="C1793" s="1">
        <f>IF(Systematic[[#This Row],[VariableIndex]]&gt;1,C1792,IF(C1792+1=StepsPerSubsample,0,C1792+1))</f>
        <v>3</v>
      </c>
      <c r="D1793" s="1">
        <f t="shared" si="83"/>
        <v>7</v>
      </c>
      <c r="E1793" s="1" t="str">
        <f>INDEX(Protocol[Mark],MATCH(C1793,Protocol[Step],0))</f>
        <v>4U</v>
      </c>
      <c r="F1793" s="151" t="str">
        <f>INDEX(Variables[Variable],MATCH(Systematic[[#This Row],[VariableIndex]],Variables[Index],0))</f>
        <v>FCR (mt: ROX-corr.)</v>
      </c>
      <c r="G1793" s="134">
        <f>Systematic[[#This Row],[Sample]]*1000000+Systematic[[#This Row],[SubSample]]*10000+Systematic[[#This Row],[VariableIndex]]</f>
        <v>5030007</v>
      </c>
      <c r="H1793" s="134">
        <f>Systematic[[#This Row],[SampleVariableLabel]]+100*Systematic[[#This Row],[State]]</f>
        <v>5030307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5</v>
      </c>
      <c r="B1794" s="1">
        <f t="shared" si="85"/>
        <v>3</v>
      </c>
      <c r="C1794" s="1">
        <f>IF(Systematic[[#This Row],[VariableIndex]]&gt;1,C1793,IF(C1793+1=StepsPerSubsample,0,C1793+1))</f>
        <v>4</v>
      </c>
      <c r="D1794" s="1">
        <f t="shared" si="83"/>
        <v>1</v>
      </c>
      <c r="E1794" s="1" t="str">
        <f>INDEX(Protocol[Mark],MATCH(C1794,Protocol[Step],0))</f>
        <v>5Glc</v>
      </c>
      <c r="F1794" s="151" t="str">
        <f>INDEX(Variables[Variable],MATCH(Systematic[[#This Row],[VariableIndex]],Variables[Index],0))</f>
        <v>O2 concentration</v>
      </c>
      <c r="G1794" s="134">
        <f>Systematic[[#This Row],[Sample]]*1000000+Systematic[[#This Row],[SubSample]]*10000+Systematic[[#This Row],[VariableIndex]]</f>
        <v>5030001</v>
      </c>
      <c r="H1794" s="134">
        <f>Systematic[[#This Row],[SampleVariableLabel]]+100*Systematic[[#This Row],[State]]</f>
        <v>5030401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5</v>
      </c>
      <c r="B1795" s="1">
        <f t="shared" si="85"/>
        <v>3</v>
      </c>
      <c r="C1795" s="1">
        <f>IF(Systematic[[#This Row],[VariableIndex]]&gt;1,C1794,IF(C1794+1=StepsPerSubsample,0,C1794+1))</f>
        <v>4</v>
      </c>
      <c r="D1795" s="1">
        <f t="shared" ref="D1795:D1858" si="86">IF(D1794=nVariables,1,D1794+1)</f>
        <v>2</v>
      </c>
      <c r="E1795" s="1" t="str">
        <f>INDEX(Protocol[Mark],MATCH(C1795,Protocol[Step],0))</f>
        <v>5Glc</v>
      </c>
      <c r="F1795" s="151" t="str">
        <f>INDEX(Variables[Variable],MATCH(Systematic[[#This Row],[VariableIndex]],Variables[Index],0))</f>
        <v>O2 flux per volume</v>
      </c>
      <c r="G1795" s="134">
        <f>Systematic[[#This Row],[Sample]]*1000000+Systematic[[#This Row],[SubSample]]*10000+Systematic[[#This Row],[VariableIndex]]</f>
        <v>5030002</v>
      </c>
      <c r="H1795" s="134">
        <f>Systematic[[#This Row],[SampleVariableLabel]]+100*Systematic[[#This Row],[State]]</f>
        <v>5030402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5</v>
      </c>
      <c r="B1796" s="1">
        <f t="shared" si="85"/>
        <v>3</v>
      </c>
      <c r="C1796" s="1">
        <f>IF(Systematic[[#This Row],[VariableIndex]]&gt;1,C1795,IF(C1795+1=StepsPerSubsample,0,C1795+1))</f>
        <v>4</v>
      </c>
      <c r="D1796" s="1">
        <f t="shared" si="86"/>
        <v>3</v>
      </c>
      <c r="E1796" s="1" t="str">
        <f>INDEX(Protocol[Mark],MATCH(C1796,Protocol[Step],0))</f>
        <v>5Glc</v>
      </c>
      <c r="F1796" s="151" t="str">
        <f>INDEX(Variables[Variable],MATCH(Systematic[[#This Row],[VariableIndex]],Variables[Index],0))</f>
        <v>Specific flux</v>
      </c>
      <c r="G1796" s="134">
        <f>Systematic[[#This Row],[Sample]]*1000000+Systematic[[#This Row],[SubSample]]*10000+Systematic[[#This Row],[VariableIndex]]</f>
        <v>5030003</v>
      </c>
      <c r="H1796" s="134">
        <f>Systematic[[#This Row],[SampleVariableLabel]]+100*Systematic[[#This Row],[State]]</f>
        <v>5030403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5</v>
      </c>
      <c r="B1797" s="1">
        <f t="shared" si="85"/>
        <v>3</v>
      </c>
      <c r="C1797" s="1">
        <f>IF(Systematic[[#This Row],[VariableIndex]]&gt;1,C1796,IF(C1796+1=StepsPerSubsample,0,C1796+1))</f>
        <v>4</v>
      </c>
      <c r="D1797" s="1">
        <f t="shared" si="86"/>
        <v>4</v>
      </c>
      <c r="E1797" s="1" t="str">
        <f>INDEX(Protocol[Mark],MATCH(C1797,Protocol[Step],0))</f>
        <v>5Glc</v>
      </c>
      <c r="F1797" s="151" t="str">
        <f>INDEX(Variables[Variable],MATCH(Systematic[[#This Row],[VariableIndex]],Variables[Index],0))</f>
        <v>Flux control ratio</v>
      </c>
      <c r="G1797" s="134">
        <f>Systematic[[#This Row],[Sample]]*1000000+Systematic[[#This Row],[SubSample]]*10000+Systematic[[#This Row],[VariableIndex]]</f>
        <v>5030004</v>
      </c>
      <c r="H1797" s="134">
        <f>Systematic[[#This Row],[SampleVariableLabel]]+100*Systematic[[#This Row],[State]]</f>
        <v>5030404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5</v>
      </c>
      <c r="B1798" s="1">
        <f t="shared" si="85"/>
        <v>3</v>
      </c>
      <c r="C1798" s="1">
        <f>IF(Systematic[[#This Row],[VariableIndex]]&gt;1,C1797,IF(C1797+1=StepsPerSubsample,0,C1797+1))</f>
        <v>4</v>
      </c>
      <c r="D1798" s="1">
        <f t="shared" si="86"/>
        <v>5</v>
      </c>
      <c r="E1798" s="1" t="str">
        <f>INDEX(Protocol[Mark],MATCH(C1798,Protocol[Step],0))</f>
        <v>5Glc</v>
      </c>
      <c r="F1798" s="151" t="str">
        <f>INDEX(Variables[Variable],MATCH(Systematic[[#This Row],[VariableIndex]],Variables[Index],0))</f>
        <v>Specific flux (mt)</v>
      </c>
      <c r="G1798" s="134">
        <f>Systematic[[#This Row],[Sample]]*1000000+Systematic[[#This Row],[SubSample]]*10000+Systematic[[#This Row],[VariableIndex]]</f>
        <v>5030005</v>
      </c>
      <c r="H1798" s="134">
        <f>Systematic[[#This Row],[SampleVariableLabel]]+100*Systematic[[#This Row],[State]]</f>
        <v>5030405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5</v>
      </c>
      <c r="B1799" s="1">
        <f t="shared" si="85"/>
        <v>3</v>
      </c>
      <c r="C1799" s="1">
        <f>IF(Systematic[[#This Row],[VariableIndex]]&gt;1,C1798,IF(C1798+1=StepsPerSubsample,0,C1798+1))</f>
        <v>4</v>
      </c>
      <c r="D1799" s="1">
        <f t="shared" si="86"/>
        <v>6</v>
      </c>
      <c r="E1799" s="1" t="str">
        <f>INDEX(Protocol[Mark],MATCH(C1799,Protocol[Step],0))</f>
        <v>5Glc</v>
      </c>
      <c r="F1799" s="151" t="str">
        <f>INDEX(Variables[Variable],MATCH(Systematic[[#This Row],[VariableIndex]],Variables[Index],0))</f>
        <v>FCR (mt: ROX-corr.)</v>
      </c>
      <c r="G1799" s="134">
        <f>Systematic[[#This Row],[Sample]]*1000000+Systematic[[#This Row],[SubSample]]*10000+Systematic[[#This Row],[VariableIndex]]</f>
        <v>5030006</v>
      </c>
      <c r="H1799" s="134">
        <f>Systematic[[#This Row],[SampleVariableLabel]]+100*Systematic[[#This Row],[State]]</f>
        <v>5030406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5</v>
      </c>
      <c r="B1800" s="1">
        <f t="shared" si="85"/>
        <v>3</v>
      </c>
      <c r="C1800" s="1">
        <f>IF(Systematic[[#This Row],[VariableIndex]]&gt;1,C1799,IF(C1799+1=StepsPerSubsample,0,C1799+1))</f>
        <v>4</v>
      </c>
      <c r="D1800" s="1">
        <f t="shared" si="86"/>
        <v>7</v>
      </c>
      <c r="E1800" s="1" t="str">
        <f>INDEX(Protocol[Mark],MATCH(C1800,Protocol[Step],0))</f>
        <v>5Glc</v>
      </c>
      <c r="F1800" s="151" t="str">
        <f>INDEX(Variables[Variable],MATCH(Systematic[[#This Row],[VariableIndex]],Variables[Index],0))</f>
        <v>FCR (mt: ROX-corr.)</v>
      </c>
      <c r="G1800" s="134">
        <f>Systematic[[#This Row],[Sample]]*1000000+Systematic[[#This Row],[SubSample]]*10000+Systematic[[#This Row],[VariableIndex]]</f>
        <v>5030007</v>
      </c>
      <c r="H1800" s="134">
        <f>Systematic[[#This Row],[SampleVariableLabel]]+100*Systematic[[#This Row],[State]]</f>
        <v>5030407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5</v>
      </c>
      <c r="B1801" s="1">
        <f t="shared" si="85"/>
        <v>3</v>
      </c>
      <c r="C1801" s="1">
        <f>IF(Systematic[[#This Row],[VariableIndex]]&gt;1,C1800,IF(C1800+1=StepsPerSubsample,0,C1800+1))</f>
        <v>5</v>
      </c>
      <c r="D1801" s="1">
        <f t="shared" si="86"/>
        <v>1</v>
      </c>
      <c r="E1801" s="1" t="str">
        <f>INDEX(Protocol[Mark],MATCH(C1801,Protocol[Step],0))</f>
        <v>6M2</v>
      </c>
      <c r="F1801" s="151" t="str">
        <f>INDEX(Variables[Variable],MATCH(Systematic[[#This Row],[VariableIndex]],Variables[Index],0))</f>
        <v>O2 concentration</v>
      </c>
      <c r="G1801" s="134">
        <f>Systematic[[#This Row],[Sample]]*1000000+Systematic[[#This Row],[SubSample]]*10000+Systematic[[#This Row],[VariableIndex]]</f>
        <v>5030001</v>
      </c>
      <c r="H1801" s="134">
        <f>Systematic[[#This Row],[SampleVariableLabel]]+100*Systematic[[#This Row],[State]]</f>
        <v>5030501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5</v>
      </c>
      <c r="B1802" s="1">
        <f t="shared" si="85"/>
        <v>3</v>
      </c>
      <c r="C1802" s="1">
        <f>IF(Systematic[[#This Row],[VariableIndex]]&gt;1,C1801,IF(C1801+1=StepsPerSubsample,0,C1801+1))</f>
        <v>5</v>
      </c>
      <c r="D1802" s="1">
        <f t="shared" si="86"/>
        <v>2</v>
      </c>
      <c r="E1802" s="1" t="str">
        <f>INDEX(Protocol[Mark],MATCH(C1802,Protocol[Step],0))</f>
        <v>6M2</v>
      </c>
      <c r="F1802" s="151" t="str">
        <f>INDEX(Variables[Variable],MATCH(Systematic[[#This Row],[VariableIndex]],Variables[Index],0))</f>
        <v>O2 flux per volume</v>
      </c>
      <c r="G1802" s="134">
        <f>Systematic[[#This Row],[Sample]]*1000000+Systematic[[#This Row],[SubSample]]*10000+Systematic[[#This Row],[VariableIndex]]</f>
        <v>5030002</v>
      </c>
      <c r="H1802" s="134">
        <f>Systematic[[#This Row],[SampleVariableLabel]]+100*Systematic[[#This Row],[State]]</f>
        <v>5030502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5</v>
      </c>
      <c r="B1803" s="1">
        <f t="shared" si="85"/>
        <v>3</v>
      </c>
      <c r="C1803" s="1">
        <f>IF(Systematic[[#This Row],[VariableIndex]]&gt;1,C1802,IF(C1802+1=StepsPerSubsample,0,C1802+1))</f>
        <v>5</v>
      </c>
      <c r="D1803" s="1">
        <f t="shared" si="86"/>
        <v>3</v>
      </c>
      <c r="E1803" s="1" t="str">
        <f>INDEX(Protocol[Mark],MATCH(C1803,Protocol[Step],0))</f>
        <v>6M2</v>
      </c>
      <c r="F1803" s="151" t="str">
        <f>INDEX(Variables[Variable],MATCH(Systematic[[#This Row],[VariableIndex]],Variables[Index],0))</f>
        <v>Specific flux</v>
      </c>
      <c r="G1803" s="134">
        <f>Systematic[[#This Row],[Sample]]*1000000+Systematic[[#This Row],[SubSample]]*10000+Systematic[[#This Row],[VariableIndex]]</f>
        <v>5030003</v>
      </c>
      <c r="H1803" s="134">
        <f>Systematic[[#This Row],[SampleVariableLabel]]+100*Systematic[[#This Row],[State]]</f>
        <v>5030503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5</v>
      </c>
      <c r="B1804" s="1">
        <f t="shared" si="85"/>
        <v>3</v>
      </c>
      <c r="C1804" s="1">
        <f>IF(Systematic[[#This Row],[VariableIndex]]&gt;1,C1803,IF(C1803+1=StepsPerSubsample,0,C1803+1))</f>
        <v>5</v>
      </c>
      <c r="D1804" s="1">
        <f t="shared" si="86"/>
        <v>4</v>
      </c>
      <c r="E1804" s="1" t="str">
        <f>INDEX(Protocol[Mark],MATCH(C1804,Protocol[Step],0))</f>
        <v>6M2</v>
      </c>
      <c r="F1804" s="151" t="str">
        <f>INDEX(Variables[Variable],MATCH(Systematic[[#This Row],[VariableIndex]],Variables[Index],0))</f>
        <v>Flux control ratio</v>
      </c>
      <c r="G1804" s="134">
        <f>Systematic[[#This Row],[Sample]]*1000000+Systematic[[#This Row],[SubSample]]*10000+Systematic[[#This Row],[VariableIndex]]</f>
        <v>5030004</v>
      </c>
      <c r="H1804" s="134">
        <f>Systematic[[#This Row],[SampleVariableLabel]]+100*Systematic[[#This Row],[State]]</f>
        <v>5030504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5</v>
      </c>
      <c r="B1805" s="1">
        <f t="shared" si="85"/>
        <v>3</v>
      </c>
      <c r="C1805" s="1">
        <f>IF(Systematic[[#This Row],[VariableIndex]]&gt;1,C1804,IF(C1804+1=StepsPerSubsample,0,C1804+1))</f>
        <v>5</v>
      </c>
      <c r="D1805" s="1">
        <f t="shared" si="86"/>
        <v>5</v>
      </c>
      <c r="E1805" s="1" t="str">
        <f>INDEX(Protocol[Mark],MATCH(C1805,Protocol[Step],0))</f>
        <v>6M2</v>
      </c>
      <c r="F1805" s="151" t="str">
        <f>INDEX(Variables[Variable],MATCH(Systematic[[#This Row],[VariableIndex]],Variables[Index],0))</f>
        <v>Specific flux (mt)</v>
      </c>
      <c r="G1805" s="134">
        <f>Systematic[[#This Row],[Sample]]*1000000+Systematic[[#This Row],[SubSample]]*10000+Systematic[[#This Row],[VariableIndex]]</f>
        <v>5030005</v>
      </c>
      <c r="H1805" s="134">
        <f>Systematic[[#This Row],[SampleVariableLabel]]+100*Systematic[[#This Row],[State]]</f>
        <v>5030505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5</v>
      </c>
      <c r="B1806" s="1">
        <f t="shared" si="85"/>
        <v>3</v>
      </c>
      <c r="C1806" s="1">
        <f>IF(Systematic[[#This Row],[VariableIndex]]&gt;1,C1805,IF(C1805+1=StepsPerSubsample,0,C1805+1))</f>
        <v>5</v>
      </c>
      <c r="D1806" s="1">
        <f t="shared" si="86"/>
        <v>6</v>
      </c>
      <c r="E1806" s="1" t="str">
        <f>INDEX(Protocol[Mark],MATCH(C1806,Protocol[Step],0))</f>
        <v>6M2</v>
      </c>
      <c r="F1806" s="151" t="str">
        <f>INDEX(Variables[Variable],MATCH(Systematic[[#This Row],[VariableIndex]],Variables[Index],0))</f>
        <v>FCR (mt: ROX-corr.)</v>
      </c>
      <c r="G1806" s="134">
        <f>Systematic[[#This Row],[Sample]]*1000000+Systematic[[#This Row],[SubSample]]*10000+Systematic[[#This Row],[VariableIndex]]</f>
        <v>5030006</v>
      </c>
      <c r="H1806" s="134">
        <f>Systematic[[#This Row],[SampleVariableLabel]]+100*Systematic[[#This Row],[State]]</f>
        <v>5030506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5</v>
      </c>
      <c r="B1807" s="1">
        <f t="shared" si="85"/>
        <v>3</v>
      </c>
      <c r="C1807" s="1">
        <f>IF(Systematic[[#This Row],[VariableIndex]]&gt;1,C1806,IF(C1806+1=StepsPerSubsample,0,C1806+1))</f>
        <v>5</v>
      </c>
      <c r="D1807" s="1">
        <f t="shared" si="86"/>
        <v>7</v>
      </c>
      <c r="E1807" s="1" t="str">
        <f>INDEX(Protocol[Mark],MATCH(C1807,Protocol[Step],0))</f>
        <v>6M2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5030007</v>
      </c>
      <c r="H1807" s="134">
        <f>Systematic[[#This Row],[SampleVariableLabel]]+100*Systematic[[#This Row],[State]]</f>
        <v>5030507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5</v>
      </c>
      <c r="B1808" s="1">
        <f t="shared" si="85"/>
        <v>3</v>
      </c>
      <c r="C1808" s="1">
        <f>IF(Systematic[[#This Row],[VariableIndex]]&gt;1,C1807,IF(C1807+1=StepsPerSubsample,0,C1807+1))</f>
        <v>6</v>
      </c>
      <c r="D1808" s="1">
        <f t="shared" si="86"/>
        <v>1</v>
      </c>
      <c r="E1808" s="1" t="str">
        <f>INDEX(Protocol[Mark],MATCH(C1808,Protocol[Step],0))</f>
        <v>7Rot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5030001</v>
      </c>
      <c r="H1808" s="134">
        <f>Systematic[[#This Row],[SampleVariableLabel]]+100*Systematic[[#This Row],[State]]</f>
        <v>5030601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5</v>
      </c>
      <c r="B1809" s="1">
        <f t="shared" si="85"/>
        <v>3</v>
      </c>
      <c r="C1809" s="1">
        <f>IF(Systematic[[#This Row],[VariableIndex]]&gt;1,C1808,IF(C1808+1=StepsPerSubsample,0,C1808+1))</f>
        <v>6</v>
      </c>
      <c r="D1809" s="1">
        <f t="shared" si="86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5030002</v>
      </c>
      <c r="H1809" s="134">
        <f>Systematic[[#This Row],[SampleVariableLabel]]+100*Systematic[[#This Row],[State]]</f>
        <v>5030602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5</v>
      </c>
      <c r="B1810" s="1">
        <f t="shared" si="85"/>
        <v>3</v>
      </c>
      <c r="C1810" s="1">
        <f>IF(Systematic[[#This Row],[VariableIndex]]&gt;1,C1809,IF(C1809+1=StepsPerSubsample,0,C1809+1))</f>
        <v>6</v>
      </c>
      <c r="D1810" s="1">
        <f t="shared" si="86"/>
        <v>3</v>
      </c>
      <c r="E1810" s="1" t="str">
        <f>INDEX(Protocol[Mark],MATCH(C1810,Protocol[Step],0))</f>
        <v>7Rot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5030003</v>
      </c>
      <c r="H1810" s="134">
        <f>Systematic[[#This Row],[SampleVariableLabel]]+100*Systematic[[#This Row],[State]]</f>
        <v>5030603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5</v>
      </c>
      <c r="B1811" s="1">
        <f t="shared" si="85"/>
        <v>3</v>
      </c>
      <c r="C1811" s="1">
        <f>IF(Systematic[[#This Row],[VariableIndex]]&gt;1,C1810,IF(C1810+1=StepsPerSubsample,0,C1810+1))</f>
        <v>6</v>
      </c>
      <c r="D1811" s="1">
        <f t="shared" si="86"/>
        <v>4</v>
      </c>
      <c r="E1811" s="1" t="str">
        <f>INDEX(Protocol[Mark],MATCH(C1811,Protocol[Step],0))</f>
        <v>7Rot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5030004</v>
      </c>
      <c r="H1811" s="134">
        <f>Systematic[[#This Row],[SampleVariableLabel]]+100*Systematic[[#This Row],[State]]</f>
        <v>5030604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5</v>
      </c>
      <c r="B1812" s="1">
        <f t="shared" si="85"/>
        <v>3</v>
      </c>
      <c r="C1812" s="1">
        <f>IF(Systematic[[#This Row],[VariableIndex]]&gt;1,C1811,IF(C1811+1=StepsPerSubsample,0,C1811+1))</f>
        <v>6</v>
      </c>
      <c r="D1812" s="1">
        <f t="shared" si="86"/>
        <v>5</v>
      </c>
      <c r="E1812" s="1" t="str">
        <f>INDEX(Protocol[Mark],MATCH(C1812,Protocol[Step],0))</f>
        <v>7Rot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5030005</v>
      </c>
      <c r="H1812" s="134">
        <f>Systematic[[#This Row],[SampleVariableLabel]]+100*Systematic[[#This Row],[State]]</f>
        <v>5030605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5</v>
      </c>
      <c r="B1813" s="1">
        <f t="shared" si="85"/>
        <v>3</v>
      </c>
      <c r="C1813" s="1">
        <f>IF(Systematic[[#This Row],[VariableIndex]]&gt;1,C1812,IF(C1812+1=StepsPerSubsample,0,C1812+1))</f>
        <v>6</v>
      </c>
      <c r="D1813" s="1">
        <f t="shared" si="86"/>
        <v>6</v>
      </c>
      <c r="E1813" s="1" t="str">
        <f>INDEX(Protocol[Mark],MATCH(C1813,Protocol[Step],0))</f>
        <v>7Rot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5030006</v>
      </c>
      <c r="H1813" s="134">
        <f>Systematic[[#This Row],[SampleVariableLabel]]+100*Systematic[[#This Row],[State]]</f>
        <v>5030606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5</v>
      </c>
      <c r="B1814" s="1">
        <f t="shared" si="85"/>
        <v>3</v>
      </c>
      <c r="C1814" s="1">
        <f>IF(Systematic[[#This Row],[VariableIndex]]&gt;1,C1813,IF(C1813+1=StepsPerSubsample,0,C1813+1))</f>
        <v>6</v>
      </c>
      <c r="D1814" s="1">
        <f t="shared" si="86"/>
        <v>7</v>
      </c>
      <c r="E1814" s="1" t="str">
        <f>INDEX(Protocol[Mark],MATCH(C1814,Protocol[Step],0))</f>
        <v>7Rot</v>
      </c>
      <c r="F1814" s="151" t="str">
        <f>INDEX(Variables[Variable],MATCH(Systematic[[#This Row],[VariableIndex]],Variables[Index],0))</f>
        <v>FCR (mt: ROX-corr.)</v>
      </c>
      <c r="G1814" s="134">
        <f>Systematic[[#This Row],[Sample]]*1000000+Systematic[[#This Row],[SubSample]]*10000+Systematic[[#This Row],[VariableIndex]]</f>
        <v>5030007</v>
      </c>
      <c r="H1814" s="134">
        <f>Systematic[[#This Row],[SampleVariableLabel]]+100*Systematic[[#This Row],[State]]</f>
        <v>5030607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5</v>
      </c>
      <c r="B1815" s="1">
        <f t="shared" si="85"/>
        <v>3</v>
      </c>
      <c r="C1815" s="1">
        <f>IF(Systematic[[#This Row],[VariableIndex]]&gt;1,C1814,IF(C1814+1=StepsPerSubsample,0,C1814+1))</f>
        <v>7</v>
      </c>
      <c r="D1815" s="1">
        <f t="shared" si="86"/>
        <v>1</v>
      </c>
      <c r="E1815" s="1" t="str">
        <f>INDEX(Protocol[Mark],MATCH(C1815,Protocol[Step],0))</f>
        <v>8S</v>
      </c>
      <c r="F1815" s="151" t="str">
        <f>INDEX(Variables[Variable],MATCH(Systematic[[#This Row],[VariableIndex]],Variables[Index],0))</f>
        <v>O2 concentration</v>
      </c>
      <c r="G1815" s="134">
        <f>Systematic[[#This Row],[Sample]]*1000000+Systematic[[#This Row],[SubSample]]*10000+Systematic[[#This Row],[VariableIndex]]</f>
        <v>5030001</v>
      </c>
      <c r="H1815" s="134">
        <f>Systematic[[#This Row],[SampleVariableLabel]]+100*Systematic[[#This Row],[State]]</f>
        <v>5030701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5</v>
      </c>
      <c r="B1816" s="1">
        <f t="shared" si="85"/>
        <v>3</v>
      </c>
      <c r="C1816" s="1">
        <f>IF(Systematic[[#This Row],[VariableIndex]]&gt;1,C1815,IF(C1815+1=StepsPerSubsample,0,C1815+1))</f>
        <v>7</v>
      </c>
      <c r="D1816" s="1">
        <f t="shared" si="86"/>
        <v>2</v>
      </c>
      <c r="E1816" s="1" t="str">
        <f>INDEX(Protocol[Mark],MATCH(C1816,Protocol[Step],0))</f>
        <v>8S</v>
      </c>
      <c r="F1816" s="151" t="str">
        <f>INDEX(Variables[Variable],MATCH(Systematic[[#This Row],[VariableIndex]],Variables[Index],0))</f>
        <v>O2 flux per volume</v>
      </c>
      <c r="G1816" s="134">
        <f>Systematic[[#This Row],[Sample]]*1000000+Systematic[[#This Row],[SubSample]]*10000+Systematic[[#This Row],[VariableIndex]]</f>
        <v>5030002</v>
      </c>
      <c r="H1816" s="134">
        <f>Systematic[[#This Row],[SampleVariableLabel]]+100*Systematic[[#This Row],[State]]</f>
        <v>5030702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5</v>
      </c>
      <c r="B1817" s="1">
        <f t="shared" si="85"/>
        <v>3</v>
      </c>
      <c r="C1817" s="1">
        <f>IF(Systematic[[#This Row],[VariableIndex]]&gt;1,C1816,IF(C1816+1=StepsPerSubsample,0,C1816+1))</f>
        <v>7</v>
      </c>
      <c r="D1817" s="1">
        <f t="shared" si="86"/>
        <v>3</v>
      </c>
      <c r="E1817" s="1" t="str">
        <f>INDEX(Protocol[Mark],MATCH(C1817,Protocol[Step],0))</f>
        <v>8S</v>
      </c>
      <c r="F1817" s="151" t="str">
        <f>INDEX(Variables[Variable],MATCH(Systematic[[#This Row],[VariableIndex]],Variables[Index],0))</f>
        <v>Specific flux</v>
      </c>
      <c r="G1817" s="134">
        <f>Systematic[[#This Row],[Sample]]*1000000+Systematic[[#This Row],[SubSample]]*10000+Systematic[[#This Row],[VariableIndex]]</f>
        <v>5030003</v>
      </c>
      <c r="H1817" s="134">
        <f>Systematic[[#This Row],[SampleVariableLabel]]+100*Systematic[[#This Row],[State]]</f>
        <v>5030703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5</v>
      </c>
      <c r="B1818" s="1">
        <f t="shared" si="85"/>
        <v>3</v>
      </c>
      <c r="C1818" s="1">
        <f>IF(Systematic[[#This Row],[VariableIndex]]&gt;1,C1817,IF(C1817+1=StepsPerSubsample,0,C1817+1))</f>
        <v>7</v>
      </c>
      <c r="D1818" s="1">
        <f t="shared" si="86"/>
        <v>4</v>
      </c>
      <c r="E1818" s="1" t="str">
        <f>INDEX(Protocol[Mark],MATCH(C1818,Protocol[Step],0))</f>
        <v>8S</v>
      </c>
      <c r="F1818" s="151" t="str">
        <f>INDEX(Variables[Variable],MATCH(Systematic[[#This Row],[VariableIndex]],Variables[Index],0))</f>
        <v>Flux control ratio</v>
      </c>
      <c r="G1818" s="134">
        <f>Systematic[[#This Row],[Sample]]*1000000+Systematic[[#This Row],[SubSample]]*10000+Systematic[[#This Row],[VariableIndex]]</f>
        <v>5030004</v>
      </c>
      <c r="H1818" s="134">
        <f>Systematic[[#This Row],[SampleVariableLabel]]+100*Systematic[[#This Row],[State]]</f>
        <v>5030704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5</v>
      </c>
      <c r="B1819" s="1">
        <f t="shared" si="85"/>
        <v>3</v>
      </c>
      <c r="C1819" s="1">
        <f>IF(Systematic[[#This Row],[VariableIndex]]&gt;1,C1818,IF(C1818+1=StepsPerSubsample,0,C1818+1))</f>
        <v>7</v>
      </c>
      <c r="D1819" s="1">
        <f t="shared" si="86"/>
        <v>5</v>
      </c>
      <c r="E1819" s="1" t="str">
        <f>INDEX(Protocol[Mark],MATCH(C1819,Protocol[Step],0))</f>
        <v>8S</v>
      </c>
      <c r="F1819" s="151" t="str">
        <f>INDEX(Variables[Variable],MATCH(Systematic[[#This Row],[VariableIndex]],Variables[Index],0))</f>
        <v>Specific flux (mt)</v>
      </c>
      <c r="G1819" s="134">
        <f>Systematic[[#This Row],[Sample]]*1000000+Systematic[[#This Row],[SubSample]]*10000+Systematic[[#This Row],[VariableIndex]]</f>
        <v>5030005</v>
      </c>
      <c r="H1819" s="134">
        <f>Systematic[[#This Row],[SampleVariableLabel]]+100*Systematic[[#This Row],[State]]</f>
        <v>5030705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5</v>
      </c>
      <c r="B1820" s="1">
        <f t="shared" si="85"/>
        <v>3</v>
      </c>
      <c r="C1820" s="1">
        <f>IF(Systematic[[#This Row],[VariableIndex]]&gt;1,C1819,IF(C1819+1=StepsPerSubsample,0,C1819+1))</f>
        <v>7</v>
      </c>
      <c r="D1820" s="1">
        <f t="shared" si="86"/>
        <v>6</v>
      </c>
      <c r="E1820" s="1" t="str">
        <f>INDEX(Protocol[Mark],MATCH(C1820,Protocol[Step],0))</f>
        <v>8S</v>
      </c>
      <c r="F1820" s="151" t="str">
        <f>INDEX(Variables[Variable],MATCH(Systematic[[#This Row],[VariableIndex]],Variables[Index],0))</f>
        <v>FCR (mt: ROX-corr.)</v>
      </c>
      <c r="G1820" s="134">
        <f>Systematic[[#This Row],[Sample]]*1000000+Systematic[[#This Row],[SubSample]]*10000+Systematic[[#This Row],[VariableIndex]]</f>
        <v>5030006</v>
      </c>
      <c r="H1820" s="134">
        <f>Systematic[[#This Row],[SampleVariableLabel]]+100*Systematic[[#This Row],[State]]</f>
        <v>5030706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5</v>
      </c>
      <c r="B1821" s="1">
        <f t="shared" si="85"/>
        <v>3</v>
      </c>
      <c r="C1821" s="1">
        <f>IF(Systematic[[#This Row],[VariableIndex]]&gt;1,C1820,IF(C1820+1=StepsPerSubsample,0,C1820+1))</f>
        <v>7</v>
      </c>
      <c r="D1821" s="1">
        <f t="shared" si="86"/>
        <v>7</v>
      </c>
      <c r="E1821" s="1" t="str">
        <f>INDEX(Protocol[Mark],MATCH(C1821,Protocol[Step],0))</f>
        <v>8S</v>
      </c>
      <c r="F1821" s="151" t="str">
        <f>INDEX(Variables[Variable],MATCH(Systematic[[#This Row],[VariableIndex]],Variables[Index],0))</f>
        <v>FCR (mt: ROX-corr.)</v>
      </c>
      <c r="G1821" s="134">
        <f>Systematic[[#This Row],[Sample]]*1000000+Systematic[[#This Row],[SubSample]]*10000+Systematic[[#This Row],[VariableIndex]]</f>
        <v>5030007</v>
      </c>
      <c r="H1821" s="134">
        <f>Systematic[[#This Row],[SampleVariableLabel]]+100*Systematic[[#This Row],[State]]</f>
        <v>5030707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5</v>
      </c>
      <c r="B1822" s="1">
        <f t="shared" si="85"/>
        <v>3</v>
      </c>
      <c r="C1822" s="1">
        <f>IF(Systematic[[#This Row],[VariableIndex]]&gt;1,C1821,IF(C1821+1=StepsPerSubsample,0,C1821+1))</f>
        <v>8</v>
      </c>
      <c r="D1822" s="1">
        <f t="shared" si="86"/>
        <v>1</v>
      </c>
      <c r="E1822" s="1" t="str">
        <f>INDEX(Protocol[Mark],MATCH(C1822,Protocol[Step],0))</f>
        <v>9Dig</v>
      </c>
      <c r="F1822" s="151" t="str">
        <f>INDEX(Variables[Variable],MATCH(Systematic[[#This Row],[VariableIndex]],Variables[Index],0))</f>
        <v>O2 concentration</v>
      </c>
      <c r="G1822" s="134">
        <f>Systematic[[#This Row],[Sample]]*1000000+Systematic[[#This Row],[SubSample]]*10000+Systematic[[#This Row],[VariableIndex]]</f>
        <v>5030001</v>
      </c>
      <c r="H1822" s="134">
        <f>Systematic[[#This Row],[SampleVariableLabel]]+100*Systematic[[#This Row],[State]]</f>
        <v>5030801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5</v>
      </c>
      <c r="B1823" s="1">
        <f t="shared" si="85"/>
        <v>3</v>
      </c>
      <c r="C1823" s="1">
        <f>IF(Systematic[[#This Row],[VariableIndex]]&gt;1,C1822,IF(C1822+1=StepsPerSubsample,0,C1822+1))</f>
        <v>8</v>
      </c>
      <c r="D1823" s="1">
        <f t="shared" si="86"/>
        <v>2</v>
      </c>
      <c r="E1823" s="1" t="str">
        <f>INDEX(Protocol[Mark],MATCH(C1823,Protocol[Step],0))</f>
        <v>9Dig</v>
      </c>
      <c r="F1823" s="151" t="str">
        <f>INDEX(Variables[Variable],MATCH(Systematic[[#This Row],[VariableIndex]],Variables[Index],0))</f>
        <v>O2 flux per volume</v>
      </c>
      <c r="G1823" s="134">
        <f>Systematic[[#This Row],[Sample]]*1000000+Systematic[[#This Row],[SubSample]]*10000+Systematic[[#This Row],[VariableIndex]]</f>
        <v>5030002</v>
      </c>
      <c r="H1823" s="134">
        <f>Systematic[[#This Row],[SampleVariableLabel]]+100*Systematic[[#This Row],[State]]</f>
        <v>5030802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5</v>
      </c>
      <c r="B1824" s="1">
        <f t="shared" si="85"/>
        <v>3</v>
      </c>
      <c r="C1824" s="1">
        <f>IF(Systematic[[#This Row],[VariableIndex]]&gt;1,C1823,IF(C1823+1=StepsPerSubsample,0,C1823+1))</f>
        <v>8</v>
      </c>
      <c r="D1824" s="1">
        <f t="shared" si="86"/>
        <v>3</v>
      </c>
      <c r="E1824" s="1" t="str">
        <f>INDEX(Protocol[Mark],MATCH(C1824,Protocol[Step],0))</f>
        <v>9Dig</v>
      </c>
      <c r="F1824" s="151" t="str">
        <f>INDEX(Variables[Variable],MATCH(Systematic[[#This Row],[VariableIndex]],Variables[Index],0))</f>
        <v>Specific flux</v>
      </c>
      <c r="G1824" s="134">
        <f>Systematic[[#This Row],[Sample]]*1000000+Systematic[[#This Row],[SubSample]]*10000+Systematic[[#This Row],[VariableIndex]]</f>
        <v>5030003</v>
      </c>
      <c r="H1824" s="134">
        <f>Systematic[[#This Row],[SampleVariableLabel]]+100*Systematic[[#This Row],[State]]</f>
        <v>5030803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5</v>
      </c>
      <c r="B1825" s="1">
        <f t="shared" si="85"/>
        <v>3</v>
      </c>
      <c r="C1825" s="1">
        <f>IF(Systematic[[#This Row],[VariableIndex]]&gt;1,C1824,IF(C1824+1=StepsPerSubsample,0,C1824+1))</f>
        <v>8</v>
      </c>
      <c r="D1825" s="1">
        <f t="shared" si="86"/>
        <v>4</v>
      </c>
      <c r="E1825" s="1" t="str">
        <f>INDEX(Protocol[Mark],MATCH(C1825,Protocol[Step],0))</f>
        <v>9Dig</v>
      </c>
      <c r="F1825" s="151" t="str">
        <f>INDEX(Variables[Variable],MATCH(Systematic[[#This Row],[VariableIndex]],Variables[Index],0))</f>
        <v>Flux control ratio</v>
      </c>
      <c r="G1825" s="134">
        <f>Systematic[[#This Row],[Sample]]*1000000+Systematic[[#This Row],[SubSample]]*10000+Systematic[[#This Row],[VariableIndex]]</f>
        <v>5030004</v>
      </c>
      <c r="H1825" s="134">
        <f>Systematic[[#This Row],[SampleVariableLabel]]+100*Systematic[[#This Row],[State]]</f>
        <v>5030804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5</v>
      </c>
      <c r="B1826" s="1">
        <f t="shared" si="85"/>
        <v>3</v>
      </c>
      <c r="C1826" s="1">
        <f>IF(Systematic[[#This Row],[VariableIndex]]&gt;1,C1825,IF(C1825+1=StepsPerSubsample,0,C1825+1))</f>
        <v>8</v>
      </c>
      <c r="D1826" s="1">
        <f t="shared" si="86"/>
        <v>5</v>
      </c>
      <c r="E1826" s="1" t="str">
        <f>INDEX(Protocol[Mark],MATCH(C1826,Protocol[Step],0))</f>
        <v>9Dig</v>
      </c>
      <c r="F1826" s="151" t="str">
        <f>INDEX(Variables[Variable],MATCH(Systematic[[#This Row],[VariableIndex]],Variables[Index],0))</f>
        <v>Specific flux (mt)</v>
      </c>
      <c r="G1826" s="134">
        <f>Systematic[[#This Row],[Sample]]*1000000+Systematic[[#This Row],[SubSample]]*10000+Systematic[[#This Row],[VariableIndex]]</f>
        <v>5030005</v>
      </c>
      <c r="H1826" s="134">
        <f>Systematic[[#This Row],[SampleVariableLabel]]+100*Systematic[[#This Row],[State]]</f>
        <v>5030805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5</v>
      </c>
      <c r="B1827" s="1">
        <f t="shared" si="85"/>
        <v>3</v>
      </c>
      <c r="C1827" s="1">
        <f>IF(Systematic[[#This Row],[VariableIndex]]&gt;1,C1826,IF(C1826+1=StepsPerSubsample,0,C1826+1))</f>
        <v>8</v>
      </c>
      <c r="D1827" s="1">
        <f t="shared" si="86"/>
        <v>6</v>
      </c>
      <c r="E1827" s="1" t="str">
        <f>INDEX(Protocol[Mark],MATCH(C1827,Protocol[Step],0))</f>
        <v>9Dig</v>
      </c>
      <c r="F1827" s="151" t="str">
        <f>INDEX(Variables[Variable],MATCH(Systematic[[#This Row],[VariableIndex]],Variables[Index],0))</f>
        <v>FCR (mt: ROX-corr.)</v>
      </c>
      <c r="G1827" s="134">
        <f>Systematic[[#This Row],[Sample]]*1000000+Systematic[[#This Row],[SubSample]]*10000+Systematic[[#This Row],[VariableIndex]]</f>
        <v>5030006</v>
      </c>
      <c r="H1827" s="134">
        <f>Systematic[[#This Row],[SampleVariableLabel]]+100*Systematic[[#This Row],[State]]</f>
        <v>5030806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5</v>
      </c>
      <c r="B1828" s="1">
        <f t="shared" si="85"/>
        <v>3</v>
      </c>
      <c r="C1828" s="1">
        <f>IF(Systematic[[#This Row],[VariableIndex]]&gt;1,C1827,IF(C1827+1=StepsPerSubsample,0,C1827+1))</f>
        <v>8</v>
      </c>
      <c r="D1828" s="1">
        <f t="shared" si="86"/>
        <v>7</v>
      </c>
      <c r="E1828" s="1" t="str">
        <f>INDEX(Protocol[Mark],MATCH(C1828,Protocol[Step],0))</f>
        <v>9Dig</v>
      </c>
      <c r="F1828" s="151" t="str">
        <f>INDEX(Variables[Variable],MATCH(Systematic[[#This Row],[VariableIndex]],Variables[Index],0))</f>
        <v>FCR (mt: ROX-corr.)</v>
      </c>
      <c r="G1828" s="134">
        <f>Systematic[[#This Row],[Sample]]*1000000+Systematic[[#This Row],[SubSample]]*10000+Systematic[[#This Row],[VariableIndex]]</f>
        <v>5030007</v>
      </c>
      <c r="H1828" s="134">
        <f>Systematic[[#This Row],[SampleVariableLabel]]+100*Systematic[[#This Row],[State]]</f>
        <v>5030807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5</v>
      </c>
      <c r="B1829" s="1">
        <f t="shared" si="85"/>
        <v>3</v>
      </c>
      <c r="C1829" s="1">
        <f>IF(Systematic[[#This Row],[VariableIndex]]&gt;1,C1828,IF(C1828+1=StepsPerSubsample,0,C1828+1))</f>
        <v>9</v>
      </c>
      <c r="D1829" s="1">
        <f t="shared" si="86"/>
        <v>1</v>
      </c>
      <c r="E1829" s="1" t="str">
        <f>INDEX(Protocol[Mark],MATCH(C1829,Protocol[Step],0))</f>
        <v>9U</v>
      </c>
      <c r="F1829" s="151" t="str">
        <f>INDEX(Variables[Variable],MATCH(Systematic[[#This Row],[VariableIndex]],Variables[Index],0))</f>
        <v>O2 concentration</v>
      </c>
      <c r="G1829" s="134">
        <f>Systematic[[#This Row],[Sample]]*1000000+Systematic[[#This Row],[SubSample]]*10000+Systematic[[#This Row],[VariableIndex]]</f>
        <v>5030001</v>
      </c>
      <c r="H1829" s="134">
        <f>Systematic[[#This Row],[SampleVariableLabel]]+100*Systematic[[#This Row],[State]]</f>
        <v>5030901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5</v>
      </c>
      <c r="B1830" s="1">
        <f t="shared" si="85"/>
        <v>3</v>
      </c>
      <c r="C1830" s="1">
        <f>IF(Systematic[[#This Row],[VariableIndex]]&gt;1,C1829,IF(C1829+1=StepsPerSubsample,0,C1829+1))</f>
        <v>9</v>
      </c>
      <c r="D1830" s="1">
        <f t="shared" si="86"/>
        <v>2</v>
      </c>
      <c r="E1830" s="1" t="str">
        <f>INDEX(Protocol[Mark],MATCH(C1830,Protocol[Step],0))</f>
        <v>9U</v>
      </c>
      <c r="F1830" s="151" t="str">
        <f>INDEX(Variables[Variable],MATCH(Systematic[[#This Row],[VariableIndex]],Variables[Index],0))</f>
        <v>O2 flux per volume</v>
      </c>
      <c r="G1830" s="134">
        <f>Systematic[[#This Row],[Sample]]*1000000+Systematic[[#This Row],[SubSample]]*10000+Systematic[[#This Row],[VariableIndex]]</f>
        <v>5030002</v>
      </c>
      <c r="H1830" s="134">
        <f>Systematic[[#This Row],[SampleVariableLabel]]+100*Systematic[[#This Row],[State]]</f>
        <v>5030902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5</v>
      </c>
      <c r="B1831" s="1">
        <f t="shared" si="85"/>
        <v>3</v>
      </c>
      <c r="C1831" s="1">
        <f>IF(Systematic[[#This Row],[VariableIndex]]&gt;1,C1830,IF(C1830+1=StepsPerSubsample,0,C1830+1))</f>
        <v>9</v>
      </c>
      <c r="D1831" s="1">
        <f t="shared" si="86"/>
        <v>3</v>
      </c>
      <c r="E1831" s="1" t="str">
        <f>INDEX(Protocol[Mark],MATCH(C1831,Protocol[Step],0))</f>
        <v>9U</v>
      </c>
      <c r="F1831" s="151" t="str">
        <f>INDEX(Variables[Variable],MATCH(Systematic[[#This Row],[VariableIndex]],Variables[Index],0))</f>
        <v>Specific flux</v>
      </c>
      <c r="G1831" s="134">
        <f>Systematic[[#This Row],[Sample]]*1000000+Systematic[[#This Row],[SubSample]]*10000+Systematic[[#This Row],[VariableIndex]]</f>
        <v>5030003</v>
      </c>
      <c r="H1831" s="134">
        <f>Systematic[[#This Row],[SampleVariableLabel]]+100*Systematic[[#This Row],[State]]</f>
        <v>5030903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5</v>
      </c>
      <c r="B1832" s="1">
        <f t="shared" si="85"/>
        <v>3</v>
      </c>
      <c r="C1832" s="1">
        <f>IF(Systematic[[#This Row],[VariableIndex]]&gt;1,C1831,IF(C1831+1=StepsPerSubsample,0,C1831+1))</f>
        <v>9</v>
      </c>
      <c r="D1832" s="1">
        <f t="shared" si="86"/>
        <v>4</v>
      </c>
      <c r="E1832" s="1" t="str">
        <f>INDEX(Protocol[Mark],MATCH(C1832,Protocol[Step],0))</f>
        <v>9U</v>
      </c>
      <c r="F1832" s="151" t="str">
        <f>INDEX(Variables[Variable],MATCH(Systematic[[#This Row],[VariableIndex]],Variables[Index],0))</f>
        <v>Flux control ratio</v>
      </c>
      <c r="G1832" s="134">
        <f>Systematic[[#This Row],[Sample]]*1000000+Systematic[[#This Row],[SubSample]]*10000+Systematic[[#This Row],[VariableIndex]]</f>
        <v>5030004</v>
      </c>
      <c r="H1832" s="134">
        <f>Systematic[[#This Row],[SampleVariableLabel]]+100*Systematic[[#This Row],[State]]</f>
        <v>5030904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5</v>
      </c>
      <c r="B1833" s="1">
        <f t="shared" ref="B1833:B1896" si="88">IF(OR(C1833&gt;0,D1833&gt;1),B1832,IF(B1832=SubsamplesPerSample,1,B1832+1))</f>
        <v>3</v>
      </c>
      <c r="C1833" s="1">
        <f>IF(Systematic[[#This Row],[VariableIndex]]&gt;1,C1832,IF(C1832+1=StepsPerSubsample,0,C1832+1))</f>
        <v>9</v>
      </c>
      <c r="D1833" s="1">
        <f t="shared" si="86"/>
        <v>5</v>
      </c>
      <c r="E1833" s="1" t="str">
        <f>INDEX(Protocol[Mark],MATCH(C1833,Protocol[Step],0))</f>
        <v>9U</v>
      </c>
      <c r="F1833" s="151" t="str">
        <f>INDEX(Variables[Variable],MATCH(Systematic[[#This Row],[VariableIndex]],Variables[Index],0))</f>
        <v>Specific flux (mt)</v>
      </c>
      <c r="G1833" s="134">
        <f>Systematic[[#This Row],[Sample]]*1000000+Systematic[[#This Row],[SubSample]]*10000+Systematic[[#This Row],[VariableIndex]]</f>
        <v>5030005</v>
      </c>
      <c r="H1833" s="134">
        <f>Systematic[[#This Row],[SampleVariableLabel]]+100*Systematic[[#This Row],[State]]</f>
        <v>5030905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5</v>
      </c>
      <c r="B1834" s="1">
        <f t="shared" si="88"/>
        <v>3</v>
      </c>
      <c r="C1834" s="1">
        <f>IF(Systematic[[#This Row],[VariableIndex]]&gt;1,C1833,IF(C1833+1=StepsPerSubsample,0,C1833+1))</f>
        <v>9</v>
      </c>
      <c r="D1834" s="1">
        <f t="shared" si="86"/>
        <v>6</v>
      </c>
      <c r="E1834" s="1" t="str">
        <f>INDEX(Protocol[Mark],MATCH(C1834,Protocol[Step],0))</f>
        <v>9U</v>
      </c>
      <c r="F1834" s="151" t="str">
        <f>INDEX(Variables[Variable],MATCH(Systematic[[#This Row],[VariableIndex]],Variables[Index],0))</f>
        <v>FCR (mt: ROX-corr.)</v>
      </c>
      <c r="G1834" s="134">
        <f>Systematic[[#This Row],[Sample]]*1000000+Systematic[[#This Row],[SubSample]]*10000+Systematic[[#This Row],[VariableIndex]]</f>
        <v>5030006</v>
      </c>
      <c r="H1834" s="134">
        <f>Systematic[[#This Row],[SampleVariableLabel]]+100*Systematic[[#This Row],[State]]</f>
        <v>5030906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5</v>
      </c>
      <c r="B1835" s="1">
        <f t="shared" si="88"/>
        <v>3</v>
      </c>
      <c r="C1835" s="1">
        <f>IF(Systematic[[#This Row],[VariableIndex]]&gt;1,C1834,IF(C1834+1=StepsPerSubsample,0,C1834+1))</f>
        <v>9</v>
      </c>
      <c r="D1835" s="1">
        <f t="shared" si="86"/>
        <v>7</v>
      </c>
      <c r="E1835" s="1" t="str">
        <f>INDEX(Protocol[Mark],MATCH(C1835,Protocol[Step],0))</f>
        <v>9U</v>
      </c>
      <c r="F1835" s="151" t="str">
        <f>INDEX(Variables[Variable],MATCH(Systematic[[#This Row],[VariableIndex]],Variables[Index],0))</f>
        <v>FCR (mt: ROX-corr.)</v>
      </c>
      <c r="G1835" s="134">
        <f>Systematic[[#This Row],[Sample]]*1000000+Systematic[[#This Row],[SubSample]]*10000+Systematic[[#This Row],[VariableIndex]]</f>
        <v>5030007</v>
      </c>
      <c r="H1835" s="134">
        <f>Systematic[[#This Row],[SampleVariableLabel]]+100*Systematic[[#This Row],[State]]</f>
        <v>5030907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5</v>
      </c>
      <c r="B1836" s="1">
        <f t="shared" si="88"/>
        <v>3</v>
      </c>
      <c r="C1836" s="1">
        <f>IF(Systematic[[#This Row],[VariableIndex]]&gt;1,C1835,IF(C1835+1=StepsPerSubsample,0,C1835+1))</f>
        <v>10</v>
      </c>
      <c r="D1836" s="1">
        <f t="shared" si="86"/>
        <v>1</v>
      </c>
      <c r="E1836" s="1" t="str">
        <f>INDEX(Protocol[Mark],MATCH(C1836,Protocol[Step],0))</f>
        <v>9c</v>
      </c>
      <c r="F1836" s="151" t="str">
        <f>INDEX(Variables[Variable],MATCH(Systematic[[#This Row],[VariableIndex]],Variables[Index],0))</f>
        <v>O2 concentration</v>
      </c>
      <c r="G1836" s="134">
        <f>Systematic[[#This Row],[Sample]]*1000000+Systematic[[#This Row],[SubSample]]*10000+Systematic[[#This Row],[VariableIndex]]</f>
        <v>5030001</v>
      </c>
      <c r="H1836" s="134">
        <f>Systematic[[#This Row],[SampleVariableLabel]]+100*Systematic[[#This Row],[State]]</f>
        <v>5031001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5</v>
      </c>
      <c r="B1837" s="1">
        <f t="shared" si="88"/>
        <v>3</v>
      </c>
      <c r="C1837" s="1">
        <f>IF(Systematic[[#This Row],[VariableIndex]]&gt;1,C1836,IF(C1836+1=StepsPerSubsample,0,C1836+1))</f>
        <v>10</v>
      </c>
      <c r="D1837" s="1">
        <f t="shared" si="86"/>
        <v>2</v>
      </c>
      <c r="E1837" s="1" t="str">
        <f>INDEX(Protocol[Mark],MATCH(C1837,Protocol[Step],0))</f>
        <v>9c</v>
      </c>
      <c r="F1837" s="151" t="str">
        <f>INDEX(Variables[Variable],MATCH(Systematic[[#This Row],[VariableIndex]],Variables[Index],0))</f>
        <v>O2 flux per volume</v>
      </c>
      <c r="G1837" s="134">
        <f>Systematic[[#This Row],[Sample]]*1000000+Systematic[[#This Row],[SubSample]]*10000+Systematic[[#This Row],[VariableIndex]]</f>
        <v>5030002</v>
      </c>
      <c r="H1837" s="134">
        <f>Systematic[[#This Row],[SampleVariableLabel]]+100*Systematic[[#This Row],[State]]</f>
        <v>5031002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5</v>
      </c>
      <c r="B1838" s="1">
        <f t="shared" si="88"/>
        <v>3</v>
      </c>
      <c r="C1838" s="1">
        <f>IF(Systematic[[#This Row],[VariableIndex]]&gt;1,C1837,IF(C1837+1=StepsPerSubsample,0,C1837+1))</f>
        <v>10</v>
      </c>
      <c r="D1838" s="1">
        <f t="shared" si="86"/>
        <v>3</v>
      </c>
      <c r="E1838" s="1" t="str">
        <f>INDEX(Protocol[Mark],MATCH(C1838,Protocol[Step],0))</f>
        <v>9c</v>
      </c>
      <c r="F1838" s="151" t="str">
        <f>INDEX(Variables[Variable],MATCH(Systematic[[#This Row],[VariableIndex]],Variables[Index],0))</f>
        <v>Specific flux</v>
      </c>
      <c r="G1838" s="134">
        <f>Systematic[[#This Row],[Sample]]*1000000+Systematic[[#This Row],[SubSample]]*10000+Systematic[[#This Row],[VariableIndex]]</f>
        <v>5030003</v>
      </c>
      <c r="H1838" s="134">
        <f>Systematic[[#This Row],[SampleVariableLabel]]+100*Systematic[[#This Row],[State]]</f>
        <v>5031003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5</v>
      </c>
      <c r="B1839" s="1">
        <f t="shared" si="88"/>
        <v>3</v>
      </c>
      <c r="C1839" s="1">
        <f>IF(Systematic[[#This Row],[VariableIndex]]&gt;1,C1838,IF(C1838+1=StepsPerSubsample,0,C1838+1))</f>
        <v>10</v>
      </c>
      <c r="D1839" s="1">
        <f t="shared" si="86"/>
        <v>4</v>
      </c>
      <c r="E1839" s="1" t="str">
        <f>INDEX(Protocol[Mark],MATCH(C1839,Protocol[Step],0))</f>
        <v>9c</v>
      </c>
      <c r="F1839" s="151" t="str">
        <f>INDEX(Variables[Variable],MATCH(Systematic[[#This Row],[VariableIndex]],Variables[Index],0))</f>
        <v>Flux control ratio</v>
      </c>
      <c r="G1839" s="134">
        <f>Systematic[[#This Row],[Sample]]*1000000+Systematic[[#This Row],[SubSample]]*10000+Systematic[[#This Row],[VariableIndex]]</f>
        <v>5030004</v>
      </c>
      <c r="H1839" s="134">
        <f>Systematic[[#This Row],[SampleVariableLabel]]+100*Systematic[[#This Row],[State]]</f>
        <v>5031004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5</v>
      </c>
      <c r="B1840" s="1">
        <f t="shared" si="88"/>
        <v>3</v>
      </c>
      <c r="C1840" s="1">
        <f>IF(Systematic[[#This Row],[VariableIndex]]&gt;1,C1839,IF(C1839+1=StepsPerSubsample,0,C1839+1))</f>
        <v>10</v>
      </c>
      <c r="D1840" s="1">
        <f t="shared" si="86"/>
        <v>5</v>
      </c>
      <c r="E1840" s="1" t="str">
        <f>INDEX(Protocol[Mark],MATCH(C1840,Protocol[Step],0))</f>
        <v>9c</v>
      </c>
      <c r="F1840" s="151" t="str">
        <f>INDEX(Variables[Variable],MATCH(Systematic[[#This Row],[VariableIndex]],Variables[Index],0))</f>
        <v>Specific flux (mt)</v>
      </c>
      <c r="G1840" s="134">
        <f>Systematic[[#This Row],[Sample]]*1000000+Systematic[[#This Row],[SubSample]]*10000+Systematic[[#This Row],[VariableIndex]]</f>
        <v>5030005</v>
      </c>
      <c r="H1840" s="134">
        <f>Systematic[[#This Row],[SampleVariableLabel]]+100*Systematic[[#This Row],[State]]</f>
        <v>5031005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5</v>
      </c>
      <c r="B1841" s="1">
        <f t="shared" si="88"/>
        <v>3</v>
      </c>
      <c r="C1841" s="1">
        <f>IF(Systematic[[#This Row],[VariableIndex]]&gt;1,C1840,IF(C1840+1=StepsPerSubsample,0,C1840+1))</f>
        <v>10</v>
      </c>
      <c r="D1841" s="1">
        <f t="shared" si="86"/>
        <v>6</v>
      </c>
      <c r="E1841" s="1" t="str">
        <f>INDEX(Protocol[Mark],MATCH(C1841,Protocol[Step],0))</f>
        <v>9c</v>
      </c>
      <c r="F1841" s="151" t="str">
        <f>INDEX(Variables[Variable],MATCH(Systematic[[#This Row],[VariableIndex]],Variables[Index],0))</f>
        <v>FCR (mt: ROX-corr.)</v>
      </c>
      <c r="G1841" s="134">
        <f>Systematic[[#This Row],[Sample]]*1000000+Systematic[[#This Row],[SubSample]]*10000+Systematic[[#This Row],[VariableIndex]]</f>
        <v>5030006</v>
      </c>
      <c r="H1841" s="134">
        <f>Systematic[[#This Row],[SampleVariableLabel]]+100*Systematic[[#This Row],[State]]</f>
        <v>5031006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5</v>
      </c>
      <c r="B1842" s="1">
        <f t="shared" si="88"/>
        <v>3</v>
      </c>
      <c r="C1842" s="1">
        <f>IF(Systematic[[#This Row],[VariableIndex]]&gt;1,C1841,IF(C1841+1=StepsPerSubsample,0,C1841+1))</f>
        <v>10</v>
      </c>
      <c r="D1842" s="1">
        <f t="shared" si="86"/>
        <v>7</v>
      </c>
      <c r="E1842" s="1" t="str">
        <f>INDEX(Protocol[Mark],MATCH(C1842,Protocol[Step],0))</f>
        <v>9c</v>
      </c>
      <c r="F1842" s="151" t="str">
        <f>INDEX(Variables[Variable],MATCH(Systematic[[#This Row],[VariableIndex]],Variables[Index],0))</f>
        <v>FCR (mt: ROX-corr.)</v>
      </c>
      <c r="G1842" s="134">
        <f>Systematic[[#This Row],[Sample]]*1000000+Systematic[[#This Row],[SubSample]]*10000+Systematic[[#This Row],[VariableIndex]]</f>
        <v>5030007</v>
      </c>
      <c r="H1842" s="134">
        <f>Systematic[[#This Row],[SampleVariableLabel]]+100*Systematic[[#This Row],[State]]</f>
        <v>5031007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5</v>
      </c>
      <c r="B1843" s="1">
        <f t="shared" si="88"/>
        <v>3</v>
      </c>
      <c r="C1843" s="1">
        <f>IF(Systematic[[#This Row],[VariableIndex]]&gt;1,C1842,IF(C1842+1=StepsPerSubsample,0,C1842+1))</f>
        <v>11</v>
      </c>
      <c r="D1843" s="1">
        <f t="shared" si="86"/>
        <v>1</v>
      </c>
      <c r="E1843" s="1" t="str">
        <f>INDEX(Protocol[Mark],MATCH(C1843,Protocol[Step],0))</f>
        <v>10Ama</v>
      </c>
      <c r="F1843" s="151" t="str">
        <f>INDEX(Variables[Variable],MATCH(Systematic[[#This Row],[VariableIndex]],Variables[Index],0))</f>
        <v>O2 concentration</v>
      </c>
      <c r="G1843" s="134">
        <f>Systematic[[#This Row],[Sample]]*1000000+Systematic[[#This Row],[SubSample]]*10000+Systematic[[#This Row],[VariableIndex]]</f>
        <v>5030001</v>
      </c>
      <c r="H1843" s="134">
        <f>Systematic[[#This Row],[SampleVariableLabel]]+100*Systematic[[#This Row],[State]]</f>
        <v>5031101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5</v>
      </c>
      <c r="B1844" s="1">
        <f t="shared" si="88"/>
        <v>3</v>
      </c>
      <c r="C1844" s="1">
        <f>IF(Systematic[[#This Row],[VariableIndex]]&gt;1,C1843,IF(C1843+1=StepsPerSubsample,0,C1843+1))</f>
        <v>11</v>
      </c>
      <c r="D1844" s="1">
        <f t="shared" si="86"/>
        <v>2</v>
      </c>
      <c r="E1844" s="1" t="str">
        <f>INDEX(Protocol[Mark],MATCH(C1844,Protocol[Step],0))</f>
        <v>10Ama</v>
      </c>
      <c r="F1844" s="151" t="str">
        <f>INDEX(Variables[Variable],MATCH(Systematic[[#This Row],[VariableIndex]],Variables[Index],0))</f>
        <v>O2 flux per volume</v>
      </c>
      <c r="G1844" s="134">
        <f>Systematic[[#This Row],[Sample]]*1000000+Systematic[[#This Row],[SubSample]]*10000+Systematic[[#This Row],[VariableIndex]]</f>
        <v>5030002</v>
      </c>
      <c r="H1844" s="134">
        <f>Systematic[[#This Row],[SampleVariableLabel]]+100*Systematic[[#This Row],[State]]</f>
        <v>5031102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5</v>
      </c>
      <c r="B1845" s="1">
        <f t="shared" si="88"/>
        <v>3</v>
      </c>
      <c r="C1845" s="1">
        <f>IF(Systematic[[#This Row],[VariableIndex]]&gt;1,C1844,IF(C1844+1=StepsPerSubsample,0,C1844+1))</f>
        <v>11</v>
      </c>
      <c r="D1845" s="1">
        <f t="shared" si="86"/>
        <v>3</v>
      </c>
      <c r="E1845" s="1" t="str">
        <f>INDEX(Protocol[Mark],MATCH(C1845,Protocol[Step],0))</f>
        <v>10Ama</v>
      </c>
      <c r="F1845" s="151" t="str">
        <f>INDEX(Variables[Variable],MATCH(Systematic[[#This Row],[VariableIndex]],Variables[Index],0))</f>
        <v>Specific flux</v>
      </c>
      <c r="G1845" s="134">
        <f>Systematic[[#This Row],[Sample]]*1000000+Systematic[[#This Row],[SubSample]]*10000+Systematic[[#This Row],[VariableIndex]]</f>
        <v>5030003</v>
      </c>
      <c r="H1845" s="134">
        <f>Systematic[[#This Row],[SampleVariableLabel]]+100*Systematic[[#This Row],[State]]</f>
        <v>5031103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5</v>
      </c>
      <c r="B1846" s="1">
        <f t="shared" si="88"/>
        <v>3</v>
      </c>
      <c r="C1846" s="1">
        <f>IF(Systematic[[#This Row],[VariableIndex]]&gt;1,C1845,IF(C1845+1=StepsPerSubsample,0,C1845+1))</f>
        <v>11</v>
      </c>
      <c r="D1846" s="1">
        <f t="shared" si="86"/>
        <v>4</v>
      </c>
      <c r="E1846" s="1" t="str">
        <f>INDEX(Protocol[Mark],MATCH(C1846,Protocol[Step],0))</f>
        <v>10Ama</v>
      </c>
      <c r="F1846" s="151" t="str">
        <f>INDEX(Variables[Variable],MATCH(Systematic[[#This Row],[VariableIndex]],Variables[Index],0))</f>
        <v>Flux control ratio</v>
      </c>
      <c r="G1846" s="134">
        <f>Systematic[[#This Row],[Sample]]*1000000+Systematic[[#This Row],[SubSample]]*10000+Systematic[[#This Row],[VariableIndex]]</f>
        <v>5030004</v>
      </c>
      <c r="H1846" s="134">
        <f>Systematic[[#This Row],[SampleVariableLabel]]+100*Systematic[[#This Row],[State]]</f>
        <v>5031104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5</v>
      </c>
      <c r="B1847" s="1">
        <f t="shared" si="88"/>
        <v>3</v>
      </c>
      <c r="C1847" s="1">
        <f>IF(Systematic[[#This Row],[VariableIndex]]&gt;1,C1846,IF(C1846+1=StepsPerSubsample,0,C1846+1))</f>
        <v>11</v>
      </c>
      <c r="D1847" s="1">
        <f t="shared" si="86"/>
        <v>5</v>
      </c>
      <c r="E1847" s="1" t="str">
        <f>INDEX(Protocol[Mark],MATCH(C1847,Protocol[Step],0))</f>
        <v>10Ama</v>
      </c>
      <c r="F1847" s="151" t="str">
        <f>INDEX(Variables[Variable],MATCH(Systematic[[#This Row],[VariableIndex]],Variables[Index],0))</f>
        <v>Specific flux (mt)</v>
      </c>
      <c r="G1847" s="134">
        <f>Systematic[[#This Row],[Sample]]*1000000+Systematic[[#This Row],[SubSample]]*10000+Systematic[[#This Row],[VariableIndex]]</f>
        <v>5030005</v>
      </c>
      <c r="H1847" s="134">
        <f>Systematic[[#This Row],[SampleVariableLabel]]+100*Systematic[[#This Row],[State]]</f>
        <v>5031105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5</v>
      </c>
      <c r="B1848" s="1">
        <f t="shared" si="88"/>
        <v>3</v>
      </c>
      <c r="C1848" s="1">
        <f>IF(Systematic[[#This Row],[VariableIndex]]&gt;1,C1847,IF(C1847+1=StepsPerSubsample,0,C1847+1))</f>
        <v>11</v>
      </c>
      <c r="D1848" s="1">
        <f t="shared" si="86"/>
        <v>6</v>
      </c>
      <c r="E1848" s="1" t="str">
        <f>INDEX(Protocol[Mark],MATCH(C1848,Protocol[Step],0))</f>
        <v>10Ama</v>
      </c>
      <c r="F1848" s="151" t="str">
        <f>INDEX(Variables[Variable],MATCH(Systematic[[#This Row],[VariableIndex]],Variables[Index],0))</f>
        <v>FCR (mt: ROX-corr.)</v>
      </c>
      <c r="G1848" s="134">
        <f>Systematic[[#This Row],[Sample]]*1000000+Systematic[[#This Row],[SubSample]]*10000+Systematic[[#This Row],[VariableIndex]]</f>
        <v>5030006</v>
      </c>
      <c r="H1848" s="134">
        <f>Systematic[[#This Row],[SampleVariableLabel]]+100*Systematic[[#This Row],[State]]</f>
        <v>5031106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5</v>
      </c>
      <c r="B1849" s="1">
        <f t="shared" si="88"/>
        <v>3</v>
      </c>
      <c r="C1849" s="1">
        <f>IF(Systematic[[#This Row],[VariableIndex]]&gt;1,C1848,IF(C1848+1=StepsPerSubsample,0,C1848+1))</f>
        <v>11</v>
      </c>
      <c r="D1849" s="1">
        <f t="shared" si="86"/>
        <v>7</v>
      </c>
      <c r="E1849" s="1" t="str">
        <f>INDEX(Protocol[Mark],MATCH(C1849,Protocol[Step],0))</f>
        <v>10Ama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5030007</v>
      </c>
      <c r="H1849" s="134">
        <f>Systematic[[#This Row],[SampleVariableLabel]]+100*Systematic[[#This Row],[State]]</f>
        <v>5031107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5</v>
      </c>
      <c r="B1850" s="1">
        <f t="shared" si="88"/>
        <v>3</v>
      </c>
      <c r="C1850" s="1">
        <f>IF(Systematic[[#This Row],[VariableIndex]]&gt;1,C1849,IF(C1849+1=StepsPerSubsample,0,C1849+1))</f>
        <v>12</v>
      </c>
      <c r="D1850" s="1">
        <f t="shared" si="86"/>
        <v>1</v>
      </c>
      <c r="E1850" s="1" t="str">
        <f>INDEX(Protocol[Mark],MATCH(C1850,Protocol[Step],0))</f>
        <v>11AsTm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5030001</v>
      </c>
      <c r="H1850" s="134">
        <f>Systematic[[#This Row],[SampleVariableLabel]]+100*Systematic[[#This Row],[State]]</f>
        <v>5031201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5</v>
      </c>
      <c r="B1851" s="1">
        <f t="shared" si="88"/>
        <v>3</v>
      </c>
      <c r="C1851" s="1">
        <f>IF(Systematic[[#This Row],[VariableIndex]]&gt;1,C1850,IF(C1850+1=StepsPerSubsample,0,C1850+1))</f>
        <v>12</v>
      </c>
      <c r="D1851" s="1">
        <f t="shared" si="86"/>
        <v>2</v>
      </c>
      <c r="E1851" s="1" t="str">
        <f>INDEX(Protocol[Mark],MATCH(C1851,Protocol[Step],0))</f>
        <v>11AsTm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5030002</v>
      </c>
      <c r="H1851" s="134">
        <f>Systematic[[#This Row],[SampleVariableLabel]]+100*Systematic[[#This Row],[State]]</f>
        <v>5031202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5</v>
      </c>
      <c r="B1852" s="1">
        <f t="shared" si="88"/>
        <v>3</v>
      </c>
      <c r="C1852" s="1">
        <f>IF(Systematic[[#This Row],[VariableIndex]]&gt;1,C1851,IF(C1851+1=StepsPerSubsample,0,C1851+1))</f>
        <v>12</v>
      </c>
      <c r="D1852" s="1">
        <f t="shared" si="86"/>
        <v>3</v>
      </c>
      <c r="E1852" s="1" t="str">
        <f>INDEX(Protocol[Mark],MATCH(C1852,Protocol[Step],0))</f>
        <v>11AsTm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5030003</v>
      </c>
      <c r="H1852" s="134">
        <f>Systematic[[#This Row],[SampleVariableLabel]]+100*Systematic[[#This Row],[State]]</f>
        <v>5031203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5</v>
      </c>
      <c r="B1853" s="1">
        <f t="shared" si="88"/>
        <v>3</v>
      </c>
      <c r="C1853" s="1">
        <f>IF(Systematic[[#This Row],[VariableIndex]]&gt;1,C1852,IF(C1852+1=StepsPerSubsample,0,C1852+1))</f>
        <v>12</v>
      </c>
      <c r="D1853" s="1">
        <f t="shared" si="86"/>
        <v>4</v>
      </c>
      <c r="E1853" s="1" t="str">
        <f>INDEX(Protocol[Mark],MATCH(C1853,Protocol[Step],0))</f>
        <v>11AsTm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5030004</v>
      </c>
      <c r="H1853" s="134">
        <f>Systematic[[#This Row],[SampleVariableLabel]]+100*Systematic[[#This Row],[State]]</f>
        <v>5031204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5</v>
      </c>
      <c r="B1854" s="1">
        <f t="shared" si="88"/>
        <v>3</v>
      </c>
      <c r="C1854" s="1">
        <f>IF(Systematic[[#This Row],[VariableIndex]]&gt;1,C1853,IF(C1853+1=StepsPerSubsample,0,C1853+1))</f>
        <v>12</v>
      </c>
      <c r="D1854" s="1">
        <f t="shared" si="86"/>
        <v>5</v>
      </c>
      <c r="E1854" s="1" t="str">
        <f>INDEX(Protocol[Mark],MATCH(C1854,Protocol[Step],0))</f>
        <v>11AsTm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5030005</v>
      </c>
      <c r="H1854" s="134">
        <f>Systematic[[#This Row],[SampleVariableLabel]]+100*Systematic[[#This Row],[State]]</f>
        <v>5031205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5</v>
      </c>
      <c r="B1855" s="1">
        <f t="shared" si="88"/>
        <v>3</v>
      </c>
      <c r="C1855" s="1">
        <f>IF(Systematic[[#This Row],[VariableIndex]]&gt;1,C1854,IF(C1854+1=StepsPerSubsample,0,C1854+1))</f>
        <v>12</v>
      </c>
      <c r="D1855" s="1">
        <f t="shared" si="86"/>
        <v>6</v>
      </c>
      <c r="E1855" s="1" t="str">
        <f>INDEX(Protocol[Mark],MATCH(C1855,Protocol[Step],0))</f>
        <v>11AsTm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5030006</v>
      </c>
      <c r="H1855" s="134">
        <f>Systematic[[#This Row],[SampleVariableLabel]]+100*Systematic[[#This Row],[State]]</f>
        <v>5031206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5</v>
      </c>
      <c r="B1856" s="1">
        <f t="shared" si="88"/>
        <v>3</v>
      </c>
      <c r="C1856" s="1">
        <f>IF(Systematic[[#This Row],[VariableIndex]]&gt;1,C1855,IF(C1855+1=StepsPerSubsample,0,C1855+1))</f>
        <v>12</v>
      </c>
      <c r="D1856" s="1">
        <f t="shared" si="86"/>
        <v>7</v>
      </c>
      <c r="E1856" s="1" t="str">
        <f>INDEX(Protocol[Mark],MATCH(C1856,Protocol[Step],0))</f>
        <v>11AsTm</v>
      </c>
      <c r="F1856" s="151" t="str">
        <f>INDEX(Variables[Variable],MATCH(Systematic[[#This Row],[VariableIndex]],Variables[Index],0))</f>
        <v>FCR (mt: ROX-corr.)</v>
      </c>
      <c r="G1856" s="134">
        <f>Systematic[[#This Row],[Sample]]*1000000+Systematic[[#This Row],[SubSample]]*10000+Systematic[[#This Row],[VariableIndex]]</f>
        <v>5030007</v>
      </c>
      <c r="H1856" s="134">
        <f>Systematic[[#This Row],[SampleVariableLabel]]+100*Systematic[[#This Row],[State]]</f>
        <v>5031207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5</v>
      </c>
      <c r="B1857" s="1">
        <f t="shared" si="88"/>
        <v>3</v>
      </c>
      <c r="C1857" s="1">
        <f>IF(Systematic[[#This Row],[VariableIndex]]&gt;1,C1856,IF(C1856+1=StepsPerSubsample,0,C1856+1))</f>
        <v>13</v>
      </c>
      <c r="D1857" s="1">
        <f t="shared" si="86"/>
        <v>1</v>
      </c>
      <c r="E1857" s="1" t="str">
        <f>INDEX(Protocol[Mark],MATCH(C1857,Protocol[Step],0))</f>
        <v>12Azd</v>
      </c>
      <c r="F1857" s="151" t="str">
        <f>INDEX(Variables[Variable],MATCH(Systematic[[#This Row],[VariableIndex]],Variables[Index],0))</f>
        <v>O2 concentration</v>
      </c>
      <c r="G1857" s="134">
        <f>Systematic[[#This Row],[Sample]]*1000000+Systematic[[#This Row],[SubSample]]*10000+Systematic[[#This Row],[VariableIndex]]</f>
        <v>5030001</v>
      </c>
      <c r="H1857" s="134">
        <f>Systematic[[#This Row],[SampleVariableLabel]]+100*Systematic[[#This Row],[State]]</f>
        <v>5031301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5</v>
      </c>
      <c r="B1858" s="1">
        <f t="shared" si="88"/>
        <v>3</v>
      </c>
      <c r="C1858" s="1">
        <f>IF(Systematic[[#This Row],[VariableIndex]]&gt;1,C1857,IF(C1857+1=StepsPerSubsample,0,C1857+1))</f>
        <v>13</v>
      </c>
      <c r="D1858" s="1">
        <f t="shared" si="86"/>
        <v>2</v>
      </c>
      <c r="E1858" s="1" t="str">
        <f>INDEX(Protocol[Mark],MATCH(C1858,Protocol[Step],0))</f>
        <v>12Azd</v>
      </c>
      <c r="F1858" s="151" t="str">
        <f>INDEX(Variables[Variable],MATCH(Systematic[[#This Row],[VariableIndex]],Variables[Index],0))</f>
        <v>O2 flux per volume</v>
      </c>
      <c r="G1858" s="134">
        <f>Systematic[[#This Row],[Sample]]*1000000+Systematic[[#This Row],[SubSample]]*10000+Systematic[[#This Row],[VariableIndex]]</f>
        <v>5030002</v>
      </c>
      <c r="H1858" s="134">
        <f>Systematic[[#This Row],[SampleVariableLabel]]+100*Systematic[[#This Row],[State]]</f>
        <v>5031302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5</v>
      </c>
      <c r="B1859" s="1">
        <f t="shared" si="88"/>
        <v>3</v>
      </c>
      <c r="C1859" s="1">
        <f>IF(Systematic[[#This Row],[VariableIndex]]&gt;1,C1858,IF(C1858+1=StepsPerSubsample,0,C1858+1))</f>
        <v>13</v>
      </c>
      <c r="D1859" s="1">
        <f t="shared" ref="D1859:D1922" si="89">IF(D1858=nVariables,1,D1858+1)</f>
        <v>3</v>
      </c>
      <c r="E1859" s="1" t="str">
        <f>INDEX(Protocol[Mark],MATCH(C1859,Protocol[Step],0))</f>
        <v>12Azd</v>
      </c>
      <c r="F1859" s="151" t="str">
        <f>INDEX(Variables[Variable],MATCH(Systematic[[#This Row],[VariableIndex]],Variables[Index],0))</f>
        <v>Specific flux</v>
      </c>
      <c r="G1859" s="134">
        <f>Systematic[[#This Row],[Sample]]*1000000+Systematic[[#This Row],[SubSample]]*10000+Systematic[[#This Row],[VariableIndex]]</f>
        <v>5030003</v>
      </c>
      <c r="H1859" s="134">
        <f>Systematic[[#This Row],[SampleVariableLabel]]+100*Systematic[[#This Row],[State]]</f>
        <v>5031303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5</v>
      </c>
      <c r="B1860" s="1">
        <f t="shared" si="88"/>
        <v>3</v>
      </c>
      <c r="C1860" s="1">
        <f>IF(Systematic[[#This Row],[VariableIndex]]&gt;1,C1859,IF(C1859+1=StepsPerSubsample,0,C1859+1))</f>
        <v>13</v>
      </c>
      <c r="D1860" s="1">
        <f t="shared" si="89"/>
        <v>4</v>
      </c>
      <c r="E1860" s="1" t="str">
        <f>INDEX(Protocol[Mark],MATCH(C1860,Protocol[Step],0))</f>
        <v>12Azd</v>
      </c>
      <c r="F1860" s="151" t="str">
        <f>INDEX(Variables[Variable],MATCH(Systematic[[#This Row],[VariableIndex]],Variables[Index],0))</f>
        <v>Flux control ratio</v>
      </c>
      <c r="G1860" s="134">
        <f>Systematic[[#This Row],[Sample]]*1000000+Systematic[[#This Row],[SubSample]]*10000+Systematic[[#This Row],[VariableIndex]]</f>
        <v>5030004</v>
      </c>
      <c r="H1860" s="134">
        <f>Systematic[[#This Row],[SampleVariableLabel]]+100*Systematic[[#This Row],[State]]</f>
        <v>5031304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5</v>
      </c>
      <c r="B1861" s="1">
        <f t="shared" si="88"/>
        <v>3</v>
      </c>
      <c r="C1861" s="1">
        <f>IF(Systematic[[#This Row],[VariableIndex]]&gt;1,C1860,IF(C1860+1=StepsPerSubsample,0,C1860+1))</f>
        <v>13</v>
      </c>
      <c r="D1861" s="1">
        <f t="shared" si="89"/>
        <v>5</v>
      </c>
      <c r="E1861" s="1" t="str">
        <f>INDEX(Protocol[Mark],MATCH(C1861,Protocol[Step],0))</f>
        <v>12Azd</v>
      </c>
      <c r="F1861" s="151" t="str">
        <f>INDEX(Variables[Variable],MATCH(Systematic[[#This Row],[VariableIndex]],Variables[Index],0))</f>
        <v>Specific flux (mt)</v>
      </c>
      <c r="G1861" s="134">
        <f>Systematic[[#This Row],[Sample]]*1000000+Systematic[[#This Row],[SubSample]]*10000+Systematic[[#This Row],[VariableIndex]]</f>
        <v>5030005</v>
      </c>
      <c r="H1861" s="134">
        <f>Systematic[[#This Row],[SampleVariableLabel]]+100*Systematic[[#This Row],[State]]</f>
        <v>5031305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5</v>
      </c>
      <c r="B1862" s="1">
        <f t="shared" si="88"/>
        <v>3</v>
      </c>
      <c r="C1862" s="1">
        <f>IF(Systematic[[#This Row],[VariableIndex]]&gt;1,C1861,IF(C1861+1=StepsPerSubsample,0,C1861+1))</f>
        <v>13</v>
      </c>
      <c r="D1862" s="1">
        <f t="shared" si="89"/>
        <v>6</v>
      </c>
      <c r="E1862" s="1" t="str">
        <f>INDEX(Protocol[Mark],MATCH(C1862,Protocol[Step],0))</f>
        <v>12Azd</v>
      </c>
      <c r="F1862" s="151" t="str">
        <f>INDEX(Variables[Variable],MATCH(Systematic[[#This Row],[VariableIndex]],Variables[Index],0))</f>
        <v>FCR (mt: ROX-corr.)</v>
      </c>
      <c r="G1862" s="134">
        <f>Systematic[[#This Row],[Sample]]*1000000+Systematic[[#This Row],[SubSample]]*10000+Systematic[[#This Row],[VariableIndex]]</f>
        <v>5030006</v>
      </c>
      <c r="H1862" s="134">
        <f>Systematic[[#This Row],[SampleVariableLabel]]+100*Systematic[[#This Row],[State]]</f>
        <v>5031306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5</v>
      </c>
      <c r="B1863" s="1">
        <f t="shared" si="88"/>
        <v>3</v>
      </c>
      <c r="C1863" s="1">
        <f>IF(Systematic[[#This Row],[VariableIndex]]&gt;1,C1862,IF(C1862+1=StepsPerSubsample,0,C1862+1))</f>
        <v>13</v>
      </c>
      <c r="D1863" s="1">
        <f t="shared" si="89"/>
        <v>7</v>
      </c>
      <c r="E1863" s="1" t="str">
        <f>INDEX(Protocol[Mark],MATCH(C1863,Protocol[Step],0))</f>
        <v>12Azd</v>
      </c>
      <c r="F1863" s="151" t="str">
        <f>INDEX(Variables[Variable],MATCH(Systematic[[#This Row],[VariableIndex]],Variables[Index],0))</f>
        <v>FCR (mt: ROX-corr.)</v>
      </c>
      <c r="G1863" s="134">
        <f>Systematic[[#This Row],[Sample]]*1000000+Systematic[[#This Row],[SubSample]]*10000+Systematic[[#This Row],[VariableIndex]]</f>
        <v>5030007</v>
      </c>
      <c r="H1863" s="134">
        <f>Systematic[[#This Row],[SampleVariableLabel]]+100*Systematic[[#This Row],[State]]</f>
        <v>5031307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5</v>
      </c>
      <c r="B1864" s="1">
        <f t="shared" si="88"/>
        <v>4</v>
      </c>
      <c r="C1864" s="1">
        <f>IF(Systematic[[#This Row],[VariableIndex]]&gt;1,C1863,IF(C1863+1=StepsPerSubsample,0,C1863+1))</f>
        <v>0</v>
      </c>
      <c r="D1864" s="1">
        <f t="shared" si="89"/>
        <v>1</v>
      </c>
      <c r="E1864" s="1" t="str">
        <f>INDEX(Protocol[Mark],MATCH(C1864,Protocol[Step],0))</f>
        <v>1ce</v>
      </c>
      <c r="F1864" s="151" t="str">
        <f>INDEX(Variables[Variable],MATCH(Systematic[[#This Row],[VariableIndex]],Variables[Index],0))</f>
        <v>O2 concentration</v>
      </c>
      <c r="G1864" s="134">
        <f>Systematic[[#This Row],[Sample]]*1000000+Systematic[[#This Row],[SubSample]]*10000+Systematic[[#This Row],[VariableIndex]]</f>
        <v>5040001</v>
      </c>
      <c r="H1864" s="134">
        <f>Systematic[[#This Row],[SampleVariableLabel]]+100*Systematic[[#This Row],[State]]</f>
        <v>5040001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5</v>
      </c>
      <c r="B1865" s="1">
        <f t="shared" si="88"/>
        <v>4</v>
      </c>
      <c r="C1865" s="1">
        <f>IF(Systematic[[#This Row],[VariableIndex]]&gt;1,C1864,IF(C1864+1=StepsPerSubsample,0,C1864+1))</f>
        <v>0</v>
      </c>
      <c r="D1865" s="1">
        <f t="shared" si="89"/>
        <v>2</v>
      </c>
      <c r="E1865" s="1" t="str">
        <f>INDEX(Protocol[Mark],MATCH(C1865,Protocol[Step],0))</f>
        <v>1ce</v>
      </c>
      <c r="F1865" s="151" t="str">
        <f>INDEX(Variables[Variable],MATCH(Systematic[[#This Row],[VariableIndex]],Variables[Index],0))</f>
        <v>O2 flux per volume</v>
      </c>
      <c r="G1865" s="134">
        <f>Systematic[[#This Row],[Sample]]*1000000+Systematic[[#This Row],[SubSample]]*10000+Systematic[[#This Row],[VariableIndex]]</f>
        <v>5040002</v>
      </c>
      <c r="H1865" s="134">
        <f>Systematic[[#This Row],[SampleVariableLabel]]+100*Systematic[[#This Row],[State]]</f>
        <v>5040002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5</v>
      </c>
      <c r="B1866" s="1">
        <f t="shared" si="88"/>
        <v>4</v>
      </c>
      <c r="C1866" s="1">
        <f>IF(Systematic[[#This Row],[VariableIndex]]&gt;1,C1865,IF(C1865+1=StepsPerSubsample,0,C1865+1))</f>
        <v>0</v>
      </c>
      <c r="D1866" s="1">
        <f t="shared" si="89"/>
        <v>3</v>
      </c>
      <c r="E1866" s="1" t="str">
        <f>INDEX(Protocol[Mark],MATCH(C1866,Protocol[Step],0))</f>
        <v>1ce</v>
      </c>
      <c r="F1866" s="151" t="str">
        <f>INDEX(Variables[Variable],MATCH(Systematic[[#This Row],[VariableIndex]],Variables[Index],0))</f>
        <v>Specific flux</v>
      </c>
      <c r="G1866" s="134">
        <f>Systematic[[#This Row],[Sample]]*1000000+Systematic[[#This Row],[SubSample]]*10000+Systematic[[#This Row],[VariableIndex]]</f>
        <v>5040003</v>
      </c>
      <c r="H1866" s="134">
        <f>Systematic[[#This Row],[SampleVariableLabel]]+100*Systematic[[#This Row],[State]]</f>
        <v>5040003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5</v>
      </c>
      <c r="B1867" s="1">
        <f t="shared" si="88"/>
        <v>4</v>
      </c>
      <c r="C1867" s="1">
        <f>IF(Systematic[[#This Row],[VariableIndex]]&gt;1,C1866,IF(C1866+1=StepsPerSubsample,0,C1866+1))</f>
        <v>0</v>
      </c>
      <c r="D1867" s="1">
        <f t="shared" si="89"/>
        <v>4</v>
      </c>
      <c r="E1867" s="1" t="str">
        <f>INDEX(Protocol[Mark],MATCH(C1867,Protocol[Step],0))</f>
        <v>1ce</v>
      </c>
      <c r="F1867" s="151" t="str">
        <f>INDEX(Variables[Variable],MATCH(Systematic[[#This Row],[VariableIndex]],Variables[Index],0))</f>
        <v>Flux control ratio</v>
      </c>
      <c r="G1867" s="134">
        <f>Systematic[[#This Row],[Sample]]*1000000+Systematic[[#This Row],[SubSample]]*10000+Systematic[[#This Row],[VariableIndex]]</f>
        <v>5040004</v>
      </c>
      <c r="H1867" s="134">
        <f>Systematic[[#This Row],[SampleVariableLabel]]+100*Systematic[[#This Row],[State]]</f>
        <v>5040004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5</v>
      </c>
      <c r="B1868" s="1">
        <f t="shared" si="88"/>
        <v>4</v>
      </c>
      <c r="C1868" s="1">
        <f>IF(Systematic[[#This Row],[VariableIndex]]&gt;1,C1867,IF(C1867+1=StepsPerSubsample,0,C1867+1))</f>
        <v>0</v>
      </c>
      <c r="D1868" s="1">
        <f t="shared" si="89"/>
        <v>5</v>
      </c>
      <c r="E1868" s="1" t="str">
        <f>INDEX(Protocol[Mark],MATCH(C1868,Protocol[Step],0))</f>
        <v>1ce</v>
      </c>
      <c r="F1868" s="151" t="str">
        <f>INDEX(Variables[Variable],MATCH(Systematic[[#This Row],[VariableIndex]],Variables[Index],0))</f>
        <v>Specific flux (mt)</v>
      </c>
      <c r="G1868" s="134">
        <f>Systematic[[#This Row],[Sample]]*1000000+Systematic[[#This Row],[SubSample]]*10000+Systematic[[#This Row],[VariableIndex]]</f>
        <v>5040005</v>
      </c>
      <c r="H1868" s="134">
        <f>Systematic[[#This Row],[SampleVariableLabel]]+100*Systematic[[#This Row],[State]]</f>
        <v>5040005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5</v>
      </c>
      <c r="B1869" s="1">
        <f t="shared" si="88"/>
        <v>4</v>
      </c>
      <c r="C1869" s="1">
        <f>IF(Systematic[[#This Row],[VariableIndex]]&gt;1,C1868,IF(C1868+1=StepsPerSubsample,0,C1868+1))</f>
        <v>0</v>
      </c>
      <c r="D1869" s="1">
        <f t="shared" si="89"/>
        <v>6</v>
      </c>
      <c r="E1869" s="1" t="str">
        <f>INDEX(Protocol[Mark],MATCH(C1869,Protocol[Step],0))</f>
        <v>1ce</v>
      </c>
      <c r="F1869" s="151" t="str">
        <f>INDEX(Variables[Variable],MATCH(Systematic[[#This Row],[VariableIndex]],Variables[Index],0))</f>
        <v>FCR (mt: ROX-corr.)</v>
      </c>
      <c r="G1869" s="134">
        <f>Systematic[[#This Row],[Sample]]*1000000+Systematic[[#This Row],[SubSample]]*10000+Systematic[[#This Row],[VariableIndex]]</f>
        <v>5040006</v>
      </c>
      <c r="H1869" s="134">
        <f>Systematic[[#This Row],[SampleVariableLabel]]+100*Systematic[[#This Row],[State]]</f>
        <v>5040006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5</v>
      </c>
      <c r="B1870" s="1">
        <f t="shared" si="88"/>
        <v>4</v>
      </c>
      <c r="C1870" s="1">
        <f>IF(Systematic[[#This Row],[VariableIndex]]&gt;1,C1869,IF(C1869+1=StepsPerSubsample,0,C1869+1))</f>
        <v>0</v>
      </c>
      <c r="D1870" s="1">
        <f t="shared" si="89"/>
        <v>7</v>
      </c>
      <c r="E1870" s="1" t="str">
        <f>INDEX(Protocol[Mark],MATCH(C1870,Protocol[Step],0))</f>
        <v>1ce</v>
      </c>
      <c r="F1870" s="151" t="str">
        <f>INDEX(Variables[Variable],MATCH(Systematic[[#This Row],[VariableIndex]],Variables[Index],0))</f>
        <v>FCR (mt: ROX-corr.)</v>
      </c>
      <c r="G1870" s="134">
        <f>Systematic[[#This Row],[Sample]]*1000000+Systematic[[#This Row],[SubSample]]*10000+Systematic[[#This Row],[VariableIndex]]</f>
        <v>5040007</v>
      </c>
      <c r="H1870" s="134">
        <f>Systematic[[#This Row],[SampleVariableLabel]]+100*Systematic[[#This Row],[State]]</f>
        <v>5040007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5</v>
      </c>
      <c r="B1871" s="1">
        <f t="shared" si="88"/>
        <v>4</v>
      </c>
      <c r="C1871" s="1">
        <f>IF(Systematic[[#This Row],[VariableIndex]]&gt;1,C1870,IF(C1870+1=StepsPerSubsample,0,C1870+1))</f>
        <v>1</v>
      </c>
      <c r="D1871" s="1">
        <f t="shared" si="89"/>
        <v>1</v>
      </c>
      <c r="E1871" s="1" t="str">
        <f>INDEX(Protocol[Mark],MATCH(C1871,Protocol[Step],0))</f>
        <v>2P10</v>
      </c>
      <c r="F1871" s="151" t="str">
        <f>INDEX(Variables[Variable],MATCH(Systematic[[#This Row],[VariableIndex]],Variables[Index],0))</f>
        <v>O2 concentration</v>
      </c>
      <c r="G1871" s="134">
        <f>Systematic[[#This Row],[Sample]]*1000000+Systematic[[#This Row],[SubSample]]*10000+Systematic[[#This Row],[VariableIndex]]</f>
        <v>5040001</v>
      </c>
      <c r="H1871" s="134">
        <f>Systematic[[#This Row],[SampleVariableLabel]]+100*Systematic[[#This Row],[State]]</f>
        <v>5040101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5</v>
      </c>
      <c r="B1872" s="1">
        <f t="shared" si="88"/>
        <v>4</v>
      </c>
      <c r="C1872" s="1">
        <f>IF(Systematic[[#This Row],[VariableIndex]]&gt;1,C1871,IF(C1871+1=StepsPerSubsample,0,C1871+1))</f>
        <v>1</v>
      </c>
      <c r="D1872" s="1">
        <f t="shared" si="89"/>
        <v>2</v>
      </c>
      <c r="E1872" s="1" t="str">
        <f>INDEX(Protocol[Mark],MATCH(C1872,Protocol[Step],0))</f>
        <v>2P10</v>
      </c>
      <c r="F1872" s="151" t="str">
        <f>INDEX(Variables[Variable],MATCH(Systematic[[#This Row],[VariableIndex]],Variables[Index],0))</f>
        <v>O2 flux per volume</v>
      </c>
      <c r="G1872" s="134">
        <f>Systematic[[#This Row],[Sample]]*1000000+Systematic[[#This Row],[SubSample]]*10000+Systematic[[#This Row],[VariableIndex]]</f>
        <v>5040002</v>
      </c>
      <c r="H1872" s="134">
        <f>Systematic[[#This Row],[SampleVariableLabel]]+100*Systematic[[#This Row],[State]]</f>
        <v>5040102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5</v>
      </c>
      <c r="B1873" s="1">
        <f t="shared" si="88"/>
        <v>4</v>
      </c>
      <c r="C1873" s="1">
        <f>IF(Systematic[[#This Row],[VariableIndex]]&gt;1,C1872,IF(C1872+1=StepsPerSubsample,0,C1872+1))</f>
        <v>1</v>
      </c>
      <c r="D1873" s="1">
        <f t="shared" si="89"/>
        <v>3</v>
      </c>
      <c r="E1873" s="1" t="str">
        <f>INDEX(Protocol[Mark],MATCH(C1873,Protocol[Step],0))</f>
        <v>2P10</v>
      </c>
      <c r="F1873" s="151" t="str">
        <f>INDEX(Variables[Variable],MATCH(Systematic[[#This Row],[VariableIndex]],Variables[Index],0))</f>
        <v>Specific flux</v>
      </c>
      <c r="G1873" s="134">
        <f>Systematic[[#This Row],[Sample]]*1000000+Systematic[[#This Row],[SubSample]]*10000+Systematic[[#This Row],[VariableIndex]]</f>
        <v>5040003</v>
      </c>
      <c r="H1873" s="134">
        <f>Systematic[[#This Row],[SampleVariableLabel]]+100*Systematic[[#This Row],[State]]</f>
        <v>5040103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5</v>
      </c>
      <c r="B1874" s="1">
        <f t="shared" si="88"/>
        <v>4</v>
      </c>
      <c r="C1874" s="1">
        <f>IF(Systematic[[#This Row],[VariableIndex]]&gt;1,C1873,IF(C1873+1=StepsPerSubsample,0,C1873+1))</f>
        <v>1</v>
      </c>
      <c r="D1874" s="1">
        <f t="shared" si="89"/>
        <v>4</v>
      </c>
      <c r="E1874" s="1" t="str">
        <f>INDEX(Protocol[Mark],MATCH(C1874,Protocol[Step],0))</f>
        <v>2P10</v>
      </c>
      <c r="F1874" s="151" t="str">
        <f>INDEX(Variables[Variable],MATCH(Systematic[[#This Row],[VariableIndex]],Variables[Index],0))</f>
        <v>Flux control ratio</v>
      </c>
      <c r="G1874" s="134">
        <f>Systematic[[#This Row],[Sample]]*1000000+Systematic[[#This Row],[SubSample]]*10000+Systematic[[#This Row],[VariableIndex]]</f>
        <v>5040004</v>
      </c>
      <c r="H1874" s="134">
        <f>Systematic[[#This Row],[SampleVariableLabel]]+100*Systematic[[#This Row],[State]]</f>
        <v>5040104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5</v>
      </c>
      <c r="B1875" s="1">
        <f t="shared" si="88"/>
        <v>4</v>
      </c>
      <c r="C1875" s="1">
        <f>IF(Systematic[[#This Row],[VariableIndex]]&gt;1,C1874,IF(C1874+1=StepsPerSubsample,0,C1874+1))</f>
        <v>1</v>
      </c>
      <c r="D1875" s="1">
        <f t="shared" si="89"/>
        <v>5</v>
      </c>
      <c r="E1875" s="1" t="str">
        <f>INDEX(Protocol[Mark],MATCH(C1875,Protocol[Step],0))</f>
        <v>2P10</v>
      </c>
      <c r="F1875" s="151" t="str">
        <f>INDEX(Variables[Variable],MATCH(Systematic[[#This Row],[VariableIndex]],Variables[Index],0))</f>
        <v>Specific flux (mt)</v>
      </c>
      <c r="G1875" s="134">
        <f>Systematic[[#This Row],[Sample]]*1000000+Systematic[[#This Row],[SubSample]]*10000+Systematic[[#This Row],[VariableIndex]]</f>
        <v>5040005</v>
      </c>
      <c r="H1875" s="134">
        <f>Systematic[[#This Row],[SampleVariableLabel]]+100*Systematic[[#This Row],[State]]</f>
        <v>5040105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5</v>
      </c>
      <c r="B1876" s="1">
        <f t="shared" si="88"/>
        <v>4</v>
      </c>
      <c r="C1876" s="1">
        <f>IF(Systematic[[#This Row],[VariableIndex]]&gt;1,C1875,IF(C1875+1=StepsPerSubsample,0,C1875+1))</f>
        <v>1</v>
      </c>
      <c r="D1876" s="1">
        <f t="shared" si="89"/>
        <v>6</v>
      </c>
      <c r="E1876" s="1" t="str">
        <f>INDEX(Protocol[Mark],MATCH(C1876,Protocol[Step],0))</f>
        <v>2P10</v>
      </c>
      <c r="F1876" s="151" t="str">
        <f>INDEX(Variables[Variable],MATCH(Systematic[[#This Row],[VariableIndex]],Variables[Index],0))</f>
        <v>FCR (mt: ROX-corr.)</v>
      </c>
      <c r="G1876" s="134">
        <f>Systematic[[#This Row],[Sample]]*1000000+Systematic[[#This Row],[SubSample]]*10000+Systematic[[#This Row],[VariableIndex]]</f>
        <v>5040006</v>
      </c>
      <c r="H1876" s="134">
        <f>Systematic[[#This Row],[SampleVariableLabel]]+100*Systematic[[#This Row],[State]]</f>
        <v>5040106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5</v>
      </c>
      <c r="B1877" s="1">
        <f t="shared" si="88"/>
        <v>4</v>
      </c>
      <c r="C1877" s="1">
        <f>IF(Systematic[[#This Row],[VariableIndex]]&gt;1,C1876,IF(C1876+1=StepsPerSubsample,0,C1876+1))</f>
        <v>1</v>
      </c>
      <c r="D1877" s="1">
        <f t="shared" si="89"/>
        <v>7</v>
      </c>
      <c r="E1877" s="1" t="str">
        <f>INDEX(Protocol[Mark],MATCH(C1877,Protocol[Step],0))</f>
        <v>2P10</v>
      </c>
      <c r="F1877" s="151" t="str">
        <f>INDEX(Variables[Variable],MATCH(Systematic[[#This Row],[VariableIndex]],Variables[Index],0))</f>
        <v>FCR (mt: ROX-corr.)</v>
      </c>
      <c r="G1877" s="134">
        <f>Systematic[[#This Row],[Sample]]*1000000+Systematic[[#This Row],[SubSample]]*10000+Systematic[[#This Row],[VariableIndex]]</f>
        <v>5040007</v>
      </c>
      <c r="H1877" s="134">
        <f>Systematic[[#This Row],[SampleVariableLabel]]+100*Systematic[[#This Row],[State]]</f>
        <v>5040107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5</v>
      </c>
      <c r="B1878" s="1">
        <f t="shared" si="88"/>
        <v>4</v>
      </c>
      <c r="C1878" s="1">
        <f>IF(Systematic[[#This Row],[VariableIndex]]&gt;1,C1877,IF(C1877+1=StepsPerSubsample,0,C1877+1))</f>
        <v>2</v>
      </c>
      <c r="D1878" s="1">
        <f t="shared" si="89"/>
        <v>1</v>
      </c>
      <c r="E1878" s="1" t="str">
        <f>INDEX(Protocol[Mark],MATCH(C1878,Protocol[Step],0))</f>
        <v>3Omy</v>
      </c>
      <c r="F1878" s="151" t="str">
        <f>INDEX(Variables[Variable],MATCH(Systematic[[#This Row],[VariableIndex]],Variables[Index],0))</f>
        <v>O2 concentration</v>
      </c>
      <c r="G1878" s="134">
        <f>Systematic[[#This Row],[Sample]]*1000000+Systematic[[#This Row],[SubSample]]*10000+Systematic[[#This Row],[VariableIndex]]</f>
        <v>5040001</v>
      </c>
      <c r="H1878" s="134">
        <f>Systematic[[#This Row],[SampleVariableLabel]]+100*Systematic[[#This Row],[State]]</f>
        <v>5040201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5</v>
      </c>
      <c r="B1879" s="1">
        <f t="shared" si="88"/>
        <v>4</v>
      </c>
      <c r="C1879" s="1">
        <f>IF(Systematic[[#This Row],[VariableIndex]]&gt;1,C1878,IF(C1878+1=StepsPerSubsample,0,C1878+1))</f>
        <v>2</v>
      </c>
      <c r="D1879" s="1">
        <f t="shared" si="89"/>
        <v>2</v>
      </c>
      <c r="E1879" s="1" t="str">
        <f>INDEX(Protocol[Mark],MATCH(C1879,Protocol[Step],0))</f>
        <v>3Omy</v>
      </c>
      <c r="F1879" s="151" t="str">
        <f>INDEX(Variables[Variable],MATCH(Systematic[[#This Row],[VariableIndex]],Variables[Index],0))</f>
        <v>O2 flux per volume</v>
      </c>
      <c r="G1879" s="134">
        <f>Systematic[[#This Row],[Sample]]*1000000+Systematic[[#This Row],[SubSample]]*10000+Systematic[[#This Row],[VariableIndex]]</f>
        <v>5040002</v>
      </c>
      <c r="H1879" s="134">
        <f>Systematic[[#This Row],[SampleVariableLabel]]+100*Systematic[[#This Row],[State]]</f>
        <v>5040202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5</v>
      </c>
      <c r="B1880" s="1">
        <f t="shared" si="88"/>
        <v>4</v>
      </c>
      <c r="C1880" s="1">
        <f>IF(Systematic[[#This Row],[VariableIndex]]&gt;1,C1879,IF(C1879+1=StepsPerSubsample,0,C1879+1))</f>
        <v>2</v>
      </c>
      <c r="D1880" s="1">
        <f t="shared" si="89"/>
        <v>3</v>
      </c>
      <c r="E1880" s="1" t="str">
        <f>INDEX(Protocol[Mark],MATCH(C1880,Protocol[Step],0))</f>
        <v>3Omy</v>
      </c>
      <c r="F1880" s="151" t="str">
        <f>INDEX(Variables[Variable],MATCH(Systematic[[#This Row],[VariableIndex]],Variables[Index],0))</f>
        <v>Specific flux</v>
      </c>
      <c r="G1880" s="134">
        <f>Systematic[[#This Row],[Sample]]*1000000+Systematic[[#This Row],[SubSample]]*10000+Systematic[[#This Row],[VariableIndex]]</f>
        <v>5040003</v>
      </c>
      <c r="H1880" s="134">
        <f>Systematic[[#This Row],[SampleVariableLabel]]+100*Systematic[[#This Row],[State]]</f>
        <v>5040203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5</v>
      </c>
      <c r="B1881" s="1">
        <f t="shared" si="88"/>
        <v>4</v>
      </c>
      <c r="C1881" s="1">
        <f>IF(Systematic[[#This Row],[VariableIndex]]&gt;1,C1880,IF(C1880+1=StepsPerSubsample,0,C1880+1))</f>
        <v>2</v>
      </c>
      <c r="D1881" s="1">
        <f t="shared" si="89"/>
        <v>4</v>
      </c>
      <c r="E1881" s="1" t="str">
        <f>INDEX(Protocol[Mark],MATCH(C1881,Protocol[Step],0))</f>
        <v>3Omy</v>
      </c>
      <c r="F1881" s="151" t="str">
        <f>INDEX(Variables[Variable],MATCH(Systematic[[#This Row],[VariableIndex]],Variables[Index],0))</f>
        <v>Flux control ratio</v>
      </c>
      <c r="G1881" s="134">
        <f>Systematic[[#This Row],[Sample]]*1000000+Systematic[[#This Row],[SubSample]]*10000+Systematic[[#This Row],[VariableIndex]]</f>
        <v>5040004</v>
      </c>
      <c r="H1881" s="134">
        <f>Systematic[[#This Row],[SampleVariableLabel]]+100*Systematic[[#This Row],[State]]</f>
        <v>5040204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5</v>
      </c>
      <c r="B1882" s="1">
        <f t="shared" si="88"/>
        <v>4</v>
      </c>
      <c r="C1882" s="1">
        <f>IF(Systematic[[#This Row],[VariableIndex]]&gt;1,C1881,IF(C1881+1=StepsPerSubsample,0,C1881+1))</f>
        <v>2</v>
      </c>
      <c r="D1882" s="1">
        <f t="shared" si="89"/>
        <v>5</v>
      </c>
      <c r="E1882" s="1" t="str">
        <f>INDEX(Protocol[Mark],MATCH(C1882,Protocol[Step],0))</f>
        <v>3Omy</v>
      </c>
      <c r="F1882" s="151" t="str">
        <f>INDEX(Variables[Variable],MATCH(Systematic[[#This Row],[VariableIndex]],Variables[Index],0))</f>
        <v>Specific flux (mt)</v>
      </c>
      <c r="G1882" s="134">
        <f>Systematic[[#This Row],[Sample]]*1000000+Systematic[[#This Row],[SubSample]]*10000+Systematic[[#This Row],[VariableIndex]]</f>
        <v>5040005</v>
      </c>
      <c r="H1882" s="134">
        <f>Systematic[[#This Row],[SampleVariableLabel]]+100*Systematic[[#This Row],[State]]</f>
        <v>5040205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5</v>
      </c>
      <c r="B1883" s="1">
        <f t="shared" si="88"/>
        <v>4</v>
      </c>
      <c r="C1883" s="1">
        <f>IF(Systematic[[#This Row],[VariableIndex]]&gt;1,C1882,IF(C1882+1=StepsPerSubsample,0,C1882+1))</f>
        <v>2</v>
      </c>
      <c r="D1883" s="1">
        <f t="shared" si="89"/>
        <v>6</v>
      </c>
      <c r="E1883" s="1" t="str">
        <f>INDEX(Protocol[Mark],MATCH(C1883,Protocol[Step],0))</f>
        <v>3Omy</v>
      </c>
      <c r="F1883" s="151" t="str">
        <f>INDEX(Variables[Variable],MATCH(Systematic[[#This Row],[VariableIndex]],Variables[Index],0))</f>
        <v>FCR (mt: ROX-corr.)</v>
      </c>
      <c r="G1883" s="134">
        <f>Systematic[[#This Row],[Sample]]*1000000+Systematic[[#This Row],[SubSample]]*10000+Systematic[[#This Row],[VariableIndex]]</f>
        <v>5040006</v>
      </c>
      <c r="H1883" s="134">
        <f>Systematic[[#This Row],[SampleVariableLabel]]+100*Systematic[[#This Row],[State]]</f>
        <v>5040206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5</v>
      </c>
      <c r="B1884" s="1">
        <f t="shared" si="88"/>
        <v>4</v>
      </c>
      <c r="C1884" s="1">
        <f>IF(Systematic[[#This Row],[VariableIndex]]&gt;1,C1883,IF(C1883+1=StepsPerSubsample,0,C1883+1))</f>
        <v>2</v>
      </c>
      <c r="D1884" s="1">
        <f t="shared" si="89"/>
        <v>7</v>
      </c>
      <c r="E1884" s="1" t="str">
        <f>INDEX(Protocol[Mark],MATCH(C1884,Protocol[Step],0))</f>
        <v>3Omy</v>
      </c>
      <c r="F1884" s="151" t="str">
        <f>INDEX(Variables[Variable],MATCH(Systematic[[#This Row],[VariableIndex]],Variables[Index],0))</f>
        <v>FCR (mt: ROX-corr.)</v>
      </c>
      <c r="G1884" s="134">
        <f>Systematic[[#This Row],[Sample]]*1000000+Systematic[[#This Row],[SubSample]]*10000+Systematic[[#This Row],[VariableIndex]]</f>
        <v>5040007</v>
      </c>
      <c r="H1884" s="134">
        <f>Systematic[[#This Row],[SampleVariableLabel]]+100*Systematic[[#This Row],[State]]</f>
        <v>5040207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5</v>
      </c>
      <c r="B1885" s="1">
        <f t="shared" si="88"/>
        <v>4</v>
      </c>
      <c r="C1885" s="1">
        <f>IF(Systematic[[#This Row],[VariableIndex]]&gt;1,C1884,IF(C1884+1=StepsPerSubsample,0,C1884+1))</f>
        <v>3</v>
      </c>
      <c r="D1885" s="1">
        <f t="shared" si="89"/>
        <v>1</v>
      </c>
      <c r="E1885" s="1" t="str">
        <f>INDEX(Protocol[Mark],MATCH(C1885,Protocol[Step],0))</f>
        <v>4U</v>
      </c>
      <c r="F1885" s="151" t="str">
        <f>INDEX(Variables[Variable],MATCH(Systematic[[#This Row],[VariableIndex]],Variables[Index],0))</f>
        <v>O2 concentration</v>
      </c>
      <c r="G1885" s="134">
        <f>Systematic[[#This Row],[Sample]]*1000000+Systematic[[#This Row],[SubSample]]*10000+Systematic[[#This Row],[VariableIndex]]</f>
        <v>5040001</v>
      </c>
      <c r="H1885" s="134">
        <f>Systematic[[#This Row],[SampleVariableLabel]]+100*Systematic[[#This Row],[State]]</f>
        <v>5040301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5</v>
      </c>
      <c r="B1886" s="1">
        <f t="shared" si="88"/>
        <v>4</v>
      </c>
      <c r="C1886" s="1">
        <f>IF(Systematic[[#This Row],[VariableIndex]]&gt;1,C1885,IF(C1885+1=StepsPerSubsample,0,C1885+1))</f>
        <v>3</v>
      </c>
      <c r="D1886" s="1">
        <f t="shared" si="89"/>
        <v>2</v>
      </c>
      <c r="E1886" s="1" t="str">
        <f>INDEX(Protocol[Mark],MATCH(C1886,Protocol[Step],0))</f>
        <v>4U</v>
      </c>
      <c r="F1886" s="151" t="str">
        <f>INDEX(Variables[Variable],MATCH(Systematic[[#This Row],[VariableIndex]],Variables[Index],0))</f>
        <v>O2 flux per volume</v>
      </c>
      <c r="G1886" s="134">
        <f>Systematic[[#This Row],[Sample]]*1000000+Systematic[[#This Row],[SubSample]]*10000+Systematic[[#This Row],[VariableIndex]]</f>
        <v>5040002</v>
      </c>
      <c r="H1886" s="134">
        <f>Systematic[[#This Row],[SampleVariableLabel]]+100*Systematic[[#This Row],[State]]</f>
        <v>5040302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5</v>
      </c>
      <c r="B1887" s="1">
        <f t="shared" si="88"/>
        <v>4</v>
      </c>
      <c r="C1887" s="1">
        <f>IF(Systematic[[#This Row],[VariableIndex]]&gt;1,C1886,IF(C1886+1=StepsPerSubsample,0,C1886+1))</f>
        <v>3</v>
      </c>
      <c r="D1887" s="1">
        <f t="shared" si="89"/>
        <v>3</v>
      </c>
      <c r="E1887" s="1" t="str">
        <f>INDEX(Protocol[Mark],MATCH(C1887,Protocol[Step],0))</f>
        <v>4U</v>
      </c>
      <c r="F1887" s="151" t="str">
        <f>INDEX(Variables[Variable],MATCH(Systematic[[#This Row],[VariableIndex]],Variables[Index],0))</f>
        <v>Specific flux</v>
      </c>
      <c r="G1887" s="134">
        <f>Systematic[[#This Row],[Sample]]*1000000+Systematic[[#This Row],[SubSample]]*10000+Systematic[[#This Row],[VariableIndex]]</f>
        <v>5040003</v>
      </c>
      <c r="H1887" s="134">
        <f>Systematic[[#This Row],[SampleVariableLabel]]+100*Systematic[[#This Row],[State]]</f>
        <v>5040303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5</v>
      </c>
      <c r="B1888" s="1">
        <f t="shared" si="88"/>
        <v>4</v>
      </c>
      <c r="C1888" s="1">
        <f>IF(Systematic[[#This Row],[VariableIndex]]&gt;1,C1887,IF(C1887+1=StepsPerSubsample,0,C1887+1))</f>
        <v>3</v>
      </c>
      <c r="D1888" s="1">
        <f t="shared" si="89"/>
        <v>4</v>
      </c>
      <c r="E1888" s="1" t="str">
        <f>INDEX(Protocol[Mark],MATCH(C1888,Protocol[Step],0))</f>
        <v>4U</v>
      </c>
      <c r="F1888" s="151" t="str">
        <f>INDEX(Variables[Variable],MATCH(Systematic[[#This Row],[VariableIndex]],Variables[Index],0))</f>
        <v>Flux control ratio</v>
      </c>
      <c r="G1888" s="134">
        <f>Systematic[[#This Row],[Sample]]*1000000+Systematic[[#This Row],[SubSample]]*10000+Systematic[[#This Row],[VariableIndex]]</f>
        <v>5040004</v>
      </c>
      <c r="H1888" s="134">
        <f>Systematic[[#This Row],[SampleVariableLabel]]+100*Systematic[[#This Row],[State]]</f>
        <v>5040304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5</v>
      </c>
      <c r="B1889" s="1">
        <f t="shared" si="88"/>
        <v>4</v>
      </c>
      <c r="C1889" s="1">
        <f>IF(Systematic[[#This Row],[VariableIndex]]&gt;1,C1888,IF(C1888+1=StepsPerSubsample,0,C1888+1))</f>
        <v>3</v>
      </c>
      <c r="D1889" s="1">
        <f t="shared" si="89"/>
        <v>5</v>
      </c>
      <c r="E1889" s="1" t="str">
        <f>INDEX(Protocol[Mark],MATCH(C1889,Protocol[Step],0))</f>
        <v>4U</v>
      </c>
      <c r="F1889" s="151" t="str">
        <f>INDEX(Variables[Variable],MATCH(Systematic[[#This Row],[VariableIndex]],Variables[Index],0))</f>
        <v>Specific flux (mt)</v>
      </c>
      <c r="G1889" s="134">
        <f>Systematic[[#This Row],[Sample]]*1000000+Systematic[[#This Row],[SubSample]]*10000+Systematic[[#This Row],[VariableIndex]]</f>
        <v>5040005</v>
      </c>
      <c r="H1889" s="134">
        <f>Systematic[[#This Row],[SampleVariableLabel]]+100*Systematic[[#This Row],[State]]</f>
        <v>5040305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5</v>
      </c>
      <c r="B1890" s="1">
        <f t="shared" si="88"/>
        <v>4</v>
      </c>
      <c r="C1890" s="1">
        <f>IF(Systematic[[#This Row],[VariableIndex]]&gt;1,C1889,IF(C1889+1=StepsPerSubsample,0,C1889+1))</f>
        <v>3</v>
      </c>
      <c r="D1890" s="1">
        <f t="shared" si="89"/>
        <v>6</v>
      </c>
      <c r="E1890" s="1" t="str">
        <f>INDEX(Protocol[Mark],MATCH(C1890,Protocol[Step],0))</f>
        <v>4U</v>
      </c>
      <c r="F1890" s="151" t="str">
        <f>INDEX(Variables[Variable],MATCH(Systematic[[#This Row],[VariableIndex]],Variables[Index],0))</f>
        <v>FCR (mt: ROX-corr.)</v>
      </c>
      <c r="G1890" s="134">
        <f>Systematic[[#This Row],[Sample]]*1000000+Systematic[[#This Row],[SubSample]]*10000+Systematic[[#This Row],[VariableIndex]]</f>
        <v>5040006</v>
      </c>
      <c r="H1890" s="134">
        <f>Systematic[[#This Row],[SampleVariableLabel]]+100*Systematic[[#This Row],[State]]</f>
        <v>5040306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5</v>
      </c>
      <c r="B1891" s="1">
        <f t="shared" si="88"/>
        <v>4</v>
      </c>
      <c r="C1891" s="1">
        <f>IF(Systematic[[#This Row],[VariableIndex]]&gt;1,C1890,IF(C1890+1=StepsPerSubsample,0,C1890+1))</f>
        <v>3</v>
      </c>
      <c r="D1891" s="1">
        <f t="shared" si="89"/>
        <v>7</v>
      </c>
      <c r="E1891" s="1" t="str">
        <f>INDEX(Protocol[Mark],MATCH(C1891,Protocol[Step],0))</f>
        <v>4U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5040007</v>
      </c>
      <c r="H1891" s="134">
        <f>Systematic[[#This Row],[SampleVariableLabel]]+100*Systematic[[#This Row],[State]]</f>
        <v>5040307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5</v>
      </c>
      <c r="B1892" s="1">
        <f t="shared" si="88"/>
        <v>4</v>
      </c>
      <c r="C1892" s="1">
        <f>IF(Systematic[[#This Row],[VariableIndex]]&gt;1,C1891,IF(C1891+1=StepsPerSubsample,0,C1891+1))</f>
        <v>4</v>
      </c>
      <c r="D1892" s="1">
        <f t="shared" si="89"/>
        <v>1</v>
      </c>
      <c r="E1892" s="1" t="str">
        <f>INDEX(Protocol[Mark],MATCH(C1892,Protocol[Step],0))</f>
        <v>5Glc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5040001</v>
      </c>
      <c r="H1892" s="134">
        <f>Systematic[[#This Row],[SampleVariableLabel]]+100*Systematic[[#This Row],[State]]</f>
        <v>5040401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5</v>
      </c>
      <c r="B1893" s="1">
        <f t="shared" si="88"/>
        <v>4</v>
      </c>
      <c r="C1893" s="1">
        <f>IF(Systematic[[#This Row],[VariableIndex]]&gt;1,C1892,IF(C1892+1=StepsPerSubsample,0,C1892+1))</f>
        <v>4</v>
      </c>
      <c r="D1893" s="1">
        <f t="shared" si="89"/>
        <v>2</v>
      </c>
      <c r="E1893" s="1" t="str">
        <f>INDEX(Protocol[Mark],MATCH(C1893,Protocol[Step],0))</f>
        <v>5Glc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5040002</v>
      </c>
      <c r="H1893" s="134">
        <f>Systematic[[#This Row],[SampleVariableLabel]]+100*Systematic[[#This Row],[State]]</f>
        <v>5040402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5</v>
      </c>
      <c r="B1894" s="1">
        <f t="shared" si="88"/>
        <v>4</v>
      </c>
      <c r="C1894" s="1">
        <f>IF(Systematic[[#This Row],[VariableIndex]]&gt;1,C1893,IF(C1893+1=StepsPerSubsample,0,C1893+1))</f>
        <v>4</v>
      </c>
      <c r="D1894" s="1">
        <f t="shared" si="89"/>
        <v>3</v>
      </c>
      <c r="E1894" s="1" t="str">
        <f>INDEX(Protocol[Mark],MATCH(C1894,Protocol[Step],0))</f>
        <v>5Glc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5040003</v>
      </c>
      <c r="H1894" s="134">
        <f>Systematic[[#This Row],[SampleVariableLabel]]+100*Systematic[[#This Row],[State]]</f>
        <v>5040403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5</v>
      </c>
      <c r="B1895" s="1">
        <f t="shared" si="88"/>
        <v>4</v>
      </c>
      <c r="C1895" s="1">
        <f>IF(Systematic[[#This Row],[VariableIndex]]&gt;1,C1894,IF(C1894+1=StepsPerSubsample,0,C1894+1))</f>
        <v>4</v>
      </c>
      <c r="D1895" s="1">
        <f t="shared" si="89"/>
        <v>4</v>
      </c>
      <c r="E1895" s="1" t="str">
        <f>INDEX(Protocol[Mark],MATCH(C1895,Protocol[Step],0))</f>
        <v>5Glc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5040004</v>
      </c>
      <c r="H1895" s="134">
        <f>Systematic[[#This Row],[SampleVariableLabel]]+100*Systematic[[#This Row],[State]]</f>
        <v>5040404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5</v>
      </c>
      <c r="B1896" s="1">
        <f t="shared" si="88"/>
        <v>4</v>
      </c>
      <c r="C1896" s="1">
        <f>IF(Systematic[[#This Row],[VariableIndex]]&gt;1,C1895,IF(C1895+1=StepsPerSubsample,0,C1895+1))</f>
        <v>4</v>
      </c>
      <c r="D1896" s="1">
        <f t="shared" si="89"/>
        <v>5</v>
      </c>
      <c r="E1896" s="1" t="str">
        <f>INDEX(Protocol[Mark],MATCH(C1896,Protocol[Step],0))</f>
        <v>5Glc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5040005</v>
      </c>
      <c r="H1896" s="134">
        <f>Systematic[[#This Row],[SampleVariableLabel]]+100*Systematic[[#This Row],[State]]</f>
        <v>5040405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5</v>
      </c>
      <c r="B1897" s="1">
        <f t="shared" ref="B1897:B1960" si="91">IF(OR(C1897&gt;0,D1897&gt;1),B1896,IF(B1896=SubsamplesPerSample,1,B1896+1))</f>
        <v>4</v>
      </c>
      <c r="C1897" s="1">
        <f>IF(Systematic[[#This Row],[VariableIndex]]&gt;1,C1896,IF(C1896+1=StepsPerSubsample,0,C1896+1))</f>
        <v>4</v>
      </c>
      <c r="D1897" s="1">
        <f t="shared" si="89"/>
        <v>6</v>
      </c>
      <c r="E1897" s="1" t="str">
        <f>INDEX(Protocol[Mark],MATCH(C1897,Protocol[Step],0))</f>
        <v>5Glc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5040006</v>
      </c>
      <c r="H1897" s="134">
        <f>Systematic[[#This Row],[SampleVariableLabel]]+100*Systematic[[#This Row],[State]]</f>
        <v>5040406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5</v>
      </c>
      <c r="B1898" s="1">
        <f t="shared" si="91"/>
        <v>4</v>
      </c>
      <c r="C1898" s="1">
        <f>IF(Systematic[[#This Row],[VariableIndex]]&gt;1,C1897,IF(C1897+1=StepsPerSubsample,0,C1897+1))</f>
        <v>4</v>
      </c>
      <c r="D1898" s="1">
        <f t="shared" si="89"/>
        <v>7</v>
      </c>
      <c r="E1898" s="1" t="str">
        <f>INDEX(Protocol[Mark],MATCH(C1898,Protocol[Step],0))</f>
        <v>5Glc</v>
      </c>
      <c r="F1898" s="151" t="str">
        <f>INDEX(Variables[Variable],MATCH(Systematic[[#This Row],[VariableIndex]],Variables[Index],0))</f>
        <v>FCR (mt: ROX-corr.)</v>
      </c>
      <c r="G1898" s="134">
        <f>Systematic[[#This Row],[Sample]]*1000000+Systematic[[#This Row],[SubSample]]*10000+Systematic[[#This Row],[VariableIndex]]</f>
        <v>5040007</v>
      </c>
      <c r="H1898" s="134">
        <f>Systematic[[#This Row],[SampleVariableLabel]]+100*Systematic[[#This Row],[State]]</f>
        <v>5040407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5</v>
      </c>
      <c r="B1899" s="1">
        <f t="shared" si="91"/>
        <v>4</v>
      </c>
      <c r="C1899" s="1">
        <f>IF(Systematic[[#This Row],[VariableIndex]]&gt;1,C1898,IF(C1898+1=StepsPerSubsample,0,C1898+1))</f>
        <v>5</v>
      </c>
      <c r="D1899" s="1">
        <f t="shared" si="89"/>
        <v>1</v>
      </c>
      <c r="E1899" s="1" t="str">
        <f>INDEX(Protocol[Mark],MATCH(C1899,Protocol[Step],0))</f>
        <v>6M2</v>
      </c>
      <c r="F1899" s="151" t="str">
        <f>INDEX(Variables[Variable],MATCH(Systematic[[#This Row],[VariableIndex]],Variables[Index],0))</f>
        <v>O2 concentration</v>
      </c>
      <c r="G1899" s="134">
        <f>Systematic[[#This Row],[Sample]]*1000000+Systematic[[#This Row],[SubSample]]*10000+Systematic[[#This Row],[VariableIndex]]</f>
        <v>5040001</v>
      </c>
      <c r="H1899" s="134">
        <f>Systematic[[#This Row],[SampleVariableLabel]]+100*Systematic[[#This Row],[State]]</f>
        <v>5040501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5</v>
      </c>
      <c r="B1900" s="1">
        <f t="shared" si="91"/>
        <v>4</v>
      </c>
      <c r="C1900" s="1">
        <f>IF(Systematic[[#This Row],[VariableIndex]]&gt;1,C1899,IF(C1899+1=StepsPerSubsample,0,C1899+1))</f>
        <v>5</v>
      </c>
      <c r="D1900" s="1">
        <f t="shared" si="89"/>
        <v>2</v>
      </c>
      <c r="E1900" s="1" t="str">
        <f>INDEX(Protocol[Mark],MATCH(C1900,Protocol[Step],0))</f>
        <v>6M2</v>
      </c>
      <c r="F1900" s="151" t="str">
        <f>INDEX(Variables[Variable],MATCH(Systematic[[#This Row],[VariableIndex]],Variables[Index],0))</f>
        <v>O2 flux per volume</v>
      </c>
      <c r="G1900" s="134">
        <f>Systematic[[#This Row],[Sample]]*1000000+Systematic[[#This Row],[SubSample]]*10000+Systematic[[#This Row],[VariableIndex]]</f>
        <v>5040002</v>
      </c>
      <c r="H1900" s="134">
        <f>Systematic[[#This Row],[SampleVariableLabel]]+100*Systematic[[#This Row],[State]]</f>
        <v>5040502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5</v>
      </c>
      <c r="B1901" s="1">
        <f t="shared" si="91"/>
        <v>4</v>
      </c>
      <c r="C1901" s="1">
        <f>IF(Systematic[[#This Row],[VariableIndex]]&gt;1,C1900,IF(C1900+1=StepsPerSubsample,0,C1900+1))</f>
        <v>5</v>
      </c>
      <c r="D1901" s="1">
        <f t="shared" si="89"/>
        <v>3</v>
      </c>
      <c r="E1901" s="1" t="str">
        <f>INDEX(Protocol[Mark],MATCH(C1901,Protocol[Step],0))</f>
        <v>6M2</v>
      </c>
      <c r="F1901" s="151" t="str">
        <f>INDEX(Variables[Variable],MATCH(Systematic[[#This Row],[VariableIndex]],Variables[Index],0))</f>
        <v>Specific flux</v>
      </c>
      <c r="G1901" s="134">
        <f>Systematic[[#This Row],[Sample]]*1000000+Systematic[[#This Row],[SubSample]]*10000+Systematic[[#This Row],[VariableIndex]]</f>
        <v>5040003</v>
      </c>
      <c r="H1901" s="134">
        <f>Systematic[[#This Row],[SampleVariableLabel]]+100*Systematic[[#This Row],[State]]</f>
        <v>5040503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5</v>
      </c>
      <c r="B1902" s="1">
        <f t="shared" si="91"/>
        <v>4</v>
      </c>
      <c r="C1902" s="1">
        <f>IF(Systematic[[#This Row],[VariableIndex]]&gt;1,C1901,IF(C1901+1=StepsPerSubsample,0,C1901+1))</f>
        <v>5</v>
      </c>
      <c r="D1902" s="1">
        <f t="shared" si="89"/>
        <v>4</v>
      </c>
      <c r="E1902" s="1" t="str">
        <f>INDEX(Protocol[Mark],MATCH(C1902,Protocol[Step],0))</f>
        <v>6M2</v>
      </c>
      <c r="F1902" s="151" t="str">
        <f>INDEX(Variables[Variable],MATCH(Systematic[[#This Row],[VariableIndex]],Variables[Index],0))</f>
        <v>Flux control ratio</v>
      </c>
      <c r="G1902" s="134">
        <f>Systematic[[#This Row],[Sample]]*1000000+Systematic[[#This Row],[SubSample]]*10000+Systematic[[#This Row],[VariableIndex]]</f>
        <v>5040004</v>
      </c>
      <c r="H1902" s="134">
        <f>Systematic[[#This Row],[SampleVariableLabel]]+100*Systematic[[#This Row],[State]]</f>
        <v>5040504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5</v>
      </c>
      <c r="B1903" s="1">
        <f t="shared" si="91"/>
        <v>4</v>
      </c>
      <c r="C1903" s="1">
        <f>IF(Systematic[[#This Row],[VariableIndex]]&gt;1,C1902,IF(C1902+1=StepsPerSubsample,0,C1902+1))</f>
        <v>5</v>
      </c>
      <c r="D1903" s="1">
        <f t="shared" si="89"/>
        <v>5</v>
      </c>
      <c r="E1903" s="1" t="str">
        <f>INDEX(Protocol[Mark],MATCH(C1903,Protocol[Step],0))</f>
        <v>6M2</v>
      </c>
      <c r="F1903" s="151" t="str">
        <f>INDEX(Variables[Variable],MATCH(Systematic[[#This Row],[VariableIndex]],Variables[Index],0))</f>
        <v>Specific flux (mt)</v>
      </c>
      <c r="G1903" s="134">
        <f>Systematic[[#This Row],[Sample]]*1000000+Systematic[[#This Row],[SubSample]]*10000+Systematic[[#This Row],[VariableIndex]]</f>
        <v>5040005</v>
      </c>
      <c r="H1903" s="134">
        <f>Systematic[[#This Row],[SampleVariableLabel]]+100*Systematic[[#This Row],[State]]</f>
        <v>5040505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5</v>
      </c>
      <c r="B1904" s="1">
        <f t="shared" si="91"/>
        <v>4</v>
      </c>
      <c r="C1904" s="1">
        <f>IF(Systematic[[#This Row],[VariableIndex]]&gt;1,C1903,IF(C1903+1=StepsPerSubsample,0,C1903+1))</f>
        <v>5</v>
      </c>
      <c r="D1904" s="1">
        <f t="shared" si="89"/>
        <v>6</v>
      </c>
      <c r="E1904" s="1" t="str">
        <f>INDEX(Protocol[Mark],MATCH(C1904,Protocol[Step],0))</f>
        <v>6M2</v>
      </c>
      <c r="F1904" s="151" t="str">
        <f>INDEX(Variables[Variable],MATCH(Systematic[[#This Row],[VariableIndex]],Variables[Index],0))</f>
        <v>FCR (mt: ROX-corr.)</v>
      </c>
      <c r="G1904" s="134">
        <f>Systematic[[#This Row],[Sample]]*1000000+Systematic[[#This Row],[SubSample]]*10000+Systematic[[#This Row],[VariableIndex]]</f>
        <v>5040006</v>
      </c>
      <c r="H1904" s="134">
        <f>Systematic[[#This Row],[SampleVariableLabel]]+100*Systematic[[#This Row],[State]]</f>
        <v>5040506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5</v>
      </c>
      <c r="B1905" s="1">
        <f t="shared" si="91"/>
        <v>4</v>
      </c>
      <c r="C1905" s="1">
        <f>IF(Systematic[[#This Row],[VariableIndex]]&gt;1,C1904,IF(C1904+1=StepsPerSubsample,0,C1904+1))</f>
        <v>5</v>
      </c>
      <c r="D1905" s="1">
        <f t="shared" si="89"/>
        <v>7</v>
      </c>
      <c r="E1905" s="1" t="str">
        <f>INDEX(Protocol[Mark],MATCH(C1905,Protocol[Step],0))</f>
        <v>6M2</v>
      </c>
      <c r="F1905" s="151" t="str">
        <f>INDEX(Variables[Variable],MATCH(Systematic[[#This Row],[VariableIndex]],Variables[Index],0))</f>
        <v>FCR (mt: ROX-corr.)</v>
      </c>
      <c r="G1905" s="134">
        <f>Systematic[[#This Row],[Sample]]*1000000+Systematic[[#This Row],[SubSample]]*10000+Systematic[[#This Row],[VariableIndex]]</f>
        <v>5040007</v>
      </c>
      <c r="H1905" s="134">
        <f>Systematic[[#This Row],[SampleVariableLabel]]+100*Systematic[[#This Row],[State]]</f>
        <v>5040507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5</v>
      </c>
      <c r="B1906" s="1">
        <f t="shared" si="91"/>
        <v>4</v>
      </c>
      <c r="C1906" s="1">
        <f>IF(Systematic[[#This Row],[VariableIndex]]&gt;1,C1905,IF(C1905+1=StepsPerSubsample,0,C1905+1))</f>
        <v>6</v>
      </c>
      <c r="D1906" s="1">
        <f t="shared" si="89"/>
        <v>1</v>
      </c>
      <c r="E1906" s="1" t="str">
        <f>INDEX(Protocol[Mark],MATCH(C1906,Protocol[Step],0))</f>
        <v>7Rot</v>
      </c>
      <c r="F1906" s="151" t="str">
        <f>INDEX(Variables[Variable],MATCH(Systematic[[#This Row],[VariableIndex]],Variables[Index],0))</f>
        <v>O2 concentration</v>
      </c>
      <c r="G1906" s="134">
        <f>Systematic[[#This Row],[Sample]]*1000000+Systematic[[#This Row],[SubSample]]*10000+Systematic[[#This Row],[VariableIndex]]</f>
        <v>5040001</v>
      </c>
      <c r="H1906" s="134">
        <f>Systematic[[#This Row],[SampleVariableLabel]]+100*Systematic[[#This Row],[State]]</f>
        <v>5040601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5</v>
      </c>
      <c r="B1907" s="1">
        <f t="shared" si="91"/>
        <v>4</v>
      </c>
      <c r="C1907" s="1">
        <f>IF(Systematic[[#This Row],[VariableIndex]]&gt;1,C1906,IF(C1906+1=StepsPerSubsample,0,C1906+1))</f>
        <v>6</v>
      </c>
      <c r="D1907" s="1">
        <f t="shared" si="89"/>
        <v>2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O2 flux per volume</v>
      </c>
      <c r="G1907" s="134">
        <f>Systematic[[#This Row],[Sample]]*1000000+Systematic[[#This Row],[SubSample]]*10000+Systematic[[#This Row],[VariableIndex]]</f>
        <v>5040002</v>
      </c>
      <c r="H1907" s="134">
        <f>Systematic[[#This Row],[SampleVariableLabel]]+100*Systematic[[#This Row],[State]]</f>
        <v>5040602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5</v>
      </c>
      <c r="B1908" s="1">
        <f t="shared" si="91"/>
        <v>4</v>
      </c>
      <c r="C1908" s="1">
        <f>IF(Systematic[[#This Row],[VariableIndex]]&gt;1,C1907,IF(C1907+1=StepsPerSubsample,0,C1907+1))</f>
        <v>6</v>
      </c>
      <c r="D1908" s="1">
        <f t="shared" si="89"/>
        <v>3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</v>
      </c>
      <c r="G1908" s="134">
        <f>Systematic[[#This Row],[Sample]]*1000000+Systematic[[#This Row],[SubSample]]*10000+Systematic[[#This Row],[VariableIndex]]</f>
        <v>5040003</v>
      </c>
      <c r="H1908" s="134">
        <f>Systematic[[#This Row],[SampleVariableLabel]]+100*Systematic[[#This Row],[State]]</f>
        <v>5040603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5</v>
      </c>
      <c r="B1909" s="1">
        <f t="shared" si="91"/>
        <v>4</v>
      </c>
      <c r="C1909" s="1">
        <f>IF(Systematic[[#This Row],[VariableIndex]]&gt;1,C1908,IF(C1908+1=StepsPerSubsample,0,C1908+1))</f>
        <v>6</v>
      </c>
      <c r="D1909" s="1">
        <f t="shared" si="89"/>
        <v>4</v>
      </c>
      <c r="E1909" s="1" t="str">
        <f>INDEX(Protocol[Mark],MATCH(C1909,Protocol[Step],0))</f>
        <v>7Rot</v>
      </c>
      <c r="F1909" s="151" t="str">
        <f>INDEX(Variables[Variable],MATCH(Systematic[[#This Row],[VariableIndex]],Variables[Index],0))</f>
        <v>Flux control ratio</v>
      </c>
      <c r="G1909" s="134">
        <f>Systematic[[#This Row],[Sample]]*1000000+Systematic[[#This Row],[SubSample]]*10000+Systematic[[#This Row],[VariableIndex]]</f>
        <v>5040004</v>
      </c>
      <c r="H1909" s="134">
        <f>Systematic[[#This Row],[SampleVariableLabel]]+100*Systematic[[#This Row],[State]]</f>
        <v>5040604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5</v>
      </c>
      <c r="B1910" s="1">
        <f t="shared" si="91"/>
        <v>4</v>
      </c>
      <c r="C1910" s="1">
        <f>IF(Systematic[[#This Row],[VariableIndex]]&gt;1,C1909,IF(C1909+1=StepsPerSubsample,0,C1909+1))</f>
        <v>6</v>
      </c>
      <c r="D1910" s="1">
        <f t="shared" si="89"/>
        <v>5</v>
      </c>
      <c r="E1910" s="1" t="str">
        <f>INDEX(Protocol[Mark],MATCH(C1910,Protocol[Step],0))</f>
        <v>7Rot</v>
      </c>
      <c r="F1910" s="151" t="str">
        <f>INDEX(Variables[Variable],MATCH(Systematic[[#This Row],[VariableIndex]],Variables[Index],0))</f>
        <v>Specific flux (mt)</v>
      </c>
      <c r="G1910" s="134">
        <f>Systematic[[#This Row],[Sample]]*1000000+Systematic[[#This Row],[SubSample]]*10000+Systematic[[#This Row],[VariableIndex]]</f>
        <v>5040005</v>
      </c>
      <c r="H1910" s="134">
        <f>Systematic[[#This Row],[SampleVariableLabel]]+100*Systematic[[#This Row],[State]]</f>
        <v>5040605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5</v>
      </c>
      <c r="B1911" s="1">
        <f t="shared" si="91"/>
        <v>4</v>
      </c>
      <c r="C1911" s="1">
        <f>IF(Systematic[[#This Row],[VariableIndex]]&gt;1,C1910,IF(C1910+1=StepsPerSubsample,0,C1910+1))</f>
        <v>6</v>
      </c>
      <c r="D1911" s="1">
        <f t="shared" si="89"/>
        <v>6</v>
      </c>
      <c r="E1911" s="1" t="str">
        <f>INDEX(Protocol[Mark],MATCH(C1911,Protocol[Step],0))</f>
        <v>7Rot</v>
      </c>
      <c r="F1911" s="151" t="str">
        <f>INDEX(Variables[Variable],MATCH(Systematic[[#This Row],[VariableIndex]],Variables[Index],0))</f>
        <v>FCR (mt: ROX-corr.)</v>
      </c>
      <c r="G1911" s="134">
        <f>Systematic[[#This Row],[Sample]]*1000000+Systematic[[#This Row],[SubSample]]*10000+Systematic[[#This Row],[VariableIndex]]</f>
        <v>5040006</v>
      </c>
      <c r="H1911" s="134">
        <f>Systematic[[#This Row],[SampleVariableLabel]]+100*Systematic[[#This Row],[State]]</f>
        <v>5040606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5</v>
      </c>
      <c r="B1912" s="1">
        <f t="shared" si="91"/>
        <v>4</v>
      </c>
      <c r="C1912" s="1">
        <f>IF(Systematic[[#This Row],[VariableIndex]]&gt;1,C1911,IF(C1911+1=StepsPerSubsample,0,C1911+1))</f>
        <v>6</v>
      </c>
      <c r="D1912" s="1">
        <f t="shared" si="89"/>
        <v>7</v>
      </c>
      <c r="E1912" s="1" t="str">
        <f>INDEX(Protocol[Mark],MATCH(C1912,Protocol[Step],0))</f>
        <v>7Rot</v>
      </c>
      <c r="F1912" s="151" t="str">
        <f>INDEX(Variables[Variable],MATCH(Systematic[[#This Row],[VariableIndex]],Variables[Index],0))</f>
        <v>FCR (mt: ROX-corr.)</v>
      </c>
      <c r="G1912" s="134">
        <f>Systematic[[#This Row],[Sample]]*1000000+Systematic[[#This Row],[SubSample]]*10000+Systematic[[#This Row],[VariableIndex]]</f>
        <v>5040007</v>
      </c>
      <c r="H1912" s="134">
        <f>Systematic[[#This Row],[SampleVariableLabel]]+100*Systematic[[#This Row],[State]]</f>
        <v>5040607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5</v>
      </c>
      <c r="B1913" s="1">
        <f t="shared" si="91"/>
        <v>4</v>
      </c>
      <c r="C1913" s="1">
        <f>IF(Systematic[[#This Row],[VariableIndex]]&gt;1,C1912,IF(C1912+1=StepsPerSubsample,0,C1912+1))</f>
        <v>7</v>
      </c>
      <c r="D1913" s="1">
        <f t="shared" si="89"/>
        <v>1</v>
      </c>
      <c r="E1913" s="1" t="str">
        <f>INDEX(Protocol[Mark],MATCH(C1913,Protocol[Step],0))</f>
        <v>8S</v>
      </c>
      <c r="F1913" s="151" t="str">
        <f>INDEX(Variables[Variable],MATCH(Systematic[[#This Row],[VariableIndex]],Variables[Index],0))</f>
        <v>O2 concentration</v>
      </c>
      <c r="G1913" s="134">
        <f>Systematic[[#This Row],[Sample]]*1000000+Systematic[[#This Row],[SubSample]]*10000+Systematic[[#This Row],[VariableIndex]]</f>
        <v>5040001</v>
      </c>
      <c r="H1913" s="134">
        <f>Systematic[[#This Row],[SampleVariableLabel]]+100*Systematic[[#This Row],[State]]</f>
        <v>5040701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5</v>
      </c>
      <c r="B1914" s="1">
        <f t="shared" si="91"/>
        <v>4</v>
      </c>
      <c r="C1914" s="1">
        <f>IF(Systematic[[#This Row],[VariableIndex]]&gt;1,C1913,IF(C1913+1=StepsPerSubsample,0,C1913+1))</f>
        <v>7</v>
      </c>
      <c r="D1914" s="1">
        <f t="shared" si="89"/>
        <v>2</v>
      </c>
      <c r="E1914" s="1" t="str">
        <f>INDEX(Protocol[Mark],MATCH(C1914,Protocol[Step],0))</f>
        <v>8S</v>
      </c>
      <c r="F1914" s="151" t="str">
        <f>INDEX(Variables[Variable],MATCH(Systematic[[#This Row],[VariableIndex]],Variables[Index],0))</f>
        <v>O2 flux per volume</v>
      </c>
      <c r="G1914" s="134">
        <f>Systematic[[#This Row],[Sample]]*1000000+Systematic[[#This Row],[SubSample]]*10000+Systematic[[#This Row],[VariableIndex]]</f>
        <v>5040002</v>
      </c>
      <c r="H1914" s="134">
        <f>Systematic[[#This Row],[SampleVariableLabel]]+100*Systematic[[#This Row],[State]]</f>
        <v>5040702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5</v>
      </c>
      <c r="B1915" s="1">
        <f t="shared" si="91"/>
        <v>4</v>
      </c>
      <c r="C1915" s="1">
        <f>IF(Systematic[[#This Row],[VariableIndex]]&gt;1,C1914,IF(C1914+1=StepsPerSubsample,0,C1914+1))</f>
        <v>7</v>
      </c>
      <c r="D1915" s="1">
        <f t="shared" si="89"/>
        <v>3</v>
      </c>
      <c r="E1915" s="1" t="str">
        <f>INDEX(Protocol[Mark],MATCH(C1915,Protocol[Step],0))</f>
        <v>8S</v>
      </c>
      <c r="F1915" s="151" t="str">
        <f>INDEX(Variables[Variable],MATCH(Systematic[[#This Row],[VariableIndex]],Variables[Index],0))</f>
        <v>Specific flux</v>
      </c>
      <c r="G1915" s="134">
        <f>Systematic[[#This Row],[Sample]]*1000000+Systematic[[#This Row],[SubSample]]*10000+Systematic[[#This Row],[VariableIndex]]</f>
        <v>5040003</v>
      </c>
      <c r="H1915" s="134">
        <f>Systematic[[#This Row],[SampleVariableLabel]]+100*Systematic[[#This Row],[State]]</f>
        <v>5040703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5</v>
      </c>
      <c r="B1916" s="1">
        <f t="shared" si="91"/>
        <v>4</v>
      </c>
      <c r="C1916" s="1">
        <f>IF(Systematic[[#This Row],[VariableIndex]]&gt;1,C1915,IF(C1915+1=StepsPerSubsample,0,C1915+1))</f>
        <v>7</v>
      </c>
      <c r="D1916" s="1">
        <f t="shared" si="89"/>
        <v>4</v>
      </c>
      <c r="E1916" s="1" t="str">
        <f>INDEX(Protocol[Mark],MATCH(C1916,Protocol[Step],0))</f>
        <v>8S</v>
      </c>
      <c r="F1916" s="151" t="str">
        <f>INDEX(Variables[Variable],MATCH(Systematic[[#This Row],[VariableIndex]],Variables[Index],0))</f>
        <v>Flux control ratio</v>
      </c>
      <c r="G1916" s="134">
        <f>Systematic[[#This Row],[Sample]]*1000000+Systematic[[#This Row],[SubSample]]*10000+Systematic[[#This Row],[VariableIndex]]</f>
        <v>5040004</v>
      </c>
      <c r="H1916" s="134">
        <f>Systematic[[#This Row],[SampleVariableLabel]]+100*Systematic[[#This Row],[State]]</f>
        <v>5040704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5</v>
      </c>
      <c r="B1917" s="1">
        <f t="shared" si="91"/>
        <v>4</v>
      </c>
      <c r="C1917" s="1">
        <f>IF(Systematic[[#This Row],[VariableIndex]]&gt;1,C1916,IF(C1916+1=StepsPerSubsample,0,C1916+1))</f>
        <v>7</v>
      </c>
      <c r="D1917" s="1">
        <f t="shared" si="89"/>
        <v>5</v>
      </c>
      <c r="E1917" s="1" t="str">
        <f>INDEX(Protocol[Mark],MATCH(C1917,Protocol[Step],0))</f>
        <v>8S</v>
      </c>
      <c r="F1917" s="151" t="str">
        <f>INDEX(Variables[Variable],MATCH(Systematic[[#This Row],[VariableIndex]],Variables[Index],0))</f>
        <v>Specific flux (mt)</v>
      </c>
      <c r="G1917" s="134">
        <f>Systematic[[#This Row],[Sample]]*1000000+Systematic[[#This Row],[SubSample]]*10000+Systematic[[#This Row],[VariableIndex]]</f>
        <v>5040005</v>
      </c>
      <c r="H1917" s="134">
        <f>Systematic[[#This Row],[SampleVariableLabel]]+100*Systematic[[#This Row],[State]]</f>
        <v>5040705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5</v>
      </c>
      <c r="B1918" s="1">
        <f t="shared" si="91"/>
        <v>4</v>
      </c>
      <c r="C1918" s="1">
        <f>IF(Systematic[[#This Row],[VariableIndex]]&gt;1,C1917,IF(C1917+1=StepsPerSubsample,0,C1917+1))</f>
        <v>7</v>
      </c>
      <c r="D1918" s="1">
        <f t="shared" si="89"/>
        <v>6</v>
      </c>
      <c r="E1918" s="1" t="str">
        <f>INDEX(Protocol[Mark],MATCH(C1918,Protocol[Step],0))</f>
        <v>8S</v>
      </c>
      <c r="F1918" s="151" t="str">
        <f>INDEX(Variables[Variable],MATCH(Systematic[[#This Row],[VariableIndex]],Variables[Index],0))</f>
        <v>FCR (mt: ROX-corr.)</v>
      </c>
      <c r="G1918" s="134">
        <f>Systematic[[#This Row],[Sample]]*1000000+Systematic[[#This Row],[SubSample]]*10000+Systematic[[#This Row],[VariableIndex]]</f>
        <v>5040006</v>
      </c>
      <c r="H1918" s="134">
        <f>Systematic[[#This Row],[SampleVariableLabel]]+100*Systematic[[#This Row],[State]]</f>
        <v>5040706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5</v>
      </c>
      <c r="B1919" s="1">
        <f t="shared" si="91"/>
        <v>4</v>
      </c>
      <c r="C1919" s="1">
        <f>IF(Systematic[[#This Row],[VariableIndex]]&gt;1,C1918,IF(C1918+1=StepsPerSubsample,0,C1918+1))</f>
        <v>7</v>
      </c>
      <c r="D1919" s="1">
        <f t="shared" si="89"/>
        <v>7</v>
      </c>
      <c r="E1919" s="1" t="str">
        <f>INDEX(Protocol[Mark],MATCH(C1919,Protocol[Step],0))</f>
        <v>8S</v>
      </c>
      <c r="F1919" s="151" t="str">
        <f>INDEX(Variables[Variable],MATCH(Systematic[[#This Row],[VariableIndex]],Variables[Index],0))</f>
        <v>FCR (mt: ROX-corr.)</v>
      </c>
      <c r="G1919" s="134">
        <f>Systematic[[#This Row],[Sample]]*1000000+Systematic[[#This Row],[SubSample]]*10000+Systematic[[#This Row],[VariableIndex]]</f>
        <v>5040007</v>
      </c>
      <c r="H1919" s="134">
        <f>Systematic[[#This Row],[SampleVariableLabel]]+100*Systematic[[#This Row],[State]]</f>
        <v>5040707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5</v>
      </c>
      <c r="B1920" s="1">
        <f t="shared" si="91"/>
        <v>4</v>
      </c>
      <c r="C1920" s="1">
        <f>IF(Systematic[[#This Row],[VariableIndex]]&gt;1,C1919,IF(C1919+1=StepsPerSubsample,0,C1919+1))</f>
        <v>8</v>
      </c>
      <c r="D1920" s="1">
        <f t="shared" si="89"/>
        <v>1</v>
      </c>
      <c r="E1920" s="1" t="str">
        <f>INDEX(Protocol[Mark],MATCH(C1920,Protocol[Step],0))</f>
        <v>9Dig</v>
      </c>
      <c r="F1920" s="151" t="str">
        <f>INDEX(Variables[Variable],MATCH(Systematic[[#This Row],[VariableIndex]],Variables[Index],0))</f>
        <v>O2 concentration</v>
      </c>
      <c r="G1920" s="134">
        <f>Systematic[[#This Row],[Sample]]*1000000+Systematic[[#This Row],[SubSample]]*10000+Systematic[[#This Row],[VariableIndex]]</f>
        <v>5040001</v>
      </c>
      <c r="H1920" s="134">
        <f>Systematic[[#This Row],[SampleVariableLabel]]+100*Systematic[[#This Row],[State]]</f>
        <v>5040801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5</v>
      </c>
      <c r="B1921" s="1">
        <f t="shared" si="91"/>
        <v>4</v>
      </c>
      <c r="C1921" s="1">
        <f>IF(Systematic[[#This Row],[VariableIndex]]&gt;1,C1920,IF(C1920+1=StepsPerSubsample,0,C1920+1))</f>
        <v>8</v>
      </c>
      <c r="D1921" s="1">
        <f t="shared" si="89"/>
        <v>2</v>
      </c>
      <c r="E1921" s="1" t="str">
        <f>INDEX(Protocol[Mark],MATCH(C1921,Protocol[Step],0))</f>
        <v>9Dig</v>
      </c>
      <c r="F1921" s="151" t="str">
        <f>INDEX(Variables[Variable],MATCH(Systematic[[#This Row],[VariableIndex]],Variables[Index],0))</f>
        <v>O2 flux per volume</v>
      </c>
      <c r="G1921" s="134">
        <f>Systematic[[#This Row],[Sample]]*1000000+Systematic[[#This Row],[SubSample]]*10000+Systematic[[#This Row],[VariableIndex]]</f>
        <v>5040002</v>
      </c>
      <c r="H1921" s="134">
        <f>Systematic[[#This Row],[SampleVariableLabel]]+100*Systematic[[#This Row],[State]]</f>
        <v>5040802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5</v>
      </c>
      <c r="B1922" s="1">
        <f t="shared" si="91"/>
        <v>4</v>
      </c>
      <c r="C1922" s="1">
        <f>IF(Systematic[[#This Row],[VariableIndex]]&gt;1,C1921,IF(C1921+1=StepsPerSubsample,0,C1921+1))</f>
        <v>8</v>
      </c>
      <c r="D1922" s="1">
        <f t="shared" si="89"/>
        <v>3</v>
      </c>
      <c r="E1922" s="1" t="str">
        <f>INDEX(Protocol[Mark],MATCH(C1922,Protocol[Step],0))</f>
        <v>9Dig</v>
      </c>
      <c r="F1922" s="151" t="str">
        <f>INDEX(Variables[Variable],MATCH(Systematic[[#This Row],[VariableIndex]],Variables[Index],0))</f>
        <v>Specific flux</v>
      </c>
      <c r="G1922" s="134">
        <f>Systematic[[#This Row],[Sample]]*1000000+Systematic[[#This Row],[SubSample]]*10000+Systematic[[#This Row],[VariableIndex]]</f>
        <v>5040003</v>
      </c>
      <c r="H1922" s="134">
        <f>Systematic[[#This Row],[SampleVariableLabel]]+100*Systematic[[#This Row],[State]]</f>
        <v>5040803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5</v>
      </c>
      <c r="B1923" s="1">
        <f t="shared" si="91"/>
        <v>4</v>
      </c>
      <c r="C1923" s="1">
        <f>IF(Systematic[[#This Row],[VariableIndex]]&gt;1,C1922,IF(C1922+1=StepsPerSubsample,0,C1922+1))</f>
        <v>8</v>
      </c>
      <c r="D1923" s="1">
        <f t="shared" ref="D1923:D1986" si="92">IF(D1922=nVariables,1,D1922+1)</f>
        <v>4</v>
      </c>
      <c r="E1923" s="1" t="str">
        <f>INDEX(Protocol[Mark],MATCH(C1923,Protocol[Step],0))</f>
        <v>9Dig</v>
      </c>
      <c r="F1923" s="151" t="str">
        <f>INDEX(Variables[Variable],MATCH(Systematic[[#This Row],[VariableIndex]],Variables[Index],0))</f>
        <v>Flux control ratio</v>
      </c>
      <c r="G1923" s="134">
        <f>Systematic[[#This Row],[Sample]]*1000000+Systematic[[#This Row],[SubSample]]*10000+Systematic[[#This Row],[VariableIndex]]</f>
        <v>5040004</v>
      </c>
      <c r="H1923" s="134">
        <f>Systematic[[#This Row],[SampleVariableLabel]]+100*Systematic[[#This Row],[State]]</f>
        <v>5040804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5</v>
      </c>
      <c r="B1924" s="1">
        <f t="shared" si="91"/>
        <v>4</v>
      </c>
      <c r="C1924" s="1">
        <f>IF(Systematic[[#This Row],[VariableIndex]]&gt;1,C1923,IF(C1923+1=StepsPerSubsample,0,C1923+1))</f>
        <v>8</v>
      </c>
      <c r="D1924" s="1">
        <f t="shared" si="92"/>
        <v>5</v>
      </c>
      <c r="E1924" s="1" t="str">
        <f>INDEX(Protocol[Mark],MATCH(C1924,Protocol[Step],0))</f>
        <v>9Dig</v>
      </c>
      <c r="F1924" s="151" t="str">
        <f>INDEX(Variables[Variable],MATCH(Systematic[[#This Row],[VariableIndex]],Variables[Index],0))</f>
        <v>Specific flux (mt)</v>
      </c>
      <c r="G1924" s="134">
        <f>Systematic[[#This Row],[Sample]]*1000000+Systematic[[#This Row],[SubSample]]*10000+Systematic[[#This Row],[VariableIndex]]</f>
        <v>5040005</v>
      </c>
      <c r="H1924" s="134">
        <f>Systematic[[#This Row],[SampleVariableLabel]]+100*Systematic[[#This Row],[State]]</f>
        <v>5040805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5</v>
      </c>
      <c r="B1925" s="1">
        <f t="shared" si="91"/>
        <v>4</v>
      </c>
      <c r="C1925" s="1">
        <f>IF(Systematic[[#This Row],[VariableIndex]]&gt;1,C1924,IF(C1924+1=StepsPerSubsample,0,C1924+1))</f>
        <v>8</v>
      </c>
      <c r="D1925" s="1">
        <f t="shared" si="92"/>
        <v>6</v>
      </c>
      <c r="E1925" s="1" t="str">
        <f>INDEX(Protocol[Mark],MATCH(C1925,Protocol[Step],0))</f>
        <v>9Dig</v>
      </c>
      <c r="F1925" s="151" t="str">
        <f>INDEX(Variables[Variable],MATCH(Systematic[[#This Row],[VariableIndex]],Variables[Index],0))</f>
        <v>FCR (mt: ROX-corr.)</v>
      </c>
      <c r="G1925" s="134">
        <f>Systematic[[#This Row],[Sample]]*1000000+Systematic[[#This Row],[SubSample]]*10000+Systematic[[#This Row],[VariableIndex]]</f>
        <v>5040006</v>
      </c>
      <c r="H1925" s="134">
        <f>Systematic[[#This Row],[SampleVariableLabel]]+100*Systematic[[#This Row],[State]]</f>
        <v>5040806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5</v>
      </c>
      <c r="B1926" s="1">
        <f t="shared" si="91"/>
        <v>4</v>
      </c>
      <c r="C1926" s="1">
        <f>IF(Systematic[[#This Row],[VariableIndex]]&gt;1,C1925,IF(C1925+1=StepsPerSubsample,0,C1925+1))</f>
        <v>8</v>
      </c>
      <c r="D1926" s="1">
        <f t="shared" si="92"/>
        <v>7</v>
      </c>
      <c r="E1926" s="1" t="str">
        <f>INDEX(Protocol[Mark],MATCH(C1926,Protocol[Step],0))</f>
        <v>9Dig</v>
      </c>
      <c r="F1926" s="151" t="str">
        <f>INDEX(Variables[Variable],MATCH(Systematic[[#This Row],[VariableIndex]],Variables[Index],0))</f>
        <v>FCR (mt: ROX-corr.)</v>
      </c>
      <c r="G1926" s="134">
        <f>Systematic[[#This Row],[Sample]]*1000000+Systematic[[#This Row],[SubSample]]*10000+Systematic[[#This Row],[VariableIndex]]</f>
        <v>5040007</v>
      </c>
      <c r="H1926" s="134">
        <f>Systematic[[#This Row],[SampleVariableLabel]]+100*Systematic[[#This Row],[State]]</f>
        <v>5040807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5</v>
      </c>
      <c r="B1927" s="1">
        <f t="shared" si="91"/>
        <v>4</v>
      </c>
      <c r="C1927" s="1">
        <f>IF(Systematic[[#This Row],[VariableIndex]]&gt;1,C1926,IF(C1926+1=StepsPerSubsample,0,C1926+1))</f>
        <v>9</v>
      </c>
      <c r="D1927" s="1">
        <f t="shared" si="92"/>
        <v>1</v>
      </c>
      <c r="E1927" s="1" t="str">
        <f>INDEX(Protocol[Mark],MATCH(C1927,Protocol[Step],0))</f>
        <v>9U</v>
      </c>
      <c r="F1927" s="151" t="str">
        <f>INDEX(Variables[Variable],MATCH(Systematic[[#This Row],[VariableIndex]],Variables[Index],0))</f>
        <v>O2 concentration</v>
      </c>
      <c r="G1927" s="134">
        <f>Systematic[[#This Row],[Sample]]*1000000+Systematic[[#This Row],[SubSample]]*10000+Systematic[[#This Row],[VariableIndex]]</f>
        <v>5040001</v>
      </c>
      <c r="H1927" s="134">
        <f>Systematic[[#This Row],[SampleVariableLabel]]+100*Systematic[[#This Row],[State]]</f>
        <v>5040901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5</v>
      </c>
      <c r="B1928" s="1">
        <f t="shared" si="91"/>
        <v>4</v>
      </c>
      <c r="C1928" s="1">
        <f>IF(Systematic[[#This Row],[VariableIndex]]&gt;1,C1927,IF(C1927+1=StepsPerSubsample,0,C1927+1))</f>
        <v>9</v>
      </c>
      <c r="D1928" s="1">
        <f t="shared" si="92"/>
        <v>2</v>
      </c>
      <c r="E1928" s="1" t="str">
        <f>INDEX(Protocol[Mark],MATCH(C1928,Protocol[Step],0))</f>
        <v>9U</v>
      </c>
      <c r="F1928" s="151" t="str">
        <f>INDEX(Variables[Variable],MATCH(Systematic[[#This Row],[VariableIndex]],Variables[Index],0))</f>
        <v>O2 flux per volume</v>
      </c>
      <c r="G1928" s="134">
        <f>Systematic[[#This Row],[Sample]]*1000000+Systematic[[#This Row],[SubSample]]*10000+Systematic[[#This Row],[VariableIndex]]</f>
        <v>5040002</v>
      </c>
      <c r="H1928" s="134">
        <f>Systematic[[#This Row],[SampleVariableLabel]]+100*Systematic[[#This Row],[State]]</f>
        <v>5040902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5</v>
      </c>
      <c r="B1929" s="1">
        <f t="shared" si="91"/>
        <v>4</v>
      </c>
      <c r="C1929" s="1">
        <f>IF(Systematic[[#This Row],[VariableIndex]]&gt;1,C1928,IF(C1928+1=StepsPerSubsample,0,C1928+1))</f>
        <v>9</v>
      </c>
      <c r="D1929" s="1">
        <f t="shared" si="92"/>
        <v>3</v>
      </c>
      <c r="E1929" s="1" t="str">
        <f>INDEX(Protocol[Mark],MATCH(C1929,Protocol[Step],0))</f>
        <v>9U</v>
      </c>
      <c r="F1929" s="151" t="str">
        <f>INDEX(Variables[Variable],MATCH(Systematic[[#This Row],[VariableIndex]],Variables[Index],0))</f>
        <v>Specific flux</v>
      </c>
      <c r="G1929" s="134">
        <f>Systematic[[#This Row],[Sample]]*1000000+Systematic[[#This Row],[SubSample]]*10000+Systematic[[#This Row],[VariableIndex]]</f>
        <v>5040003</v>
      </c>
      <c r="H1929" s="134">
        <f>Systematic[[#This Row],[SampleVariableLabel]]+100*Systematic[[#This Row],[State]]</f>
        <v>5040903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5</v>
      </c>
      <c r="B1930" s="1">
        <f t="shared" si="91"/>
        <v>4</v>
      </c>
      <c r="C1930" s="1">
        <f>IF(Systematic[[#This Row],[VariableIndex]]&gt;1,C1929,IF(C1929+1=StepsPerSubsample,0,C1929+1))</f>
        <v>9</v>
      </c>
      <c r="D1930" s="1">
        <f t="shared" si="92"/>
        <v>4</v>
      </c>
      <c r="E1930" s="1" t="str">
        <f>INDEX(Protocol[Mark],MATCH(C1930,Protocol[Step],0))</f>
        <v>9U</v>
      </c>
      <c r="F1930" s="151" t="str">
        <f>INDEX(Variables[Variable],MATCH(Systematic[[#This Row],[VariableIndex]],Variables[Index],0))</f>
        <v>Flux control ratio</v>
      </c>
      <c r="G1930" s="134">
        <f>Systematic[[#This Row],[Sample]]*1000000+Systematic[[#This Row],[SubSample]]*10000+Systematic[[#This Row],[VariableIndex]]</f>
        <v>5040004</v>
      </c>
      <c r="H1930" s="134">
        <f>Systematic[[#This Row],[SampleVariableLabel]]+100*Systematic[[#This Row],[State]]</f>
        <v>5040904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5</v>
      </c>
      <c r="B1931" s="1">
        <f t="shared" si="91"/>
        <v>4</v>
      </c>
      <c r="C1931" s="1">
        <f>IF(Systematic[[#This Row],[VariableIndex]]&gt;1,C1930,IF(C1930+1=StepsPerSubsample,0,C1930+1))</f>
        <v>9</v>
      </c>
      <c r="D1931" s="1">
        <f t="shared" si="92"/>
        <v>5</v>
      </c>
      <c r="E1931" s="1" t="str">
        <f>INDEX(Protocol[Mark],MATCH(C1931,Protocol[Step],0))</f>
        <v>9U</v>
      </c>
      <c r="F1931" s="151" t="str">
        <f>INDEX(Variables[Variable],MATCH(Systematic[[#This Row],[VariableIndex]],Variables[Index],0))</f>
        <v>Specific flux (mt)</v>
      </c>
      <c r="G1931" s="134">
        <f>Systematic[[#This Row],[Sample]]*1000000+Systematic[[#This Row],[SubSample]]*10000+Systematic[[#This Row],[VariableIndex]]</f>
        <v>5040005</v>
      </c>
      <c r="H1931" s="134">
        <f>Systematic[[#This Row],[SampleVariableLabel]]+100*Systematic[[#This Row],[State]]</f>
        <v>5040905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5</v>
      </c>
      <c r="B1932" s="1">
        <f t="shared" si="91"/>
        <v>4</v>
      </c>
      <c r="C1932" s="1">
        <f>IF(Systematic[[#This Row],[VariableIndex]]&gt;1,C1931,IF(C1931+1=StepsPerSubsample,0,C1931+1))</f>
        <v>9</v>
      </c>
      <c r="D1932" s="1">
        <f t="shared" si="92"/>
        <v>6</v>
      </c>
      <c r="E1932" s="1" t="str">
        <f>INDEX(Protocol[Mark],MATCH(C1932,Protocol[Step],0))</f>
        <v>9U</v>
      </c>
      <c r="F1932" s="151" t="str">
        <f>INDEX(Variables[Variable],MATCH(Systematic[[#This Row],[VariableIndex]],Variables[Index],0))</f>
        <v>FCR (mt: ROX-corr.)</v>
      </c>
      <c r="G1932" s="134">
        <f>Systematic[[#This Row],[Sample]]*1000000+Systematic[[#This Row],[SubSample]]*10000+Systematic[[#This Row],[VariableIndex]]</f>
        <v>5040006</v>
      </c>
      <c r="H1932" s="134">
        <f>Systematic[[#This Row],[SampleVariableLabel]]+100*Systematic[[#This Row],[State]]</f>
        <v>5040906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5</v>
      </c>
      <c r="B1933" s="1">
        <f t="shared" si="91"/>
        <v>4</v>
      </c>
      <c r="C1933" s="1">
        <f>IF(Systematic[[#This Row],[VariableIndex]]&gt;1,C1932,IF(C1932+1=StepsPerSubsample,0,C1932+1))</f>
        <v>9</v>
      </c>
      <c r="D1933" s="1">
        <f t="shared" si="92"/>
        <v>7</v>
      </c>
      <c r="E1933" s="1" t="str">
        <f>INDEX(Protocol[Mark],MATCH(C1933,Protocol[Step],0))</f>
        <v>9U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5040007</v>
      </c>
      <c r="H1933" s="134">
        <f>Systematic[[#This Row],[SampleVariableLabel]]+100*Systematic[[#This Row],[State]]</f>
        <v>5040907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5</v>
      </c>
      <c r="B1934" s="1">
        <f t="shared" si="91"/>
        <v>4</v>
      </c>
      <c r="C1934" s="1">
        <f>IF(Systematic[[#This Row],[VariableIndex]]&gt;1,C1933,IF(C1933+1=StepsPerSubsample,0,C1933+1))</f>
        <v>10</v>
      </c>
      <c r="D1934" s="1">
        <f t="shared" si="92"/>
        <v>1</v>
      </c>
      <c r="E1934" s="1" t="str">
        <f>INDEX(Protocol[Mark],MATCH(C1934,Protocol[Step],0))</f>
        <v>9c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5040001</v>
      </c>
      <c r="H1934" s="134">
        <f>Systematic[[#This Row],[SampleVariableLabel]]+100*Systematic[[#This Row],[State]]</f>
        <v>5041001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5</v>
      </c>
      <c r="B1935" s="1">
        <f t="shared" si="91"/>
        <v>4</v>
      </c>
      <c r="C1935" s="1">
        <f>IF(Systematic[[#This Row],[VariableIndex]]&gt;1,C1934,IF(C1934+1=StepsPerSubsample,0,C1934+1))</f>
        <v>10</v>
      </c>
      <c r="D1935" s="1">
        <f t="shared" si="92"/>
        <v>2</v>
      </c>
      <c r="E1935" s="1" t="str">
        <f>INDEX(Protocol[Mark],MATCH(C1935,Protocol[Step],0))</f>
        <v>9c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5040002</v>
      </c>
      <c r="H1935" s="134">
        <f>Systematic[[#This Row],[SampleVariableLabel]]+100*Systematic[[#This Row],[State]]</f>
        <v>5041002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5</v>
      </c>
      <c r="B1936" s="1">
        <f t="shared" si="91"/>
        <v>4</v>
      </c>
      <c r="C1936" s="1">
        <f>IF(Systematic[[#This Row],[VariableIndex]]&gt;1,C1935,IF(C1935+1=StepsPerSubsample,0,C1935+1))</f>
        <v>10</v>
      </c>
      <c r="D1936" s="1">
        <f t="shared" si="92"/>
        <v>3</v>
      </c>
      <c r="E1936" s="1" t="str">
        <f>INDEX(Protocol[Mark],MATCH(C1936,Protocol[Step],0))</f>
        <v>9c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5040003</v>
      </c>
      <c r="H1936" s="134">
        <f>Systematic[[#This Row],[SampleVariableLabel]]+100*Systematic[[#This Row],[State]]</f>
        <v>5041003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5</v>
      </c>
      <c r="B1937" s="1">
        <f t="shared" si="91"/>
        <v>4</v>
      </c>
      <c r="C1937" s="1">
        <f>IF(Systematic[[#This Row],[VariableIndex]]&gt;1,C1936,IF(C1936+1=StepsPerSubsample,0,C1936+1))</f>
        <v>10</v>
      </c>
      <c r="D1937" s="1">
        <f t="shared" si="92"/>
        <v>4</v>
      </c>
      <c r="E1937" s="1" t="str">
        <f>INDEX(Protocol[Mark],MATCH(C1937,Protocol[Step],0))</f>
        <v>9c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5040004</v>
      </c>
      <c r="H1937" s="134">
        <f>Systematic[[#This Row],[SampleVariableLabel]]+100*Systematic[[#This Row],[State]]</f>
        <v>5041004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5</v>
      </c>
      <c r="B1938" s="1">
        <f t="shared" si="91"/>
        <v>4</v>
      </c>
      <c r="C1938" s="1">
        <f>IF(Systematic[[#This Row],[VariableIndex]]&gt;1,C1937,IF(C1937+1=StepsPerSubsample,0,C1937+1))</f>
        <v>10</v>
      </c>
      <c r="D1938" s="1">
        <f t="shared" si="92"/>
        <v>5</v>
      </c>
      <c r="E1938" s="1" t="str">
        <f>INDEX(Protocol[Mark],MATCH(C1938,Protocol[Step],0))</f>
        <v>9c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5040005</v>
      </c>
      <c r="H1938" s="134">
        <f>Systematic[[#This Row],[SampleVariableLabel]]+100*Systematic[[#This Row],[State]]</f>
        <v>5041005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5</v>
      </c>
      <c r="B1939" s="1">
        <f t="shared" si="91"/>
        <v>4</v>
      </c>
      <c r="C1939" s="1">
        <f>IF(Systematic[[#This Row],[VariableIndex]]&gt;1,C1938,IF(C1938+1=StepsPerSubsample,0,C1938+1))</f>
        <v>10</v>
      </c>
      <c r="D1939" s="1">
        <f t="shared" si="92"/>
        <v>6</v>
      </c>
      <c r="E1939" s="1" t="str">
        <f>INDEX(Protocol[Mark],MATCH(C1939,Protocol[Step],0))</f>
        <v>9c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5040006</v>
      </c>
      <c r="H1939" s="134">
        <f>Systematic[[#This Row],[SampleVariableLabel]]+100*Systematic[[#This Row],[State]]</f>
        <v>5041006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5</v>
      </c>
      <c r="B1940" s="1">
        <f t="shared" si="91"/>
        <v>4</v>
      </c>
      <c r="C1940" s="1">
        <f>IF(Systematic[[#This Row],[VariableIndex]]&gt;1,C1939,IF(C1939+1=StepsPerSubsample,0,C1939+1))</f>
        <v>10</v>
      </c>
      <c r="D1940" s="1">
        <f t="shared" si="92"/>
        <v>7</v>
      </c>
      <c r="E1940" s="1" t="str">
        <f>INDEX(Protocol[Mark],MATCH(C1940,Protocol[Step],0))</f>
        <v>9c</v>
      </c>
      <c r="F1940" s="151" t="str">
        <f>INDEX(Variables[Variable],MATCH(Systematic[[#This Row],[VariableIndex]],Variables[Index],0))</f>
        <v>FCR (mt: ROX-corr.)</v>
      </c>
      <c r="G1940" s="134">
        <f>Systematic[[#This Row],[Sample]]*1000000+Systematic[[#This Row],[SubSample]]*10000+Systematic[[#This Row],[VariableIndex]]</f>
        <v>5040007</v>
      </c>
      <c r="H1940" s="134">
        <f>Systematic[[#This Row],[SampleVariableLabel]]+100*Systematic[[#This Row],[State]]</f>
        <v>5041007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5</v>
      </c>
      <c r="B1941" s="1">
        <f t="shared" si="91"/>
        <v>4</v>
      </c>
      <c r="C1941" s="1">
        <f>IF(Systematic[[#This Row],[VariableIndex]]&gt;1,C1940,IF(C1940+1=StepsPerSubsample,0,C1940+1))</f>
        <v>11</v>
      </c>
      <c r="D1941" s="1">
        <f t="shared" si="92"/>
        <v>1</v>
      </c>
      <c r="E1941" s="1" t="str">
        <f>INDEX(Protocol[Mark],MATCH(C1941,Protocol[Step],0))</f>
        <v>10Ama</v>
      </c>
      <c r="F1941" s="151" t="str">
        <f>INDEX(Variables[Variable],MATCH(Systematic[[#This Row],[VariableIndex]],Variables[Index],0))</f>
        <v>O2 concentration</v>
      </c>
      <c r="G1941" s="134">
        <f>Systematic[[#This Row],[Sample]]*1000000+Systematic[[#This Row],[SubSample]]*10000+Systematic[[#This Row],[VariableIndex]]</f>
        <v>5040001</v>
      </c>
      <c r="H1941" s="134">
        <f>Systematic[[#This Row],[SampleVariableLabel]]+100*Systematic[[#This Row],[State]]</f>
        <v>5041101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5</v>
      </c>
      <c r="B1942" s="1">
        <f t="shared" si="91"/>
        <v>4</v>
      </c>
      <c r="C1942" s="1">
        <f>IF(Systematic[[#This Row],[VariableIndex]]&gt;1,C1941,IF(C1941+1=StepsPerSubsample,0,C1941+1))</f>
        <v>11</v>
      </c>
      <c r="D1942" s="1">
        <f t="shared" si="92"/>
        <v>2</v>
      </c>
      <c r="E1942" s="1" t="str">
        <f>INDEX(Protocol[Mark],MATCH(C1942,Protocol[Step],0))</f>
        <v>10Ama</v>
      </c>
      <c r="F1942" s="151" t="str">
        <f>INDEX(Variables[Variable],MATCH(Systematic[[#This Row],[VariableIndex]],Variables[Index],0))</f>
        <v>O2 flux per volume</v>
      </c>
      <c r="G1942" s="134">
        <f>Systematic[[#This Row],[Sample]]*1000000+Systematic[[#This Row],[SubSample]]*10000+Systematic[[#This Row],[VariableIndex]]</f>
        <v>5040002</v>
      </c>
      <c r="H1942" s="134">
        <f>Systematic[[#This Row],[SampleVariableLabel]]+100*Systematic[[#This Row],[State]]</f>
        <v>5041102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5</v>
      </c>
      <c r="B1943" s="1">
        <f t="shared" si="91"/>
        <v>4</v>
      </c>
      <c r="C1943" s="1">
        <f>IF(Systematic[[#This Row],[VariableIndex]]&gt;1,C1942,IF(C1942+1=StepsPerSubsample,0,C1942+1))</f>
        <v>11</v>
      </c>
      <c r="D1943" s="1">
        <f t="shared" si="92"/>
        <v>3</v>
      </c>
      <c r="E1943" s="1" t="str">
        <f>INDEX(Protocol[Mark],MATCH(C1943,Protocol[Step],0))</f>
        <v>10Ama</v>
      </c>
      <c r="F1943" s="151" t="str">
        <f>INDEX(Variables[Variable],MATCH(Systematic[[#This Row],[VariableIndex]],Variables[Index],0))</f>
        <v>Specific flux</v>
      </c>
      <c r="G1943" s="134">
        <f>Systematic[[#This Row],[Sample]]*1000000+Systematic[[#This Row],[SubSample]]*10000+Systematic[[#This Row],[VariableIndex]]</f>
        <v>5040003</v>
      </c>
      <c r="H1943" s="134">
        <f>Systematic[[#This Row],[SampleVariableLabel]]+100*Systematic[[#This Row],[State]]</f>
        <v>5041103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5</v>
      </c>
      <c r="B1944" s="1">
        <f t="shared" si="91"/>
        <v>4</v>
      </c>
      <c r="C1944" s="1">
        <f>IF(Systematic[[#This Row],[VariableIndex]]&gt;1,C1943,IF(C1943+1=StepsPerSubsample,0,C1943+1))</f>
        <v>11</v>
      </c>
      <c r="D1944" s="1">
        <f t="shared" si="92"/>
        <v>4</v>
      </c>
      <c r="E1944" s="1" t="str">
        <f>INDEX(Protocol[Mark],MATCH(C1944,Protocol[Step],0))</f>
        <v>10Ama</v>
      </c>
      <c r="F1944" s="151" t="str">
        <f>INDEX(Variables[Variable],MATCH(Systematic[[#This Row],[VariableIndex]],Variables[Index],0))</f>
        <v>Flux control ratio</v>
      </c>
      <c r="G1944" s="134">
        <f>Systematic[[#This Row],[Sample]]*1000000+Systematic[[#This Row],[SubSample]]*10000+Systematic[[#This Row],[VariableIndex]]</f>
        <v>5040004</v>
      </c>
      <c r="H1944" s="134">
        <f>Systematic[[#This Row],[SampleVariableLabel]]+100*Systematic[[#This Row],[State]]</f>
        <v>5041104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5</v>
      </c>
      <c r="B1945" s="1">
        <f t="shared" si="91"/>
        <v>4</v>
      </c>
      <c r="C1945" s="1">
        <f>IF(Systematic[[#This Row],[VariableIndex]]&gt;1,C1944,IF(C1944+1=StepsPerSubsample,0,C1944+1))</f>
        <v>11</v>
      </c>
      <c r="D1945" s="1">
        <f t="shared" si="92"/>
        <v>5</v>
      </c>
      <c r="E1945" s="1" t="str">
        <f>INDEX(Protocol[Mark],MATCH(C1945,Protocol[Step],0))</f>
        <v>10Ama</v>
      </c>
      <c r="F1945" s="151" t="str">
        <f>INDEX(Variables[Variable],MATCH(Systematic[[#This Row],[VariableIndex]],Variables[Index],0))</f>
        <v>Specific flux (mt)</v>
      </c>
      <c r="G1945" s="134">
        <f>Systematic[[#This Row],[Sample]]*1000000+Systematic[[#This Row],[SubSample]]*10000+Systematic[[#This Row],[VariableIndex]]</f>
        <v>5040005</v>
      </c>
      <c r="H1945" s="134">
        <f>Systematic[[#This Row],[SampleVariableLabel]]+100*Systematic[[#This Row],[State]]</f>
        <v>5041105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5</v>
      </c>
      <c r="B1946" s="1">
        <f t="shared" si="91"/>
        <v>4</v>
      </c>
      <c r="C1946" s="1">
        <f>IF(Systematic[[#This Row],[VariableIndex]]&gt;1,C1945,IF(C1945+1=StepsPerSubsample,0,C1945+1))</f>
        <v>11</v>
      </c>
      <c r="D1946" s="1">
        <f t="shared" si="92"/>
        <v>6</v>
      </c>
      <c r="E1946" s="1" t="str">
        <f>INDEX(Protocol[Mark],MATCH(C1946,Protocol[Step],0))</f>
        <v>10Ama</v>
      </c>
      <c r="F1946" s="151" t="str">
        <f>INDEX(Variables[Variable],MATCH(Systematic[[#This Row],[VariableIndex]],Variables[Index],0))</f>
        <v>FCR (mt: ROX-corr.)</v>
      </c>
      <c r="G1946" s="134">
        <f>Systematic[[#This Row],[Sample]]*1000000+Systematic[[#This Row],[SubSample]]*10000+Systematic[[#This Row],[VariableIndex]]</f>
        <v>5040006</v>
      </c>
      <c r="H1946" s="134">
        <f>Systematic[[#This Row],[SampleVariableLabel]]+100*Systematic[[#This Row],[State]]</f>
        <v>5041106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5</v>
      </c>
      <c r="B1947" s="1">
        <f t="shared" si="91"/>
        <v>4</v>
      </c>
      <c r="C1947" s="1">
        <f>IF(Systematic[[#This Row],[VariableIndex]]&gt;1,C1946,IF(C1946+1=StepsPerSubsample,0,C1946+1))</f>
        <v>11</v>
      </c>
      <c r="D1947" s="1">
        <f t="shared" si="92"/>
        <v>7</v>
      </c>
      <c r="E1947" s="1" t="str">
        <f>INDEX(Protocol[Mark],MATCH(C1947,Protocol[Step],0))</f>
        <v>10Ama</v>
      </c>
      <c r="F1947" s="151" t="str">
        <f>INDEX(Variables[Variable],MATCH(Systematic[[#This Row],[VariableIndex]],Variables[Index],0))</f>
        <v>FCR (mt: ROX-corr.)</v>
      </c>
      <c r="G1947" s="134">
        <f>Systematic[[#This Row],[Sample]]*1000000+Systematic[[#This Row],[SubSample]]*10000+Systematic[[#This Row],[VariableIndex]]</f>
        <v>5040007</v>
      </c>
      <c r="H1947" s="134">
        <f>Systematic[[#This Row],[SampleVariableLabel]]+100*Systematic[[#This Row],[State]]</f>
        <v>5041107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5</v>
      </c>
      <c r="B1948" s="1">
        <f t="shared" si="91"/>
        <v>4</v>
      </c>
      <c r="C1948" s="1">
        <f>IF(Systematic[[#This Row],[VariableIndex]]&gt;1,C1947,IF(C1947+1=StepsPerSubsample,0,C1947+1))</f>
        <v>12</v>
      </c>
      <c r="D1948" s="1">
        <f t="shared" si="92"/>
        <v>1</v>
      </c>
      <c r="E1948" s="1" t="str">
        <f>INDEX(Protocol[Mark],MATCH(C1948,Protocol[Step],0))</f>
        <v>11AsTm</v>
      </c>
      <c r="F1948" s="151" t="str">
        <f>INDEX(Variables[Variable],MATCH(Systematic[[#This Row],[VariableIndex]],Variables[Index],0))</f>
        <v>O2 concentration</v>
      </c>
      <c r="G1948" s="134">
        <f>Systematic[[#This Row],[Sample]]*1000000+Systematic[[#This Row],[SubSample]]*10000+Systematic[[#This Row],[VariableIndex]]</f>
        <v>5040001</v>
      </c>
      <c r="H1948" s="134">
        <f>Systematic[[#This Row],[SampleVariableLabel]]+100*Systematic[[#This Row],[State]]</f>
        <v>5041201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5</v>
      </c>
      <c r="B1949" s="1">
        <f t="shared" si="91"/>
        <v>4</v>
      </c>
      <c r="C1949" s="1">
        <f>IF(Systematic[[#This Row],[VariableIndex]]&gt;1,C1948,IF(C1948+1=StepsPerSubsample,0,C1948+1))</f>
        <v>12</v>
      </c>
      <c r="D1949" s="1">
        <f t="shared" si="92"/>
        <v>2</v>
      </c>
      <c r="E1949" s="1" t="str">
        <f>INDEX(Protocol[Mark],MATCH(C1949,Protocol[Step],0))</f>
        <v>11AsTm</v>
      </c>
      <c r="F1949" s="151" t="str">
        <f>INDEX(Variables[Variable],MATCH(Systematic[[#This Row],[VariableIndex]],Variables[Index],0))</f>
        <v>O2 flux per volume</v>
      </c>
      <c r="G1949" s="134">
        <f>Systematic[[#This Row],[Sample]]*1000000+Systematic[[#This Row],[SubSample]]*10000+Systematic[[#This Row],[VariableIndex]]</f>
        <v>5040002</v>
      </c>
      <c r="H1949" s="134">
        <f>Systematic[[#This Row],[SampleVariableLabel]]+100*Systematic[[#This Row],[State]]</f>
        <v>5041202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5</v>
      </c>
      <c r="B1950" s="1">
        <f t="shared" si="91"/>
        <v>4</v>
      </c>
      <c r="C1950" s="1">
        <f>IF(Systematic[[#This Row],[VariableIndex]]&gt;1,C1949,IF(C1949+1=StepsPerSubsample,0,C1949+1))</f>
        <v>12</v>
      </c>
      <c r="D1950" s="1">
        <f t="shared" si="92"/>
        <v>3</v>
      </c>
      <c r="E1950" s="1" t="str">
        <f>INDEX(Protocol[Mark],MATCH(C1950,Protocol[Step],0))</f>
        <v>11AsTm</v>
      </c>
      <c r="F1950" s="151" t="str">
        <f>INDEX(Variables[Variable],MATCH(Systematic[[#This Row],[VariableIndex]],Variables[Index],0))</f>
        <v>Specific flux</v>
      </c>
      <c r="G1950" s="134">
        <f>Systematic[[#This Row],[Sample]]*1000000+Systematic[[#This Row],[SubSample]]*10000+Systematic[[#This Row],[VariableIndex]]</f>
        <v>5040003</v>
      </c>
      <c r="H1950" s="134">
        <f>Systematic[[#This Row],[SampleVariableLabel]]+100*Systematic[[#This Row],[State]]</f>
        <v>5041203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5</v>
      </c>
      <c r="B1951" s="1">
        <f t="shared" si="91"/>
        <v>4</v>
      </c>
      <c r="C1951" s="1">
        <f>IF(Systematic[[#This Row],[VariableIndex]]&gt;1,C1950,IF(C1950+1=StepsPerSubsample,0,C1950+1))</f>
        <v>12</v>
      </c>
      <c r="D1951" s="1">
        <f t="shared" si="92"/>
        <v>4</v>
      </c>
      <c r="E1951" s="1" t="str">
        <f>INDEX(Protocol[Mark],MATCH(C1951,Protocol[Step],0))</f>
        <v>11AsTm</v>
      </c>
      <c r="F1951" s="151" t="str">
        <f>INDEX(Variables[Variable],MATCH(Systematic[[#This Row],[VariableIndex]],Variables[Index],0))</f>
        <v>Flux control ratio</v>
      </c>
      <c r="G1951" s="134">
        <f>Systematic[[#This Row],[Sample]]*1000000+Systematic[[#This Row],[SubSample]]*10000+Systematic[[#This Row],[VariableIndex]]</f>
        <v>5040004</v>
      </c>
      <c r="H1951" s="134">
        <f>Systematic[[#This Row],[SampleVariableLabel]]+100*Systematic[[#This Row],[State]]</f>
        <v>5041204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5</v>
      </c>
      <c r="B1952" s="1">
        <f t="shared" si="91"/>
        <v>4</v>
      </c>
      <c r="C1952" s="1">
        <f>IF(Systematic[[#This Row],[VariableIndex]]&gt;1,C1951,IF(C1951+1=StepsPerSubsample,0,C1951+1))</f>
        <v>12</v>
      </c>
      <c r="D1952" s="1">
        <f t="shared" si="92"/>
        <v>5</v>
      </c>
      <c r="E1952" s="1" t="str">
        <f>INDEX(Protocol[Mark],MATCH(C1952,Protocol[Step],0))</f>
        <v>11AsTm</v>
      </c>
      <c r="F1952" s="151" t="str">
        <f>INDEX(Variables[Variable],MATCH(Systematic[[#This Row],[VariableIndex]],Variables[Index],0))</f>
        <v>Specific flux (mt)</v>
      </c>
      <c r="G1952" s="134">
        <f>Systematic[[#This Row],[Sample]]*1000000+Systematic[[#This Row],[SubSample]]*10000+Systematic[[#This Row],[VariableIndex]]</f>
        <v>5040005</v>
      </c>
      <c r="H1952" s="134">
        <f>Systematic[[#This Row],[SampleVariableLabel]]+100*Systematic[[#This Row],[State]]</f>
        <v>5041205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5</v>
      </c>
      <c r="B1953" s="1">
        <f t="shared" si="91"/>
        <v>4</v>
      </c>
      <c r="C1953" s="1">
        <f>IF(Systematic[[#This Row],[VariableIndex]]&gt;1,C1952,IF(C1952+1=StepsPerSubsample,0,C1952+1))</f>
        <v>12</v>
      </c>
      <c r="D1953" s="1">
        <f t="shared" si="92"/>
        <v>6</v>
      </c>
      <c r="E1953" s="1" t="str">
        <f>INDEX(Protocol[Mark],MATCH(C1953,Protocol[Step],0))</f>
        <v>11AsTm</v>
      </c>
      <c r="F1953" s="151" t="str">
        <f>INDEX(Variables[Variable],MATCH(Systematic[[#This Row],[VariableIndex]],Variables[Index],0))</f>
        <v>FCR (mt: ROX-corr.)</v>
      </c>
      <c r="G1953" s="134">
        <f>Systematic[[#This Row],[Sample]]*1000000+Systematic[[#This Row],[SubSample]]*10000+Systematic[[#This Row],[VariableIndex]]</f>
        <v>5040006</v>
      </c>
      <c r="H1953" s="134">
        <f>Systematic[[#This Row],[SampleVariableLabel]]+100*Systematic[[#This Row],[State]]</f>
        <v>5041206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5</v>
      </c>
      <c r="B1954" s="1">
        <f t="shared" si="91"/>
        <v>4</v>
      </c>
      <c r="C1954" s="1">
        <f>IF(Systematic[[#This Row],[VariableIndex]]&gt;1,C1953,IF(C1953+1=StepsPerSubsample,0,C1953+1))</f>
        <v>12</v>
      </c>
      <c r="D1954" s="1">
        <f t="shared" si="92"/>
        <v>7</v>
      </c>
      <c r="E1954" s="1" t="str">
        <f>INDEX(Protocol[Mark],MATCH(C1954,Protocol[Step],0))</f>
        <v>11AsTm</v>
      </c>
      <c r="F1954" s="151" t="str">
        <f>INDEX(Variables[Variable],MATCH(Systematic[[#This Row],[VariableIndex]],Variables[Index],0))</f>
        <v>FCR (mt: ROX-corr.)</v>
      </c>
      <c r="G1954" s="134">
        <f>Systematic[[#This Row],[Sample]]*1000000+Systematic[[#This Row],[SubSample]]*10000+Systematic[[#This Row],[VariableIndex]]</f>
        <v>5040007</v>
      </c>
      <c r="H1954" s="134">
        <f>Systematic[[#This Row],[SampleVariableLabel]]+100*Systematic[[#This Row],[State]]</f>
        <v>5041207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5</v>
      </c>
      <c r="B1955" s="1">
        <f t="shared" si="91"/>
        <v>4</v>
      </c>
      <c r="C1955" s="1">
        <f>IF(Systematic[[#This Row],[VariableIndex]]&gt;1,C1954,IF(C1954+1=StepsPerSubsample,0,C1954+1))</f>
        <v>13</v>
      </c>
      <c r="D1955" s="1">
        <f t="shared" si="92"/>
        <v>1</v>
      </c>
      <c r="E1955" s="1" t="str">
        <f>INDEX(Protocol[Mark],MATCH(C1955,Protocol[Step],0))</f>
        <v>12Azd</v>
      </c>
      <c r="F1955" s="151" t="str">
        <f>INDEX(Variables[Variable],MATCH(Systematic[[#This Row],[VariableIndex]],Variables[Index],0))</f>
        <v>O2 concentration</v>
      </c>
      <c r="G1955" s="134">
        <f>Systematic[[#This Row],[Sample]]*1000000+Systematic[[#This Row],[SubSample]]*10000+Systematic[[#This Row],[VariableIndex]]</f>
        <v>5040001</v>
      </c>
      <c r="H1955" s="134">
        <f>Systematic[[#This Row],[SampleVariableLabel]]+100*Systematic[[#This Row],[State]]</f>
        <v>5041301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5</v>
      </c>
      <c r="B1956" s="1">
        <f t="shared" si="91"/>
        <v>4</v>
      </c>
      <c r="C1956" s="1">
        <f>IF(Systematic[[#This Row],[VariableIndex]]&gt;1,C1955,IF(C1955+1=StepsPerSubsample,0,C1955+1))</f>
        <v>13</v>
      </c>
      <c r="D1956" s="1">
        <f t="shared" si="92"/>
        <v>2</v>
      </c>
      <c r="E1956" s="1" t="str">
        <f>INDEX(Protocol[Mark],MATCH(C1956,Protocol[Step],0))</f>
        <v>12Azd</v>
      </c>
      <c r="F1956" s="151" t="str">
        <f>INDEX(Variables[Variable],MATCH(Systematic[[#This Row],[VariableIndex]],Variables[Index],0))</f>
        <v>O2 flux per volume</v>
      </c>
      <c r="G1956" s="134">
        <f>Systematic[[#This Row],[Sample]]*1000000+Systematic[[#This Row],[SubSample]]*10000+Systematic[[#This Row],[VariableIndex]]</f>
        <v>5040002</v>
      </c>
      <c r="H1956" s="134">
        <f>Systematic[[#This Row],[SampleVariableLabel]]+100*Systematic[[#This Row],[State]]</f>
        <v>5041302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5</v>
      </c>
      <c r="B1957" s="1">
        <f t="shared" si="91"/>
        <v>4</v>
      </c>
      <c r="C1957" s="1">
        <f>IF(Systematic[[#This Row],[VariableIndex]]&gt;1,C1956,IF(C1956+1=StepsPerSubsample,0,C1956+1))</f>
        <v>13</v>
      </c>
      <c r="D1957" s="1">
        <f t="shared" si="92"/>
        <v>3</v>
      </c>
      <c r="E1957" s="1" t="str">
        <f>INDEX(Protocol[Mark],MATCH(C1957,Protocol[Step],0))</f>
        <v>12Azd</v>
      </c>
      <c r="F1957" s="151" t="str">
        <f>INDEX(Variables[Variable],MATCH(Systematic[[#This Row],[VariableIndex]],Variables[Index],0))</f>
        <v>Specific flux</v>
      </c>
      <c r="G1957" s="134">
        <f>Systematic[[#This Row],[Sample]]*1000000+Systematic[[#This Row],[SubSample]]*10000+Systematic[[#This Row],[VariableIndex]]</f>
        <v>5040003</v>
      </c>
      <c r="H1957" s="134">
        <f>Systematic[[#This Row],[SampleVariableLabel]]+100*Systematic[[#This Row],[State]]</f>
        <v>5041303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5</v>
      </c>
      <c r="B1958" s="1">
        <f t="shared" si="91"/>
        <v>4</v>
      </c>
      <c r="C1958" s="1">
        <f>IF(Systematic[[#This Row],[VariableIndex]]&gt;1,C1957,IF(C1957+1=StepsPerSubsample,0,C1957+1))</f>
        <v>13</v>
      </c>
      <c r="D1958" s="1">
        <f t="shared" si="92"/>
        <v>4</v>
      </c>
      <c r="E1958" s="1" t="str">
        <f>INDEX(Protocol[Mark],MATCH(C1958,Protocol[Step],0))</f>
        <v>12Azd</v>
      </c>
      <c r="F1958" s="151" t="str">
        <f>INDEX(Variables[Variable],MATCH(Systematic[[#This Row],[VariableIndex]],Variables[Index],0))</f>
        <v>Flux control ratio</v>
      </c>
      <c r="G1958" s="134">
        <f>Systematic[[#This Row],[Sample]]*1000000+Systematic[[#This Row],[SubSample]]*10000+Systematic[[#This Row],[VariableIndex]]</f>
        <v>5040004</v>
      </c>
      <c r="H1958" s="134">
        <f>Systematic[[#This Row],[SampleVariableLabel]]+100*Systematic[[#This Row],[State]]</f>
        <v>5041304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5</v>
      </c>
      <c r="B1959" s="1">
        <f t="shared" si="91"/>
        <v>4</v>
      </c>
      <c r="C1959" s="1">
        <f>IF(Systematic[[#This Row],[VariableIndex]]&gt;1,C1958,IF(C1958+1=StepsPerSubsample,0,C1958+1))</f>
        <v>13</v>
      </c>
      <c r="D1959" s="1">
        <f t="shared" si="92"/>
        <v>5</v>
      </c>
      <c r="E1959" s="1" t="str">
        <f>INDEX(Protocol[Mark],MATCH(C1959,Protocol[Step],0))</f>
        <v>12Azd</v>
      </c>
      <c r="F1959" s="151" t="str">
        <f>INDEX(Variables[Variable],MATCH(Systematic[[#This Row],[VariableIndex]],Variables[Index],0))</f>
        <v>Specific flux (mt)</v>
      </c>
      <c r="G1959" s="134">
        <f>Systematic[[#This Row],[Sample]]*1000000+Systematic[[#This Row],[SubSample]]*10000+Systematic[[#This Row],[VariableIndex]]</f>
        <v>5040005</v>
      </c>
      <c r="H1959" s="134">
        <f>Systematic[[#This Row],[SampleVariableLabel]]+100*Systematic[[#This Row],[State]]</f>
        <v>5041305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5</v>
      </c>
      <c r="B1960" s="1">
        <f t="shared" si="91"/>
        <v>4</v>
      </c>
      <c r="C1960" s="1">
        <f>IF(Systematic[[#This Row],[VariableIndex]]&gt;1,C1959,IF(C1959+1=StepsPerSubsample,0,C1959+1))</f>
        <v>13</v>
      </c>
      <c r="D1960" s="1">
        <f t="shared" si="92"/>
        <v>6</v>
      </c>
      <c r="E1960" s="1" t="str">
        <f>INDEX(Protocol[Mark],MATCH(C1960,Protocol[Step],0))</f>
        <v>12Azd</v>
      </c>
      <c r="F1960" s="151" t="str">
        <f>INDEX(Variables[Variable],MATCH(Systematic[[#This Row],[VariableIndex]],Variables[Index],0))</f>
        <v>FCR (mt: ROX-corr.)</v>
      </c>
      <c r="G1960" s="134">
        <f>Systematic[[#This Row],[Sample]]*1000000+Systematic[[#This Row],[SubSample]]*10000+Systematic[[#This Row],[VariableIndex]]</f>
        <v>5040006</v>
      </c>
      <c r="H1960" s="134">
        <f>Systematic[[#This Row],[SampleVariableLabel]]+100*Systematic[[#This Row],[State]]</f>
        <v>5041306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5</v>
      </c>
      <c r="B1961" s="1">
        <f t="shared" ref="B1961:B2024" si="94">IF(OR(C1961&gt;0,D1961&gt;1),B1960,IF(B1960=SubsamplesPerSample,1,B1960+1))</f>
        <v>4</v>
      </c>
      <c r="C1961" s="1">
        <f>IF(Systematic[[#This Row],[VariableIndex]]&gt;1,C1960,IF(C1960+1=StepsPerSubsample,0,C1960+1))</f>
        <v>13</v>
      </c>
      <c r="D1961" s="1">
        <f t="shared" si="92"/>
        <v>7</v>
      </c>
      <c r="E1961" s="1" t="str">
        <f>INDEX(Protocol[Mark],MATCH(C1961,Protocol[Step],0))</f>
        <v>12Azd</v>
      </c>
      <c r="F1961" s="151" t="str">
        <f>INDEX(Variables[Variable],MATCH(Systematic[[#This Row],[VariableIndex]],Variables[Index],0))</f>
        <v>FCR (mt: ROX-corr.)</v>
      </c>
      <c r="G1961" s="134">
        <f>Systematic[[#This Row],[Sample]]*1000000+Systematic[[#This Row],[SubSample]]*10000+Systematic[[#This Row],[VariableIndex]]</f>
        <v>5040007</v>
      </c>
      <c r="H1961" s="134">
        <f>Systematic[[#This Row],[SampleVariableLabel]]+100*Systematic[[#This Row],[State]]</f>
        <v>5041307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6</v>
      </c>
      <c r="B1962" s="1">
        <f t="shared" si="94"/>
        <v>1</v>
      </c>
      <c r="C1962" s="1">
        <f>IF(Systematic[[#This Row],[VariableIndex]]&gt;1,C1961,IF(C1961+1=StepsPerSubsample,0,C1961+1))</f>
        <v>0</v>
      </c>
      <c r="D1962" s="1">
        <f t="shared" si="92"/>
        <v>1</v>
      </c>
      <c r="E1962" s="1" t="str">
        <f>INDEX(Protocol[Mark],MATCH(C1962,Protocol[Step],0))</f>
        <v>1ce</v>
      </c>
      <c r="F1962" s="151" t="str">
        <f>INDEX(Variables[Variable],MATCH(Systematic[[#This Row],[VariableIndex]],Variables[Index],0))</f>
        <v>O2 concentration</v>
      </c>
      <c r="G1962" s="134">
        <f>Systematic[[#This Row],[Sample]]*1000000+Systematic[[#This Row],[SubSample]]*10000+Systematic[[#This Row],[VariableIndex]]</f>
        <v>6010001</v>
      </c>
      <c r="H1962" s="134">
        <f>Systematic[[#This Row],[SampleVariableLabel]]+100*Systematic[[#This Row],[State]]</f>
        <v>6010001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6</v>
      </c>
      <c r="B1963" s="1">
        <f t="shared" si="94"/>
        <v>1</v>
      </c>
      <c r="C1963" s="1">
        <f>IF(Systematic[[#This Row],[VariableIndex]]&gt;1,C1962,IF(C1962+1=StepsPerSubsample,0,C1962+1))</f>
        <v>0</v>
      </c>
      <c r="D1963" s="1">
        <f t="shared" si="92"/>
        <v>2</v>
      </c>
      <c r="E1963" s="1" t="str">
        <f>INDEX(Protocol[Mark],MATCH(C1963,Protocol[Step],0))</f>
        <v>1ce</v>
      </c>
      <c r="F1963" s="151" t="str">
        <f>INDEX(Variables[Variable],MATCH(Systematic[[#This Row],[VariableIndex]],Variables[Index],0))</f>
        <v>O2 flux per volume</v>
      </c>
      <c r="G1963" s="134">
        <f>Systematic[[#This Row],[Sample]]*1000000+Systematic[[#This Row],[SubSample]]*10000+Systematic[[#This Row],[VariableIndex]]</f>
        <v>6010002</v>
      </c>
      <c r="H1963" s="134">
        <f>Systematic[[#This Row],[SampleVariableLabel]]+100*Systematic[[#This Row],[State]]</f>
        <v>6010002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6</v>
      </c>
      <c r="B1964" s="1">
        <f t="shared" si="94"/>
        <v>1</v>
      </c>
      <c r="C1964" s="1">
        <f>IF(Systematic[[#This Row],[VariableIndex]]&gt;1,C1963,IF(C1963+1=StepsPerSubsample,0,C1963+1))</f>
        <v>0</v>
      </c>
      <c r="D1964" s="1">
        <f t="shared" si="92"/>
        <v>3</v>
      </c>
      <c r="E1964" s="1" t="str">
        <f>INDEX(Protocol[Mark],MATCH(C1964,Protocol[Step],0))</f>
        <v>1ce</v>
      </c>
      <c r="F1964" s="151" t="str">
        <f>INDEX(Variables[Variable],MATCH(Systematic[[#This Row],[VariableIndex]],Variables[Index],0))</f>
        <v>Specific flux</v>
      </c>
      <c r="G1964" s="134">
        <f>Systematic[[#This Row],[Sample]]*1000000+Systematic[[#This Row],[SubSample]]*10000+Systematic[[#This Row],[VariableIndex]]</f>
        <v>6010003</v>
      </c>
      <c r="H1964" s="134">
        <f>Systematic[[#This Row],[SampleVariableLabel]]+100*Systematic[[#This Row],[State]]</f>
        <v>6010003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6</v>
      </c>
      <c r="B1965" s="1">
        <f t="shared" si="94"/>
        <v>1</v>
      </c>
      <c r="C1965" s="1">
        <f>IF(Systematic[[#This Row],[VariableIndex]]&gt;1,C1964,IF(C1964+1=StepsPerSubsample,0,C1964+1))</f>
        <v>0</v>
      </c>
      <c r="D1965" s="1">
        <f t="shared" si="92"/>
        <v>4</v>
      </c>
      <c r="E1965" s="1" t="str">
        <f>INDEX(Protocol[Mark],MATCH(C1965,Protocol[Step],0))</f>
        <v>1ce</v>
      </c>
      <c r="F1965" s="151" t="str">
        <f>INDEX(Variables[Variable],MATCH(Systematic[[#This Row],[VariableIndex]],Variables[Index],0))</f>
        <v>Flux control ratio</v>
      </c>
      <c r="G1965" s="134">
        <f>Systematic[[#This Row],[Sample]]*1000000+Systematic[[#This Row],[SubSample]]*10000+Systematic[[#This Row],[VariableIndex]]</f>
        <v>6010004</v>
      </c>
      <c r="H1965" s="134">
        <f>Systematic[[#This Row],[SampleVariableLabel]]+100*Systematic[[#This Row],[State]]</f>
        <v>6010004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6</v>
      </c>
      <c r="B1966" s="1">
        <f t="shared" si="94"/>
        <v>1</v>
      </c>
      <c r="C1966" s="1">
        <f>IF(Systematic[[#This Row],[VariableIndex]]&gt;1,C1965,IF(C1965+1=StepsPerSubsample,0,C1965+1))</f>
        <v>0</v>
      </c>
      <c r="D1966" s="1">
        <f t="shared" si="92"/>
        <v>5</v>
      </c>
      <c r="E1966" s="1" t="str">
        <f>INDEX(Protocol[Mark],MATCH(C1966,Protocol[Step],0))</f>
        <v>1ce</v>
      </c>
      <c r="F1966" s="151" t="str">
        <f>INDEX(Variables[Variable],MATCH(Systematic[[#This Row],[VariableIndex]],Variables[Index],0))</f>
        <v>Specific flux (mt)</v>
      </c>
      <c r="G1966" s="134">
        <f>Systematic[[#This Row],[Sample]]*1000000+Systematic[[#This Row],[SubSample]]*10000+Systematic[[#This Row],[VariableIndex]]</f>
        <v>6010005</v>
      </c>
      <c r="H1966" s="134">
        <f>Systematic[[#This Row],[SampleVariableLabel]]+100*Systematic[[#This Row],[State]]</f>
        <v>6010005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6</v>
      </c>
      <c r="B1967" s="1">
        <f t="shared" si="94"/>
        <v>1</v>
      </c>
      <c r="C1967" s="1">
        <f>IF(Systematic[[#This Row],[VariableIndex]]&gt;1,C1966,IF(C1966+1=StepsPerSubsample,0,C1966+1))</f>
        <v>0</v>
      </c>
      <c r="D1967" s="1">
        <f t="shared" si="92"/>
        <v>6</v>
      </c>
      <c r="E1967" s="1" t="str">
        <f>INDEX(Protocol[Mark],MATCH(C1967,Protocol[Step],0))</f>
        <v>1ce</v>
      </c>
      <c r="F1967" s="151" t="str">
        <f>INDEX(Variables[Variable],MATCH(Systematic[[#This Row],[VariableIndex]],Variables[Index],0))</f>
        <v>FCR (mt: ROX-corr.)</v>
      </c>
      <c r="G1967" s="134">
        <f>Systematic[[#This Row],[Sample]]*1000000+Systematic[[#This Row],[SubSample]]*10000+Systematic[[#This Row],[VariableIndex]]</f>
        <v>6010006</v>
      </c>
      <c r="H1967" s="134">
        <f>Systematic[[#This Row],[SampleVariableLabel]]+100*Systematic[[#This Row],[State]]</f>
        <v>6010006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6</v>
      </c>
      <c r="B1968" s="1">
        <f t="shared" si="94"/>
        <v>1</v>
      </c>
      <c r="C1968" s="1">
        <f>IF(Systematic[[#This Row],[VariableIndex]]&gt;1,C1967,IF(C1967+1=StepsPerSubsample,0,C1967+1))</f>
        <v>0</v>
      </c>
      <c r="D1968" s="1">
        <f t="shared" si="92"/>
        <v>7</v>
      </c>
      <c r="E1968" s="1" t="str">
        <f>INDEX(Protocol[Mark],MATCH(C1968,Protocol[Step],0))</f>
        <v>1ce</v>
      </c>
      <c r="F1968" s="151" t="str">
        <f>INDEX(Variables[Variable],MATCH(Systematic[[#This Row],[VariableIndex]],Variables[Index],0))</f>
        <v>FCR (mt: ROX-corr.)</v>
      </c>
      <c r="G1968" s="134">
        <f>Systematic[[#This Row],[Sample]]*1000000+Systematic[[#This Row],[SubSample]]*10000+Systematic[[#This Row],[VariableIndex]]</f>
        <v>6010007</v>
      </c>
      <c r="H1968" s="134">
        <f>Systematic[[#This Row],[SampleVariableLabel]]+100*Systematic[[#This Row],[State]]</f>
        <v>6010007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6</v>
      </c>
      <c r="B1969" s="1">
        <f t="shared" si="94"/>
        <v>1</v>
      </c>
      <c r="C1969" s="1">
        <f>IF(Systematic[[#This Row],[VariableIndex]]&gt;1,C1968,IF(C1968+1=StepsPerSubsample,0,C1968+1))</f>
        <v>1</v>
      </c>
      <c r="D1969" s="1">
        <f t="shared" si="92"/>
        <v>1</v>
      </c>
      <c r="E1969" s="1" t="str">
        <f>INDEX(Protocol[Mark],MATCH(C1969,Protocol[Step],0))</f>
        <v>2P10</v>
      </c>
      <c r="F1969" s="151" t="str">
        <f>INDEX(Variables[Variable],MATCH(Systematic[[#This Row],[VariableIndex]],Variables[Index],0))</f>
        <v>O2 concentration</v>
      </c>
      <c r="G1969" s="134">
        <f>Systematic[[#This Row],[Sample]]*1000000+Systematic[[#This Row],[SubSample]]*10000+Systematic[[#This Row],[VariableIndex]]</f>
        <v>6010001</v>
      </c>
      <c r="H1969" s="134">
        <f>Systematic[[#This Row],[SampleVariableLabel]]+100*Systematic[[#This Row],[State]]</f>
        <v>6010101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6</v>
      </c>
      <c r="B1970" s="1">
        <f t="shared" si="94"/>
        <v>1</v>
      </c>
      <c r="C1970" s="1">
        <f>IF(Systematic[[#This Row],[VariableIndex]]&gt;1,C1969,IF(C1969+1=StepsPerSubsample,0,C1969+1))</f>
        <v>1</v>
      </c>
      <c r="D1970" s="1">
        <f t="shared" si="92"/>
        <v>2</v>
      </c>
      <c r="E1970" s="1" t="str">
        <f>INDEX(Protocol[Mark],MATCH(C1970,Protocol[Step],0))</f>
        <v>2P10</v>
      </c>
      <c r="F1970" s="151" t="str">
        <f>INDEX(Variables[Variable],MATCH(Systematic[[#This Row],[VariableIndex]],Variables[Index],0))</f>
        <v>O2 flux per volume</v>
      </c>
      <c r="G1970" s="134">
        <f>Systematic[[#This Row],[Sample]]*1000000+Systematic[[#This Row],[SubSample]]*10000+Systematic[[#This Row],[VariableIndex]]</f>
        <v>6010002</v>
      </c>
      <c r="H1970" s="134">
        <f>Systematic[[#This Row],[SampleVariableLabel]]+100*Systematic[[#This Row],[State]]</f>
        <v>6010102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6</v>
      </c>
      <c r="B1971" s="1">
        <f t="shared" si="94"/>
        <v>1</v>
      </c>
      <c r="C1971" s="1">
        <f>IF(Systematic[[#This Row],[VariableIndex]]&gt;1,C1970,IF(C1970+1=StepsPerSubsample,0,C1970+1))</f>
        <v>1</v>
      </c>
      <c r="D1971" s="1">
        <f t="shared" si="92"/>
        <v>3</v>
      </c>
      <c r="E1971" s="1" t="str">
        <f>INDEX(Protocol[Mark],MATCH(C1971,Protocol[Step],0))</f>
        <v>2P10</v>
      </c>
      <c r="F1971" s="151" t="str">
        <f>INDEX(Variables[Variable],MATCH(Systematic[[#This Row],[VariableIndex]],Variables[Index],0))</f>
        <v>Specific flux</v>
      </c>
      <c r="G1971" s="134">
        <f>Systematic[[#This Row],[Sample]]*1000000+Systematic[[#This Row],[SubSample]]*10000+Systematic[[#This Row],[VariableIndex]]</f>
        <v>6010003</v>
      </c>
      <c r="H1971" s="134">
        <f>Systematic[[#This Row],[SampleVariableLabel]]+100*Systematic[[#This Row],[State]]</f>
        <v>6010103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6</v>
      </c>
      <c r="B1972" s="1">
        <f t="shared" si="94"/>
        <v>1</v>
      </c>
      <c r="C1972" s="1">
        <f>IF(Systematic[[#This Row],[VariableIndex]]&gt;1,C1971,IF(C1971+1=StepsPerSubsample,0,C1971+1))</f>
        <v>1</v>
      </c>
      <c r="D1972" s="1">
        <f t="shared" si="92"/>
        <v>4</v>
      </c>
      <c r="E1972" s="1" t="str">
        <f>INDEX(Protocol[Mark],MATCH(C1972,Protocol[Step],0))</f>
        <v>2P10</v>
      </c>
      <c r="F1972" s="151" t="str">
        <f>INDEX(Variables[Variable],MATCH(Systematic[[#This Row],[VariableIndex]],Variables[Index],0))</f>
        <v>Flux control ratio</v>
      </c>
      <c r="G1972" s="134">
        <f>Systematic[[#This Row],[Sample]]*1000000+Systematic[[#This Row],[SubSample]]*10000+Systematic[[#This Row],[VariableIndex]]</f>
        <v>6010004</v>
      </c>
      <c r="H1972" s="134">
        <f>Systematic[[#This Row],[SampleVariableLabel]]+100*Systematic[[#This Row],[State]]</f>
        <v>6010104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6</v>
      </c>
      <c r="B1973" s="1">
        <f t="shared" si="94"/>
        <v>1</v>
      </c>
      <c r="C1973" s="1">
        <f>IF(Systematic[[#This Row],[VariableIndex]]&gt;1,C1972,IF(C1972+1=StepsPerSubsample,0,C1972+1))</f>
        <v>1</v>
      </c>
      <c r="D1973" s="1">
        <f t="shared" si="92"/>
        <v>5</v>
      </c>
      <c r="E1973" s="1" t="str">
        <f>INDEX(Protocol[Mark],MATCH(C1973,Protocol[Step],0))</f>
        <v>2P10</v>
      </c>
      <c r="F1973" s="151" t="str">
        <f>INDEX(Variables[Variable],MATCH(Systematic[[#This Row],[VariableIndex]],Variables[Index],0))</f>
        <v>Specific flux (mt)</v>
      </c>
      <c r="G1973" s="134">
        <f>Systematic[[#This Row],[Sample]]*1000000+Systematic[[#This Row],[SubSample]]*10000+Systematic[[#This Row],[VariableIndex]]</f>
        <v>6010005</v>
      </c>
      <c r="H1973" s="134">
        <f>Systematic[[#This Row],[SampleVariableLabel]]+100*Systematic[[#This Row],[State]]</f>
        <v>6010105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6</v>
      </c>
      <c r="B1974" s="1">
        <f t="shared" si="94"/>
        <v>1</v>
      </c>
      <c r="C1974" s="1">
        <f>IF(Systematic[[#This Row],[VariableIndex]]&gt;1,C1973,IF(C1973+1=StepsPerSubsample,0,C1973+1))</f>
        <v>1</v>
      </c>
      <c r="D1974" s="1">
        <f t="shared" si="92"/>
        <v>6</v>
      </c>
      <c r="E1974" s="1" t="str">
        <f>INDEX(Protocol[Mark],MATCH(C1974,Protocol[Step],0))</f>
        <v>2P10</v>
      </c>
      <c r="F1974" s="151" t="str">
        <f>INDEX(Variables[Variable],MATCH(Systematic[[#This Row],[VariableIndex]],Variables[Index],0))</f>
        <v>FCR (mt: ROX-corr.)</v>
      </c>
      <c r="G1974" s="134">
        <f>Systematic[[#This Row],[Sample]]*1000000+Systematic[[#This Row],[SubSample]]*10000+Systematic[[#This Row],[VariableIndex]]</f>
        <v>6010006</v>
      </c>
      <c r="H1974" s="134">
        <f>Systematic[[#This Row],[SampleVariableLabel]]+100*Systematic[[#This Row],[State]]</f>
        <v>6010106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6</v>
      </c>
      <c r="B1975" s="1">
        <f t="shared" si="94"/>
        <v>1</v>
      </c>
      <c r="C1975" s="1">
        <f>IF(Systematic[[#This Row],[VariableIndex]]&gt;1,C1974,IF(C1974+1=StepsPerSubsample,0,C1974+1))</f>
        <v>1</v>
      </c>
      <c r="D1975" s="1">
        <f t="shared" si="92"/>
        <v>7</v>
      </c>
      <c r="E1975" s="1" t="str">
        <f>INDEX(Protocol[Mark],MATCH(C1975,Protocol[Step],0))</f>
        <v>2P10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6010007</v>
      </c>
      <c r="H1975" s="134">
        <f>Systematic[[#This Row],[SampleVariableLabel]]+100*Systematic[[#This Row],[State]]</f>
        <v>6010107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6</v>
      </c>
      <c r="B1976" s="1">
        <f t="shared" si="94"/>
        <v>1</v>
      </c>
      <c r="C1976" s="1">
        <f>IF(Systematic[[#This Row],[VariableIndex]]&gt;1,C1975,IF(C1975+1=StepsPerSubsample,0,C1975+1))</f>
        <v>2</v>
      </c>
      <c r="D1976" s="1">
        <f t="shared" si="92"/>
        <v>1</v>
      </c>
      <c r="E1976" s="1" t="str">
        <f>INDEX(Protocol[Mark],MATCH(C1976,Protocol[Step],0))</f>
        <v>3Omy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6010001</v>
      </c>
      <c r="H1976" s="134">
        <f>Systematic[[#This Row],[SampleVariableLabel]]+100*Systematic[[#This Row],[State]]</f>
        <v>6010201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6</v>
      </c>
      <c r="B1977" s="1">
        <f t="shared" si="94"/>
        <v>1</v>
      </c>
      <c r="C1977" s="1">
        <f>IF(Systematic[[#This Row],[VariableIndex]]&gt;1,C1976,IF(C1976+1=StepsPerSubsample,0,C1976+1))</f>
        <v>2</v>
      </c>
      <c r="D1977" s="1">
        <f t="shared" si="92"/>
        <v>2</v>
      </c>
      <c r="E1977" s="1" t="str">
        <f>INDEX(Protocol[Mark],MATCH(C1977,Protocol[Step],0))</f>
        <v>3Omy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6010002</v>
      </c>
      <c r="H1977" s="134">
        <f>Systematic[[#This Row],[SampleVariableLabel]]+100*Systematic[[#This Row],[State]]</f>
        <v>6010202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6</v>
      </c>
      <c r="B1978" s="1">
        <f t="shared" si="94"/>
        <v>1</v>
      </c>
      <c r="C1978" s="1">
        <f>IF(Systematic[[#This Row],[VariableIndex]]&gt;1,C1977,IF(C1977+1=StepsPerSubsample,0,C1977+1))</f>
        <v>2</v>
      </c>
      <c r="D1978" s="1">
        <f t="shared" si="92"/>
        <v>3</v>
      </c>
      <c r="E1978" s="1" t="str">
        <f>INDEX(Protocol[Mark],MATCH(C1978,Protocol[Step],0))</f>
        <v>3Omy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6010003</v>
      </c>
      <c r="H1978" s="134">
        <f>Systematic[[#This Row],[SampleVariableLabel]]+100*Systematic[[#This Row],[State]]</f>
        <v>6010203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6</v>
      </c>
      <c r="B1979" s="1">
        <f t="shared" si="94"/>
        <v>1</v>
      </c>
      <c r="C1979" s="1">
        <f>IF(Systematic[[#This Row],[VariableIndex]]&gt;1,C1978,IF(C1978+1=StepsPerSubsample,0,C1978+1))</f>
        <v>2</v>
      </c>
      <c r="D1979" s="1">
        <f t="shared" si="92"/>
        <v>4</v>
      </c>
      <c r="E1979" s="1" t="str">
        <f>INDEX(Protocol[Mark],MATCH(C1979,Protocol[Step],0))</f>
        <v>3Omy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6010004</v>
      </c>
      <c r="H1979" s="134">
        <f>Systematic[[#This Row],[SampleVariableLabel]]+100*Systematic[[#This Row],[State]]</f>
        <v>6010204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6</v>
      </c>
      <c r="B1980" s="1">
        <f t="shared" si="94"/>
        <v>1</v>
      </c>
      <c r="C1980" s="1">
        <f>IF(Systematic[[#This Row],[VariableIndex]]&gt;1,C1979,IF(C1979+1=StepsPerSubsample,0,C1979+1))</f>
        <v>2</v>
      </c>
      <c r="D1980" s="1">
        <f t="shared" si="92"/>
        <v>5</v>
      </c>
      <c r="E1980" s="1" t="str">
        <f>INDEX(Protocol[Mark],MATCH(C1980,Protocol[Step],0))</f>
        <v>3Omy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6010005</v>
      </c>
      <c r="H1980" s="134">
        <f>Systematic[[#This Row],[SampleVariableLabel]]+100*Systematic[[#This Row],[State]]</f>
        <v>6010205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6</v>
      </c>
      <c r="B1981" s="1">
        <f t="shared" si="94"/>
        <v>1</v>
      </c>
      <c r="C1981" s="1">
        <f>IF(Systematic[[#This Row],[VariableIndex]]&gt;1,C1980,IF(C1980+1=StepsPerSubsample,0,C1980+1))</f>
        <v>2</v>
      </c>
      <c r="D1981" s="1">
        <f t="shared" si="92"/>
        <v>6</v>
      </c>
      <c r="E1981" s="1" t="str">
        <f>INDEX(Protocol[Mark],MATCH(C1981,Protocol[Step],0))</f>
        <v>3Omy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6010006</v>
      </c>
      <c r="H1981" s="134">
        <f>Systematic[[#This Row],[SampleVariableLabel]]+100*Systematic[[#This Row],[State]]</f>
        <v>6010206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6</v>
      </c>
      <c r="B1982" s="1">
        <f t="shared" si="94"/>
        <v>1</v>
      </c>
      <c r="C1982" s="1">
        <f>IF(Systematic[[#This Row],[VariableIndex]]&gt;1,C1981,IF(C1981+1=StepsPerSubsample,0,C1981+1))</f>
        <v>2</v>
      </c>
      <c r="D1982" s="1">
        <f t="shared" si="92"/>
        <v>7</v>
      </c>
      <c r="E1982" s="1" t="str">
        <f>INDEX(Protocol[Mark],MATCH(C1982,Protocol[Step],0))</f>
        <v>3Omy</v>
      </c>
      <c r="F1982" s="151" t="str">
        <f>INDEX(Variables[Variable],MATCH(Systematic[[#This Row],[VariableIndex]],Variables[Index],0))</f>
        <v>FCR (mt: ROX-corr.)</v>
      </c>
      <c r="G1982" s="134">
        <f>Systematic[[#This Row],[Sample]]*1000000+Systematic[[#This Row],[SubSample]]*10000+Systematic[[#This Row],[VariableIndex]]</f>
        <v>6010007</v>
      </c>
      <c r="H1982" s="134">
        <f>Systematic[[#This Row],[SampleVariableLabel]]+100*Systematic[[#This Row],[State]]</f>
        <v>6010207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6</v>
      </c>
      <c r="B1983" s="1">
        <f t="shared" si="94"/>
        <v>1</v>
      </c>
      <c r="C1983" s="1">
        <f>IF(Systematic[[#This Row],[VariableIndex]]&gt;1,C1982,IF(C1982+1=StepsPerSubsample,0,C1982+1))</f>
        <v>3</v>
      </c>
      <c r="D1983" s="1">
        <f t="shared" si="92"/>
        <v>1</v>
      </c>
      <c r="E1983" s="1" t="str">
        <f>INDEX(Protocol[Mark],MATCH(C1983,Protocol[Step],0))</f>
        <v>4U</v>
      </c>
      <c r="F1983" s="151" t="str">
        <f>INDEX(Variables[Variable],MATCH(Systematic[[#This Row],[VariableIndex]],Variables[Index],0))</f>
        <v>O2 concentration</v>
      </c>
      <c r="G1983" s="134">
        <f>Systematic[[#This Row],[Sample]]*1000000+Systematic[[#This Row],[SubSample]]*10000+Systematic[[#This Row],[VariableIndex]]</f>
        <v>6010001</v>
      </c>
      <c r="H1983" s="134">
        <f>Systematic[[#This Row],[SampleVariableLabel]]+100*Systematic[[#This Row],[State]]</f>
        <v>6010301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6</v>
      </c>
      <c r="B1984" s="1">
        <f t="shared" si="94"/>
        <v>1</v>
      </c>
      <c r="C1984" s="1">
        <f>IF(Systematic[[#This Row],[VariableIndex]]&gt;1,C1983,IF(C1983+1=StepsPerSubsample,0,C1983+1))</f>
        <v>3</v>
      </c>
      <c r="D1984" s="1">
        <f t="shared" si="92"/>
        <v>2</v>
      </c>
      <c r="E1984" s="1" t="str">
        <f>INDEX(Protocol[Mark],MATCH(C1984,Protocol[Step],0))</f>
        <v>4U</v>
      </c>
      <c r="F1984" s="151" t="str">
        <f>INDEX(Variables[Variable],MATCH(Systematic[[#This Row],[VariableIndex]],Variables[Index],0))</f>
        <v>O2 flux per volume</v>
      </c>
      <c r="G1984" s="134">
        <f>Systematic[[#This Row],[Sample]]*1000000+Systematic[[#This Row],[SubSample]]*10000+Systematic[[#This Row],[VariableIndex]]</f>
        <v>6010002</v>
      </c>
      <c r="H1984" s="134">
        <f>Systematic[[#This Row],[SampleVariableLabel]]+100*Systematic[[#This Row],[State]]</f>
        <v>6010302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6</v>
      </c>
      <c r="B1985" s="1">
        <f t="shared" si="94"/>
        <v>1</v>
      </c>
      <c r="C1985" s="1">
        <f>IF(Systematic[[#This Row],[VariableIndex]]&gt;1,C1984,IF(C1984+1=StepsPerSubsample,0,C1984+1))</f>
        <v>3</v>
      </c>
      <c r="D1985" s="1">
        <f t="shared" si="92"/>
        <v>3</v>
      </c>
      <c r="E1985" s="1" t="str">
        <f>INDEX(Protocol[Mark],MATCH(C1985,Protocol[Step],0))</f>
        <v>4U</v>
      </c>
      <c r="F1985" s="151" t="str">
        <f>INDEX(Variables[Variable],MATCH(Systematic[[#This Row],[VariableIndex]],Variables[Index],0))</f>
        <v>Specific flux</v>
      </c>
      <c r="G1985" s="134">
        <f>Systematic[[#This Row],[Sample]]*1000000+Systematic[[#This Row],[SubSample]]*10000+Systematic[[#This Row],[VariableIndex]]</f>
        <v>6010003</v>
      </c>
      <c r="H1985" s="134">
        <f>Systematic[[#This Row],[SampleVariableLabel]]+100*Systematic[[#This Row],[State]]</f>
        <v>6010303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6</v>
      </c>
      <c r="B1986" s="1">
        <f t="shared" si="94"/>
        <v>1</v>
      </c>
      <c r="C1986" s="1">
        <f>IF(Systematic[[#This Row],[VariableIndex]]&gt;1,C1985,IF(C1985+1=StepsPerSubsample,0,C1985+1))</f>
        <v>3</v>
      </c>
      <c r="D1986" s="1">
        <f t="shared" si="92"/>
        <v>4</v>
      </c>
      <c r="E1986" s="1" t="str">
        <f>INDEX(Protocol[Mark],MATCH(C1986,Protocol[Step],0))</f>
        <v>4U</v>
      </c>
      <c r="F1986" s="151" t="str">
        <f>INDEX(Variables[Variable],MATCH(Systematic[[#This Row],[VariableIndex]],Variables[Index],0))</f>
        <v>Flux control ratio</v>
      </c>
      <c r="G1986" s="134">
        <f>Systematic[[#This Row],[Sample]]*1000000+Systematic[[#This Row],[SubSample]]*10000+Systematic[[#This Row],[VariableIndex]]</f>
        <v>6010004</v>
      </c>
      <c r="H1986" s="134">
        <f>Systematic[[#This Row],[SampleVariableLabel]]+100*Systematic[[#This Row],[State]]</f>
        <v>6010304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6</v>
      </c>
      <c r="B1987" s="1">
        <f t="shared" si="94"/>
        <v>1</v>
      </c>
      <c r="C1987" s="1">
        <f>IF(Systematic[[#This Row],[VariableIndex]]&gt;1,C1986,IF(C1986+1=StepsPerSubsample,0,C1986+1))</f>
        <v>3</v>
      </c>
      <c r="D1987" s="1">
        <f t="shared" ref="D1987:D2050" si="95">IF(D1986=nVariables,1,D1986+1)</f>
        <v>5</v>
      </c>
      <c r="E1987" s="1" t="str">
        <f>INDEX(Protocol[Mark],MATCH(C1987,Protocol[Step],0))</f>
        <v>4U</v>
      </c>
      <c r="F1987" s="151" t="str">
        <f>INDEX(Variables[Variable],MATCH(Systematic[[#This Row],[VariableIndex]],Variables[Index],0))</f>
        <v>Specific flux (mt)</v>
      </c>
      <c r="G1987" s="134">
        <f>Systematic[[#This Row],[Sample]]*1000000+Systematic[[#This Row],[SubSample]]*10000+Systematic[[#This Row],[VariableIndex]]</f>
        <v>6010005</v>
      </c>
      <c r="H1987" s="134">
        <f>Systematic[[#This Row],[SampleVariableLabel]]+100*Systematic[[#This Row],[State]]</f>
        <v>6010305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6</v>
      </c>
      <c r="B1988" s="1">
        <f t="shared" si="94"/>
        <v>1</v>
      </c>
      <c r="C1988" s="1">
        <f>IF(Systematic[[#This Row],[VariableIndex]]&gt;1,C1987,IF(C1987+1=StepsPerSubsample,0,C1987+1))</f>
        <v>3</v>
      </c>
      <c r="D1988" s="1">
        <f t="shared" si="95"/>
        <v>6</v>
      </c>
      <c r="E1988" s="1" t="str">
        <f>INDEX(Protocol[Mark],MATCH(C1988,Protocol[Step],0))</f>
        <v>4U</v>
      </c>
      <c r="F1988" s="151" t="str">
        <f>INDEX(Variables[Variable],MATCH(Systematic[[#This Row],[VariableIndex]],Variables[Index],0))</f>
        <v>FCR (mt: ROX-corr.)</v>
      </c>
      <c r="G1988" s="134">
        <f>Systematic[[#This Row],[Sample]]*1000000+Systematic[[#This Row],[SubSample]]*10000+Systematic[[#This Row],[VariableIndex]]</f>
        <v>6010006</v>
      </c>
      <c r="H1988" s="134">
        <f>Systematic[[#This Row],[SampleVariableLabel]]+100*Systematic[[#This Row],[State]]</f>
        <v>6010306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6</v>
      </c>
      <c r="B1989" s="1">
        <f t="shared" si="94"/>
        <v>1</v>
      </c>
      <c r="C1989" s="1">
        <f>IF(Systematic[[#This Row],[VariableIndex]]&gt;1,C1988,IF(C1988+1=StepsPerSubsample,0,C1988+1))</f>
        <v>3</v>
      </c>
      <c r="D1989" s="1">
        <f t="shared" si="95"/>
        <v>7</v>
      </c>
      <c r="E1989" s="1" t="str">
        <f>INDEX(Protocol[Mark],MATCH(C1989,Protocol[Step],0))</f>
        <v>4U</v>
      </c>
      <c r="F1989" s="151" t="str">
        <f>INDEX(Variables[Variable],MATCH(Systematic[[#This Row],[VariableIndex]],Variables[Index],0))</f>
        <v>FCR (mt: ROX-corr.)</v>
      </c>
      <c r="G1989" s="134">
        <f>Systematic[[#This Row],[Sample]]*1000000+Systematic[[#This Row],[SubSample]]*10000+Systematic[[#This Row],[VariableIndex]]</f>
        <v>6010007</v>
      </c>
      <c r="H1989" s="134">
        <f>Systematic[[#This Row],[SampleVariableLabel]]+100*Systematic[[#This Row],[State]]</f>
        <v>6010307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6</v>
      </c>
      <c r="B1990" s="1">
        <f t="shared" si="94"/>
        <v>1</v>
      </c>
      <c r="C1990" s="1">
        <f>IF(Systematic[[#This Row],[VariableIndex]]&gt;1,C1989,IF(C1989+1=StepsPerSubsample,0,C1989+1))</f>
        <v>4</v>
      </c>
      <c r="D1990" s="1">
        <f t="shared" si="95"/>
        <v>1</v>
      </c>
      <c r="E1990" s="1" t="str">
        <f>INDEX(Protocol[Mark],MATCH(C1990,Protocol[Step],0))</f>
        <v>5Glc</v>
      </c>
      <c r="F1990" s="151" t="str">
        <f>INDEX(Variables[Variable],MATCH(Systematic[[#This Row],[VariableIndex]],Variables[Index],0))</f>
        <v>O2 concentration</v>
      </c>
      <c r="G1990" s="134">
        <f>Systematic[[#This Row],[Sample]]*1000000+Systematic[[#This Row],[SubSample]]*10000+Systematic[[#This Row],[VariableIndex]]</f>
        <v>6010001</v>
      </c>
      <c r="H1990" s="134">
        <f>Systematic[[#This Row],[SampleVariableLabel]]+100*Systematic[[#This Row],[State]]</f>
        <v>6010401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6</v>
      </c>
      <c r="B1991" s="1">
        <f t="shared" si="94"/>
        <v>1</v>
      </c>
      <c r="C1991" s="1">
        <f>IF(Systematic[[#This Row],[VariableIndex]]&gt;1,C1990,IF(C1990+1=StepsPerSubsample,0,C1990+1))</f>
        <v>4</v>
      </c>
      <c r="D1991" s="1">
        <f t="shared" si="95"/>
        <v>2</v>
      </c>
      <c r="E1991" s="1" t="str">
        <f>INDEX(Protocol[Mark],MATCH(C1991,Protocol[Step],0))</f>
        <v>5Glc</v>
      </c>
      <c r="F1991" s="151" t="str">
        <f>INDEX(Variables[Variable],MATCH(Systematic[[#This Row],[VariableIndex]],Variables[Index],0))</f>
        <v>O2 flux per volume</v>
      </c>
      <c r="G1991" s="134">
        <f>Systematic[[#This Row],[Sample]]*1000000+Systematic[[#This Row],[SubSample]]*10000+Systematic[[#This Row],[VariableIndex]]</f>
        <v>6010002</v>
      </c>
      <c r="H1991" s="134">
        <f>Systematic[[#This Row],[SampleVariableLabel]]+100*Systematic[[#This Row],[State]]</f>
        <v>6010402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6</v>
      </c>
      <c r="B1992" s="1">
        <f t="shared" si="94"/>
        <v>1</v>
      </c>
      <c r="C1992" s="1">
        <f>IF(Systematic[[#This Row],[VariableIndex]]&gt;1,C1991,IF(C1991+1=StepsPerSubsample,0,C1991+1))</f>
        <v>4</v>
      </c>
      <c r="D1992" s="1">
        <f t="shared" si="95"/>
        <v>3</v>
      </c>
      <c r="E1992" s="1" t="str">
        <f>INDEX(Protocol[Mark],MATCH(C1992,Protocol[Step],0))</f>
        <v>5Glc</v>
      </c>
      <c r="F1992" s="151" t="str">
        <f>INDEX(Variables[Variable],MATCH(Systematic[[#This Row],[VariableIndex]],Variables[Index],0))</f>
        <v>Specific flux</v>
      </c>
      <c r="G1992" s="134">
        <f>Systematic[[#This Row],[Sample]]*1000000+Systematic[[#This Row],[SubSample]]*10000+Systematic[[#This Row],[VariableIndex]]</f>
        <v>6010003</v>
      </c>
      <c r="H1992" s="134">
        <f>Systematic[[#This Row],[SampleVariableLabel]]+100*Systematic[[#This Row],[State]]</f>
        <v>6010403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6</v>
      </c>
      <c r="B1993" s="1">
        <f t="shared" si="94"/>
        <v>1</v>
      </c>
      <c r="C1993" s="1">
        <f>IF(Systematic[[#This Row],[VariableIndex]]&gt;1,C1992,IF(C1992+1=StepsPerSubsample,0,C1992+1))</f>
        <v>4</v>
      </c>
      <c r="D1993" s="1">
        <f t="shared" si="95"/>
        <v>4</v>
      </c>
      <c r="E1993" s="1" t="str">
        <f>INDEX(Protocol[Mark],MATCH(C1993,Protocol[Step],0))</f>
        <v>5Glc</v>
      </c>
      <c r="F1993" s="151" t="str">
        <f>INDEX(Variables[Variable],MATCH(Systematic[[#This Row],[VariableIndex]],Variables[Index],0))</f>
        <v>Flux control ratio</v>
      </c>
      <c r="G1993" s="134">
        <f>Systematic[[#This Row],[Sample]]*1000000+Systematic[[#This Row],[SubSample]]*10000+Systematic[[#This Row],[VariableIndex]]</f>
        <v>6010004</v>
      </c>
      <c r="H1993" s="134">
        <f>Systematic[[#This Row],[SampleVariableLabel]]+100*Systematic[[#This Row],[State]]</f>
        <v>6010404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6</v>
      </c>
      <c r="B1994" s="1">
        <f t="shared" si="94"/>
        <v>1</v>
      </c>
      <c r="C1994" s="1">
        <f>IF(Systematic[[#This Row],[VariableIndex]]&gt;1,C1993,IF(C1993+1=StepsPerSubsample,0,C1993+1))</f>
        <v>4</v>
      </c>
      <c r="D1994" s="1">
        <f t="shared" si="95"/>
        <v>5</v>
      </c>
      <c r="E1994" s="1" t="str">
        <f>INDEX(Protocol[Mark],MATCH(C1994,Protocol[Step],0))</f>
        <v>5Glc</v>
      </c>
      <c r="F1994" s="151" t="str">
        <f>INDEX(Variables[Variable],MATCH(Systematic[[#This Row],[VariableIndex]],Variables[Index],0))</f>
        <v>Specific flux (mt)</v>
      </c>
      <c r="G1994" s="134">
        <f>Systematic[[#This Row],[Sample]]*1000000+Systematic[[#This Row],[SubSample]]*10000+Systematic[[#This Row],[VariableIndex]]</f>
        <v>6010005</v>
      </c>
      <c r="H1994" s="134">
        <f>Systematic[[#This Row],[SampleVariableLabel]]+100*Systematic[[#This Row],[State]]</f>
        <v>6010405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6</v>
      </c>
      <c r="B1995" s="1">
        <f t="shared" si="94"/>
        <v>1</v>
      </c>
      <c r="C1995" s="1">
        <f>IF(Systematic[[#This Row],[VariableIndex]]&gt;1,C1994,IF(C1994+1=StepsPerSubsample,0,C1994+1))</f>
        <v>4</v>
      </c>
      <c r="D1995" s="1">
        <f t="shared" si="95"/>
        <v>6</v>
      </c>
      <c r="E1995" s="1" t="str">
        <f>INDEX(Protocol[Mark],MATCH(C1995,Protocol[Step],0))</f>
        <v>5Glc</v>
      </c>
      <c r="F1995" s="151" t="str">
        <f>INDEX(Variables[Variable],MATCH(Systematic[[#This Row],[VariableIndex]],Variables[Index],0))</f>
        <v>FCR (mt: ROX-corr.)</v>
      </c>
      <c r="G1995" s="134">
        <f>Systematic[[#This Row],[Sample]]*1000000+Systematic[[#This Row],[SubSample]]*10000+Systematic[[#This Row],[VariableIndex]]</f>
        <v>6010006</v>
      </c>
      <c r="H1995" s="134">
        <f>Systematic[[#This Row],[SampleVariableLabel]]+100*Systematic[[#This Row],[State]]</f>
        <v>6010406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6</v>
      </c>
      <c r="B1996" s="1">
        <f t="shared" si="94"/>
        <v>1</v>
      </c>
      <c r="C1996" s="1">
        <f>IF(Systematic[[#This Row],[VariableIndex]]&gt;1,C1995,IF(C1995+1=StepsPerSubsample,0,C1995+1))</f>
        <v>4</v>
      </c>
      <c r="D1996" s="1">
        <f t="shared" si="95"/>
        <v>7</v>
      </c>
      <c r="E1996" s="1" t="str">
        <f>INDEX(Protocol[Mark],MATCH(C1996,Protocol[Step],0))</f>
        <v>5Glc</v>
      </c>
      <c r="F1996" s="151" t="str">
        <f>INDEX(Variables[Variable],MATCH(Systematic[[#This Row],[VariableIndex]],Variables[Index],0))</f>
        <v>FCR (mt: ROX-corr.)</v>
      </c>
      <c r="G1996" s="134">
        <f>Systematic[[#This Row],[Sample]]*1000000+Systematic[[#This Row],[SubSample]]*10000+Systematic[[#This Row],[VariableIndex]]</f>
        <v>6010007</v>
      </c>
      <c r="H1996" s="134">
        <f>Systematic[[#This Row],[SampleVariableLabel]]+100*Systematic[[#This Row],[State]]</f>
        <v>6010407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6</v>
      </c>
      <c r="B1997" s="1">
        <f t="shared" si="94"/>
        <v>1</v>
      </c>
      <c r="C1997" s="1">
        <f>IF(Systematic[[#This Row],[VariableIndex]]&gt;1,C1996,IF(C1996+1=StepsPerSubsample,0,C1996+1))</f>
        <v>5</v>
      </c>
      <c r="D1997" s="1">
        <f t="shared" si="95"/>
        <v>1</v>
      </c>
      <c r="E1997" s="1" t="str">
        <f>INDEX(Protocol[Mark],MATCH(C1997,Protocol[Step],0))</f>
        <v>6M2</v>
      </c>
      <c r="F1997" s="151" t="str">
        <f>INDEX(Variables[Variable],MATCH(Systematic[[#This Row],[VariableIndex]],Variables[Index],0))</f>
        <v>O2 concentration</v>
      </c>
      <c r="G1997" s="134">
        <f>Systematic[[#This Row],[Sample]]*1000000+Systematic[[#This Row],[SubSample]]*10000+Systematic[[#This Row],[VariableIndex]]</f>
        <v>6010001</v>
      </c>
      <c r="H1997" s="134">
        <f>Systematic[[#This Row],[SampleVariableLabel]]+100*Systematic[[#This Row],[State]]</f>
        <v>6010501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6</v>
      </c>
      <c r="B1998" s="1">
        <f t="shared" si="94"/>
        <v>1</v>
      </c>
      <c r="C1998" s="1">
        <f>IF(Systematic[[#This Row],[VariableIndex]]&gt;1,C1997,IF(C1997+1=StepsPerSubsample,0,C1997+1))</f>
        <v>5</v>
      </c>
      <c r="D1998" s="1">
        <f t="shared" si="95"/>
        <v>2</v>
      </c>
      <c r="E1998" s="1" t="str">
        <f>INDEX(Protocol[Mark],MATCH(C1998,Protocol[Step],0))</f>
        <v>6M2</v>
      </c>
      <c r="F1998" s="151" t="str">
        <f>INDEX(Variables[Variable],MATCH(Systematic[[#This Row],[VariableIndex]],Variables[Index],0))</f>
        <v>O2 flux per volume</v>
      </c>
      <c r="G1998" s="134">
        <f>Systematic[[#This Row],[Sample]]*1000000+Systematic[[#This Row],[SubSample]]*10000+Systematic[[#This Row],[VariableIndex]]</f>
        <v>6010002</v>
      </c>
      <c r="H1998" s="134">
        <f>Systematic[[#This Row],[SampleVariableLabel]]+100*Systematic[[#This Row],[State]]</f>
        <v>6010502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6</v>
      </c>
      <c r="B1999" s="1">
        <f t="shared" si="94"/>
        <v>1</v>
      </c>
      <c r="C1999" s="1">
        <f>IF(Systematic[[#This Row],[VariableIndex]]&gt;1,C1998,IF(C1998+1=StepsPerSubsample,0,C1998+1))</f>
        <v>5</v>
      </c>
      <c r="D1999" s="1">
        <f t="shared" si="95"/>
        <v>3</v>
      </c>
      <c r="E1999" s="1" t="str">
        <f>INDEX(Protocol[Mark],MATCH(C1999,Protocol[Step],0))</f>
        <v>6M2</v>
      </c>
      <c r="F1999" s="151" t="str">
        <f>INDEX(Variables[Variable],MATCH(Systematic[[#This Row],[VariableIndex]],Variables[Index],0))</f>
        <v>Specific flux</v>
      </c>
      <c r="G1999" s="134">
        <f>Systematic[[#This Row],[Sample]]*1000000+Systematic[[#This Row],[SubSample]]*10000+Systematic[[#This Row],[VariableIndex]]</f>
        <v>6010003</v>
      </c>
      <c r="H1999" s="134">
        <f>Systematic[[#This Row],[SampleVariableLabel]]+100*Systematic[[#This Row],[State]]</f>
        <v>6010503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6</v>
      </c>
      <c r="B2000" s="1">
        <f t="shared" si="94"/>
        <v>1</v>
      </c>
      <c r="C2000" s="1">
        <f>IF(Systematic[[#This Row],[VariableIndex]]&gt;1,C1999,IF(C1999+1=StepsPerSubsample,0,C1999+1))</f>
        <v>5</v>
      </c>
      <c r="D2000" s="1">
        <f t="shared" si="95"/>
        <v>4</v>
      </c>
      <c r="E2000" s="1" t="str">
        <f>INDEX(Protocol[Mark],MATCH(C2000,Protocol[Step],0))</f>
        <v>6M2</v>
      </c>
      <c r="F2000" s="151" t="str">
        <f>INDEX(Variables[Variable],MATCH(Systematic[[#This Row],[VariableIndex]],Variables[Index],0))</f>
        <v>Flux control ratio</v>
      </c>
      <c r="G2000" s="134">
        <f>Systematic[[#This Row],[Sample]]*1000000+Systematic[[#This Row],[SubSample]]*10000+Systematic[[#This Row],[VariableIndex]]</f>
        <v>6010004</v>
      </c>
      <c r="H2000" s="134">
        <f>Systematic[[#This Row],[SampleVariableLabel]]+100*Systematic[[#This Row],[State]]</f>
        <v>6010504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6</v>
      </c>
      <c r="B2001" s="1">
        <f t="shared" si="94"/>
        <v>1</v>
      </c>
      <c r="C2001" s="1">
        <f>IF(Systematic[[#This Row],[VariableIndex]]&gt;1,C2000,IF(C2000+1=StepsPerSubsample,0,C2000+1))</f>
        <v>5</v>
      </c>
      <c r="D2001" s="1">
        <f t="shared" si="95"/>
        <v>5</v>
      </c>
      <c r="E2001" s="1" t="str">
        <f>INDEX(Protocol[Mark],MATCH(C2001,Protocol[Step],0))</f>
        <v>6M2</v>
      </c>
      <c r="F2001" s="151" t="str">
        <f>INDEX(Variables[Variable],MATCH(Systematic[[#This Row],[VariableIndex]],Variables[Index],0))</f>
        <v>Specific flux (mt)</v>
      </c>
      <c r="G2001" s="134">
        <f>Systematic[[#This Row],[Sample]]*1000000+Systematic[[#This Row],[SubSample]]*10000+Systematic[[#This Row],[VariableIndex]]</f>
        <v>6010005</v>
      </c>
      <c r="H2001" s="134">
        <f>Systematic[[#This Row],[SampleVariableLabel]]+100*Systematic[[#This Row],[State]]</f>
        <v>6010505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6</v>
      </c>
      <c r="B2002" s="1">
        <f t="shared" si="94"/>
        <v>1</v>
      </c>
      <c r="C2002" s="1">
        <f>IF(Systematic[[#This Row],[VariableIndex]]&gt;1,C2001,IF(C2001+1=StepsPerSubsample,0,C2001+1))</f>
        <v>5</v>
      </c>
      <c r="D2002" s="1">
        <f t="shared" si="95"/>
        <v>6</v>
      </c>
      <c r="E2002" s="1" t="str">
        <f>INDEX(Protocol[Mark],MATCH(C2002,Protocol[Step],0))</f>
        <v>6M2</v>
      </c>
      <c r="F2002" s="151" t="str">
        <f>INDEX(Variables[Variable],MATCH(Systematic[[#This Row],[VariableIndex]],Variables[Index],0))</f>
        <v>FCR (mt: ROX-corr.)</v>
      </c>
      <c r="G2002" s="134">
        <f>Systematic[[#This Row],[Sample]]*1000000+Systematic[[#This Row],[SubSample]]*10000+Systematic[[#This Row],[VariableIndex]]</f>
        <v>6010006</v>
      </c>
      <c r="H2002" s="134">
        <f>Systematic[[#This Row],[SampleVariableLabel]]+100*Systematic[[#This Row],[State]]</f>
        <v>6010506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6</v>
      </c>
      <c r="B2003" s="1">
        <f t="shared" si="94"/>
        <v>1</v>
      </c>
      <c r="C2003" s="1">
        <f>IF(Systematic[[#This Row],[VariableIndex]]&gt;1,C2002,IF(C2002+1=StepsPerSubsample,0,C2002+1))</f>
        <v>5</v>
      </c>
      <c r="D2003" s="1">
        <f t="shared" si="95"/>
        <v>7</v>
      </c>
      <c r="E2003" s="1" t="str">
        <f>INDEX(Protocol[Mark],MATCH(C2003,Protocol[Step],0))</f>
        <v>6M2</v>
      </c>
      <c r="F2003" s="151" t="str">
        <f>INDEX(Variables[Variable],MATCH(Systematic[[#This Row],[VariableIndex]],Variables[Index],0))</f>
        <v>FCR (mt: ROX-corr.)</v>
      </c>
      <c r="G2003" s="134">
        <f>Systematic[[#This Row],[Sample]]*1000000+Systematic[[#This Row],[SubSample]]*10000+Systematic[[#This Row],[VariableIndex]]</f>
        <v>6010007</v>
      </c>
      <c r="H2003" s="134">
        <f>Systematic[[#This Row],[SampleVariableLabel]]+100*Systematic[[#This Row],[State]]</f>
        <v>6010507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6</v>
      </c>
      <c r="B2004" s="1">
        <f t="shared" si="94"/>
        <v>1</v>
      </c>
      <c r="C2004" s="1">
        <f>IF(Systematic[[#This Row],[VariableIndex]]&gt;1,C2003,IF(C2003+1=StepsPerSubsample,0,C2003+1))</f>
        <v>6</v>
      </c>
      <c r="D2004" s="1">
        <f t="shared" si="95"/>
        <v>1</v>
      </c>
      <c r="E2004" s="1" t="str">
        <f>INDEX(Protocol[Mark],MATCH(C2004,Protocol[Step],0))</f>
        <v>7Rot</v>
      </c>
      <c r="F2004" s="151" t="str">
        <f>INDEX(Variables[Variable],MATCH(Systematic[[#This Row],[VariableIndex]],Variables[Index],0))</f>
        <v>O2 concentration</v>
      </c>
      <c r="G2004" s="134">
        <f>Systematic[[#This Row],[Sample]]*1000000+Systematic[[#This Row],[SubSample]]*10000+Systematic[[#This Row],[VariableIndex]]</f>
        <v>6010001</v>
      </c>
      <c r="H2004" s="134">
        <f>Systematic[[#This Row],[SampleVariableLabel]]+100*Systematic[[#This Row],[State]]</f>
        <v>6010601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6</v>
      </c>
      <c r="B2005" s="1">
        <f t="shared" si="94"/>
        <v>1</v>
      </c>
      <c r="C2005" s="1">
        <f>IF(Systematic[[#This Row],[VariableIndex]]&gt;1,C2004,IF(C2004+1=StepsPerSubsample,0,C2004+1))</f>
        <v>6</v>
      </c>
      <c r="D2005" s="1">
        <f t="shared" si="95"/>
        <v>2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O2 flux per volume</v>
      </c>
      <c r="G2005" s="134">
        <f>Systematic[[#This Row],[Sample]]*1000000+Systematic[[#This Row],[SubSample]]*10000+Systematic[[#This Row],[VariableIndex]]</f>
        <v>6010002</v>
      </c>
      <c r="H2005" s="134">
        <f>Systematic[[#This Row],[SampleVariableLabel]]+100*Systematic[[#This Row],[State]]</f>
        <v>6010602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6</v>
      </c>
      <c r="B2006" s="1">
        <f t="shared" si="94"/>
        <v>1</v>
      </c>
      <c r="C2006" s="1">
        <f>IF(Systematic[[#This Row],[VariableIndex]]&gt;1,C2005,IF(C2005+1=StepsPerSubsample,0,C2005+1))</f>
        <v>6</v>
      </c>
      <c r="D2006" s="1">
        <f t="shared" si="95"/>
        <v>3</v>
      </c>
      <c r="E2006" s="1" t="str">
        <f>INDEX(Protocol[Mark],MATCH(C2006,Protocol[Step],0))</f>
        <v>7Rot</v>
      </c>
      <c r="F2006" s="151" t="str">
        <f>INDEX(Variables[Variable],MATCH(Systematic[[#This Row],[VariableIndex]],Variables[Index],0))</f>
        <v>Specific flux</v>
      </c>
      <c r="G2006" s="134">
        <f>Systematic[[#This Row],[Sample]]*1000000+Systematic[[#This Row],[SubSample]]*10000+Systematic[[#This Row],[VariableIndex]]</f>
        <v>6010003</v>
      </c>
      <c r="H2006" s="134">
        <f>Systematic[[#This Row],[SampleVariableLabel]]+100*Systematic[[#This Row],[State]]</f>
        <v>6010603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6</v>
      </c>
      <c r="B2007" s="1">
        <f t="shared" si="94"/>
        <v>1</v>
      </c>
      <c r="C2007" s="1">
        <f>IF(Systematic[[#This Row],[VariableIndex]]&gt;1,C2006,IF(C2006+1=StepsPerSubsample,0,C2006+1))</f>
        <v>6</v>
      </c>
      <c r="D2007" s="1">
        <f t="shared" si="95"/>
        <v>4</v>
      </c>
      <c r="E2007" s="1" t="str">
        <f>INDEX(Protocol[Mark],MATCH(C2007,Protocol[Step],0))</f>
        <v>7Rot</v>
      </c>
      <c r="F2007" s="151" t="str">
        <f>INDEX(Variables[Variable],MATCH(Systematic[[#This Row],[VariableIndex]],Variables[Index],0))</f>
        <v>Flux control ratio</v>
      </c>
      <c r="G2007" s="134">
        <f>Systematic[[#This Row],[Sample]]*1000000+Systematic[[#This Row],[SubSample]]*10000+Systematic[[#This Row],[VariableIndex]]</f>
        <v>6010004</v>
      </c>
      <c r="H2007" s="134">
        <f>Systematic[[#This Row],[SampleVariableLabel]]+100*Systematic[[#This Row],[State]]</f>
        <v>6010604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6</v>
      </c>
      <c r="B2008" s="1">
        <f t="shared" si="94"/>
        <v>1</v>
      </c>
      <c r="C2008" s="1">
        <f>IF(Systematic[[#This Row],[VariableIndex]]&gt;1,C2007,IF(C2007+1=StepsPerSubsample,0,C2007+1))</f>
        <v>6</v>
      </c>
      <c r="D2008" s="1">
        <f t="shared" si="95"/>
        <v>5</v>
      </c>
      <c r="E2008" s="1" t="str">
        <f>INDEX(Protocol[Mark],MATCH(C2008,Protocol[Step],0))</f>
        <v>7Rot</v>
      </c>
      <c r="F2008" s="151" t="str">
        <f>INDEX(Variables[Variable],MATCH(Systematic[[#This Row],[VariableIndex]],Variables[Index],0))</f>
        <v>Specific flux (mt)</v>
      </c>
      <c r="G2008" s="134">
        <f>Systematic[[#This Row],[Sample]]*1000000+Systematic[[#This Row],[SubSample]]*10000+Systematic[[#This Row],[VariableIndex]]</f>
        <v>6010005</v>
      </c>
      <c r="H2008" s="134">
        <f>Systematic[[#This Row],[SampleVariableLabel]]+100*Systematic[[#This Row],[State]]</f>
        <v>6010605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6</v>
      </c>
      <c r="B2009" s="1">
        <f t="shared" si="94"/>
        <v>1</v>
      </c>
      <c r="C2009" s="1">
        <f>IF(Systematic[[#This Row],[VariableIndex]]&gt;1,C2008,IF(C2008+1=StepsPerSubsample,0,C2008+1))</f>
        <v>6</v>
      </c>
      <c r="D2009" s="1">
        <f t="shared" si="95"/>
        <v>6</v>
      </c>
      <c r="E2009" s="1" t="str">
        <f>INDEX(Protocol[Mark],MATCH(C2009,Protocol[Step],0))</f>
        <v>7Rot</v>
      </c>
      <c r="F2009" s="151" t="str">
        <f>INDEX(Variables[Variable],MATCH(Systematic[[#This Row],[VariableIndex]],Variables[Index],0))</f>
        <v>FCR (mt: ROX-corr.)</v>
      </c>
      <c r="G2009" s="134">
        <f>Systematic[[#This Row],[Sample]]*1000000+Systematic[[#This Row],[SubSample]]*10000+Systematic[[#This Row],[VariableIndex]]</f>
        <v>6010006</v>
      </c>
      <c r="H2009" s="134">
        <f>Systematic[[#This Row],[SampleVariableLabel]]+100*Systematic[[#This Row],[State]]</f>
        <v>6010606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6</v>
      </c>
      <c r="B2010" s="1">
        <f t="shared" si="94"/>
        <v>1</v>
      </c>
      <c r="C2010" s="1">
        <f>IF(Systematic[[#This Row],[VariableIndex]]&gt;1,C2009,IF(C2009+1=StepsPerSubsample,0,C2009+1))</f>
        <v>6</v>
      </c>
      <c r="D2010" s="1">
        <f t="shared" si="95"/>
        <v>7</v>
      </c>
      <c r="E2010" s="1" t="str">
        <f>INDEX(Protocol[Mark],MATCH(C2010,Protocol[Step],0))</f>
        <v>7Rot</v>
      </c>
      <c r="F2010" s="151" t="str">
        <f>INDEX(Variables[Variable],MATCH(Systematic[[#This Row],[VariableIndex]],Variables[Index],0))</f>
        <v>FCR (mt: ROX-corr.)</v>
      </c>
      <c r="G2010" s="134">
        <f>Systematic[[#This Row],[Sample]]*1000000+Systematic[[#This Row],[SubSample]]*10000+Systematic[[#This Row],[VariableIndex]]</f>
        <v>6010007</v>
      </c>
      <c r="H2010" s="134">
        <f>Systematic[[#This Row],[SampleVariableLabel]]+100*Systematic[[#This Row],[State]]</f>
        <v>6010607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6</v>
      </c>
      <c r="B2011" s="1">
        <f t="shared" si="94"/>
        <v>1</v>
      </c>
      <c r="C2011" s="1">
        <f>IF(Systematic[[#This Row],[VariableIndex]]&gt;1,C2010,IF(C2010+1=StepsPerSubsample,0,C2010+1))</f>
        <v>7</v>
      </c>
      <c r="D2011" s="1">
        <f t="shared" si="95"/>
        <v>1</v>
      </c>
      <c r="E2011" s="1" t="str">
        <f>INDEX(Protocol[Mark],MATCH(C2011,Protocol[Step],0))</f>
        <v>8S</v>
      </c>
      <c r="F2011" s="151" t="str">
        <f>INDEX(Variables[Variable],MATCH(Systematic[[#This Row],[VariableIndex]],Variables[Index],0))</f>
        <v>O2 concentration</v>
      </c>
      <c r="G2011" s="134">
        <f>Systematic[[#This Row],[Sample]]*1000000+Systematic[[#This Row],[SubSample]]*10000+Systematic[[#This Row],[VariableIndex]]</f>
        <v>6010001</v>
      </c>
      <c r="H2011" s="134">
        <f>Systematic[[#This Row],[SampleVariableLabel]]+100*Systematic[[#This Row],[State]]</f>
        <v>6010701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6</v>
      </c>
      <c r="B2012" s="1">
        <f t="shared" si="94"/>
        <v>1</v>
      </c>
      <c r="C2012" s="1">
        <f>IF(Systematic[[#This Row],[VariableIndex]]&gt;1,C2011,IF(C2011+1=StepsPerSubsample,0,C2011+1))</f>
        <v>7</v>
      </c>
      <c r="D2012" s="1">
        <f t="shared" si="95"/>
        <v>2</v>
      </c>
      <c r="E2012" s="1" t="str">
        <f>INDEX(Protocol[Mark],MATCH(C2012,Protocol[Step],0))</f>
        <v>8S</v>
      </c>
      <c r="F2012" s="151" t="str">
        <f>INDEX(Variables[Variable],MATCH(Systematic[[#This Row],[VariableIndex]],Variables[Index],0))</f>
        <v>O2 flux per volume</v>
      </c>
      <c r="G2012" s="134">
        <f>Systematic[[#This Row],[Sample]]*1000000+Systematic[[#This Row],[SubSample]]*10000+Systematic[[#This Row],[VariableIndex]]</f>
        <v>6010002</v>
      </c>
      <c r="H2012" s="134">
        <f>Systematic[[#This Row],[SampleVariableLabel]]+100*Systematic[[#This Row],[State]]</f>
        <v>6010702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6</v>
      </c>
      <c r="B2013" s="1">
        <f t="shared" si="94"/>
        <v>1</v>
      </c>
      <c r="C2013" s="1">
        <f>IF(Systematic[[#This Row],[VariableIndex]]&gt;1,C2012,IF(C2012+1=StepsPerSubsample,0,C2012+1))</f>
        <v>7</v>
      </c>
      <c r="D2013" s="1">
        <f t="shared" si="95"/>
        <v>3</v>
      </c>
      <c r="E2013" s="1" t="str">
        <f>INDEX(Protocol[Mark],MATCH(C2013,Protocol[Step],0))</f>
        <v>8S</v>
      </c>
      <c r="F2013" s="151" t="str">
        <f>INDEX(Variables[Variable],MATCH(Systematic[[#This Row],[VariableIndex]],Variables[Index],0))</f>
        <v>Specific flux</v>
      </c>
      <c r="G2013" s="134">
        <f>Systematic[[#This Row],[Sample]]*1000000+Systematic[[#This Row],[SubSample]]*10000+Systematic[[#This Row],[VariableIndex]]</f>
        <v>6010003</v>
      </c>
      <c r="H2013" s="134">
        <f>Systematic[[#This Row],[SampleVariableLabel]]+100*Systematic[[#This Row],[State]]</f>
        <v>6010703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6</v>
      </c>
      <c r="B2014" s="1">
        <f t="shared" si="94"/>
        <v>1</v>
      </c>
      <c r="C2014" s="1">
        <f>IF(Systematic[[#This Row],[VariableIndex]]&gt;1,C2013,IF(C2013+1=StepsPerSubsample,0,C2013+1))</f>
        <v>7</v>
      </c>
      <c r="D2014" s="1">
        <f t="shared" si="95"/>
        <v>4</v>
      </c>
      <c r="E2014" s="1" t="str">
        <f>INDEX(Protocol[Mark],MATCH(C2014,Protocol[Step],0))</f>
        <v>8S</v>
      </c>
      <c r="F2014" s="151" t="str">
        <f>INDEX(Variables[Variable],MATCH(Systematic[[#This Row],[VariableIndex]],Variables[Index],0))</f>
        <v>Flux control ratio</v>
      </c>
      <c r="G2014" s="134">
        <f>Systematic[[#This Row],[Sample]]*1000000+Systematic[[#This Row],[SubSample]]*10000+Systematic[[#This Row],[VariableIndex]]</f>
        <v>6010004</v>
      </c>
      <c r="H2014" s="134">
        <f>Systematic[[#This Row],[SampleVariableLabel]]+100*Systematic[[#This Row],[State]]</f>
        <v>6010704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6</v>
      </c>
      <c r="B2015" s="1">
        <f t="shared" si="94"/>
        <v>1</v>
      </c>
      <c r="C2015" s="1">
        <f>IF(Systematic[[#This Row],[VariableIndex]]&gt;1,C2014,IF(C2014+1=StepsPerSubsample,0,C2014+1))</f>
        <v>7</v>
      </c>
      <c r="D2015" s="1">
        <f t="shared" si="95"/>
        <v>5</v>
      </c>
      <c r="E2015" s="1" t="str">
        <f>INDEX(Protocol[Mark],MATCH(C2015,Protocol[Step],0))</f>
        <v>8S</v>
      </c>
      <c r="F2015" s="151" t="str">
        <f>INDEX(Variables[Variable],MATCH(Systematic[[#This Row],[VariableIndex]],Variables[Index],0))</f>
        <v>Specific flux (mt)</v>
      </c>
      <c r="G2015" s="134">
        <f>Systematic[[#This Row],[Sample]]*1000000+Systematic[[#This Row],[SubSample]]*10000+Systematic[[#This Row],[VariableIndex]]</f>
        <v>6010005</v>
      </c>
      <c r="H2015" s="134">
        <f>Systematic[[#This Row],[SampleVariableLabel]]+100*Systematic[[#This Row],[State]]</f>
        <v>6010705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6</v>
      </c>
      <c r="B2016" s="1">
        <f t="shared" si="94"/>
        <v>1</v>
      </c>
      <c r="C2016" s="1">
        <f>IF(Systematic[[#This Row],[VariableIndex]]&gt;1,C2015,IF(C2015+1=StepsPerSubsample,0,C2015+1))</f>
        <v>7</v>
      </c>
      <c r="D2016" s="1">
        <f t="shared" si="95"/>
        <v>6</v>
      </c>
      <c r="E2016" s="1" t="str">
        <f>INDEX(Protocol[Mark],MATCH(C2016,Protocol[Step],0))</f>
        <v>8S</v>
      </c>
      <c r="F2016" s="151" t="str">
        <f>INDEX(Variables[Variable],MATCH(Systematic[[#This Row],[VariableIndex]],Variables[Index],0))</f>
        <v>FCR (mt: ROX-corr.)</v>
      </c>
      <c r="G2016" s="134">
        <f>Systematic[[#This Row],[Sample]]*1000000+Systematic[[#This Row],[SubSample]]*10000+Systematic[[#This Row],[VariableIndex]]</f>
        <v>6010006</v>
      </c>
      <c r="H2016" s="134">
        <f>Systematic[[#This Row],[SampleVariableLabel]]+100*Systematic[[#This Row],[State]]</f>
        <v>6010706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6</v>
      </c>
      <c r="B2017" s="1">
        <f t="shared" si="94"/>
        <v>1</v>
      </c>
      <c r="C2017" s="1">
        <f>IF(Systematic[[#This Row],[VariableIndex]]&gt;1,C2016,IF(C2016+1=StepsPerSubsample,0,C2016+1))</f>
        <v>7</v>
      </c>
      <c r="D2017" s="1">
        <f t="shared" si="95"/>
        <v>7</v>
      </c>
      <c r="E2017" s="1" t="str">
        <f>INDEX(Protocol[Mark],MATCH(C2017,Protocol[Step],0))</f>
        <v>8S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6010007</v>
      </c>
      <c r="H2017" s="134">
        <f>Systematic[[#This Row],[SampleVariableLabel]]+100*Systematic[[#This Row],[State]]</f>
        <v>6010707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6</v>
      </c>
      <c r="B2018" s="1">
        <f t="shared" si="94"/>
        <v>1</v>
      </c>
      <c r="C2018" s="1">
        <f>IF(Systematic[[#This Row],[VariableIndex]]&gt;1,C2017,IF(C2017+1=StepsPerSubsample,0,C2017+1))</f>
        <v>8</v>
      </c>
      <c r="D2018" s="1">
        <f t="shared" si="95"/>
        <v>1</v>
      </c>
      <c r="E2018" s="1" t="str">
        <f>INDEX(Protocol[Mark],MATCH(C2018,Protocol[Step],0))</f>
        <v>9Dig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6010001</v>
      </c>
      <c r="H2018" s="134">
        <f>Systematic[[#This Row],[SampleVariableLabel]]+100*Systematic[[#This Row],[State]]</f>
        <v>6010801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6</v>
      </c>
      <c r="B2019" s="1">
        <f t="shared" si="94"/>
        <v>1</v>
      </c>
      <c r="C2019" s="1">
        <f>IF(Systematic[[#This Row],[VariableIndex]]&gt;1,C2018,IF(C2018+1=StepsPerSubsample,0,C2018+1))</f>
        <v>8</v>
      </c>
      <c r="D2019" s="1">
        <f t="shared" si="95"/>
        <v>2</v>
      </c>
      <c r="E2019" s="1" t="str">
        <f>INDEX(Protocol[Mark],MATCH(C2019,Protocol[Step],0))</f>
        <v>9Dig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6010002</v>
      </c>
      <c r="H2019" s="134">
        <f>Systematic[[#This Row],[SampleVariableLabel]]+100*Systematic[[#This Row],[State]]</f>
        <v>6010802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6</v>
      </c>
      <c r="B2020" s="1">
        <f t="shared" si="94"/>
        <v>1</v>
      </c>
      <c r="C2020" s="1">
        <f>IF(Systematic[[#This Row],[VariableIndex]]&gt;1,C2019,IF(C2019+1=StepsPerSubsample,0,C2019+1))</f>
        <v>8</v>
      </c>
      <c r="D2020" s="1">
        <f t="shared" si="95"/>
        <v>3</v>
      </c>
      <c r="E2020" s="1" t="str">
        <f>INDEX(Protocol[Mark],MATCH(C2020,Protocol[Step],0))</f>
        <v>9Dig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6010003</v>
      </c>
      <c r="H2020" s="134">
        <f>Systematic[[#This Row],[SampleVariableLabel]]+100*Systematic[[#This Row],[State]]</f>
        <v>6010803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6</v>
      </c>
      <c r="B2021" s="1">
        <f t="shared" si="94"/>
        <v>1</v>
      </c>
      <c r="C2021" s="1">
        <f>IF(Systematic[[#This Row],[VariableIndex]]&gt;1,C2020,IF(C2020+1=StepsPerSubsample,0,C2020+1))</f>
        <v>8</v>
      </c>
      <c r="D2021" s="1">
        <f t="shared" si="95"/>
        <v>4</v>
      </c>
      <c r="E2021" s="1" t="str">
        <f>INDEX(Protocol[Mark],MATCH(C2021,Protocol[Step],0))</f>
        <v>9Dig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6010004</v>
      </c>
      <c r="H2021" s="134">
        <f>Systematic[[#This Row],[SampleVariableLabel]]+100*Systematic[[#This Row],[State]]</f>
        <v>6010804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6</v>
      </c>
      <c r="B2022" s="1">
        <f t="shared" si="94"/>
        <v>1</v>
      </c>
      <c r="C2022" s="1">
        <f>IF(Systematic[[#This Row],[VariableIndex]]&gt;1,C2021,IF(C2021+1=StepsPerSubsample,0,C2021+1))</f>
        <v>8</v>
      </c>
      <c r="D2022" s="1">
        <f t="shared" si="95"/>
        <v>5</v>
      </c>
      <c r="E2022" s="1" t="str">
        <f>INDEX(Protocol[Mark],MATCH(C2022,Protocol[Step],0))</f>
        <v>9Dig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6010005</v>
      </c>
      <c r="H2022" s="134">
        <f>Systematic[[#This Row],[SampleVariableLabel]]+100*Systematic[[#This Row],[State]]</f>
        <v>6010805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6</v>
      </c>
      <c r="B2023" s="1">
        <f t="shared" si="94"/>
        <v>1</v>
      </c>
      <c r="C2023" s="1">
        <f>IF(Systematic[[#This Row],[VariableIndex]]&gt;1,C2022,IF(C2022+1=StepsPerSubsample,0,C2022+1))</f>
        <v>8</v>
      </c>
      <c r="D2023" s="1">
        <f t="shared" si="95"/>
        <v>6</v>
      </c>
      <c r="E2023" s="1" t="str">
        <f>INDEX(Protocol[Mark],MATCH(C2023,Protocol[Step],0))</f>
        <v>9Dig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6010006</v>
      </c>
      <c r="H2023" s="134">
        <f>Systematic[[#This Row],[SampleVariableLabel]]+100*Systematic[[#This Row],[State]]</f>
        <v>6010806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6</v>
      </c>
      <c r="B2024" s="1">
        <f t="shared" si="94"/>
        <v>1</v>
      </c>
      <c r="C2024" s="1">
        <f>IF(Systematic[[#This Row],[VariableIndex]]&gt;1,C2023,IF(C2023+1=StepsPerSubsample,0,C2023+1))</f>
        <v>8</v>
      </c>
      <c r="D2024" s="1">
        <f t="shared" si="95"/>
        <v>7</v>
      </c>
      <c r="E2024" s="1" t="str">
        <f>INDEX(Protocol[Mark],MATCH(C2024,Protocol[Step],0))</f>
        <v>9Dig</v>
      </c>
      <c r="F2024" s="151" t="str">
        <f>INDEX(Variables[Variable],MATCH(Systematic[[#This Row],[VariableIndex]],Variables[Index],0))</f>
        <v>FCR (mt: ROX-corr.)</v>
      </c>
      <c r="G2024" s="134">
        <f>Systematic[[#This Row],[Sample]]*1000000+Systematic[[#This Row],[SubSample]]*10000+Systematic[[#This Row],[VariableIndex]]</f>
        <v>6010007</v>
      </c>
      <c r="H2024" s="134">
        <f>Systematic[[#This Row],[SampleVariableLabel]]+100*Systematic[[#This Row],[State]]</f>
        <v>6010807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6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9</v>
      </c>
      <c r="D2025" s="1">
        <f t="shared" si="95"/>
        <v>1</v>
      </c>
      <c r="E2025" s="1" t="str">
        <f>INDEX(Protocol[Mark],MATCH(C2025,Protocol[Step],0))</f>
        <v>9U</v>
      </c>
      <c r="F2025" s="151" t="str">
        <f>INDEX(Variables[Variable],MATCH(Systematic[[#This Row],[VariableIndex]],Variables[Index],0))</f>
        <v>O2 concentration</v>
      </c>
      <c r="G2025" s="134">
        <f>Systematic[[#This Row],[Sample]]*1000000+Systematic[[#This Row],[SubSample]]*10000+Systematic[[#This Row],[VariableIndex]]</f>
        <v>6010001</v>
      </c>
      <c r="H2025" s="134">
        <f>Systematic[[#This Row],[SampleVariableLabel]]+100*Systematic[[#This Row],[State]]</f>
        <v>6010901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6</v>
      </c>
      <c r="B2026" s="1">
        <f t="shared" si="97"/>
        <v>1</v>
      </c>
      <c r="C2026" s="1">
        <f>IF(Systematic[[#This Row],[VariableIndex]]&gt;1,C2025,IF(C2025+1=StepsPerSubsample,0,C2025+1))</f>
        <v>9</v>
      </c>
      <c r="D2026" s="1">
        <f t="shared" si="95"/>
        <v>2</v>
      </c>
      <c r="E2026" s="1" t="str">
        <f>INDEX(Protocol[Mark],MATCH(C2026,Protocol[Step],0))</f>
        <v>9U</v>
      </c>
      <c r="F2026" s="151" t="str">
        <f>INDEX(Variables[Variable],MATCH(Systematic[[#This Row],[VariableIndex]],Variables[Index],0))</f>
        <v>O2 flux per volume</v>
      </c>
      <c r="G2026" s="134">
        <f>Systematic[[#This Row],[Sample]]*1000000+Systematic[[#This Row],[SubSample]]*10000+Systematic[[#This Row],[VariableIndex]]</f>
        <v>6010002</v>
      </c>
      <c r="H2026" s="134">
        <f>Systematic[[#This Row],[SampleVariableLabel]]+100*Systematic[[#This Row],[State]]</f>
        <v>6010902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6</v>
      </c>
      <c r="B2027" s="1">
        <f t="shared" si="97"/>
        <v>1</v>
      </c>
      <c r="C2027" s="1">
        <f>IF(Systematic[[#This Row],[VariableIndex]]&gt;1,C2026,IF(C2026+1=StepsPerSubsample,0,C2026+1))</f>
        <v>9</v>
      </c>
      <c r="D2027" s="1">
        <f t="shared" si="95"/>
        <v>3</v>
      </c>
      <c r="E2027" s="1" t="str">
        <f>INDEX(Protocol[Mark],MATCH(C2027,Protocol[Step],0))</f>
        <v>9U</v>
      </c>
      <c r="F2027" s="151" t="str">
        <f>INDEX(Variables[Variable],MATCH(Systematic[[#This Row],[VariableIndex]],Variables[Index],0))</f>
        <v>Specific flux</v>
      </c>
      <c r="G2027" s="134">
        <f>Systematic[[#This Row],[Sample]]*1000000+Systematic[[#This Row],[SubSample]]*10000+Systematic[[#This Row],[VariableIndex]]</f>
        <v>6010003</v>
      </c>
      <c r="H2027" s="134">
        <f>Systematic[[#This Row],[SampleVariableLabel]]+100*Systematic[[#This Row],[State]]</f>
        <v>6010903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6</v>
      </c>
      <c r="B2028" s="1">
        <f t="shared" si="97"/>
        <v>1</v>
      </c>
      <c r="C2028" s="1">
        <f>IF(Systematic[[#This Row],[VariableIndex]]&gt;1,C2027,IF(C2027+1=StepsPerSubsample,0,C2027+1))</f>
        <v>9</v>
      </c>
      <c r="D2028" s="1">
        <f t="shared" si="95"/>
        <v>4</v>
      </c>
      <c r="E2028" s="1" t="str">
        <f>INDEX(Protocol[Mark],MATCH(C2028,Protocol[Step],0))</f>
        <v>9U</v>
      </c>
      <c r="F2028" s="151" t="str">
        <f>INDEX(Variables[Variable],MATCH(Systematic[[#This Row],[VariableIndex]],Variables[Index],0))</f>
        <v>Flux control ratio</v>
      </c>
      <c r="G2028" s="134">
        <f>Systematic[[#This Row],[Sample]]*1000000+Systematic[[#This Row],[SubSample]]*10000+Systematic[[#This Row],[VariableIndex]]</f>
        <v>6010004</v>
      </c>
      <c r="H2028" s="134">
        <f>Systematic[[#This Row],[SampleVariableLabel]]+100*Systematic[[#This Row],[State]]</f>
        <v>6010904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6</v>
      </c>
      <c r="B2029" s="1">
        <f t="shared" si="97"/>
        <v>1</v>
      </c>
      <c r="C2029" s="1">
        <f>IF(Systematic[[#This Row],[VariableIndex]]&gt;1,C2028,IF(C2028+1=StepsPerSubsample,0,C2028+1))</f>
        <v>9</v>
      </c>
      <c r="D2029" s="1">
        <f t="shared" si="95"/>
        <v>5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Specific flux (mt)</v>
      </c>
      <c r="G2029" s="134">
        <f>Systematic[[#This Row],[Sample]]*1000000+Systematic[[#This Row],[SubSample]]*10000+Systematic[[#This Row],[VariableIndex]]</f>
        <v>6010005</v>
      </c>
      <c r="H2029" s="134">
        <f>Systematic[[#This Row],[SampleVariableLabel]]+100*Systematic[[#This Row],[State]]</f>
        <v>6010905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6</v>
      </c>
      <c r="B2030" s="1">
        <f t="shared" si="97"/>
        <v>1</v>
      </c>
      <c r="C2030" s="1">
        <f>IF(Systematic[[#This Row],[VariableIndex]]&gt;1,C2029,IF(C2029+1=StepsPerSubsample,0,C2029+1))</f>
        <v>9</v>
      </c>
      <c r="D2030" s="1">
        <f t="shared" si="95"/>
        <v>6</v>
      </c>
      <c r="E2030" s="1" t="str">
        <f>INDEX(Protocol[Mark],MATCH(C2030,Protocol[Step],0))</f>
        <v>9U</v>
      </c>
      <c r="F2030" s="151" t="str">
        <f>INDEX(Variables[Variable],MATCH(Systematic[[#This Row],[VariableIndex]],Variables[Index],0))</f>
        <v>FCR (mt: ROX-corr.)</v>
      </c>
      <c r="G2030" s="134">
        <f>Systematic[[#This Row],[Sample]]*1000000+Systematic[[#This Row],[SubSample]]*10000+Systematic[[#This Row],[VariableIndex]]</f>
        <v>6010006</v>
      </c>
      <c r="H2030" s="134">
        <f>Systematic[[#This Row],[SampleVariableLabel]]+100*Systematic[[#This Row],[State]]</f>
        <v>6010906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6</v>
      </c>
      <c r="B2031" s="1">
        <f t="shared" si="97"/>
        <v>1</v>
      </c>
      <c r="C2031" s="1">
        <f>IF(Systematic[[#This Row],[VariableIndex]]&gt;1,C2030,IF(C2030+1=StepsPerSubsample,0,C2030+1))</f>
        <v>9</v>
      </c>
      <c r="D2031" s="1">
        <f t="shared" si="95"/>
        <v>7</v>
      </c>
      <c r="E2031" s="1" t="str">
        <f>INDEX(Protocol[Mark],MATCH(C2031,Protocol[Step],0))</f>
        <v>9U</v>
      </c>
      <c r="F2031" s="151" t="str">
        <f>INDEX(Variables[Variable],MATCH(Systematic[[#This Row],[VariableIndex]],Variables[Index],0))</f>
        <v>FCR (mt: ROX-corr.)</v>
      </c>
      <c r="G2031" s="134">
        <f>Systematic[[#This Row],[Sample]]*1000000+Systematic[[#This Row],[SubSample]]*10000+Systematic[[#This Row],[VariableIndex]]</f>
        <v>6010007</v>
      </c>
      <c r="H2031" s="134">
        <f>Systematic[[#This Row],[SampleVariableLabel]]+100*Systematic[[#This Row],[State]]</f>
        <v>6010907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6</v>
      </c>
      <c r="B2032" s="1">
        <f t="shared" si="97"/>
        <v>1</v>
      </c>
      <c r="C2032" s="1">
        <f>IF(Systematic[[#This Row],[VariableIndex]]&gt;1,C2031,IF(C2031+1=StepsPerSubsample,0,C2031+1))</f>
        <v>10</v>
      </c>
      <c r="D2032" s="1">
        <f t="shared" si="95"/>
        <v>1</v>
      </c>
      <c r="E2032" s="1" t="str">
        <f>INDEX(Protocol[Mark],MATCH(C2032,Protocol[Step],0))</f>
        <v>9c</v>
      </c>
      <c r="F2032" s="151" t="str">
        <f>INDEX(Variables[Variable],MATCH(Systematic[[#This Row],[VariableIndex]],Variables[Index],0))</f>
        <v>O2 concentration</v>
      </c>
      <c r="G2032" s="134">
        <f>Systematic[[#This Row],[Sample]]*1000000+Systematic[[#This Row],[SubSample]]*10000+Systematic[[#This Row],[VariableIndex]]</f>
        <v>6010001</v>
      </c>
      <c r="H2032" s="134">
        <f>Systematic[[#This Row],[SampleVariableLabel]]+100*Systematic[[#This Row],[State]]</f>
        <v>6011001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6</v>
      </c>
      <c r="B2033" s="1">
        <f t="shared" si="97"/>
        <v>1</v>
      </c>
      <c r="C2033" s="1">
        <f>IF(Systematic[[#This Row],[VariableIndex]]&gt;1,C2032,IF(C2032+1=StepsPerSubsample,0,C2032+1))</f>
        <v>10</v>
      </c>
      <c r="D2033" s="1">
        <f t="shared" si="95"/>
        <v>2</v>
      </c>
      <c r="E2033" s="1" t="str">
        <f>INDEX(Protocol[Mark],MATCH(C2033,Protocol[Step],0))</f>
        <v>9c</v>
      </c>
      <c r="F2033" s="151" t="str">
        <f>INDEX(Variables[Variable],MATCH(Systematic[[#This Row],[VariableIndex]],Variables[Index],0))</f>
        <v>O2 flux per volume</v>
      </c>
      <c r="G2033" s="134">
        <f>Systematic[[#This Row],[Sample]]*1000000+Systematic[[#This Row],[SubSample]]*10000+Systematic[[#This Row],[VariableIndex]]</f>
        <v>6010002</v>
      </c>
      <c r="H2033" s="134">
        <f>Systematic[[#This Row],[SampleVariableLabel]]+100*Systematic[[#This Row],[State]]</f>
        <v>6011002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6</v>
      </c>
      <c r="B2034" s="1">
        <f t="shared" si="97"/>
        <v>1</v>
      </c>
      <c r="C2034" s="1">
        <f>IF(Systematic[[#This Row],[VariableIndex]]&gt;1,C2033,IF(C2033+1=StepsPerSubsample,0,C2033+1))</f>
        <v>10</v>
      </c>
      <c r="D2034" s="1">
        <f t="shared" si="95"/>
        <v>3</v>
      </c>
      <c r="E2034" s="1" t="str">
        <f>INDEX(Protocol[Mark],MATCH(C2034,Protocol[Step],0))</f>
        <v>9c</v>
      </c>
      <c r="F2034" s="151" t="str">
        <f>INDEX(Variables[Variable],MATCH(Systematic[[#This Row],[VariableIndex]],Variables[Index],0))</f>
        <v>Specific flux</v>
      </c>
      <c r="G2034" s="134">
        <f>Systematic[[#This Row],[Sample]]*1000000+Systematic[[#This Row],[SubSample]]*10000+Systematic[[#This Row],[VariableIndex]]</f>
        <v>6010003</v>
      </c>
      <c r="H2034" s="134">
        <f>Systematic[[#This Row],[SampleVariableLabel]]+100*Systematic[[#This Row],[State]]</f>
        <v>6011003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6</v>
      </c>
      <c r="B2035" s="1">
        <f t="shared" si="97"/>
        <v>1</v>
      </c>
      <c r="C2035" s="1">
        <f>IF(Systematic[[#This Row],[VariableIndex]]&gt;1,C2034,IF(C2034+1=StepsPerSubsample,0,C2034+1))</f>
        <v>10</v>
      </c>
      <c r="D2035" s="1">
        <f t="shared" si="95"/>
        <v>4</v>
      </c>
      <c r="E2035" s="1" t="str">
        <f>INDEX(Protocol[Mark],MATCH(C2035,Protocol[Step],0))</f>
        <v>9c</v>
      </c>
      <c r="F2035" s="151" t="str">
        <f>INDEX(Variables[Variable],MATCH(Systematic[[#This Row],[VariableIndex]],Variables[Index],0))</f>
        <v>Flux control ratio</v>
      </c>
      <c r="G2035" s="134">
        <f>Systematic[[#This Row],[Sample]]*1000000+Systematic[[#This Row],[SubSample]]*10000+Systematic[[#This Row],[VariableIndex]]</f>
        <v>6010004</v>
      </c>
      <c r="H2035" s="134">
        <f>Systematic[[#This Row],[SampleVariableLabel]]+100*Systematic[[#This Row],[State]]</f>
        <v>6011004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6</v>
      </c>
      <c r="B2036" s="1">
        <f t="shared" si="97"/>
        <v>1</v>
      </c>
      <c r="C2036" s="1">
        <f>IF(Systematic[[#This Row],[VariableIndex]]&gt;1,C2035,IF(C2035+1=StepsPerSubsample,0,C2035+1))</f>
        <v>10</v>
      </c>
      <c r="D2036" s="1">
        <f t="shared" si="95"/>
        <v>5</v>
      </c>
      <c r="E2036" s="1" t="str">
        <f>INDEX(Protocol[Mark],MATCH(C2036,Protocol[Step],0))</f>
        <v>9c</v>
      </c>
      <c r="F2036" s="151" t="str">
        <f>INDEX(Variables[Variable],MATCH(Systematic[[#This Row],[VariableIndex]],Variables[Index],0))</f>
        <v>Specific flux (mt)</v>
      </c>
      <c r="G2036" s="134">
        <f>Systematic[[#This Row],[Sample]]*1000000+Systematic[[#This Row],[SubSample]]*10000+Systematic[[#This Row],[VariableIndex]]</f>
        <v>6010005</v>
      </c>
      <c r="H2036" s="134">
        <f>Systematic[[#This Row],[SampleVariableLabel]]+100*Systematic[[#This Row],[State]]</f>
        <v>6011005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6</v>
      </c>
      <c r="B2037" s="1">
        <f t="shared" si="97"/>
        <v>1</v>
      </c>
      <c r="C2037" s="1">
        <f>IF(Systematic[[#This Row],[VariableIndex]]&gt;1,C2036,IF(C2036+1=StepsPerSubsample,0,C2036+1))</f>
        <v>10</v>
      </c>
      <c r="D2037" s="1">
        <f t="shared" si="95"/>
        <v>6</v>
      </c>
      <c r="E2037" s="1" t="str">
        <f>INDEX(Protocol[Mark],MATCH(C2037,Protocol[Step],0))</f>
        <v>9c</v>
      </c>
      <c r="F2037" s="151" t="str">
        <f>INDEX(Variables[Variable],MATCH(Systematic[[#This Row],[VariableIndex]],Variables[Index],0))</f>
        <v>FCR (mt: ROX-corr.)</v>
      </c>
      <c r="G2037" s="134">
        <f>Systematic[[#This Row],[Sample]]*1000000+Systematic[[#This Row],[SubSample]]*10000+Systematic[[#This Row],[VariableIndex]]</f>
        <v>6010006</v>
      </c>
      <c r="H2037" s="134">
        <f>Systematic[[#This Row],[SampleVariableLabel]]+100*Systematic[[#This Row],[State]]</f>
        <v>6011006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6</v>
      </c>
      <c r="B2038" s="1">
        <f t="shared" si="97"/>
        <v>1</v>
      </c>
      <c r="C2038" s="1">
        <f>IF(Systematic[[#This Row],[VariableIndex]]&gt;1,C2037,IF(C2037+1=StepsPerSubsample,0,C2037+1))</f>
        <v>10</v>
      </c>
      <c r="D2038" s="1">
        <f t="shared" si="95"/>
        <v>7</v>
      </c>
      <c r="E2038" s="1" t="str">
        <f>INDEX(Protocol[Mark],MATCH(C2038,Protocol[Step],0))</f>
        <v>9c</v>
      </c>
      <c r="F2038" s="151" t="str">
        <f>INDEX(Variables[Variable],MATCH(Systematic[[#This Row],[VariableIndex]],Variables[Index],0))</f>
        <v>FCR (mt: ROX-corr.)</v>
      </c>
      <c r="G2038" s="134">
        <f>Systematic[[#This Row],[Sample]]*1000000+Systematic[[#This Row],[SubSample]]*10000+Systematic[[#This Row],[VariableIndex]]</f>
        <v>6010007</v>
      </c>
      <c r="H2038" s="134">
        <f>Systematic[[#This Row],[SampleVariableLabel]]+100*Systematic[[#This Row],[State]]</f>
        <v>6011007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6</v>
      </c>
      <c r="B2039" s="1">
        <f t="shared" si="97"/>
        <v>1</v>
      </c>
      <c r="C2039" s="1">
        <f>IF(Systematic[[#This Row],[VariableIndex]]&gt;1,C2038,IF(C2038+1=StepsPerSubsample,0,C2038+1))</f>
        <v>11</v>
      </c>
      <c r="D2039" s="1">
        <f t="shared" si="95"/>
        <v>1</v>
      </c>
      <c r="E2039" s="1" t="str">
        <f>INDEX(Protocol[Mark],MATCH(C2039,Protocol[Step],0))</f>
        <v>10Ama</v>
      </c>
      <c r="F2039" s="151" t="str">
        <f>INDEX(Variables[Variable],MATCH(Systematic[[#This Row],[VariableIndex]],Variables[Index],0))</f>
        <v>O2 concentration</v>
      </c>
      <c r="G2039" s="134">
        <f>Systematic[[#This Row],[Sample]]*1000000+Systematic[[#This Row],[SubSample]]*10000+Systematic[[#This Row],[VariableIndex]]</f>
        <v>6010001</v>
      </c>
      <c r="H2039" s="134">
        <f>Systematic[[#This Row],[SampleVariableLabel]]+100*Systematic[[#This Row],[State]]</f>
        <v>6011101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6</v>
      </c>
      <c r="B2040" s="1">
        <f t="shared" si="97"/>
        <v>1</v>
      </c>
      <c r="C2040" s="1">
        <f>IF(Systematic[[#This Row],[VariableIndex]]&gt;1,C2039,IF(C2039+1=StepsPerSubsample,0,C2039+1))</f>
        <v>11</v>
      </c>
      <c r="D2040" s="1">
        <f t="shared" si="95"/>
        <v>2</v>
      </c>
      <c r="E2040" s="1" t="str">
        <f>INDEX(Protocol[Mark],MATCH(C2040,Protocol[Step],0))</f>
        <v>10Ama</v>
      </c>
      <c r="F2040" s="151" t="str">
        <f>INDEX(Variables[Variable],MATCH(Systematic[[#This Row],[VariableIndex]],Variables[Index],0))</f>
        <v>O2 flux per volume</v>
      </c>
      <c r="G2040" s="134">
        <f>Systematic[[#This Row],[Sample]]*1000000+Systematic[[#This Row],[SubSample]]*10000+Systematic[[#This Row],[VariableIndex]]</f>
        <v>6010002</v>
      </c>
      <c r="H2040" s="134">
        <f>Systematic[[#This Row],[SampleVariableLabel]]+100*Systematic[[#This Row],[State]]</f>
        <v>6011102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6</v>
      </c>
      <c r="B2041" s="1">
        <f t="shared" si="97"/>
        <v>1</v>
      </c>
      <c r="C2041" s="1">
        <f>IF(Systematic[[#This Row],[VariableIndex]]&gt;1,C2040,IF(C2040+1=StepsPerSubsample,0,C2040+1))</f>
        <v>11</v>
      </c>
      <c r="D2041" s="1">
        <f t="shared" si="95"/>
        <v>3</v>
      </c>
      <c r="E2041" s="1" t="str">
        <f>INDEX(Protocol[Mark],MATCH(C2041,Protocol[Step],0))</f>
        <v>10Ama</v>
      </c>
      <c r="F2041" s="151" t="str">
        <f>INDEX(Variables[Variable],MATCH(Systematic[[#This Row],[VariableIndex]],Variables[Index],0))</f>
        <v>Specific flux</v>
      </c>
      <c r="G2041" s="134">
        <f>Systematic[[#This Row],[Sample]]*1000000+Systematic[[#This Row],[SubSample]]*10000+Systematic[[#This Row],[VariableIndex]]</f>
        <v>6010003</v>
      </c>
      <c r="H2041" s="134">
        <f>Systematic[[#This Row],[SampleVariableLabel]]+100*Systematic[[#This Row],[State]]</f>
        <v>6011103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6</v>
      </c>
      <c r="B2042" s="1">
        <f t="shared" si="97"/>
        <v>1</v>
      </c>
      <c r="C2042" s="1">
        <f>IF(Systematic[[#This Row],[VariableIndex]]&gt;1,C2041,IF(C2041+1=StepsPerSubsample,0,C2041+1))</f>
        <v>11</v>
      </c>
      <c r="D2042" s="1">
        <f t="shared" si="95"/>
        <v>4</v>
      </c>
      <c r="E2042" s="1" t="str">
        <f>INDEX(Protocol[Mark],MATCH(C2042,Protocol[Step],0))</f>
        <v>10Ama</v>
      </c>
      <c r="F2042" s="151" t="str">
        <f>INDEX(Variables[Variable],MATCH(Systematic[[#This Row],[VariableIndex]],Variables[Index],0))</f>
        <v>Flux control ratio</v>
      </c>
      <c r="G2042" s="134">
        <f>Systematic[[#This Row],[Sample]]*1000000+Systematic[[#This Row],[SubSample]]*10000+Systematic[[#This Row],[VariableIndex]]</f>
        <v>6010004</v>
      </c>
      <c r="H2042" s="134">
        <f>Systematic[[#This Row],[SampleVariableLabel]]+100*Systematic[[#This Row],[State]]</f>
        <v>6011104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6</v>
      </c>
      <c r="B2043" s="1">
        <f t="shared" si="97"/>
        <v>1</v>
      </c>
      <c r="C2043" s="1">
        <f>IF(Systematic[[#This Row],[VariableIndex]]&gt;1,C2042,IF(C2042+1=StepsPerSubsample,0,C2042+1))</f>
        <v>11</v>
      </c>
      <c r="D2043" s="1">
        <f t="shared" si="95"/>
        <v>5</v>
      </c>
      <c r="E2043" s="1" t="str">
        <f>INDEX(Protocol[Mark],MATCH(C2043,Protocol[Step],0))</f>
        <v>10Ama</v>
      </c>
      <c r="F2043" s="151" t="str">
        <f>INDEX(Variables[Variable],MATCH(Systematic[[#This Row],[VariableIndex]],Variables[Index],0))</f>
        <v>Specific flux (mt)</v>
      </c>
      <c r="G2043" s="134">
        <f>Systematic[[#This Row],[Sample]]*1000000+Systematic[[#This Row],[SubSample]]*10000+Systematic[[#This Row],[VariableIndex]]</f>
        <v>6010005</v>
      </c>
      <c r="H2043" s="134">
        <f>Systematic[[#This Row],[SampleVariableLabel]]+100*Systematic[[#This Row],[State]]</f>
        <v>6011105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6</v>
      </c>
      <c r="B2044" s="1">
        <f t="shared" si="97"/>
        <v>1</v>
      </c>
      <c r="C2044" s="1">
        <f>IF(Systematic[[#This Row],[VariableIndex]]&gt;1,C2043,IF(C2043+1=StepsPerSubsample,0,C2043+1))</f>
        <v>11</v>
      </c>
      <c r="D2044" s="1">
        <f t="shared" si="95"/>
        <v>6</v>
      </c>
      <c r="E2044" s="1" t="str">
        <f>INDEX(Protocol[Mark],MATCH(C2044,Protocol[Step],0))</f>
        <v>10Ama</v>
      </c>
      <c r="F2044" s="151" t="str">
        <f>INDEX(Variables[Variable],MATCH(Systematic[[#This Row],[VariableIndex]],Variables[Index],0))</f>
        <v>FCR (mt: ROX-corr.)</v>
      </c>
      <c r="G2044" s="134">
        <f>Systematic[[#This Row],[Sample]]*1000000+Systematic[[#This Row],[SubSample]]*10000+Systematic[[#This Row],[VariableIndex]]</f>
        <v>6010006</v>
      </c>
      <c r="H2044" s="134">
        <f>Systematic[[#This Row],[SampleVariableLabel]]+100*Systematic[[#This Row],[State]]</f>
        <v>6011106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6</v>
      </c>
      <c r="B2045" s="1">
        <f t="shared" si="97"/>
        <v>1</v>
      </c>
      <c r="C2045" s="1">
        <f>IF(Systematic[[#This Row],[VariableIndex]]&gt;1,C2044,IF(C2044+1=StepsPerSubsample,0,C2044+1))</f>
        <v>11</v>
      </c>
      <c r="D2045" s="1">
        <f t="shared" si="95"/>
        <v>7</v>
      </c>
      <c r="E2045" s="1" t="str">
        <f>INDEX(Protocol[Mark],MATCH(C2045,Protocol[Step],0))</f>
        <v>10Ama</v>
      </c>
      <c r="F2045" s="151" t="str">
        <f>INDEX(Variables[Variable],MATCH(Systematic[[#This Row],[VariableIndex]],Variables[Index],0))</f>
        <v>FCR (mt: ROX-corr.)</v>
      </c>
      <c r="G2045" s="134">
        <f>Systematic[[#This Row],[Sample]]*1000000+Systematic[[#This Row],[SubSample]]*10000+Systematic[[#This Row],[VariableIndex]]</f>
        <v>6010007</v>
      </c>
      <c r="H2045" s="134">
        <f>Systematic[[#This Row],[SampleVariableLabel]]+100*Systematic[[#This Row],[State]]</f>
        <v>6011107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6</v>
      </c>
      <c r="B2046" s="1">
        <f t="shared" si="97"/>
        <v>1</v>
      </c>
      <c r="C2046" s="1">
        <f>IF(Systematic[[#This Row],[VariableIndex]]&gt;1,C2045,IF(C2045+1=StepsPerSubsample,0,C2045+1))</f>
        <v>12</v>
      </c>
      <c r="D2046" s="1">
        <f t="shared" si="95"/>
        <v>1</v>
      </c>
      <c r="E2046" s="1" t="str">
        <f>INDEX(Protocol[Mark],MATCH(C2046,Protocol[Step],0))</f>
        <v>11AsTm</v>
      </c>
      <c r="F2046" s="151" t="str">
        <f>INDEX(Variables[Variable],MATCH(Systematic[[#This Row],[VariableIndex]],Variables[Index],0))</f>
        <v>O2 concentration</v>
      </c>
      <c r="G2046" s="134">
        <f>Systematic[[#This Row],[Sample]]*1000000+Systematic[[#This Row],[SubSample]]*10000+Systematic[[#This Row],[VariableIndex]]</f>
        <v>6010001</v>
      </c>
      <c r="H2046" s="134">
        <f>Systematic[[#This Row],[SampleVariableLabel]]+100*Systematic[[#This Row],[State]]</f>
        <v>6011201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6</v>
      </c>
      <c r="B2047" s="1">
        <f t="shared" si="97"/>
        <v>1</v>
      </c>
      <c r="C2047" s="1">
        <f>IF(Systematic[[#This Row],[VariableIndex]]&gt;1,C2046,IF(C2046+1=StepsPerSubsample,0,C2046+1))</f>
        <v>12</v>
      </c>
      <c r="D2047" s="1">
        <f t="shared" si="95"/>
        <v>2</v>
      </c>
      <c r="E2047" s="1" t="str">
        <f>INDEX(Protocol[Mark],MATCH(C2047,Protocol[Step],0))</f>
        <v>11AsTm</v>
      </c>
      <c r="F2047" s="151" t="str">
        <f>INDEX(Variables[Variable],MATCH(Systematic[[#This Row],[VariableIndex]],Variables[Index],0))</f>
        <v>O2 flux per volume</v>
      </c>
      <c r="G2047" s="134">
        <f>Systematic[[#This Row],[Sample]]*1000000+Systematic[[#This Row],[SubSample]]*10000+Systematic[[#This Row],[VariableIndex]]</f>
        <v>6010002</v>
      </c>
      <c r="H2047" s="134">
        <f>Systematic[[#This Row],[SampleVariableLabel]]+100*Systematic[[#This Row],[State]]</f>
        <v>6011202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6</v>
      </c>
      <c r="B2048" s="1">
        <f t="shared" si="97"/>
        <v>1</v>
      </c>
      <c r="C2048" s="1">
        <f>IF(Systematic[[#This Row],[VariableIndex]]&gt;1,C2047,IF(C2047+1=StepsPerSubsample,0,C2047+1))</f>
        <v>12</v>
      </c>
      <c r="D2048" s="1">
        <f t="shared" si="95"/>
        <v>3</v>
      </c>
      <c r="E2048" s="1" t="str">
        <f>INDEX(Protocol[Mark],MATCH(C2048,Protocol[Step],0))</f>
        <v>11AsTm</v>
      </c>
      <c r="F2048" s="151" t="str">
        <f>INDEX(Variables[Variable],MATCH(Systematic[[#This Row],[VariableIndex]],Variables[Index],0))</f>
        <v>Specific flux</v>
      </c>
      <c r="G2048" s="134">
        <f>Systematic[[#This Row],[Sample]]*1000000+Systematic[[#This Row],[SubSample]]*10000+Systematic[[#This Row],[VariableIndex]]</f>
        <v>6010003</v>
      </c>
      <c r="H2048" s="134">
        <f>Systematic[[#This Row],[SampleVariableLabel]]+100*Systematic[[#This Row],[State]]</f>
        <v>6011203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6</v>
      </c>
      <c r="B2049" s="1">
        <f t="shared" si="97"/>
        <v>1</v>
      </c>
      <c r="C2049" s="1">
        <f>IF(Systematic[[#This Row],[VariableIndex]]&gt;1,C2048,IF(C2048+1=StepsPerSubsample,0,C2048+1))</f>
        <v>12</v>
      </c>
      <c r="D2049" s="1">
        <f t="shared" si="95"/>
        <v>4</v>
      </c>
      <c r="E2049" s="1" t="str">
        <f>INDEX(Protocol[Mark],MATCH(C2049,Protocol[Step],0))</f>
        <v>11AsTm</v>
      </c>
      <c r="F2049" s="151" t="str">
        <f>INDEX(Variables[Variable],MATCH(Systematic[[#This Row],[VariableIndex]],Variables[Index],0))</f>
        <v>Flux control ratio</v>
      </c>
      <c r="G2049" s="134">
        <f>Systematic[[#This Row],[Sample]]*1000000+Systematic[[#This Row],[SubSample]]*10000+Systematic[[#This Row],[VariableIndex]]</f>
        <v>6010004</v>
      </c>
      <c r="H2049" s="134">
        <f>Systematic[[#This Row],[SampleVariableLabel]]+100*Systematic[[#This Row],[State]]</f>
        <v>6011204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6</v>
      </c>
      <c r="B2050" s="1">
        <f t="shared" si="97"/>
        <v>1</v>
      </c>
      <c r="C2050" s="1">
        <f>IF(Systematic[[#This Row],[VariableIndex]]&gt;1,C2049,IF(C2049+1=StepsPerSubsample,0,C2049+1))</f>
        <v>12</v>
      </c>
      <c r="D2050" s="1">
        <f t="shared" si="95"/>
        <v>5</v>
      </c>
      <c r="E2050" s="1" t="str">
        <f>INDEX(Protocol[Mark],MATCH(C2050,Protocol[Step],0))</f>
        <v>11AsTm</v>
      </c>
      <c r="F2050" s="151" t="str">
        <f>INDEX(Variables[Variable],MATCH(Systematic[[#This Row],[VariableIndex]],Variables[Index],0))</f>
        <v>Specific flux (mt)</v>
      </c>
      <c r="G2050" s="134">
        <f>Systematic[[#This Row],[Sample]]*1000000+Systematic[[#This Row],[SubSample]]*10000+Systematic[[#This Row],[VariableIndex]]</f>
        <v>6010005</v>
      </c>
      <c r="H2050" s="134">
        <f>Systematic[[#This Row],[SampleVariableLabel]]+100*Systematic[[#This Row],[State]]</f>
        <v>6011205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6</v>
      </c>
      <c r="B2051" s="1">
        <f t="shared" si="97"/>
        <v>1</v>
      </c>
      <c r="C2051" s="1">
        <f>IF(Systematic[[#This Row],[VariableIndex]]&gt;1,C2050,IF(C2050+1=StepsPerSubsample,0,C2050+1))</f>
        <v>12</v>
      </c>
      <c r="D2051" s="1">
        <f t="shared" ref="D2051:D2114" si="98">IF(D2050=nVariables,1,D2050+1)</f>
        <v>6</v>
      </c>
      <c r="E2051" s="1" t="str">
        <f>INDEX(Protocol[Mark],MATCH(C2051,Protocol[Step],0))</f>
        <v>11AsTm</v>
      </c>
      <c r="F2051" s="151" t="str">
        <f>INDEX(Variables[Variable],MATCH(Systematic[[#This Row],[VariableIndex]],Variables[Index],0))</f>
        <v>FCR (mt: ROX-corr.)</v>
      </c>
      <c r="G2051" s="134">
        <f>Systematic[[#This Row],[Sample]]*1000000+Systematic[[#This Row],[SubSample]]*10000+Systematic[[#This Row],[VariableIndex]]</f>
        <v>6010006</v>
      </c>
      <c r="H2051" s="134">
        <f>Systematic[[#This Row],[SampleVariableLabel]]+100*Systematic[[#This Row],[State]]</f>
        <v>6011206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6</v>
      </c>
      <c r="B2052" s="1">
        <f t="shared" si="97"/>
        <v>1</v>
      </c>
      <c r="C2052" s="1">
        <f>IF(Systematic[[#This Row],[VariableIndex]]&gt;1,C2051,IF(C2051+1=StepsPerSubsample,0,C2051+1))</f>
        <v>12</v>
      </c>
      <c r="D2052" s="1">
        <f t="shared" si="98"/>
        <v>7</v>
      </c>
      <c r="E2052" s="1" t="str">
        <f>INDEX(Protocol[Mark],MATCH(C2052,Protocol[Step],0))</f>
        <v>11AsTm</v>
      </c>
      <c r="F2052" s="151" t="str">
        <f>INDEX(Variables[Variable],MATCH(Systematic[[#This Row],[VariableIndex]],Variables[Index],0))</f>
        <v>FCR (mt: ROX-corr.)</v>
      </c>
      <c r="G2052" s="134">
        <f>Systematic[[#This Row],[Sample]]*1000000+Systematic[[#This Row],[SubSample]]*10000+Systematic[[#This Row],[VariableIndex]]</f>
        <v>6010007</v>
      </c>
      <c r="H2052" s="134">
        <f>Systematic[[#This Row],[SampleVariableLabel]]+100*Systematic[[#This Row],[State]]</f>
        <v>6011207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6</v>
      </c>
      <c r="B2053" s="1">
        <f t="shared" si="97"/>
        <v>1</v>
      </c>
      <c r="C2053" s="1">
        <f>IF(Systematic[[#This Row],[VariableIndex]]&gt;1,C2052,IF(C2052+1=StepsPerSubsample,0,C2052+1))</f>
        <v>13</v>
      </c>
      <c r="D2053" s="1">
        <f t="shared" si="98"/>
        <v>1</v>
      </c>
      <c r="E2053" s="1" t="str">
        <f>INDEX(Protocol[Mark],MATCH(C2053,Protocol[Step],0))</f>
        <v>12Azd</v>
      </c>
      <c r="F2053" s="151" t="str">
        <f>INDEX(Variables[Variable],MATCH(Systematic[[#This Row],[VariableIndex]],Variables[Index],0))</f>
        <v>O2 concentration</v>
      </c>
      <c r="G2053" s="134">
        <f>Systematic[[#This Row],[Sample]]*1000000+Systematic[[#This Row],[SubSample]]*10000+Systematic[[#This Row],[VariableIndex]]</f>
        <v>6010001</v>
      </c>
      <c r="H2053" s="134">
        <f>Systematic[[#This Row],[SampleVariableLabel]]+100*Systematic[[#This Row],[State]]</f>
        <v>6011301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6</v>
      </c>
      <c r="B2054" s="1">
        <f t="shared" si="97"/>
        <v>1</v>
      </c>
      <c r="C2054" s="1">
        <f>IF(Systematic[[#This Row],[VariableIndex]]&gt;1,C2053,IF(C2053+1=StepsPerSubsample,0,C2053+1))</f>
        <v>13</v>
      </c>
      <c r="D2054" s="1">
        <f t="shared" si="98"/>
        <v>2</v>
      </c>
      <c r="E2054" s="1" t="str">
        <f>INDEX(Protocol[Mark],MATCH(C2054,Protocol[Step],0))</f>
        <v>12Azd</v>
      </c>
      <c r="F2054" s="151" t="str">
        <f>INDEX(Variables[Variable],MATCH(Systematic[[#This Row],[VariableIndex]],Variables[Index],0))</f>
        <v>O2 flux per volume</v>
      </c>
      <c r="G2054" s="134">
        <f>Systematic[[#This Row],[Sample]]*1000000+Systematic[[#This Row],[SubSample]]*10000+Systematic[[#This Row],[VariableIndex]]</f>
        <v>6010002</v>
      </c>
      <c r="H2054" s="134">
        <f>Systematic[[#This Row],[SampleVariableLabel]]+100*Systematic[[#This Row],[State]]</f>
        <v>6011302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6</v>
      </c>
      <c r="B2055" s="1">
        <f t="shared" si="97"/>
        <v>1</v>
      </c>
      <c r="C2055" s="1">
        <f>IF(Systematic[[#This Row],[VariableIndex]]&gt;1,C2054,IF(C2054+1=StepsPerSubsample,0,C2054+1))</f>
        <v>13</v>
      </c>
      <c r="D2055" s="1">
        <f t="shared" si="98"/>
        <v>3</v>
      </c>
      <c r="E2055" s="1" t="str">
        <f>INDEX(Protocol[Mark],MATCH(C2055,Protocol[Step],0))</f>
        <v>12Azd</v>
      </c>
      <c r="F2055" s="151" t="str">
        <f>INDEX(Variables[Variable],MATCH(Systematic[[#This Row],[VariableIndex]],Variables[Index],0))</f>
        <v>Specific flux</v>
      </c>
      <c r="G2055" s="134">
        <f>Systematic[[#This Row],[Sample]]*1000000+Systematic[[#This Row],[SubSample]]*10000+Systematic[[#This Row],[VariableIndex]]</f>
        <v>6010003</v>
      </c>
      <c r="H2055" s="134">
        <f>Systematic[[#This Row],[SampleVariableLabel]]+100*Systematic[[#This Row],[State]]</f>
        <v>6011303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6</v>
      </c>
      <c r="B2056" s="1">
        <f t="shared" si="97"/>
        <v>1</v>
      </c>
      <c r="C2056" s="1">
        <f>IF(Systematic[[#This Row],[VariableIndex]]&gt;1,C2055,IF(C2055+1=StepsPerSubsample,0,C2055+1))</f>
        <v>13</v>
      </c>
      <c r="D2056" s="1">
        <f t="shared" si="98"/>
        <v>4</v>
      </c>
      <c r="E2056" s="1" t="str">
        <f>INDEX(Protocol[Mark],MATCH(C2056,Protocol[Step],0))</f>
        <v>12Azd</v>
      </c>
      <c r="F2056" s="151" t="str">
        <f>INDEX(Variables[Variable],MATCH(Systematic[[#This Row],[VariableIndex]],Variables[Index],0))</f>
        <v>Flux control ratio</v>
      </c>
      <c r="G2056" s="134">
        <f>Systematic[[#This Row],[Sample]]*1000000+Systematic[[#This Row],[SubSample]]*10000+Systematic[[#This Row],[VariableIndex]]</f>
        <v>6010004</v>
      </c>
      <c r="H2056" s="134">
        <f>Systematic[[#This Row],[SampleVariableLabel]]+100*Systematic[[#This Row],[State]]</f>
        <v>6011304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6</v>
      </c>
      <c r="B2057" s="1">
        <f t="shared" si="97"/>
        <v>1</v>
      </c>
      <c r="C2057" s="1">
        <f>IF(Systematic[[#This Row],[VariableIndex]]&gt;1,C2056,IF(C2056+1=StepsPerSubsample,0,C2056+1))</f>
        <v>13</v>
      </c>
      <c r="D2057" s="1">
        <f t="shared" si="98"/>
        <v>5</v>
      </c>
      <c r="E2057" s="1" t="str">
        <f>INDEX(Protocol[Mark],MATCH(C2057,Protocol[Step],0))</f>
        <v>12Azd</v>
      </c>
      <c r="F2057" s="151" t="str">
        <f>INDEX(Variables[Variable],MATCH(Systematic[[#This Row],[VariableIndex]],Variables[Index],0))</f>
        <v>Specific flux (mt)</v>
      </c>
      <c r="G2057" s="134">
        <f>Systematic[[#This Row],[Sample]]*1000000+Systematic[[#This Row],[SubSample]]*10000+Systematic[[#This Row],[VariableIndex]]</f>
        <v>6010005</v>
      </c>
      <c r="H2057" s="134">
        <f>Systematic[[#This Row],[SampleVariableLabel]]+100*Systematic[[#This Row],[State]]</f>
        <v>6011305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6</v>
      </c>
      <c r="B2058" s="1">
        <f t="shared" si="97"/>
        <v>1</v>
      </c>
      <c r="C2058" s="1">
        <f>IF(Systematic[[#This Row],[VariableIndex]]&gt;1,C2057,IF(C2057+1=StepsPerSubsample,0,C2057+1))</f>
        <v>13</v>
      </c>
      <c r="D2058" s="1">
        <f t="shared" si="98"/>
        <v>6</v>
      </c>
      <c r="E2058" s="1" t="str">
        <f>INDEX(Protocol[Mark],MATCH(C2058,Protocol[Step],0))</f>
        <v>12Azd</v>
      </c>
      <c r="F2058" s="151" t="str">
        <f>INDEX(Variables[Variable],MATCH(Systematic[[#This Row],[VariableIndex]],Variables[Index],0))</f>
        <v>FCR (mt: ROX-corr.)</v>
      </c>
      <c r="G2058" s="134">
        <f>Systematic[[#This Row],[Sample]]*1000000+Systematic[[#This Row],[SubSample]]*10000+Systematic[[#This Row],[VariableIndex]]</f>
        <v>6010006</v>
      </c>
      <c r="H2058" s="134">
        <f>Systematic[[#This Row],[SampleVariableLabel]]+100*Systematic[[#This Row],[State]]</f>
        <v>6011306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6</v>
      </c>
      <c r="B2059" s="1">
        <f t="shared" si="97"/>
        <v>1</v>
      </c>
      <c r="C2059" s="1">
        <f>IF(Systematic[[#This Row],[VariableIndex]]&gt;1,C2058,IF(C2058+1=StepsPerSubsample,0,C2058+1))</f>
        <v>13</v>
      </c>
      <c r="D2059" s="1">
        <f t="shared" si="98"/>
        <v>7</v>
      </c>
      <c r="E2059" s="1" t="str">
        <f>INDEX(Protocol[Mark],MATCH(C2059,Protocol[Step],0))</f>
        <v>12Azd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6010007</v>
      </c>
      <c r="H2059" s="134">
        <f>Systematic[[#This Row],[SampleVariableLabel]]+100*Systematic[[#This Row],[State]]</f>
        <v>6011307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6</v>
      </c>
      <c r="B2060" s="1">
        <f t="shared" si="97"/>
        <v>2</v>
      </c>
      <c r="C2060" s="1">
        <f>IF(Systematic[[#This Row],[VariableIndex]]&gt;1,C2059,IF(C2059+1=StepsPerSubsample,0,C2059+1))</f>
        <v>0</v>
      </c>
      <c r="D2060" s="1">
        <f t="shared" si="98"/>
        <v>1</v>
      </c>
      <c r="E2060" s="1" t="str">
        <f>INDEX(Protocol[Mark],MATCH(C2060,Protocol[Step],0))</f>
        <v>1ce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6020001</v>
      </c>
      <c r="H2060" s="134">
        <f>Systematic[[#This Row],[SampleVariableLabel]]+100*Systematic[[#This Row],[State]]</f>
        <v>6020001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6</v>
      </c>
      <c r="B2061" s="1">
        <f t="shared" si="97"/>
        <v>2</v>
      </c>
      <c r="C2061" s="1">
        <f>IF(Systematic[[#This Row],[VariableIndex]]&gt;1,C2060,IF(C2060+1=StepsPerSubsample,0,C2060+1))</f>
        <v>0</v>
      </c>
      <c r="D2061" s="1">
        <f t="shared" si="98"/>
        <v>2</v>
      </c>
      <c r="E2061" s="1" t="str">
        <f>INDEX(Protocol[Mark],MATCH(C2061,Protocol[Step],0))</f>
        <v>1ce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6020002</v>
      </c>
      <c r="H2061" s="134">
        <f>Systematic[[#This Row],[SampleVariableLabel]]+100*Systematic[[#This Row],[State]]</f>
        <v>6020002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6</v>
      </c>
      <c r="B2062" s="1">
        <f t="shared" si="97"/>
        <v>2</v>
      </c>
      <c r="C2062" s="1">
        <f>IF(Systematic[[#This Row],[VariableIndex]]&gt;1,C2061,IF(C2061+1=StepsPerSubsample,0,C2061+1))</f>
        <v>0</v>
      </c>
      <c r="D2062" s="1">
        <f t="shared" si="98"/>
        <v>3</v>
      </c>
      <c r="E2062" s="1" t="str">
        <f>INDEX(Protocol[Mark],MATCH(C2062,Protocol[Step],0))</f>
        <v>1ce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6020003</v>
      </c>
      <c r="H2062" s="134">
        <f>Systematic[[#This Row],[SampleVariableLabel]]+100*Systematic[[#This Row],[State]]</f>
        <v>6020003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6</v>
      </c>
      <c r="B2063" s="1">
        <f t="shared" si="97"/>
        <v>2</v>
      </c>
      <c r="C2063" s="1">
        <f>IF(Systematic[[#This Row],[VariableIndex]]&gt;1,C2062,IF(C2062+1=StepsPerSubsample,0,C2062+1))</f>
        <v>0</v>
      </c>
      <c r="D2063" s="1">
        <f t="shared" si="98"/>
        <v>4</v>
      </c>
      <c r="E2063" s="1" t="str">
        <f>INDEX(Protocol[Mark],MATCH(C2063,Protocol[Step],0))</f>
        <v>1ce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6020004</v>
      </c>
      <c r="H2063" s="134">
        <f>Systematic[[#This Row],[SampleVariableLabel]]+100*Systematic[[#This Row],[State]]</f>
        <v>6020004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6</v>
      </c>
      <c r="B2064" s="1">
        <f t="shared" si="97"/>
        <v>2</v>
      </c>
      <c r="C2064" s="1">
        <f>IF(Systematic[[#This Row],[VariableIndex]]&gt;1,C2063,IF(C2063+1=StepsPerSubsample,0,C2063+1))</f>
        <v>0</v>
      </c>
      <c r="D2064" s="1">
        <f t="shared" si="98"/>
        <v>5</v>
      </c>
      <c r="E2064" s="1" t="str">
        <f>INDEX(Protocol[Mark],MATCH(C2064,Protocol[Step],0))</f>
        <v>1ce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6020005</v>
      </c>
      <c r="H2064" s="134">
        <f>Systematic[[#This Row],[SampleVariableLabel]]+100*Systematic[[#This Row],[State]]</f>
        <v>6020005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6</v>
      </c>
      <c r="B2065" s="1">
        <f t="shared" si="97"/>
        <v>2</v>
      </c>
      <c r="C2065" s="1">
        <f>IF(Systematic[[#This Row],[VariableIndex]]&gt;1,C2064,IF(C2064+1=StepsPerSubsample,0,C2064+1))</f>
        <v>0</v>
      </c>
      <c r="D2065" s="1">
        <f t="shared" si="98"/>
        <v>6</v>
      </c>
      <c r="E2065" s="1" t="str">
        <f>INDEX(Protocol[Mark],MATCH(C2065,Protocol[Step],0))</f>
        <v>1ce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6020006</v>
      </c>
      <c r="H2065" s="134">
        <f>Systematic[[#This Row],[SampleVariableLabel]]+100*Systematic[[#This Row],[State]]</f>
        <v>6020006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6</v>
      </c>
      <c r="B2066" s="1">
        <f t="shared" si="97"/>
        <v>2</v>
      </c>
      <c r="C2066" s="1">
        <f>IF(Systematic[[#This Row],[VariableIndex]]&gt;1,C2065,IF(C2065+1=StepsPerSubsample,0,C2065+1))</f>
        <v>0</v>
      </c>
      <c r="D2066" s="1">
        <f t="shared" si="98"/>
        <v>7</v>
      </c>
      <c r="E2066" s="1" t="str">
        <f>INDEX(Protocol[Mark],MATCH(C2066,Protocol[Step],0))</f>
        <v>1ce</v>
      </c>
      <c r="F2066" s="151" t="str">
        <f>INDEX(Variables[Variable],MATCH(Systematic[[#This Row],[VariableIndex]],Variables[Index],0))</f>
        <v>FCR (mt: ROX-corr.)</v>
      </c>
      <c r="G2066" s="134">
        <f>Systematic[[#This Row],[Sample]]*1000000+Systematic[[#This Row],[SubSample]]*10000+Systematic[[#This Row],[VariableIndex]]</f>
        <v>6020007</v>
      </c>
      <c r="H2066" s="134">
        <f>Systematic[[#This Row],[SampleVariableLabel]]+100*Systematic[[#This Row],[State]]</f>
        <v>6020007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6</v>
      </c>
      <c r="B2067" s="1">
        <f t="shared" si="97"/>
        <v>2</v>
      </c>
      <c r="C2067" s="1">
        <f>IF(Systematic[[#This Row],[VariableIndex]]&gt;1,C2066,IF(C2066+1=StepsPerSubsample,0,C2066+1))</f>
        <v>1</v>
      </c>
      <c r="D2067" s="1">
        <f t="shared" si="98"/>
        <v>1</v>
      </c>
      <c r="E2067" s="1" t="str">
        <f>INDEX(Protocol[Mark],MATCH(C2067,Protocol[Step],0))</f>
        <v>2P10</v>
      </c>
      <c r="F2067" s="151" t="str">
        <f>INDEX(Variables[Variable],MATCH(Systematic[[#This Row],[VariableIndex]],Variables[Index],0))</f>
        <v>O2 concentration</v>
      </c>
      <c r="G2067" s="134">
        <f>Systematic[[#This Row],[Sample]]*1000000+Systematic[[#This Row],[SubSample]]*10000+Systematic[[#This Row],[VariableIndex]]</f>
        <v>6020001</v>
      </c>
      <c r="H2067" s="134">
        <f>Systematic[[#This Row],[SampleVariableLabel]]+100*Systematic[[#This Row],[State]]</f>
        <v>6020101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6</v>
      </c>
      <c r="B2068" s="1">
        <f t="shared" si="97"/>
        <v>2</v>
      </c>
      <c r="C2068" s="1">
        <f>IF(Systematic[[#This Row],[VariableIndex]]&gt;1,C2067,IF(C2067+1=StepsPerSubsample,0,C2067+1))</f>
        <v>1</v>
      </c>
      <c r="D2068" s="1">
        <f t="shared" si="98"/>
        <v>2</v>
      </c>
      <c r="E2068" s="1" t="str">
        <f>INDEX(Protocol[Mark],MATCH(C2068,Protocol[Step],0))</f>
        <v>2P10</v>
      </c>
      <c r="F2068" s="151" t="str">
        <f>INDEX(Variables[Variable],MATCH(Systematic[[#This Row],[VariableIndex]],Variables[Index],0))</f>
        <v>O2 flux per volume</v>
      </c>
      <c r="G2068" s="134">
        <f>Systematic[[#This Row],[Sample]]*1000000+Systematic[[#This Row],[SubSample]]*10000+Systematic[[#This Row],[VariableIndex]]</f>
        <v>6020002</v>
      </c>
      <c r="H2068" s="134">
        <f>Systematic[[#This Row],[SampleVariableLabel]]+100*Systematic[[#This Row],[State]]</f>
        <v>6020102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6</v>
      </c>
      <c r="B2069" s="1">
        <f t="shared" si="97"/>
        <v>2</v>
      </c>
      <c r="C2069" s="1">
        <f>IF(Systematic[[#This Row],[VariableIndex]]&gt;1,C2068,IF(C2068+1=StepsPerSubsample,0,C2068+1))</f>
        <v>1</v>
      </c>
      <c r="D2069" s="1">
        <f t="shared" si="98"/>
        <v>3</v>
      </c>
      <c r="E2069" s="1" t="str">
        <f>INDEX(Protocol[Mark],MATCH(C2069,Protocol[Step],0))</f>
        <v>2P10</v>
      </c>
      <c r="F2069" s="151" t="str">
        <f>INDEX(Variables[Variable],MATCH(Systematic[[#This Row],[VariableIndex]],Variables[Index],0))</f>
        <v>Specific flux</v>
      </c>
      <c r="G2069" s="134">
        <f>Systematic[[#This Row],[Sample]]*1000000+Systematic[[#This Row],[SubSample]]*10000+Systematic[[#This Row],[VariableIndex]]</f>
        <v>6020003</v>
      </c>
      <c r="H2069" s="134">
        <f>Systematic[[#This Row],[SampleVariableLabel]]+100*Systematic[[#This Row],[State]]</f>
        <v>6020103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6</v>
      </c>
      <c r="B2070" s="1">
        <f t="shared" si="97"/>
        <v>2</v>
      </c>
      <c r="C2070" s="1">
        <f>IF(Systematic[[#This Row],[VariableIndex]]&gt;1,C2069,IF(C2069+1=StepsPerSubsample,0,C2069+1))</f>
        <v>1</v>
      </c>
      <c r="D2070" s="1">
        <f t="shared" si="98"/>
        <v>4</v>
      </c>
      <c r="E2070" s="1" t="str">
        <f>INDEX(Protocol[Mark],MATCH(C2070,Protocol[Step],0))</f>
        <v>2P10</v>
      </c>
      <c r="F2070" s="151" t="str">
        <f>INDEX(Variables[Variable],MATCH(Systematic[[#This Row],[VariableIndex]],Variables[Index],0))</f>
        <v>Flux control ratio</v>
      </c>
      <c r="G2070" s="134">
        <f>Systematic[[#This Row],[Sample]]*1000000+Systematic[[#This Row],[SubSample]]*10000+Systematic[[#This Row],[VariableIndex]]</f>
        <v>6020004</v>
      </c>
      <c r="H2070" s="134">
        <f>Systematic[[#This Row],[SampleVariableLabel]]+100*Systematic[[#This Row],[State]]</f>
        <v>6020104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6</v>
      </c>
      <c r="B2071" s="1">
        <f t="shared" si="97"/>
        <v>2</v>
      </c>
      <c r="C2071" s="1">
        <f>IF(Systematic[[#This Row],[VariableIndex]]&gt;1,C2070,IF(C2070+1=StepsPerSubsample,0,C2070+1))</f>
        <v>1</v>
      </c>
      <c r="D2071" s="1">
        <f t="shared" si="98"/>
        <v>5</v>
      </c>
      <c r="E2071" s="1" t="str">
        <f>INDEX(Protocol[Mark],MATCH(C2071,Protocol[Step],0))</f>
        <v>2P10</v>
      </c>
      <c r="F2071" s="151" t="str">
        <f>INDEX(Variables[Variable],MATCH(Systematic[[#This Row],[VariableIndex]],Variables[Index],0))</f>
        <v>Specific flux (mt)</v>
      </c>
      <c r="G2071" s="134">
        <f>Systematic[[#This Row],[Sample]]*1000000+Systematic[[#This Row],[SubSample]]*10000+Systematic[[#This Row],[VariableIndex]]</f>
        <v>6020005</v>
      </c>
      <c r="H2071" s="134">
        <f>Systematic[[#This Row],[SampleVariableLabel]]+100*Systematic[[#This Row],[State]]</f>
        <v>6020105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6</v>
      </c>
      <c r="B2072" s="1">
        <f t="shared" si="97"/>
        <v>2</v>
      </c>
      <c r="C2072" s="1">
        <f>IF(Systematic[[#This Row],[VariableIndex]]&gt;1,C2071,IF(C2071+1=StepsPerSubsample,0,C2071+1))</f>
        <v>1</v>
      </c>
      <c r="D2072" s="1">
        <f t="shared" si="98"/>
        <v>6</v>
      </c>
      <c r="E2072" s="1" t="str">
        <f>INDEX(Protocol[Mark],MATCH(C2072,Protocol[Step],0))</f>
        <v>2P10</v>
      </c>
      <c r="F2072" s="151" t="str">
        <f>INDEX(Variables[Variable],MATCH(Systematic[[#This Row],[VariableIndex]],Variables[Index],0))</f>
        <v>FCR (mt: ROX-corr.)</v>
      </c>
      <c r="G2072" s="134">
        <f>Systematic[[#This Row],[Sample]]*1000000+Systematic[[#This Row],[SubSample]]*10000+Systematic[[#This Row],[VariableIndex]]</f>
        <v>6020006</v>
      </c>
      <c r="H2072" s="134">
        <f>Systematic[[#This Row],[SampleVariableLabel]]+100*Systematic[[#This Row],[State]]</f>
        <v>6020106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6</v>
      </c>
      <c r="B2073" s="1">
        <f t="shared" si="97"/>
        <v>2</v>
      </c>
      <c r="C2073" s="1">
        <f>IF(Systematic[[#This Row],[VariableIndex]]&gt;1,C2072,IF(C2072+1=StepsPerSubsample,0,C2072+1))</f>
        <v>1</v>
      </c>
      <c r="D2073" s="1">
        <f t="shared" si="98"/>
        <v>7</v>
      </c>
      <c r="E2073" s="1" t="str">
        <f>INDEX(Protocol[Mark],MATCH(C2073,Protocol[Step],0))</f>
        <v>2P10</v>
      </c>
      <c r="F2073" s="151" t="str">
        <f>INDEX(Variables[Variable],MATCH(Systematic[[#This Row],[VariableIndex]],Variables[Index],0))</f>
        <v>FCR (mt: ROX-corr.)</v>
      </c>
      <c r="G2073" s="134">
        <f>Systematic[[#This Row],[Sample]]*1000000+Systematic[[#This Row],[SubSample]]*10000+Systematic[[#This Row],[VariableIndex]]</f>
        <v>6020007</v>
      </c>
      <c r="H2073" s="134">
        <f>Systematic[[#This Row],[SampleVariableLabel]]+100*Systematic[[#This Row],[State]]</f>
        <v>6020107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6</v>
      </c>
      <c r="B2074" s="1">
        <f t="shared" si="97"/>
        <v>2</v>
      </c>
      <c r="C2074" s="1">
        <f>IF(Systematic[[#This Row],[VariableIndex]]&gt;1,C2073,IF(C2073+1=StepsPerSubsample,0,C2073+1))</f>
        <v>2</v>
      </c>
      <c r="D2074" s="1">
        <f t="shared" si="98"/>
        <v>1</v>
      </c>
      <c r="E2074" s="1" t="str">
        <f>INDEX(Protocol[Mark],MATCH(C2074,Protocol[Step],0))</f>
        <v>3Omy</v>
      </c>
      <c r="F2074" s="151" t="str">
        <f>INDEX(Variables[Variable],MATCH(Systematic[[#This Row],[VariableIndex]],Variables[Index],0))</f>
        <v>O2 concentration</v>
      </c>
      <c r="G2074" s="134">
        <f>Systematic[[#This Row],[Sample]]*1000000+Systematic[[#This Row],[SubSample]]*10000+Systematic[[#This Row],[VariableIndex]]</f>
        <v>6020001</v>
      </c>
      <c r="H2074" s="134">
        <f>Systematic[[#This Row],[SampleVariableLabel]]+100*Systematic[[#This Row],[State]]</f>
        <v>6020201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6</v>
      </c>
      <c r="B2075" s="1">
        <f t="shared" si="97"/>
        <v>2</v>
      </c>
      <c r="C2075" s="1">
        <f>IF(Systematic[[#This Row],[VariableIndex]]&gt;1,C2074,IF(C2074+1=StepsPerSubsample,0,C2074+1))</f>
        <v>2</v>
      </c>
      <c r="D2075" s="1">
        <f t="shared" si="98"/>
        <v>2</v>
      </c>
      <c r="E2075" s="1" t="str">
        <f>INDEX(Protocol[Mark],MATCH(C2075,Protocol[Step],0))</f>
        <v>3Omy</v>
      </c>
      <c r="F2075" s="151" t="str">
        <f>INDEX(Variables[Variable],MATCH(Systematic[[#This Row],[VariableIndex]],Variables[Index],0))</f>
        <v>O2 flux per volume</v>
      </c>
      <c r="G2075" s="134">
        <f>Systematic[[#This Row],[Sample]]*1000000+Systematic[[#This Row],[SubSample]]*10000+Systematic[[#This Row],[VariableIndex]]</f>
        <v>6020002</v>
      </c>
      <c r="H2075" s="134">
        <f>Systematic[[#This Row],[SampleVariableLabel]]+100*Systematic[[#This Row],[State]]</f>
        <v>6020202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6</v>
      </c>
      <c r="B2076" s="1">
        <f t="shared" si="97"/>
        <v>2</v>
      </c>
      <c r="C2076" s="1">
        <f>IF(Systematic[[#This Row],[VariableIndex]]&gt;1,C2075,IF(C2075+1=StepsPerSubsample,0,C2075+1))</f>
        <v>2</v>
      </c>
      <c r="D2076" s="1">
        <f t="shared" si="98"/>
        <v>3</v>
      </c>
      <c r="E2076" s="1" t="str">
        <f>INDEX(Protocol[Mark],MATCH(C2076,Protocol[Step],0))</f>
        <v>3Omy</v>
      </c>
      <c r="F2076" s="151" t="str">
        <f>INDEX(Variables[Variable],MATCH(Systematic[[#This Row],[VariableIndex]],Variables[Index],0))</f>
        <v>Specific flux</v>
      </c>
      <c r="G2076" s="134">
        <f>Systematic[[#This Row],[Sample]]*1000000+Systematic[[#This Row],[SubSample]]*10000+Systematic[[#This Row],[VariableIndex]]</f>
        <v>6020003</v>
      </c>
      <c r="H2076" s="134">
        <f>Systematic[[#This Row],[SampleVariableLabel]]+100*Systematic[[#This Row],[State]]</f>
        <v>6020203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6</v>
      </c>
      <c r="B2077" s="1">
        <f t="shared" si="97"/>
        <v>2</v>
      </c>
      <c r="C2077" s="1">
        <f>IF(Systematic[[#This Row],[VariableIndex]]&gt;1,C2076,IF(C2076+1=StepsPerSubsample,0,C2076+1))</f>
        <v>2</v>
      </c>
      <c r="D2077" s="1">
        <f t="shared" si="98"/>
        <v>4</v>
      </c>
      <c r="E2077" s="1" t="str">
        <f>INDEX(Protocol[Mark],MATCH(C2077,Protocol[Step],0))</f>
        <v>3Omy</v>
      </c>
      <c r="F2077" s="151" t="str">
        <f>INDEX(Variables[Variable],MATCH(Systematic[[#This Row],[VariableIndex]],Variables[Index],0))</f>
        <v>Flux control ratio</v>
      </c>
      <c r="G2077" s="134">
        <f>Systematic[[#This Row],[Sample]]*1000000+Systematic[[#This Row],[SubSample]]*10000+Systematic[[#This Row],[VariableIndex]]</f>
        <v>6020004</v>
      </c>
      <c r="H2077" s="134">
        <f>Systematic[[#This Row],[SampleVariableLabel]]+100*Systematic[[#This Row],[State]]</f>
        <v>6020204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6</v>
      </c>
      <c r="B2078" s="1">
        <f t="shared" si="97"/>
        <v>2</v>
      </c>
      <c r="C2078" s="1">
        <f>IF(Systematic[[#This Row],[VariableIndex]]&gt;1,C2077,IF(C2077+1=StepsPerSubsample,0,C2077+1))</f>
        <v>2</v>
      </c>
      <c r="D2078" s="1">
        <f t="shared" si="98"/>
        <v>5</v>
      </c>
      <c r="E2078" s="1" t="str">
        <f>INDEX(Protocol[Mark],MATCH(C2078,Protocol[Step],0))</f>
        <v>3Omy</v>
      </c>
      <c r="F2078" s="151" t="str">
        <f>INDEX(Variables[Variable],MATCH(Systematic[[#This Row],[VariableIndex]],Variables[Index],0))</f>
        <v>Specific flux (mt)</v>
      </c>
      <c r="G2078" s="134">
        <f>Systematic[[#This Row],[Sample]]*1000000+Systematic[[#This Row],[SubSample]]*10000+Systematic[[#This Row],[VariableIndex]]</f>
        <v>6020005</v>
      </c>
      <c r="H2078" s="134">
        <f>Systematic[[#This Row],[SampleVariableLabel]]+100*Systematic[[#This Row],[State]]</f>
        <v>6020205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6</v>
      </c>
      <c r="B2079" s="1">
        <f t="shared" si="97"/>
        <v>2</v>
      </c>
      <c r="C2079" s="1">
        <f>IF(Systematic[[#This Row],[VariableIndex]]&gt;1,C2078,IF(C2078+1=StepsPerSubsample,0,C2078+1))</f>
        <v>2</v>
      </c>
      <c r="D2079" s="1">
        <f t="shared" si="98"/>
        <v>6</v>
      </c>
      <c r="E2079" s="1" t="str">
        <f>INDEX(Protocol[Mark],MATCH(C2079,Protocol[Step],0))</f>
        <v>3Omy</v>
      </c>
      <c r="F2079" s="151" t="str">
        <f>INDEX(Variables[Variable],MATCH(Systematic[[#This Row],[VariableIndex]],Variables[Index],0))</f>
        <v>FCR (mt: ROX-corr.)</v>
      </c>
      <c r="G2079" s="134">
        <f>Systematic[[#This Row],[Sample]]*1000000+Systematic[[#This Row],[SubSample]]*10000+Systematic[[#This Row],[VariableIndex]]</f>
        <v>6020006</v>
      </c>
      <c r="H2079" s="134">
        <f>Systematic[[#This Row],[SampleVariableLabel]]+100*Systematic[[#This Row],[State]]</f>
        <v>6020206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6</v>
      </c>
      <c r="B2080" s="1">
        <f t="shared" si="97"/>
        <v>2</v>
      </c>
      <c r="C2080" s="1">
        <f>IF(Systematic[[#This Row],[VariableIndex]]&gt;1,C2079,IF(C2079+1=StepsPerSubsample,0,C2079+1))</f>
        <v>2</v>
      </c>
      <c r="D2080" s="1">
        <f t="shared" si="98"/>
        <v>7</v>
      </c>
      <c r="E2080" s="1" t="str">
        <f>INDEX(Protocol[Mark],MATCH(C2080,Protocol[Step],0))</f>
        <v>3Omy</v>
      </c>
      <c r="F2080" s="151" t="str">
        <f>INDEX(Variables[Variable],MATCH(Systematic[[#This Row],[VariableIndex]],Variables[Index],0))</f>
        <v>FCR (mt: ROX-corr.)</v>
      </c>
      <c r="G2080" s="134">
        <f>Systematic[[#This Row],[Sample]]*1000000+Systematic[[#This Row],[SubSample]]*10000+Systematic[[#This Row],[VariableIndex]]</f>
        <v>6020007</v>
      </c>
      <c r="H2080" s="134">
        <f>Systematic[[#This Row],[SampleVariableLabel]]+100*Systematic[[#This Row],[State]]</f>
        <v>6020207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6</v>
      </c>
      <c r="B2081" s="1">
        <f t="shared" si="97"/>
        <v>2</v>
      </c>
      <c r="C2081" s="1">
        <f>IF(Systematic[[#This Row],[VariableIndex]]&gt;1,C2080,IF(C2080+1=StepsPerSubsample,0,C2080+1))</f>
        <v>3</v>
      </c>
      <c r="D2081" s="1">
        <f t="shared" si="98"/>
        <v>1</v>
      </c>
      <c r="E2081" s="1" t="str">
        <f>INDEX(Protocol[Mark],MATCH(C2081,Protocol[Step],0))</f>
        <v>4U</v>
      </c>
      <c r="F2081" s="151" t="str">
        <f>INDEX(Variables[Variable],MATCH(Systematic[[#This Row],[VariableIndex]],Variables[Index],0))</f>
        <v>O2 concentration</v>
      </c>
      <c r="G2081" s="134">
        <f>Systematic[[#This Row],[Sample]]*1000000+Systematic[[#This Row],[SubSample]]*10000+Systematic[[#This Row],[VariableIndex]]</f>
        <v>6020001</v>
      </c>
      <c r="H2081" s="134">
        <f>Systematic[[#This Row],[SampleVariableLabel]]+100*Systematic[[#This Row],[State]]</f>
        <v>6020301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6</v>
      </c>
      <c r="B2082" s="1">
        <f t="shared" si="97"/>
        <v>2</v>
      </c>
      <c r="C2082" s="1">
        <f>IF(Systematic[[#This Row],[VariableIndex]]&gt;1,C2081,IF(C2081+1=StepsPerSubsample,0,C2081+1))</f>
        <v>3</v>
      </c>
      <c r="D2082" s="1">
        <f t="shared" si="98"/>
        <v>2</v>
      </c>
      <c r="E2082" s="1" t="str">
        <f>INDEX(Protocol[Mark],MATCH(C2082,Protocol[Step],0))</f>
        <v>4U</v>
      </c>
      <c r="F2082" s="151" t="str">
        <f>INDEX(Variables[Variable],MATCH(Systematic[[#This Row],[VariableIndex]],Variables[Index],0))</f>
        <v>O2 flux per volume</v>
      </c>
      <c r="G2082" s="134">
        <f>Systematic[[#This Row],[Sample]]*1000000+Systematic[[#This Row],[SubSample]]*10000+Systematic[[#This Row],[VariableIndex]]</f>
        <v>6020002</v>
      </c>
      <c r="H2082" s="134">
        <f>Systematic[[#This Row],[SampleVariableLabel]]+100*Systematic[[#This Row],[State]]</f>
        <v>6020302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6</v>
      </c>
      <c r="B2083" s="1">
        <f t="shared" si="97"/>
        <v>2</v>
      </c>
      <c r="C2083" s="1">
        <f>IF(Systematic[[#This Row],[VariableIndex]]&gt;1,C2082,IF(C2082+1=StepsPerSubsample,0,C2082+1))</f>
        <v>3</v>
      </c>
      <c r="D2083" s="1">
        <f t="shared" si="98"/>
        <v>3</v>
      </c>
      <c r="E2083" s="1" t="str">
        <f>INDEX(Protocol[Mark],MATCH(C2083,Protocol[Step],0))</f>
        <v>4U</v>
      </c>
      <c r="F2083" s="151" t="str">
        <f>INDEX(Variables[Variable],MATCH(Systematic[[#This Row],[VariableIndex]],Variables[Index],0))</f>
        <v>Specific flux</v>
      </c>
      <c r="G2083" s="134">
        <f>Systematic[[#This Row],[Sample]]*1000000+Systematic[[#This Row],[SubSample]]*10000+Systematic[[#This Row],[VariableIndex]]</f>
        <v>6020003</v>
      </c>
      <c r="H2083" s="134">
        <f>Systematic[[#This Row],[SampleVariableLabel]]+100*Systematic[[#This Row],[State]]</f>
        <v>6020303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6</v>
      </c>
      <c r="B2084" s="1">
        <f t="shared" si="97"/>
        <v>2</v>
      </c>
      <c r="C2084" s="1">
        <f>IF(Systematic[[#This Row],[VariableIndex]]&gt;1,C2083,IF(C2083+1=StepsPerSubsample,0,C2083+1))</f>
        <v>3</v>
      </c>
      <c r="D2084" s="1">
        <f t="shared" si="98"/>
        <v>4</v>
      </c>
      <c r="E2084" s="1" t="str">
        <f>INDEX(Protocol[Mark],MATCH(C2084,Protocol[Step],0))</f>
        <v>4U</v>
      </c>
      <c r="F2084" s="151" t="str">
        <f>INDEX(Variables[Variable],MATCH(Systematic[[#This Row],[VariableIndex]],Variables[Index],0))</f>
        <v>Flux control ratio</v>
      </c>
      <c r="G2084" s="134">
        <f>Systematic[[#This Row],[Sample]]*1000000+Systematic[[#This Row],[SubSample]]*10000+Systematic[[#This Row],[VariableIndex]]</f>
        <v>6020004</v>
      </c>
      <c r="H2084" s="134">
        <f>Systematic[[#This Row],[SampleVariableLabel]]+100*Systematic[[#This Row],[State]]</f>
        <v>6020304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6</v>
      </c>
      <c r="B2085" s="1">
        <f t="shared" si="97"/>
        <v>2</v>
      </c>
      <c r="C2085" s="1">
        <f>IF(Systematic[[#This Row],[VariableIndex]]&gt;1,C2084,IF(C2084+1=StepsPerSubsample,0,C2084+1))</f>
        <v>3</v>
      </c>
      <c r="D2085" s="1">
        <f t="shared" si="98"/>
        <v>5</v>
      </c>
      <c r="E2085" s="1" t="str">
        <f>INDEX(Protocol[Mark],MATCH(C2085,Protocol[Step],0))</f>
        <v>4U</v>
      </c>
      <c r="F2085" s="151" t="str">
        <f>INDEX(Variables[Variable],MATCH(Systematic[[#This Row],[VariableIndex]],Variables[Index],0))</f>
        <v>Specific flux (mt)</v>
      </c>
      <c r="G2085" s="134">
        <f>Systematic[[#This Row],[Sample]]*1000000+Systematic[[#This Row],[SubSample]]*10000+Systematic[[#This Row],[VariableIndex]]</f>
        <v>6020005</v>
      </c>
      <c r="H2085" s="134">
        <f>Systematic[[#This Row],[SampleVariableLabel]]+100*Systematic[[#This Row],[State]]</f>
        <v>6020305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6</v>
      </c>
      <c r="B2086" s="1">
        <f t="shared" si="97"/>
        <v>2</v>
      </c>
      <c r="C2086" s="1">
        <f>IF(Systematic[[#This Row],[VariableIndex]]&gt;1,C2085,IF(C2085+1=StepsPerSubsample,0,C2085+1))</f>
        <v>3</v>
      </c>
      <c r="D2086" s="1">
        <f t="shared" si="98"/>
        <v>6</v>
      </c>
      <c r="E2086" s="1" t="str">
        <f>INDEX(Protocol[Mark],MATCH(C2086,Protocol[Step],0))</f>
        <v>4U</v>
      </c>
      <c r="F2086" s="151" t="str">
        <f>INDEX(Variables[Variable],MATCH(Systematic[[#This Row],[VariableIndex]],Variables[Index],0))</f>
        <v>FCR (mt: ROX-corr.)</v>
      </c>
      <c r="G2086" s="134">
        <f>Systematic[[#This Row],[Sample]]*1000000+Systematic[[#This Row],[SubSample]]*10000+Systematic[[#This Row],[VariableIndex]]</f>
        <v>6020006</v>
      </c>
      <c r="H2086" s="134">
        <f>Systematic[[#This Row],[SampleVariableLabel]]+100*Systematic[[#This Row],[State]]</f>
        <v>6020306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6</v>
      </c>
      <c r="B2087" s="1">
        <f t="shared" si="97"/>
        <v>2</v>
      </c>
      <c r="C2087" s="1">
        <f>IF(Systematic[[#This Row],[VariableIndex]]&gt;1,C2086,IF(C2086+1=StepsPerSubsample,0,C2086+1))</f>
        <v>3</v>
      </c>
      <c r="D2087" s="1">
        <f t="shared" si="98"/>
        <v>7</v>
      </c>
      <c r="E2087" s="1" t="str">
        <f>INDEX(Protocol[Mark],MATCH(C2087,Protocol[Step],0))</f>
        <v>4U</v>
      </c>
      <c r="F2087" s="151" t="str">
        <f>INDEX(Variables[Variable],MATCH(Systematic[[#This Row],[VariableIndex]],Variables[Index],0))</f>
        <v>FCR (mt: ROX-corr.)</v>
      </c>
      <c r="G2087" s="134">
        <f>Systematic[[#This Row],[Sample]]*1000000+Systematic[[#This Row],[SubSample]]*10000+Systematic[[#This Row],[VariableIndex]]</f>
        <v>6020007</v>
      </c>
      <c r="H2087" s="134">
        <f>Systematic[[#This Row],[SampleVariableLabel]]+100*Systematic[[#This Row],[State]]</f>
        <v>6020307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6</v>
      </c>
      <c r="B2088" s="1">
        <f t="shared" si="97"/>
        <v>2</v>
      </c>
      <c r="C2088" s="1">
        <f>IF(Systematic[[#This Row],[VariableIndex]]&gt;1,C2087,IF(C2087+1=StepsPerSubsample,0,C2087+1))</f>
        <v>4</v>
      </c>
      <c r="D2088" s="1">
        <f t="shared" si="98"/>
        <v>1</v>
      </c>
      <c r="E2088" s="1" t="str">
        <f>INDEX(Protocol[Mark],MATCH(C2088,Protocol[Step],0))</f>
        <v>5Glc</v>
      </c>
      <c r="F2088" s="151" t="str">
        <f>INDEX(Variables[Variable],MATCH(Systematic[[#This Row],[VariableIndex]],Variables[Index],0))</f>
        <v>O2 concentration</v>
      </c>
      <c r="G2088" s="134">
        <f>Systematic[[#This Row],[Sample]]*1000000+Systematic[[#This Row],[SubSample]]*10000+Systematic[[#This Row],[VariableIndex]]</f>
        <v>6020001</v>
      </c>
      <c r="H2088" s="134">
        <f>Systematic[[#This Row],[SampleVariableLabel]]+100*Systematic[[#This Row],[State]]</f>
        <v>6020401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6</v>
      </c>
      <c r="B2089" s="1">
        <f t="shared" ref="B2089:B2152" si="100">IF(OR(C2089&gt;0,D2089&gt;1),B2088,IF(B2088=SubsamplesPerSample,1,B2088+1))</f>
        <v>2</v>
      </c>
      <c r="C2089" s="1">
        <f>IF(Systematic[[#This Row],[VariableIndex]]&gt;1,C2088,IF(C2088+1=StepsPerSubsample,0,C2088+1))</f>
        <v>4</v>
      </c>
      <c r="D2089" s="1">
        <f t="shared" si="98"/>
        <v>2</v>
      </c>
      <c r="E2089" s="1" t="str">
        <f>INDEX(Protocol[Mark],MATCH(C2089,Protocol[Step],0))</f>
        <v>5Glc</v>
      </c>
      <c r="F2089" s="151" t="str">
        <f>INDEX(Variables[Variable],MATCH(Systematic[[#This Row],[VariableIndex]],Variables[Index],0))</f>
        <v>O2 flux per volume</v>
      </c>
      <c r="G2089" s="134">
        <f>Systematic[[#This Row],[Sample]]*1000000+Systematic[[#This Row],[SubSample]]*10000+Systematic[[#This Row],[VariableIndex]]</f>
        <v>6020002</v>
      </c>
      <c r="H2089" s="134">
        <f>Systematic[[#This Row],[SampleVariableLabel]]+100*Systematic[[#This Row],[State]]</f>
        <v>6020402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6</v>
      </c>
      <c r="B2090" s="1">
        <f t="shared" si="100"/>
        <v>2</v>
      </c>
      <c r="C2090" s="1">
        <f>IF(Systematic[[#This Row],[VariableIndex]]&gt;1,C2089,IF(C2089+1=StepsPerSubsample,0,C2089+1))</f>
        <v>4</v>
      </c>
      <c r="D2090" s="1">
        <f t="shared" si="98"/>
        <v>3</v>
      </c>
      <c r="E2090" s="1" t="str">
        <f>INDEX(Protocol[Mark],MATCH(C2090,Protocol[Step],0))</f>
        <v>5Glc</v>
      </c>
      <c r="F2090" s="151" t="str">
        <f>INDEX(Variables[Variable],MATCH(Systematic[[#This Row],[VariableIndex]],Variables[Index],0))</f>
        <v>Specific flux</v>
      </c>
      <c r="G2090" s="134">
        <f>Systematic[[#This Row],[Sample]]*1000000+Systematic[[#This Row],[SubSample]]*10000+Systematic[[#This Row],[VariableIndex]]</f>
        <v>6020003</v>
      </c>
      <c r="H2090" s="134">
        <f>Systematic[[#This Row],[SampleVariableLabel]]+100*Systematic[[#This Row],[State]]</f>
        <v>6020403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6</v>
      </c>
      <c r="B2091" s="1">
        <f t="shared" si="100"/>
        <v>2</v>
      </c>
      <c r="C2091" s="1">
        <f>IF(Systematic[[#This Row],[VariableIndex]]&gt;1,C2090,IF(C2090+1=StepsPerSubsample,0,C2090+1))</f>
        <v>4</v>
      </c>
      <c r="D2091" s="1">
        <f t="shared" si="98"/>
        <v>4</v>
      </c>
      <c r="E2091" s="1" t="str">
        <f>INDEX(Protocol[Mark],MATCH(C2091,Protocol[Step],0))</f>
        <v>5Glc</v>
      </c>
      <c r="F2091" s="151" t="str">
        <f>INDEX(Variables[Variable],MATCH(Systematic[[#This Row],[VariableIndex]],Variables[Index],0))</f>
        <v>Flux control ratio</v>
      </c>
      <c r="G2091" s="134">
        <f>Systematic[[#This Row],[Sample]]*1000000+Systematic[[#This Row],[SubSample]]*10000+Systematic[[#This Row],[VariableIndex]]</f>
        <v>6020004</v>
      </c>
      <c r="H2091" s="134">
        <f>Systematic[[#This Row],[SampleVariableLabel]]+100*Systematic[[#This Row],[State]]</f>
        <v>6020404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6</v>
      </c>
      <c r="B2092" s="1">
        <f t="shared" si="100"/>
        <v>2</v>
      </c>
      <c r="C2092" s="1">
        <f>IF(Systematic[[#This Row],[VariableIndex]]&gt;1,C2091,IF(C2091+1=StepsPerSubsample,0,C2091+1))</f>
        <v>4</v>
      </c>
      <c r="D2092" s="1">
        <f t="shared" si="98"/>
        <v>5</v>
      </c>
      <c r="E2092" s="1" t="str">
        <f>INDEX(Protocol[Mark],MATCH(C2092,Protocol[Step],0))</f>
        <v>5Glc</v>
      </c>
      <c r="F2092" s="151" t="str">
        <f>INDEX(Variables[Variable],MATCH(Systematic[[#This Row],[VariableIndex]],Variables[Index],0))</f>
        <v>Specific flux (mt)</v>
      </c>
      <c r="G2092" s="134">
        <f>Systematic[[#This Row],[Sample]]*1000000+Systematic[[#This Row],[SubSample]]*10000+Systematic[[#This Row],[VariableIndex]]</f>
        <v>6020005</v>
      </c>
      <c r="H2092" s="134">
        <f>Systematic[[#This Row],[SampleVariableLabel]]+100*Systematic[[#This Row],[State]]</f>
        <v>6020405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6</v>
      </c>
      <c r="B2093" s="1">
        <f t="shared" si="100"/>
        <v>2</v>
      </c>
      <c r="C2093" s="1">
        <f>IF(Systematic[[#This Row],[VariableIndex]]&gt;1,C2092,IF(C2092+1=StepsPerSubsample,0,C2092+1))</f>
        <v>4</v>
      </c>
      <c r="D2093" s="1">
        <f t="shared" si="98"/>
        <v>6</v>
      </c>
      <c r="E2093" s="1" t="str">
        <f>INDEX(Protocol[Mark],MATCH(C2093,Protocol[Step],0))</f>
        <v>5Glc</v>
      </c>
      <c r="F2093" s="151" t="str">
        <f>INDEX(Variables[Variable],MATCH(Systematic[[#This Row],[VariableIndex]],Variables[Index],0))</f>
        <v>FCR (mt: ROX-corr.)</v>
      </c>
      <c r="G2093" s="134">
        <f>Systematic[[#This Row],[Sample]]*1000000+Systematic[[#This Row],[SubSample]]*10000+Systematic[[#This Row],[VariableIndex]]</f>
        <v>6020006</v>
      </c>
      <c r="H2093" s="134">
        <f>Systematic[[#This Row],[SampleVariableLabel]]+100*Systematic[[#This Row],[State]]</f>
        <v>6020406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6</v>
      </c>
      <c r="B2094" s="1">
        <f t="shared" si="100"/>
        <v>2</v>
      </c>
      <c r="C2094" s="1">
        <f>IF(Systematic[[#This Row],[VariableIndex]]&gt;1,C2093,IF(C2093+1=StepsPerSubsample,0,C2093+1))</f>
        <v>4</v>
      </c>
      <c r="D2094" s="1">
        <f t="shared" si="98"/>
        <v>7</v>
      </c>
      <c r="E2094" s="1" t="str">
        <f>INDEX(Protocol[Mark],MATCH(C2094,Protocol[Step],0))</f>
        <v>5Glc</v>
      </c>
      <c r="F2094" s="151" t="str">
        <f>INDEX(Variables[Variable],MATCH(Systematic[[#This Row],[VariableIndex]],Variables[Index],0))</f>
        <v>FCR (mt: ROX-corr.)</v>
      </c>
      <c r="G2094" s="134">
        <f>Systematic[[#This Row],[Sample]]*1000000+Systematic[[#This Row],[SubSample]]*10000+Systematic[[#This Row],[VariableIndex]]</f>
        <v>6020007</v>
      </c>
      <c r="H2094" s="134">
        <f>Systematic[[#This Row],[SampleVariableLabel]]+100*Systematic[[#This Row],[State]]</f>
        <v>6020407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6</v>
      </c>
      <c r="B2095" s="1">
        <f t="shared" si="100"/>
        <v>2</v>
      </c>
      <c r="C2095" s="1">
        <f>IF(Systematic[[#This Row],[VariableIndex]]&gt;1,C2094,IF(C2094+1=StepsPerSubsample,0,C2094+1))</f>
        <v>5</v>
      </c>
      <c r="D2095" s="1">
        <f t="shared" si="98"/>
        <v>1</v>
      </c>
      <c r="E2095" s="1" t="str">
        <f>INDEX(Protocol[Mark],MATCH(C2095,Protocol[Step],0))</f>
        <v>6M2</v>
      </c>
      <c r="F2095" s="151" t="str">
        <f>INDEX(Variables[Variable],MATCH(Systematic[[#This Row],[VariableIndex]],Variables[Index],0))</f>
        <v>O2 concentration</v>
      </c>
      <c r="G2095" s="134">
        <f>Systematic[[#This Row],[Sample]]*1000000+Systematic[[#This Row],[SubSample]]*10000+Systematic[[#This Row],[VariableIndex]]</f>
        <v>6020001</v>
      </c>
      <c r="H2095" s="134">
        <f>Systematic[[#This Row],[SampleVariableLabel]]+100*Systematic[[#This Row],[State]]</f>
        <v>6020501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6</v>
      </c>
      <c r="B2096" s="1">
        <f t="shared" si="100"/>
        <v>2</v>
      </c>
      <c r="C2096" s="1">
        <f>IF(Systematic[[#This Row],[VariableIndex]]&gt;1,C2095,IF(C2095+1=StepsPerSubsample,0,C2095+1))</f>
        <v>5</v>
      </c>
      <c r="D2096" s="1">
        <f t="shared" si="98"/>
        <v>2</v>
      </c>
      <c r="E2096" s="1" t="str">
        <f>INDEX(Protocol[Mark],MATCH(C2096,Protocol[Step],0))</f>
        <v>6M2</v>
      </c>
      <c r="F2096" s="151" t="str">
        <f>INDEX(Variables[Variable],MATCH(Systematic[[#This Row],[VariableIndex]],Variables[Index],0))</f>
        <v>O2 flux per volume</v>
      </c>
      <c r="G2096" s="134">
        <f>Systematic[[#This Row],[Sample]]*1000000+Systematic[[#This Row],[SubSample]]*10000+Systematic[[#This Row],[VariableIndex]]</f>
        <v>6020002</v>
      </c>
      <c r="H2096" s="134">
        <f>Systematic[[#This Row],[SampleVariableLabel]]+100*Systematic[[#This Row],[State]]</f>
        <v>6020502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6</v>
      </c>
      <c r="B2097" s="1">
        <f t="shared" si="100"/>
        <v>2</v>
      </c>
      <c r="C2097" s="1">
        <f>IF(Systematic[[#This Row],[VariableIndex]]&gt;1,C2096,IF(C2096+1=StepsPerSubsample,0,C2096+1))</f>
        <v>5</v>
      </c>
      <c r="D2097" s="1">
        <f t="shared" si="98"/>
        <v>3</v>
      </c>
      <c r="E2097" s="1" t="str">
        <f>INDEX(Protocol[Mark],MATCH(C2097,Protocol[Step],0))</f>
        <v>6M2</v>
      </c>
      <c r="F2097" s="151" t="str">
        <f>INDEX(Variables[Variable],MATCH(Systematic[[#This Row],[VariableIndex]],Variables[Index],0))</f>
        <v>Specific flux</v>
      </c>
      <c r="G2097" s="134">
        <f>Systematic[[#This Row],[Sample]]*1000000+Systematic[[#This Row],[SubSample]]*10000+Systematic[[#This Row],[VariableIndex]]</f>
        <v>6020003</v>
      </c>
      <c r="H2097" s="134">
        <f>Systematic[[#This Row],[SampleVariableLabel]]+100*Systematic[[#This Row],[State]]</f>
        <v>6020503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6</v>
      </c>
      <c r="B2098" s="1">
        <f t="shared" si="100"/>
        <v>2</v>
      </c>
      <c r="C2098" s="1">
        <f>IF(Systematic[[#This Row],[VariableIndex]]&gt;1,C2097,IF(C2097+1=StepsPerSubsample,0,C2097+1))</f>
        <v>5</v>
      </c>
      <c r="D2098" s="1">
        <f t="shared" si="98"/>
        <v>4</v>
      </c>
      <c r="E2098" s="1" t="str">
        <f>INDEX(Protocol[Mark],MATCH(C2098,Protocol[Step],0))</f>
        <v>6M2</v>
      </c>
      <c r="F2098" s="151" t="str">
        <f>INDEX(Variables[Variable],MATCH(Systematic[[#This Row],[VariableIndex]],Variables[Index],0))</f>
        <v>Flux control ratio</v>
      </c>
      <c r="G2098" s="134">
        <f>Systematic[[#This Row],[Sample]]*1000000+Systematic[[#This Row],[SubSample]]*10000+Systematic[[#This Row],[VariableIndex]]</f>
        <v>6020004</v>
      </c>
      <c r="H2098" s="134">
        <f>Systematic[[#This Row],[SampleVariableLabel]]+100*Systematic[[#This Row],[State]]</f>
        <v>6020504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6</v>
      </c>
      <c r="B2099" s="1">
        <f t="shared" si="100"/>
        <v>2</v>
      </c>
      <c r="C2099" s="1">
        <f>IF(Systematic[[#This Row],[VariableIndex]]&gt;1,C2098,IF(C2098+1=StepsPerSubsample,0,C2098+1))</f>
        <v>5</v>
      </c>
      <c r="D2099" s="1">
        <f t="shared" si="98"/>
        <v>5</v>
      </c>
      <c r="E2099" s="1" t="str">
        <f>INDEX(Protocol[Mark],MATCH(C2099,Protocol[Step],0))</f>
        <v>6M2</v>
      </c>
      <c r="F2099" s="151" t="str">
        <f>INDEX(Variables[Variable],MATCH(Systematic[[#This Row],[VariableIndex]],Variables[Index],0))</f>
        <v>Specific flux (mt)</v>
      </c>
      <c r="G2099" s="134">
        <f>Systematic[[#This Row],[Sample]]*1000000+Systematic[[#This Row],[SubSample]]*10000+Systematic[[#This Row],[VariableIndex]]</f>
        <v>6020005</v>
      </c>
      <c r="H2099" s="134">
        <f>Systematic[[#This Row],[SampleVariableLabel]]+100*Systematic[[#This Row],[State]]</f>
        <v>6020505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6</v>
      </c>
      <c r="B2100" s="1">
        <f t="shared" si="100"/>
        <v>2</v>
      </c>
      <c r="C2100" s="1">
        <f>IF(Systematic[[#This Row],[VariableIndex]]&gt;1,C2099,IF(C2099+1=StepsPerSubsample,0,C2099+1))</f>
        <v>5</v>
      </c>
      <c r="D2100" s="1">
        <f t="shared" si="98"/>
        <v>6</v>
      </c>
      <c r="E2100" s="1" t="str">
        <f>INDEX(Protocol[Mark],MATCH(C2100,Protocol[Step],0))</f>
        <v>6M2</v>
      </c>
      <c r="F2100" s="151" t="str">
        <f>INDEX(Variables[Variable],MATCH(Systematic[[#This Row],[VariableIndex]],Variables[Index],0))</f>
        <v>FCR (mt: ROX-corr.)</v>
      </c>
      <c r="G2100" s="134">
        <f>Systematic[[#This Row],[Sample]]*1000000+Systematic[[#This Row],[SubSample]]*10000+Systematic[[#This Row],[VariableIndex]]</f>
        <v>6020006</v>
      </c>
      <c r="H2100" s="134">
        <f>Systematic[[#This Row],[SampleVariableLabel]]+100*Systematic[[#This Row],[State]]</f>
        <v>6020506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6</v>
      </c>
      <c r="B2101" s="1">
        <f t="shared" si="100"/>
        <v>2</v>
      </c>
      <c r="C2101" s="1">
        <f>IF(Systematic[[#This Row],[VariableIndex]]&gt;1,C2100,IF(C2100+1=StepsPerSubsample,0,C2100+1))</f>
        <v>5</v>
      </c>
      <c r="D2101" s="1">
        <f t="shared" si="98"/>
        <v>7</v>
      </c>
      <c r="E2101" s="1" t="str">
        <f>INDEX(Protocol[Mark],MATCH(C2101,Protocol[Step],0))</f>
        <v>6M2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6020007</v>
      </c>
      <c r="H2101" s="134">
        <f>Systematic[[#This Row],[SampleVariableLabel]]+100*Systematic[[#This Row],[State]]</f>
        <v>6020507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6</v>
      </c>
      <c r="B2102" s="1">
        <f t="shared" si="100"/>
        <v>2</v>
      </c>
      <c r="C2102" s="1">
        <f>IF(Systematic[[#This Row],[VariableIndex]]&gt;1,C2101,IF(C2101+1=StepsPerSubsample,0,C2101+1))</f>
        <v>6</v>
      </c>
      <c r="D2102" s="1">
        <f t="shared" si="98"/>
        <v>1</v>
      </c>
      <c r="E2102" s="1" t="str">
        <f>INDEX(Protocol[Mark],MATCH(C2102,Protocol[Step],0))</f>
        <v>7Rot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6020001</v>
      </c>
      <c r="H2102" s="134">
        <f>Systematic[[#This Row],[SampleVariableLabel]]+100*Systematic[[#This Row],[State]]</f>
        <v>6020601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6</v>
      </c>
      <c r="B2103" s="1">
        <f t="shared" si="100"/>
        <v>2</v>
      </c>
      <c r="C2103" s="1">
        <f>IF(Systematic[[#This Row],[VariableIndex]]&gt;1,C2102,IF(C2102+1=StepsPerSubsample,0,C2102+1))</f>
        <v>6</v>
      </c>
      <c r="D2103" s="1">
        <f t="shared" si="98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6020002</v>
      </c>
      <c r="H2103" s="134">
        <f>Systematic[[#This Row],[SampleVariableLabel]]+100*Systematic[[#This Row],[State]]</f>
        <v>6020602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6</v>
      </c>
      <c r="B2104" s="1">
        <f t="shared" si="100"/>
        <v>2</v>
      </c>
      <c r="C2104" s="1">
        <f>IF(Systematic[[#This Row],[VariableIndex]]&gt;1,C2103,IF(C2103+1=StepsPerSubsample,0,C2103+1))</f>
        <v>6</v>
      </c>
      <c r="D2104" s="1">
        <f t="shared" si="98"/>
        <v>3</v>
      </c>
      <c r="E2104" s="1" t="str">
        <f>INDEX(Protocol[Mark],MATCH(C2104,Protocol[Step],0))</f>
        <v>7Rot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6020003</v>
      </c>
      <c r="H2104" s="134">
        <f>Systematic[[#This Row],[SampleVariableLabel]]+100*Systematic[[#This Row],[State]]</f>
        <v>6020603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6</v>
      </c>
      <c r="B2105" s="1">
        <f t="shared" si="100"/>
        <v>2</v>
      </c>
      <c r="C2105" s="1">
        <f>IF(Systematic[[#This Row],[VariableIndex]]&gt;1,C2104,IF(C2104+1=StepsPerSubsample,0,C2104+1))</f>
        <v>6</v>
      </c>
      <c r="D2105" s="1">
        <f t="shared" si="98"/>
        <v>4</v>
      </c>
      <c r="E2105" s="1" t="str">
        <f>INDEX(Protocol[Mark],MATCH(C2105,Protocol[Step],0))</f>
        <v>7Rot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6020004</v>
      </c>
      <c r="H2105" s="134">
        <f>Systematic[[#This Row],[SampleVariableLabel]]+100*Systematic[[#This Row],[State]]</f>
        <v>6020604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6</v>
      </c>
      <c r="B2106" s="1">
        <f t="shared" si="100"/>
        <v>2</v>
      </c>
      <c r="C2106" s="1">
        <f>IF(Systematic[[#This Row],[VariableIndex]]&gt;1,C2105,IF(C2105+1=StepsPerSubsample,0,C2105+1))</f>
        <v>6</v>
      </c>
      <c r="D2106" s="1">
        <f t="shared" si="98"/>
        <v>5</v>
      </c>
      <c r="E2106" s="1" t="str">
        <f>INDEX(Protocol[Mark],MATCH(C2106,Protocol[Step],0))</f>
        <v>7Rot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6020005</v>
      </c>
      <c r="H2106" s="134">
        <f>Systematic[[#This Row],[SampleVariableLabel]]+100*Systematic[[#This Row],[State]]</f>
        <v>6020605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6</v>
      </c>
      <c r="B2107" s="1">
        <f t="shared" si="100"/>
        <v>2</v>
      </c>
      <c r="C2107" s="1">
        <f>IF(Systematic[[#This Row],[VariableIndex]]&gt;1,C2106,IF(C2106+1=StepsPerSubsample,0,C2106+1))</f>
        <v>6</v>
      </c>
      <c r="D2107" s="1">
        <f t="shared" si="98"/>
        <v>6</v>
      </c>
      <c r="E2107" s="1" t="str">
        <f>INDEX(Protocol[Mark],MATCH(C2107,Protocol[Step],0))</f>
        <v>7Rot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6020006</v>
      </c>
      <c r="H2107" s="134">
        <f>Systematic[[#This Row],[SampleVariableLabel]]+100*Systematic[[#This Row],[State]]</f>
        <v>6020606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6</v>
      </c>
      <c r="B2108" s="1">
        <f t="shared" si="100"/>
        <v>2</v>
      </c>
      <c r="C2108" s="1">
        <f>IF(Systematic[[#This Row],[VariableIndex]]&gt;1,C2107,IF(C2107+1=StepsPerSubsample,0,C2107+1))</f>
        <v>6</v>
      </c>
      <c r="D2108" s="1">
        <f t="shared" si="98"/>
        <v>7</v>
      </c>
      <c r="E2108" s="1" t="str">
        <f>INDEX(Protocol[Mark],MATCH(C2108,Protocol[Step],0))</f>
        <v>7Rot</v>
      </c>
      <c r="F2108" s="151" t="str">
        <f>INDEX(Variables[Variable],MATCH(Systematic[[#This Row],[VariableIndex]],Variables[Index],0))</f>
        <v>FCR (mt: ROX-corr.)</v>
      </c>
      <c r="G2108" s="134">
        <f>Systematic[[#This Row],[Sample]]*1000000+Systematic[[#This Row],[SubSample]]*10000+Systematic[[#This Row],[VariableIndex]]</f>
        <v>6020007</v>
      </c>
      <c r="H2108" s="134">
        <f>Systematic[[#This Row],[SampleVariableLabel]]+100*Systematic[[#This Row],[State]]</f>
        <v>6020607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6</v>
      </c>
      <c r="B2109" s="1">
        <f t="shared" si="100"/>
        <v>2</v>
      </c>
      <c r="C2109" s="1">
        <f>IF(Systematic[[#This Row],[VariableIndex]]&gt;1,C2108,IF(C2108+1=StepsPerSubsample,0,C2108+1))</f>
        <v>7</v>
      </c>
      <c r="D2109" s="1">
        <f t="shared" si="98"/>
        <v>1</v>
      </c>
      <c r="E2109" s="1" t="str">
        <f>INDEX(Protocol[Mark],MATCH(C2109,Protocol[Step],0))</f>
        <v>8S</v>
      </c>
      <c r="F2109" s="151" t="str">
        <f>INDEX(Variables[Variable],MATCH(Systematic[[#This Row],[VariableIndex]],Variables[Index],0))</f>
        <v>O2 concentration</v>
      </c>
      <c r="G2109" s="134">
        <f>Systematic[[#This Row],[Sample]]*1000000+Systematic[[#This Row],[SubSample]]*10000+Systematic[[#This Row],[VariableIndex]]</f>
        <v>6020001</v>
      </c>
      <c r="H2109" s="134">
        <f>Systematic[[#This Row],[SampleVariableLabel]]+100*Systematic[[#This Row],[State]]</f>
        <v>6020701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6</v>
      </c>
      <c r="B2110" s="1">
        <f t="shared" si="100"/>
        <v>2</v>
      </c>
      <c r="C2110" s="1">
        <f>IF(Systematic[[#This Row],[VariableIndex]]&gt;1,C2109,IF(C2109+1=StepsPerSubsample,0,C2109+1))</f>
        <v>7</v>
      </c>
      <c r="D2110" s="1">
        <f t="shared" si="98"/>
        <v>2</v>
      </c>
      <c r="E2110" s="1" t="str">
        <f>INDEX(Protocol[Mark],MATCH(C2110,Protocol[Step],0))</f>
        <v>8S</v>
      </c>
      <c r="F2110" s="151" t="str">
        <f>INDEX(Variables[Variable],MATCH(Systematic[[#This Row],[VariableIndex]],Variables[Index],0))</f>
        <v>O2 flux per volume</v>
      </c>
      <c r="G2110" s="134">
        <f>Systematic[[#This Row],[Sample]]*1000000+Systematic[[#This Row],[SubSample]]*10000+Systematic[[#This Row],[VariableIndex]]</f>
        <v>6020002</v>
      </c>
      <c r="H2110" s="134">
        <f>Systematic[[#This Row],[SampleVariableLabel]]+100*Systematic[[#This Row],[State]]</f>
        <v>6020702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6</v>
      </c>
      <c r="B2111" s="1">
        <f t="shared" si="100"/>
        <v>2</v>
      </c>
      <c r="C2111" s="1">
        <f>IF(Systematic[[#This Row],[VariableIndex]]&gt;1,C2110,IF(C2110+1=StepsPerSubsample,0,C2110+1))</f>
        <v>7</v>
      </c>
      <c r="D2111" s="1">
        <f t="shared" si="98"/>
        <v>3</v>
      </c>
      <c r="E2111" s="1" t="str">
        <f>INDEX(Protocol[Mark],MATCH(C2111,Protocol[Step],0))</f>
        <v>8S</v>
      </c>
      <c r="F2111" s="151" t="str">
        <f>INDEX(Variables[Variable],MATCH(Systematic[[#This Row],[VariableIndex]],Variables[Index],0))</f>
        <v>Specific flux</v>
      </c>
      <c r="G2111" s="134">
        <f>Systematic[[#This Row],[Sample]]*1000000+Systematic[[#This Row],[SubSample]]*10000+Systematic[[#This Row],[VariableIndex]]</f>
        <v>6020003</v>
      </c>
      <c r="H2111" s="134">
        <f>Systematic[[#This Row],[SampleVariableLabel]]+100*Systematic[[#This Row],[State]]</f>
        <v>6020703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6</v>
      </c>
      <c r="B2112" s="1">
        <f t="shared" si="100"/>
        <v>2</v>
      </c>
      <c r="C2112" s="1">
        <f>IF(Systematic[[#This Row],[VariableIndex]]&gt;1,C2111,IF(C2111+1=StepsPerSubsample,0,C2111+1))</f>
        <v>7</v>
      </c>
      <c r="D2112" s="1">
        <f t="shared" si="98"/>
        <v>4</v>
      </c>
      <c r="E2112" s="1" t="str">
        <f>INDEX(Protocol[Mark],MATCH(C2112,Protocol[Step],0))</f>
        <v>8S</v>
      </c>
      <c r="F2112" s="151" t="str">
        <f>INDEX(Variables[Variable],MATCH(Systematic[[#This Row],[VariableIndex]],Variables[Index],0))</f>
        <v>Flux control ratio</v>
      </c>
      <c r="G2112" s="134">
        <f>Systematic[[#This Row],[Sample]]*1000000+Systematic[[#This Row],[SubSample]]*10000+Systematic[[#This Row],[VariableIndex]]</f>
        <v>6020004</v>
      </c>
      <c r="H2112" s="134">
        <f>Systematic[[#This Row],[SampleVariableLabel]]+100*Systematic[[#This Row],[State]]</f>
        <v>6020704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6</v>
      </c>
      <c r="B2113" s="1">
        <f t="shared" si="100"/>
        <v>2</v>
      </c>
      <c r="C2113" s="1">
        <f>IF(Systematic[[#This Row],[VariableIndex]]&gt;1,C2112,IF(C2112+1=StepsPerSubsample,0,C2112+1))</f>
        <v>7</v>
      </c>
      <c r="D2113" s="1">
        <f t="shared" si="98"/>
        <v>5</v>
      </c>
      <c r="E2113" s="1" t="str">
        <f>INDEX(Protocol[Mark],MATCH(C2113,Protocol[Step],0))</f>
        <v>8S</v>
      </c>
      <c r="F2113" s="151" t="str">
        <f>INDEX(Variables[Variable],MATCH(Systematic[[#This Row],[VariableIndex]],Variables[Index],0))</f>
        <v>Specific flux (mt)</v>
      </c>
      <c r="G2113" s="134">
        <f>Systematic[[#This Row],[Sample]]*1000000+Systematic[[#This Row],[SubSample]]*10000+Systematic[[#This Row],[VariableIndex]]</f>
        <v>6020005</v>
      </c>
      <c r="H2113" s="134">
        <f>Systematic[[#This Row],[SampleVariableLabel]]+100*Systematic[[#This Row],[State]]</f>
        <v>6020705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6</v>
      </c>
      <c r="B2114" s="1">
        <f t="shared" si="100"/>
        <v>2</v>
      </c>
      <c r="C2114" s="1">
        <f>IF(Systematic[[#This Row],[VariableIndex]]&gt;1,C2113,IF(C2113+1=StepsPerSubsample,0,C2113+1))</f>
        <v>7</v>
      </c>
      <c r="D2114" s="1">
        <f t="shared" si="98"/>
        <v>6</v>
      </c>
      <c r="E2114" s="1" t="str">
        <f>INDEX(Protocol[Mark],MATCH(C2114,Protocol[Step],0))</f>
        <v>8S</v>
      </c>
      <c r="F2114" s="151" t="str">
        <f>INDEX(Variables[Variable],MATCH(Systematic[[#This Row],[VariableIndex]],Variables[Index],0))</f>
        <v>FCR (mt: ROX-corr.)</v>
      </c>
      <c r="G2114" s="134">
        <f>Systematic[[#This Row],[Sample]]*1000000+Systematic[[#This Row],[SubSample]]*10000+Systematic[[#This Row],[VariableIndex]]</f>
        <v>6020006</v>
      </c>
      <c r="H2114" s="134">
        <f>Systematic[[#This Row],[SampleVariableLabel]]+100*Systematic[[#This Row],[State]]</f>
        <v>6020706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6</v>
      </c>
      <c r="B2115" s="1">
        <f t="shared" si="100"/>
        <v>2</v>
      </c>
      <c r="C2115" s="1">
        <f>IF(Systematic[[#This Row],[VariableIndex]]&gt;1,C2114,IF(C2114+1=StepsPerSubsample,0,C2114+1))</f>
        <v>7</v>
      </c>
      <c r="D2115" s="1">
        <f t="shared" ref="D2115:D2178" si="101">IF(D2114=nVariables,1,D2114+1)</f>
        <v>7</v>
      </c>
      <c r="E2115" s="1" t="str">
        <f>INDEX(Protocol[Mark],MATCH(C2115,Protocol[Step],0))</f>
        <v>8S</v>
      </c>
      <c r="F2115" s="151" t="str">
        <f>INDEX(Variables[Variable],MATCH(Systematic[[#This Row],[VariableIndex]],Variables[Index],0))</f>
        <v>FCR (mt: ROX-corr.)</v>
      </c>
      <c r="G2115" s="134">
        <f>Systematic[[#This Row],[Sample]]*1000000+Systematic[[#This Row],[SubSample]]*10000+Systematic[[#This Row],[VariableIndex]]</f>
        <v>6020007</v>
      </c>
      <c r="H2115" s="134">
        <f>Systematic[[#This Row],[SampleVariableLabel]]+100*Systematic[[#This Row],[State]]</f>
        <v>6020707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6</v>
      </c>
      <c r="B2116" s="1">
        <f t="shared" si="100"/>
        <v>2</v>
      </c>
      <c r="C2116" s="1">
        <f>IF(Systematic[[#This Row],[VariableIndex]]&gt;1,C2115,IF(C2115+1=StepsPerSubsample,0,C2115+1))</f>
        <v>8</v>
      </c>
      <c r="D2116" s="1">
        <f t="shared" si="101"/>
        <v>1</v>
      </c>
      <c r="E2116" s="1" t="str">
        <f>INDEX(Protocol[Mark],MATCH(C2116,Protocol[Step],0))</f>
        <v>9Dig</v>
      </c>
      <c r="F2116" s="151" t="str">
        <f>INDEX(Variables[Variable],MATCH(Systematic[[#This Row],[VariableIndex]],Variables[Index],0))</f>
        <v>O2 concentration</v>
      </c>
      <c r="G2116" s="134">
        <f>Systematic[[#This Row],[Sample]]*1000000+Systematic[[#This Row],[SubSample]]*10000+Systematic[[#This Row],[VariableIndex]]</f>
        <v>6020001</v>
      </c>
      <c r="H2116" s="134">
        <f>Systematic[[#This Row],[SampleVariableLabel]]+100*Systematic[[#This Row],[State]]</f>
        <v>6020801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6</v>
      </c>
      <c r="B2117" s="1">
        <f t="shared" si="100"/>
        <v>2</v>
      </c>
      <c r="C2117" s="1">
        <f>IF(Systematic[[#This Row],[VariableIndex]]&gt;1,C2116,IF(C2116+1=StepsPerSubsample,0,C2116+1))</f>
        <v>8</v>
      </c>
      <c r="D2117" s="1">
        <f t="shared" si="101"/>
        <v>2</v>
      </c>
      <c r="E2117" s="1" t="str">
        <f>INDEX(Protocol[Mark],MATCH(C2117,Protocol[Step],0))</f>
        <v>9Dig</v>
      </c>
      <c r="F2117" s="151" t="str">
        <f>INDEX(Variables[Variable],MATCH(Systematic[[#This Row],[VariableIndex]],Variables[Index],0))</f>
        <v>O2 flux per volume</v>
      </c>
      <c r="G2117" s="134">
        <f>Systematic[[#This Row],[Sample]]*1000000+Systematic[[#This Row],[SubSample]]*10000+Systematic[[#This Row],[VariableIndex]]</f>
        <v>6020002</v>
      </c>
      <c r="H2117" s="134">
        <f>Systematic[[#This Row],[SampleVariableLabel]]+100*Systematic[[#This Row],[State]]</f>
        <v>6020802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6</v>
      </c>
      <c r="B2118" s="1">
        <f t="shared" si="100"/>
        <v>2</v>
      </c>
      <c r="C2118" s="1">
        <f>IF(Systematic[[#This Row],[VariableIndex]]&gt;1,C2117,IF(C2117+1=StepsPerSubsample,0,C2117+1))</f>
        <v>8</v>
      </c>
      <c r="D2118" s="1">
        <f t="shared" si="101"/>
        <v>3</v>
      </c>
      <c r="E2118" s="1" t="str">
        <f>INDEX(Protocol[Mark],MATCH(C2118,Protocol[Step],0))</f>
        <v>9Dig</v>
      </c>
      <c r="F2118" s="151" t="str">
        <f>INDEX(Variables[Variable],MATCH(Systematic[[#This Row],[VariableIndex]],Variables[Index],0))</f>
        <v>Specific flux</v>
      </c>
      <c r="G2118" s="134">
        <f>Systematic[[#This Row],[Sample]]*1000000+Systematic[[#This Row],[SubSample]]*10000+Systematic[[#This Row],[VariableIndex]]</f>
        <v>6020003</v>
      </c>
      <c r="H2118" s="134">
        <f>Systematic[[#This Row],[SampleVariableLabel]]+100*Systematic[[#This Row],[State]]</f>
        <v>6020803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6</v>
      </c>
      <c r="B2119" s="1">
        <f t="shared" si="100"/>
        <v>2</v>
      </c>
      <c r="C2119" s="1">
        <f>IF(Systematic[[#This Row],[VariableIndex]]&gt;1,C2118,IF(C2118+1=StepsPerSubsample,0,C2118+1))</f>
        <v>8</v>
      </c>
      <c r="D2119" s="1">
        <f t="shared" si="101"/>
        <v>4</v>
      </c>
      <c r="E2119" s="1" t="str">
        <f>INDEX(Protocol[Mark],MATCH(C2119,Protocol[Step],0))</f>
        <v>9Dig</v>
      </c>
      <c r="F2119" s="151" t="str">
        <f>INDEX(Variables[Variable],MATCH(Systematic[[#This Row],[VariableIndex]],Variables[Index],0))</f>
        <v>Flux control ratio</v>
      </c>
      <c r="G2119" s="134">
        <f>Systematic[[#This Row],[Sample]]*1000000+Systematic[[#This Row],[SubSample]]*10000+Systematic[[#This Row],[VariableIndex]]</f>
        <v>6020004</v>
      </c>
      <c r="H2119" s="134">
        <f>Systematic[[#This Row],[SampleVariableLabel]]+100*Systematic[[#This Row],[State]]</f>
        <v>6020804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6</v>
      </c>
      <c r="B2120" s="1">
        <f t="shared" si="100"/>
        <v>2</v>
      </c>
      <c r="C2120" s="1">
        <f>IF(Systematic[[#This Row],[VariableIndex]]&gt;1,C2119,IF(C2119+1=StepsPerSubsample,0,C2119+1))</f>
        <v>8</v>
      </c>
      <c r="D2120" s="1">
        <f t="shared" si="101"/>
        <v>5</v>
      </c>
      <c r="E2120" s="1" t="str">
        <f>INDEX(Protocol[Mark],MATCH(C2120,Protocol[Step],0))</f>
        <v>9Dig</v>
      </c>
      <c r="F2120" s="151" t="str">
        <f>INDEX(Variables[Variable],MATCH(Systematic[[#This Row],[VariableIndex]],Variables[Index],0))</f>
        <v>Specific flux (mt)</v>
      </c>
      <c r="G2120" s="134">
        <f>Systematic[[#This Row],[Sample]]*1000000+Systematic[[#This Row],[SubSample]]*10000+Systematic[[#This Row],[VariableIndex]]</f>
        <v>6020005</v>
      </c>
      <c r="H2120" s="134">
        <f>Systematic[[#This Row],[SampleVariableLabel]]+100*Systematic[[#This Row],[State]]</f>
        <v>6020805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6</v>
      </c>
      <c r="B2121" s="1">
        <f t="shared" si="100"/>
        <v>2</v>
      </c>
      <c r="C2121" s="1">
        <f>IF(Systematic[[#This Row],[VariableIndex]]&gt;1,C2120,IF(C2120+1=StepsPerSubsample,0,C2120+1))</f>
        <v>8</v>
      </c>
      <c r="D2121" s="1">
        <f t="shared" si="101"/>
        <v>6</v>
      </c>
      <c r="E2121" s="1" t="str">
        <f>INDEX(Protocol[Mark],MATCH(C2121,Protocol[Step],0))</f>
        <v>9Dig</v>
      </c>
      <c r="F2121" s="151" t="str">
        <f>INDEX(Variables[Variable],MATCH(Systematic[[#This Row],[VariableIndex]],Variables[Index],0))</f>
        <v>FCR (mt: ROX-corr.)</v>
      </c>
      <c r="G2121" s="134">
        <f>Systematic[[#This Row],[Sample]]*1000000+Systematic[[#This Row],[SubSample]]*10000+Systematic[[#This Row],[VariableIndex]]</f>
        <v>6020006</v>
      </c>
      <c r="H2121" s="134">
        <f>Systematic[[#This Row],[SampleVariableLabel]]+100*Systematic[[#This Row],[State]]</f>
        <v>6020806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6</v>
      </c>
      <c r="B2122" s="1">
        <f t="shared" si="100"/>
        <v>2</v>
      </c>
      <c r="C2122" s="1">
        <f>IF(Systematic[[#This Row],[VariableIndex]]&gt;1,C2121,IF(C2121+1=StepsPerSubsample,0,C2121+1))</f>
        <v>8</v>
      </c>
      <c r="D2122" s="1">
        <f t="shared" si="101"/>
        <v>7</v>
      </c>
      <c r="E2122" s="1" t="str">
        <f>INDEX(Protocol[Mark],MATCH(C2122,Protocol[Step],0))</f>
        <v>9Dig</v>
      </c>
      <c r="F2122" s="151" t="str">
        <f>INDEX(Variables[Variable],MATCH(Systematic[[#This Row],[VariableIndex]],Variables[Index],0))</f>
        <v>FCR (mt: ROX-corr.)</v>
      </c>
      <c r="G2122" s="134">
        <f>Systematic[[#This Row],[Sample]]*1000000+Systematic[[#This Row],[SubSample]]*10000+Systematic[[#This Row],[VariableIndex]]</f>
        <v>6020007</v>
      </c>
      <c r="H2122" s="134">
        <f>Systematic[[#This Row],[SampleVariableLabel]]+100*Systematic[[#This Row],[State]]</f>
        <v>6020807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6</v>
      </c>
      <c r="B2123" s="1">
        <f t="shared" si="100"/>
        <v>2</v>
      </c>
      <c r="C2123" s="1">
        <f>IF(Systematic[[#This Row],[VariableIndex]]&gt;1,C2122,IF(C2122+1=StepsPerSubsample,0,C2122+1))</f>
        <v>9</v>
      </c>
      <c r="D2123" s="1">
        <f t="shared" si="101"/>
        <v>1</v>
      </c>
      <c r="E2123" s="1" t="str">
        <f>INDEX(Protocol[Mark],MATCH(C2123,Protocol[Step],0))</f>
        <v>9U</v>
      </c>
      <c r="F2123" s="151" t="str">
        <f>INDEX(Variables[Variable],MATCH(Systematic[[#This Row],[VariableIndex]],Variables[Index],0))</f>
        <v>O2 concentration</v>
      </c>
      <c r="G2123" s="134">
        <f>Systematic[[#This Row],[Sample]]*1000000+Systematic[[#This Row],[SubSample]]*10000+Systematic[[#This Row],[VariableIndex]]</f>
        <v>6020001</v>
      </c>
      <c r="H2123" s="134">
        <f>Systematic[[#This Row],[SampleVariableLabel]]+100*Systematic[[#This Row],[State]]</f>
        <v>6020901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6</v>
      </c>
      <c r="B2124" s="1">
        <f t="shared" si="100"/>
        <v>2</v>
      </c>
      <c r="C2124" s="1">
        <f>IF(Systematic[[#This Row],[VariableIndex]]&gt;1,C2123,IF(C2123+1=StepsPerSubsample,0,C2123+1))</f>
        <v>9</v>
      </c>
      <c r="D2124" s="1">
        <f t="shared" si="101"/>
        <v>2</v>
      </c>
      <c r="E2124" s="1" t="str">
        <f>INDEX(Protocol[Mark],MATCH(C2124,Protocol[Step],0))</f>
        <v>9U</v>
      </c>
      <c r="F2124" s="151" t="str">
        <f>INDEX(Variables[Variable],MATCH(Systematic[[#This Row],[VariableIndex]],Variables[Index],0))</f>
        <v>O2 flux per volume</v>
      </c>
      <c r="G2124" s="134">
        <f>Systematic[[#This Row],[Sample]]*1000000+Systematic[[#This Row],[SubSample]]*10000+Systematic[[#This Row],[VariableIndex]]</f>
        <v>6020002</v>
      </c>
      <c r="H2124" s="134">
        <f>Systematic[[#This Row],[SampleVariableLabel]]+100*Systematic[[#This Row],[State]]</f>
        <v>6020902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6</v>
      </c>
      <c r="B2125" s="1">
        <f t="shared" si="100"/>
        <v>2</v>
      </c>
      <c r="C2125" s="1">
        <f>IF(Systematic[[#This Row],[VariableIndex]]&gt;1,C2124,IF(C2124+1=StepsPerSubsample,0,C2124+1))</f>
        <v>9</v>
      </c>
      <c r="D2125" s="1">
        <f t="shared" si="101"/>
        <v>3</v>
      </c>
      <c r="E2125" s="1" t="str">
        <f>INDEX(Protocol[Mark],MATCH(C2125,Protocol[Step],0))</f>
        <v>9U</v>
      </c>
      <c r="F2125" s="151" t="str">
        <f>INDEX(Variables[Variable],MATCH(Systematic[[#This Row],[VariableIndex]],Variables[Index],0))</f>
        <v>Specific flux</v>
      </c>
      <c r="G2125" s="134">
        <f>Systematic[[#This Row],[Sample]]*1000000+Systematic[[#This Row],[SubSample]]*10000+Systematic[[#This Row],[VariableIndex]]</f>
        <v>6020003</v>
      </c>
      <c r="H2125" s="134">
        <f>Systematic[[#This Row],[SampleVariableLabel]]+100*Systematic[[#This Row],[State]]</f>
        <v>6020903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6</v>
      </c>
      <c r="B2126" s="1">
        <f t="shared" si="100"/>
        <v>2</v>
      </c>
      <c r="C2126" s="1">
        <f>IF(Systematic[[#This Row],[VariableIndex]]&gt;1,C2125,IF(C2125+1=StepsPerSubsample,0,C2125+1))</f>
        <v>9</v>
      </c>
      <c r="D2126" s="1">
        <f t="shared" si="101"/>
        <v>4</v>
      </c>
      <c r="E2126" s="1" t="str">
        <f>INDEX(Protocol[Mark],MATCH(C2126,Protocol[Step],0))</f>
        <v>9U</v>
      </c>
      <c r="F2126" s="151" t="str">
        <f>INDEX(Variables[Variable],MATCH(Systematic[[#This Row],[VariableIndex]],Variables[Index],0))</f>
        <v>Flux control ratio</v>
      </c>
      <c r="G2126" s="134">
        <f>Systematic[[#This Row],[Sample]]*1000000+Systematic[[#This Row],[SubSample]]*10000+Systematic[[#This Row],[VariableIndex]]</f>
        <v>6020004</v>
      </c>
      <c r="H2126" s="134">
        <f>Systematic[[#This Row],[SampleVariableLabel]]+100*Systematic[[#This Row],[State]]</f>
        <v>6020904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6</v>
      </c>
      <c r="B2127" s="1">
        <f t="shared" si="100"/>
        <v>2</v>
      </c>
      <c r="C2127" s="1">
        <f>IF(Systematic[[#This Row],[VariableIndex]]&gt;1,C2126,IF(C2126+1=StepsPerSubsample,0,C2126+1))</f>
        <v>9</v>
      </c>
      <c r="D2127" s="1">
        <f t="shared" si="101"/>
        <v>5</v>
      </c>
      <c r="E2127" s="1" t="str">
        <f>INDEX(Protocol[Mark],MATCH(C2127,Protocol[Step],0))</f>
        <v>9U</v>
      </c>
      <c r="F2127" s="151" t="str">
        <f>INDEX(Variables[Variable],MATCH(Systematic[[#This Row],[VariableIndex]],Variables[Index],0))</f>
        <v>Specific flux (mt)</v>
      </c>
      <c r="G2127" s="134">
        <f>Systematic[[#This Row],[Sample]]*1000000+Systematic[[#This Row],[SubSample]]*10000+Systematic[[#This Row],[VariableIndex]]</f>
        <v>6020005</v>
      </c>
      <c r="H2127" s="134">
        <f>Systematic[[#This Row],[SampleVariableLabel]]+100*Systematic[[#This Row],[State]]</f>
        <v>6020905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6</v>
      </c>
      <c r="B2128" s="1">
        <f t="shared" si="100"/>
        <v>2</v>
      </c>
      <c r="C2128" s="1">
        <f>IF(Systematic[[#This Row],[VariableIndex]]&gt;1,C2127,IF(C2127+1=StepsPerSubsample,0,C2127+1))</f>
        <v>9</v>
      </c>
      <c r="D2128" s="1">
        <f t="shared" si="101"/>
        <v>6</v>
      </c>
      <c r="E2128" s="1" t="str">
        <f>INDEX(Protocol[Mark],MATCH(C2128,Protocol[Step],0))</f>
        <v>9U</v>
      </c>
      <c r="F2128" s="151" t="str">
        <f>INDEX(Variables[Variable],MATCH(Systematic[[#This Row],[VariableIndex]],Variables[Index],0))</f>
        <v>FCR (mt: ROX-corr.)</v>
      </c>
      <c r="G2128" s="134">
        <f>Systematic[[#This Row],[Sample]]*1000000+Systematic[[#This Row],[SubSample]]*10000+Systematic[[#This Row],[VariableIndex]]</f>
        <v>6020006</v>
      </c>
      <c r="H2128" s="134">
        <f>Systematic[[#This Row],[SampleVariableLabel]]+100*Systematic[[#This Row],[State]]</f>
        <v>6020906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6</v>
      </c>
      <c r="B2129" s="1">
        <f t="shared" si="100"/>
        <v>2</v>
      </c>
      <c r="C2129" s="1">
        <f>IF(Systematic[[#This Row],[VariableIndex]]&gt;1,C2128,IF(C2128+1=StepsPerSubsample,0,C2128+1))</f>
        <v>9</v>
      </c>
      <c r="D2129" s="1">
        <f t="shared" si="101"/>
        <v>7</v>
      </c>
      <c r="E2129" s="1" t="str">
        <f>INDEX(Protocol[Mark],MATCH(C2129,Protocol[Step],0))</f>
        <v>9U</v>
      </c>
      <c r="F2129" s="151" t="str">
        <f>INDEX(Variables[Variable],MATCH(Systematic[[#This Row],[VariableIndex]],Variables[Index],0))</f>
        <v>FCR (mt: ROX-corr.)</v>
      </c>
      <c r="G2129" s="134">
        <f>Systematic[[#This Row],[Sample]]*1000000+Systematic[[#This Row],[SubSample]]*10000+Systematic[[#This Row],[VariableIndex]]</f>
        <v>6020007</v>
      </c>
      <c r="H2129" s="134">
        <f>Systematic[[#This Row],[SampleVariableLabel]]+100*Systematic[[#This Row],[State]]</f>
        <v>6020907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6</v>
      </c>
      <c r="B2130" s="1">
        <f t="shared" si="100"/>
        <v>2</v>
      </c>
      <c r="C2130" s="1">
        <f>IF(Systematic[[#This Row],[VariableIndex]]&gt;1,C2129,IF(C2129+1=StepsPerSubsample,0,C2129+1))</f>
        <v>10</v>
      </c>
      <c r="D2130" s="1">
        <f t="shared" si="101"/>
        <v>1</v>
      </c>
      <c r="E2130" s="1" t="str">
        <f>INDEX(Protocol[Mark],MATCH(C2130,Protocol[Step],0))</f>
        <v>9c</v>
      </c>
      <c r="F2130" s="151" t="str">
        <f>INDEX(Variables[Variable],MATCH(Systematic[[#This Row],[VariableIndex]],Variables[Index],0))</f>
        <v>O2 concentration</v>
      </c>
      <c r="G2130" s="134">
        <f>Systematic[[#This Row],[Sample]]*1000000+Systematic[[#This Row],[SubSample]]*10000+Systematic[[#This Row],[VariableIndex]]</f>
        <v>6020001</v>
      </c>
      <c r="H2130" s="134">
        <f>Systematic[[#This Row],[SampleVariableLabel]]+100*Systematic[[#This Row],[State]]</f>
        <v>6021001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6</v>
      </c>
      <c r="B2131" s="1">
        <f t="shared" si="100"/>
        <v>2</v>
      </c>
      <c r="C2131" s="1">
        <f>IF(Systematic[[#This Row],[VariableIndex]]&gt;1,C2130,IF(C2130+1=StepsPerSubsample,0,C2130+1))</f>
        <v>10</v>
      </c>
      <c r="D2131" s="1">
        <f t="shared" si="101"/>
        <v>2</v>
      </c>
      <c r="E2131" s="1" t="str">
        <f>INDEX(Protocol[Mark],MATCH(C2131,Protocol[Step],0))</f>
        <v>9c</v>
      </c>
      <c r="F2131" s="151" t="str">
        <f>INDEX(Variables[Variable],MATCH(Systematic[[#This Row],[VariableIndex]],Variables[Index],0))</f>
        <v>O2 flux per volume</v>
      </c>
      <c r="G2131" s="134">
        <f>Systematic[[#This Row],[Sample]]*1000000+Systematic[[#This Row],[SubSample]]*10000+Systematic[[#This Row],[VariableIndex]]</f>
        <v>6020002</v>
      </c>
      <c r="H2131" s="134">
        <f>Systematic[[#This Row],[SampleVariableLabel]]+100*Systematic[[#This Row],[State]]</f>
        <v>6021002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6</v>
      </c>
      <c r="B2132" s="1">
        <f t="shared" si="100"/>
        <v>2</v>
      </c>
      <c r="C2132" s="1">
        <f>IF(Systematic[[#This Row],[VariableIndex]]&gt;1,C2131,IF(C2131+1=StepsPerSubsample,0,C2131+1))</f>
        <v>10</v>
      </c>
      <c r="D2132" s="1">
        <f t="shared" si="101"/>
        <v>3</v>
      </c>
      <c r="E2132" s="1" t="str">
        <f>INDEX(Protocol[Mark],MATCH(C2132,Protocol[Step],0))</f>
        <v>9c</v>
      </c>
      <c r="F2132" s="151" t="str">
        <f>INDEX(Variables[Variable],MATCH(Systematic[[#This Row],[VariableIndex]],Variables[Index],0))</f>
        <v>Specific flux</v>
      </c>
      <c r="G2132" s="134">
        <f>Systematic[[#This Row],[Sample]]*1000000+Systematic[[#This Row],[SubSample]]*10000+Systematic[[#This Row],[VariableIndex]]</f>
        <v>6020003</v>
      </c>
      <c r="H2132" s="134">
        <f>Systematic[[#This Row],[SampleVariableLabel]]+100*Systematic[[#This Row],[State]]</f>
        <v>6021003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6</v>
      </c>
      <c r="B2133" s="1">
        <f t="shared" si="100"/>
        <v>2</v>
      </c>
      <c r="C2133" s="1">
        <f>IF(Systematic[[#This Row],[VariableIndex]]&gt;1,C2132,IF(C2132+1=StepsPerSubsample,0,C2132+1))</f>
        <v>10</v>
      </c>
      <c r="D2133" s="1">
        <f t="shared" si="101"/>
        <v>4</v>
      </c>
      <c r="E2133" s="1" t="str">
        <f>INDEX(Protocol[Mark],MATCH(C2133,Protocol[Step],0))</f>
        <v>9c</v>
      </c>
      <c r="F2133" s="151" t="str">
        <f>INDEX(Variables[Variable],MATCH(Systematic[[#This Row],[VariableIndex]],Variables[Index],0))</f>
        <v>Flux control ratio</v>
      </c>
      <c r="G2133" s="134">
        <f>Systematic[[#This Row],[Sample]]*1000000+Systematic[[#This Row],[SubSample]]*10000+Systematic[[#This Row],[VariableIndex]]</f>
        <v>6020004</v>
      </c>
      <c r="H2133" s="134">
        <f>Systematic[[#This Row],[SampleVariableLabel]]+100*Systematic[[#This Row],[State]]</f>
        <v>6021004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6</v>
      </c>
      <c r="B2134" s="1">
        <f t="shared" si="100"/>
        <v>2</v>
      </c>
      <c r="C2134" s="1">
        <f>IF(Systematic[[#This Row],[VariableIndex]]&gt;1,C2133,IF(C2133+1=StepsPerSubsample,0,C2133+1))</f>
        <v>10</v>
      </c>
      <c r="D2134" s="1">
        <f t="shared" si="101"/>
        <v>5</v>
      </c>
      <c r="E2134" s="1" t="str">
        <f>INDEX(Protocol[Mark],MATCH(C2134,Protocol[Step],0))</f>
        <v>9c</v>
      </c>
      <c r="F2134" s="151" t="str">
        <f>INDEX(Variables[Variable],MATCH(Systematic[[#This Row],[VariableIndex]],Variables[Index],0))</f>
        <v>Specific flux (mt)</v>
      </c>
      <c r="G2134" s="134">
        <f>Systematic[[#This Row],[Sample]]*1000000+Systematic[[#This Row],[SubSample]]*10000+Systematic[[#This Row],[VariableIndex]]</f>
        <v>6020005</v>
      </c>
      <c r="H2134" s="134">
        <f>Systematic[[#This Row],[SampleVariableLabel]]+100*Systematic[[#This Row],[State]]</f>
        <v>6021005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6</v>
      </c>
      <c r="B2135" s="1">
        <f t="shared" si="100"/>
        <v>2</v>
      </c>
      <c r="C2135" s="1">
        <f>IF(Systematic[[#This Row],[VariableIndex]]&gt;1,C2134,IF(C2134+1=StepsPerSubsample,0,C2134+1))</f>
        <v>10</v>
      </c>
      <c r="D2135" s="1">
        <f t="shared" si="101"/>
        <v>6</v>
      </c>
      <c r="E2135" s="1" t="str">
        <f>INDEX(Protocol[Mark],MATCH(C2135,Protocol[Step],0))</f>
        <v>9c</v>
      </c>
      <c r="F2135" s="151" t="str">
        <f>INDEX(Variables[Variable],MATCH(Systematic[[#This Row],[VariableIndex]],Variables[Index],0))</f>
        <v>FCR (mt: ROX-corr.)</v>
      </c>
      <c r="G2135" s="134">
        <f>Systematic[[#This Row],[Sample]]*1000000+Systematic[[#This Row],[SubSample]]*10000+Systematic[[#This Row],[VariableIndex]]</f>
        <v>6020006</v>
      </c>
      <c r="H2135" s="134">
        <f>Systematic[[#This Row],[SampleVariableLabel]]+100*Systematic[[#This Row],[State]]</f>
        <v>6021006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6</v>
      </c>
      <c r="B2136" s="1">
        <f t="shared" si="100"/>
        <v>2</v>
      </c>
      <c r="C2136" s="1">
        <f>IF(Systematic[[#This Row],[VariableIndex]]&gt;1,C2135,IF(C2135+1=StepsPerSubsample,0,C2135+1))</f>
        <v>10</v>
      </c>
      <c r="D2136" s="1">
        <f t="shared" si="101"/>
        <v>7</v>
      </c>
      <c r="E2136" s="1" t="str">
        <f>INDEX(Protocol[Mark],MATCH(C2136,Protocol[Step],0))</f>
        <v>9c</v>
      </c>
      <c r="F2136" s="151" t="str">
        <f>INDEX(Variables[Variable],MATCH(Systematic[[#This Row],[VariableIndex]],Variables[Index],0))</f>
        <v>FCR (mt: ROX-corr.)</v>
      </c>
      <c r="G2136" s="134">
        <f>Systematic[[#This Row],[Sample]]*1000000+Systematic[[#This Row],[SubSample]]*10000+Systematic[[#This Row],[VariableIndex]]</f>
        <v>6020007</v>
      </c>
      <c r="H2136" s="134">
        <f>Systematic[[#This Row],[SampleVariableLabel]]+100*Systematic[[#This Row],[State]]</f>
        <v>6021007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6</v>
      </c>
      <c r="B2137" s="1">
        <f t="shared" si="100"/>
        <v>2</v>
      </c>
      <c r="C2137" s="1">
        <f>IF(Systematic[[#This Row],[VariableIndex]]&gt;1,C2136,IF(C2136+1=StepsPerSubsample,0,C2136+1))</f>
        <v>11</v>
      </c>
      <c r="D2137" s="1">
        <f t="shared" si="101"/>
        <v>1</v>
      </c>
      <c r="E2137" s="1" t="str">
        <f>INDEX(Protocol[Mark],MATCH(C2137,Protocol[Step],0))</f>
        <v>10Ama</v>
      </c>
      <c r="F2137" s="151" t="str">
        <f>INDEX(Variables[Variable],MATCH(Systematic[[#This Row],[VariableIndex]],Variables[Index],0))</f>
        <v>O2 concentration</v>
      </c>
      <c r="G2137" s="134">
        <f>Systematic[[#This Row],[Sample]]*1000000+Systematic[[#This Row],[SubSample]]*10000+Systematic[[#This Row],[VariableIndex]]</f>
        <v>6020001</v>
      </c>
      <c r="H2137" s="134">
        <f>Systematic[[#This Row],[SampleVariableLabel]]+100*Systematic[[#This Row],[State]]</f>
        <v>6021101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6</v>
      </c>
      <c r="B2138" s="1">
        <f t="shared" si="100"/>
        <v>2</v>
      </c>
      <c r="C2138" s="1">
        <f>IF(Systematic[[#This Row],[VariableIndex]]&gt;1,C2137,IF(C2137+1=StepsPerSubsample,0,C2137+1))</f>
        <v>11</v>
      </c>
      <c r="D2138" s="1">
        <f t="shared" si="101"/>
        <v>2</v>
      </c>
      <c r="E2138" s="1" t="str">
        <f>INDEX(Protocol[Mark],MATCH(C2138,Protocol[Step],0))</f>
        <v>10Ama</v>
      </c>
      <c r="F2138" s="151" t="str">
        <f>INDEX(Variables[Variable],MATCH(Systematic[[#This Row],[VariableIndex]],Variables[Index],0))</f>
        <v>O2 flux per volume</v>
      </c>
      <c r="G2138" s="134">
        <f>Systematic[[#This Row],[Sample]]*1000000+Systematic[[#This Row],[SubSample]]*10000+Systematic[[#This Row],[VariableIndex]]</f>
        <v>6020002</v>
      </c>
      <c r="H2138" s="134">
        <f>Systematic[[#This Row],[SampleVariableLabel]]+100*Systematic[[#This Row],[State]]</f>
        <v>6021102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6</v>
      </c>
      <c r="B2139" s="1">
        <f t="shared" si="100"/>
        <v>2</v>
      </c>
      <c r="C2139" s="1">
        <f>IF(Systematic[[#This Row],[VariableIndex]]&gt;1,C2138,IF(C2138+1=StepsPerSubsample,0,C2138+1))</f>
        <v>11</v>
      </c>
      <c r="D2139" s="1">
        <f t="shared" si="101"/>
        <v>3</v>
      </c>
      <c r="E2139" s="1" t="str">
        <f>INDEX(Protocol[Mark],MATCH(C2139,Protocol[Step],0))</f>
        <v>10Ama</v>
      </c>
      <c r="F2139" s="151" t="str">
        <f>INDEX(Variables[Variable],MATCH(Systematic[[#This Row],[VariableIndex]],Variables[Index],0))</f>
        <v>Specific flux</v>
      </c>
      <c r="G2139" s="134">
        <f>Systematic[[#This Row],[Sample]]*1000000+Systematic[[#This Row],[SubSample]]*10000+Systematic[[#This Row],[VariableIndex]]</f>
        <v>6020003</v>
      </c>
      <c r="H2139" s="134">
        <f>Systematic[[#This Row],[SampleVariableLabel]]+100*Systematic[[#This Row],[State]]</f>
        <v>6021103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6</v>
      </c>
      <c r="B2140" s="1">
        <f t="shared" si="100"/>
        <v>2</v>
      </c>
      <c r="C2140" s="1">
        <f>IF(Systematic[[#This Row],[VariableIndex]]&gt;1,C2139,IF(C2139+1=StepsPerSubsample,0,C2139+1))</f>
        <v>11</v>
      </c>
      <c r="D2140" s="1">
        <f t="shared" si="101"/>
        <v>4</v>
      </c>
      <c r="E2140" s="1" t="str">
        <f>INDEX(Protocol[Mark],MATCH(C2140,Protocol[Step],0))</f>
        <v>10Ama</v>
      </c>
      <c r="F2140" s="151" t="str">
        <f>INDEX(Variables[Variable],MATCH(Systematic[[#This Row],[VariableIndex]],Variables[Index],0))</f>
        <v>Flux control ratio</v>
      </c>
      <c r="G2140" s="134">
        <f>Systematic[[#This Row],[Sample]]*1000000+Systematic[[#This Row],[SubSample]]*10000+Systematic[[#This Row],[VariableIndex]]</f>
        <v>6020004</v>
      </c>
      <c r="H2140" s="134">
        <f>Systematic[[#This Row],[SampleVariableLabel]]+100*Systematic[[#This Row],[State]]</f>
        <v>6021104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6</v>
      </c>
      <c r="B2141" s="1">
        <f t="shared" si="100"/>
        <v>2</v>
      </c>
      <c r="C2141" s="1">
        <f>IF(Systematic[[#This Row],[VariableIndex]]&gt;1,C2140,IF(C2140+1=StepsPerSubsample,0,C2140+1))</f>
        <v>11</v>
      </c>
      <c r="D2141" s="1">
        <f t="shared" si="101"/>
        <v>5</v>
      </c>
      <c r="E2141" s="1" t="str">
        <f>INDEX(Protocol[Mark],MATCH(C2141,Protocol[Step],0))</f>
        <v>10Ama</v>
      </c>
      <c r="F2141" s="151" t="str">
        <f>INDEX(Variables[Variable],MATCH(Systematic[[#This Row],[VariableIndex]],Variables[Index],0))</f>
        <v>Specific flux (mt)</v>
      </c>
      <c r="G2141" s="134">
        <f>Systematic[[#This Row],[Sample]]*1000000+Systematic[[#This Row],[SubSample]]*10000+Systematic[[#This Row],[VariableIndex]]</f>
        <v>6020005</v>
      </c>
      <c r="H2141" s="134">
        <f>Systematic[[#This Row],[SampleVariableLabel]]+100*Systematic[[#This Row],[State]]</f>
        <v>6021105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6</v>
      </c>
      <c r="B2142" s="1">
        <f t="shared" si="100"/>
        <v>2</v>
      </c>
      <c r="C2142" s="1">
        <f>IF(Systematic[[#This Row],[VariableIndex]]&gt;1,C2141,IF(C2141+1=StepsPerSubsample,0,C2141+1))</f>
        <v>11</v>
      </c>
      <c r="D2142" s="1">
        <f t="shared" si="101"/>
        <v>6</v>
      </c>
      <c r="E2142" s="1" t="str">
        <f>INDEX(Protocol[Mark],MATCH(C2142,Protocol[Step],0))</f>
        <v>10Ama</v>
      </c>
      <c r="F2142" s="151" t="str">
        <f>INDEX(Variables[Variable],MATCH(Systematic[[#This Row],[VariableIndex]],Variables[Index],0))</f>
        <v>FCR (mt: ROX-corr.)</v>
      </c>
      <c r="G2142" s="134">
        <f>Systematic[[#This Row],[Sample]]*1000000+Systematic[[#This Row],[SubSample]]*10000+Systematic[[#This Row],[VariableIndex]]</f>
        <v>6020006</v>
      </c>
      <c r="H2142" s="134">
        <f>Systematic[[#This Row],[SampleVariableLabel]]+100*Systematic[[#This Row],[State]]</f>
        <v>6021106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6</v>
      </c>
      <c r="B2143" s="1">
        <f t="shared" si="100"/>
        <v>2</v>
      </c>
      <c r="C2143" s="1">
        <f>IF(Systematic[[#This Row],[VariableIndex]]&gt;1,C2142,IF(C2142+1=StepsPerSubsample,0,C2142+1))</f>
        <v>11</v>
      </c>
      <c r="D2143" s="1">
        <f t="shared" si="101"/>
        <v>7</v>
      </c>
      <c r="E2143" s="1" t="str">
        <f>INDEX(Protocol[Mark],MATCH(C2143,Protocol[Step],0))</f>
        <v>10Ama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6020007</v>
      </c>
      <c r="H2143" s="134">
        <f>Systematic[[#This Row],[SampleVariableLabel]]+100*Systematic[[#This Row],[State]]</f>
        <v>6021107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6</v>
      </c>
      <c r="B2144" s="1">
        <f t="shared" si="100"/>
        <v>2</v>
      </c>
      <c r="C2144" s="1">
        <f>IF(Systematic[[#This Row],[VariableIndex]]&gt;1,C2143,IF(C2143+1=StepsPerSubsample,0,C2143+1))</f>
        <v>12</v>
      </c>
      <c r="D2144" s="1">
        <f t="shared" si="101"/>
        <v>1</v>
      </c>
      <c r="E2144" s="1" t="str">
        <f>INDEX(Protocol[Mark],MATCH(C2144,Protocol[Step],0))</f>
        <v>11AsTm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6020001</v>
      </c>
      <c r="H2144" s="134">
        <f>Systematic[[#This Row],[SampleVariableLabel]]+100*Systematic[[#This Row],[State]]</f>
        <v>6021201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6</v>
      </c>
      <c r="B2145" s="1">
        <f t="shared" si="100"/>
        <v>2</v>
      </c>
      <c r="C2145" s="1">
        <f>IF(Systematic[[#This Row],[VariableIndex]]&gt;1,C2144,IF(C2144+1=StepsPerSubsample,0,C2144+1))</f>
        <v>12</v>
      </c>
      <c r="D2145" s="1">
        <f t="shared" si="101"/>
        <v>2</v>
      </c>
      <c r="E2145" s="1" t="str">
        <f>INDEX(Protocol[Mark],MATCH(C2145,Protocol[Step],0))</f>
        <v>11AsTm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6020002</v>
      </c>
      <c r="H2145" s="134">
        <f>Systematic[[#This Row],[SampleVariableLabel]]+100*Systematic[[#This Row],[State]]</f>
        <v>6021202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6</v>
      </c>
      <c r="B2146" s="1">
        <f t="shared" si="100"/>
        <v>2</v>
      </c>
      <c r="C2146" s="1">
        <f>IF(Systematic[[#This Row],[VariableIndex]]&gt;1,C2145,IF(C2145+1=StepsPerSubsample,0,C2145+1))</f>
        <v>12</v>
      </c>
      <c r="D2146" s="1">
        <f t="shared" si="101"/>
        <v>3</v>
      </c>
      <c r="E2146" s="1" t="str">
        <f>INDEX(Protocol[Mark],MATCH(C2146,Protocol[Step],0))</f>
        <v>11AsTm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6020003</v>
      </c>
      <c r="H2146" s="134">
        <f>Systematic[[#This Row],[SampleVariableLabel]]+100*Systematic[[#This Row],[State]]</f>
        <v>6021203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6</v>
      </c>
      <c r="B2147" s="1">
        <f t="shared" si="100"/>
        <v>2</v>
      </c>
      <c r="C2147" s="1">
        <f>IF(Systematic[[#This Row],[VariableIndex]]&gt;1,C2146,IF(C2146+1=StepsPerSubsample,0,C2146+1))</f>
        <v>12</v>
      </c>
      <c r="D2147" s="1">
        <f t="shared" si="101"/>
        <v>4</v>
      </c>
      <c r="E2147" s="1" t="str">
        <f>INDEX(Protocol[Mark],MATCH(C2147,Protocol[Step],0))</f>
        <v>11AsTm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6020004</v>
      </c>
      <c r="H2147" s="134">
        <f>Systematic[[#This Row],[SampleVariableLabel]]+100*Systematic[[#This Row],[State]]</f>
        <v>6021204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6</v>
      </c>
      <c r="B2148" s="1">
        <f t="shared" si="100"/>
        <v>2</v>
      </c>
      <c r="C2148" s="1">
        <f>IF(Systematic[[#This Row],[VariableIndex]]&gt;1,C2147,IF(C2147+1=StepsPerSubsample,0,C2147+1))</f>
        <v>12</v>
      </c>
      <c r="D2148" s="1">
        <f t="shared" si="101"/>
        <v>5</v>
      </c>
      <c r="E2148" s="1" t="str">
        <f>INDEX(Protocol[Mark],MATCH(C2148,Protocol[Step],0))</f>
        <v>11AsTm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6020005</v>
      </c>
      <c r="H2148" s="134">
        <f>Systematic[[#This Row],[SampleVariableLabel]]+100*Systematic[[#This Row],[State]]</f>
        <v>6021205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6</v>
      </c>
      <c r="B2149" s="1">
        <f t="shared" si="100"/>
        <v>2</v>
      </c>
      <c r="C2149" s="1">
        <f>IF(Systematic[[#This Row],[VariableIndex]]&gt;1,C2148,IF(C2148+1=StepsPerSubsample,0,C2148+1))</f>
        <v>12</v>
      </c>
      <c r="D2149" s="1">
        <f t="shared" si="101"/>
        <v>6</v>
      </c>
      <c r="E2149" s="1" t="str">
        <f>INDEX(Protocol[Mark],MATCH(C2149,Protocol[Step],0))</f>
        <v>11AsTm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6020006</v>
      </c>
      <c r="H2149" s="134">
        <f>Systematic[[#This Row],[SampleVariableLabel]]+100*Systematic[[#This Row],[State]]</f>
        <v>6021206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6</v>
      </c>
      <c r="B2150" s="1">
        <f t="shared" si="100"/>
        <v>2</v>
      </c>
      <c r="C2150" s="1">
        <f>IF(Systematic[[#This Row],[VariableIndex]]&gt;1,C2149,IF(C2149+1=StepsPerSubsample,0,C2149+1))</f>
        <v>12</v>
      </c>
      <c r="D2150" s="1">
        <f t="shared" si="101"/>
        <v>7</v>
      </c>
      <c r="E2150" s="1" t="str">
        <f>INDEX(Protocol[Mark],MATCH(C2150,Protocol[Step],0))</f>
        <v>11AsTm</v>
      </c>
      <c r="F2150" s="151" t="str">
        <f>INDEX(Variables[Variable],MATCH(Systematic[[#This Row],[VariableIndex]],Variables[Index],0))</f>
        <v>FCR (mt: ROX-corr.)</v>
      </c>
      <c r="G2150" s="134">
        <f>Systematic[[#This Row],[Sample]]*1000000+Systematic[[#This Row],[SubSample]]*10000+Systematic[[#This Row],[VariableIndex]]</f>
        <v>6020007</v>
      </c>
      <c r="H2150" s="134">
        <f>Systematic[[#This Row],[SampleVariableLabel]]+100*Systematic[[#This Row],[State]]</f>
        <v>6021207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6</v>
      </c>
      <c r="B2151" s="1">
        <f t="shared" si="100"/>
        <v>2</v>
      </c>
      <c r="C2151" s="1">
        <f>IF(Systematic[[#This Row],[VariableIndex]]&gt;1,C2150,IF(C2150+1=StepsPerSubsample,0,C2150+1))</f>
        <v>13</v>
      </c>
      <c r="D2151" s="1">
        <f t="shared" si="101"/>
        <v>1</v>
      </c>
      <c r="E2151" s="1" t="str">
        <f>INDEX(Protocol[Mark],MATCH(C2151,Protocol[Step],0))</f>
        <v>12Azd</v>
      </c>
      <c r="F2151" s="151" t="str">
        <f>INDEX(Variables[Variable],MATCH(Systematic[[#This Row],[VariableIndex]],Variables[Index],0))</f>
        <v>O2 concentration</v>
      </c>
      <c r="G2151" s="134">
        <f>Systematic[[#This Row],[Sample]]*1000000+Systematic[[#This Row],[SubSample]]*10000+Systematic[[#This Row],[VariableIndex]]</f>
        <v>6020001</v>
      </c>
      <c r="H2151" s="134">
        <f>Systematic[[#This Row],[SampleVariableLabel]]+100*Systematic[[#This Row],[State]]</f>
        <v>6021301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6</v>
      </c>
      <c r="B2152" s="1">
        <f t="shared" si="100"/>
        <v>2</v>
      </c>
      <c r="C2152" s="1">
        <f>IF(Systematic[[#This Row],[VariableIndex]]&gt;1,C2151,IF(C2151+1=StepsPerSubsample,0,C2151+1))</f>
        <v>13</v>
      </c>
      <c r="D2152" s="1">
        <f t="shared" si="101"/>
        <v>2</v>
      </c>
      <c r="E2152" s="1" t="str">
        <f>INDEX(Protocol[Mark],MATCH(C2152,Protocol[Step],0))</f>
        <v>12Azd</v>
      </c>
      <c r="F2152" s="151" t="str">
        <f>INDEX(Variables[Variable],MATCH(Systematic[[#This Row],[VariableIndex]],Variables[Index],0))</f>
        <v>O2 flux per volume</v>
      </c>
      <c r="G2152" s="134">
        <f>Systematic[[#This Row],[Sample]]*1000000+Systematic[[#This Row],[SubSample]]*10000+Systematic[[#This Row],[VariableIndex]]</f>
        <v>6020002</v>
      </c>
      <c r="H2152" s="134">
        <f>Systematic[[#This Row],[SampleVariableLabel]]+100*Systematic[[#This Row],[State]]</f>
        <v>6021302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6</v>
      </c>
      <c r="B2153" s="1">
        <f t="shared" ref="B2153:B2216" si="103">IF(OR(C2153&gt;0,D2153&gt;1),B2152,IF(B2152=SubsamplesPerSample,1,B2152+1))</f>
        <v>2</v>
      </c>
      <c r="C2153" s="1">
        <f>IF(Systematic[[#This Row],[VariableIndex]]&gt;1,C2152,IF(C2152+1=StepsPerSubsample,0,C2152+1))</f>
        <v>13</v>
      </c>
      <c r="D2153" s="1">
        <f t="shared" si="101"/>
        <v>3</v>
      </c>
      <c r="E2153" s="1" t="str">
        <f>INDEX(Protocol[Mark],MATCH(C2153,Protocol[Step],0))</f>
        <v>12Azd</v>
      </c>
      <c r="F2153" s="151" t="str">
        <f>INDEX(Variables[Variable],MATCH(Systematic[[#This Row],[VariableIndex]],Variables[Index],0))</f>
        <v>Specific flux</v>
      </c>
      <c r="G2153" s="134">
        <f>Systematic[[#This Row],[Sample]]*1000000+Systematic[[#This Row],[SubSample]]*10000+Systematic[[#This Row],[VariableIndex]]</f>
        <v>6020003</v>
      </c>
      <c r="H2153" s="134">
        <f>Systematic[[#This Row],[SampleVariableLabel]]+100*Systematic[[#This Row],[State]]</f>
        <v>6021303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6</v>
      </c>
      <c r="B2154" s="1">
        <f t="shared" si="103"/>
        <v>2</v>
      </c>
      <c r="C2154" s="1">
        <f>IF(Systematic[[#This Row],[VariableIndex]]&gt;1,C2153,IF(C2153+1=StepsPerSubsample,0,C2153+1))</f>
        <v>13</v>
      </c>
      <c r="D2154" s="1">
        <f t="shared" si="101"/>
        <v>4</v>
      </c>
      <c r="E2154" s="1" t="str">
        <f>INDEX(Protocol[Mark],MATCH(C2154,Protocol[Step],0))</f>
        <v>12Azd</v>
      </c>
      <c r="F2154" s="151" t="str">
        <f>INDEX(Variables[Variable],MATCH(Systematic[[#This Row],[VariableIndex]],Variables[Index],0))</f>
        <v>Flux control ratio</v>
      </c>
      <c r="G2154" s="134">
        <f>Systematic[[#This Row],[Sample]]*1000000+Systematic[[#This Row],[SubSample]]*10000+Systematic[[#This Row],[VariableIndex]]</f>
        <v>6020004</v>
      </c>
      <c r="H2154" s="134">
        <f>Systematic[[#This Row],[SampleVariableLabel]]+100*Systematic[[#This Row],[State]]</f>
        <v>6021304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6</v>
      </c>
      <c r="B2155" s="1">
        <f t="shared" si="103"/>
        <v>2</v>
      </c>
      <c r="C2155" s="1">
        <f>IF(Systematic[[#This Row],[VariableIndex]]&gt;1,C2154,IF(C2154+1=StepsPerSubsample,0,C2154+1))</f>
        <v>13</v>
      </c>
      <c r="D2155" s="1">
        <f t="shared" si="101"/>
        <v>5</v>
      </c>
      <c r="E2155" s="1" t="str">
        <f>INDEX(Protocol[Mark],MATCH(C2155,Protocol[Step],0))</f>
        <v>12Azd</v>
      </c>
      <c r="F2155" s="151" t="str">
        <f>INDEX(Variables[Variable],MATCH(Systematic[[#This Row],[VariableIndex]],Variables[Index],0))</f>
        <v>Specific flux (mt)</v>
      </c>
      <c r="G2155" s="134">
        <f>Systematic[[#This Row],[Sample]]*1000000+Systematic[[#This Row],[SubSample]]*10000+Systematic[[#This Row],[VariableIndex]]</f>
        <v>6020005</v>
      </c>
      <c r="H2155" s="134">
        <f>Systematic[[#This Row],[SampleVariableLabel]]+100*Systematic[[#This Row],[State]]</f>
        <v>6021305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6</v>
      </c>
      <c r="B2156" s="1">
        <f t="shared" si="103"/>
        <v>2</v>
      </c>
      <c r="C2156" s="1">
        <f>IF(Systematic[[#This Row],[VariableIndex]]&gt;1,C2155,IF(C2155+1=StepsPerSubsample,0,C2155+1))</f>
        <v>13</v>
      </c>
      <c r="D2156" s="1">
        <f t="shared" si="101"/>
        <v>6</v>
      </c>
      <c r="E2156" s="1" t="str">
        <f>INDEX(Protocol[Mark],MATCH(C2156,Protocol[Step],0))</f>
        <v>12Azd</v>
      </c>
      <c r="F2156" s="151" t="str">
        <f>INDEX(Variables[Variable],MATCH(Systematic[[#This Row],[VariableIndex]],Variables[Index],0))</f>
        <v>FCR (mt: ROX-corr.)</v>
      </c>
      <c r="G2156" s="134">
        <f>Systematic[[#This Row],[Sample]]*1000000+Systematic[[#This Row],[SubSample]]*10000+Systematic[[#This Row],[VariableIndex]]</f>
        <v>6020006</v>
      </c>
      <c r="H2156" s="134">
        <f>Systematic[[#This Row],[SampleVariableLabel]]+100*Systematic[[#This Row],[State]]</f>
        <v>6021306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6</v>
      </c>
      <c r="B2157" s="1">
        <f t="shared" si="103"/>
        <v>2</v>
      </c>
      <c r="C2157" s="1">
        <f>IF(Systematic[[#This Row],[VariableIndex]]&gt;1,C2156,IF(C2156+1=StepsPerSubsample,0,C2156+1))</f>
        <v>13</v>
      </c>
      <c r="D2157" s="1">
        <f t="shared" si="101"/>
        <v>7</v>
      </c>
      <c r="E2157" s="1" t="str">
        <f>INDEX(Protocol[Mark],MATCH(C2157,Protocol[Step],0))</f>
        <v>12Azd</v>
      </c>
      <c r="F2157" s="151" t="str">
        <f>INDEX(Variables[Variable],MATCH(Systematic[[#This Row],[VariableIndex]],Variables[Index],0))</f>
        <v>FCR (mt: ROX-corr.)</v>
      </c>
      <c r="G2157" s="134">
        <f>Systematic[[#This Row],[Sample]]*1000000+Systematic[[#This Row],[SubSample]]*10000+Systematic[[#This Row],[VariableIndex]]</f>
        <v>6020007</v>
      </c>
      <c r="H2157" s="134">
        <f>Systematic[[#This Row],[SampleVariableLabel]]+100*Systematic[[#This Row],[State]]</f>
        <v>6021307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6</v>
      </c>
      <c r="B2158" s="1">
        <f t="shared" si="103"/>
        <v>3</v>
      </c>
      <c r="C2158" s="1">
        <f>IF(Systematic[[#This Row],[VariableIndex]]&gt;1,C2157,IF(C2157+1=StepsPerSubsample,0,C2157+1))</f>
        <v>0</v>
      </c>
      <c r="D2158" s="1">
        <f t="shared" si="101"/>
        <v>1</v>
      </c>
      <c r="E2158" s="1" t="str">
        <f>INDEX(Protocol[Mark],MATCH(C2158,Protocol[Step],0))</f>
        <v>1ce</v>
      </c>
      <c r="F2158" s="151" t="str">
        <f>INDEX(Variables[Variable],MATCH(Systematic[[#This Row],[VariableIndex]],Variables[Index],0))</f>
        <v>O2 concentration</v>
      </c>
      <c r="G2158" s="134">
        <f>Systematic[[#This Row],[Sample]]*1000000+Systematic[[#This Row],[SubSample]]*10000+Systematic[[#This Row],[VariableIndex]]</f>
        <v>6030001</v>
      </c>
      <c r="H2158" s="134">
        <f>Systematic[[#This Row],[SampleVariableLabel]]+100*Systematic[[#This Row],[State]]</f>
        <v>6030001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6</v>
      </c>
      <c r="B2159" s="1">
        <f t="shared" si="103"/>
        <v>3</v>
      </c>
      <c r="C2159" s="1">
        <f>IF(Systematic[[#This Row],[VariableIndex]]&gt;1,C2158,IF(C2158+1=StepsPerSubsample,0,C2158+1))</f>
        <v>0</v>
      </c>
      <c r="D2159" s="1">
        <f t="shared" si="101"/>
        <v>2</v>
      </c>
      <c r="E2159" s="1" t="str">
        <f>INDEX(Protocol[Mark],MATCH(C2159,Protocol[Step],0))</f>
        <v>1ce</v>
      </c>
      <c r="F2159" s="151" t="str">
        <f>INDEX(Variables[Variable],MATCH(Systematic[[#This Row],[VariableIndex]],Variables[Index],0))</f>
        <v>O2 flux per volume</v>
      </c>
      <c r="G2159" s="134">
        <f>Systematic[[#This Row],[Sample]]*1000000+Systematic[[#This Row],[SubSample]]*10000+Systematic[[#This Row],[VariableIndex]]</f>
        <v>6030002</v>
      </c>
      <c r="H2159" s="134">
        <f>Systematic[[#This Row],[SampleVariableLabel]]+100*Systematic[[#This Row],[State]]</f>
        <v>6030002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6</v>
      </c>
      <c r="B2160" s="1">
        <f t="shared" si="103"/>
        <v>3</v>
      </c>
      <c r="C2160" s="1">
        <f>IF(Systematic[[#This Row],[VariableIndex]]&gt;1,C2159,IF(C2159+1=StepsPerSubsample,0,C2159+1))</f>
        <v>0</v>
      </c>
      <c r="D2160" s="1">
        <f t="shared" si="101"/>
        <v>3</v>
      </c>
      <c r="E2160" s="1" t="str">
        <f>INDEX(Protocol[Mark],MATCH(C2160,Protocol[Step],0))</f>
        <v>1ce</v>
      </c>
      <c r="F2160" s="151" t="str">
        <f>INDEX(Variables[Variable],MATCH(Systematic[[#This Row],[VariableIndex]],Variables[Index],0))</f>
        <v>Specific flux</v>
      </c>
      <c r="G2160" s="134">
        <f>Systematic[[#This Row],[Sample]]*1000000+Systematic[[#This Row],[SubSample]]*10000+Systematic[[#This Row],[VariableIndex]]</f>
        <v>6030003</v>
      </c>
      <c r="H2160" s="134">
        <f>Systematic[[#This Row],[SampleVariableLabel]]+100*Systematic[[#This Row],[State]]</f>
        <v>6030003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6</v>
      </c>
      <c r="B2161" s="1">
        <f t="shared" si="103"/>
        <v>3</v>
      </c>
      <c r="C2161" s="1">
        <f>IF(Systematic[[#This Row],[VariableIndex]]&gt;1,C2160,IF(C2160+1=StepsPerSubsample,0,C2160+1))</f>
        <v>0</v>
      </c>
      <c r="D2161" s="1">
        <f t="shared" si="101"/>
        <v>4</v>
      </c>
      <c r="E2161" s="1" t="str">
        <f>INDEX(Protocol[Mark],MATCH(C2161,Protocol[Step],0))</f>
        <v>1ce</v>
      </c>
      <c r="F2161" s="151" t="str">
        <f>INDEX(Variables[Variable],MATCH(Systematic[[#This Row],[VariableIndex]],Variables[Index],0))</f>
        <v>Flux control ratio</v>
      </c>
      <c r="G2161" s="134">
        <f>Systematic[[#This Row],[Sample]]*1000000+Systematic[[#This Row],[SubSample]]*10000+Systematic[[#This Row],[VariableIndex]]</f>
        <v>6030004</v>
      </c>
      <c r="H2161" s="134">
        <f>Systematic[[#This Row],[SampleVariableLabel]]+100*Systematic[[#This Row],[State]]</f>
        <v>6030004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6</v>
      </c>
      <c r="B2162" s="1">
        <f t="shared" si="103"/>
        <v>3</v>
      </c>
      <c r="C2162" s="1">
        <f>IF(Systematic[[#This Row],[VariableIndex]]&gt;1,C2161,IF(C2161+1=StepsPerSubsample,0,C2161+1))</f>
        <v>0</v>
      </c>
      <c r="D2162" s="1">
        <f t="shared" si="101"/>
        <v>5</v>
      </c>
      <c r="E2162" s="1" t="str">
        <f>INDEX(Protocol[Mark],MATCH(C2162,Protocol[Step],0))</f>
        <v>1ce</v>
      </c>
      <c r="F2162" s="151" t="str">
        <f>INDEX(Variables[Variable],MATCH(Systematic[[#This Row],[VariableIndex]],Variables[Index],0))</f>
        <v>Specific flux (mt)</v>
      </c>
      <c r="G2162" s="134">
        <f>Systematic[[#This Row],[Sample]]*1000000+Systematic[[#This Row],[SubSample]]*10000+Systematic[[#This Row],[VariableIndex]]</f>
        <v>6030005</v>
      </c>
      <c r="H2162" s="134">
        <f>Systematic[[#This Row],[SampleVariableLabel]]+100*Systematic[[#This Row],[State]]</f>
        <v>6030005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6</v>
      </c>
      <c r="B2163" s="1">
        <f t="shared" si="103"/>
        <v>3</v>
      </c>
      <c r="C2163" s="1">
        <f>IF(Systematic[[#This Row],[VariableIndex]]&gt;1,C2162,IF(C2162+1=StepsPerSubsample,0,C2162+1))</f>
        <v>0</v>
      </c>
      <c r="D2163" s="1">
        <f t="shared" si="101"/>
        <v>6</v>
      </c>
      <c r="E2163" s="1" t="str">
        <f>INDEX(Protocol[Mark],MATCH(C2163,Protocol[Step],0))</f>
        <v>1ce</v>
      </c>
      <c r="F2163" s="151" t="str">
        <f>INDEX(Variables[Variable],MATCH(Systematic[[#This Row],[VariableIndex]],Variables[Index],0))</f>
        <v>FCR (mt: ROX-corr.)</v>
      </c>
      <c r="G2163" s="134">
        <f>Systematic[[#This Row],[Sample]]*1000000+Systematic[[#This Row],[SubSample]]*10000+Systematic[[#This Row],[VariableIndex]]</f>
        <v>6030006</v>
      </c>
      <c r="H2163" s="134">
        <f>Systematic[[#This Row],[SampleVariableLabel]]+100*Systematic[[#This Row],[State]]</f>
        <v>6030006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6</v>
      </c>
      <c r="B2164" s="1">
        <f t="shared" si="103"/>
        <v>3</v>
      </c>
      <c r="C2164" s="1">
        <f>IF(Systematic[[#This Row],[VariableIndex]]&gt;1,C2163,IF(C2163+1=StepsPerSubsample,0,C2163+1))</f>
        <v>0</v>
      </c>
      <c r="D2164" s="1">
        <f t="shared" si="101"/>
        <v>7</v>
      </c>
      <c r="E2164" s="1" t="str">
        <f>INDEX(Protocol[Mark],MATCH(C2164,Protocol[Step],0))</f>
        <v>1ce</v>
      </c>
      <c r="F2164" s="151" t="str">
        <f>INDEX(Variables[Variable],MATCH(Systematic[[#This Row],[VariableIndex]],Variables[Index],0))</f>
        <v>FCR (mt: ROX-corr.)</v>
      </c>
      <c r="G2164" s="134">
        <f>Systematic[[#This Row],[Sample]]*1000000+Systematic[[#This Row],[SubSample]]*10000+Systematic[[#This Row],[VariableIndex]]</f>
        <v>6030007</v>
      </c>
      <c r="H2164" s="134">
        <f>Systematic[[#This Row],[SampleVariableLabel]]+100*Systematic[[#This Row],[State]]</f>
        <v>6030007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6</v>
      </c>
      <c r="B2165" s="1">
        <f t="shared" si="103"/>
        <v>3</v>
      </c>
      <c r="C2165" s="1">
        <f>IF(Systematic[[#This Row],[VariableIndex]]&gt;1,C2164,IF(C2164+1=StepsPerSubsample,0,C2164+1))</f>
        <v>1</v>
      </c>
      <c r="D2165" s="1">
        <f t="shared" si="101"/>
        <v>1</v>
      </c>
      <c r="E2165" s="1" t="str">
        <f>INDEX(Protocol[Mark],MATCH(C2165,Protocol[Step],0))</f>
        <v>2P10</v>
      </c>
      <c r="F2165" s="151" t="str">
        <f>INDEX(Variables[Variable],MATCH(Systematic[[#This Row],[VariableIndex]],Variables[Index],0))</f>
        <v>O2 concentration</v>
      </c>
      <c r="G2165" s="134">
        <f>Systematic[[#This Row],[Sample]]*1000000+Systematic[[#This Row],[SubSample]]*10000+Systematic[[#This Row],[VariableIndex]]</f>
        <v>6030001</v>
      </c>
      <c r="H2165" s="134">
        <f>Systematic[[#This Row],[SampleVariableLabel]]+100*Systematic[[#This Row],[State]]</f>
        <v>6030101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6</v>
      </c>
      <c r="B2166" s="1">
        <f t="shared" si="103"/>
        <v>3</v>
      </c>
      <c r="C2166" s="1">
        <f>IF(Systematic[[#This Row],[VariableIndex]]&gt;1,C2165,IF(C2165+1=StepsPerSubsample,0,C2165+1))</f>
        <v>1</v>
      </c>
      <c r="D2166" s="1">
        <f t="shared" si="101"/>
        <v>2</v>
      </c>
      <c r="E2166" s="1" t="str">
        <f>INDEX(Protocol[Mark],MATCH(C2166,Protocol[Step],0))</f>
        <v>2P10</v>
      </c>
      <c r="F2166" s="151" t="str">
        <f>INDEX(Variables[Variable],MATCH(Systematic[[#This Row],[VariableIndex]],Variables[Index],0))</f>
        <v>O2 flux per volume</v>
      </c>
      <c r="G2166" s="134">
        <f>Systematic[[#This Row],[Sample]]*1000000+Systematic[[#This Row],[SubSample]]*10000+Systematic[[#This Row],[VariableIndex]]</f>
        <v>6030002</v>
      </c>
      <c r="H2166" s="134">
        <f>Systematic[[#This Row],[SampleVariableLabel]]+100*Systematic[[#This Row],[State]]</f>
        <v>6030102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6</v>
      </c>
      <c r="B2167" s="1">
        <f t="shared" si="103"/>
        <v>3</v>
      </c>
      <c r="C2167" s="1">
        <f>IF(Systematic[[#This Row],[VariableIndex]]&gt;1,C2166,IF(C2166+1=StepsPerSubsample,0,C2166+1))</f>
        <v>1</v>
      </c>
      <c r="D2167" s="1">
        <f t="shared" si="101"/>
        <v>3</v>
      </c>
      <c r="E2167" s="1" t="str">
        <f>INDEX(Protocol[Mark],MATCH(C2167,Protocol[Step],0))</f>
        <v>2P10</v>
      </c>
      <c r="F2167" s="151" t="str">
        <f>INDEX(Variables[Variable],MATCH(Systematic[[#This Row],[VariableIndex]],Variables[Index],0))</f>
        <v>Specific flux</v>
      </c>
      <c r="G2167" s="134">
        <f>Systematic[[#This Row],[Sample]]*1000000+Systematic[[#This Row],[SubSample]]*10000+Systematic[[#This Row],[VariableIndex]]</f>
        <v>6030003</v>
      </c>
      <c r="H2167" s="134">
        <f>Systematic[[#This Row],[SampleVariableLabel]]+100*Systematic[[#This Row],[State]]</f>
        <v>6030103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6</v>
      </c>
      <c r="B2168" s="1">
        <f t="shared" si="103"/>
        <v>3</v>
      </c>
      <c r="C2168" s="1">
        <f>IF(Systematic[[#This Row],[VariableIndex]]&gt;1,C2167,IF(C2167+1=StepsPerSubsample,0,C2167+1))</f>
        <v>1</v>
      </c>
      <c r="D2168" s="1">
        <f t="shared" si="101"/>
        <v>4</v>
      </c>
      <c r="E2168" s="1" t="str">
        <f>INDEX(Protocol[Mark],MATCH(C2168,Protocol[Step],0))</f>
        <v>2P10</v>
      </c>
      <c r="F2168" s="151" t="str">
        <f>INDEX(Variables[Variable],MATCH(Systematic[[#This Row],[VariableIndex]],Variables[Index],0))</f>
        <v>Flux control ratio</v>
      </c>
      <c r="G2168" s="134">
        <f>Systematic[[#This Row],[Sample]]*1000000+Systematic[[#This Row],[SubSample]]*10000+Systematic[[#This Row],[VariableIndex]]</f>
        <v>6030004</v>
      </c>
      <c r="H2168" s="134">
        <f>Systematic[[#This Row],[SampleVariableLabel]]+100*Systematic[[#This Row],[State]]</f>
        <v>6030104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6</v>
      </c>
      <c r="B2169" s="1">
        <f t="shared" si="103"/>
        <v>3</v>
      </c>
      <c r="C2169" s="1">
        <f>IF(Systematic[[#This Row],[VariableIndex]]&gt;1,C2168,IF(C2168+1=StepsPerSubsample,0,C2168+1))</f>
        <v>1</v>
      </c>
      <c r="D2169" s="1">
        <f t="shared" si="101"/>
        <v>5</v>
      </c>
      <c r="E2169" s="1" t="str">
        <f>INDEX(Protocol[Mark],MATCH(C2169,Protocol[Step],0))</f>
        <v>2P10</v>
      </c>
      <c r="F2169" s="151" t="str">
        <f>INDEX(Variables[Variable],MATCH(Systematic[[#This Row],[VariableIndex]],Variables[Index],0))</f>
        <v>Specific flux (mt)</v>
      </c>
      <c r="G2169" s="134">
        <f>Systematic[[#This Row],[Sample]]*1000000+Systematic[[#This Row],[SubSample]]*10000+Systematic[[#This Row],[VariableIndex]]</f>
        <v>6030005</v>
      </c>
      <c r="H2169" s="134">
        <f>Systematic[[#This Row],[SampleVariableLabel]]+100*Systematic[[#This Row],[State]]</f>
        <v>6030105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6</v>
      </c>
      <c r="B2170" s="1">
        <f t="shared" si="103"/>
        <v>3</v>
      </c>
      <c r="C2170" s="1">
        <f>IF(Systematic[[#This Row],[VariableIndex]]&gt;1,C2169,IF(C2169+1=StepsPerSubsample,0,C2169+1))</f>
        <v>1</v>
      </c>
      <c r="D2170" s="1">
        <f t="shared" si="101"/>
        <v>6</v>
      </c>
      <c r="E2170" s="1" t="str">
        <f>INDEX(Protocol[Mark],MATCH(C2170,Protocol[Step],0))</f>
        <v>2P10</v>
      </c>
      <c r="F2170" s="151" t="str">
        <f>INDEX(Variables[Variable],MATCH(Systematic[[#This Row],[VariableIndex]],Variables[Index],0))</f>
        <v>FCR (mt: ROX-corr.)</v>
      </c>
      <c r="G2170" s="134">
        <f>Systematic[[#This Row],[Sample]]*1000000+Systematic[[#This Row],[SubSample]]*10000+Systematic[[#This Row],[VariableIndex]]</f>
        <v>6030006</v>
      </c>
      <c r="H2170" s="134">
        <f>Systematic[[#This Row],[SampleVariableLabel]]+100*Systematic[[#This Row],[State]]</f>
        <v>6030106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6</v>
      </c>
      <c r="B2171" s="1">
        <f t="shared" si="103"/>
        <v>3</v>
      </c>
      <c r="C2171" s="1">
        <f>IF(Systematic[[#This Row],[VariableIndex]]&gt;1,C2170,IF(C2170+1=StepsPerSubsample,0,C2170+1))</f>
        <v>1</v>
      </c>
      <c r="D2171" s="1">
        <f t="shared" si="101"/>
        <v>7</v>
      </c>
      <c r="E2171" s="1" t="str">
        <f>INDEX(Protocol[Mark],MATCH(C2171,Protocol[Step],0))</f>
        <v>2P10</v>
      </c>
      <c r="F2171" s="151" t="str">
        <f>INDEX(Variables[Variable],MATCH(Systematic[[#This Row],[VariableIndex]],Variables[Index],0))</f>
        <v>FCR (mt: ROX-corr.)</v>
      </c>
      <c r="G2171" s="134">
        <f>Systematic[[#This Row],[Sample]]*1000000+Systematic[[#This Row],[SubSample]]*10000+Systematic[[#This Row],[VariableIndex]]</f>
        <v>6030007</v>
      </c>
      <c r="H2171" s="134">
        <f>Systematic[[#This Row],[SampleVariableLabel]]+100*Systematic[[#This Row],[State]]</f>
        <v>6030107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6</v>
      </c>
      <c r="B2172" s="1">
        <f t="shared" si="103"/>
        <v>3</v>
      </c>
      <c r="C2172" s="1">
        <f>IF(Systematic[[#This Row],[VariableIndex]]&gt;1,C2171,IF(C2171+1=StepsPerSubsample,0,C2171+1))</f>
        <v>2</v>
      </c>
      <c r="D2172" s="1">
        <f t="shared" si="101"/>
        <v>1</v>
      </c>
      <c r="E2172" s="1" t="str">
        <f>INDEX(Protocol[Mark],MATCH(C2172,Protocol[Step],0))</f>
        <v>3Omy</v>
      </c>
      <c r="F2172" s="151" t="str">
        <f>INDEX(Variables[Variable],MATCH(Systematic[[#This Row],[VariableIndex]],Variables[Index],0))</f>
        <v>O2 concentration</v>
      </c>
      <c r="G2172" s="134">
        <f>Systematic[[#This Row],[Sample]]*1000000+Systematic[[#This Row],[SubSample]]*10000+Systematic[[#This Row],[VariableIndex]]</f>
        <v>6030001</v>
      </c>
      <c r="H2172" s="134">
        <f>Systematic[[#This Row],[SampleVariableLabel]]+100*Systematic[[#This Row],[State]]</f>
        <v>6030201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6</v>
      </c>
      <c r="B2173" s="1">
        <f t="shared" si="103"/>
        <v>3</v>
      </c>
      <c r="C2173" s="1">
        <f>IF(Systematic[[#This Row],[VariableIndex]]&gt;1,C2172,IF(C2172+1=StepsPerSubsample,0,C2172+1))</f>
        <v>2</v>
      </c>
      <c r="D2173" s="1">
        <f t="shared" si="101"/>
        <v>2</v>
      </c>
      <c r="E2173" s="1" t="str">
        <f>INDEX(Protocol[Mark],MATCH(C2173,Protocol[Step],0))</f>
        <v>3Omy</v>
      </c>
      <c r="F2173" s="151" t="str">
        <f>INDEX(Variables[Variable],MATCH(Systematic[[#This Row],[VariableIndex]],Variables[Index],0))</f>
        <v>O2 flux per volume</v>
      </c>
      <c r="G2173" s="134">
        <f>Systematic[[#This Row],[Sample]]*1000000+Systematic[[#This Row],[SubSample]]*10000+Systematic[[#This Row],[VariableIndex]]</f>
        <v>6030002</v>
      </c>
      <c r="H2173" s="134">
        <f>Systematic[[#This Row],[SampleVariableLabel]]+100*Systematic[[#This Row],[State]]</f>
        <v>6030202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6</v>
      </c>
      <c r="B2174" s="1">
        <f t="shared" si="103"/>
        <v>3</v>
      </c>
      <c r="C2174" s="1">
        <f>IF(Systematic[[#This Row],[VariableIndex]]&gt;1,C2173,IF(C2173+1=StepsPerSubsample,0,C2173+1))</f>
        <v>2</v>
      </c>
      <c r="D2174" s="1">
        <f t="shared" si="101"/>
        <v>3</v>
      </c>
      <c r="E2174" s="1" t="str">
        <f>INDEX(Protocol[Mark],MATCH(C2174,Protocol[Step],0))</f>
        <v>3Omy</v>
      </c>
      <c r="F2174" s="151" t="str">
        <f>INDEX(Variables[Variable],MATCH(Systematic[[#This Row],[VariableIndex]],Variables[Index],0))</f>
        <v>Specific flux</v>
      </c>
      <c r="G2174" s="134">
        <f>Systematic[[#This Row],[Sample]]*1000000+Systematic[[#This Row],[SubSample]]*10000+Systematic[[#This Row],[VariableIndex]]</f>
        <v>6030003</v>
      </c>
      <c r="H2174" s="134">
        <f>Systematic[[#This Row],[SampleVariableLabel]]+100*Systematic[[#This Row],[State]]</f>
        <v>6030203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6</v>
      </c>
      <c r="B2175" s="1">
        <f t="shared" si="103"/>
        <v>3</v>
      </c>
      <c r="C2175" s="1">
        <f>IF(Systematic[[#This Row],[VariableIndex]]&gt;1,C2174,IF(C2174+1=StepsPerSubsample,0,C2174+1))</f>
        <v>2</v>
      </c>
      <c r="D2175" s="1">
        <f t="shared" si="101"/>
        <v>4</v>
      </c>
      <c r="E2175" s="1" t="str">
        <f>INDEX(Protocol[Mark],MATCH(C2175,Protocol[Step],0))</f>
        <v>3Omy</v>
      </c>
      <c r="F2175" s="151" t="str">
        <f>INDEX(Variables[Variable],MATCH(Systematic[[#This Row],[VariableIndex]],Variables[Index],0))</f>
        <v>Flux control ratio</v>
      </c>
      <c r="G2175" s="134">
        <f>Systematic[[#This Row],[Sample]]*1000000+Systematic[[#This Row],[SubSample]]*10000+Systematic[[#This Row],[VariableIndex]]</f>
        <v>6030004</v>
      </c>
      <c r="H2175" s="134">
        <f>Systematic[[#This Row],[SampleVariableLabel]]+100*Systematic[[#This Row],[State]]</f>
        <v>6030204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6</v>
      </c>
      <c r="B2176" s="1">
        <f t="shared" si="103"/>
        <v>3</v>
      </c>
      <c r="C2176" s="1">
        <f>IF(Systematic[[#This Row],[VariableIndex]]&gt;1,C2175,IF(C2175+1=StepsPerSubsample,0,C2175+1))</f>
        <v>2</v>
      </c>
      <c r="D2176" s="1">
        <f t="shared" si="101"/>
        <v>5</v>
      </c>
      <c r="E2176" s="1" t="str">
        <f>INDEX(Protocol[Mark],MATCH(C2176,Protocol[Step],0))</f>
        <v>3Omy</v>
      </c>
      <c r="F2176" s="151" t="str">
        <f>INDEX(Variables[Variable],MATCH(Systematic[[#This Row],[VariableIndex]],Variables[Index],0))</f>
        <v>Specific flux (mt)</v>
      </c>
      <c r="G2176" s="134">
        <f>Systematic[[#This Row],[Sample]]*1000000+Systematic[[#This Row],[SubSample]]*10000+Systematic[[#This Row],[VariableIndex]]</f>
        <v>6030005</v>
      </c>
      <c r="H2176" s="134">
        <f>Systematic[[#This Row],[SampleVariableLabel]]+100*Systematic[[#This Row],[State]]</f>
        <v>6030205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6</v>
      </c>
      <c r="B2177" s="1">
        <f t="shared" si="103"/>
        <v>3</v>
      </c>
      <c r="C2177" s="1">
        <f>IF(Systematic[[#This Row],[VariableIndex]]&gt;1,C2176,IF(C2176+1=StepsPerSubsample,0,C2176+1))</f>
        <v>2</v>
      </c>
      <c r="D2177" s="1">
        <f t="shared" si="101"/>
        <v>6</v>
      </c>
      <c r="E2177" s="1" t="str">
        <f>INDEX(Protocol[Mark],MATCH(C2177,Protocol[Step],0))</f>
        <v>3Omy</v>
      </c>
      <c r="F2177" s="151" t="str">
        <f>INDEX(Variables[Variable],MATCH(Systematic[[#This Row],[VariableIndex]],Variables[Index],0))</f>
        <v>FCR (mt: ROX-corr.)</v>
      </c>
      <c r="G2177" s="134">
        <f>Systematic[[#This Row],[Sample]]*1000000+Systematic[[#This Row],[SubSample]]*10000+Systematic[[#This Row],[VariableIndex]]</f>
        <v>6030006</v>
      </c>
      <c r="H2177" s="134">
        <f>Systematic[[#This Row],[SampleVariableLabel]]+100*Systematic[[#This Row],[State]]</f>
        <v>6030206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6</v>
      </c>
      <c r="B2178" s="1">
        <f t="shared" si="103"/>
        <v>3</v>
      </c>
      <c r="C2178" s="1">
        <f>IF(Systematic[[#This Row],[VariableIndex]]&gt;1,C2177,IF(C2177+1=StepsPerSubsample,0,C2177+1))</f>
        <v>2</v>
      </c>
      <c r="D2178" s="1">
        <f t="shared" si="101"/>
        <v>7</v>
      </c>
      <c r="E2178" s="1" t="str">
        <f>INDEX(Protocol[Mark],MATCH(C2178,Protocol[Step],0))</f>
        <v>3Omy</v>
      </c>
      <c r="F2178" s="151" t="str">
        <f>INDEX(Variables[Variable],MATCH(Systematic[[#This Row],[VariableIndex]],Variables[Index],0))</f>
        <v>FCR (mt: ROX-corr.)</v>
      </c>
      <c r="G2178" s="134">
        <f>Systematic[[#This Row],[Sample]]*1000000+Systematic[[#This Row],[SubSample]]*10000+Systematic[[#This Row],[VariableIndex]]</f>
        <v>6030007</v>
      </c>
      <c r="H2178" s="134">
        <f>Systematic[[#This Row],[SampleVariableLabel]]+100*Systematic[[#This Row],[State]]</f>
        <v>6030207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6</v>
      </c>
      <c r="B2179" s="1">
        <f t="shared" si="103"/>
        <v>3</v>
      </c>
      <c r="C2179" s="1">
        <f>IF(Systematic[[#This Row],[VariableIndex]]&gt;1,C2178,IF(C2178+1=StepsPerSubsample,0,C2178+1))</f>
        <v>3</v>
      </c>
      <c r="D2179" s="1">
        <f t="shared" ref="D2179:D2242" si="104">IF(D2178=nVariables,1,D2178+1)</f>
        <v>1</v>
      </c>
      <c r="E2179" s="1" t="str">
        <f>INDEX(Protocol[Mark],MATCH(C2179,Protocol[Step],0))</f>
        <v>4U</v>
      </c>
      <c r="F2179" s="151" t="str">
        <f>INDEX(Variables[Variable],MATCH(Systematic[[#This Row],[VariableIndex]],Variables[Index],0))</f>
        <v>O2 concentration</v>
      </c>
      <c r="G2179" s="134">
        <f>Systematic[[#This Row],[Sample]]*1000000+Systematic[[#This Row],[SubSample]]*10000+Systematic[[#This Row],[VariableIndex]]</f>
        <v>6030001</v>
      </c>
      <c r="H2179" s="134">
        <f>Systematic[[#This Row],[SampleVariableLabel]]+100*Systematic[[#This Row],[State]]</f>
        <v>6030301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6</v>
      </c>
      <c r="B2180" s="1">
        <f t="shared" si="103"/>
        <v>3</v>
      </c>
      <c r="C2180" s="1">
        <f>IF(Systematic[[#This Row],[VariableIndex]]&gt;1,C2179,IF(C2179+1=StepsPerSubsample,0,C2179+1))</f>
        <v>3</v>
      </c>
      <c r="D2180" s="1">
        <f t="shared" si="104"/>
        <v>2</v>
      </c>
      <c r="E2180" s="1" t="str">
        <f>INDEX(Protocol[Mark],MATCH(C2180,Protocol[Step],0))</f>
        <v>4U</v>
      </c>
      <c r="F2180" s="151" t="str">
        <f>INDEX(Variables[Variable],MATCH(Systematic[[#This Row],[VariableIndex]],Variables[Index],0))</f>
        <v>O2 flux per volume</v>
      </c>
      <c r="G2180" s="134">
        <f>Systematic[[#This Row],[Sample]]*1000000+Systematic[[#This Row],[SubSample]]*10000+Systematic[[#This Row],[VariableIndex]]</f>
        <v>6030002</v>
      </c>
      <c r="H2180" s="134">
        <f>Systematic[[#This Row],[SampleVariableLabel]]+100*Systematic[[#This Row],[State]]</f>
        <v>6030302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6</v>
      </c>
      <c r="B2181" s="1">
        <f t="shared" si="103"/>
        <v>3</v>
      </c>
      <c r="C2181" s="1">
        <f>IF(Systematic[[#This Row],[VariableIndex]]&gt;1,C2180,IF(C2180+1=StepsPerSubsample,0,C2180+1))</f>
        <v>3</v>
      </c>
      <c r="D2181" s="1">
        <f t="shared" si="104"/>
        <v>3</v>
      </c>
      <c r="E2181" s="1" t="str">
        <f>INDEX(Protocol[Mark],MATCH(C2181,Protocol[Step],0))</f>
        <v>4U</v>
      </c>
      <c r="F2181" s="151" t="str">
        <f>INDEX(Variables[Variable],MATCH(Systematic[[#This Row],[VariableIndex]],Variables[Index],0))</f>
        <v>Specific flux</v>
      </c>
      <c r="G2181" s="134">
        <f>Systematic[[#This Row],[Sample]]*1000000+Systematic[[#This Row],[SubSample]]*10000+Systematic[[#This Row],[VariableIndex]]</f>
        <v>6030003</v>
      </c>
      <c r="H2181" s="134">
        <f>Systematic[[#This Row],[SampleVariableLabel]]+100*Systematic[[#This Row],[State]]</f>
        <v>6030303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6</v>
      </c>
      <c r="B2182" s="1">
        <f t="shared" si="103"/>
        <v>3</v>
      </c>
      <c r="C2182" s="1">
        <f>IF(Systematic[[#This Row],[VariableIndex]]&gt;1,C2181,IF(C2181+1=StepsPerSubsample,0,C2181+1))</f>
        <v>3</v>
      </c>
      <c r="D2182" s="1">
        <f t="shared" si="104"/>
        <v>4</v>
      </c>
      <c r="E2182" s="1" t="str">
        <f>INDEX(Protocol[Mark],MATCH(C2182,Protocol[Step],0))</f>
        <v>4U</v>
      </c>
      <c r="F2182" s="151" t="str">
        <f>INDEX(Variables[Variable],MATCH(Systematic[[#This Row],[VariableIndex]],Variables[Index],0))</f>
        <v>Flux control ratio</v>
      </c>
      <c r="G2182" s="134">
        <f>Systematic[[#This Row],[Sample]]*1000000+Systematic[[#This Row],[SubSample]]*10000+Systematic[[#This Row],[VariableIndex]]</f>
        <v>6030004</v>
      </c>
      <c r="H2182" s="134">
        <f>Systematic[[#This Row],[SampleVariableLabel]]+100*Systematic[[#This Row],[State]]</f>
        <v>6030304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6</v>
      </c>
      <c r="B2183" s="1">
        <f t="shared" si="103"/>
        <v>3</v>
      </c>
      <c r="C2183" s="1">
        <f>IF(Systematic[[#This Row],[VariableIndex]]&gt;1,C2182,IF(C2182+1=StepsPerSubsample,0,C2182+1))</f>
        <v>3</v>
      </c>
      <c r="D2183" s="1">
        <f t="shared" si="104"/>
        <v>5</v>
      </c>
      <c r="E2183" s="1" t="str">
        <f>INDEX(Protocol[Mark],MATCH(C2183,Protocol[Step],0))</f>
        <v>4U</v>
      </c>
      <c r="F2183" s="151" t="str">
        <f>INDEX(Variables[Variable],MATCH(Systematic[[#This Row],[VariableIndex]],Variables[Index],0))</f>
        <v>Specific flux (mt)</v>
      </c>
      <c r="G2183" s="134">
        <f>Systematic[[#This Row],[Sample]]*1000000+Systematic[[#This Row],[SubSample]]*10000+Systematic[[#This Row],[VariableIndex]]</f>
        <v>6030005</v>
      </c>
      <c r="H2183" s="134">
        <f>Systematic[[#This Row],[SampleVariableLabel]]+100*Systematic[[#This Row],[State]]</f>
        <v>6030305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6</v>
      </c>
      <c r="B2184" s="1">
        <f t="shared" si="103"/>
        <v>3</v>
      </c>
      <c r="C2184" s="1">
        <f>IF(Systematic[[#This Row],[VariableIndex]]&gt;1,C2183,IF(C2183+1=StepsPerSubsample,0,C2183+1))</f>
        <v>3</v>
      </c>
      <c r="D2184" s="1">
        <f t="shared" si="104"/>
        <v>6</v>
      </c>
      <c r="E2184" s="1" t="str">
        <f>INDEX(Protocol[Mark],MATCH(C2184,Protocol[Step],0))</f>
        <v>4U</v>
      </c>
      <c r="F2184" s="151" t="str">
        <f>INDEX(Variables[Variable],MATCH(Systematic[[#This Row],[VariableIndex]],Variables[Index],0))</f>
        <v>FCR (mt: ROX-corr.)</v>
      </c>
      <c r="G2184" s="134">
        <f>Systematic[[#This Row],[Sample]]*1000000+Systematic[[#This Row],[SubSample]]*10000+Systematic[[#This Row],[VariableIndex]]</f>
        <v>6030006</v>
      </c>
      <c r="H2184" s="134">
        <f>Systematic[[#This Row],[SampleVariableLabel]]+100*Systematic[[#This Row],[State]]</f>
        <v>6030306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6</v>
      </c>
      <c r="B2185" s="1">
        <f t="shared" si="103"/>
        <v>3</v>
      </c>
      <c r="C2185" s="1">
        <f>IF(Systematic[[#This Row],[VariableIndex]]&gt;1,C2184,IF(C2184+1=StepsPerSubsample,0,C2184+1))</f>
        <v>3</v>
      </c>
      <c r="D2185" s="1">
        <f t="shared" si="104"/>
        <v>7</v>
      </c>
      <c r="E2185" s="1" t="str">
        <f>INDEX(Protocol[Mark],MATCH(C2185,Protocol[Step],0))</f>
        <v>4U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6030007</v>
      </c>
      <c r="H2185" s="134">
        <f>Systematic[[#This Row],[SampleVariableLabel]]+100*Systematic[[#This Row],[State]]</f>
        <v>6030307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6</v>
      </c>
      <c r="B2186" s="1">
        <f t="shared" si="103"/>
        <v>3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5Glc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6030001</v>
      </c>
      <c r="H2186" s="134">
        <f>Systematic[[#This Row],[SampleVariableLabel]]+100*Systematic[[#This Row],[State]]</f>
        <v>6030401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6</v>
      </c>
      <c r="B2187" s="1">
        <f t="shared" si="103"/>
        <v>3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5Glc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6030002</v>
      </c>
      <c r="H2187" s="134">
        <f>Systematic[[#This Row],[SampleVariableLabel]]+100*Systematic[[#This Row],[State]]</f>
        <v>6030402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6</v>
      </c>
      <c r="B2188" s="1">
        <f t="shared" si="103"/>
        <v>3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5Glc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6030003</v>
      </c>
      <c r="H2188" s="134">
        <f>Systematic[[#This Row],[SampleVariableLabel]]+100*Systematic[[#This Row],[State]]</f>
        <v>6030403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6</v>
      </c>
      <c r="B2189" s="1">
        <f t="shared" si="103"/>
        <v>3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5Glc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6030004</v>
      </c>
      <c r="H2189" s="134">
        <f>Systematic[[#This Row],[SampleVariableLabel]]+100*Systematic[[#This Row],[State]]</f>
        <v>6030404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6</v>
      </c>
      <c r="B2190" s="1">
        <f t="shared" si="103"/>
        <v>3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5Glc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6030005</v>
      </c>
      <c r="H2190" s="134">
        <f>Systematic[[#This Row],[SampleVariableLabel]]+100*Systematic[[#This Row],[State]]</f>
        <v>6030405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6</v>
      </c>
      <c r="B2191" s="1">
        <f t="shared" si="103"/>
        <v>3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5Glc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6030006</v>
      </c>
      <c r="H2191" s="134">
        <f>Systematic[[#This Row],[SampleVariableLabel]]+100*Systematic[[#This Row],[State]]</f>
        <v>6030406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6</v>
      </c>
      <c r="B2192" s="1">
        <f t="shared" si="103"/>
        <v>3</v>
      </c>
      <c r="C2192" s="1">
        <f>IF(Systematic[[#This Row],[VariableIndex]]&gt;1,C2191,IF(C2191+1=StepsPerSubsample,0,C2191+1))</f>
        <v>4</v>
      </c>
      <c r="D2192" s="1">
        <f t="shared" si="104"/>
        <v>7</v>
      </c>
      <c r="E2192" s="1" t="str">
        <f>INDEX(Protocol[Mark],MATCH(C2192,Protocol[Step],0))</f>
        <v>5Glc</v>
      </c>
      <c r="F2192" s="151" t="str">
        <f>INDEX(Variables[Variable],MATCH(Systematic[[#This Row],[VariableIndex]],Variables[Index],0))</f>
        <v>FCR (mt: ROX-corr.)</v>
      </c>
      <c r="G2192" s="134">
        <f>Systematic[[#This Row],[Sample]]*1000000+Systematic[[#This Row],[SubSample]]*10000+Systematic[[#This Row],[VariableIndex]]</f>
        <v>6030007</v>
      </c>
      <c r="H2192" s="134">
        <f>Systematic[[#This Row],[SampleVariableLabel]]+100*Systematic[[#This Row],[State]]</f>
        <v>6030407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6</v>
      </c>
      <c r="B2193" s="1">
        <f t="shared" si="103"/>
        <v>3</v>
      </c>
      <c r="C2193" s="1">
        <f>IF(Systematic[[#This Row],[VariableIndex]]&gt;1,C2192,IF(C2192+1=StepsPerSubsample,0,C2192+1))</f>
        <v>5</v>
      </c>
      <c r="D2193" s="1">
        <f t="shared" si="104"/>
        <v>1</v>
      </c>
      <c r="E2193" s="1" t="str">
        <f>INDEX(Protocol[Mark],MATCH(C2193,Protocol[Step],0))</f>
        <v>6M2</v>
      </c>
      <c r="F2193" s="151" t="str">
        <f>INDEX(Variables[Variable],MATCH(Systematic[[#This Row],[VariableIndex]],Variables[Index],0))</f>
        <v>O2 concentration</v>
      </c>
      <c r="G2193" s="134">
        <f>Systematic[[#This Row],[Sample]]*1000000+Systematic[[#This Row],[SubSample]]*10000+Systematic[[#This Row],[VariableIndex]]</f>
        <v>6030001</v>
      </c>
      <c r="H2193" s="134">
        <f>Systematic[[#This Row],[SampleVariableLabel]]+100*Systematic[[#This Row],[State]]</f>
        <v>6030501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6</v>
      </c>
      <c r="B2194" s="1">
        <f t="shared" si="103"/>
        <v>3</v>
      </c>
      <c r="C2194" s="1">
        <f>IF(Systematic[[#This Row],[VariableIndex]]&gt;1,C2193,IF(C2193+1=StepsPerSubsample,0,C2193+1))</f>
        <v>5</v>
      </c>
      <c r="D2194" s="1">
        <f t="shared" si="104"/>
        <v>2</v>
      </c>
      <c r="E2194" s="1" t="str">
        <f>INDEX(Protocol[Mark],MATCH(C2194,Protocol[Step],0))</f>
        <v>6M2</v>
      </c>
      <c r="F2194" s="151" t="str">
        <f>INDEX(Variables[Variable],MATCH(Systematic[[#This Row],[VariableIndex]],Variables[Index],0))</f>
        <v>O2 flux per volume</v>
      </c>
      <c r="G2194" s="134">
        <f>Systematic[[#This Row],[Sample]]*1000000+Systematic[[#This Row],[SubSample]]*10000+Systematic[[#This Row],[VariableIndex]]</f>
        <v>6030002</v>
      </c>
      <c r="H2194" s="134">
        <f>Systematic[[#This Row],[SampleVariableLabel]]+100*Systematic[[#This Row],[State]]</f>
        <v>6030502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6</v>
      </c>
      <c r="B2195" s="1">
        <f t="shared" si="103"/>
        <v>3</v>
      </c>
      <c r="C2195" s="1">
        <f>IF(Systematic[[#This Row],[VariableIndex]]&gt;1,C2194,IF(C2194+1=StepsPerSubsample,0,C2194+1))</f>
        <v>5</v>
      </c>
      <c r="D2195" s="1">
        <f t="shared" si="104"/>
        <v>3</v>
      </c>
      <c r="E2195" s="1" t="str">
        <f>INDEX(Protocol[Mark],MATCH(C2195,Protocol[Step],0))</f>
        <v>6M2</v>
      </c>
      <c r="F2195" s="151" t="str">
        <f>INDEX(Variables[Variable],MATCH(Systematic[[#This Row],[VariableIndex]],Variables[Index],0))</f>
        <v>Specific flux</v>
      </c>
      <c r="G2195" s="134">
        <f>Systematic[[#This Row],[Sample]]*1000000+Systematic[[#This Row],[SubSample]]*10000+Systematic[[#This Row],[VariableIndex]]</f>
        <v>6030003</v>
      </c>
      <c r="H2195" s="134">
        <f>Systematic[[#This Row],[SampleVariableLabel]]+100*Systematic[[#This Row],[State]]</f>
        <v>6030503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6</v>
      </c>
      <c r="B2196" s="1">
        <f t="shared" si="103"/>
        <v>3</v>
      </c>
      <c r="C2196" s="1">
        <f>IF(Systematic[[#This Row],[VariableIndex]]&gt;1,C2195,IF(C2195+1=StepsPerSubsample,0,C2195+1))</f>
        <v>5</v>
      </c>
      <c r="D2196" s="1">
        <f t="shared" si="104"/>
        <v>4</v>
      </c>
      <c r="E2196" s="1" t="str">
        <f>INDEX(Protocol[Mark],MATCH(C2196,Protocol[Step],0))</f>
        <v>6M2</v>
      </c>
      <c r="F2196" s="151" t="str">
        <f>INDEX(Variables[Variable],MATCH(Systematic[[#This Row],[VariableIndex]],Variables[Index],0))</f>
        <v>Flux control ratio</v>
      </c>
      <c r="G2196" s="134">
        <f>Systematic[[#This Row],[Sample]]*1000000+Systematic[[#This Row],[SubSample]]*10000+Systematic[[#This Row],[VariableIndex]]</f>
        <v>6030004</v>
      </c>
      <c r="H2196" s="134">
        <f>Systematic[[#This Row],[SampleVariableLabel]]+100*Systematic[[#This Row],[State]]</f>
        <v>6030504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6</v>
      </c>
      <c r="B2197" s="1">
        <f t="shared" si="103"/>
        <v>3</v>
      </c>
      <c r="C2197" s="1">
        <f>IF(Systematic[[#This Row],[VariableIndex]]&gt;1,C2196,IF(C2196+1=StepsPerSubsample,0,C2196+1))</f>
        <v>5</v>
      </c>
      <c r="D2197" s="1">
        <f t="shared" si="104"/>
        <v>5</v>
      </c>
      <c r="E2197" s="1" t="str">
        <f>INDEX(Protocol[Mark],MATCH(C2197,Protocol[Step],0))</f>
        <v>6M2</v>
      </c>
      <c r="F2197" s="151" t="str">
        <f>INDEX(Variables[Variable],MATCH(Systematic[[#This Row],[VariableIndex]],Variables[Index],0))</f>
        <v>Specific flux (mt)</v>
      </c>
      <c r="G2197" s="134">
        <f>Systematic[[#This Row],[Sample]]*1000000+Systematic[[#This Row],[SubSample]]*10000+Systematic[[#This Row],[VariableIndex]]</f>
        <v>6030005</v>
      </c>
      <c r="H2197" s="134">
        <f>Systematic[[#This Row],[SampleVariableLabel]]+100*Systematic[[#This Row],[State]]</f>
        <v>6030505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6</v>
      </c>
      <c r="B2198" s="1">
        <f t="shared" si="103"/>
        <v>3</v>
      </c>
      <c r="C2198" s="1">
        <f>IF(Systematic[[#This Row],[VariableIndex]]&gt;1,C2197,IF(C2197+1=StepsPerSubsample,0,C2197+1))</f>
        <v>5</v>
      </c>
      <c r="D2198" s="1">
        <f t="shared" si="104"/>
        <v>6</v>
      </c>
      <c r="E2198" s="1" t="str">
        <f>INDEX(Protocol[Mark],MATCH(C2198,Protocol[Step],0))</f>
        <v>6M2</v>
      </c>
      <c r="F2198" s="151" t="str">
        <f>INDEX(Variables[Variable],MATCH(Systematic[[#This Row],[VariableIndex]],Variables[Index],0))</f>
        <v>FCR (mt: ROX-corr.)</v>
      </c>
      <c r="G2198" s="134">
        <f>Systematic[[#This Row],[Sample]]*1000000+Systematic[[#This Row],[SubSample]]*10000+Systematic[[#This Row],[VariableIndex]]</f>
        <v>6030006</v>
      </c>
      <c r="H2198" s="134">
        <f>Systematic[[#This Row],[SampleVariableLabel]]+100*Systematic[[#This Row],[State]]</f>
        <v>6030506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6</v>
      </c>
      <c r="B2199" s="1">
        <f t="shared" si="103"/>
        <v>3</v>
      </c>
      <c r="C2199" s="1">
        <f>IF(Systematic[[#This Row],[VariableIndex]]&gt;1,C2198,IF(C2198+1=StepsPerSubsample,0,C2198+1))</f>
        <v>5</v>
      </c>
      <c r="D2199" s="1">
        <f t="shared" si="104"/>
        <v>7</v>
      </c>
      <c r="E2199" s="1" t="str">
        <f>INDEX(Protocol[Mark],MATCH(C2199,Protocol[Step],0))</f>
        <v>6M2</v>
      </c>
      <c r="F2199" s="151" t="str">
        <f>INDEX(Variables[Variable],MATCH(Systematic[[#This Row],[VariableIndex]],Variables[Index],0))</f>
        <v>FCR (mt: ROX-corr.)</v>
      </c>
      <c r="G2199" s="134">
        <f>Systematic[[#This Row],[Sample]]*1000000+Systematic[[#This Row],[SubSample]]*10000+Systematic[[#This Row],[VariableIndex]]</f>
        <v>6030007</v>
      </c>
      <c r="H2199" s="134">
        <f>Systematic[[#This Row],[SampleVariableLabel]]+100*Systematic[[#This Row],[State]]</f>
        <v>6030507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6</v>
      </c>
      <c r="B2200" s="1">
        <f t="shared" si="103"/>
        <v>3</v>
      </c>
      <c r="C2200" s="1">
        <f>IF(Systematic[[#This Row],[VariableIndex]]&gt;1,C2199,IF(C2199+1=StepsPerSubsample,0,C2199+1))</f>
        <v>6</v>
      </c>
      <c r="D2200" s="1">
        <f t="shared" si="104"/>
        <v>1</v>
      </c>
      <c r="E2200" s="1" t="str">
        <f>INDEX(Protocol[Mark],MATCH(C2200,Protocol[Step],0))</f>
        <v>7Rot</v>
      </c>
      <c r="F2200" s="151" t="str">
        <f>INDEX(Variables[Variable],MATCH(Systematic[[#This Row],[VariableIndex]],Variables[Index],0))</f>
        <v>O2 concentration</v>
      </c>
      <c r="G2200" s="134">
        <f>Systematic[[#This Row],[Sample]]*1000000+Systematic[[#This Row],[SubSample]]*10000+Systematic[[#This Row],[VariableIndex]]</f>
        <v>6030001</v>
      </c>
      <c r="H2200" s="134">
        <f>Systematic[[#This Row],[SampleVariableLabel]]+100*Systematic[[#This Row],[State]]</f>
        <v>6030601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6</v>
      </c>
      <c r="B2201" s="1">
        <f t="shared" si="103"/>
        <v>3</v>
      </c>
      <c r="C2201" s="1">
        <f>IF(Systematic[[#This Row],[VariableIndex]]&gt;1,C2200,IF(C2200+1=StepsPerSubsample,0,C2200+1))</f>
        <v>6</v>
      </c>
      <c r="D2201" s="1">
        <f t="shared" si="104"/>
        <v>2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O2 flux per volume</v>
      </c>
      <c r="G2201" s="134">
        <f>Systematic[[#This Row],[Sample]]*1000000+Systematic[[#This Row],[SubSample]]*10000+Systematic[[#This Row],[VariableIndex]]</f>
        <v>6030002</v>
      </c>
      <c r="H2201" s="134">
        <f>Systematic[[#This Row],[SampleVariableLabel]]+100*Systematic[[#This Row],[State]]</f>
        <v>6030602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6</v>
      </c>
      <c r="B2202" s="1">
        <f t="shared" si="103"/>
        <v>3</v>
      </c>
      <c r="C2202" s="1">
        <f>IF(Systematic[[#This Row],[VariableIndex]]&gt;1,C2201,IF(C2201+1=StepsPerSubsample,0,C2201+1))</f>
        <v>6</v>
      </c>
      <c r="D2202" s="1">
        <f t="shared" si="104"/>
        <v>3</v>
      </c>
      <c r="E2202" s="1" t="str">
        <f>INDEX(Protocol[Mark],MATCH(C2202,Protocol[Step],0))</f>
        <v>7Rot</v>
      </c>
      <c r="F2202" s="151" t="str">
        <f>INDEX(Variables[Variable],MATCH(Systematic[[#This Row],[VariableIndex]],Variables[Index],0))</f>
        <v>Specific flux</v>
      </c>
      <c r="G2202" s="134">
        <f>Systematic[[#This Row],[Sample]]*1000000+Systematic[[#This Row],[SubSample]]*10000+Systematic[[#This Row],[VariableIndex]]</f>
        <v>6030003</v>
      </c>
      <c r="H2202" s="134">
        <f>Systematic[[#This Row],[SampleVariableLabel]]+100*Systematic[[#This Row],[State]]</f>
        <v>6030603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6</v>
      </c>
      <c r="B2203" s="1">
        <f t="shared" si="103"/>
        <v>3</v>
      </c>
      <c r="C2203" s="1">
        <f>IF(Systematic[[#This Row],[VariableIndex]]&gt;1,C2202,IF(C2202+1=StepsPerSubsample,0,C2202+1))</f>
        <v>6</v>
      </c>
      <c r="D2203" s="1">
        <f t="shared" si="104"/>
        <v>4</v>
      </c>
      <c r="E2203" s="1" t="str">
        <f>INDEX(Protocol[Mark],MATCH(C2203,Protocol[Step],0))</f>
        <v>7Rot</v>
      </c>
      <c r="F2203" s="151" t="str">
        <f>INDEX(Variables[Variable],MATCH(Systematic[[#This Row],[VariableIndex]],Variables[Index],0))</f>
        <v>Flux control ratio</v>
      </c>
      <c r="G2203" s="134">
        <f>Systematic[[#This Row],[Sample]]*1000000+Systematic[[#This Row],[SubSample]]*10000+Systematic[[#This Row],[VariableIndex]]</f>
        <v>6030004</v>
      </c>
      <c r="H2203" s="134">
        <f>Systematic[[#This Row],[SampleVariableLabel]]+100*Systematic[[#This Row],[State]]</f>
        <v>6030604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6</v>
      </c>
      <c r="B2204" s="1">
        <f t="shared" si="103"/>
        <v>3</v>
      </c>
      <c r="C2204" s="1">
        <f>IF(Systematic[[#This Row],[VariableIndex]]&gt;1,C2203,IF(C2203+1=StepsPerSubsample,0,C2203+1))</f>
        <v>6</v>
      </c>
      <c r="D2204" s="1">
        <f t="shared" si="104"/>
        <v>5</v>
      </c>
      <c r="E2204" s="1" t="str">
        <f>INDEX(Protocol[Mark],MATCH(C2204,Protocol[Step],0))</f>
        <v>7Rot</v>
      </c>
      <c r="F2204" s="151" t="str">
        <f>INDEX(Variables[Variable],MATCH(Systematic[[#This Row],[VariableIndex]],Variables[Index],0))</f>
        <v>Specific flux (mt)</v>
      </c>
      <c r="G2204" s="134">
        <f>Systematic[[#This Row],[Sample]]*1000000+Systematic[[#This Row],[SubSample]]*10000+Systematic[[#This Row],[VariableIndex]]</f>
        <v>6030005</v>
      </c>
      <c r="H2204" s="134">
        <f>Systematic[[#This Row],[SampleVariableLabel]]+100*Systematic[[#This Row],[State]]</f>
        <v>6030605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6</v>
      </c>
      <c r="B2205" s="1">
        <f t="shared" si="103"/>
        <v>3</v>
      </c>
      <c r="C2205" s="1">
        <f>IF(Systematic[[#This Row],[VariableIndex]]&gt;1,C2204,IF(C2204+1=StepsPerSubsample,0,C2204+1))</f>
        <v>6</v>
      </c>
      <c r="D2205" s="1">
        <f t="shared" si="104"/>
        <v>6</v>
      </c>
      <c r="E2205" s="1" t="str">
        <f>INDEX(Protocol[Mark],MATCH(C2205,Protocol[Step],0))</f>
        <v>7Rot</v>
      </c>
      <c r="F2205" s="151" t="str">
        <f>INDEX(Variables[Variable],MATCH(Systematic[[#This Row],[VariableIndex]],Variables[Index],0))</f>
        <v>FCR (mt: ROX-corr.)</v>
      </c>
      <c r="G2205" s="134">
        <f>Systematic[[#This Row],[Sample]]*1000000+Systematic[[#This Row],[SubSample]]*10000+Systematic[[#This Row],[VariableIndex]]</f>
        <v>6030006</v>
      </c>
      <c r="H2205" s="134">
        <f>Systematic[[#This Row],[SampleVariableLabel]]+100*Systematic[[#This Row],[State]]</f>
        <v>6030606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6</v>
      </c>
      <c r="B2206" s="1">
        <f t="shared" si="103"/>
        <v>3</v>
      </c>
      <c r="C2206" s="1">
        <f>IF(Systematic[[#This Row],[VariableIndex]]&gt;1,C2205,IF(C2205+1=StepsPerSubsample,0,C2205+1))</f>
        <v>6</v>
      </c>
      <c r="D2206" s="1">
        <f t="shared" si="104"/>
        <v>7</v>
      </c>
      <c r="E2206" s="1" t="str">
        <f>INDEX(Protocol[Mark],MATCH(C2206,Protocol[Step],0))</f>
        <v>7Rot</v>
      </c>
      <c r="F2206" s="151" t="str">
        <f>INDEX(Variables[Variable],MATCH(Systematic[[#This Row],[VariableIndex]],Variables[Index],0))</f>
        <v>FCR (mt: ROX-corr.)</v>
      </c>
      <c r="G2206" s="134">
        <f>Systematic[[#This Row],[Sample]]*1000000+Systematic[[#This Row],[SubSample]]*10000+Systematic[[#This Row],[VariableIndex]]</f>
        <v>6030007</v>
      </c>
      <c r="H2206" s="134">
        <f>Systematic[[#This Row],[SampleVariableLabel]]+100*Systematic[[#This Row],[State]]</f>
        <v>6030607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6</v>
      </c>
      <c r="B2207" s="1">
        <f t="shared" si="103"/>
        <v>3</v>
      </c>
      <c r="C2207" s="1">
        <f>IF(Systematic[[#This Row],[VariableIndex]]&gt;1,C2206,IF(C2206+1=StepsPerSubsample,0,C2206+1))</f>
        <v>7</v>
      </c>
      <c r="D2207" s="1">
        <f t="shared" si="104"/>
        <v>1</v>
      </c>
      <c r="E2207" s="1" t="str">
        <f>INDEX(Protocol[Mark],MATCH(C2207,Protocol[Step],0))</f>
        <v>8S</v>
      </c>
      <c r="F2207" s="151" t="str">
        <f>INDEX(Variables[Variable],MATCH(Systematic[[#This Row],[VariableIndex]],Variables[Index],0))</f>
        <v>O2 concentration</v>
      </c>
      <c r="G2207" s="134">
        <f>Systematic[[#This Row],[Sample]]*1000000+Systematic[[#This Row],[SubSample]]*10000+Systematic[[#This Row],[VariableIndex]]</f>
        <v>6030001</v>
      </c>
      <c r="H2207" s="134">
        <f>Systematic[[#This Row],[SampleVariableLabel]]+100*Systematic[[#This Row],[State]]</f>
        <v>6030701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6</v>
      </c>
      <c r="B2208" s="1">
        <f t="shared" si="103"/>
        <v>3</v>
      </c>
      <c r="C2208" s="1">
        <f>IF(Systematic[[#This Row],[VariableIndex]]&gt;1,C2207,IF(C2207+1=StepsPerSubsample,0,C2207+1))</f>
        <v>7</v>
      </c>
      <c r="D2208" s="1">
        <f t="shared" si="104"/>
        <v>2</v>
      </c>
      <c r="E2208" s="1" t="str">
        <f>INDEX(Protocol[Mark],MATCH(C2208,Protocol[Step],0))</f>
        <v>8S</v>
      </c>
      <c r="F2208" s="151" t="str">
        <f>INDEX(Variables[Variable],MATCH(Systematic[[#This Row],[VariableIndex]],Variables[Index],0))</f>
        <v>O2 flux per volume</v>
      </c>
      <c r="G2208" s="134">
        <f>Systematic[[#This Row],[Sample]]*1000000+Systematic[[#This Row],[SubSample]]*10000+Systematic[[#This Row],[VariableIndex]]</f>
        <v>6030002</v>
      </c>
      <c r="H2208" s="134">
        <f>Systematic[[#This Row],[SampleVariableLabel]]+100*Systematic[[#This Row],[State]]</f>
        <v>6030702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6</v>
      </c>
      <c r="B2209" s="1">
        <f t="shared" si="103"/>
        <v>3</v>
      </c>
      <c r="C2209" s="1">
        <f>IF(Systematic[[#This Row],[VariableIndex]]&gt;1,C2208,IF(C2208+1=StepsPerSubsample,0,C2208+1))</f>
        <v>7</v>
      </c>
      <c r="D2209" s="1">
        <f t="shared" si="104"/>
        <v>3</v>
      </c>
      <c r="E2209" s="1" t="str">
        <f>INDEX(Protocol[Mark],MATCH(C2209,Protocol[Step],0))</f>
        <v>8S</v>
      </c>
      <c r="F2209" s="151" t="str">
        <f>INDEX(Variables[Variable],MATCH(Systematic[[#This Row],[VariableIndex]],Variables[Index],0))</f>
        <v>Specific flux</v>
      </c>
      <c r="G2209" s="134">
        <f>Systematic[[#This Row],[Sample]]*1000000+Systematic[[#This Row],[SubSample]]*10000+Systematic[[#This Row],[VariableIndex]]</f>
        <v>6030003</v>
      </c>
      <c r="H2209" s="134">
        <f>Systematic[[#This Row],[SampleVariableLabel]]+100*Systematic[[#This Row],[State]]</f>
        <v>6030703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6</v>
      </c>
      <c r="B2210" s="1">
        <f t="shared" si="103"/>
        <v>3</v>
      </c>
      <c r="C2210" s="1">
        <f>IF(Systematic[[#This Row],[VariableIndex]]&gt;1,C2209,IF(C2209+1=StepsPerSubsample,0,C2209+1))</f>
        <v>7</v>
      </c>
      <c r="D2210" s="1">
        <f t="shared" si="104"/>
        <v>4</v>
      </c>
      <c r="E2210" s="1" t="str">
        <f>INDEX(Protocol[Mark],MATCH(C2210,Protocol[Step],0))</f>
        <v>8S</v>
      </c>
      <c r="F2210" s="151" t="str">
        <f>INDEX(Variables[Variable],MATCH(Systematic[[#This Row],[VariableIndex]],Variables[Index],0))</f>
        <v>Flux control ratio</v>
      </c>
      <c r="G2210" s="134">
        <f>Systematic[[#This Row],[Sample]]*1000000+Systematic[[#This Row],[SubSample]]*10000+Systematic[[#This Row],[VariableIndex]]</f>
        <v>6030004</v>
      </c>
      <c r="H2210" s="134">
        <f>Systematic[[#This Row],[SampleVariableLabel]]+100*Systematic[[#This Row],[State]]</f>
        <v>6030704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6</v>
      </c>
      <c r="B2211" s="1">
        <f t="shared" si="103"/>
        <v>3</v>
      </c>
      <c r="C2211" s="1">
        <f>IF(Systematic[[#This Row],[VariableIndex]]&gt;1,C2210,IF(C2210+1=StepsPerSubsample,0,C2210+1))</f>
        <v>7</v>
      </c>
      <c r="D2211" s="1">
        <f t="shared" si="104"/>
        <v>5</v>
      </c>
      <c r="E2211" s="1" t="str">
        <f>INDEX(Protocol[Mark],MATCH(C2211,Protocol[Step],0))</f>
        <v>8S</v>
      </c>
      <c r="F2211" s="151" t="str">
        <f>INDEX(Variables[Variable],MATCH(Systematic[[#This Row],[VariableIndex]],Variables[Index],0))</f>
        <v>Specific flux (mt)</v>
      </c>
      <c r="G2211" s="134">
        <f>Systematic[[#This Row],[Sample]]*1000000+Systematic[[#This Row],[SubSample]]*10000+Systematic[[#This Row],[VariableIndex]]</f>
        <v>6030005</v>
      </c>
      <c r="H2211" s="134">
        <f>Systematic[[#This Row],[SampleVariableLabel]]+100*Systematic[[#This Row],[State]]</f>
        <v>6030705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6</v>
      </c>
      <c r="B2212" s="1">
        <f t="shared" si="103"/>
        <v>3</v>
      </c>
      <c r="C2212" s="1">
        <f>IF(Systematic[[#This Row],[VariableIndex]]&gt;1,C2211,IF(C2211+1=StepsPerSubsample,0,C2211+1))</f>
        <v>7</v>
      </c>
      <c r="D2212" s="1">
        <f t="shared" si="104"/>
        <v>6</v>
      </c>
      <c r="E2212" s="1" t="str">
        <f>INDEX(Protocol[Mark],MATCH(C2212,Protocol[Step],0))</f>
        <v>8S</v>
      </c>
      <c r="F2212" s="151" t="str">
        <f>INDEX(Variables[Variable],MATCH(Systematic[[#This Row],[VariableIndex]],Variables[Index],0))</f>
        <v>FCR (mt: ROX-corr.)</v>
      </c>
      <c r="G2212" s="134">
        <f>Systematic[[#This Row],[Sample]]*1000000+Systematic[[#This Row],[SubSample]]*10000+Systematic[[#This Row],[VariableIndex]]</f>
        <v>6030006</v>
      </c>
      <c r="H2212" s="134">
        <f>Systematic[[#This Row],[SampleVariableLabel]]+100*Systematic[[#This Row],[State]]</f>
        <v>6030706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6</v>
      </c>
      <c r="B2213" s="1">
        <f t="shared" si="103"/>
        <v>3</v>
      </c>
      <c r="C2213" s="1">
        <f>IF(Systematic[[#This Row],[VariableIndex]]&gt;1,C2212,IF(C2212+1=StepsPerSubsample,0,C2212+1))</f>
        <v>7</v>
      </c>
      <c r="D2213" s="1">
        <f t="shared" si="104"/>
        <v>7</v>
      </c>
      <c r="E2213" s="1" t="str">
        <f>INDEX(Protocol[Mark],MATCH(C2213,Protocol[Step],0))</f>
        <v>8S</v>
      </c>
      <c r="F2213" s="151" t="str">
        <f>INDEX(Variables[Variable],MATCH(Systematic[[#This Row],[VariableIndex]],Variables[Index],0))</f>
        <v>FCR (mt: ROX-corr.)</v>
      </c>
      <c r="G2213" s="134">
        <f>Systematic[[#This Row],[Sample]]*1000000+Systematic[[#This Row],[SubSample]]*10000+Systematic[[#This Row],[VariableIndex]]</f>
        <v>6030007</v>
      </c>
      <c r="H2213" s="134">
        <f>Systematic[[#This Row],[SampleVariableLabel]]+100*Systematic[[#This Row],[State]]</f>
        <v>6030707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6</v>
      </c>
      <c r="B2214" s="1">
        <f t="shared" si="103"/>
        <v>3</v>
      </c>
      <c r="C2214" s="1">
        <f>IF(Systematic[[#This Row],[VariableIndex]]&gt;1,C2213,IF(C2213+1=StepsPerSubsample,0,C2213+1))</f>
        <v>8</v>
      </c>
      <c r="D2214" s="1">
        <f t="shared" si="104"/>
        <v>1</v>
      </c>
      <c r="E2214" s="1" t="str">
        <f>INDEX(Protocol[Mark],MATCH(C2214,Protocol[Step],0))</f>
        <v>9Dig</v>
      </c>
      <c r="F2214" s="151" t="str">
        <f>INDEX(Variables[Variable],MATCH(Systematic[[#This Row],[VariableIndex]],Variables[Index],0))</f>
        <v>O2 concentration</v>
      </c>
      <c r="G2214" s="134">
        <f>Systematic[[#This Row],[Sample]]*1000000+Systematic[[#This Row],[SubSample]]*10000+Systematic[[#This Row],[VariableIndex]]</f>
        <v>6030001</v>
      </c>
      <c r="H2214" s="134">
        <f>Systematic[[#This Row],[SampleVariableLabel]]+100*Systematic[[#This Row],[State]]</f>
        <v>6030801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6</v>
      </c>
      <c r="B2215" s="1">
        <f t="shared" si="103"/>
        <v>3</v>
      </c>
      <c r="C2215" s="1">
        <f>IF(Systematic[[#This Row],[VariableIndex]]&gt;1,C2214,IF(C2214+1=StepsPerSubsample,0,C2214+1))</f>
        <v>8</v>
      </c>
      <c r="D2215" s="1">
        <f t="shared" si="104"/>
        <v>2</v>
      </c>
      <c r="E2215" s="1" t="str">
        <f>INDEX(Protocol[Mark],MATCH(C2215,Protocol[Step],0))</f>
        <v>9Dig</v>
      </c>
      <c r="F2215" s="151" t="str">
        <f>INDEX(Variables[Variable],MATCH(Systematic[[#This Row],[VariableIndex]],Variables[Index],0))</f>
        <v>O2 flux per volume</v>
      </c>
      <c r="G2215" s="134">
        <f>Systematic[[#This Row],[Sample]]*1000000+Systematic[[#This Row],[SubSample]]*10000+Systematic[[#This Row],[VariableIndex]]</f>
        <v>6030002</v>
      </c>
      <c r="H2215" s="134">
        <f>Systematic[[#This Row],[SampleVariableLabel]]+100*Systematic[[#This Row],[State]]</f>
        <v>6030802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6</v>
      </c>
      <c r="B2216" s="1">
        <f t="shared" si="103"/>
        <v>3</v>
      </c>
      <c r="C2216" s="1">
        <f>IF(Systematic[[#This Row],[VariableIndex]]&gt;1,C2215,IF(C2215+1=StepsPerSubsample,0,C2215+1))</f>
        <v>8</v>
      </c>
      <c r="D2216" s="1">
        <f t="shared" si="104"/>
        <v>3</v>
      </c>
      <c r="E2216" s="1" t="str">
        <f>INDEX(Protocol[Mark],MATCH(C2216,Protocol[Step],0))</f>
        <v>9Dig</v>
      </c>
      <c r="F2216" s="151" t="str">
        <f>INDEX(Variables[Variable],MATCH(Systematic[[#This Row],[VariableIndex]],Variables[Index],0))</f>
        <v>Specific flux</v>
      </c>
      <c r="G2216" s="134">
        <f>Systematic[[#This Row],[Sample]]*1000000+Systematic[[#This Row],[SubSample]]*10000+Systematic[[#This Row],[VariableIndex]]</f>
        <v>6030003</v>
      </c>
      <c r="H2216" s="134">
        <f>Systematic[[#This Row],[SampleVariableLabel]]+100*Systematic[[#This Row],[State]]</f>
        <v>6030803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6</v>
      </c>
      <c r="B2217" s="1">
        <f t="shared" ref="B2217:B2280" si="106">IF(OR(C2217&gt;0,D2217&gt;1),B2216,IF(B2216=SubsamplesPerSample,1,B2216+1))</f>
        <v>3</v>
      </c>
      <c r="C2217" s="1">
        <f>IF(Systematic[[#This Row],[VariableIndex]]&gt;1,C2216,IF(C2216+1=StepsPerSubsample,0,C2216+1))</f>
        <v>8</v>
      </c>
      <c r="D2217" s="1">
        <f t="shared" si="104"/>
        <v>4</v>
      </c>
      <c r="E2217" s="1" t="str">
        <f>INDEX(Protocol[Mark],MATCH(C2217,Protocol[Step],0))</f>
        <v>9Dig</v>
      </c>
      <c r="F2217" s="151" t="str">
        <f>INDEX(Variables[Variable],MATCH(Systematic[[#This Row],[VariableIndex]],Variables[Index],0))</f>
        <v>Flux control ratio</v>
      </c>
      <c r="G2217" s="134">
        <f>Systematic[[#This Row],[Sample]]*1000000+Systematic[[#This Row],[SubSample]]*10000+Systematic[[#This Row],[VariableIndex]]</f>
        <v>6030004</v>
      </c>
      <c r="H2217" s="134">
        <f>Systematic[[#This Row],[SampleVariableLabel]]+100*Systematic[[#This Row],[State]]</f>
        <v>6030804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6</v>
      </c>
      <c r="B2218" s="1">
        <f t="shared" si="106"/>
        <v>3</v>
      </c>
      <c r="C2218" s="1">
        <f>IF(Systematic[[#This Row],[VariableIndex]]&gt;1,C2217,IF(C2217+1=StepsPerSubsample,0,C2217+1))</f>
        <v>8</v>
      </c>
      <c r="D2218" s="1">
        <f t="shared" si="104"/>
        <v>5</v>
      </c>
      <c r="E2218" s="1" t="str">
        <f>INDEX(Protocol[Mark],MATCH(C2218,Protocol[Step],0))</f>
        <v>9Dig</v>
      </c>
      <c r="F2218" s="151" t="str">
        <f>INDEX(Variables[Variable],MATCH(Systematic[[#This Row],[VariableIndex]],Variables[Index],0))</f>
        <v>Specific flux (mt)</v>
      </c>
      <c r="G2218" s="134">
        <f>Systematic[[#This Row],[Sample]]*1000000+Systematic[[#This Row],[SubSample]]*10000+Systematic[[#This Row],[VariableIndex]]</f>
        <v>6030005</v>
      </c>
      <c r="H2218" s="134">
        <f>Systematic[[#This Row],[SampleVariableLabel]]+100*Systematic[[#This Row],[State]]</f>
        <v>6030805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6</v>
      </c>
      <c r="B2219" s="1">
        <f t="shared" si="106"/>
        <v>3</v>
      </c>
      <c r="C2219" s="1">
        <f>IF(Systematic[[#This Row],[VariableIndex]]&gt;1,C2218,IF(C2218+1=StepsPerSubsample,0,C2218+1))</f>
        <v>8</v>
      </c>
      <c r="D2219" s="1">
        <f t="shared" si="104"/>
        <v>6</v>
      </c>
      <c r="E2219" s="1" t="str">
        <f>INDEX(Protocol[Mark],MATCH(C2219,Protocol[Step],0))</f>
        <v>9Dig</v>
      </c>
      <c r="F2219" s="151" t="str">
        <f>INDEX(Variables[Variable],MATCH(Systematic[[#This Row],[VariableIndex]],Variables[Index],0))</f>
        <v>FCR (mt: ROX-corr.)</v>
      </c>
      <c r="G2219" s="134">
        <f>Systematic[[#This Row],[Sample]]*1000000+Systematic[[#This Row],[SubSample]]*10000+Systematic[[#This Row],[VariableIndex]]</f>
        <v>6030006</v>
      </c>
      <c r="H2219" s="134">
        <f>Systematic[[#This Row],[SampleVariableLabel]]+100*Systematic[[#This Row],[State]]</f>
        <v>6030806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6</v>
      </c>
      <c r="B2220" s="1">
        <f t="shared" si="106"/>
        <v>3</v>
      </c>
      <c r="C2220" s="1">
        <f>IF(Systematic[[#This Row],[VariableIndex]]&gt;1,C2219,IF(C2219+1=StepsPerSubsample,0,C2219+1))</f>
        <v>8</v>
      </c>
      <c r="D2220" s="1">
        <f t="shared" si="104"/>
        <v>7</v>
      </c>
      <c r="E2220" s="1" t="str">
        <f>INDEX(Protocol[Mark],MATCH(C2220,Protocol[Step],0))</f>
        <v>9Dig</v>
      </c>
      <c r="F2220" s="151" t="str">
        <f>INDEX(Variables[Variable],MATCH(Systematic[[#This Row],[VariableIndex]],Variables[Index],0))</f>
        <v>FCR (mt: ROX-corr.)</v>
      </c>
      <c r="G2220" s="134">
        <f>Systematic[[#This Row],[Sample]]*1000000+Systematic[[#This Row],[SubSample]]*10000+Systematic[[#This Row],[VariableIndex]]</f>
        <v>6030007</v>
      </c>
      <c r="H2220" s="134">
        <f>Systematic[[#This Row],[SampleVariableLabel]]+100*Systematic[[#This Row],[State]]</f>
        <v>6030807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6</v>
      </c>
      <c r="B2221" s="1">
        <f t="shared" si="106"/>
        <v>3</v>
      </c>
      <c r="C2221" s="1">
        <f>IF(Systematic[[#This Row],[VariableIndex]]&gt;1,C2220,IF(C2220+1=StepsPerSubsample,0,C2220+1))</f>
        <v>9</v>
      </c>
      <c r="D2221" s="1">
        <f t="shared" si="104"/>
        <v>1</v>
      </c>
      <c r="E2221" s="1" t="str">
        <f>INDEX(Protocol[Mark],MATCH(C2221,Protocol[Step],0))</f>
        <v>9U</v>
      </c>
      <c r="F2221" s="151" t="str">
        <f>INDEX(Variables[Variable],MATCH(Systematic[[#This Row],[VariableIndex]],Variables[Index],0))</f>
        <v>O2 concentration</v>
      </c>
      <c r="G2221" s="134">
        <f>Systematic[[#This Row],[Sample]]*1000000+Systematic[[#This Row],[SubSample]]*10000+Systematic[[#This Row],[VariableIndex]]</f>
        <v>6030001</v>
      </c>
      <c r="H2221" s="134">
        <f>Systematic[[#This Row],[SampleVariableLabel]]+100*Systematic[[#This Row],[State]]</f>
        <v>6030901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6</v>
      </c>
      <c r="B2222" s="1">
        <f t="shared" si="106"/>
        <v>3</v>
      </c>
      <c r="C2222" s="1">
        <f>IF(Systematic[[#This Row],[VariableIndex]]&gt;1,C2221,IF(C2221+1=StepsPerSubsample,0,C2221+1))</f>
        <v>9</v>
      </c>
      <c r="D2222" s="1">
        <f t="shared" si="104"/>
        <v>2</v>
      </c>
      <c r="E2222" s="1" t="str">
        <f>INDEX(Protocol[Mark],MATCH(C2222,Protocol[Step],0))</f>
        <v>9U</v>
      </c>
      <c r="F2222" s="151" t="str">
        <f>INDEX(Variables[Variable],MATCH(Systematic[[#This Row],[VariableIndex]],Variables[Index],0))</f>
        <v>O2 flux per volume</v>
      </c>
      <c r="G2222" s="134">
        <f>Systematic[[#This Row],[Sample]]*1000000+Systematic[[#This Row],[SubSample]]*10000+Systematic[[#This Row],[VariableIndex]]</f>
        <v>6030002</v>
      </c>
      <c r="H2222" s="134">
        <f>Systematic[[#This Row],[SampleVariableLabel]]+100*Systematic[[#This Row],[State]]</f>
        <v>6030902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6</v>
      </c>
      <c r="B2223" s="1">
        <f t="shared" si="106"/>
        <v>3</v>
      </c>
      <c r="C2223" s="1">
        <f>IF(Systematic[[#This Row],[VariableIndex]]&gt;1,C2222,IF(C2222+1=StepsPerSubsample,0,C2222+1))</f>
        <v>9</v>
      </c>
      <c r="D2223" s="1">
        <f t="shared" si="104"/>
        <v>3</v>
      </c>
      <c r="E2223" s="1" t="str">
        <f>INDEX(Protocol[Mark],MATCH(C2223,Protocol[Step],0))</f>
        <v>9U</v>
      </c>
      <c r="F2223" s="151" t="str">
        <f>INDEX(Variables[Variable],MATCH(Systematic[[#This Row],[VariableIndex]],Variables[Index],0))</f>
        <v>Specific flux</v>
      </c>
      <c r="G2223" s="134">
        <f>Systematic[[#This Row],[Sample]]*1000000+Systematic[[#This Row],[SubSample]]*10000+Systematic[[#This Row],[VariableIndex]]</f>
        <v>6030003</v>
      </c>
      <c r="H2223" s="134">
        <f>Systematic[[#This Row],[SampleVariableLabel]]+100*Systematic[[#This Row],[State]]</f>
        <v>6030903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6</v>
      </c>
      <c r="B2224" s="1">
        <f t="shared" si="106"/>
        <v>3</v>
      </c>
      <c r="C2224" s="1">
        <f>IF(Systematic[[#This Row],[VariableIndex]]&gt;1,C2223,IF(C2223+1=StepsPerSubsample,0,C2223+1))</f>
        <v>9</v>
      </c>
      <c r="D2224" s="1">
        <f t="shared" si="104"/>
        <v>4</v>
      </c>
      <c r="E2224" s="1" t="str">
        <f>INDEX(Protocol[Mark],MATCH(C2224,Protocol[Step],0))</f>
        <v>9U</v>
      </c>
      <c r="F2224" s="151" t="str">
        <f>INDEX(Variables[Variable],MATCH(Systematic[[#This Row],[VariableIndex]],Variables[Index],0))</f>
        <v>Flux control ratio</v>
      </c>
      <c r="G2224" s="134">
        <f>Systematic[[#This Row],[Sample]]*1000000+Systematic[[#This Row],[SubSample]]*10000+Systematic[[#This Row],[VariableIndex]]</f>
        <v>6030004</v>
      </c>
      <c r="H2224" s="134">
        <f>Systematic[[#This Row],[SampleVariableLabel]]+100*Systematic[[#This Row],[State]]</f>
        <v>6030904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6</v>
      </c>
      <c r="B2225" s="1">
        <f t="shared" si="106"/>
        <v>3</v>
      </c>
      <c r="C2225" s="1">
        <f>IF(Systematic[[#This Row],[VariableIndex]]&gt;1,C2224,IF(C2224+1=StepsPerSubsample,0,C2224+1))</f>
        <v>9</v>
      </c>
      <c r="D2225" s="1">
        <f t="shared" si="104"/>
        <v>5</v>
      </c>
      <c r="E2225" s="1" t="str">
        <f>INDEX(Protocol[Mark],MATCH(C2225,Protocol[Step],0))</f>
        <v>9U</v>
      </c>
      <c r="F2225" s="151" t="str">
        <f>INDEX(Variables[Variable],MATCH(Systematic[[#This Row],[VariableIndex]],Variables[Index],0))</f>
        <v>Specific flux (mt)</v>
      </c>
      <c r="G2225" s="134">
        <f>Systematic[[#This Row],[Sample]]*1000000+Systematic[[#This Row],[SubSample]]*10000+Systematic[[#This Row],[VariableIndex]]</f>
        <v>6030005</v>
      </c>
      <c r="H2225" s="134">
        <f>Systematic[[#This Row],[SampleVariableLabel]]+100*Systematic[[#This Row],[State]]</f>
        <v>6030905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6</v>
      </c>
      <c r="B2226" s="1">
        <f t="shared" si="106"/>
        <v>3</v>
      </c>
      <c r="C2226" s="1">
        <f>IF(Systematic[[#This Row],[VariableIndex]]&gt;1,C2225,IF(C2225+1=StepsPerSubsample,0,C2225+1))</f>
        <v>9</v>
      </c>
      <c r="D2226" s="1">
        <f t="shared" si="104"/>
        <v>6</v>
      </c>
      <c r="E2226" s="1" t="str">
        <f>INDEX(Protocol[Mark],MATCH(C2226,Protocol[Step],0))</f>
        <v>9U</v>
      </c>
      <c r="F2226" s="151" t="str">
        <f>INDEX(Variables[Variable],MATCH(Systematic[[#This Row],[VariableIndex]],Variables[Index],0))</f>
        <v>FCR (mt: ROX-corr.)</v>
      </c>
      <c r="G2226" s="134">
        <f>Systematic[[#This Row],[Sample]]*1000000+Systematic[[#This Row],[SubSample]]*10000+Systematic[[#This Row],[VariableIndex]]</f>
        <v>6030006</v>
      </c>
      <c r="H2226" s="134">
        <f>Systematic[[#This Row],[SampleVariableLabel]]+100*Systematic[[#This Row],[State]]</f>
        <v>6030906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6</v>
      </c>
      <c r="B2227" s="1">
        <f t="shared" si="106"/>
        <v>3</v>
      </c>
      <c r="C2227" s="1">
        <f>IF(Systematic[[#This Row],[VariableIndex]]&gt;1,C2226,IF(C2226+1=StepsPerSubsample,0,C2226+1))</f>
        <v>9</v>
      </c>
      <c r="D2227" s="1">
        <f t="shared" si="104"/>
        <v>7</v>
      </c>
      <c r="E2227" s="1" t="str">
        <f>INDEX(Protocol[Mark],MATCH(C2227,Protocol[Step],0))</f>
        <v>9U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6030007</v>
      </c>
      <c r="H2227" s="134">
        <f>Systematic[[#This Row],[SampleVariableLabel]]+100*Systematic[[#This Row],[State]]</f>
        <v>6030907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6</v>
      </c>
      <c r="B2228" s="1">
        <f t="shared" si="106"/>
        <v>3</v>
      </c>
      <c r="C2228" s="1">
        <f>IF(Systematic[[#This Row],[VariableIndex]]&gt;1,C2227,IF(C2227+1=StepsPerSubsample,0,C2227+1))</f>
        <v>10</v>
      </c>
      <c r="D2228" s="1">
        <f t="shared" si="104"/>
        <v>1</v>
      </c>
      <c r="E2228" s="1" t="str">
        <f>INDEX(Protocol[Mark],MATCH(C2228,Protocol[Step],0))</f>
        <v>9c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6030001</v>
      </c>
      <c r="H2228" s="134">
        <f>Systematic[[#This Row],[SampleVariableLabel]]+100*Systematic[[#This Row],[State]]</f>
        <v>6031001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6</v>
      </c>
      <c r="B2229" s="1">
        <f t="shared" si="106"/>
        <v>3</v>
      </c>
      <c r="C2229" s="1">
        <f>IF(Systematic[[#This Row],[VariableIndex]]&gt;1,C2228,IF(C2228+1=StepsPerSubsample,0,C2228+1))</f>
        <v>10</v>
      </c>
      <c r="D2229" s="1">
        <f t="shared" si="104"/>
        <v>2</v>
      </c>
      <c r="E2229" s="1" t="str">
        <f>INDEX(Protocol[Mark],MATCH(C2229,Protocol[Step],0))</f>
        <v>9c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6030002</v>
      </c>
      <c r="H2229" s="134">
        <f>Systematic[[#This Row],[SampleVariableLabel]]+100*Systematic[[#This Row],[State]]</f>
        <v>6031002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6</v>
      </c>
      <c r="B2230" s="1">
        <f t="shared" si="106"/>
        <v>3</v>
      </c>
      <c r="C2230" s="1">
        <f>IF(Systematic[[#This Row],[VariableIndex]]&gt;1,C2229,IF(C2229+1=StepsPerSubsample,0,C2229+1))</f>
        <v>10</v>
      </c>
      <c r="D2230" s="1">
        <f t="shared" si="104"/>
        <v>3</v>
      </c>
      <c r="E2230" s="1" t="str">
        <f>INDEX(Protocol[Mark],MATCH(C2230,Protocol[Step],0))</f>
        <v>9c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6030003</v>
      </c>
      <c r="H2230" s="134">
        <f>Systematic[[#This Row],[SampleVariableLabel]]+100*Systematic[[#This Row],[State]]</f>
        <v>6031003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6</v>
      </c>
      <c r="B2231" s="1">
        <f t="shared" si="106"/>
        <v>3</v>
      </c>
      <c r="C2231" s="1">
        <f>IF(Systematic[[#This Row],[VariableIndex]]&gt;1,C2230,IF(C2230+1=StepsPerSubsample,0,C2230+1))</f>
        <v>10</v>
      </c>
      <c r="D2231" s="1">
        <f t="shared" si="104"/>
        <v>4</v>
      </c>
      <c r="E2231" s="1" t="str">
        <f>INDEX(Protocol[Mark],MATCH(C2231,Protocol[Step],0))</f>
        <v>9c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6030004</v>
      </c>
      <c r="H2231" s="134">
        <f>Systematic[[#This Row],[SampleVariableLabel]]+100*Systematic[[#This Row],[State]]</f>
        <v>6031004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6</v>
      </c>
      <c r="B2232" s="1">
        <f t="shared" si="106"/>
        <v>3</v>
      </c>
      <c r="C2232" s="1">
        <f>IF(Systematic[[#This Row],[VariableIndex]]&gt;1,C2231,IF(C2231+1=StepsPerSubsample,0,C2231+1))</f>
        <v>10</v>
      </c>
      <c r="D2232" s="1">
        <f t="shared" si="104"/>
        <v>5</v>
      </c>
      <c r="E2232" s="1" t="str">
        <f>INDEX(Protocol[Mark],MATCH(C2232,Protocol[Step],0))</f>
        <v>9c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6030005</v>
      </c>
      <c r="H2232" s="134">
        <f>Systematic[[#This Row],[SampleVariableLabel]]+100*Systematic[[#This Row],[State]]</f>
        <v>6031005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6</v>
      </c>
      <c r="B2233" s="1">
        <f t="shared" si="106"/>
        <v>3</v>
      </c>
      <c r="C2233" s="1">
        <f>IF(Systematic[[#This Row],[VariableIndex]]&gt;1,C2232,IF(C2232+1=StepsPerSubsample,0,C2232+1))</f>
        <v>10</v>
      </c>
      <c r="D2233" s="1">
        <f t="shared" si="104"/>
        <v>6</v>
      </c>
      <c r="E2233" s="1" t="str">
        <f>INDEX(Protocol[Mark],MATCH(C2233,Protocol[Step],0))</f>
        <v>9c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6030006</v>
      </c>
      <c r="H2233" s="134">
        <f>Systematic[[#This Row],[SampleVariableLabel]]+100*Systematic[[#This Row],[State]]</f>
        <v>6031006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6</v>
      </c>
      <c r="B2234" s="1">
        <f t="shared" si="106"/>
        <v>3</v>
      </c>
      <c r="C2234" s="1">
        <f>IF(Systematic[[#This Row],[VariableIndex]]&gt;1,C2233,IF(C2233+1=StepsPerSubsample,0,C2233+1))</f>
        <v>10</v>
      </c>
      <c r="D2234" s="1">
        <f t="shared" si="104"/>
        <v>7</v>
      </c>
      <c r="E2234" s="1" t="str">
        <f>INDEX(Protocol[Mark],MATCH(C2234,Protocol[Step],0))</f>
        <v>9c</v>
      </c>
      <c r="F2234" s="151" t="str">
        <f>INDEX(Variables[Variable],MATCH(Systematic[[#This Row],[VariableIndex]],Variables[Index],0))</f>
        <v>FCR (mt: ROX-corr.)</v>
      </c>
      <c r="G2234" s="134">
        <f>Systematic[[#This Row],[Sample]]*1000000+Systematic[[#This Row],[SubSample]]*10000+Systematic[[#This Row],[VariableIndex]]</f>
        <v>6030007</v>
      </c>
      <c r="H2234" s="134">
        <f>Systematic[[#This Row],[SampleVariableLabel]]+100*Systematic[[#This Row],[State]]</f>
        <v>6031007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6</v>
      </c>
      <c r="B2235" s="1">
        <f t="shared" si="106"/>
        <v>3</v>
      </c>
      <c r="C2235" s="1">
        <f>IF(Systematic[[#This Row],[VariableIndex]]&gt;1,C2234,IF(C2234+1=StepsPerSubsample,0,C2234+1))</f>
        <v>11</v>
      </c>
      <c r="D2235" s="1">
        <f t="shared" si="104"/>
        <v>1</v>
      </c>
      <c r="E2235" s="1" t="str">
        <f>INDEX(Protocol[Mark],MATCH(C2235,Protocol[Step],0))</f>
        <v>10Ama</v>
      </c>
      <c r="F2235" s="151" t="str">
        <f>INDEX(Variables[Variable],MATCH(Systematic[[#This Row],[VariableIndex]],Variables[Index],0))</f>
        <v>O2 concentration</v>
      </c>
      <c r="G2235" s="134">
        <f>Systematic[[#This Row],[Sample]]*1000000+Systematic[[#This Row],[SubSample]]*10000+Systematic[[#This Row],[VariableIndex]]</f>
        <v>6030001</v>
      </c>
      <c r="H2235" s="134">
        <f>Systematic[[#This Row],[SampleVariableLabel]]+100*Systematic[[#This Row],[State]]</f>
        <v>6031101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6</v>
      </c>
      <c r="B2236" s="1">
        <f t="shared" si="106"/>
        <v>3</v>
      </c>
      <c r="C2236" s="1">
        <f>IF(Systematic[[#This Row],[VariableIndex]]&gt;1,C2235,IF(C2235+1=StepsPerSubsample,0,C2235+1))</f>
        <v>11</v>
      </c>
      <c r="D2236" s="1">
        <f t="shared" si="104"/>
        <v>2</v>
      </c>
      <c r="E2236" s="1" t="str">
        <f>INDEX(Protocol[Mark],MATCH(C2236,Protocol[Step],0))</f>
        <v>10Ama</v>
      </c>
      <c r="F2236" s="151" t="str">
        <f>INDEX(Variables[Variable],MATCH(Systematic[[#This Row],[VariableIndex]],Variables[Index],0))</f>
        <v>O2 flux per volume</v>
      </c>
      <c r="G2236" s="134">
        <f>Systematic[[#This Row],[Sample]]*1000000+Systematic[[#This Row],[SubSample]]*10000+Systematic[[#This Row],[VariableIndex]]</f>
        <v>6030002</v>
      </c>
      <c r="H2236" s="134">
        <f>Systematic[[#This Row],[SampleVariableLabel]]+100*Systematic[[#This Row],[State]]</f>
        <v>6031102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6</v>
      </c>
      <c r="B2237" s="1">
        <f t="shared" si="106"/>
        <v>3</v>
      </c>
      <c r="C2237" s="1">
        <f>IF(Systematic[[#This Row],[VariableIndex]]&gt;1,C2236,IF(C2236+1=StepsPerSubsample,0,C2236+1))</f>
        <v>11</v>
      </c>
      <c r="D2237" s="1">
        <f t="shared" si="104"/>
        <v>3</v>
      </c>
      <c r="E2237" s="1" t="str">
        <f>INDEX(Protocol[Mark],MATCH(C2237,Protocol[Step],0))</f>
        <v>10Ama</v>
      </c>
      <c r="F2237" s="151" t="str">
        <f>INDEX(Variables[Variable],MATCH(Systematic[[#This Row],[VariableIndex]],Variables[Index],0))</f>
        <v>Specific flux</v>
      </c>
      <c r="G2237" s="134">
        <f>Systematic[[#This Row],[Sample]]*1000000+Systematic[[#This Row],[SubSample]]*10000+Systematic[[#This Row],[VariableIndex]]</f>
        <v>6030003</v>
      </c>
      <c r="H2237" s="134">
        <f>Systematic[[#This Row],[SampleVariableLabel]]+100*Systematic[[#This Row],[State]]</f>
        <v>6031103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6</v>
      </c>
      <c r="B2238" s="1">
        <f t="shared" si="106"/>
        <v>3</v>
      </c>
      <c r="C2238" s="1">
        <f>IF(Systematic[[#This Row],[VariableIndex]]&gt;1,C2237,IF(C2237+1=StepsPerSubsample,0,C2237+1))</f>
        <v>11</v>
      </c>
      <c r="D2238" s="1">
        <f t="shared" si="104"/>
        <v>4</v>
      </c>
      <c r="E2238" s="1" t="str">
        <f>INDEX(Protocol[Mark],MATCH(C2238,Protocol[Step],0))</f>
        <v>10Ama</v>
      </c>
      <c r="F2238" s="151" t="str">
        <f>INDEX(Variables[Variable],MATCH(Systematic[[#This Row],[VariableIndex]],Variables[Index],0))</f>
        <v>Flux control ratio</v>
      </c>
      <c r="G2238" s="134">
        <f>Systematic[[#This Row],[Sample]]*1000000+Systematic[[#This Row],[SubSample]]*10000+Systematic[[#This Row],[VariableIndex]]</f>
        <v>6030004</v>
      </c>
      <c r="H2238" s="134">
        <f>Systematic[[#This Row],[SampleVariableLabel]]+100*Systematic[[#This Row],[State]]</f>
        <v>6031104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6</v>
      </c>
      <c r="B2239" s="1">
        <f t="shared" si="106"/>
        <v>3</v>
      </c>
      <c r="C2239" s="1">
        <f>IF(Systematic[[#This Row],[VariableIndex]]&gt;1,C2238,IF(C2238+1=StepsPerSubsample,0,C2238+1))</f>
        <v>11</v>
      </c>
      <c r="D2239" s="1">
        <f t="shared" si="104"/>
        <v>5</v>
      </c>
      <c r="E2239" s="1" t="str">
        <f>INDEX(Protocol[Mark],MATCH(C2239,Protocol[Step],0))</f>
        <v>10Ama</v>
      </c>
      <c r="F2239" s="151" t="str">
        <f>INDEX(Variables[Variable],MATCH(Systematic[[#This Row],[VariableIndex]],Variables[Index],0))</f>
        <v>Specific flux (mt)</v>
      </c>
      <c r="G2239" s="134">
        <f>Systematic[[#This Row],[Sample]]*1000000+Systematic[[#This Row],[SubSample]]*10000+Systematic[[#This Row],[VariableIndex]]</f>
        <v>6030005</v>
      </c>
      <c r="H2239" s="134">
        <f>Systematic[[#This Row],[SampleVariableLabel]]+100*Systematic[[#This Row],[State]]</f>
        <v>6031105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6</v>
      </c>
      <c r="B2240" s="1">
        <f t="shared" si="106"/>
        <v>3</v>
      </c>
      <c r="C2240" s="1">
        <f>IF(Systematic[[#This Row],[VariableIndex]]&gt;1,C2239,IF(C2239+1=StepsPerSubsample,0,C2239+1))</f>
        <v>11</v>
      </c>
      <c r="D2240" s="1">
        <f t="shared" si="104"/>
        <v>6</v>
      </c>
      <c r="E2240" s="1" t="str">
        <f>INDEX(Protocol[Mark],MATCH(C2240,Protocol[Step],0))</f>
        <v>10Ama</v>
      </c>
      <c r="F2240" s="151" t="str">
        <f>INDEX(Variables[Variable],MATCH(Systematic[[#This Row],[VariableIndex]],Variables[Index],0))</f>
        <v>FCR (mt: ROX-corr.)</v>
      </c>
      <c r="G2240" s="134">
        <f>Systematic[[#This Row],[Sample]]*1000000+Systematic[[#This Row],[SubSample]]*10000+Systematic[[#This Row],[VariableIndex]]</f>
        <v>6030006</v>
      </c>
      <c r="H2240" s="134">
        <f>Systematic[[#This Row],[SampleVariableLabel]]+100*Systematic[[#This Row],[State]]</f>
        <v>6031106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6</v>
      </c>
      <c r="B2241" s="1">
        <f t="shared" si="106"/>
        <v>3</v>
      </c>
      <c r="C2241" s="1">
        <f>IF(Systematic[[#This Row],[VariableIndex]]&gt;1,C2240,IF(C2240+1=StepsPerSubsample,0,C2240+1))</f>
        <v>11</v>
      </c>
      <c r="D2241" s="1">
        <f t="shared" si="104"/>
        <v>7</v>
      </c>
      <c r="E2241" s="1" t="str">
        <f>INDEX(Protocol[Mark],MATCH(C2241,Protocol[Step],0))</f>
        <v>10Ama</v>
      </c>
      <c r="F2241" s="151" t="str">
        <f>INDEX(Variables[Variable],MATCH(Systematic[[#This Row],[VariableIndex]],Variables[Index],0))</f>
        <v>FCR (mt: ROX-corr.)</v>
      </c>
      <c r="G2241" s="134">
        <f>Systematic[[#This Row],[Sample]]*1000000+Systematic[[#This Row],[SubSample]]*10000+Systematic[[#This Row],[VariableIndex]]</f>
        <v>6030007</v>
      </c>
      <c r="H2241" s="134">
        <f>Systematic[[#This Row],[SampleVariableLabel]]+100*Systematic[[#This Row],[State]]</f>
        <v>6031107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6</v>
      </c>
      <c r="B2242" s="1">
        <f t="shared" si="106"/>
        <v>3</v>
      </c>
      <c r="C2242" s="1">
        <f>IF(Systematic[[#This Row],[VariableIndex]]&gt;1,C2241,IF(C2241+1=StepsPerSubsample,0,C2241+1))</f>
        <v>12</v>
      </c>
      <c r="D2242" s="1">
        <f t="shared" si="104"/>
        <v>1</v>
      </c>
      <c r="E2242" s="1" t="str">
        <f>INDEX(Protocol[Mark],MATCH(C2242,Protocol[Step],0))</f>
        <v>11AsTm</v>
      </c>
      <c r="F2242" s="151" t="str">
        <f>INDEX(Variables[Variable],MATCH(Systematic[[#This Row],[VariableIndex]],Variables[Index],0))</f>
        <v>O2 concentration</v>
      </c>
      <c r="G2242" s="134">
        <f>Systematic[[#This Row],[Sample]]*1000000+Systematic[[#This Row],[SubSample]]*10000+Systematic[[#This Row],[VariableIndex]]</f>
        <v>6030001</v>
      </c>
      <c r="H2242" s="134">
        <f>Systematic[[#This Row],[SampleVariableLabel]]+100*Systematic[[#This Row],[State]]</f>
        <v>6031201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6</v>
      </c>
      <c r="B2243" s="1">
        <f t="shared" si="106"/>
        <v>3</v>
      </c>
      <c r="C2243" s="1">
        <f>IF(Systematic[[#This Row],[VariableIndex]]&gt;1,C2242,IF(C2242+1=StepsPerSubsample,0,C2242+1))</f>
        <v>12</v>
      </c>
      <c r="D2243" s="1">
        <f t="shared" ref="D2243:D2306" si="107">IF(D2242=nVariables,1,D2242+1)</f>
        <v>2</v>
      </c>
      <c r="E2243" s="1" t="str">
        <f>INDEX(Protocol[Mark],MATCH(C2243,Protocol[Step],0))</f>
        <v>11AsTm</v>
      </c>
      <c r="F2243" s="151" t="str">
        <f>INDEX(Variables[Variable],MATCH(Systematic[[#This Row],[VariableIndex]],Variables[Index],0))</f>
        <v>O2 flux per volume</v>
      </c>
      <c r="G2243" s="134">
        <f>Systematic[[#This Row],[Sample]]*1000000+Systematic[[#This Row],[SubSample]]*10000+Systematic[[#This Row],[VariableIndex]]</f>
        <v>6030002</v>
      </c>
      <c r="H2243" s="134">
        <f>Systematic[[#This Row],[SampleVariableLabel]]+100*Systematic[[#This Row],[State]]</f>
        <v>6031202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6</v>
      </c>
      <c r="B2244" s="1">
        <f t="shared" si="106"/>
        <v>3</v>
      </c>
      <c r="C2244" s="1">
        <f>IF(Systematic[[#This Row],[VariableIndex]]&gt;1,C2243,IF(C2243+1=StepsPerSubsample,0,C2243+1))</f>
        <v>12</v>
      </c>
      <c r="D2244" s="1">
        <f t="shared" si="107"/>
        <v>3</v>
      </c>
      <c r="E2244" s="1" t="str">
        <f>INDEX(Protocol[Mark],MATCH(C2244,Protocol[Step],0))</f>
        <v>11AsTm</v>
      </c>
      <c r="F2244" s="151" t="str">
        <f>INDEX(Variables[Variable],MATCH(Systematic[[#This Row],[VariableIndex]],Variables[Index],0))</f>
        <v>Specific flux</v>
      </c>
      <c r="G2244" s="134">
        <f>Systematic[[#This Row],[Sample]]*1000000+Systematic[[#This Row],[SubSample]]*10000+Systematic[[#This Row],[VariableIndex]]</f>
        <v>6030003</v>
      </c>
      <c r="H2244" s="134">
        <f>Systematic[[#This Row],[SampleVariableLabel]]+100*Systematic[[#This Row],[State]]</f>
        <v>6031203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6</v>
      </c>
      <c r="B2245" s="1">
        <f t="shared" si="106"/>
        <v>3</v>
      </c>
      <c r="C2245" s="1">
        <f>IF(Systematic[[#This Row],[VariableIndex]]&gt;1,C2244,IF(C2244+1=StepsPerSubsample,0,C2244+1))</f>
        <v>12</v>
      </c>
      <c r="D2245" s="1">
        <f t="shared" si="107"/>
        <v>4</v>
      </c>
      <c r="E2245" s="1" t="str">
        <f>INDEX(Protocol[Mark],MATCH(C2245,Protocol[Step],0))</f>
        <v>11AsTm</v>
      </c>
      <c r="F2245" s="151" t="str">
        <f>INDEX(Variables[Variable],MATCH(Systematic[[#This Row],[VariableIndex]],Variables[Index],0))</f>
        <v>Flux control ratio</v>
      </c>
      <c r="G2245" s="134">
        <f>Systematic[[#This Row],[Sample]]*1000000+Systematic[[#This Row],[SubSample]]*10000+Systematic[[#This Row],[VariableIndex]]</f>
        <v>6030004</v>
      </c>
      <c r="H2245" s="134">
        <f>Systematic[[#This Row],[SampleVariableLabel]]+100*Systematic[[#This Row],[State]]</f>
        <v>6031204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6</v>
      </c>
      <c r="B2246" s="1">
        <f t="shared" si="106"/>
        <v>3</v>
      </c>
      <c r="C2246" s="1">
        <f>IF(Systematic[[#This Row],[VariableIndex]]&gt;1,C2245,IF(C2245+1=StepsPerSubsample,0,C2245+1))</f>
        <v>12</v>
      </c>
      <c r="D2246" s="1">
        <f t="shared" si="107"/>
        <v>5</v>
      </c>
      <c r="E2246" s="1" t="str">
        <f>INDEX(Protocol[Mark],MATCH(C2246,Protocol[Step],0))</f>
        <v>11AsTm</v>
      </c>
      <c r="F2246" s="151" t="str">
        <f>INDEX(Variables[Variable],MATCH(Systematic[[#This Row],[VariableIndex]],Variables[Index],0))</f>
        <v>Specific flux (mt)</v>
      </c>
      <c r="G2246" s="134">
        <f>Systematic[[#This Row],[Sample]]*1000000+Systematic[[#This Row],[SubSample]]*10000+Systematic[[#This Row],[VariableIndex]]</f>
        <v>6030005</v>
      </c>
      <c r="H2246" s="134">
        <f>Systematic[[#This Row],[SampleVariableLabel]]+100*Systematic[[#This Row],[State]]</f>
        <v>6031205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6</v>
      </c>
      <c r="B2247" s="1">
        <f t="shared" si="106"/>
        <v>3</v>
      </c>
      <c r="C2247" s="1">
        <f>IF(Systematic[[#This Row],[VariableIndex]]&gt;1,C2246,IF(C2246+1=StepsPerSubsample,0,C2246+1))</f>
        <v>12</v>
      </c>
      <c r="D2247" s="1">
        <f t="shared" si="107"/>
        <v>6</v>
      </c>
      <c r="E2247" s="1" t="str">
        <f>INDEX(Protocol[Mark],MATCH(C2247,Protocol[Step],0))</f>
        <v>11AsTm</v>
      </c>
      <c r="F2247" s="151" t="str">
        <f>INDEX(Variables[Variable],MATCH(Systematic[[#This Row],[VariableIndex]],Variables[Index],0))</f>
        <v>FCR (mt: ROX-corr.)</v>
      </c>
      <c r="G2247" s="134">
        <f>Systematic[[#This Row],[Sample]]*1000000+Systematic[[#This Row],[SubSample]]*10000+Systematic[[#This Row],[VariableIndex]]</f>
        <v>6030006</v>
      </c>
      <c r="H2247" s="134">
        <f>Systematic[[#This Row],[SampleVariableLabel]]+100*Systematic[[#This Row],[State]]</f>
        <v>6031206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6</v>
      </c>
      <c r="B2248" s="1">
        <f t="shared" si="106"/>
        <v>3</v>
      </c>
      <c r="C2248" s="1">
        <f>IF(Systematic[[#This Row],[VariableIndex]]&gt;1,C2247,IF(C2247+1=StepsPerSubsample,0,C2247+1))</f>
        <v>12</v>
      </c>
      <c r="D2248" s="1">
        <f t="shared" si="107"/>
        <v>7</v>
      </c>
      <c r="E2248" s="1" t="str">
        <f>INDEX(Protocol[Mark],MATCH(C2248,Protocol[Step],0))</f>
        <v>11AsTm</v>
      </c>
      <c r="F2248" s="151" t="str">
        <f>INDEX(Variables[Variable],MATCH(Systematic[[#This Row],[VariableIndex]],Variables[Index],0))</f>
        <v>FCR (mt: ROX-corr.)</v>
      </c>
      <c r="G2248" s="134">
        <f>Systematic[[#This Row],[Sample]]*1000000+Systematic[[#This Row],[SubSample]]*10000+Systematic[[#This Row],[VariableIndex]]</f>
        <v>6030007</v>
      </c>
      <c r="H2248" s="134">
        <f>Systematic[[#This Row],[SampleVariableLabel]]+100*Systematic[[#This Row],[State]]</f>
        <v>6031207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6</v>
      </c>
      <c r="B2249" s="1">
        <f t="shared" si="106"/>
        <v>3</v>
      </c>
      <c r="C2249" s="1">
        <f>IF(Systematic[[#This Row],[VariableIndex]]&gt;1,C2248,IF(C2248+1=StepsPerSubsample,0,C2248+1))</f>
        <v>13</v>
      </c>
      <c r="D2249" s="1">
        <f t="shared" si="107"/>
        <v>1</v>
      </c>
      <c r="E2249" s="1" t="str">
        <f>INDEX(Protocol[Mark],MATCH(C2249,Protocol[Step],0))</f>
        <v>12Azd</v>
      </c>
      <c r="F2249" s="151" t="str">
        <f>INDEX(Variables[Variable],MATCH(Systematic[[#This Row],[VariableIndex]],Variables[Index],0))</f>
        <v>O2 concentration</v>
      </c>
      <c r="G2249" s="134">
        <f>Systematic[[#This Row],[Sample]]*1000000+Systematic[[#This Row],[SubSample]]*10000+Systematic[[#This Row],[VariableIndex]]</f>
        <v>6030001</v>
      </c>
      <c r="H2249" s="134">
        <f>Systematic[[#This Row],[SampleVariableLabel]]+100*Systematic[[#This Row],[State]]</f>
        <v>6031301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6</v>
      </c>
      <c r="B2250" s="1">
        <f t="shared" si="106"/>
        <v>3</v>
      </c>
      <c r="C2250" s="1">
        <f>IF(Systematic[[#This Row],[VariableIndex]]&gt;1,C2249,IF(C2249+1=StepsPerSubsample,0,C2249+1))</f>
        <v>13</v>
      </c>
      <c r="D2250" s="1">
        <f t="shared" si="107"/>
        <v>2</v>
      </c>
      <c r="E2250" s="1" t="str">
        <f>INDEX(Protocol[Mark],MATCH(C2250,Protocol[Step],0))</f>
        <v>12Azd</v>
      </c>
      <c r="F2250" s="151" t="str">
        <f>INDEX(Variables[Variable],MATCH(Systematic[[#This Row],[VariableIndex]],Variables[Index],0))</f>
        <v>O2 flux per volume</v>
      </c>
      <c r="G2250" s="134">
        <f>Systematic[[#This Row],[Sample]]*1000000+Systematic[[#This Row],[SubSample]]*10000+Systematic[[#This Row],[VariableIndex]]</f>
        <v>6030002</v>
      </c>
      <c r="H2250" s="134">
        <f>Systematic[[#This Row],[SampleVariableLabel]]+100*Systematic[[#This Row],[State]]</f>
        <v>6031302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6</v>
      </c>
      <c r="B2251" s="1">
        <f t="shared" si="106"/>
        <v>3</v>
      </c>
      <c r="C2251" s="1">
        <f>IF(Systematic[[#This Row],[VariableIndex]]&gt;1,C2250,IF(C2250+1=StepsPerSubsample,0,C2250+1))</f>
        <v>13</v>
      </c>
      <c r="D2251" s="1">
        <f t="shared" si="107"/>
        <v>3</v>
      </c>
      <c r="E2251" s="1" t="str">
        <f>INDEX(Protocol[Mark],MATCH(C2251,Protocol[Step],0))</f>
        <v>12Azd</v>
      </c>
      <c r="F2251" s="151" t="str">
        <f>INDEX(Variables[Variable],MATCH(Systematic[[#This Row],[VariableIndex]],Variables[Index],0))</f>
        <v>Specific flux</v>
      </c>
      <c r="G2251" s="134">
        <f>Systematic[[#This Row],[Sample]]*1000000+Systematic[[#This Row],[SubSample]]*10000+Systematic[[#This Row],[VariableIndex]]</f>
        <v>6030003</v>
      </c>
      <c r="H2251" s="134">
        <f>Systematic[[#This Row],[SampleVariableLabel]]+100*Systematic[[#This Row],[State]]</f>
        <v>6031303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6</v>
      </c>
      <c r="B2252" s="1">
        <f t="shared" si="106"/>
        <v>3</v>
      </c>
      <c r="C2252" s="1">
        <f>IF(Systematic[[#This Row],[VariableIndex]]&gt;1,C2251,IF(C2251+1=StepsPerSubsample,0,C2251+1))</f>
        <v>13</v>
      </c>
      <c r="D2252" s="1">
        <f t="shared" si="107"/>
        <v>4</v>
      </c>
      <c r="E2252" s="1" t="str">
        <f>INDEX(Protocol[Mark],MATCH(C2252,Protocol[Step],0))</f>
        <v>12Azd</v>
      </c>
      <c r="F2252" s="151" t="str">
        <f>INDEX(Variables[Variable],MATCH(Systematic[[#This Row],[VariableIndex]],Variables[Index],0))</f>
        <v>Flux control ratio</v>
      </c>
      <c r="G2252" s="134">
        <f>Systematic[[#This Row],[Sample]]*1000000+Systematic[[#This Row],[SubSample]]*10000+Systematic[[#This Row],[VariableIndex]]</f>
        <v>6030004</v>
      </c>
      <c r="H2252" s="134">
        <f>Systematic[[#This Row],[SampleVariableLabel]]+100*Systematic[[#This Row],[State]]</f>
        <v>6031304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6</v>
      </c>
      <c r="B2253" s="1">
        <f t="shared" si="106"/>
        <v>3</v>
      </c>
      <c r="C2253" s="1">
        <f>IF(Systematic[[#This Row],[VariableIndex]]&gt;1,C2252,IF(C2252+1=StepsPerSubsample,0,C2252+1))</f>
        <v>13</v>
      </c>
      <c r="D2253" s="1">
        <f t="shared" si="107"/>
        <v>5</v>
      </c>
      <c r="E2253" s="1" t="str">
        <f>INDEX(Protocol[Mark],MATCH(C2253,Protocol[Step],0))</f>
        <v>12Azd</v>
      </c>
      <c r="F2253" s="151" t="str">
        <f>INDEX(Variables[Variable],MATCH(Systematic[[#This Row],[VariableIndex]],Variables[Index],0))</f>
        <v>Specific flux (mt)</v>
      </c>
      <c r="G2253" s="134">
        <f>Systematic[[#This Row],[Sample]]*1000000+Systematic[[#This Row],[SubSample]]*10000+Systematic[[#This Row],[VariableIndex]]</f>
        <v>6030005</v>
      </c>
      <c r="H2253" s="134">
        <f>Systematic[[#This Row],[SampleVariableLabel]]+100*Systematic[[#This Row],[State]]</f>
        <v>6031305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6</v>
      </c>
      <c r="B2254" s="1">
        <f t="shared" si="106"/>
        <v>3</v>
      </c>
      <c r="C2254" s="1">
        <f>IF(Systematic[[#This Row],[VariableIndex]]&gt;1,C2253,IF(C2253+1=StepsPerSubsample,0,C2253+1))</f>
        <v>13</v>
      </c>
      <c r="D2254" s="1">
        <f t="shared" si="107"/>
        <v>6</v>
      </c>
      <c r="E2254" s="1" t="str">
        <f>INDEX(Protocol[Mark],MATCH(C2254,Protocol[Step],0))</f>
        <v>12Azd</v>
      </c>
      <c r="F2254" s="151" t="str">
        <f>INDEX(Variables[Variable],MATCH(Systematic[[#This Row],[VariableIndex]],Variables[Index],0))</f>
        <v>FCR (mt: ROX-corr.)</v>
      </c>
      <c r="G2254" s="134">
        <f>Systematic[[#This Row],[Sample]]*1000000+Systematic[[#This Row],[SubSample]]*10000+Systematic[[#This Row],[VariableIndex]]</f>
        <v>6030006</v>
      </c>
      <c r="H2254" s="134">
        <f>Systematic[[#This Row],[SampleVariableLabel]]+100*Systematic[[#This Row],[State]]</f>
        <v>6031306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6</v>
      </c>
      <c r="B2255" s="1">
        <f t="shared" si="106"/>
        <v>3</v>
      </c>
      <c r="C2255" s="1">
        <f>IF(Systematic[[#This Row],[VariableIndex]]&gt;1,C2254,IF(C2254+1=StepsPerSubsample,0,C2254+1))</f>
        <v>13</v>
      </c>
      <c r="D2255" s="1">
        <f t="shared" si="107"/>
        <v>7</v>
      </c>
      <c r="E2255" s="1" t="str">
        <f>INDEX(Protocol[Mark],MATCH(C2255,Protocol[Step],0))</f>
        <v>12Azd</v>
      </c>
      <c r="F2255" s="151" t="str">
        <f>INDEX(Variables[Variable],MATCH(Systematic[[#This Row],[VariableIndex]],Variables[Index],0))</f>
        <v>FCR (mt: ROX-corr.)</v>
      </c>
      <c r="G2255" s="134">
        <f>Systematic[[#This Row],[Sample]]*1000000+Systematic[[#This Row],[SubSample]]*10000+Systematic[[#This Row],[VariableIndex]]</f>
        <v>6030007</v>
      </c>
      <c r="H2255" s="134">
        <f>Systematic[[#This Row],[SampleVariableLabel]]+100*Systematic[[#This Row],[State]]</f>
        <v>6031307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6</v>
      </c>
      <c r="B2256" s="1">
        <f t="shared" si="106"/>
        <v>4</v>
      </c>
      <c r="C2256" s="1">
        <f>IF(Systematic[[#This Row],[VariableIndex]]&gt;1,C2255,IF(C2255+1=StepsPerSubsample,0,C2255+1))</f>
        <v>0</v>
      </c>
      <c r="D2256" s="1">
        <f t="shared" si="107"/>
        <v>1</v>
      </c>
      <c r="E2256" s="1" t="str">
        <f>INDEX(Protocol[Mark],MATCH(C2256,Protocol[Step],0))</f>
        <v>1ce</v>
      </c>
      <c r="F2256" s="151" t="str">
        <f>INDEX(Variables[Variable],MATCH(Systematic[[#This Row],[VariableIndex]],Variables[Index],0))</f>
        <v>O2 concentration</v>
      </c>
      <c r="G2256" s="134">
        <f>Systematic[[#This Row],[Sample]]*1000000+Systematic[[#This Row],[SubSample]]*10000+Systematic[[#This Row],[VariableIndex]]</f>
        <v>6040001</v>
      </c>
      <c r="H2256" s="134">
        <f>Systematic[[#This Row],[SampleVariableLabel]]+100*Systematic[[#This Row],[State]]</f>
        <v>6040001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6</v>
      </c>
      <c r="B2257" s="1">
        <f t="shared" si="106"/>
        <v>4</v>
      </c>
      <c r="C2257" s="1">
        <f>IF(Systematic[[#This Row],[VariableIndex]]&gt;1,C2256,IF(C2256+1=StepsPerSubsample,0,C2256+1))</f>
        <v>0</v>
      </c>
      <c r="D2257" s="1">
        <f t="shared" si="107"/>
        <v>2</v>
      </c>
      <c r="E2257" s="1" t="str">
        <f>INDEX(Protocol[Mark],MATCH(C2257,Protocol[Step],0))</f>
        <v>1ce</v>
      </c>
      <c r="F2257" s="151" t="str">
        <f>INDEX(Variables[Variable],MATCH(Systematic[[#This Row],[VariableIndex]],Variables[Index],0))</f>
        <v>O2 flux per volume</v>
      </c>
      <c r="G2257" s="134">
        <f>Systematic[[#This Row],[Sample]]*1000000+Systematic[[#This Row],[SubSample]]*10000+Systematic[[#This Row],[VariableIndex]]</f>
        <v>6040002</v>
      </c>
      <c r="H2257" s="134">
        <f>Systematic[[#This Row],[SampleVariableLabel]]+100*Systematic[[#This Row],[State]]</f>
        <v>6040002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6</v>
      </c>
      <c r="B2258" s="1">
        <f t="shared" si="106"/>
        <v>4</v>
      </c>
      <c r="C2258" s="1">
        <f>IF(Systematic[[#This Row],[VariableIndex]]&gt;1,C2257,IF(C2257+1=StepsPerSubsample,0,C2257+1))</f>
        <v>0</v>
      </c>
      <c r="D2258" s="1">
        <f t="shared" si="107"/>
        <v>3</v>
      </c>
      <c r="E2258" s="1" t="str">
        <f>INDEX(Protocol[Mark],MATCH(C2258,Protocol[Step],0))</f>
        <v>1ce</v>
      </c>
      <c r="F2258" s="151" t="str">
        <f>INDEX(Variables[Variable],MATCH(Systematic[[#This Row],[VariableIndex]],Variables[Index],0))</f>
        <v>Specific flux</v>
      </c>
      <c r="G2258" s="134">
        <f>Systematic[[#This Row],[Sample]]*1000000+Systematic[[#This Row],[SubSample]]*10000+Systematic[[#This Row],[VariableIndex]]</f>
        <v>6040003</v>
      </c>
      <c r="H2258" s="134">
        <f>Systematic[[#This Row],[SampleVariableLabel]]+100*Systematic[[#This Row],[State]]</f>
        <v>6040003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6</v>
      </c>
      <c r="B2259" s="1">
        <f t="shared" si="106"/>
        <v>4</v>
      </c>
      <c r="C2259" s="1">
        <f>IF(Systematic[[#This Row],[VariableIndex]]&gt;1,C2258,IF(C2258+1=StepsPerSubsample,0,C2258+1))</f>
        <v>0</v>
      </c>
      <c r="D2259" s="1">
        <f t="shared" si="107"/>
        <v>4</v>
      </c>
      <c r="E2259" s="1" t="str">
        <f>INDEX(Protocol[Mark],MATCH(C2259,Protocol[Step],0))</f>
        <v>1ce</v>
      </c>
      <c r="F2259" s="151" t="str">
        <f>INDEX(Variables[Variable],MATCH(Systematic[[#This Row],[VariableIndex]],Variables[Index],0))</f>
        <v>Flux control ratio</v>
      </c>
      <c r="G2259" s="134">
        <f>Systematic[[#This Row],[Sample]]*1000000+Systematic[[#This Row],[SubSample]]*10000+Systematic[[#This Row],[VariableIndex]]</f>
        <v>6040004</v>
      </c>
      <c r="H2259" s="134">
        <f>Systematic[[#This Row],[SampleVariableLabel]]+100*Systematic[[#This Row],[State]]</f>
        <v>6040004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6</v>
      </c>
      <c r="B2260" s="1">
        <f t="shared" si="106"/>
        <v>4</v>
      </c>
      <c r="C2260" s="1">
        <f>IF(Systematic[[#This Row],[VariableIndex]]&gt;1,C2259,IF(C2259+1=StepsPerSubsample,0,C2259+1))</f>
        <v>0</v>
      </c>
      <c r="D2260" s="1">
        <f t="shared" si="107"/>
        <v>5</v>
      </c>
      <c r="E2260" s="1" t="str">
        <f>INDEX(Protocol[Mark],MATCH(C2260,Protocol[Step],0))</f>
        <v>1ce</v>
      </c>
      <c r="F2260" s="151" t="str">
        <f>INDEX(Variables[Variable],MATCH(Systematic[[#This Row],[VariableIndex]],Variables[Index],0))</f>
        <v>Specific flux (mt)</v>
      </c>
      <c r="G2260" s="134">
        <f>Systematic[[#This Row],[Sample]]*1000000+Systematic[[#This Row],[SubSample]]*10000+Systematic[[#This Row],[VariableIndex]]</f>
        <v>6040005</v>
      </c>
      <c r="H2260" s="134">
        <f>Systematic[[#This Row],[SampleVariableLabel]]+100*Systematic[[#This Row],[State]]</f>
        <v>6040005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6</v>
      </c>
      <c r="B2261" s="1">
        <f t="shared" si="106"/>
        <v>4</v>
      </c>
      <c r="C2261" s="1">
        <f>IF(Systematic[[#This Row],[VariableIndex]]&gt;1,C2260,IF(C2260+1=StepsPerSubsample,0,C2260+1))</f>
        <v>0</v>
      </c>
      <c r="D2261" s="1">
        <f t="shared" si="107"/>
        <v>6</v>
      </c>
      <c r="E2261" s="1" t="str">
        <f>INDEX(Protocol[Mark],MATCH(C2261,Protocol[Step],0))</f>
        <v>1ce</v>
      </c>
      <c r="F2261" s="151" t="str">
        <f>INDEX(Variables[Variable],MATCH(Systematic[[#This Row],[VariableIndex]],Variables[Index],0))</f>
        <v>FCR (mt: ROX-corr.)</v>
      </c>
      <c r="G2261" s="134">
        <f>Systematic[[#This Row],[Sample]]*1000000+Systematic[[#This Row],[SubSample]]*10000+Systematic[[#This Row],[VariableIndex]]</f>
        <v>6040006</v>
      </c>
      <c r="H2261" s="134">
        <f>Systematic[[#This Row],[SampleVariableLabel]]+100*Systematic[[#This Row],[State]]</f>
        <v>6040006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6</v>
      </c>
      <c r="B2262" s="1">
        <f t="shared" si="106"/>
        <v>4</v>
      </c>
      <c r="C2262" s="1">
        <f>IF(Systematic[[#This Row],[VariableIndex]]&gt;1,C2261,IF(C2261+1=StepsPerSubsample,0,C2261+1))</f>
        <v>0</v>
      </c>
      <c r="D2262" s="1">
        <f t="shared" si="107"/>
        <v>7</v>
      </c>
      <c r="E2262" s="1" t="str">
        <f>INDEX(Protocol[Mark],MATCH(C2262,Protocol[Step],0))</f>
        <v>1ce</v>
      </c>
      <c r="F2262" s="151" t="str">
        <f>INDEX(Variables[Variable],MATCH(Systematic[[#This Row],[VariableIndex]],Variables[Index],0))</f>
        <v>FCR (mt: ROX-corr.)</v>
      </c>
      <c r="G2262" s="134">
        <f>Systematic[[#This Row],[Sample]]*1000000+Systematic[[#This Row],[SubSample]]*10000+Systematic[[#This Row],[VariableIndex]]</f>
        <v>6040007</v>
      </c>
      <c r="H2262" s="134">
        <f>Systematic[[#This Row],[SampleVariableLabel]]+100*Systematic[[#This Row],[State]]</f>
        <v>6040007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6</v>
      </c>
      <c r="B2263" s="1">
        <f t="shared" si="106"/>
        <v>4</v>
      </c>
      <c r="C2263" s="1">
        <f>IF(Systematic[[#This Row],[VariableIndex]]&gt;1,C2262,IF(C2262+1=StepsPerSubsample,0,C2262+1))</f>
        <v>1</v>
      </c>
      <c r="D2263" s="1">
        <f t="shared" si="107"/>
        <v>1</v>
      </c>
      <c r="E2263" s="1" t="str">
        <f>INDEX(Protocol[Mark],MATCH(C2263,Protocol[Step],0))</f>
        <v>2P10</v>
      </c>
      <c r="F2263" s="151" t="str">
        <f>INDEX(Variables[Variable],MATCH(Systematic[[#This Row],[VariableIndex]],Variables[Index],0))</f>
        <v>O2 concentration</v>
      </c>
      <c r="G2263" s="134">
        <f>Systematic[[#This Row],[Sample]]*1000000+Systematic[[#This Row],[SubSample]]*10000+Systematic[[#This Row],[VariableIndex]]</f>
        <v>6040001</v>
      </c>
      <c r="H2263" s="134">
        <f>Systematic[[#This Row],[SampleVariableLabel]]+100*Systematic[[#This Row],[State]]</f>
        <v>6040101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6</v>
      </c>
      <c r="B2264" s="1">
        <f t="shared" si="106"/>
        <v>4</v>
      </c>
      <c r="C2264" s="1">
        <f>IF(Systematic[[#This Row],[VariableIndex]]&gt;1,C2263,IF(C2263+1=StepsPerSubsample,0,C2263+1))</f>
        <v>1</v>
      </c>
      <c r="D2264" s="1">
        <f t="shared" si="107"/>
        <v>2</v>
      </c>
      <c r="E2264" s="1" t="str">
        <f>INDEX(Protocol[Mark],MATCH(C2264,Protocol[Step],0))</f>
        <v>2P10</v>
      </c>
      <c r="F2264" s="151" t="str">
        <f>INDEX(Variables[Variable],MATCH(Systematic[[#This Row],[VariableIndex]],Variables[Index],0))</f>
        <v>O2 flux per volume</v>
      </c>
      <c r="G2264" s="134">
        <f>Systematic[[#This Row],[Sample]]*1000000+Systematic[[#This Row],[SubSample]]*10000+Systematic[[#This Row],[VariableIndex]]</f>
        <v>6040002</v>
      </c>
      <c r="H2264" s="134">
        <f>Systematic[[#This Row],[SampleVariableLabel]]+100*Systematic[[#This Row],[State]]</f>
        <v>6040102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6</v>
      </c>
      <c r="B2265" s="1">
        <f t="shared" si="106"/>
        <v>4</v>
      </c>
      <c r="C2265" s="1">
        <f>IF(Systematic[[#This Row],[VariableIndex]]&gt;1,C2264,IF(C2264+1=StepsPerSubsample,0,C2264+1))</f>
        <v>1</v>
      </c>
      <c r="D2265" s="1">
        <f t="shared" si="107"/>
        <v>3</v>
      </c>
      <c r="E2265" s="1" t="str">
        <f>INDEX(Protocol[Mark],MATCH(C2265,Protocol[Step],0))</f>
        <v>2P10</v>
      </c>
      <c r="F2265" s="151" t="str">
        <f>INDEX(Variables[Variable],MATCH(Systematic[[#This Row],[VariableIndex]],Variables[Index],0))</f>
        <v>Specific flux</v>
      </c>
      <c r="G2265" s="134">
        <f>Systematic[[#This Row],[Sample]]*1000000+Systematic[[#This Row],[SubSample]]*10000+Systematic[[#This Row],[VariableIndex]]</f>
        <v>6040003</v>
      </c>
      <c r="H2265" s="134">
        <f>Systematic[[#This Row],[SampleVariableLabel]]+100*Systematic[[#This Row],[State]]</f>
        <v>6040103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6</v>
      </c>
      <c r="B2266" s="1">
        <f t="shared" si="106"/>
        <v>4</v>
      </c>
      <c r="C2266" s="1">
        <f>IF(Systematic[[#This Row],[VariableIndex]]&gt;1,C2265,IF(C2265+1=StepsPerSubsample,0,C2265+1))</f>
        <v>1</v>
      </c>
      <c r="D2266" s="1">
        <f t="shared" si="107"/>
        <v>4</v>
      </c>
      <c r="E2266" s="1" t="str">
        <f>INDEX(Protocol[Mark],MATCH(C2266,Protocol[Step],0))</f>
        <v>2P10</v>
      </c>
      <c r="F2266" s="151" t="str">
        <f>INDEX(Variables[Variable],MATCH(Systematic[[#This Row],[VariableIndex]],Variables[Index],0))</f>
        <v>Flux control ratio</v>
      </c>
      <c r="G2266" s="134">
        <f>Systematic[[#This Row],[Sample]]*1000000+Systematic[[#This Row],[SubSample]]*10000+Systematic[[#This Row],[VariableIndex]]</f>
        <v>6040004</v>
      </c>
      <c r="H2266" s="134">
        <f>Systematic[[#This Row],[SampleVariableLabel]]+100*Systematic[[#This Row],[State]]</f>
        <v>6040104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6</v>
      </c>
      <c r="B2267" s="1">
        <f t="shared" si="106"/>
        <v>4</v>
      </c>
      <c r="C2267" s="1">
        <f>IF(Systematic[[#This Row],[VariableIndex]]&gt;1,C2266,IF(C2266+1=StepsPerSubsample,0,C2266+1))</f>
        <v>1</v>
      </c>
      <c r="D2267" s="1">
        <f t="shared" si="107"/>
        <v>5</v>
      </c>
      <c r="E2267" s="1" t="str">
        <f>INDEX(Protocol[Mark],MATCH(C2267,Protocol[Step],0))</f>
        <v>2P10</v>
      </c>
      <c r="F2267" s="151" t="str">
        <f>INDEX(Variables[Variable],MATCH(Systematic[[#This Row],[VariableIndex]],Variables[Index],0))</f>
        <v>Specific flux (mt)</v>
      </c>
      <c r="G2267" s="134">
        <f>Systematic[[#This Row],[Sample]]*1000000+Systematic[[#This Row],[SubSample]]*10000+Systematic[[#This Row],[VariableIndex]]</f>
        <v>6040005</v>
      </c>
      <c r="H2267" s="134">
        <f>Systematic[[#This Row],[SampleVariableLabel]]+100*Systematic[[#This Row],[State]]</f>
        <v>6040105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6</v>
      </c>
      <c r="B2268" s="1">
        <f t="shared" si="106"/>
        <v>4</v>
      </c>
      <c r="C2268" s="1">
        <f>IF(Systematic[[#This Row],[VariableIndex]]&gt;1,C2267,IF(C2267+1=StepsPerSubsample,0,C2267+1))</f>
        <v>1</v>
      </c>
      <c r="D2268" s="1">
        <f t="shared" si="107"/>
        <v>6</v>
      </c>
      <c r="E2268" s="1" t="str">
        <f>INDEX(Protocol[Mark],MATCH(C2268,Protocol[Step],0))</f>
        <v>2P10</v>
      </c>
      <c r="F2268" s="151" t="str">
        <f>INDEX(Variables[Variable],MATCH(Systematic[[#This Row],[VariableIndex]],Variables[Index],0))</f>
        <v>FCR (mt: ROX-corr.)</v>
      </c>
      <c r="G2268" s="134">
        <f>Systematic[[#This Row],[Sample]]*1000000+Systematic[[#This Row],[SubSample]]*10000+Systematic[[#This Row],[VariableIndex]]</f>
        <v>6040006</v>
      </c>
      <c r="H2268" s="134">
        <f>Systematic[[#This Row],[SampleVariableLabel]]+100*Systematic[[#This Row],[State]]</f>
        <v>6040106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6</v>
      </c>
      <c r="B2269" s="1">
        <f t="shared" si="106"/>
        <v>4</v>
      </c>
      <c r="C2269" s="1">
        <f>IF(Systematic[[#This Row],[VariableIndex]]&gt;1,C2268,IF(C2268+1=StepsPerSubsample,0,C2268+1))</f>
        <v>1</v>
      </c>
      <c r="D2269" s="1">
        <f t="shared" si="107"/>
        <v>7</v>
      </c>
      <c r="E2269" s="1" t="str">
        <f>INDEX(Protocol[Mark],MATCH(C2269,Protocol[Step],0))</f>
        <v>2P10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6040007</v>
      </c>
      <c r="H2269" s="134">
        <f>Systematic[[#This Row],[SampleVariableLabel]]+100*Systematic[[#This Row],[State]]</f>
        <v>6040107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6</v>
      </c>
      <c r="B2270" s="1">
        <f t="shared" si="106"/>
        <v>4</v>
      </c>
      <c r="C2270" s="1">
        <f>IF(Systematic[[#This Row],[VariableIndex]]&gt;1,C2269,IF(C2269+1=StepsPerSubsample,0,C2269+1))</f>
        <v>2</v>
      </c>
      <c r="D2270" s="1">
        <f t="shared" si="107"/>
        <v>1</v>
      </c>
      <c r="E2270" s="1" t="str">
        <f>INDEX(Protocol[Mark],MATCH(C2270,Protocol[Step],0))</f>
        <v>3Omy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6040001</v>
      </c>
      <c r="H2270" s="134">
        <f>Systematic[[#This Row],[SampleVariableLabel]]+100*Systematic[[#This Row],[State]]</f>
        <v>6040201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6</v>
      </c>
      <c r="B2271" s="1">
        <f t="shared" si="106"/>
        <v>4</v>
      </c>
      <c r="C2271" s="1">
        <f>IF(Systematic[[#This Row],[VariableIndex]]&gt;1,C2270,IF(C2270+1=StepsPerSubsample,0,C2270+1))</f>
        <v>2</v>
      </c>
      <c r="D2271" s="1">
        <f t="shared" si="107"/>
        <v>2</v>
      </c>
      <c r="E2271" s="1" t="str">
        <f>INDEX(Protocol[Mark],MATCH(C2271,Protocol[Step],0))</f>
        <v>3Omy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6040002</v>
      </c>
      <c r="H2271" s="134">
        <f>Systematic[[#This Row],[SampleVariableLabel]]+100*Systematic[[#This Row],[State]]</f>
        <v>6040202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6</v>
      </c>
      <c r="B2272" s="1">
        <f t="shared" si="106"/>
        <v>4</v>
      </c>
      <c r="C2272" s="1">
        <f>IF(Systematic[[#This Row],[VariableIndex]]&gt;1,C2271,IF(C2271+1=StepsPerSubsample,0,C2271+1))</f>
        <v>2</v>
      </c>
      <c r="D2272" s="1">
        <f t="shared" si="107"/>
        <v>3</v>
      </c>
      <c r="E2272" s="1" t="str">
        <f>INDEX(Protocol[Mark],MATCH(C2272,Protocol[Step],0))</f>
        <v>3Omy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6040003</v>
      </c>
      <c r="H2272" s="134">
        <f>Systematic[[#This Row],[SampleVariableLabel]]+100*Systematic[[#This Row],[State]]</f>
        <v>6040203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6</v>
      </c>
      <c r="B2273" s="1">
        <f t="shared" si="106"/>
        <v>4</v>
      </c>
      <c r="C2273" s="1">
        <f>IF(Systematic[[#This Row],[VariableIndex]]&gt;1,C2272,IF(C2272+1=StepsPerSubsample,0,C2272+1))</f>
        <v>2</v>
      </c>
      <c r="D2273" s="1">
        <f t="shared" si="107"/>
        <v>4</v>
      </c>
      <c r="E2273" s="1" t="str">
        <f>INDEX(Protocol[Mark],MATCH(C2273,Protocol[Step],0))</f>
        <v>3Omy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6040004</v>
      </c>
      <c r="H2273" s="134">
        <f>Systematic[[#This Row],[SampleVariableLabel]]+100*Systematic[[#This Row],[State]]</f>
        <v>6040204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6</v>
      </c>
      <c r="B2274" s="1">
        <f t="shared" si="106"/>
        <v>4</v>
      </c>
      <c r="C2274" s="1">
        <f>IF(Systematic[[#This Row],[VariableIndex]]&gt;1,C2273,IF(C2273+1=StepsPerSubsample,0,C2273+1))</f>
        <v>2</v>
      </c>
      <c r="D2274" s="1">
        <f t="shared" si="107"/>
        <v>5</v>
      </c>
      <c r="E2274" s="1" t="str">
        <f>INDEX(Protocol[Mark],MATCH(C2274,Protocol[Step],0))</f>
        <v>3Omy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6040005</v>
      </c>
      <c r="H2274" s="134">
        <f>Systematic[[#This Row],[SampleVariableLabel]]+100*Systematic[[#This Row],[State]]</f>
        <v>6040205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6</v>
      </c>
      <c r="B2275" s="1">
        <f t="shared" si="106"/>
        <v>4</v>
      </c>
      <c r="C2275" s="1">
        <f>IF(Systematic[[#This Row],[VariableIndex]]&gt;1,C2274,IF(C2274+1=StepsPerSubsample,0,C2274+1))</f>
        <v>2</v>
      </c>
      <c r="D2275" s="1">
        <f t="shared" si="107"/>
        <v>6</v>
      </c>
      <c r="E2275" s="1" t="str">
        <f>INDEX(Protocol[Mark],MATCH(C2275,Protocol[Step],0))</f>
        <v>3Omy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6040006</v>
      </c>
      <c r="H2275" s="134">
        <f>Systematic[[#This Row],[SampleVariableLabel]]+100*Systematic[[#This Row],[State]]</f>
        <v>6040206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6</v>
      </c>
      <c r="B2276" s="1">
        <f t="shared" si="106"/>
        <v>4</v>
      </c>
      <c r="C2276" s="1">
        <f>IF(Systematic[[#This Row],[VariableIndex]]&gt;1,C2275,IF(C2275+1=StepsPerSubsample,0,C2275+1))</f>
        <v>2</v>
      </c>
      <c r="D2276" s="1">
        <f t="shared" si="107"/>
        <v>7</v>
      </c>
      <c r="E2276" s="1" t="str">
        <f>INDEX(Protocol[Mark],MATCH(C2276,Protocol[Step],0))</f>
        <v>3Omy</v>
      </c>
      <c r="F2276" s="151" t="str">
        <f>INDEX(Variables[Variable],MATCH(Systematic[[#This Row],[VariableIndex]],Variables[Index],0))</f>
        <v>FCR (mt: ROX-corr.)</v>
      </c>
      <c r="G2276" s="134">
        <f>Systematic[[#This Row],[Sample]]*1000000+Systematic[[#This Row],[SubSample]]*10000+Systematic[[#This Row],[VariableIndex]]</f>
        <v>6040007</v>
      </c>
      <c r="H2276" s="134">
        <f>Systematic[[#This Row],[SampleVariableLabel]]+100*Systematic[[#This Row],[State]]</f>
        <v>6040207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6</v>
      </c>
      <c r="B2277" s="1">
        <f t="shared" si="106"/>
        <v>4</v>
      </c>
      <c r="C2277" s="1">
        <f>IF(Systematic[[#This Row],[VariableIndex]]&gt;1,C2276,IF(C2276+1=StepsPerSubsample,0,C2276+1))</f>
        <v>3</v>
      </c>
      <c r="D2277" s="1">
        <f t="shared" si="107"/>
        <v>1</v>
      </c>
      <c r="E2277" s="1" t="str">
        <f>INDEX(Protocol[Mark],MATCH(C2277,Protocol[Step],0))</f>
        <v>4U</v>
      </c>
      <c r="F2277" s="151" t="str">
        <f>INDEX(Variables[Variable],MATCH(Systematic[[#This Row],[VariableIndex]],Variables[Index],0))</f>
        <v>O2 concentration</v>
      </c>
      <c r="G2277" s="134">
        <f>Systematic[[#This Row],[Sample]]*1000000+Systematic[[#This Row],[SubSample]]*10000+Systematic[[#This Row],[VariableIndex]]</f>
        <v>6040001</v>
      </c>
      <c r="H2277" s="134">
        <f>Systematic[[#This Row],[SampleVariableLabel]]+100*Systematic[[#This Row],[State]]</f>
        <v>6040301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6</v>
      </c>
      <c r="B2278" s="1">
        <f t="shared" si="106"/>
        <v>4</v>
      </c>
      <c r="C2278" s="1">
        <f>IF(Systematic[[#This Row],[VariableIndex]]&gt;1,C2277,IF(C2277+1=StepsPerSubsample,0,C2277+1))</f>
        <v>3</v>
      </c>
      <c r="D2278" s="1">
        <f t="shared" si="107"/>
        <v>2</v>
      </c>
      <c r="E2278" s="1" t="str">
        <f>INDEX(Protocol[Mark],MATCH(C2278,Protocol[Step],0))</f>
        <v>4U</v>
      </c>
      <c r="F2278" s="151" t="str">
        <f>INDEX(Variables[Variable],MATCH(Systematic[[#This Row],[VariableIndex]],Variables[Index],0))</f>
        <v>O2 flux per volume</v>
      </c>
      <c r="G2278" s="134">
        <f>Systematic[[#This Row],[Sample]]*1000000+Systematic[[#This Row],[SubSample]]*10000+Systematic[[#This Row],[VariableIndex]]</f>
        <v>6040002</v>
      </c>
      <c r="H2278" s="134">
        <f>Systematic[[#This Row],[SampleVariableLabel]]+100*Systematic[[#This Row],[State]]</f>
        <v>6040302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6</v>
      </c>
      <c r="B2279" s="1">
        <f t="shared" si="106"/>
        <v>4</v>
      </c>
      <c r="C2279" s="1">
        <f>IF(Systematic[[#This Row],[VariableIndex]]&gt;1,C2278,IF(C2278+1=StepsPerSubsample,0,C2278+1))</f>
        <v>3</v>
      </c>
      <c r="D2279" s="1">
        <f t="shared" si="107"/>
        <v>3</v>
      </c>
      <c r="E2279" s="1" t="str">
        <f>INDEX(Protocol[Mark],MATCH(C2279,Protocol[Step],0))</f>
        <v>4U</v>
      </c>
      <c r="F2279" s="151" t="str">
        <f>INDEX(Variables[Variable],MATCH(Systematic[[#This Row],[VariableIndex]],Variables[Index],0))</f>
        <v>Specific flux</v>
      </c>
      <c r="G2279" s="134">
        <f>Systematic[[#This Row],[Sample]]*1000000+Systematic[[#This Row],[SubSample]]*10000+Systematic[[#This Row],[VariableIndex]]</f>
        <v>6040003</v>
      </c>
      <c r="H2279" s="134">
        <f>Systematic[[#This Row],[SampleVariableLabel]]+100*Systematic[[#This Row],[State]]</f>
        <v>6040303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6</v>
      </c>
      <c r="B2280" s="1">
        <f t="shared" si="106"/>
        <v>4</v>
      </c>
      <c r="C2280" s="1">
        <f>IF(Systematic[[#This Row],[VariableIndex]]&gt;1,C2279,IF(C2279+1=StepsPerSubsample,0,C2279+1))</f>
        <v>3</v>
      </c>
      <c r="D2280" s="1">
        <f t="shared" si="107"/>
        <v>4</v>
      </c>
      <c r="E2280" s="1" t="str">
        <f>INDEX(Protocol[Mark],MATCH(C2280,Protocol[Step],0))</f>
        <v>4U</v>
      </c>
      <c r="F2280" s="151" t="str">
        <f>INDEX(Variables[Variable],MATCH(Systematic[[#This Row],[VariableIndex]],Variables[Index],0))</f>
        <v>Flux control ratio</v>
      </c>
      <c r="G2280" s="134">
        <f>Systematic[[#This Row],[Sample]]*1000000+Systematic[[#This Row],[SubSample]]*10000+Systematic[[#This Row],[VariableIndex]]</f>
        <v>6040004</v>
      </c>
      <c r="H2280" s="134">
        <f>Systematic[[#This Row],[SampleVariableLabel]]+100*Systematic[[#This Row],[State]]</f>
        <v>6040304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6</v>
      </c>
      <c r="B2281" s="1">
        <f t="shared" ref="B2281:B2344" si="109">IF(OR(C2281&gt;0,D2281&gt;1),B2280,IF(B2280=SubsamplesPerSample,1,B2280+1))</f>
        <v>4</v>
      </c>
      <c r="C2281" s="1">
        <f>IF(Systematic[[#This Row],[VariableIndex]]&gt;1,C2280,IF(C2280+1=StepsPerSubsample,0,C2280+1))</f>
        <v>3</v>
      </c>
      <c r="D2281" s="1">
        <f t="shared" si="107"/>
        <v>5</v>
      </c>
      <c r="E2281" s="1" t="str">
        <f>INDEX(Protocol[Mark],MATCH(C2281,Protocol[Step],0))</f>
        <v>4U</v>
      </c>
      <c r="F2281" s="151" t="str">
        <f>INDEX(Variables[Variable],MATCH(Systematic[[#This Row],[VariableIndex]],Variables[Index],0))</f>
        <v>Specific flux (mt)</v>
      </c>
      <c r="G2281" s="134">
        <f>Systematic[[#This Row],[Sample]]*1000000+Systematic[[#This Row],[SubSample]]*10000+Systematic[[#This Row],[VariableIndex]]</f>
        <v>6040005</v>
      </c>
      <c r="H2281" s="134">
        <f>Systematic[[#This Row],[SampleVariableLabel]]+100*Systematic[[#This Row],[State]]</f>
        <v>6040305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6</v>
      </c>
      <c r="B2282" s="1">
        <f t="shared" si="109"/>
        <v>4</v>
      </c>
      <c r="C2282" s="1">
        <f>IF(Systematic[[#This Row],[VariableIndex]]&gt;1,C2281,IF(C2281+1=StepsPerSubsample,0,C2281+1))</f>
        <v>3</v>
      </c>
      <c r="D2282" s="1">
        <f t="shared" si="107"/>
        <v>6</v>
      </c>
      <c r="E2282" s="1" t="str">
        <f>INDEX(Protocol[Mark],MATCH(C2282,Protocol[Step],0))</f>
        <v>4U</v>
      </c>
      <c r="F2282" s="151" t="str">
        <f>INDEX(Variables[Variable],MATCH(Systematic[[#This Row],[VariableIndex]],Variables[Index],0))</f>
        <v>FCR (mt: ROX-corr.)</v>
      </c>
      <c r="G2282" s="134">
        <f>Systematic[[#This Row],[Sample]]*1000000+Systematic[[#This Row],[SubSample]]*10000+Systematic[[#This Row],[VariableIndex]]</f>
        <v>6040006</v>
      </c>
      <c r="H2282" s="134">
        <f>Systematic[[#This Row],[SampleVariableLabel]]+100*Systematic[[#This Row],[State]]</f>
        <v>6040306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6</v>
      </c>
      <c r="B2283" s="1">
        <f t="shared" si="109"/>
        <v>4</v>
      </c>
      <c r="C2283" s="1">
        <f>IF(Systematic[[#This Row],[VariableIndex]]&gt;1,C2282,IF(C2282+1=StepsPerSubsample,0,C2282+1))</f>
        <v>3</v>
      </c>
      <c r="D2283" s="1">
        <f t="shared" si="107"/>
        <v>7</v>
      </c>
      <c r="E2283" s="1" t="str">
        <f>INDEX(Protocol[Mark],MATCH(C2283,Protocol[Step],0))</f>
        <v>4U</v>
      </c>
      <c r="F2283" s="151" t="str">
        <f>INDEX(Variables[Variable],MATCH(Systematic[[#This Row],[VariableIndex]],Variables[Index],0))</f>
        <v>FCR (mt: ROX-corr.)</v>
      </c>
      <c r="G2283" s="134">
        <f>Systematic[[#This Row],[Sample]]*1000000+Systematic[[#This Row],[SubSample]]*10000+Systematic[[#This Row],[VariableIndex]]</f>
        <v>6040007</v>
      </c>
      <c r="H2283" s="134">
        <f>Systematic[[#This Row],[SampleVariableLabel]]+100*Systematic[[#This Row],[State]]</f>
        <v>6040307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6</v>
      </c>
      <c r="B2284" s="1">
        <f t="shared" si="109"/>
        <v>4</v>
      </c>
      <c r="C2284" s="1">
        <f>IF(Systematic[[#This Row],[VariableIndex]]&gt;1,C2283,IF(C2283+1=StepsPerSubsample,0,C2283+1))</f>
        <v>4</v>
      </c>
      <c r="D2284" s="1">
        <f t="shared" si="107"/>
        <v>1</v>
      </c>
      <c r="E2284" s="1" t="str">
        <f>INDEX(Protocol[Mark],MATCH(C2284,Protocol[Step],0))</f>
        <v>5Glc</v>
      </c>
      <c r="F2284" s="151" t="str">
        <f>INDEX(Variables[Variable],MATCH(Systematic[[#This Row],[VariableIndex]],Variables[Index],0))</f>
        <v>O2 concentration</v>
      </c>
      <c r="G2284" s="134">
        <f>Systematic[[#This Row],[Sample]]*1000000+Systematic[[#This Row],[SubSample]]*10000+Systematic[[#This Row],[VariableIndex]]</f>
        <v>6040001</v>
      </c>
      <c r="H2284" s="134">
        <f>Systematic[[#This Row],[SampleVariableLabel]]+100*Systematic[[#This Row],[State]]</f>
        <v>6040401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6</v>
      </c>
      <c r="B2285" s="1">
        <f t="shared" si="109"/>
        <v>4</v>
      </c>
      <c r="C2285" s="1">
        <f>IF(Systematic[[#This Row],[VariableIndex]]&gt;1,C2284,IF(C2284+1=StepsPerSubsample,0,C2284+1))</f>
        <v>4</v>
      </c>
      <c r="D2285" s="1">
        <f t="shared" si="107"/>
        <v>2</v>
      </c>
      <c r="E2285" s="1" t="str">
        <f>INDEX(Protocol[Mark],MATCH(C2285,Protocol[Step],0))</f>
        <v>5Glc</v>
      </c>
      <c r="F2285" s="151" t="str">
        <f>INDEX(Variables[Variable],MATCH(Systematic[[#This Row],[VariableIndex]],Variables[Index],0))</f>
        <v>O2 flux per volume</v>
      </c>
      <c r="G2285" s="134">
        <f>Systematic[[#This Row],[Sample]]*1000000+Systematic[[#This Row],[SubSample]]*10000+Systematic[[#This Row],[VariableIndex]]</f>
        <v>6040002</v>
      </c>
      <c r="H2285" s="134">
        <f>Systematic[[#This Row],[SampleVariableLabel]]+100*Systematic[[#This Row],[State]]</f>
        <v>6040402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6</v>
      </c>
      <c r="B2286" s="1">
        <f t="shared" si="109"/>
        <v>4</v>
      </c>
      <c r="C2286" s="1">
        <f>IF(Systematic[[#This Row],[VariableIndex]]&gt;1,C2285,IF(C2285+1=StepsPerSubsample,0,C2285+1))</f>
        <v>4</v>
      </c>
      <c r="D2286" s="1">
        <f t="shared" si="107"/>
        <v>3</v>
      </c>
      <c r="E2286" s="1" t="str">
        <f>INDEX(Protocol[Mark],MATCH(C2286,Protocol[Step],0))</f>
        <v>5Glc</v>
      </c>
      <c r="F2286" s="151" t="str">
        <f>INDEX(Variables[Variable],MATCH(Systematic[[#This Row],[VariableIndex]],Variables[Index],0))</f>
        <v>Specific flux</v>
      </c>
      <c r="G2286" s="134">
        <f>Systematic[[#This Row],[Sample]]*1000000+Systematic[[#This Row],[SubSample]]*10000+Systematic[[#This Row],[VariableIndex]]</f>
        <v>6040003</v>
      </c>
      <c r="H2286" s="134">
        <f>Systematic[[#This Row],[SampleVariableLabel]]+100*Systematic[[#This Row],[State]]</f>
        <v>6040403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6</v>
      </c>
      <c r="B2287" s="1">
        <f t="shared" si="109"/>
        <v>4</v>
      </c>
      <c r="C2287" s="1">
        <f>IF(Systematic[[#This Row],[VariableIndex]]&gt;1,C2286,IF(C2286+1=StepsPerSubsample,0,C2286+1))</f>
        <v>4</v>
      </c>
      <c r="D2287" s="1">
        <f t="shared" si="107"/>
        <v>4</v>
      </c>
      <c r="E2287" s="1" t="str">
        <f>INDEX(Protocol[Mark],MATCH(C2287,Protocol[Step],0))</f>
        <v>5Glc</v>
      </c>
      <c r="F2287" s="151" t="str">
        <f>INDEX(Variables[Variable],MATCH(Systematic[[#This Row],[VariableIndex]],Variables[Index],0))</f>
        <v>Flux control ratio</v>
      </c>
      <c r="G2287" s="134">
        <f>Systematic[[#This Row],[Sample]]*1000000+Systematic[[#This Row],[SubSample]]*10000+Systematic[[#This Row],[VariableIndex]]</f>
        <v>6040004</v>
      </c>
      <c r="H2287" s="134">
        <f>Systematic[[#This Row],[SampleVariableLabel]]+100*Systematic[[#This Row],[State]]</f>
        <v>6040404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6</v>
      </c>
      <c r="B2288" s="1">
        <f t="shared" si="109"/>
        <v>4</v>
      </c>
      <c r="C2288" s="1">
        <f>IF(Systematic[[#This Row],[VariableIndex]]&gt;1,C2287,IF(C2287+1=StepsPerSubsample,0,C2287+1))</f>
        <v>4</v>
      </c>
      <c r="D2288" s="1">
        <f t="shared" si="107"/>
        <v>5</v>
      </c>
      <c r="E2288" s="1" t="str">
        <f>INDEX(Protocol[Mark],MATCH(C2288,Protocol[Step],0))</f>
        <v>5Glc</v>
      </c>
      <c r="F2288" s="151" t="str">
        <f>INDEX(Variables[Variable],MATCH(Systematic[[#This Row],[VariableIndex]],Variables[Index],0))</f>
        <v>Specific flux (mt)</v>
      </c>
      <c r="G2288" s="134">
        <f>Systematic[[#This Row],[Sample]]*1000000+Systematic[[#This Row],[SubSample]]*10000+Systematic[[#This Row],[VariableIndex]]</f>
        <v>6040005</v>
      </c>
      <c r="H2288" s="134">
        <f>Systematic[[#This Row],[SampleVariableLabel]]+100*Systematic[[#This Row],[State]]</f>
        <v>6040405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6</v>
      </c>
      <c r="B2289" s="1">
        <f t="shared" si="109"/>
        <v>4</v>
      </c>
      <c r="C2289" s="1">
        <f>IF(Systematic[[#This Row],[VariableIndex]]&gt;1,C2288,IF(C2288+1=StepsPerSubsample,0,C2288+1))</f>
        <v>4</v>
      </c>
      <c r="D2289" s="1">
        <f t="shared" si="107"/>
        <v>6</v>
      </c>
      <c r="E2289" s="1" t="str">
        <f>INDEX(Protocol[Mark],MATCH(C2289,Protocol[Step],0))</f>
        <v>5Glc</v>
      </c>
      <c r="F2289" s="151" t="str">
        <f>INDEX(Variables[Variable],MATCH(Systematic[[#This Row],[VariableIndex]],Variables[Index],0))</f>
        <v>FCR (mt: ROX-corr.)</v>
      </c>
      <c r="G2289" s="134">
        <f>Systematic[[#This Row],[Sample]]*1000000+Systematic[[#This Row],[SubSample]]*10000+Systematic[[#This Row],[VariableIndex]]</f>
        <v>6040006</v>
      </c>
      <c r="H2289" s="134">
        <f>Systematic[[#This Row],[SampleVariableLabel]]+100*Systematic[[#This Row],[State]]</f>
        <v>6040406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6</v>
      </c>
      <c r="B2290" s="1">
        <f t="shared" si="109"/>
        <v>4</v>
      </c>
      <c r="C2290" s="1">
        <f>IF(Systematic[[#This Row],[VariableIndex]]&gt;1,C2289,IF(C2289+1=StepsPerSubsample,0,C2289+1))</f>
        <v>4</v>
      </c>
      <c r="D2290" s="1">
        <f t="shared" si="107"/>
        <v>7</v>
      </c>
      <c r="E2290" s="1" t="str">
        <f>INDEX(Protocol[Mark],MATCH(C2290,Protocol[Step],0))</f>
        <v>5Glc</v>
      </c>
      <c r="F2290" s="151" t="str">
        <f>INDEX(Variables[Variable],MATCH(Systematic[[#This Row],[VariableIndex]],Variables[Index],0))</f>
        <v>FCR (mt: ROX-corr.)</v>
      </c>
      <c r="G2290" s="134">
        <f>Systematic[[#This Row],[Sample]]*1000000+Systematic[[#This Row],[SubSample]]*10000+Systematic[[#This Row],[VariableIndex]]</f>
        <v>6040007</v>
      </c>
      <c r="H2290" s="134">
        <f>Systematic[[#This Row],[SampleVariableLabel]]+100*Systematic[[#This Row],[State]]</f>
        <v>6040407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6</v>
      </c>
      <c r="B2291" s="1">
        <f t="shared" si="109"/>
        <v>4</v>
      </c>
      <c r="C2291" s="1">
        <f>IF(Systematic[[#This Row],[VariableIndex]]&gt;1,C2290,IF(C2290+1=StepsPerSubsample,0,C2290+1))</f>
        <v>5</v>
      </c>
      <c r="D2291" s="1">
        <f t="shared" si="107"/>
        <v>1</v>
      </c>
      <c r="E2291" s="1" t="str">
        <f>INDEX(Protocol[Mark],MATCH(C2291,Protocol[Step],0))</f>
        <v>6M2</v>
      </c>
      <c r="F2291" s="151" t="str">
        <f>INDEX(Variables[Variable],MATCH(Systematic[[#This Row],[VariableIndex]],Variables[Index],0))</f>
        <v>O2 concentration</v>
      </c>
      <c r="G2291" s="134">
        <f>Systematic[[#This Row],[Sample]]*1000000+Systematic[[#This Row],[SubSample]]*10000+Systematic[[#This Row],[VariableIndex]]</f>
        <v>6040001</v>
      </c>
      <c r="H2291" s="134">
        <f>Systematic[[#This Row],[SampleVariableLabel]]+100*Systematic[[#This Row],[State]]</f>
        <v>6040501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6</v>
      </c>
      <c r="B2292" s="1">
        <f t="shared" si="109"/>
        <v>4</v>
      </c>
      <c r="C2292" s="1">
        <f>IF(Systematic[[#This Row],[VariableIndex]]&gt;1,C2291,IF(C2291+1=StepsPerSubsample,0,C2291+1))</f>
        <v>5</v>
      </c>
      <c r="D2292" s="1">
        <f t="shared" si="107"/>
        <v>2</v>
      </c>
      <c r="E2292" s="1" t="str">
        <f>INDEX(Protocol[Mark],MATCH(C2292,Protocol[Step],0))</f>
        <v>6M2</v>
      </c>
      <c r="F2292" s="151" t="str">
        <f>INDEX(Variables[Variable],MATCH(Systematic[[#This Row],[VariableIndex]],Variables[Index],0))</f>
        <v>O2 flux per volume</v>
      </c>
      <c r="G2292" s="134">
        <f>Systematic[[#This Row],[Sample]]*1000000+Systematic[[#This Row],[SubSample]]*10000+Systematic[[#This Row],[VariableIndex]]</f>
        <v>6040002</v>
      </c>
      <c r="H2292" s="134">
        <f>Systematic[[#This Row],[SampleVariableLabel]]+100*Systematic[[#This Row],[State]]</f>
        <v>6040502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6</v>
      </c>
      <c r="B2293" s="1">
        <f t="shared" si="109"/>
        <v>4</v>
      </c>
      <c r="C2293" s="1">
        <f>IF(Systematic[[#This Row],[VariableIndex]]&gt;1,C2292,IF(C2292+1=StepsPerSubsample,0,C2292+1))</f>
        <v>5</v>
      </c>
      <c r="D2293" s="1">
        <f t="shared" si="107"/>
        <v>3</v>
      </c>
      <c r="E2293" s="1" t="str">
        <f>INDEX(Protocol[Mark],MATCH(C2293,Protocol[Step],0))</f>
        <v>6M2</v>
      </c>
      <c r="F2293" s="151" t="str">
        <f>INDEX(Variables[Variable],MATCH(Systematic[[#This Row],[VariableIndex]],Variables[Index],0))</f>
        <v>Specific flux</v>
      </c>
      <c r="G2293" s="134">
        <f>Systematic[[#This Row],[Sample]]*1000000+Systematic[[#This Row],[SubSample]]*10000+Systematic[[#This Row],[VariableIndex]]</f>
        <v>6040003</v>
      </c>
      <c r="H2293" s="134">
        <f>Systematic[[#This Row],[SampleVariableLabel]]+100*Systematic[[#This Row],[State]]</f>
        <v>6040503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6</v>
      </c>
      <c r="B2294" s="1">
        <f t="shared" si="109"/>
        <v>4</v>
      </c>
      <c r="C2294" s="1">
        <f>IF(Systematic[[#This Row],[VariableIndex]]&gt;1,C2293,IF(C2293+1=StepsPerSubsample,0,C2293+1))</f>
        <v>5</v>
      </c>
      <c r="D2294" s="1">
        <f t="shared" si="107"/>
        <v>4</v>
      </c>
      <c r="E2294" s="1" t="str">
        <f>INDEX(Protocol[Mark],MATCH(C2294,Protocol[Step],0))</f>
        <v>6M2</v>
      </c>
      <c r="F2294" s="151" t="str">
        <f>INDEX(Variables[Variable],MATCH(Systematic[[#This Row],[VariableIndex]],Variables[Index],0))</f>
        <v>Flux control ratio</v>
      </c>
      <c r="G2294" s="134">
        <f>Systematic[[#This Row],[Sample]]*1000000+Systematic[[#This Row],[SubSample]]*10000+Systematic[[#This Row],[VariableIndex]]</f>
        <v>6040004</v>
      </c>
      <c r="H2294" s="134">
        <f>Systematic[[#This Row],[SampleVariableLabel]]+100*Systematic[[#This Row],[State]]</f>
        <v>6040504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6</v>
      </c>
      <c r="B2295" s="1">
        <f t="shared" si="109"/>
        <v>4</v>
      </c>
      <c r="C2295" s="1">
        <f>IF(Systematic[[#This Row],[VariableIndex]]&gt;1,C2294,IF(C2294+1=StepsPerSubsample,0,C2294+1))</f>
        <v>5</v>
      </c>
      <c r="D2295" s="1">
        <f t="shared" si="107"/>
        <v>5</v>
      </c>
      <c r="E2295" s="1" t="str">
        <f>INDEX(Protocol[Mark],MATCH(C2295,Protocol[Step],0))</f>
        <v>6M2</v>
      </c>
      <c r="F2295" s="151" t="str">
        <f>INDEX(Variables[Variable],MATCH(Systematic[[#This Row],[VariableIndex]],Variables[Index],0))</f>
        <v>Specific flux (mt)</v>
      </c>
      <c r="G2295" s="134">
        <f>Systematic[[#This Row],[Sample]]*1000000+Systematic[[#This Row],[SubSample]]*10000+Systematic[[#This Row],[VariableIndex]]</f>
        <v>6040005</v>
      </c>
      <c r="H2295" s="134">
        <f>Systematic[[#This Row],[SampleVariableLabel]]+100*Systematic[[#This Row],[State]]</f>
        <v>6040505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6</v>
      </c>
      <c r="B2296" s="1">
        <f t="shared" si="109"/>
        <v>4</v>
      </c>
      <c r="C2296" s="1">
        <f>IF(Systematic[[#This Row],[VariableIndex]]&gt;1,C2295,IF(C2295+1=StepsPerSubsample,0,C2295+1))</f>
        <v>5</v>
      </c>
      <c r="D2296" s="1">
        <f t="shared" si="107"/>
        <v>6</v>
      </c>
      <c r="E2296" s="1" t="str">
        <f>INDEX(Protocol[Mark],MATCH(C2296,Protocol[Step],0))</f>
        <v>6M2</v>
      </c>
      <c r="F2296" s="151" t="str">
        <f>INDEX(Variables[Variable],MATCH(Systematic[[#This Row],[VariableIndex]],Variables[Index],0))</f>
        <v>FCR (mt: ROX-corr.)</v>
      </c>
      <c r="G2296" s="134">
        <f>Systematic[[#This Row],[Sample]]*1000000+Systematic[[#This Row],[SubSample]]*10000+Systematic[[#This Row],[VariableIndex]]</f>
        <v>6040006</v>
      </c>
      <c r="H2296" s="134">
        <f>Systematic[[#This Row],[SampleVariableLabel]]+100*Systematic[[#This Row],[State]]</f>
        <v>6040506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6</v>
      </c>
      <c r="B2297" s="1">
        <f t="shared" si="109"/>
        <v>4</v>
      </c>
      <c r="C2297" s="1">
        <f>IF(Systematic[[#This Row],[VariableIndex]]&gt;1,C2296,IF(C2296+1=StepsPerSubsample,0,C2296+1))</f>
        <v>5</v>
      </c>
      <c r="D2297" s="1">
        <f t="shared" si="107"/>
        <v>7</v>
      </c>
      <c r="E2297" s="1" t="str">
        <f>INDEX(Protocol[Mark],MATCH(C2297,Protocol[Step],0))</f>
        <v>6M2</v>
      </c>
      <c r="F2297" s="151" t="str">
        <f>INDEX(Variables[Variable],MATCH(Systematic[[#This Row],[VariableIndex]],Variables[Index],0))</f>
        <v>FCR (mt: ROX-corr.)</v>
      </c>
      <c r="G2297" s="134">
        <f>Systematic[[#This Row],[Sample]]*1000000+Systematic[[#This Row],[SubSample]]*10000+Systematic[[#This Row],[VariableIndex]]</f>
        <v>6040007</v>
      </c>
      <c r="H2297" s="134">
        <f>Systematic[[#This Row],[SampleVariableLabel]]+100*Systematic[[#This Row],[State]]</f>
        <v>6040507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6</v>
      </c>
      <c r="B2298" s="1">
        <f t="shared" si="109"/>
        <v>4</v>
      </c>
      <c r="C2298" s="1">
        <f>IF(Systematic[[#This Row],[VariableIndex]]&gt;1,C2297,IF(C2297+1=StepsPerSubsample,0,C2297+1))</f>
        <v>6</v>
      </c>
      <c r="D2298" s="1">
        <f t="shared" si="107"/>
        <v>1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O2 concentration</v>
      </c>
      <c r="G2298" s="134">
        <f>Systematic[[#This Row],[Sample]]*1000000+Systematic[[#This Row],[SubSample]]*10000+Systematic[[#This Row],[VariableIndex]]</f>
        <v>6040001</v>
      </c>
      <c r="H2298" s="134">
        <f>Systematic[[#This Row],[SampleVariableLabel]]+100*Systematic[[#This Row],[State]]</f>
        <v>6040601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6</v>
      </c>
      <c r="B2299" s="1">
        <f t="shared" si="109"/>
        <v>4</v>
      </c>
      <c r="C2299" s="1">
        <f>IF(Systematic[[#This Row],[VariableIndex]]&gt;1,C2298,IF(C2298+1=StepsPerSubsample,0,C2298+1))</f>
        <v>6</v>
      </c>
      <c r="D2299" s="1">
        <f t="shared" si="107"/>
        <v>2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O2 flux per volume</v>
      </c>
      <c r="G2299" s="134">
        <f>Systematic[[#This Row],[Sample]]*1000000+Systematic[[#This Row],[SubSample]]*10000+Systematic[[#This Row],[VariableIndex]]</f>
        <v>6040002</v>
      </c>
      <c r="H2299" s="134">
        <f>Systematic[[#This Row],[SampleVariableLabel]]+100*Systematic[[#This Row],[State]]</f>
        <v>6040602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6</v>
      </c>
      <c r="B2300" s="1">
        <f t="shared" si="109"/>
        <v>4</v>
      </c>
      <c r="C2300" s="1">
        <f>IF(Systematic[[#This Row],[VariableIndex]]&gt;1,C2299,IF(C2299+1=StepsPerSubsample,0,C2299+1))</f>
        <v>6</v>
      </c>
      <c r="D2300" s="1">
        <f t="shared" si="107"/>
        <v>3</v>
      </c>
      <c r="E2300" s="1" t="str">
        <f>INDEX(Protocol[Mark],MATCH(C2300,Protocol[Step],0))</f>
        <v>7Rot</v>
      </c>
      <c r="F2300" s="151" t="str">
        <f>INDEX(Variables[Variable],MATCH(Systematic[[#This Row],[VariableIndex]],Variables[Index],0))</f>
        <v>Specific flux</v>
      </c>
      <c r="G2300" s="134">
        <f>Systematic[[#This Row],[Sample]]*1000000+Systematic[[#This Row],[SubSample]]*10000+Systematic[[#This Row],[VariableIndex]]</f>
        <v>6040003</v>
      </c>
      <c r="H2300" s="134">
        <f>Systematic[[#This Row],[SampleVariableLabel]]+100*Systematic[[#This Row],[State]]</f>
        <v>6040603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6</v>
      </c>
      <c r="B2301" s="1">
        <f t="shared" si="109"/>
        <v>4</v>
      </c>
      <c r="C2301" s="1">
        <f>IF(Systematic[[#This Row],[VariableIndex]]&gt;1,C2300,IF(C2300+1=StepsPerSubsample,0,C2300+1))</f>
        <v>6</v>
      </c>
      <c r="D2301" s="1">
        <f t="shared" si="107"/>
        <v>4</v>
      </c>
      <c r="E2301" s="1" t="str">
        <f>INDEX(Protocol[Mark],MATCH(C2301,Protocol[Step],0))</f>
        <v>7Rot</v>
      </c>
      <c r="F2301" s="151" t="str">
        <f>INDEX(Variables[Variable],MATCH(Systematic[[#This Row],[VariableIndex]],Variables[Index],0))</f>
        <v>Flux control ratio</v>
      </c>
      <c r="G2301" s="134">
        <f>Systematic[[#This Row],[Sample]]*1000000+Systematic[[#This Row],[SubSample]]*10000+Systematic[[#This Row],[VariableIndex]]</f>
        <v>6040004</v>
      </c>
      <c r="H2301" s="134">
        <f>Systematic[[#This Row],[SampleVariableLabel]]+100*Systematic[[#This Row],[State]]</f>
        <v>6040604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6</v>
      </c>
      <c r="B2302" s="1">
        <f t="shared" si="109"/>
        <v>4</v>
      </c>
      <c r="C2302" s="1">
        <f>IF(Systematic[[#This Row],[VariableIndex]]&gt;1,C2301,IF(C2301+1=StepsPerSubsample,0,C2301+1))</f>
        <v>6</v>
      </c>
      <c r="D2302" s="1">
        <f t="shared" si="107"/>
        <v>5</v>
      </c>
      <c r="E2302" s="1" t="str">
        <f>INDEX(Protocol[Mark],MATCH(C2302,Protocol[Step],0))</f>
        <v>7Rot</v>
      </c>
      <c r="F2302" s="151" t="str">
        <f>INDEX(Variables[Variable],MATCH(Systematic[[#This Row],[VariableIndex]],Variables[Index],0))</f>
        <v>Specific flux (mt)</v>
      </c>
      <c r="G2302" s="134">
        <f>Systematic[[#This Row],[Sample]]*1000000+Systematic[[#This Row],[SubSample]]*10000+Systematic[[#This Row],[VariableIndex]]</f>
        <v>6040005</v>
      </c>
      <c r="H2302" s="134">
        <f>Systematic[[#This Row],[SampleVariableLabel]]+100*Systematic[[#This Row],[State]]</f>
        <v>6040605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6</v>
      </c>
      <c r="B2303" s="1">
        <f t="shared" si="109"/>
        <v>4</v>
      </c>
      <c r="C2303" s="1">
        <f>IF(Systematic[[#This Row],[VariableIndex]]&gt;1,C2302,IF(C2302+1=StepsPerSubsample,0,C2302+1))</f>
        <v>6</v>
      </c>
      <c r="D2303" s="1">
        <f t="shared" si="107"/>
        <v>6</v>
      </c>
      <c r="E2303" s="1" t="str">
        <f>INDEX(Protocol[Mark],MATCH(C2303,Protocol[Step],0))</f>
        <v>7Rot</v>
      </c>
      <c r="F2303" s="151" t="str">
        <f>INDEX(Variables[Variable],MATCH(Systematic[[#This Row],[VariableIndex]],Variables[Index],0))</f>
        <v>FCR (mt: ROX-corr.)</v>
      </c>
      <c r="G2303" s="134">
        <f>Systematic[[#This Row],[Sample]]*1000000+Systematic[[#This Row],[SubSample]]*10000+Systematic[[#This Row],[VariableIndex]]</f>
        <v>6040006</v>
      </c>
      <c r="H2303" s="134">
        <f>Systematic[[#This Row],[SampleVariableLabel]]+100*Systematic[[#This Row],[State]]</f>
        <v>6040606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6</v>
      </c>
      <c r="B2304" s="1">
        <f t="shared" si="109"/>
        <v>4</v>
      </c>
      <c r="C2304" s="1">
        <f>IF(Systematic[[#This Row],[VariableIndex]]&gt;1,C2303,IF(C2303+1=StepsPerSubsample,0,C2303+1))</f>
        <v>6</v>
      </c>
      <c r="D2304" s="1">
        <f t="shared" si="107"/>
        <v>7</v>
      </c>
      <c r="E2304" s="1" t="str">
        <f>INDEX(Protocol[Mark],MATCH(C2304,Protocol[Step],0))</f>
        <v>7Rot</v>
      </c>
      <c r="F2304" s="151" t="str">
        <f>INDEX(Variables[Variable],MATCH(Systematic[[#This Row],[VariableIndex]],Variables[Index],0))</f>
        <v>FCR (mt: ROX-corr.)</v>
      </c>
      <c r="G2304" s="134">
        <f>Systematic[[#This Row],[Sample]]*1000000+Systematic[[#This Row],[SubSample]]*10000+Systematic[[#This Row],[VariableIndex]]</f>
        <v>6040007</v>
      </c>
      <c r="H2304" s="134">
        <f>Systematic[[#This Row],[SampleVariableLabel]]+100*Systematic[[#This Row],[State]]</f>
        <v>6040607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6</v>
      </c>
      <c r="B2305" s="1">
        <f t="shared" si="109"/>
        <v>4</v>
      </c>
      <c r="C2305" s="1">
        <f>IF(Systematic[[#This Row],[VariableIndex]]&gt;1,C2304,IF(C2304+1=StepsPerSubsample,0,C2304+1))</f>
        <v>7</v>
      </c>
      <c r="D2305" s="1">
        <f t="shared" si="107"/>
        <v>1</v>
      </c>
      <c r="E2305" s="1" t="str">
        <f>INDEX(Protocol[Mark],MATCH(C2305,Protocol[Step],0))</f>
        <v>8S</v>
      </c>
      <c r="F2305" s="151" t="str">
        <f>INDEX(Variables[Variable],MATCH(Systematic[[#This Row],[VariableIndex]],Variables[Index],0))</f>
        <v>O2 concentration</v>
      </c>
      <c r="G2305" s="134">
        <f>Systematic[[#This Row],[Sample]]*1000000+Systematic[[#This Row],[SubSample]]*10000+Systematic[[#This Row],[VariableIndex]]</f>
        <v>6040001</v>
      </c>
      <c r="H2305" s="134">
        <f>Systematic[[#This Row],[SampleVariableLabel]]+100*Systematic[[#This Row],[State]]</f>
        <v>6040701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6</v>
      </c>
      <c r="B2306" s="1">
        <f t="shared" si="109"/>
        <v>4</v>
      </c>
      <c r="C2306" s="1">
        <f>IF(Systematic[[#This Row],[VariableIndex]]&gt;1,C2305,IF(C2305+1=StepsPerSubsample,0,C2305+1))</f>
        <v>7</v>
      </c>
      <c r="D2306" s="1">
        <f t="shared" si="107"/>
        <v>2</v>
      </c>
      <c r="E2306" s="1" t="str">
        <f>INDEX(Protocol[Mark],MATCH(C2306,Protocol[Step],0))</f>
        <v>8S</v>
      </c>
      <c r="F2306" s="151" t="str">
        <f>INDEX(Variables[Variable],MATCH(Systematic[[#This Row],[VariableIndex]],Variables[Index],0))</f>
        <v>O2 flux per volume</v>
      </c>
      <c r="G2306" s="134">
        <f>Systematic[[#This Row],[Sample]]*1000000+Systematic[[#This Row],[SubSample]]*10000+Systematic[[#This Row],[VariableIndex]]</f>
        <v>6040002</v>
      </c>
      <c r="H2306" s="134">
        <f>Systematic[[#This Row],[SampleVariableLabel]]+100*Systematic[[#This Row],[State]]</f>
        <v>6040702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6</v>
      </c>
      <c r="B2307" s="1">
        <f t="shared" si="109"/>
        <v>4</v>
      </c>
      <c r="C2307" s="1">
        <f>IF(Systematic[[#This Row],[VariableIndex]]&gt;1,C2306,IF(C2306+1=StepsPerSubsample,0,C2306+1))</f>
        <v>7</v>
      </c>
      <c r="D2307" s="1">
        <f t="shared" ref="D2307:D2370" si="110">IF(D2306=nVariables,1,D2306+1)</f>
        <v>3</v>
      </c>
      <c r="E2307" s="1" t="str">
        <f>INDEX(Protocol[Mark],MATCH(C2307,Protocol[Step],0))</f>
        <v>8S</v>
      </c>
      <c r="F2307" s="151" t="str">
        <f>INDEX(Variables[Variable],MATCH(Systematic[[#This Row],[VariableIndex]],Variables[Index],0))</f>
        <v>Specific flux</v>
      </c>
      <c r="G2307" s="134">
        <f>Systematic[[#This Row],[Sample]]*1000000+Systematic[[#This Row],[SubSample]]*10000+Systematic[[#This Row],[VariableIndex]]</f>
        <v>6040003</v>
      </c>
      <c r="H2307" s="134">
        <f>Systematic[[#This Row],[SampleVariableLabel]]+100*Systematic[[#This Row],[State]]</f>
        <v>6040703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6</v>
      </c>
      <c r="B2308" s="1">
        <f t="shared" si="109"/>
        <v>4</v>
      </c>
      <c r="C2308" s="1">
        <f>IF(Systematic[[#This Row],[VariableIndex]]&gt;1,C2307,IF(C2307+1=StepsPerSubsample,0,C2307+1))</f>
        <v>7</v>
      </c>
      <c r="D2308" s="1">
        <f t="shared" si="110"/>
        <v>4</v>
      </c>
      <c r="E2308" s="1" t="str">
        <f>INDEX(Protocol[Mark],MATCH(C2308,Protocol[Step],0))</f>
        <v>8S</v>
      </c>
      <c r="F2308" s="151" t="str">
        <f>INDEX(Variables[Variable],MATCH(Systematic[[#This Row],[VariableIndex]],Variables[Index],0))</f>
        <v>Flux control ratio</v>
      </c>
      <c r="G2308" s="134">
        <f>Systematic[[#This Row],[Sample]]*1000000+Systematic[[#This Row],[SubSample]]*10000+Systematic[[#This Row],[VariableIndex]]</f>
        <v>6040004</v>
      </c>
      <c r="H2308" s="134">
        <f>Systematic[[#This Row],[SampleVariableLabel]]+100*Systematic[[#This Row],[State]]</f>
        <v>6040704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6</v>
      </c>
      <c r="B2309" s="1">
        <f t="shared" si="109"/>
        <v>4</v>
      </c>
      <c r="C2309" s="1">
        <f>IF(Systematic[[#This Row],[VariableIndex]]&gt;1,C2308,IF(C2308+1=StepsPerSubsample,0,C2308+1))</f>
        <v>7</v>
      </c>
      <c r="D2309" s="1">
        <f t="shared" si="110"/>
        <v>5</v>
      </c>
      <c r="E2309" s="1" t="str">
        <f>INDEX(Protocol[Mark],MATCH(C2309,Protocol[Step],0))</f>
        <v>8S</v>
      </c>
      <c r="F2309" s="151" t="str">
        <f>INDEX(Variables[Variable],MATCH(Systematic[[#This Row],[VariableIndex]],Variables[Index],0))</f>
        <v>Specific flux (mt)</v>
      </c>
      <c r="G2309" s="134">
        <f>Systematic[[#This Row],[Sample]]*1000000+Systematic[[#This Row],[SubSample]]*10000+Systematic[[#This Row],[VariableIndex]]</f>
        <v>6040005</v>
      </c>
      <c r="H2309" s="134">
        <f>Systematic[[#This Row],[SampleVariableLabel]]+100*Systematic[[#This Row],[State]]</f>
        <v>6040705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6</v>
      </c>
      <c r="B2310" s="1">
        <f t="shared" si="109"/>
        <v>4</v>
      </c>
      <c r="C2310" s="1">
        <f>IF(Systematic[[#This Row],[VariableIndex]]&gt;1,C2309,IF(C2309+1=StepsPerSubsample,0,C2309+1))</f>
        <v>7</v>
      </c>
      <c r="D2310" s="1">
        <f t="shared" si="110"/>
        <v>6</v>
      </c>
      <c r="E2310" s="1" t="str">
        <f>INDEX(Protocol[Mark],MATCH(C2310,Protocol[Step],0))</f>
        <v>8S</v>
      </c>
      <c r="F2310" s="151" t="str">
        <f>INDEX(Variables[Variable],MATCH(Systematic[[#This Row],[VariableIndex]],Variables[Index],0))</f>
        <v>FCR (mt: ROX-corr.)</v>
      </c>
      <c r="G2310" s="134">
        <f>Systematic[[#This Row],[Sample]]*1000000+Systematic[[#This Row],[SubSample]]*10000+Systematic[[#This Row],[VariableIndex]]</f>
        <v>6040006</v>
      </c>
      <c r="H2310" s="134">
        <f>Systematic[[#This Row],[SampleVariableLabel]]+100*Systematic[[#This Row],[State]]</f>
        <v>6040706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6</v>
      </c>
      <c r="B2311" s="1">
        <f t="shared" si="109"/>
        <v>4</v>
      </c>
      <c r="C2311" s="1">
        <f>IF(Systematic[[#This Row],[VariableIndex]]&gt;1,C2310,IF(C2310+1=StepsPerSubsample,0,C2310+1))</f>
        <v>7</v>
      </c>
      <c r="D2311" s="1">
        <f t="shared" si="110"/>
        <v>7</v>
      </c>
      <c r="E2311" s="1" t="str">
        <f>INDEX(Protocol[Mark],MATCH(C2311,Protocol[Step],0))</f>
        <v>8S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6040007</v>
      </c>
      <c r="H2311" s="134">
        <f>Systematic[[#This Row],[SampleVariableLabel]]+100*Systematic[[#This Row],[State]]</f>
        <v>6040707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6</v>
      </c>
      <c r="B2312" s="1">
        <f t="shared" si="109"/>
        <v>4</v>
      </c>
      <c r="C2312" s="1">
        <f>IF(Systematic[[#This Row],[VariableIndex]]&gt;1,C2311,IF(C2311+1=StepsPerSubsample,0,C2311+1))</f>
        <v>8</v>
      </c>
      <c r="D2312" s="1">
        <f t="shared" si="110"/>
        <v>1</v>
      </c>
      <c r="E2312" s="1" t="str">
        <f>INDEX(Protocol[Mark],MATCH(C2312,Protocol[Step],0))</f>
        <v>9Dig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6040001</v>
      </c>
      <c r="H2312" s="134">
        <f>Systematic[[#This Row],[SampleVariableLabel]]+100*Systematic[[#This Row],[State]]</f>
        <v>6040801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6</v>
      </c>
      <c r="B2313" s="1">
        <f t="shared" si="109"/>
        <v>4</v>
      </c>
      <c r="C2313" s="1">
        <f>IF(Systematic[[#This Row],[VariableIndex]]&gt;1,C2312,IF(C2312+1=StepsPerSubsample,0,C2312+1))</f>
        <v>8</v>
      </c>
      <c r="D2313" s="1">
        <f t="shared" si="110"/>
        <v>2</v>
      </c>
      <c r="E2313" s="1" t="str">
        <f>INDEX(Protocol[Mark],MATCH(C2313,Protocol[Step],0))</f>
        <v>9Dig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6040002</v>
      </c>
      <c r="H2313" s="134">
        <f>Systematic[[#This Row],[SampleVariableLabel]]+100*Systematic[[#This Row],[State]]</f>
        <v>6040802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6</v>
      </c>
      <c r="B2314" s="1">
        <f t="shared" si="109"/>
        <v>4</v>
      </c>
      <c r="C2314" s="1">
        <f>IF(Systematic[[#This Row],[VariableIndex]]&gt;1,C2313,IF(C2313+1=StepsPerSubsample,0,C2313+1))</f>
        <v>8</v>
      </c>
      <c r="D2314" s="1">
        <f t="shared" si="110"/>
        <v>3</v>
      </c>
      <c r="E2314" s="1" t="str">
        <f>INDEX(Protocol[Mark],MATCH(C2314,Protocol[Step],0))</f>
        <v>9Dig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6040003</v>
      </c>
      <c r="H2314" s="134">
        <f>Systematic[[#This Row],[SampleVariableLabel]]+100*Systematic[[#This Row],[State]]</f>
        <v>6040803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6</v>
      </c>
      <c r="B2315" s="1">
        <f t="shared" si="109"/>
        <v>4</v>
      </c>
      <c r="C2315" s="1">
        <f>IF(Systematic[[#This Row],[VariableIndex]]&gt;1,C2314,IF(C2314+1=StepsPerSubsample,0,C2314+1))</f>
        <v>8</v>
      </c>
      <c r="D2315" s="1">
        <f t="shared" si="110"/>
        <v>4</v>
      </c>
      <c r="E2315" s="1" t="str">
        <f>INDEX(Protocol[Mark],MATCH(C2315,Protocol[Step],0))</f>
        <v>9Dig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6040004</v>
      </c>
      <c r="H2315" s="134">
        <f>Systematic[[#This Row],[SampleVariableLabel]]+100*Systematic[[#This Row],[State]]</f>
        <v>6040804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6</v>
      </c>
      <c r="B2316" s="1">
        <f t="shared" si="109"/>
        <v>4</v>
      </c>
      <c r="C2316" s="1">
        <f>IF(Systematic[[#This Row],[VariableIndex]]&gt;1,C2315,IF(C2315+1=StepsPerSubsample,0,C2315+1))</f>
        <v>8</v>
      </c>
      <c r="D2316" s="1">
        <f t="shared" si="110"/>
        <v>5</v>
      </c>
      <c r="E2316" s="1" t="str">
        <f>INDEX(Protocol[Mark],MATCH(C2316,Protocol[Step],0))</f>
        <v>9Dig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6040005</v>
      </c>
      <c r="H2316" s="134">
        <f>Systematic[[#This Row],[SampleVariableLabel]]+100*Systematic[[#This Row],[State]]</f>
        <v>6040805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6</v>
      </c>
      <c r="B2317" s="1">
        <f t="shared" si="109"/>
        <v>4</v>
      </c>
      <c r="C2317" s="1">
        <f>IF(Systematic[[#This Row],[VariableIndex]]&gt;1,C2316,IF(C2316+1=StepsPerSubsample,0,C2316+1))</f>
        <v>8</v>
      </c>
      <c r="D2317" s="1">
        <f t="shared" si="110"/>
        <v>6</v>
      </c>
      <c r="E2317" s="1" t="str">
        <f>INDEX(Protocol[Mark],MATCH(C2317,Protocol[Step],0))</f>
        <v>9Dig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6040006</v>
      </c>
      <c r="H2317" s="134">
        <f>Systematic[[#This Row],[SampleVariableLabel]]+100*Systematic[[#This Row],[State]]</f>
        <v>6040806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6</v>
      </c>
      <c r="B2318" s="1">
        <f t="shared" si="109"/>
        <v>4</v>
      </c>
      <c r="C2318" s="1">
        <f>IF(Systematic[[#This Row],[VariableIndex]]&gt;1,C2317,IF(C2317+1=StepsPerSubsample,0,C2317+1))</f>
        <v>8</v>
      </c>
      <c r="D2318" s="1">
        <f t="shared" si="110"/>
        <v>7</v>
      </c>
      <c r="E2318" s="1" t="str">
        <f>INDEX(Protocol[Mark],MATCH(C2318,Protocol[Step],0))</f>
        <v>9Dig</v>
      </c>
      <c r="F2318" s="151" t="str">
        <f>INDEX(Variables[Variable],MATCH(Systematic[[#This Row],[VariableIndex]],Variables[Index],0))</f>
        <v>FCR (mt: ROX-corr.)</v>
      </c>
      <c r="G2318" s="134">
        <f>Systematic[[#This Row],[Sample]]*1000000+Systematic[[#This Row],[SubSample]]*10000+Systematic[[#This Row],[VariableIndex]]</f>
        <v>6040007</v>
      </c>
      <c r="H2318" s="134">
        <f>Systematic[[#This Row],[SampleVariableLabel]]+100*Systematic[[#This Row],[State]]</f>
        <v>6040807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6</v>
      </c>
      <c r="B2319" s="1">
        <f t="shared" si="109"/>
        <v>4</v>
      </c>
      <c r="C2319" s="1">
        <f>IF(Systematic[[#This Row],[VariableIndex]]&gt;1,C2318,IF(C2318+1=StepsPerSubsample,0,C2318+1))</f>
        <v>9</v>
      </c>
      <c r="D2319" s="1">
        <f t="shared" si="110"/>
        <v>1</v>
      </c>
      <c r="E2319" s="1" t="str">
        <f>INDEX(Protocol[Mark],MATCH(C2319,Protocol[Step],0))</f>
        <v>9U</v>
      </c>
      <c r="F2319" s="151" t="str">
        <f>INDEX(Variables[Variable],MATCH(Systematic[[#This Row],[VariableIndex]],Variables[Index],0))</f>
        <v>O2 concentration</v>
      </c>
      <c r="G2319" s="134">
        <f>Systematic[[#This Row],[Sample]]*1000000+Systematic[[#This Row],[SubSample]]*10000+Systematic[[#This Row],[VariableIndex]]</f>
        <v>6040001</v>
      </c>
      <c r="H2319" s="134">
        <f>Systematic[[#This Row],[SampleVariableLabel]]+100*Systematic[[#This Row],[State]]</f>
        <v>6040901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6</v>
      </c>
      <c r="B2320" s="1">
        <f t="shared" si="109"/>
        <v>4</v>
      </c>
      <c r="C2320" s="1">
        <f>IF(Systematic[[#This Row],[VariableIndex]]&gt;1,C2319,IF(C2319+1=StepsPerSubsample,0,C2319+1))</f>
        <v>9</v>
      </c>
      <c r="D2320" s="1">
        <f t="shared" si="110"/>
        <v>2</v>
      </c>
      <c r="E2320" s="1" t="str">
        <f>INDEX(Protocol[Mark],MATCH(C2320,Protocol[Step],0))</f>
        <v>9U</v>
      </c>
      <c r="F2320" s="151" t="str">
        <f>INDEX(Variables[Variable],MATCH(Systematic[[#This Row],[VariableIndex]],Variables[Index],0))</f>
        <v>O2 flux per volume</v>
      </c>
      <c r="G2320" s="134">
        <f>Systematic[[#This Row],[Sample]]*1000000+Systematic[[#This Row],[SubSample]]*10000+Systematic[[#This Row],[VariableIndex]]</f>
        <v>6040002</v>
      </c>
      <c r="H2320" s="134">
        <f>Systematic[[#This Row],[SampleVariableLabel]]+100*Systematic[[#This Row],[State]]</f>
        <v>6040902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6</v>
      </c>
      <c r="B2321" s="1">
        <f t="shared" si="109"/>
        <v>4</v>
      </c>
      <c r="C2321" s="1">
        <f>IF(Systematic[[#This Row],[VariableIndex]]&gt;1,C2320,IF(C2320+1=StepsPerSubsample,0,C2320+1))</f>
        <v>9</v>
      </c>
      <c r="D2321" s="1">
        <f t="shared" si="110"/>
        <v>3</v>
      </c>
      <c r="E2321" s="1" t="str">
        <f>INDEX(Protocol[Mark],MATCH(C2321,Protocol[Step],0))</f>
        <v>9U</v>
      </c>
      <c r="F2321" s="151" t="str">
        <f>INDEX(Variables[Variable],MATCH(Systematic[[#This Row],[VariableIndex]],Variables[Index],0))</f>
        <v>Specific flux</v>
      </c>
      <c r="G2321" s="134">
        <f>Systematic[[#This Row],[Sample]]*1000000+Systematic[[#This Row],[SubSample]]*10000+Systematic[[#This Row],[VariableIndex]]</f>
        <v>6040003</v>
      </c>
      <c r="H2321" s="134">
        <f>Systematic[[#This Row],[SampleVariableLabel]]+100*Systematic[[#This Row],[State]]</f>
        <v>6040903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6</v>
      </c>
      <c r="B2322" s="1">
        <f t="shared" si="109"/>
        <v>4</v>
      </c>
      <c r="C2322" s="1">
        <f>IF(Systematic[[#This Row],[VariableIndex]]&gt;1,C2321,IF(C2321+1=StepsPerSubsample,0,C2321+1))</f>
        <v>9</v>
      </c>
      <c r="D2322" s="1">
        <f t="shared" si="110"/>
        <v>4</v>
      </c>
      <c r="E2322" s="1" t="str">
        <f>INDEX(Protocol[Mark],MATCH(C2322,Protocol[Step],0))</f>
        <v>9U</v>
      </c>
      <c r="F2322" s="151" t="str">
        <f>INDEX(Variables[Variable],MATCH(Systematic[[#This Row],[VariableIndex]],Variables[Index],0))</f>
        <v>Flux control ratio</v>
      </c>
      <c r="G2322" s="134">
        <f>Systematic[[#This Row],[Sample]]*1000000+Systematic[[#This Row],[SubSample]]*10000+Systematic[[#This Row],[VariableIndex]]</f>
        <v>6040004</v>
      </c>
      <c r="H2322" s="134">
        <f>Systematic[[#This Row],[SampleVariableLabel]]+100*Systematic[[#This Row],[State]]</f>
        <v>6040904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6</v>
      </c>
      <c r="B2323" s="1">
        <f t="shared" si="109"/>
        <v>4</v>
      </c>
      <c r="C2323" s="1">
        <f>IF(Systematic[[#This Row],[VariableIndex]]&gt;1,C2322,IF(C2322+1=StepsPerSubsample,0,C2322+1))</f>
        <v>9</v>
      </c>
      <c r="D2323" s="1">
        <f t="shared" si="110"/>
        <v>5</v>
      </c>
      <c r="E2323" s="1" t="str">
        <f>INDEX(Protocol[Mark],MATCH(C2323,Protocol[Step],0))</f>
        <v>9U</v>
      </c>
      <c r="F2323" s="151" t="str">
        <f>INDEX(Variables[Variable],MATCH(Systematic[[#This Row],[VariableIndex]],Variables[Index],0))</f>
        <v>Specific flux (mt)</v>
      </c>
      <c r="G2323" s="134">
        <f>Systematic[[#This Row],[Sample]]*1000000+Systematic[[#This Row],[SubSample]]*10000+Systematic[[#This Row],[VariableIndex]]</f>
        <v>6040005</v>
      </c>
      <c r="H2323" s="134">
        <f>Systematic[[#This Row],[SampleVariableLabel]]+100*Systematic[[#This Row],[State]]</f>
        <v>6040905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6</v>
      </c>
      <c r="B2324" s="1">
        <f t="shared" si="109"/>
        <v>4</v>
      </c>
      <c r="C2324" s="1">
        <f>IF(Systematic[[#This Row],[VariableIndex]]&gt;1,C2323,IF(C2323+1=StepsPerSubsample,0,C2323+1))</f>
        <v>9</v>
      </c>
      <c r="D2324" s="1">
        <f t="shared" si="110"/>
        <v>6</v>
      </c>
      <c r="E2324" s="1" t="str">
        <f>INDEX(Protocol[Mark],MATCH(C2324,Protocol[Step],0))</f>
        <v>9U</v>
      </c>
      <c r="F2324" s="151" t="str">
        <f>INDEX(Variables[Variable],MATCH(Systematic[[#This Row],[VariableIndex]],Variables[Index],0))</f>
        <v>FCR (mt: ROX-corr.)</v>
      </c>
      <c r="G2324" s="134">
        <f>Systematic[[#This Row],[Sample]]*1000000+Systematic[[#This Row],[SubSample]]*10000+Systematic[[#This Row],[VariableIndex]]</f>
        <v>6040006</v>
      </c>
      <c r="H2324" s="134">
        <f>Systematic[[#This Row],[SampleVariableLabel]]+100*Systematic[[#This Row],[State]]</f>
        <v>6040906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6</v>
      </c>
      <c r="B2325" s="1">
        <f t="shared" si="109"/>
        <v>4</v>
      </c>
      <c r="C2325" s="1">
        <f>IF(Systematic[[#This Row],[VariableIndex]]&gt;1,C2324,IF(C2324+1=StepsPerSubsample,0,C2324+1))</f>
        <v>9</v>
      </c>
      <c r="D2325" s="1">
        <f t="shared" si="110"/>
        <v>7</v>
      </c>
      <c r="E2325" s="1" t="str">
        <f>INDEX(Protocol[Mark],MATCH(C2325,Protocol[Step],0))</f>
        <v>9U</v>
      </c>
      <c r="F2325" s="151" t="str">
        <f>INDEX(Variables[Variable],MATCH(Systematic[[#This Row],[VariableIndex]],Variables[Index],0))</f>
        <v>FCR (mt: ROX-corr.)</v>
      </c>
      <c r="G2325" s="134">
        <f>Systematic[[#This Row],[Sample]]*1000000+Systematic[[#This Row],[SubSample]]*10000+Systematic[[#This Row],[VariableIndex]]</f>
        <v>6040007</v>
      </c>
      <c r="H2325" s="134">
        <f>Systematic[[#This Row],[SampleVariableLabel]]+100*Systematic[[#This Row],[State]]</f>
        <v>6040907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6</v>
      </c>
      <c r="B2326" s="1">
        <f t="shared" si="109"/>
        <v>4</v>
      </c>
      <c r="C2326" s="1">
        <f>IF(Systematic[[#This Row],[VariableIndex]]&gt;1,C2325,IF(C2325+1=StepsPerSubsample,0,C2325+1))</f>
        <v>10</v>
      </c>
      <c r="D2326" s="1">
        <f t="shared" si="110"/>
        <v>1</v>
      </c>
      <c r="E2326" s="1" t="str">
        <f>INDEX(Protocol[Mark],MATCH(C2326,Protocol[Step],0))</f>
        <v>9c</v>
      </c>
      <c r="F2326" s="151" t="str">
        <f>INDEX(Variables[Variable],MATCH(Systematic[[#This Row],[VariableIndex]],Variables[Index],0))</f>
        <v>O2 concentration</v>
      </c>
      <c r="G2326" s="134">
        <f>Systematic[[#This Row],[Sample]]*1000000+Systematic[[#This Row],[SubSample]]*10000+Systematic[[#This Row],[VariableIndex]]</f>
        <v>6040001</v>
      </c>
      <c r="H2326" s="134">
        <f>Systematic[[#This Row],[SampleVariableLabel]]+100*Systematic[[#This Row],[State]]</f>
        <v>6041001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6</v>
      </c>
      <c r="B2327" s="1">
        <f t="shared" si="109"/>
        <v>4</v>
      </c>
      <c r="C2327" s="1">
        <f>IF(Systematic[[#This Row],[VariableIndex]]&gt;1,C2326,IF(C2326+1=StepsPerSubsample,0,C2326+1))</f>
        <v>10</v>
      </c>
      <c r="D2327" s="1">
        <f t="shared" si="110"/>
        <v>2</v>
      </c>
      <c r="E2327" s="1" t="str">
        <f>INDEX(Protocol[Mark],MATCH(C2327,Protocol[Step],0))</f>
        <v>9c</v>
      </c>
      <c r="F2327" s="151" t="str">
        <f>INDEX(Variables[Variable],MATCH(Systematic[[#This Row],[VariableIndex]],Variables[Index],0))</f>
        <v>O2 flux per volume</v>
      </c>
      <c r="G2327" s="134">
        <f>Systematic[[#This Row],[Sample]]*1000000+Systematic[[#This Row],[SubSample]]*10000+Systematic[[#This Row],[VariableIndex]]</f>
        <v>6040002</v>
      </c>
      <c r="H2327" s="134">
        <f>Systematic[[#This Row],[SampleVariableLabel]]+100*Systematic[[#This Row],[State]]</f>
        <v>6041002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6</v>
      </c>
      <c r="B2328" s="1">
        <f t="shared" si="109"/>
        <v>4</v>
      </c>
      <c r="C2328" s="1">
        <f>IF(Systematic[[#This Row],[VariableIndex]]&gt;1,C2327,IF(C2327+1=StepsPerSubsample,0,C2327+1))</f>
        <v>10</v>
      </c>
      <c r="D2328" s="1">
        <f t="shared" si="110"/>
        <v>3</v>
      </c>
      <c r="E2328" s="1" t="str">
        <f>INDEX(Protocol[Mark],MATCH(C2328,Protocol[Step],0))</f>
        <v>9c</v>
      </c>
      <c r="F2328" s="151" t="str">
        <f>INDEX(Variables[Variable],MATCH(Systematic[[#This Row],[VariableIndex]],Variables[Index],0))</f>
        <v>Specific flux</v>
      </c>
      <c r="G2328" s="134">
        <f>Systematic[[#This Row],[Sample]]*1000000+Systematic[[#This Row],[SubSample]]*10000+Systematic[[#This Row],[VariableIndex]]</f>
        <v>6040003</v>
      </c>
      <c r="H2328" s="134">
        <f>Systematic[[#This Row],[SampleVariableLabel]]+100*Systematic[[#This Row],[State]]</f>
        <v>6041003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6</v>
      </c>
      <c r="B2329" s="1">
        <f t="shared" si="109"/>
        <v>4</v>
      </c>
      <c r="C2329" s="1">
        <f>IF(Systematic[[#This Row],[VariableIndex]]&gt;1,C2328,IF(C2328+1=StepsPerSubsample,0,C2328+1))</f>
        <v>10</v>
      </c>
      <c r="D2329" s="1">
        <f t="shared" si="110"/>
        <v>4</v>
      </c>
      <c r="E2329" s="1" t="str">
        <f>INDEX(Protocol[Mark],MATCH(C2329,Protocol[Step],0))</f>
        <v>9c</v>
      </c>
      <c r="F2329" s="151" t="str">
        <f>INDEX(Variables[Variable],MATCH(Systematic[[#This Row],[VariableIndex]],Variables[Index],0))</f>
        <v>Flux control ratio</v>
      </c>
      <c r="G2329" s="134">
        <f>Systematic[[#This Row],[Sample]]*1000000+Systematic[[#This Row],[SubSample]]*10000+Systematic[[#This Row],[VariableIndex]]</f>
        <v>6040004</v>
      </c>
      <c r="H2329" s="134">
        <f>Systematic[[#This Row],[SampleVariableLabel]]+100*Systematic[[#This Row],[State]]</f>
        <v>6041004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6</v>
      </c>
      <c r="B2330" s="1">
        <f t="shared" si="109"/>
        <v>4</v>
      </c>
      <c r="C2330" s="1">
        <f>IF(Systematic[[#This Row],[VariableIndex]]&gt;1,C2329,IF(C2329+1=StepsPerSubsample,0,C2329+1))</f>
        <v>10</v>
      </c>
      <c r="D2330" s="1">
        <f t="shared" si="110"/>
        <v>5</v>
      </c>
      <c r="E2330" s="1" t="str">
        <f>INDEX(Protocol[Mark],MATCH(C2330,Protocol[Step],0))</f>
        <v>9c</v>
      </c>
      <c r="F2330" s="151" t="str">
        <f>INDEX(Variables[Variable],MATCH(Systematic[[#This Row],[VariableIndex]],Variables[Index],0))</f>
        <v>Specific flux (mt)</v>
      </c>
      <c r="G2330" s="134">
        <f>Systematic[[#This Row],[Sample]]*1000000+Systematic[[#This Row],[SubSample]]*10000+Systematic[[#This Row],[VariableIndex]]</f>
        <v>6040005</v>
      </c>
      <c r="H2330" s="134">
        <f>Systematic[[#This Row],[SampleVariableLabel]]+100*Systematic[[#This Row],[State]]</f>
        <v>6041005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6</v>
      </c>
      <c r="B2331" s="1">
        <f t="shared" si="109"/>
        <v>4</v>
      </c>
      <c r="C2331" s="1">
        <f>IF(Systematic[[#This Row],[VariableIndex]]&gt;1,C2330,IF(C2330+1=StepsPerSubsample,0,C2330+1))</f>
        <v>10</v>
      </c>
      <c r="D2331" s="1">
        <f t="shared" si="110"/>
        <v>6</v>
      </c>
      <c r="E2331" s="1" t="str">
        <f>INDEX(Protocol[Mark],MATCH(C2331,Protocol[Step],0))</f>
        <v>9c</v>
      </c>
      <c r="F2331" s="151" t="str">
        <f>INDEX(Variables[Variable],MATCH(Systematic[[#This Row],[VariableIndex]],Variables[Index],0))</f>
        <v>FCR (mt: ROX-corr.)</v>
      </c>
      <c r="G2331" s="134">
        <f>Systematic[[#This Row],[Sample]]*1000000+Systematic[[#This Row],[SubSample]]*10000+Systematic[[#This Row],[VariableIndex]]</f>
        <v>6040006</v>
      </c>
      <c r="H2331" s="134">
        <f>Systematic[[#This Row],[SampleVariableLabel]]+100*Systematic[[#This Row],[State]]</f>
        <v>6041006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6</v>
      </c>
      <c r="B2332" s="1">
        <f t="shared" si="109"/>
        <v>4</v>
      </c>
      <c r="C2332" s="1">
        <f>IF(Systematic[[#This Row],[VariableIndex]]&gt;1,C2331,IF(C2331+1=StepsPerSubsample,0,C2331+1))</f>
        <v>10</v>
      </c>
      <c r="D2332" s="1">
        <f t="shared" si="110"/>
        <v>7</v>
      </c>
      <c r="E2332" s="1" t="str">
        <f>INDEX(Protocol[Mark],MATCH(C2332,Protocol[Step],0))</f>
        <v>9c</v>
      </c>
      <c r="F2332" s="151" t="str">
        <f>INDEX(Variables[Variable],MATCH(Systematic[[#This Row],[VariableIndex]],Variables[Index],0))</f>
        <v>FCR (mt: ROX-corr.)</v>
      </c>
      <c r="G2332" s="134">
        <f>Systematic[[#This Row],[Sample]]*1000000+Systematic[[#This Row],[SubSample]]*10000+Systematic[[#This Row],[VariableIndex]]</f>
        <v>6040007</v>
      </c>
      <c r="H2332" s="134">
        <f>Systematic[[#This Row],[SampleVariableLabel]]+100*Systematic[[#This Row],[State]]</f>
        <v>6041007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6</v>
      </c>
      <c r="B2333" s="1">
        <f t="shared" si="109"/>
        <v>4</v>
      </c>
      <c r="C2333" s="1">
        <f>IF(Systematic[[#This Row],[VariableIndex]]&gt;1,C2332,IF(C2332+1=StepsPerSubsample,0,C2332+1))</f>
        <v>11</v>
      </c>
      <c r="D2333" s="1">
        <f t="shared" si="110"/>
        <v>1</v>
      </c>
      <c r="E2333" s="1" t="str">
        <f>INDEX(Protocol[Mark],MATCH(C2333,Protocol[Step],0))</f>
        <v>10Ama</v>
      </c>
      <c r="F2333" s="151" t="str">
        <f>INDEX(Variables[Variable],MATCH(Systematic[[#This Row],[VariableIndex]],Variables[Index],0))</f>
        <v>O2 concentration</v>
      </c>
      <c r="G2333" s="134">
        <f>Systematic[[#This Row],[Sample]]*1000000+Systematic[[#This Row],[SubSample]]*10000+Systematic[[#This Row],[VariableIndex]]</f>
        <v>6040001</v>
      </c>
      <c r="H2333" s="134">
        <f>Systematic[[#This Row],[SampleVariableLabel]]+100*Systematic[[#This Row],[State]]</f>
        <v>6041101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6</v>
      </c>
      <c r="B2334" s="1">
        <f t="shared" si="109"/>
        <v>4</v>
      </c>
      <c r="C2334" s="1">
        <f>IF(Systematic[[#This Row],[VariableIndex]]&gt;1,C2333,IF(C2333+1=StepsPerSubsample,0,C2333+1))</f>
        <v>11</v>
      </c>
      <c r="D2334" s="1">
        <f t="shared" si="110"/>
        <v>2</v>
      </c>
      <c r="E2334" s="1" t="str">
        <f>INDEX(Protocol[Mark],MATCH(C2334,Protocol[Step],0))</f>
        <v>10Ama</v>
      </c>
      <c r="F2334" s="151" t="str">
        <f>INDEX(Variables[Variable],MATCH(Systematic[[#This Row],[VariableIndex]],Variables[Index],0))</f>
        <v>O2 flux per volume</v>
      </c>
      <c r="G2334" s="134">
        <f>Systematic[[#This Row],[Sample]]*1000000+Systematic[[#This Row],[SubSample]]*10000+Systematic[[#This Row],[VariableIndex]]</f>
        <v>6040002</v>
      </c>
      <c r="H2334" s="134">
        <f>Systematic[[#This Row],[SampleVariableLabel]]+100*Systematic[[#This Row],[State]]</f>
        <v>6041102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6</v>
      </c>
      <c r="B2335" s="1">
        <f t="shared" si="109"/>
        <v>4</v>
      </c>
      <c r="C2335" s="1">
        <f>IF(Systematic[[#This Row],[VariableIndex]]&gt;1,C2334,IF(C2334+1=StepsPerSubsample,0,C2334+1))</f>
        <v>11</v>
      </c>
      <c r="D2335" s="1">
        <f t="shared" si="110"/>
        <v>3</v>
      </c>
      <c r="E2335" s="1" t="str">
        <f>INDEX(Protocol[Mark],MATCH(C2335,Protocol[Step],0))</f>
        <v>10Ama</v>
      </c>
      <c r="F2335" s="151" t="str">
        <f>INDEX(Variables[Variable],MATCH(Systematic[[#This Row],[VariableIndex]],Variables[Index],0))</f>
        <v>Specific flux</v>
      </c>
      <c r="G2335" s="134">
        <f>Systematic[[#This Row],[Sample]]*1000000+Systematic[[#This Row],[SubSample]]*10000+Systematic[[#This Row],[VariableIndex]]</f>
        <v>6040003</v>
      </c>
      <c r="H2335" s="134">
        <f>Systematic[[#This Row],[SampleVariableLabel]]+100*Systematic[[#This Row],[State]]</f>
        <v>6041103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6</v>
      </c>
      <c r="B2336" s="1">
        <f t="shared" si="109"/>
        <v>4</v>
      </c>
      <c r="C2336" s="1">
        <f>IF(Systematic[[#This Row],[VariableIndex]]&gt;1,C2335,IF(C2335+1=StepsPerSubsample,0,C2335+1))</f>
        <v>11</v>
      </c>
      <c r="D2336" s="1">
        <f t="shared" si="110"/>
        <v>4</v>
      </c>
      <c r="E2336" s="1" t="str">
        <f>INDEX(Protocol[Mark],MATCH(C2336,Protocol[Step],0))</f>
        <v>10Ama</v>
      </c>
      <c r="F2336" s="151" t="str">
        <f>INDEX(Variables[Variable],MATCH(Systematic[[#This Row],[VariableIndex]],Variables[Index],0))</f>
        <v>Flux control ratio</v>
      </c>
      <c r="G2336" s="134">
        <f>Systematic[[#This Row],[Sample]]*1000000+Systematic[[#This Row],[SubSample]]*10000+Systematic[[#This Row],[VariableIndex]]</f>
        <v>6040004</v>
      </c>
      <c r="H2336" s="134">
        <f>Systematic[[#This Row],[SampleVariableLabel]]+100*Systematic[[#This Row],[State]]</f>
        <v>6041104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6</v>
      </c>
      <c r="B2337" s="1">
        <f t="shared" si="109"/>
        <v>4</v>
      </c>
      <c r="C2337" s="1">
        <f>IF(Systematic[[#This Row],[VariableIndex]]&gt;1,C2336,IF(C2336+1=StepsPerSubsample,0,C2336+1))</f>
        <v>11</v>
      </c>
      <c r="D2337" s="1">
        <f t="shared" si="110"/>
        <v>5</v>
      </c>
      <c r="E2337" s="1" t="str">
        <f>INDEX(Protocol[Mark],MATCH(C2337,Protocol[Step],0))</f>
        <v>10Ama</v>
      </c>
      <c r="F2337" s="151" t="str">
        <f>INDEX(Variables[Variable],MATCH(Systematic[[#This Row],[VariableIndex]],Variables[Index],0))</f>
        <v>Specific flux (mt)</v>
      </c>
      <c r="G2337" s="134">
        <f>Systematic[[#This Row],[Sample]]*1000000+Systematic[[#This Row],[SubSample]]*10000+Systematic[[#This Row],[VariableIndex]]</f>
        <v>6040005</v>
      </c>
      <c r="H2337" s="134">
        <f>Systematic[[#This Row],[SampleVariableLabel]]+100*Systematic[[#This Row],[State]]</f>
        <v>6041105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6</v>
      </c>
      <c r="B2338" s="1">
        <f t="shared" si="109"/>
        <v>4</v>
      </c>
      <c r="C2338" s="1">
        <f>IF(Systematic[[#This Row],[VariableIndex]]&gt;1,C2337,IF(C2337+1=StepsPerSubsample,0,C2337+1))</f>
        <v>11</v>
      </c>
      <c r="D2338" s="1">
        <f t="shared" si="110"/>
        <v>6</v>
      </c>
      <c r="E2338" s="1" t="str">
        <f>INDEX(Protocol[Mark],MATCH(C2338,Protocol[Step],0))</f>
        <v>10Ama</v>
      </c>
      <c r="F2338" s="151" t="str">
        <f>INDEX(Variables[Variable],MATCH(Systematic[[#This Row],[VariableIndex]],Variables[Index],0))</f>
        <v>FCR (mt: ROX-corr.)</v>
      </c>
      <c r="G2338" s="134">
        <f>Systematic[[#This Row],[Sample]]*1000000+Systematic[[#This Row],[SubSample]]*10000+Systematic[[#This Row],[VariableIndex]]</f>
        <v>6040006</v>
      </c>
      <c r="H2338" s="134">
        <f>Systematic[[#This Row],[SampleVariableLabel]]+100*Systematic[[#This Row],[State]]</f>
        <v>6041106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6</v>
      </c>
      <c r="B2339" s="1">
        <f t="shared" si="109"/>
        <v>4</v>
      </c>
      <c r="C2339" s="1">
        <f>IF(Systematic[[#This Row],[VariableIndex]]&gt;1,C2338,IF(C2338+1=StepsPerSubsample,0,C2338+1))</f>
        <v>11</v>
      </c>
      <c r="D2339" s="1">
        <f t="shared" si="110"/>
        <v>7</v>
      </c>
      <c r="E2339" s="1" t="str">
        <f>INDEX(Protocol[Mark],MATCH(C2339,Protocol[Step],0))</f>
        <v>10Ama</v>
      </c>
      <c r="F2339" s="151" t="str">
        <f>INDEX(Variables[Variable],MATCH(Systematic[[#This Row],[VariableIndex]],Variables[Index],0))</f>
        <v>FCR (mt: ROX-corr.)</v>
      </c>
      <c r="G2339" s="134">
        <f>Systematic[[#This Row],[Sample]]*1000000+Systematic[[#This Row],[SubSample]]*10000+Systematic[[#This Row],[VariableIndex]]</f>
        <v>6040007</v>
      </c>
      <c r="H2339" s="134">
        <f>Systematic[[#This Row],[SampleVariableLabel]]+100*Systematic[[#This Row],[State]]</f>
        <v>6041107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6</v>
      </c>
      <c r="B2340" s="1">
        <f t="shared" si="109"/>
        <v>4</v>
      </c>
      <c r="C2340" s="1">
        <f>IF(Systematic[[#This Row],[VariableIndex]]&gt;1,C2339,IF(C2339+1=StepsPerSubsample,0,C2339+1))</f>
        <v>12</v>
      </c>
      <c r="D2340" s="1">
        <f t="shared" si="110"/>
        <v>1</v>
      </c>
      <c r="E2340" s="1" t="str">
        <f>INDEX(Protocol[Mark],MATCH(C2340,Protocol[Step],0))</f>
        <v>11AsTm</v>
      </c>
      <c r="F2340" s="151" t="str">
        <f>INDEX(Variables[Variable],MATCH(Systematic[[#This Row],[VariableIndex]],Variables[Index],0))</f>
        <v>O2 concentration</v>
      </c>
      <c r="G2340" s="134">
        <f>Systematic[[#This Row],[Sample]]*1000000+Systematic[[#This Row],[SubSample]]*10000+Systematic[[#This Row],[VariableIndex]]</f>
        <v>6040001</v>
      </c>
      <c r="H2340" s="134">
        <f>Systematic[[#This Row],[SampleVariableLabel]]+100*Systematic[[#This Row],[State]]</f>
        <v>6041201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6</v>
      </c>
      <c r="B2341" s="1">
        <f t="shared" si="109"/>
        <v>4</v>
      </c>
      <c r="C2341" s="1">
        <f>IF(Systematic[[#This Row],[VariableIndex]]&gt;1,C2340,IF(C2340+1=StepsPerSubsample,0,C2340+1))</f>
        <v>12</v>
      </c>
      <c r="D2341" s="1">
        <f t="shared" si="110"/>
        <v>2</v>
      </c>
      <c r="E2341" s="1" t="str">
        <f>INDEX(Protocol[Mark],MATCH(C2341,Protocol[Step],0))</f>
        <v>11AsTm</v>
      </c>
      <c r="F2341" s="151" t="str">
        <f>INDEX(Variables[Variable],MATCH(Systematic[[#This Row],[VariableIndex]],Variables[Index],0))</f>
        <v>O2 flux per volume</v>
      </c>
      <c r="G2341" s="134">
        <f>Systematic[[#This Row],[Sample]]*1000000+Systematic[[#This Row],[SubSample]]*10000+Systematic[[#This Row],[VariableIndex]]</f>
        <v>6040002</v>
      </c>
      <c r="H2341" s="134">
        <f>Systematic[[#This Row],[SampleVariableLabel]]+100*Systematic[[#This Row],[State]]</f>
        <v>6041202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6</v>
      </c>
      <c r="B2342" s="1">
        <f t="shared" si="109"/>
        <v>4</v>
      </c>
      <c r="C2342" s="1">
        <f>IF(Systematic[[#This Row],[VariableIndex]]&gt;1,C2341,IF(C2341+1=StepsPerSubsample,0,C2341+1))</f>
        <v>12</v>
      </c>
      <c r="D2342" s="1">
        <f t="shared" si="110"/>
        <v>3</v>
      </c>
      <c r="E2342" s="1" t="str">
        <f>INDEX(Protocol[Mark],MATCH(C2342,Protocol[Step],0))</f>
        <v>11AsTm</v>
      </c>
      <c r="F2342" s="151" t="str">
        <f>INDEX(Variables[Variable],MATCH(Systematic[[#This Row],[VariableIndex]],Variables[Index],0))</f>
        <v>Specific flux</v>
      </c>
      <c r="G2342" s="134">
        <f>Systematic[[#This Row],[Sample]]*1000000+Systematic[[#This Row],[SubSample]]*10000+Systematic[[#This Row],[VariableIndex]]</f>
        <v>6040003</v>
      </c>
      <c r="H2342" s="134">
        <f>Systematic[[#This Row],[SampleVariableLabel]]+100*Systematic[[#This Row],[State]]</f>
        <v>6041203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6</v>
      </c>
      <c r="B2343" s="1">
        <f t="shared" si="109"/>
        <v>4</v>
      </c>
      <c r="C2343" s="1">
        <f>IF(Systematic[[#This Row],[VariableIndex]]&gt;1,C2342,IF(C2342+1=StepsPerSubsample,0,C2342+1))</f>
        <v>12</v>
      </c>
      <c r="D2343" s="1">
        <f t="shared" si="110"/>
        <v>4</v>
      </c>
      <c r="E2343" s="1" t="str">
        <f>INDEX(Protocol[Mark],MATCH(C2343,Protocol[Step],0))</f>
        <v>11AsTm</v>
      </c>
      <c r="F2343" s="151" t="str">
        <f>INDEX(Variables[Variable],MATCH(Systematic[[#This Row],[VariableIndex]],Variables[Index],0))</f>
        <v>Flux control ratio</v>
      </c>
      <c r="G2343" s="134">
        <f>Systematic[[#This Row],[Sample]]*1000000+Systematic[[#This Row],[SubSample]]*10000+Systematic[[#This Row],[VariableIndex]]</f>
        <v>6040004</v>
      </c>
      <c r="H2343" s="134">
        <f>Systematic[[#This Row],[SampleVariableLabel]]+100*Systematic[[#This Row],[State]]</f>
        <v>6041204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6</v>
      </c>
      <c r="B2344" s="1">
        <f t="shared" si="109"/>
        <v>4</v>
      </c>
      <c r="C2344" s="1">
        <f>IF(Systematic[[#This Row],[VariableIndex]]&gt;1,C2343,IF(C2343+1=StepsPerSubsample,0,C2343+1))</f>
        <v>12</v>
      </c>
      <c r="D2344" s="1">
        <f t="shared" si="110"/>
        <v>5</v>
      </c>
      <c r="E2344" s="1" t="str">
        <f>INDEX(Protocol[Mark],MATCH(C2344,Protocol[Step],0))</f>
        <v>11AsTm</v>
      </c>
      <c r="F2344" s="151" t="str">
        <f>INDEX(Variables[Variable],MATCH(Systematic[[#This Row],[VariableIndex]],Variables[Index],0))</f>
        <v>Specific flux (mt)</v>
      </c>
      <c r="G2344" s="134">
        <f>Systematic[[#This Row],[Sample]]*1000000+Systematic[[#This Row],[SubSample]]*10000+Systematic[[#This Row],[VariableIndex]]</f>
        <v>6040005</v>
      </c>
      <c r="H2344" s="134">
        <f>Systematic[[#This Row],[SampleVariableLabel]]+100*Systematic[[#This Row],[State]]</f>
        <v>6041205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6</v>
      </c>
      <c r="B2345" s="1">
        <f t="shared" ref="B2345:B2408" si="112">IF(OR(C2345&gt;0,D2345&gt;1),B2344,IF(B2344=SubsamplesPerSample,1,B2344+1))</f>
        <v>4</v>
      </c>
      <c r="C2345" s="1">
        <f>IF(Systematic[[#This Row],[VariableIndex]]&gt;1,C2344,IF(C2344+1=StepsPerSubsample,0,C2344+1))</f>
        <v>12</v>
      </c>
      <c r="D2345" s="1">
        <f t="shared" si="110"/>
        <v>6</v>
      </c>
      <c r="E2345" s="1" t="str">
        <f>INDEX(Protocol[Mark],MATCH(C2345,Protocol[Step],0))</f>
        <v>11AsTm</v>
      </c>
      <c r="F2345" s="151" t="str">
        <f>INDEX(Variables[Variable],MATCH(Systematic[[#This Row],[VariableIndex]],Variables[Index],0))</f>
        <v>FCR (mt: ROX-corr.)</v>
      </c>
      <c r="G2345" s="134">
        <f>Systematic[[#This Row],[Sample]]*1000000+Systematic[[#This Row],[SubSample]]*10000+Systematic[[#This Row],[VariableIndex]]</f>
        <v>6040006</v>
      </c>
      <c r="H2345" s="134">
        <f>Systematic[[#This Row],[SampleVariableLabel]]+100*Systematic[[#This Row],[State]]</f>
        <v>6041206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6</v>
      </c>
      <c r="B2346" s="1">
        <f t="shared" si="112"/>
        <v>4</v>
      </c>
      <c r="C2346" s="1">
        <f>IF(Systematic[[#This Row],[VariableIndex]]&gt;1,C2345,IF(C2345+1=StepsPerSubsample,0,C2345+1))</f>
        <v>12</v>
      </c>
      <c r="D2346" s="1">
        <f t="shared" si="110"/>
        <v>7</v>
      </c>
      <c r="E2346" s="1" t="str">
        <f>INDEX(Protocol[Mark],MATCH(C2346,Protocol[Step],0))</f>
        <v>11AsTm</v>
      </c>
      <c r="F2346" s="151" t="str">
        <f>INDEX(Variables[Variable],MATCH(Systematic[[#This Row],[VariableIndex]],Variables[Index],0))</f>
        <v>FCR (mt: ROX-corr.)</v>
      </c>
      <c r="G2346" s="134">
        <f>Systematic[[#This Row],[Sample]]*1000000+Systematic[[#This Row],[SubSample]]*10000+Systematic[[#This Row],[VariableIndex]]</f>
        <v>6040007</v>
      </c>
      <c r="H2346" s="134">
        <f>Systematic[[#This Row],[SampleVariableLabel]]+100*Systematic[[#This Row],[State]]</f>
        <v>6041207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6</v>
      </c>
      <c r="B2347" s="1">
        <f t="shared" si="112"/>
        <v>4</v>
      </c>
      <c r="C2347" s="1">
        <f>IF(Systematic[[#This Row],[VariableIndex]]&gt;1,C2346,IF(C2346+1=StepsPerSubsample,0,C2346+1))</f>
        <v>13</v>
      </c>
      <c r="D2347" s="1">
        <f t="shared" si="110"/>
        <v>1</v>
      </c>
      <c r="E2347" s="1" t="str">
        <f>INDEX(Protocol[Mark],MATCH(C2347,Protocol[Step],0))</f>
        <v>12Azd</v>
      </c>
      <c r="F2347" s="151" t="str">
        <f>INDEX(Variables[Variable],MATCH(Systematic[[#This Row],[VariableIndex]],Variables[Index],0))</f>
        <v>O2 concentration</v>
      </c>
      <c r="G2347" s="134">
        <f>Systematic[[#This Row],[Sample]]*1000000+Systematic[[#This Row],[SubSample]]*10000+Systematic[[#This Row],[VariableIndex]]</f>
        <v>6040001</v>
      </c>
      <c r="H2347" s="134">
        <f>Systematic[[#This Row],[SampleVariableLabel]]+100*Systematic[[#This Row],[State]]</f>
        <v>6041301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6</v>
      </c>
      <c r="B2348" s="1">
        <f t="shared" si="112"/>
        <v>4</v>
      </c>
      <c r="C2348" s="1">
        <f>IF(Systematic[[#This Row],[VariableIndex]]&gt;1,C2347,IF(C2347+1=StepsPerSubsample,0,C2347+1))</f>
        <v>13</v>
      </c>
      <c r="D2348" s="1">
        <f t="shared" si="110"/>
        <v>2</v>
      </c>
      <c r="E2348" s="1" t="str">
        <f>INDEX(Protocol[Mark],MATCH(C2348,Protocol[Step],0))</f>
        <v>12Azd</v>
      </c>
      <c r="F2348" s="151" t="str">
        <f>INDEX(Variables[Variable],MATCH(Systematic[[#This Row],[VariableIndex]],Variables[Index],0))</f>
        <v>O2 flux per volume</v>
      </c>
      <c r="G2348" s="134">
        <f>Systematic[[#This Row],[Sample]]*1000000+Systematic[[#This Row],[SubSample]]*10000+Systematic[[#This Row],[VariableIndex]]</f>
        <v>6040002</v>
      </c>
      <c r="H2348" s="134">
        <f>Systematic[[#This Row],[SampleVariableLabel]]+100*Systematic[[#This Row],[State]]</f>
        <v>6041302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6</v>
      </c>
      <c r="B2349" s="1">
        <f t="shared" si="112"/>
        <v>4</v>
      </c>
      <c r="C2349" s="1">
        <f>IF(Systematic[[#This Row],[VariableIndex]]&gt;1,C2348,IF(C2348+1=StepsPerSubsample,0,C2348+1))</f>
        <v>13</v>
      </c>
      <c r="D2349" s="1">
        <f t="shared" si="110"/>
        <v>3</v>
      </c>
      <c r="E2349" s="1" t="str">
        <f>INDEX(Protocol[Mark],MATCH(C2349,Protocol[Step],0))</f>
        <v>12Azd</v>
      </c>
      <c r="F2349" s="151" t="str">
        <f>INDEX(Variables[Variable],MATCH(Systematic[[#This Row],[VariableIndex]],Variables[Index],0))</f>
        <v>Specific flux</v>
      </c>
      <c r="G2349" s="134">
        <f>Systematic[[#This Row],[Sample]]*1000000+Systematic[[#This Row],[SubSample]]*10000+Systematic[[#This Row],[VariableIndex]]</f>
        <v>6040003</v>
      </c>
      <c r="H2349" s="134">
        <f>Systematic[[#This Row],[SampleVariableLabel]]+100*Systematic[[#This Row],[State]]</f>
        <v>6041303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6</v>
      </c>
      <c r="B2350" s="1">
        <f t="shared" si="112"/>
        <v>4</v>
      </c>
      <c r="C2350" s="1">
        <f>IF(Systematic[[#This Row],[VariableIndex]]&gt;1,C2349,IF(C2349+1=StepsPerSubsample,0,C2349+1))</f>
        <v>13</v>
      </c>
      <c r="D2350" s="1">
        <f t="shared" si="110"/>
        <v>4</v>
      </c>
      <c r="E2350" s="1" t="str">
        <f>INDEX(Protocol[Mark],MATCH(C2350,Protocol[Step],0))</f>
        <v>12Azd</v>
      </c>
      <c r="F2350" s="151" t="str">
        <f>INDEX(Variables[Variable],MATCH(Systematic[[#This Row],[VariableIndex]],Variables[Index],0))</f>
        <v>Flux control ratio</v>
      </c>
      <c r="G2350" s="134">
        <f>Systematic[[#This Row],[Sample]]*1000000+Systematic[[#This Row],[SubSample]]*10000+Systematic[[#This Row],[VariableIndex]]</f>
        <v>6040004</v>
      </c>
      <c r="H2350" s="134">
        <f>Systematic[[#This Row],[SampleVariableLabel]]+100*Systematic[[#This Row],[State]]</f>
        <v>6041304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6</v>
      </c>
      <c r="B2351" s="1">
        <f t="shared" si="112"/>
        <v>4</v>
      </c>
      <c r="C2351" s="1">
        <f>IF(Systematic[[#This Row],[VariableIndex]]&gt;1,C2350,IF(C2350+1=StepsPerSubsample,0,C2350+1))</f>
        <v>13</v>
      </c>
      <c r="D2351" s="1">
        <f t="shared" si="110"/>
        <v>5</v>
      </c>
      <c r="E2351" s="1" t="str">
        <f>INDEX(Protocol[Mark],MATCH(C2351,Protocol[Step],0))</f>
        <v>12Azd</v>
      </c>
      <c r="F2351" s="151" t="str">
        <f>INDEX(Variables[Variable],MATCH(Systematic[[#This Row],[VariableIndex]],Variables[Index],0))</f>
        <v>Specific flux (mt)</v>
      </c>
      <c r="G2351" s="134">
        <f>Systematic[[#This Row],[Sample]]*1000000+Systematic[[#This Row],[SubSample]]*10000+Systematic[[#This Row],[VariableIndex]]</f>
        <v>6040005</v>
      </c>
      <c r="H2351" s="134">
        <f>Systematic[[#This Row],[SampleVariableLabel]]+100*Systematic[[#This Row],[State]]</f>
        <v>6041305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6</v>
      </c>
      <c r="B2352" s="1">
        <f t="shared" si="112"/>
        <v>4</v>
      </c>
      <c r="C2352" s="1">
        <f>IF(Systematic[[#This Row],[VariableIndex]]&gt;1,C2351,IF(C2351+1=StepsPerSubsample,0,C2351+1))</f>
        <v>13</v>
      </c>
      <c r="D2352" s="1">
        <f t="shared" si="110"/>
        <v>6</v>
      </c>
      <c r="E2352" s="1" t="str">
        <f>INDEX(Protocol[Mark],MATCH(C2352,Protocol[Step],0))</f>
        <v>12Azd</v>
      </c>
      <c r="F2352" s="151" t="str">
        <f>INDEX(Variables[Variable],MATCH(Systematic[[#This Row],[VariableIndex]],Variables[Index],0))</f>
        <v>FCR (mt: ROX-corr.)</v>
      </c>
      <c r="G2352" s="134">
        <f>Systematic[[#This Row],[Sample]]*1000000+Systematic[[#This Row],[SubSample]]*10000+Systematic[[#This Row],[VariableIndex]]</f>
        <v>6040006</v>
      </c>
      <c r="H2352" s="134">
        <f>Systematic[[#This Row],[SampleVariableLabel]]+100*Systematic[[#This Row],[State]]</f>
        <v>6041306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6</v>
      </c>
      <c r="B2353" s="1">
        <f t="shared" si="112"/>
        <v>4</v>
      </c>
      <c r="C2353" s="1">
        <f>IF(Systematic[[#This Row],[VariableIndex]]&gt;1,C2352,IF(C2352+1=StepsPerSubsample,0,C2352+1))</f>
        <v>13</v>
      </c>
      <c r="D2353" s="1">
        <f t="shared" si="110"/>
        <v>7</v>
      </c>
      <c r="E2353" s="1" t="str">
        <f>INDEX(Protocol[Mark],MATCH(C2353,Protocol[Step],0))</f>
        <v>12Azd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6040007</v>
      </c>
      <c r="H2353" s="134">
        <f>Systematic[[#This Row],[SampleVariableLabel]]+100*Systematic[[#This Row],[State]]</f>
        <v>6041307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7</v>
      </c>
      <c r="B2354" s="1">
        <f t="shared" si="112"/>
        <v>1</v>
      </c>
      <c r="C2354" s="1">
        <f>IF(Systematic[[#This Row],[VariableIndex]]&gt;1,C2353,IF(C2353+1=StepsPerSubsample,0,C2353+1))</f>
        <v>0</v>
      </c>
      <c r="D2354" s="1">
        <f t="shared" si="110"/>
        <v>1</v>
      </c>
      <c r="E2354" s="1" t="str">
        <f>INDEX(Protocol[Mark],MATCH(C2354,Protocol[Step],0))</f>
        <v>1ce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7010001</v>
      </c>
      <c r="H2354" s="134">
        <f>Systematic[[#This Row],[SampleVariableLabel]]+100*Systematic[[#This Row],[State]]</f>
        <v>7010001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7</v>
      </c>
      <c r="B2355" s="1">
        <f t="shared" si="112"/>
        <v>1</v>
      </c>
      <c r="C2355" s="1">
        <f>IF(Systematic[[#This Row],[VariableIndex]]&gt;1,C2354,IF(C2354+1=StepsPerSubsample,0,C2354+1))</f>
        <v>0</v>
      </c>
      <c r="D2355" s="1">
        <f t="shared" si="110"/>
        <v>2</v>
      </c>
      <c r="E2355" s="1" t="str">
        <f>INDEX(Protocol[Mark],MATCH(C2355,Protocol[Step],0))</f>
        <v>1ce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7010002</v>
      </c>
      <c r="H2355" s="134">
        <f>Systematic[[#This Row],[SampleVariableLabel]]+100*Systematic[[#This Row],[State]]</f>
        <v>7010002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7</v>
      </c>
      <c r="B2356" s="1">
        <f t="shared" si="112"/>
        <v>1</v>
      </c>
      <c r="C2356" s="1">
        <f>IF(Systematic[[#This Row],[VariableIndex]]&gt;1,C2355,IF(C2355+1=StepsPerSubsample,0,C2355+1))</f>
        <v>0</v>
      </c>
      <c r="D2356" s="1">
        <f t="shared" si="110"/>
        <v>3</v>
      </c>
      <c r="E2356" s="1" t="str">
        <f>INDEX(Protocol[Mark],MATCH(C2356,Protocol[Step],0))</f>
        <v>1ce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7010003</v>
      </c>
      <c r="H2356" s="134">
        <f>Systematic[[#This Row],[SampleVariableLabel]]+100*Systematic[[#This Row],[State]]</f>
        <v>7010003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7</v>
      </c>
      <c r="B2357" s="1">
        <f t="shared" si="112"/>
        <v>1</v>
      </c>
      <c r="C2357" s="1">
        <f>IF(Systematic[[#This Row],[VariableIndex]]&gt;1,C2356,IF(C2356+1=StepsPerSubsample,0,C2356+1))</f>
        <v>0</v>
      </c>
      <c r="D2357" s="1">
        <f t="shared" si="110"/>
        <v>4</v>
      </c>
      <c r="E2357" s="1" t="str">
        <f>INDEX(Protocol[Mark],MATCH(C2357,Protocol[Step],0))</f>
        <v>1ce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7010004</v>
      </c>
      <c r="H2357" s="134">
        <f>Systematic[[#This Row],[SampleVariableLabel]]+100*Systematic[[#This Row],[State]]</f>
        <v>7010004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7</v>
      </c>
      <c r="B2358" s="1">
        <f t="shared" si="112"/>
        <v>1</v>
      </c>
      <c r="C2358" s="1">
        <f>IF(Systematic[[#This Row],[VariableIndex]]&gt;1,C2357,IF(C2357+1=StepsPerSubsample,0,C2357+1))</f>
        <v>0</v>
      </c>
      <c r="D2358" s="1">
        <f t="shared" si="110"/>
        <v>5</v>
      </c>
      <c r="E2358" s="1" t="str">
        <f>INDEX(Protocol[Mark],MATCH(C2358,Protocol[Step],0))</f>
        <v>1ce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7010005</v>
      </c>
      <c r="H2358" s="134">
        <f>Systematic[[#This Row],[SampleVariableLabel]]+100*Systematic[[#This Row],[State]]</f>
        <v>7010005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7</v>
      </c>
      <c r="B2359" s="1">
        <f t="shared" si="112"/>
        <v>1</v>
      </c>
      <c r="C2359" s="1">
        <f>IF(Systematic[[#This Row],[VariableIndex]]&gt;1,C2358,IF(C2358+1=StepsPerSubsample,0,C2358+1))</f>
        <v>0</v>
      </c>
      <c r="D2359" s="1">
        <f t="shared" si="110"/>
        <v>6</v>
      </c>
      <c r="E2359" s="1" t="str">
        <f>INDEX(Protocol[Mark],MATCH(C2359,Protocol[Step],0))</f>
        <v>1ce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7010006</v>
      </c>
      <c r="H2359" s="134">
        <f>Systematic[[#This Row],[SampleVariableLabel]]+100*Systematic[[#This Row],[State]]</f>
        <v>7010006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7</v>
      </c>
      <c r="B2360" s="1">
        <f t="shared" si="112"/>
        <v>1</v>
      </c>
      <c r="C2360" s="1">
        <f>IF(Systematic[[#This Row],[VariableIndex]]&gt;1,C2359,IF(C2359+1=StepsPerSubsample,0,C2359+1))</f>
        <v>0</v>
      </c>
      <c r="D2360" s="1">
        <f t="shared" si="110"/>
        <v>7</v>
      </c>
      <c r="E2360" s="1" t="str">
        <f>INDEX(Protocol[Mark],MATCH(C2360,Protocol[Step],0))</f>
        <v>1ce</v>
      </c>
      <c r="F2360" s="151" t="str">
        <f>INDEX(Variables[Variable],MATCH(Systematic[[#This Row],[VariableIndex]],Variables[Index],0))</f>
        <v>FCR (mt: ROX-corr.)</v>
      </c>
      <c r="G2360" s="134">
        <f>Systematic[[#This Row],[Sample]]*1000000+Systematic[[#This Row],[SubSample]]*10000+Systematic[[#This Row],[VariableIndex]]</f>
        <v>7010007</v>
      </c>
      <c r="H2360" s="134">
        <f>Systematic[[#This Row],[SampleVariableLabel]]+100*Systematic[[#This Row],[State]]</f>
        <v>7010007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7</v>
      </c>
      <c r="B2361" s="1">
        <f t="shared" si="112"/>
        <v>1</v>
      </c>
      <c r="C2361" s="1">
        <f>IF(Systematic[[#This Row],[VariableIndex]]&gt;1,C2360,IF(C2360+1=StepsPerSubsample,0,C2360+1))</f>
        <v>1</v>
      </c>
      <c r="D2361" s="1">
        <f t="shared" si="110"/>
        <v>1</v>
      </c>
      <c r="E2361" s="1" t="str">
        <f>INDEX(Protocol[Mark],MATCH(C2361,Protocol[Step],0))</f>
        <v>2P10</v>
      </c>
      <c r="F2361" s="151" t="str">
        <f>INDEX(Variables[Variable],MATCH(Systematic[[#This Row],[VariableIndex]],Variables[Index],0))</f>
        <v>O2 concentration</v>
      </c>
      <c r="G2361" s="134">
        <f>Systematic[[#This Row],[Sample]]*1000000+Systematic[[#This Row],[SubSample]]*10000+Systematic[[#This Row],[VariableIndex]]</f>
        <v>7010001</v>
      </c>
      <c r="H2361" s="134">
        <f>Systematic[[#This Row],[SampleVariableLabel]]+100*Systematic[[#This Row],[State]]</f>
        <v>7010101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7</v>
      </c>
      <c r="B2362" s="1">
        <f t="shared" si="112"/>
        <v>1</v>
      </c>
      <c r="C2362" s="1">
        <f>IF(Systematic[[#This Row],[VariableIndex]]&gt;1,C2361,IF(C2361+1=StepsPerSubsample,0,C2361+1))</f>
        <v>1</v>
      </c>
      <c r="D2362" s="1">
        <f t="shared" si="110"/>
        <v>2</v>
      </c>
      <c r="E2362" s="1" t="str">
        <f>INDEX(Protocol[Mark],MATCH(C2362,Protocol[Step],0))</f>
        <v>2P10</v>
      </c>
      <c r="F2362" s="151" t="str">
        <f>INDEX(Variables[Variable],MATCH(Systematic[[#This Row],[VariableIndex]],Variables[Index],0))</f>
        <v>O2 flux per volume</v>
      </c>
      <c r="G2362" s="134">
        <f>Systematic[[#This Row],[Sample]]*1000000+Systematic[[#This Row],[SubSample]]*10000+Systematic[[#This Row],[VariableIndex]]</f>
        <v>7010002</v>
      </c>
      <c r="H2362" s="134">
        <f>Systematic[[#This Row],[SampleVariableLabel]]+100*Systematic[[#This Row],[State]]</f>
        <v>7010102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7</v>
      </c>
      <c r="B2363" s="1">
        <f t="shared" si="112"/>
        <v>1</v>
      </c>
      <c r="C2363" s="1">
        <f>IF(Systematic[[#This Row],[VariableIndex]]&gt;1,C2362,IF(C2362+1=StepsPerSubsample,0,C2362+1))</f>
        <v>1</v>
      </c>
      <c r="D2363" s="1">
        <f t="shared" si="110"/>
        <v>3</v>
      </c>
      <c r="E2363" s="1" t="str">
        <f>INDEX(Protocol[Mark],MATCH(C2363,Protocol[Step],0))</f>
        <v>2P10</v>
      </c>
      <c r="F2363" s="151" t="str">
        <f>INDEX(Variables[Variable],MATCH(Systematic[[#This Row],[VariableIndex]],Variables[Index],0))</f>
        <v>Specific flux</v>
      </c>
      <c r="G2363" s="134">
        <f>Systematic[[#This Row],[Sample]]*1000000+Systematic[[#This Row],[SubSample]]*10000+Systematic[[#This Row],[VariableIndex]]</f>
        <v>7010003</v>
      </c>
      <c r="H2363" s="134">
        <f>Systematic[[#This Row],[SampleVariableLabel]]+100*Systematic[[#This Row],[State]]</f>
        <v>7010103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7</v>
      </c>
      <c r="B2364" s="1">
        <f t="shared" si="112"/>
        <v>1</v>
      </c>
      <c r="C2364" s="1">
        <f>IF(Systematic[[#This Row],[VariableIndex]]&gt;1,C2363,IF(C2363+1=StepsPerSubsample,0,C2363+1))</f>
        <v>1</v>
      </c>
      <c r="D2364" s="1">
        <f t="shared" si="110"/>
        <v>4</v>
      </c>
      <c r="E2364" s="1" t="str">
        <f>INDEX(Protocol[Mark],MATCH(C2364,Protocol[Step],0))</f>
        <v>2P10</v>
      </c>
      <c r="F2364" s="151" t="str">
        <f>INDEX(Variables[Variable],MATCH(Systematic[[#This Row],[VariableIndex]],Variables[Index],0))</f>
        <v>Flux control ratio</v>
      </c>
      <c r="G2364" s="134">
        <f>Systematic[[#This Row],[Sample]]*1000000+Systematic[[#This Row],[SubSample]]*10000+Systematic[[#This Row],[VariableIndex]]</f>
        <v>7010004</v>
      </c>
      <c r="H2364" s="134">
        <f>Systematic[[#This Row],[SampleVariableLabel]]+100*Systematic[[#This Row],[State]]</f>
        <v>7010104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7</v>
      </c>
      <c r="B2365" s="1">
        <f t="shared" si="112"/>
        <v>1</v>
      </c>
      <c r="C2365" s="1">
        <f>IF(Systematic[[#This Row],[VariableIndex]]&gt;1,C2364,IF(C2364+1=StepsPerSubsample,0,C2364+1))</f>
        <v>1</v>
      </c>
      <c r="D2365" s="1">
        <f t="shared" si="110"/>
        <v>5</v>
      </c>
      <c r="E2365" s="1" t="str">
        <f>INDEX(Protocol[Mark],MATCH(C2365,Protocol[Step],0))</f>
        <v>2P10</v>
      </c>
      <c r="F2365" s="151" t="str">
        <f>INDEX(Variables[Variable],MATCH(Systematic[[#This Row],[VariableIndex]],Variables[Index],0))</f>
        <v>Specific flux (mt)</v>
      </c>
      <c r="G2365" s="134">
        <f>Systematic[[#This Row],[Sample]]*1000000+Systematic[[#This Row],[SubSample]]*10000+Systematic[[#This Row],[VariableIndex]]</f>
        <v>7010005</v>
      </c>
      <c r="H2365" s="134">
        <f>Systematic[[#This Row],[SampleVariableLabel]]+100*Systematic[[#This Row],[State]]</f>
        <v>7010105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7</v>
      </c>
      <c r="B2366" s="1">
        <f t="shared" si="112"/>
        <v>1</v>
      </c>
      <c r="C2366" s="1">
        <f>IF(Systematic[[#This Row],[VariableIndex]]&gt;1,C2365,IF(C2365+1=StepsPerSubsample,0,C2365+1))</f>
        <v>1</v>
      </c>
      <c r="D2366" s="1">
        <f t="shared" si="110"/>
        <v>6</v>
      </c>
      <c r="E2366" s="1" t="str">
        <f>INDEX(Protocol[Mark],MATCH(C2366,Protocol[Step],0))</f>
        <v>2P10</v>
      </c>
      <c r="F2366" s="151" t="str">
        <f>INDEX(Variables[Variable],MATCH(Systematic[[#This Row],[VariableIndex]],Variables[Index],0))</f>
        <v>FCR (mt: ROX-corr.)</v>
      </c>
      <c r="G2366" s="134">
        <f>Systematic[[#This Row],[Sample]]*1000000+Systematic[[#This Row],[SubSample]]*10000+Systematic[[#This Row],[VariableIndex]]</f>
        <v>7010006</v>
      </c>
      <c r="H2366" s="134">
        <f>Systematic[[#This Row],[SampleVariableLabel]]+100*Systematic[[#This Row],[State]]</f>
        <v>7010106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7</v>
      </c>
      <c r="B2367" s="1">
        <f t="shared" si="112"/>
        <v>1</v>
      </c>
      <c r="C2367" s="1">
        <f>IF(Systematic[[#This Row],[VariableIndex]]&gt;1,C2366,IF(C2366+1=StepsPerSubsample,0,C2366+1))</f>
        <v>1</v>
      </c>
      <c r="D2367" s="1">
        <f t="shared" si="110"/>
        <v>7</v>
      </c>
      <c r="E2367" s="1" t="str">
        <f>INDEX(Protocol[Mark],MATCH(C2367,Protocol[Step],0))</f>
        <v>2P10</v>
      </c>
      <c r="F2367" s="151" t="str">
        <f>INDEX(Variables[Variable],MATCH(Systematic[[#This Row],[VariableIndex]],Variables[Index],0))</f>
        <v>FCR (mt: ROX-corr.)</v>
      </c>
      <c r="G2367" s="134">
        <f>Systematic[[#This Row],[Sample]]*1000000+Systematic[[#This Row],[SubSample]]*10000+Systematic[[#This Row],[VariableIndex]]</f>
        <v>7010007</v>
      </c>
      <c r="H2367" s="134">
        <f>Systematic[[#This Row],[SampleVariableLabel]]+100*Systematic[[#This Row],[State]]</f>
        <v>7010107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7</v>
      </c>
      <c r="B2368" s="1">
        <f t="shared" si="112"/>
        <v>1</v>
      </c>
      <c r="C2368" s="1">
        <f>IF(Systematic[[#This Row],[VariableIndex]]&gt;1,C2367,IF(C2367+1=StepsPerSubsample,0,C2367+1))</f>
        <v>2</v>
      </c>
      <c r="D2368" s="1">
        <f t="shared" si="110"/>
        <v>1</v>
      </c>
      <c r="E2368" s="1" t="str">
        <f>INDEX(Protocol[Mark],MATCH(C2368,Protocol[Step],0))</f>
        <v>3Omy</v>
      </c>
      <c r="F2368" s="151" t="str">
        <f>INDEX(Variables[Variable],MATCH(Systematic[[#This Row],[VariableIndex]],Variables[Index],0))</f>
        <v>O2 concentration</v>
      </c>
      <c r="G2368" s="134">
        <f>Systematic[[#This Row],[Sample]]*1000000+Systematic[[#This Row],[SubSample]]*10000+Systematic[[#This Row],[VariableIndex]]</f>
        <v>7010001</v>
      </c>
      <c r="H2368" s="134">
        <f>Systematic[[#This Row],[SampleVariableLabel]]+100*Systematic[[#This Row],[State]]</f>
        <v>7010201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7</v>
      </c>
      <c r="B2369" s="1">
        <f t="shared" si="112"/>
        <v>1</v>
      </c>
      <c r="C2369" s="1">
        <f>IF(Systematic[[#This Row],[VariableIndex]]&gt;1,C2368,IF(C2368+1=StepsPerSubsample,0,C2368+1))</f>
        <v>2</v>
      </c>
      <c r="D2369" s="1">
        <f t="shared" si="110"/>
        <v>2</v>
      </c>
      <c r="E2369" s="1" t="str">
        <f>INDEX(Protocol[Mark],MATCH(C2369,Protocol[Step],0))</f>
        <v>3Omy</v>
      </c>
      <c r="F2369" s="151" t="str">
        <f>INDEX(Variables[Variable],MATCH(Systematic[[#This Row],[VariableIndex]],Variables[Index],0))</f>
        <v>O2 flux per volume</v>
      </c>
      <c r="G2369" s="134">
        <f>Systematic[[#This Row],[Sample]]*1000000+Systematic[[#This Row],[SubSample]]*10000+Systematic[[#This Row],[VariableIndex]]</f>
        <v>7010002</v>
      </c>
      <c r="H2369" s="134">
        <f>Systematic[[#This Row],[SampleVariableLabel]]+100*Systematic[[#This Row],[State]]</f>
        <v>7010202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7</v>
      </c>
      <c r="B2370" s="1">
        <f t="shared" si="112"/>
        <v>1</v>
      </c>
      <c r="C2370" s="1">
        <f>IF(Systematic[[#This Row],[VariableIndex]]&gt;1,C2369,IF(C2369+1=StepsPerSubsample,0,C2369+1))</f>
        <v>2</v>
      </c>
      <c r="D2370" s="1">
        <f t="shared" si="110"/>
        <v>3</v>
      </c>
      <c r="E2370" s="1" t="str">
        <f>INDEX(Protocol[Mark],MATCH(C2370,Protocol[Step],0))</f>
        <v>3Omy</v>
      </c>
      <c r="F2370" s="151" t="str">
        <f>INDEX(Variables[Variable],MATCH(Systematic[[#This Row],[VariableIndex]],Variables[Index],0))</f>
        <v>Specific flux</v>
      </c>
      <c r="G2370" s="134">
        <f>Systematic[[#This Row],[Sample]]*1000000+Systematic[[#This Row],[SubSample]]*10000+Systematic[[#This Row],[VariableIndex]]</f>
        <v>7010003</v>
      </c>
      <c r="H2370" s="134">
        <f>Systematic[[#This Row],[SampleVariableLabel]]+100*Systematic[[#This Row],[State]]</f>
        <v>7010203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7</v>
      </c>
      <c r="B2371" s="1">
        <f t="shared" si="112"/>
        <v>1</v>
      </c>
      <c r="C2371" s="1">
        <f>IF(Systematic[[#This Row],[VariableIndex]]&gt;1,C2370,IF(C2370+1=StepsPerSubsample,0,C2370+1))</f>
        <v>2</v>
      </c>
      <c r="D2371" s="1">
        <f t="shared" ref="D2371:D2434" si="113">IF(D2370=nVariables,1,D2370+1)</f>
        <v>4</v>
      </c>
      <c r="E2371" s="1" t="str">
        <f>INDEX(Protocol[Mark],MATCH(C2371,Protocol[Step],0))</f>
        <v>3Omy</v>
      </c>
      <c r="F2371" s="151" t="str">
        <f>INDEX(Variables[Variable],MATCH(Systematic[[#This Row],[VariableIndex]],Variables[Index],0))</f>
        <v>Flux control ratio</v>
      </c>
      <c r="G2371" s="134">
        <f>Systematic[[#This Row],[Sample]]*1000000+Systematic[[#This Row],[SubSample]]*10000+Systematic[[#This Row],[VariableIndex]]</f>
        <v>7010004</v>
      </c>
      <c r="H2371" s="134">
        <f>Systematic[[#This Row],[SampleVariableLabel]]+100*Systematic[[#This Row],[State]]</f>
        <v>7010204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7</v>
      </c>
      <c r="B2372" s="1">
        <f t="shared" si="112"/>
        <v>1</v>
      </c>
      <c r="C2372" s="1">
        <f>IF(Systematic[[#This Row],[VariableIndex]]&gt;1,C2371,IF(C2371+1=StepsPerSubsample,0,C2371+1))</f>
        <v>2</v>
      </c>
      <c r="D2372" s="1">
        <f t="shared" si="113"/>
        <v>5</v>
      </c>
      <c r="E2372" s="1" t="str">
        <f>INDEX(Protocol[Mark],MATCH(C2372,Protocol[Step],0))</f>
        <v>3Omy</v>
      </c>
      <c r="F2372" s="151" t="str">
        <f>INDEX(Variables[Variable],MATCH(Systematic[[#This Row],[VariableIndex]],Variables[Index],0))</f>
        <v>Specific flux (mt)</v>
      </c>
      <c r="G2372" s="134">
        <f>Systematic[[#This Row],[Sample]]*1000000+Systematic[[#This Row],[SubSample]]*10000+Systematic[[#This Row],[VariableIndex]]</f>
        <v>7010005</v>
      </c>
      <c r="H2372" s="134">
        <f>Systematic[[#This Row],[SampleVariableLabel]]+100*Systematic[[#This Row],[State]]</f>
        <v>7010205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7</v>
      </c>
      <c r="B2373" s="1">
        <f t="shared" si="112"/>
        <v>1</v>
      </c>
      <c r="C2373" s="1">
        <f>IF(Systematic[[#This Row],[VariableIndex]]&gt;1,C2372,IF(C2372+1=StepsPerSubsample,0,C2372+1))</f>
        <v>2</v>
      </c>
      <c r="D2373" s="1">
        <f t="shared" si="113"/>
        <v>6</v>
      </c>
      <c r="E2373" s="1" t="str">
        <f>INDEX(Protocol[Mark],MATCH(C2373,Protocol[Step],0))</f>
        <v>3Omy</v>
      </c>
      <c r="F2373" s="151" t="str">
        <f>INDEX(Variables[Variable],MATCH(Systematic[[#This Row],[VariableIndex]],Variables[Index],0))</f>
        <v>FCR (mt: ROX-corr.)</v>
      </c>
      <c r="G2373" s="134">
        <f>Systematic[[#This Row],[Sample]]*1000000+Systematic[[#This Row],[SubSample]]*10000+Systematic[[#This Row],[VariableIndex]]</f>
        <v>7010006</v>
      </c>
      <c r="H2373" s="134">
        <f>Systematic[[#This Row],[SampleVariableLabel]]+100*Systematic[[#This Row],[State]]</f>
        <v>7010206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7</v>
      </c>
      <c r="B2374" s="1">
        <f t="shared" si="112"/>
        <v>1</v>
      </c>
      <c r="C2374" s="1">
        <f>IF(Systematic[[#This Row],[VariableIndex]]&gt;1,C2373,IF(C2373+1=StepsPerSubsample,0,C2373+1))</f>
        <v>2</v>
      </c>
      <c r="D2374" s="1">
        <f t="shared" si="113"/>
        <v>7</v>
      </c>
      <c r="E2374" s="1" t="str">
        <f>INDEX(Protocol[Mark],MATCH(C2374,Protocol[Step],0))</f>
        <v>3Omy</v>
      </c>
      <c r="F2374" s="151" t="str">
        <f>INDEX(Variables[Variable],MATCH(Systematic[[#This Row],[VariableIndex]],Variables[Index],0))</f>
        <v>FCR (mt: ROX-corr.)</v>
      </c>
      <c r="G2374" s="134">
        <f>Systematic[[#This Row],[Sample]]*1000000+Systematic[[#This Row],[SubSample]]*10000+Systematic[[#This Row],[VariableIndex]]</f>
        <v>7010007</v>
      </c>
      <c r="H2374" s="134">
        <f>Systematic[[#This Row],[SampleVariableLabel]]+100*Systematic[[#This Row],[State]]</f>
        <v>7010207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7</v>
      </c>
      <c r="B2375" s="1">
        <f t="shared" si="112"/>
        <v>1</v>
      </c>
      <c r="C2375" s="1">
        <f>IF(Systematic[[#This Row],[VariableIndex]]&gt;1,C2374,IF(C2374+1=StepsPerSubsample,0,C2374+1))</f>
        <v>3</v>
      </c>
      <c r="D2375" s="1">
        <f t="shared" si="113"/>
        <v>1</v>
      </c>
      <c r="E2375" s="1" t="str">
        <f>INDEX(Protocol[Mark],MATCH(C2375,Protocol[Step],0))</f>
        <v>4U</v>
      </c>
      <c r="F2375" s="151" t="str">
        <f>INDEX(Variables[Variable],MATCH(Systematic[[#This Row],[VariableIndex]],Variables[Index],0))</f>
        <v>O2 concentration</v>
      </c>
      <c r="G2375" s="134">
        <f>Systematic[[#This Row],[Sample]]*1000000+Systematic[[#This Row],[SubSample]]*10000+Systematic[[#This Row],[VariableIndex]]</f>
        <v>7010001</v>
      </c>
      <c r="H2375" s="134">
        <f>Systematic[[#This Row],[SampleVariableLabel]]+100*Systematic[[#This Row],[State]]</f>
        <v>7010301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7</v>
      </c>
      <c r="B2376" s="1">
        <f t="shared" si="112"/>
        <v>1</v>
      </c>
      <c r="C2376" s="1">
        <f>IF(Systematic[[#This Row],[VariableIndex]]&gt;1,C2375,IF(C2375+1=StepsPerSubsample,0,C2375+1))</f>
        <v>3</v>
      </c>
      <c r="D2376" s="1">
        <f t="shared" si="113"/>
        <v>2</v>
      </c>
      <c r="E2376" s="1" t="str">
        <f>INDEX(Protocol[Mark],MATCH(C2376,Protocol[Step],0))</f>
        <v>4U</v>
      </c>
      <c r="F2376" s="151" t="str">
        <f>INDEX(Variables[Variable],MATCH(Systematic[[#This Row],[VariableIndex]],Variables[Index],0))</f>
        <v>O2 flux per volume</v>
      </c>
      <c r="G2376" s="134">
        <f>Systematic[[#This Row],[Sample]]*1000000+Systematic[[#This Row],[SubSample]]*10000+Systematic[[#This Row],[VariableIndex]]</f>
        <v>7010002</v>
      </c>
      <c r="H2376" s="134">
        <f>Systematic[[#This Row],[SampleVariableLabel]]+100*Systematic[[#This Row],[State]]</f>
        <v>7010302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7</v>
      </c>
      <c r="B2377" s="1">
        <f t="shared" si="112"/>
        <v>1</v>
      </c>
      <c r="C2377" s="1">
        <f>IF(Systematic[[#This Row],[VariableIndex]]&gt;1,C2376,IF(C2376+1=StepsPerSubsample,0,C2376+1))</f>
        <v>3</v>
      </c>
      <c r="D2377" s="1">
        <f t="shared" si="113"/>
        <v>3</v>
      </c>
      <c r="E2377" s="1" t="str">
        <f>INDEX(Protocol[Mark],MATCH(C2377,Protocol[Step],0))</f>
        <v>4U</v>
      </c>
      <c r="F2377" s="151" t="str">
        <f>INDEX(Variables[Variable],MATCH(Systematic[[#This Row],[VariableIndex]],Variables[Index],0))</f>
        <v>Specific flux</v>
      </c>
      <c r="G2377" s="134">
        <f>Systematic[[#This Row],[Sample]]*1000000+Systematic[[#This Row],[SubSample]]*10000+Systematic[[#This Row],[VariableIndex]]</f>
        <v>7010003</v>
      </c>
      <c r="H2377" s="134">
        <f>Systematic[[#This Row],[SampleVariableLabel]]+100*Systematic[[#This Row],[State]]</f>
        <v>7010303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7</v>
      </c>
      <c r="B2378" s="1">
        <f t="shared" si="112"/>
        <v>1</v>
      </c>
      <c r="C2378" s="1">
        <f>IF(Systematic[[#This Row],[VariableIndex]]&gt;1,C2377,IF(C2377+1=StepsPerSubsample,0,C2377+1))</f>
        <v>3</v>
      </c>
      <c r="D2378" s="1">
        <f t="shared" si="113"/>
        <v>4</v>
      </c>
      <c r="E2378" s="1" t="str">
        <f>INDEX(Protocol[Mark],MATCH(C2378,Protocol[Step],0))</f>
        <v>4U</v>
      </c>
      <c r="F2378" s="151" t="str">
        <f>INDEX(Variables[Variable],MATCH(Systematic[[#This Row],[VariableIndex]],Variables[Index],0))</f>
        <v>Flux control ratio</v>
      </c>
      <c r="G2378" s="134">
        <f>Systematic[[#This Row],[Sample]]*1000000+Systematic[[#This Row],[SubSample]]*10000+Systematic[[#This Row],[VariableIndex]]</f>
        <v>7010004</v>
      </c>
      <c r="H2378" s="134">
        <f>Systematic[[#This Row],[SampleVariableLabel]]+100*Systematic[[#This Row],[State]]</f>
        <v>7010304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7</v>
      </c>
      <c r="B2379" s="1">
        <f t="shared" si="112"/>
        <v>1</v>
      </c>
      <c r="C2379" s="1">
        <f>IF(Systematic[[#This Row],[VariableIndex]]&gt;1,C2378,IF(C2378+1=StepsPerSubsample,0,C2378+1))</f>
        <v>3</v>
      </c>
      <c r="D2379" s="1">
        <f t="shared" si="113"/>
        <v>5</v>
      </c>
      <c r="E2379" s="1" t="str">
        <f>INDEX(Protocol[Mark],MATCH(C2379,Protocol[Step],0))</f>
        <v>4U</v>
      </c>
      <c r="F2379" s="151" t="str">
        <f>INDEX(Variables[Variable],MATCH(Systematic[[#This Row],[VariableIndex]],Variables[Index],0))</f>
        <v>Specific flux (mt)</v>
      </c>
      <c r="G2379" s="134">
        <f>Systematic[[#This Row],[Sample]]*1000000+Systematic[[#This Row],[SubSample]]*10000+Systematic[[#This Row],[VariableIndex]]</f>
        <v>7010005</v>
      </c>
      <c r="H2379" s="134">
        <f>Systematic[[#This Row],[SampleVariableLabel]]+100*Systematic[[#This Row],[State]]</f>
        <v>7010305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7</v>
      </c>
      <c r="B2380" s="1">
        <f t="shared" si="112"/>
        <v>1</v>
      </c>
      <c r="C2380" s="1">
        <f>IF(Systematic[[#This Row],[VariableIndex]]&gt;1,C2379,IF(C2379+1=StepsPerSubsample,0,C2379+1))</f>
        <v>3</v>
      </c>
      <c r="D2380" s="1">
        <f t="shared" si="113"/>
        <v>6</v>
      </c>
      <c r="E2380" s="1" t="str">
        <f>INDEX(Protocol[Mark],MATCH(C2380,Protocol[Step],0))</f>
        <v>4U</v>
      </c>
      <c r="F2380" s="151" t="str">
        <f>INDEX(Variables[Variable],MATCH(Systematic[[#This Row],[VariableIndex]],Variables[Index],0))</f>
        <v>FCR (mt: ROX-corr.)</v>
      </c>
      <c r="G2380" s="134">
        <f>Systematic[[#This Row],[Sample]]*1000000+Systematic[[#This Row],[SubSample]]*10000+Systematic[[#This Row],[VariableIndex]]</f>
        <v>7010006</v>
      </c>
      <c r="H2380" s="134">
        <f>Systematic[[#This Row],[SampleVariableLabel]]+100*Systematic[[#This Row],[State]]</f>
        <v>7010306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7</v>
      </c>
      <c r="B2381" s="1">
        <f t="shared" si="112"/>
        <v>1</v>
      </c>
      <c r="C2381" s="1">
        <f>IF(Systematic[[#This Row],[VariableIndex]]&gt;1,C2380,IF(C2380+1=StepsPerSubsample,0,C2380+1))</f>
        <v>3</v>
      </c>
      <c r="D2381" s="1">
        <f t="shared" si="113"/>
        <v>7</v>
      </c>
      <c r="E2381" s="1" t="str">
        <f>INDEX(Protocol[Mark],MATCH(C2381,Protocol[Step],0))</f>
        <v>4U</v>
      </c>
      <c r="F2381" s="151" t="str">
        <f>INDEX(Variables[Variable],MATCH(Systematic[[#This Row],[VariableIndex]],Variables[Index],0))</f>
        <v>FCR (mt: ROX-corr.)</v>
      </c>
      <c r="G2381" s="134">
        <f>Systematic[[#This Row],[Sample]]*1000000+Systematic[[#This Row],[SubSample]]*10000+Systematic[[#This Row],[VariableIndex]]</f>
        <v>7010007</v>
      </c>
      <c r="H2381" s="134">
        <f>Systematic[[#This Row],[SampleVariableLabel]]+100*Systematic[[#This Row],[State]]</f>
        <v>7010307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7</v>
      </c>
      <c r="B2382" s="1">
        <f t="shared" si="112"/>
        <v>1</v>
      </c>
      <c r="C2382" s="1">
        <f>IF(Systematic[[#This Row],[VariableIndex]]&gt;1,C2381,IF(C2381+1=StepsPerSubsample,0,C2381+1))</f>
        <v>4</v>
      </c>
      <c r="D2382" s="1">
        <f t="shared" si="113"/>
        <v>1</v>
      </c>
      <c r="E2382" s="1" t="str">
        <f>INDEX(Protocol[Mark],MATCH(C2382,Protocol[Step],0))</f>
        <v>5Glc</v>
      </c>
      <c r="F2382" s="151" t="str">
        <f>INDEX(Variables[Variable],MATCH(Systematic[[#This Row],[VariableIndex]],Variables[Index],0))</f>
        <v>O2 concentration</v>
      </c>
      <c r="G2382" s="134">
        <f>Systematic[[#This Row],[Sample]]*1000000+Systematic[[#This Row],[SubSample]]*10000+Systematic[[#This Row],[VariableIndex]]</f>
        <v>7010001</v>
      </c>
      <c r="H2382" s="134">
        <f>Systematic[[#This Row],[SampleVariableLabel]]+100*Systematic[[#This Row],[State]]</f>
        <v>7010401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7</v>
      </c>
      <c r="B2383" s="1">
        <f t="shared" si="112"/>
        <v>1</v>
      </c>
      <c r="C2383" s="1">
        <f>IF(Systematic[[#This Row],[VariableIndex]]&gt;1,C2382,IF(C2382+1=StepsPerSubsample,0,C2382+1))</f>
        <v>4</v>
      </c>
      <c r="D2383" s="1">
        <f t="shared" si="113"/>
        <v>2</v>
      </c>
      <c r="E2383" s="1" t="str">
        <f>INDEX(Protocol[Mark],MATCH(C2383,Protocol[Step],0))</f>
        <v>5Glc</v>
      </c>
      <c r="F2383" s="151" t="str">
        <f>INDEX(Variables[Variable],MATCH(Systematic[[#This Row],[VariableIndex]],Variables[Index],0))</f>
        <v>O2 flux per volume</v>
      </c>
      <c r="G2383" s="134">
        <f>Systematic[[#This Row],[Sample]]*1000000+Systematic[[#This Row],[SubSample]]*10000+Systematic[[#This Row],[VariableIndex]]</f>
        <v>7010002</v>
      </c>
      <c r="H2383" s="134">
        <f>Systematic[[#This Row],[SampleVariableLabel]]+100*Systematic[[#This Row],[State]]</f>
        <v>7010402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7</v>
      </c>
      <c r="B2384" s="1">
        <f t="shared" si="112"/>
        <v>1</v>
      </c>
      <c r="C2384" s="1">
        <f>IF(Systematic[[#This Row],[VariableIndex]]&gt;1,C2383,IF(C2383+1=StepsPerSubsample,0,C2383+1))</f>
        <v>4</v>
      </c>
      <c r="D2384" s="1">
        <f t="shared" si="113"/>
        <v>3</v>
      </c>
      <c r="E2384" s="1" t="str">
        <f>INDEX(Protocol[Mark],MATCH(C2384,Protocol[Step],0))</f>
        <v>5Glc</v>
      </c>
      <c r="F2384" s="151" t="str">
        <f>INDEX(Variables[Variable],MATCH(Systematic[[#This Row],[VariableIndex]],Variables[Index],0))</f>
        <v>Specific flux</v>
      </c>
      <c r="G2384" s="134">
        <f>Systematic[[#This Row],[Sample]]*1000000+Systematic[[#This Row],[SubSample]]*10000+Systematic[[#This Row],[VariableIndex]]</f>
        <v>7010003</v>
      </c>
      <c r="H2384" s="134">
        <f>Systematic[[#This Row],[SampleVariableLabel]]+100*Systematic[[#This Row],[State]]</f>
        <v>7010403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7</v>
      </c>
      <c r="B2385" s="1">
        <f t="shared" si="112"/>
        <v>1</v>
      </c>
      <c r="C2385" s="1">
        <f>IF(Systematic[[#This Row],[VariableIndex]]&gt;1,C2384,IF(C2384+1=StepsPerSubsample,0,C2384+1))</f>
        <v>4</v>
      </c>
      <c r="D2385" s="1">
        <f t="shared" si="113"/>
        <v>4</v>
      </c>
      <c r="E2385" s="1" t="str">
        <f>INDEX(Protocol[Mark],MATCH(C2385,Protocol[Step],0))</f>
        <v>5Glc</v>
      </c>
      <c r="F2385" s="151" t="str">
        <f>INDEX(Variables[Variable],MATCH(Systematic[[#This Row],[VariableIndex]],Variables[Index],0))</f>
        <v>Flux control ratio</v>
      </c>
      <c r="G2385" s="134">
        <f>Systematic[[#This Row],[Sample]]*1000000+Systematic[[#This Row],[SubSample]]*10000+Systematic[[#This Row],[VariableIndex]]</f>
        <v>7010004</v>
      </c>
      <c r="H2385" s="134">
        <f>Systematic[[#This Row],[SampleVariableLabel]]+100*Systematic[[#This Row],[State]]</f>
        <v>7010404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7</v>
      </c>
      <c r="B2386" s="1">
        <f t="shared" si="112"/>
        <v>1</v>
      </c>
      <c r="C2386" s="1">
        <f>IF(Systematic[[#This Row],[VariableIndex]]&gt;1,C2385,IF(C2385+1=StepsPerSubsample,0,C2385+1))</f>
        <v>4</v>
      </c>
      <c r="D2386" s="1">
        <f t="shared" si="113"/>
        <v>5</v>
      </c>
      <c r="E2386" s="1" t="str">
        <f>INDEX(Protocol[Mark],MATCH(C2386,Protocol[Step],0))</f>
        <v>5Glc</v>
      </c>
      <c r="F2386" s="151" t="str">
        <f>INDEX(Variables[Variable],MATCH(Systematic[[#This Row],[VariableIndex]],Variables[Index],0))</f>
        <v>Specific flux (mt)</v>
      </c>
      <c r="G2386" s="134">
        <f>Systematic[[#This Row],[Sample]]*1000000+Systematic[[#This Row],[SubSample]]*10000+Systematic[[#This Row],[VariableIndex]]</f>
        <v>7010005</v>
      </c>
      <c r="H2386" s="134">
        <f>Systematic[[#This Row],[SampleVariableLabel]]+100*Systematic[[#This Row],[State]]</f>
        <v>7010405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7</v>
      </c>
      <c r="B2387" s="1">
        <f t="shared" si="112"/>
        <v>1</v>
      </c>
      <c r="C2387" s="1">
        <f>IF(Systematic[[#This Row],[VariableIndex]]&gt;1,C2386,IF(C2386+1=StepsPerSubsample,0,C2386+1))</f>
        <v>4</v>
      </c>
      <c r="D2387" s="1">
        <f t="shared" si="113"/>
        <v>6</v>
      </c>
      <c r="E2387" s="1" t="str">
        <f>INDEX(Protocol[Mark],MATCH(C2387,Protocol[Step],0))</f>
        <v>5Glc</v>
      </c>
      <c r="F2387" s="151" t="str">
        <f>INDEX(Variables[Variable],MATCH(Systematic[[#This Row],[VariableIndex]],Variables[Index],0))</f>
        <v>FCR (mt: ROX-corr.)</v>
      </c>
      <c r="G2387" s="134">
        <f>Systematic[[#This Row],[Sample]]*1000000+Systematic[[#This Row],[SubSample]]*10000+Systematic[[#This Row],[VariableIndex]]</f>
        <v>7010006</v>
      </c>
      <c r="H2387" s="134">
        <f>Systematic[[#This Row],[SampleVariableLabel]]+100*Systematic[[#This Row],[State]]</f>
        <v>7010406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7</v>
      </c>
      <c r="B2388" s="1">
        <f t="shared" si="112"/>
        <v>1</v>
      </c>
      <c r="C2388" s="1">
        <f>IF(Systematic[[#This Row],[VariableIndex]]&gt;1,C2387,IF(C2387+1=StepsPerSubsample,0,C2387+1))</f>
        <v>4</v>
      </c>
      <c r="D2388" s="1">
        <f t="shared" si="113"/>
        <v>7</v>
      </c>
      <c r="E2388" s="1" t="str">
        <f>INDEX(Protocol[Mark],MATCH(C2388,Protocol[Step],0))</f>
        <v>5Glc</v>
      </c>
      <c r="F2388" s="151" t="str">
        <f>INDEX(Variables[Variable],MATCH(Systematic[[#This Row],[VariableIndex]],Variables[Index],0))</f>
        <v>FCR (mt: ROX-corr.)</v>
      </c>
      <c r="G2388" s="134">
        <f>Systematic[[#This Row],[Sample]]*1000000+Systematic[[#This Row],[SubSample]]*10000+Systematic[[#This Row],[VariableIndex]]</f>
        <v>7010007</v>
      </c>
      <c r="H2388" s="134">
        <f>Systematic[[#This Row],[SampleVariableLabel]]+100*Systematic[[#This Row],[State]]</f>
        <v>7010407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7</v>
      </c>
      <c r="B2389" s="1">
        <f t="shared" si="112"/>
        <v>1</v>
      </c>
      <c r="C2389" s="1">
        <f>IF(Systematic[[#This Row],[VariableIndex]]&gt;1,C2388,IF(C2388+1=StepsPerSubsample,0,C2388+1))</f>
        <v>5</v>
      </c>
      <c r="D2389" s="1">
        <f t="shared" si="113"/>
        <v>1</v>
      </c>
      <c r="E2389" s="1" t="str">
        <f>INDEX(Protocol[Mark],MATCH(C2389,Protocol[Step],0))</f>
        <v>6M2</v>
      </c>
      <c r="F2389" s="151" t="str">
        <f>INDEX(Variables[Variable],MATCH(Systematic[[#This Row],[VariableIndex]],Variables[Index],0))</f>
        <v>O2 concentration</v>
      </c>
      <c r="G2389" s="134">
        <f>Systematic[[#This Row],[Sample]]*1000000+Systematic[[#This Row],[SubSample]]*10000+Systematic[[#This Row],[VariableIndex]]</f>
        <v>7010001</v>
      </c>
      <c r="H2389" s="134">
        <f>Systematic[[#This Row],[SampleVariableLabel]]+100*Systematic[[#This Row],[State]]</f>
        <v>7010501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7</v>
      </c>
      <c r="B2390" s="1">
        <f t="shared" si="112"/>
        <v>1</v>
      </c>
      <c r="C2390" s="1">
        <f>IF(Systematic[[#This Row],[VariableIndex]]&gt;1,C2389,IF(C2389+1=StepsPerSubsample,0,C2389+1))</f>
        <v>5</v>
      </c>
      <c r="D2390" s="1">
        <f t="shared" si="113"/>
        <v>2</v>
      </c>
      <c r="E2390" s="1" t="str">
        <f>INDEX(Protocol[Mark],MATCH(C2390,Protocol[Step],0))</f>
        <v>6M2</v>
      </c>
      <c r="F2390" s="151" t="str">
        <f>INDEX(Variables[Variable],MATCH(Systematic[[#This Row],[VariableIndex]],Variables[Index],0))</f>
        <v>O2 flux per volume</v>
      </c>
      <c r="G2390" s="134">
        <f>Systematic[[#This Row],[Sample]]*1000000+Systematic[[#This Row],[SubSample]]*10000+Systematic[[#This Row],[VariableIndex]]</f>
        <v>7010002</v>
      </c>
      <c r="H2390" s="134">
        <f>Systematic[[#This Row],[SampleVariableLabel]]+100*Systematic[[#This Row],[State]]</f>
        <v>7010502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7</v>
      </c>
      <c r="B2391" s="1">
        <f t="shared" si="112"/>
        <v>1</v>
      </c>
      <c r="C2391" s="1">
        <f>IF(Systematic[[#This Row],[VariableIndex]]&gt;1,C2390,IF(C2390+1=StepsPerSubsample,0,C2390+1))</f>
        <v>5</v>
      </c>
      <c r="D2391" s="1">
        <f t="shared" si="113"/>
        <v>3</v>
      </c>
      <c r="E2391" s="1" t="str">
        <f>INDEX(Protocol[Mark],MATCH(C2391,Protocol[Step],0))</f>
        <v>6M2</v>
      </c>
      <c r="F2391" s="151" t="str">
        <f>INDEX(Variables[Variable],MATCH(Systematic[[#This Row],[VariableIndex]],Variables[Index],0))</f>
        <v>Specific flux</v>
      </c>
      <c r="G2391" s="134">
        <f>Systematic[[#This Row],[Sample]]*1000000+Systematic[[#This Row],[SubSample]]*10000+Systematic[[#This Row],[VariableIndex]]</f>
        <v>7010003</v>
      </c>
      <c r="H2391" s="134">
        <f>Systematic[[#This Row],[SampleVariableLabel]]+100*Systematic[[#This Row],[State]]</f>
        <v>7010503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7</v>
      </c>
      <c r="B2392" s="1">
        <f t="shared" si="112"/>
        <v>1</v>
      </c>
      <c r="C2392" s="1">
        <f>IF(Systematic[[#This Row],[VariableIndex]]&gt;1,C2391,IF(C2391+1=StepsPerSubsample,0,C2391+1))</f>
        <v>5</v>
      </c>
      <c r="D2392" s="1">
        <f t="shared" si="113"/>
        <v>4</v>
      </c>
      <c r="E2392" s="1" t="str">
        <f>INDEX(Protocol[Mark],MATCH(C2392,Protocol[Step],0))</f>
        <v>6M2</v>
      </c>
      <c r="F2392" s="151" t="str">
        <f>INDEX(Variables[Variable],MATCH(Systematic[[#This Row],[VariableIndex]],Variables[Index],0))</f>
        <v>Flux control ratio</v>
      </c>
      <c r="G2392" s="134">
        <f>Systematic[[#This Row],[Sample]]*1000000+Systematic[[#This Row],[SubSample]]*10000+Systematic[[#This Row],[VariableIndex]]</f>
        <v>7010004</v>
      </c>
      <c r="H2392" s="134">
        <f>Systematic[[#This Row],[SampleVariableLabel]]+100*Systematic[[#This Row],[State]]</f>
        <v>7010504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7</v>
      </c>
      <c r="B2393" s="1">
        <f t="shared" si="112"/>
        <v>1</v>
      </c>
      <c r="C2393" s="1">
        <f>IF(Systematic[[#This Row],[VariableIndex]]&gt;1,C2392,IF(C2392+1=StepsPerSubsample,0,C2392+1))</f>
        <v>5</v>
      </c>
      <c r="D2393" s="1">
        <f t="shared" si="113"/>
        <v>5</v>
      </c>
      <c r="E2393" s="1" t="str">
        <f>INDEX(Protocol[Mark],MATCH(C2393,Protocol[Step],0))</f>
        <v>6M2</v>
      </c>
      <c r="F2393" s="151" t="str">
        <f>INDEX(Variables[Variable],MATCH(Systematic[[#This Row],[VariableIndex]],Variables[Index],0))</f>
        <v>Specific flux (mt)</v>
      </c>
      <c r="G2393" s="134">
        <f>Systematic[[#This Row],[Sample]]*1000000+Systematic[[#This Row],[SubSample]]*10000+Systematic[[#This Row],[VariableIndex]]</f>
        <v>7010005</v>
      </c>
      <c r="H2393" s="134">
        <f>Systematic[[#This Row],[SampleVariableLabel]]+100*Systematic[[#This Row],[State]]</f>
        <v>7010505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7</v>
      </c>
      <c r="B2394" s="1">
        <f t="shared" si="112"/>
        <v>1</v>
      </c>
      <c r="C2394" s="1">
        <f>IF(Systematic[[#This Row],[VariableIndex]]&gt;1,C2393,IF(C2393+1=StepsPerSubsample,0,C2393+1))</f>
        <v>5</v>
      </c>
      <c r="D2394" s="1">
        <f t="shared" si="113"/>
        <v>6</v>
      </c>
      <c r="E2394" s="1" t="str">
        <f>INDEX(Protocol[Mark],MATCH(C2394,Protocol[Step],0))</f>
        <v>6M2</v>
      </c>
      <c r="F2394" s="151" t="str">
        <f>INDEX(Variables[Variable],MATCH(Systematic[[#This Row],[VariableIndex]],Variables[Index],0))</f>
        <v>FCR (mt: ROX-corr.)</v>
      </c>
      <c r="G2394" s="134">
        <f>Systematic[[#This Row],[Sample]]*1000000+Systematic[[#This Row],[SubSample]]*10000+Systematic[[#This Row],[VariableIndex]]</f>
        <v>7010006</v>
      </c>
      <c r="H2394" s="134">
        <f>Systematic[[#This Row],[SampleVariableLabel]]+100*Systematic[[#This Row],[State]]</f>
        <v>7010506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7</v>
      </c>
      <c r="B2395" s="1">
        <f t="shared" si="112"/>
        <v>1</v>
      </c>
      <c r="C2395" s="1">
        <f>IF(Systematic[[#This Row],[VariableIndex]]&gt;1,C2394,IF(C2394+1=StepsPerSubsample,0,C2394+1))</f>
        <v>5</v>
      </c>
      <c r="D2395" s="1">
        <f t="shared" si="113"/>
        <v>7</v>
      </c>
      <c r="E2395" s="1" t="str">
        <f>INDEX(Protocol[Mark],MATCH(C2395,Protocol[Step],0))</f>
        <v>6M2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7010007</v>
      </c>
      <c r="H2395" s="134">
        <f>Systematic[[#This Row],[SampleVariableLabel]]+100*Systematic[[#This Row],[State]]</f>
        <v>7010507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7</v>
      </c>
      <c r="B2396" s="1">
        <f t="shared" si="112"/>
        <v>1</v>
      </c>
      <c r="C2396" s="1">
        <f>IF(Systematic[[#This Row],[VariableIndex]]&gt;1,C2395,IF(C2395+1=StepsPerSubsample,0,C2395+1))</f>
        <v>6</v>
      </c>
      <c r="D2396" s="1">
        <f t="shared" si="113"/>
        <v>1</v>
      </c>
      <c r="E2396" s="1" t="str">
        <f>INDEX(Protocol[Mark],MATCH(C2396,Protocol[Step],0))</f>
        <v>7Rot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7010001</v>
      </c>
      <c r="H2396" s="134">
        <f>Systematic[[#This Row],[SampleVariableLabel]]+100*Systematic[[#This Row],[State]]</f>
        <v>7010601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7</v>
      </c>
      <c r="B2397" s="1">
        <f t="shared" si="112"/>
        <v>1</v>
      </c>
      <c r="C2397" s="1">
        <f>IF(Systematic[[#This Row],[VariableIndex]]&gt;1,C2396,IF(C2396+1=StepsPerSubsample,0,C2396+1))</f>
        <v>6</v>
      </c>
      <c r="D2397" s="1">
        <f t="shared" si="113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7010002</v>
      </c>
      <c r="H2397" s="134">
        <f>Systematic[[#This Row],[SampleVariableLabel]]+100*Systematic[[#This Row],[State]]</f>
        <v>7010602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7</v>
      </c>
      <c r="B2398" s="1">
        <f t="shared" si="112"/>
        <v>1</v>
      </c>
      <c r="C2398" s="1">
        <f>IF(Systematic[[#This Row],[VariableIndex]]&gt;1,C2397,IF(C2397+1=StepsPerSubsample,0,C2397+1))</f>
        <v>6</v>
      </c>
      <c r="D2398" s="1">
        <f t="shared" si="113"/>
        <v>3</v>
      </c>
      <c r="E2398" s="1" t="str">
        <f>INDEX(Protocol[Mark],MATCH(C2398,Protocol[Step],0))</f>
        <v>7Rot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7010003</v>
      </c>
      <c r="H2398" s="134">
        <f>Systematic[[#This Row],[SampleVariableLabel]]+100*Systematic[[#This Row],[State]]</f>
        <v>7010603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7</v>
      </c>
      <c r="B2399" s="1">
        <f t="shared" si="112"/>
        <v>1</v>
      </c>
      <c r="C2399" s="1">
        <f>IF(Systematic[[#This Row],[VariableIndex]]&gt;1,C2398,IF(C2398+1=StepsPerSubsample,0,C2398+1))</f>
        <v>6</v>
      </c>
      <c r="D2399" s="1">
        <f t="shared" si="113"/>
        <v>4</v>
      </c>
      <c r="E2399" s="1" t="str">
        <f>INDEX(Protocol[Mark],MATCH(C2399,Protocol[Step],0))</f>
        <v>7Rot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7010004</v>
      </c>
      <c r="H2399" s="134">
        <f>Systematic[[#This Row],[SampleVariableLabel]]+100*Systematic[[#This Row],[State]]</f>
        <v>7010604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7</v>
      </c>
      <c r="B2400" s="1">
        <f t="shared" si="112"/>
        <v>1</v>
      </c>
      <c r="C2400" s="1">
        <f>IF(Systematic[[#This Row],[VariableIndex]]&gt;1,C2399,IF(C2399+1=StepsPerSubsample,0,C2399+1))</f>
        <v>6</v>
      </c>
      <c r="D2400" s="1">
        <f t="shared" si="113"/>
        <v>5</v>
      </c>
      <c r="E2400" s="1" t="str">
        <f>INDEX(Protocol[Mark],MATCH(C2400,Protocol[Step],0))</f>
        <v>7Rot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7010005</v>
      </c>
      <c r="H2400" s="134">
        <f>Systematic[[#This Row],[SampleVariableLabel]]+100*Systematic[[#This Row],[State]]</f>
        <v>7010605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7</v>
      </c>
      <c r="B2401" s="1">
        <f t="shared" si="112"/>
        <v>1</v>
      </c>
      <c r="C2401" s="1">
        <f>IF(Systematic[[#This Row],[VariableIndex]]&gt;1,C2400,IF(C2400+1=StepsPerSubsample,0,C2400+1))</f>
        <v>6</v>
      </c>
      <c r="D2401" s="1">
        <f t="shared" si="113"/>
        <v>6</v>
      </c>
      <c r="E2401" s="1" t="str">
        <f>INDEX(Protocol[Mark],MATCH(C2401,Protocol[Step],0))</f>
        <v>7Rot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7010006</v>
      </c>
      <c r="H2401" s="134">
        <f>Systematic[[#This Row],[SampleVariableLabel]]+100*Systematic[[#This Row],[State]]</f>
        <v>7010606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7</v>
      </c>
      <c r="B2402" s="1">
        <f t="shared" si="112"/>
        <v>1</v>
      </c>
      <c r="C2402" s="1">
        <f>IF(Systematic[[#This Row],[VariableIndex]]&gt;1,C2401,IF(C2401+1=StepsPerSubsample,0,C2401+1))</f>
        <v>6</v>
      </c>
      <c r="D2402" s="1">
        <f t="shared" si="113"/>
        <v>7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FCR (mt: ROX-corr.)</v>
      </c>
      <c r="G2402" s="134">
        <f>Systematic[[#This Row],[Sample]]*1000000+Systematic[[#This Row],[SubSample]]*10000+Systematic[[#This Row],[VariableIndex]]</f>
        <v>7010007</v>
      </c>
      <c r="H2402" s="134">
        <f>Systematic[[#This Row],[SampleVariableLabel]]+100*Systematic[[#This Row],[State]]</f>
        <v>7010607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7</v>
      </c>
      <c r="B2403" s="1">
        <f t="shared" si="112"/>
        <v>1</v>
      </c>
      <c r="C2403" s="1">
        <f>IF(Systematic[[#This Row],[VariableIndex]]&gt;1,C2402,IF(C2402+1=StepsPerSubsample,0,C2402+1))</f>
        <v>7</v>
      </c>
      <c r="D2403" s="1">
        <f t="shared" si="113"/>
        <v>1</v>
      </c>
      <c r="E2403" s="1" t="str">
        <f>INDEX(Protocol[Mark],MATCH(C2403,Protocol[Step],0))</f>
        <v>8S</v>
      </c>
      <c r="F2403" s="151" t="str">
        <f>INDEX(Variables[Variable],MATCH(Systematic[[#This Row],[VariableIndex]],Variables[Index],0))</f>
        <v>O2 concentration</v>
      </c>
      <c r="G2403" s="134">
        <f>Systematic[[#This Row],[Sample]]*1000000+Systematic[[#This Row],[SubSample]]*10000+Systematic[[#This Row],[VariableIndex]]</f>
        <v>7010001</v>
      </c>
      <c r="H2403" s="134">
        <f>Systematic[[#This Row],[SampleVariableLabel]]+100*Systematic[[#This Row],[State]]</f>
        <v>7010701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7</v>
      </c>
      <c r="B2404" s="1">
        <f t="shared" si="112"/>
        <v>1</v>
      </c>
      <c r="C2404" s="1">
        <f>IF(Systematic[[#This Row],[VariableIndex]]&gt;1,C2403,IF(C2403+1=StepsPerSubsample,0,C2403+1))</f>
        <v>7</v>
      </c>
      <c r="D2404" s="1">
        <f t="shared" si="113"/>
        <v>2</v>
      </c>
      <c r="E2404" s="1" t="str">
        <f>INDEX(Protocol[Mark],MATCH(C2404,Protocol[Step],0))</f>
        <v>8S</v>
      </c>
      <c r="F2404" s="151" t="str">
        <f>INDEX(Variables[Variable],MATCH(Systematic[[#This Row],[VariableIndex]],Variables[Index],0))</f>
        <v>O2 flux per volume</v>
      </c>
      <c r="G2404" s="134">
        <f>Systematic[[#This Row],[Sample]]*1000000+Systematic[[#This Row],[SubSample]]*10000+Systematic[[#This Row],[VariableIndex]]</f>
        <v>7010002</v>
      </c>
      <c r="H2404" s="134">
        <f>Systematic[[#This Row],[SampleVariableLabel]]+100*Systematic[[#This Row],[State]]</f>
        <v>7010702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7</v>
      </c>
      <c r="B2405" s="1">
        <f t="shared" si="112"/>
        <v>1</v>
      </c>
      <c r="C2405" s="1">
        <f>IF(Systematic[[#This Row],[VariableIndex]]&gt;1,C2404,IF(C2404+1=StepsPerSubsample,0,C2404+1))</f>
        <v>7</v>
      </c>
      <c r="D2405" s="1">
        <f t="shared" si="113"/>
        <v>3</v>
      </c>
      <c r="E2405" s="1" t="str">
        <f>INDEX(Protocol[Mark],MATCH(C2405,Protocol[Step],0))</f>
        <v>8S</v>
      </c>
      <c r="F2405" s="151" t="str">
        <f>INDEX(Variables[Variable],MATCH(Systematic[[#This Row],[VariableIndex]],Variables[Index],0))</f>
        <v>Specific flux</v>
      </c>
      <c r="G2405" s="134">
        <f>Systematic[[#This Row],[Sample]]*1000000+Systematic[[#This Row],[SubSample]]*10000+Systematic[[#This Row],[VariableIndex]]</f>
        <v>7010003</v>
      </c>
      <c r="H2405" s="134">
        <f>Systematic[[#This Row],[SampleVariableLabel]]+100*Systematic[[#This Row],[State]]</f>
        <v>7010703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7</v>
      </c>
      <c r="B2406" s="1">
        <f t="shared" si="112"/>
        <v>1</v>
      </c>
      <c r="C2406" s="1">
        <f>IF(Systematic[[#This Row],[VariableIndex]]&gt;1,C2405,IF(C2405+1=StepsPerSubsample,0,C2405+1))</f>
        <v>7</v>
      </c>
      <c r="D2406" s="1">
        <f t="shared" si="113"/>
        <v>4</v>
      </c>
      <c r="E2406" s="1" t="str">
        <f>INDEX(Protocol[Mark],MATCH(C2406,Protocol[Step],0))</f>
        <v>8S</v>
      </c>
      <c r="F2406" s="151" t="str">
        <f>INDEX(Variables[Variable],MATCH(Systematic[[#This Row],[VariableIndex]],Variables[Index],0))</f>
        <v>Flux control ratio</v>
      </c>
      <c r="G2406" s="134">
        <f>Systematic[[#This Row],[Sample]]*1000000+Systematic[[#This Row],[SubSample]]*10000+Systematic[[#This Row],[VariableIndex]]</f>
        <v>7010004</v>
      </c>
      <c r="H2406" s="134">
        <f>Systematic[[#This Row],[SampleVariableLabel]]+100*Systematic[[#This Row],[State]]</f>
        <v>7010704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7</v>
      </c>
      <c r="B2407" s="1">
        <f t="shared" si="112"/>
        <v>1</v>
      </c>
      <c r="C2407" s="1">
        <f>IF(Systematic[[#This Row],[VariableIndex]]&gt;1,C2406,IF(C2406+1=StepsPerSubsample,0,C2406+1))</f>
        <v>7</v>
      </c>
      <c r="D2407" s="1">
        <f t="shared" si="113"/>
        <v>5</v>
      </c>
      <c r="E2407" s="1" t="str">
        <f>INDEX(Protocol[Mark],MATCH(C2407,Protocol[Step],0))</f>
        <v>8S</v>
      </c>
      <c r="F2407" s="151" t="str">
        <f>INDEX(Variables[Variable],MATCH(Systematic[[#This Row],[VariableIndex]],Variables[Index],0))</f>
        <v>Specific flux (mt)</v>
      </c>
      <c r="G2407" s="134">
        <f>Systematic[[#This Row],[Sample]]*1000000+Systematic[[#This Row],[SubSample]]*10000+Systematic[[#This Row],[VariableIndex]]</f>
        <v>7010005</v>
      </c>
      <c r="H2407" s="134">
        <f>Systematic[[#This Row],[SampleVariableLabel]]+100*Systematic[[#This Row],[State]]</f>
        <v>7010705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7</v>
      </c>
      <c r="B2408" s="1">
        <f t="shared" si="112"/>
        <v>1</v>
      </c>
      <c r="C2408" s="1">
        <f>IF(Systematic[[#This Row],[VariableIndex]]&gt;1,C2407,IF(C2407+1=StepsPerSubsample,0,C2407+1))</f>
        <v>7</v>
      </c>
      <c r="D2408" s="1">
        <f t="shared" si="113"/>
        <v>6</v>
      </c>
      <c r="E2408" s="1" t="str">
        <f>INDEX(Protocol[Mark],MATCH(C2408,Protocol[Step],0))</f>
        <v>8S</v>
      </c>
      <c r="F2408" s="151" t="str">
        <f>INDEX(Variables[Variable],MATCH(Systematic[[#This Row],[VariableIndex]],Variables[Index],0))</f>
        <v>FCR (mt: ROX-corr.)</v>
      </c>
      <c r="G2408" s="134">
        <f>Systematic[[#This Row],[Sample]]*1000000+Systematic[[#This Row],[SubSample]]*10000+Systematic[[#This Row],[VariableIndex]]</f>
        <v>7010006</v>
      </c>
      <c r="H2408" s="134">
        <f>Systematic[[#This Row],[SampleVariableLabel]]+100*Systematic[[#This Row],[State]]</f>
        <v>7010706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7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7</v>
      </c>
      <c r="D2409" s="1">
        <f t="shared" si="113"/>
        <v>7</v>
      </c>
      <c r="E2409" s="1" t="str">
        <f>INDEX(Protocol[Mark],MATCH(C2409,Protocol[Step],0))</f>
        <v>8S</v>
      </c>
      <c r="F2409" s="151" t="str">
        <f>INDEX(Variables[Variable],MATCH(Systematic[[#This Row],[VariableIndex]],Variables[Index],0))</f>
        <v>FCR (mt: ROX-corr.)</v>
      </c>
      <c r="G2409" s="134">
        <f>Systematic[[#This Row],[Sample]]*1000000+Systematic[[#This Row],[SubSample]]*10000+Systematic[[#This Row],[VariableIndex]]</f>
        <v>7010007</v>
      </c>
      <c r="H2409" s="134">
        <f>Systematic[[#This Row],[SampleVariableLabel]]+100*Systematic[[#This Row],[State]]</f>
        <v>7010707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7</v>
      </c>
      <c r="B2410" s="1">
        <f t="shared" si="115"/>
        <v>1</v>
      </c>
      <c r="C2410" s="1">
        <f>IF(Systematic[[#This Row],[VariableIndex]]&gt;1,C2409,IF(C2409+1=StepsPerSubsample,0,C2409+1))</f>
        <v>8</v>
      </c>
      <c r="D2410" s="1">
        <f t="shared" si="113"/>
        <v>1</v>
      </c>
      <c r="E2410" s="1" t="str">
        <f>INDEX(Protocol[Mark],MATCH(C2410,Protocol[Step],0))</f>
        <v>9Dig</v>
      </c>
      <c r="F2410" s="151" t="str">
        <f>INDEX(Variables[Variable],MATCH(Systematic[[#This Row],[VariableIndex]],Variables[Index],0))</f>
        <v>O2 concentration</v>
      </c>
      <c r="G2410" s="134">
        <f>Systematic[[#This Row],[Sample]]*1000000+Systematic[[#This Row],[SubSample]]*10000+Systematic[[#This Row],[VariableIndex]]</f>
        <v>7010001</v>
      </c>
      <c r="H2410" s="134">
        <f>Systematic[[#This Row],[SampleVariableLabel]]+100*Systematic[[#This Row],[State]]</f>
        <v>7010801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7</v>
      </c>
      <c r="B2411" s="1">
        <f t="shared" si="115"/>
        <v>1</v>
      </c>
      <c r="C2411" s="1">
        <f>IF(Systematic[[#This Row],[VariableIndex]]&gt;1,C2410,IF(C2410+1=StepsPerSubsample,0,C2410+1))</f>
        <v>8</v>
      </c>
      <c r="D2411" s="1">
        <f t="shared" si="113"/>
        <v>2</v>
      </c>
      <c r="E2411" s="1" t="str">
        <f>INDEX(Protocol[Mark],MATCH(C2411,Protocol[Step],0))</f>
        <v>9Dig</v>
      </c>
      <c r="F2411" s="151" t="str">
        <f>INDEX(Variables[Variable],MATCH(Systematic[[#This Row],[VariableIndex]],Variables[Index],0))</f>
        <v>O2 flux per volume</v>
      </c>
      <c r="G2411" s="134">
        <f>Systematic[[#This Row],[Sample]]*1000000+Systematic[[#This Row],[SubSample]]*10000+Systematic[[#This Row],[VariableIndex]]</f>
        <v>7010002</v>
      </c>
      <c r="H2411" s="134">
        <f>Systematic[[#This Row],[SampleVariableLabel]]+100*Systematic[[#This Row],[State]]</f>
        <v>7010802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7</v>
      </c>
      <c r="B2412" s="1">
        <f t="shared" si="115"/>
        <v>1</v>
      </c>
      <c r="C2412" s="1">
        <f>IF(Systematic[[#This Row],[VariableIndex]]&gt;1,C2411,IF(C2411+1=StepsPerSubsample,0,C2411+1))</f>
        <v>8</v>
      </c>
      <c r="D2412" s="1">
        <f t="shared" si="113"/>
        <v>3</v>
      </c>
      <c r="E2412" s="1" t="str">
        <f>INDEX(Protocol[Mark],MATCH(C2412,Protocol[Step],0))</f>
        <v>9Dig</v>
      </c>
      <c r="F2412" s="151" t="str">
        <f>INDEX(Variables[Variable],MATCH(Systematic[[#This Row],[VariableIndex]],Variables[Index],0))</f>
        <v>Specific flux</v>
      </c>
      <c r="G2412" s="134">
        <f>Systematic[[#This Row],[Sample]]*1000000+Systematic[[#This Row],[SubSample]]*10000+Systematic[[#This Row],[VariableIndex]]</f>
        <v>7010003</v>
      </c>
      <c r="H2412" s="134">
        <f>Systematic[[#This Row],[SampleVariableLabel]]+100*Systematic[[#This Row],[State]]</f>
        <v>7010803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7</v>
      </c>
      <c r="B2413" s="1">
        <f t="shared" si="115"/>
        <v>1</v>
      </c>
      <c r="C2413" s="1">
        <f>IF(Systematic[[#This Row],[VariableIndex]]&gt;1,C2412,IF(C2412+1=StepsPerSubsample,0,C2412+1))</f>
        <v>8</v>
      </c>
      <c r="D2413" s="1">
        <f t="shared" si="113"/>
        <v>4</v>
      </c>
      <c r="E2413" s="1" t="str">
        <f>INDEX(Protocol[Mark],MATCH(C2413,Protocol[Step],0))</f>
        <v>9Dig</v>
      </c>
      <c r="F2413" s="151" t="str">
        <f>INDEX(Variables[Variable],MATCH(Systematic[[#This Row],[VariableIndex]],Variables[Index],0))</f>
        <v>Flux control ratio</v>
      </c>
      <c r="G2413" s="134">
        <f>Systematic[[#This Row],[Sample]]*1000000+Systematic[[#This Row],[SubSample]]*10000+Systematic[[#This Row],[VariableIndex]]</f>
        <v>7010004</v>
      </c>
      <c r="H2413" s="134">
        <f>Systematic[[#This Row],[SampleVariableLabel]]+100*Systematic[[#This Row],[State]]</f>
        <v>7010804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7</v>
      </c>
      <c r="B2414" s="1">
        <f t="shared" si="115"/>
        <v>1</v>
      </c>
      <c r="C2414" s="1">
        <f>IF(Systematic[[#This Row],[VariableIndex]]&gt;1,C2413,IF(C2413+1=StepsPerSubsample,0,C2413+1))</f>
        <v>8</v>
      </c>
      <c r="D2414" s="1">
        <f t="shared" si="113"/>
        <v>5</v>
      </c>
      <c r="E2414" s="1" t="str">
        <f>INDEX(Protocol[Mark],MATCH(C2414,Protocol[Step],0))</f>
        <v>9Dig</v>
      </c>
      <c r="F2414" s="151" t="str">
        <f>INDEX(Variables[Variable],MATCH(Systematic[[#This Row],[VariableIndex]],Variables[Index],0))</f>
        <v>Specific flux (mt)</v>
      </c>
      <c r="G2414" s="134">
        <f>Systematic[[#This Row],[Sample]]*1000000+Systematic[[#This Row],[SubSample]]*10000+Systematic[[#This Row],[VariableIndex]]</f>
        <v>7010005</v>
      </c>
      <c r="H2414" s="134">
        <f>Systematic[[#This Row],[SampleVariableLabel]]+100*Systematic[[#This Row],[State]]</f>
        <v>7010805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7</v>
      </c>
      <c r="B2415" s="1">
        <f t="shared" si="115"/>
        <v>1</v>
      </c>
      <c r="C2415" s="1">
        <f>IF(Systematic[[#This Row],[VariableIndex]]&gt;1,C2414,IF(C2414+1=StepsPerSubsample,0,C2414+1))</f>
        <v>8</v>
      </c>
      <c r="D2415" s="1">
        <f t="shared" si="113"/>
        <v>6</v>
      </c>
      <c r="E2415" s="1" t="str">
        <f>INDEX(Protocol[Mark],MATCH(C2415,Protocol[Step],0))</f>
        <v>9Dig</v>
      </c>
      <c r="F2415" s="151" t="str">
        <f>INDEX(Variables[Variable],MATCH(Systematic[[#This Row],[VariableIndex]],Variables[Index],0))</f>
        <v>FCR (mt: ROX-corr.)</v>
      </c>
      <c r="G2415" s="134">
        <f>Systematic[[#This Row],[Sample]]*1000000+Systematic[[#This Row],[SubSample]]*10000+Systematic[[#This Row],[VariableIndex]]</f>
        <v>7010006</v>
      </c>
      <c r="H2415" s="134">
        <f>Systematic[[#This Row],[SampleVariableLabel]]+100*Systematic[[#This Row],[State]]</f>
        <v>7010806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7</v>
      </c>
      <c r="B2416" s="1">
        <f t="shared" si="115"/>
        <v>1</v>
      </c>
      <c r="C2416" s="1">
        <f>IF(Systematic[[#This Row],[VariableIndex]]&gt;1,C2415,IF(C2415+1=StepsPerSubsample,0,C2415+1))</f>
        <v>8</v>
      </c>
      <c r="D2416" s="1">
        <f t="shared" si="113"/>
        <v>7</v>
      </c>
      <c r="E2416" s="1" t="str">
        <f>INDEX(Protocol[Mark],MATCH(C2416,Protocol[Step],0))</f>
        <v>9Dig</v>
      </c>
      <c r="F2416" s="151" t="str">
        <f>INDEX(Variables[Variable],MATCH(Systematic[[#This Row],[VariableIndex]],Variables[Index],0))</f>
        <v>FCR (mt: ROX-corr.)</v>
      </c>
      <c r="G2416" s="134">
        <f>Systematic[[#This Row],[Sample]]*1000000+Systematic[[#This Row],[SubSample]]*10000+Systematic[[#This Row],[VariableIndex]]</f>
        <v>7010007</v>
      </c>
      <c r="H2416" s="134">
        <f>Systematic[[#This Row],[SampleVariableLabel]]+100*Systematic[[#This Row],[State]]</f>
        <v>7010807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7</v>
      </c>
      <c r="B2417" s="1">
        <f t="shared" si="115"/>
        <v>1</v>
      </c>
      <c r="C2417" s="1">
        <f>IF(Systematic[[#This Row],[VariableIndex]]&gt;1,C2416,IF(C2416+1=StepsPerSubsample,0,C2416+1))</f>
        <v>9</v>
      </c>
      <c r="D2417" s="1">
        <f t="shared" si="113"/>
        <v>1</v>
      </c>
      <c r="E2417" s="1" t="str">
        <f>INDEX(Protocol[Mark],MATCH(C2417,Protocol[Step],0))</f>
        <v>9U</v>
      </c>
      <c r="F2417" s="151" t="str">
        <f>INDEX(Variables[Variable],MATCH(Systematic[[#This Row],[VariableIndex]],Variables[Index],0))</f>
        <v>O2 concentration</v>
      </c>
      <c r="G2417" s="134">
        <f>Systematic[[#This Row],[Sample]]*1000000+Systematic[[#This Row],[SubSample]]*10000+Systematic[[#This Row],[VariableIndex]]</f>
        <v>7010001</v>
      </c>
      <c r="H2417" s="134">
        <f>Systematic[[#This Row],[SampleVariableLabel]]+100*Systematic[[#This Row],[State]]</f>
        <v>7010901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7</v>
      </c>
      <c r="B2418" s="1">
        <f t="shared" si="115"/>
        <v>1</v>
      </c>
      <c r="C2418" s="1">
        <f>IF(Systematic[[#This Row],[VariableIndex]]&gt;1,C2417,IF(C2417+1=StepsPerSubsample,0,C2417+1))</f>
        <v>9</v>
      </c>
      <c r="D2418" s="1">
        <f t="shared" si="113"/>
        <v>2</v>
      </c>
      <c r="E2418" s="1" t="str">
        <f>INDEX(Protocol[Mark],MATCH(C2418,Protocol[Step],0))</f>
        <v>9U</v>
      </c>
      <c r="F2418" s="151" t="str">
        <f>INDEX(Variables[Variable],MATCH(Systematic[[#This Row],[VariableIndex]],Variables[Index],0))</f>
        <v>O2 flux per volume</v>
      </c>
      <c r="G2418" s="134">
        <f>Systematic[[#This Row],[Sample]]*1000000+Systematic[[#This Row],[SubSample]]*10000+Systematic[[#This Row],[VariableIndex]]</f>
        <v>7010002</v>
      </c>
      <c r="H2418" s="134">
        <f>Systematic[[#This Row],[SampleVariableLabel]]+100*Systematic[[#This Row],[State]]</f>
        <v>7010902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7</v>
      </c>
      <c r="B2419" s="1">
        <f t="shared" si="115"/>
        <v>1</v>
      </c>
      <c r="C2419" s="1">
        <f>IF(Systematic[[#This Row],[VariableIndex]]&gt;1,C2418,IF(C2418+1=StepsPerSubsample,0,C2418+1))</f>
        <v>9</v>
      </c>
      <c r="D2419" s="1">
        <f t="shared" si="113"/>
        <v>3</v>
      </c>
      <c r="E2419" s="1" t="str">
        <f>INDEX(Protocol[Mark],MATCH(C2419,Protocol[Step],0))</f>
        <v>9U</v>
      </c>
      <c r="F2419" s="151" t="str">
        <f>INDEX(Variables[Variable],MATCH(Systematic[[#This Row],[VariableIndex]],Variables[Index],0))</f>
        <v>Specific flux</v>
      </c>
      <c r="G2419" s="134">
        <f>Systematic[[#This Row],[Sample]]*1000000+Systematic[[#This Row],[SubSample]]*10000+Systematic[[#This Row],[VariableIndex]]</f>
        <v>7010003</v>
      </c>
      <c r="H2419" s="134">
        <f>Systematic[[#This Row],[SampleVariableLabel]]+100*Systematic[[#This Row],[State]]</f>
        <v>7010903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7</v>
      </c>
      <c r="B2420" s="1">
        <f t="shared" si="115"/>
        <v>1</v>
      </c>
      <c r="C2420" s="1">
        <f>IF(Systematic[[#This Row],[VariableIndex]]&gt;1,C2419,IF(C2419+1=StepsPerSubsample,0,C2419+1))</f>
        <v>9</v>
      </c>
      <c r="D2420" s="1">
        <f t="shared" si="113"/>
        <v>4</v>
      </c>
      <c r="E2420" s="1" t="str">
        <f>INDEX(Protocol[Mark],MATCH(C2420,Protocol[Step],0))</f>
        <v>9U</v>
      </c>
      <c r="F2420" s="151" t="str">
        <f>INDEX(Variables[Variable],MATCH(Systematic[[#This Row],[VariableIndex]],Variables[Index],0))</f>
        <v>Flux control ratio</v>
      </c>
      <c r="G2420" s="134">
        <f>Systematic[[#This Row],[Sample]]*1000000+Systematic[[#This Row],[SubSample]]*10000+Systematic[[#This Row],[VariableIndex]]</f>
        <v>7010004</v>
      </c>
      <c r="H2420" s="134">
        <f>Systematic[[#This Row],[SampleVariableLabel]]+100*Systematic[[#This Row],[State]]</f>
        <v>7010904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7</v>
      </c>
      <c r="B2421" s="1">
        <f t="shared" si="115"/>
        <v>1</v>
      </c>
      <c r="C2421" s="1">
        <f>IF(Systematic[[#This Row],[VariableIndex]]&gt;1,C2420,IF(C2420+1=StepsPerSubsample,0,C2420+1))</f>
        <v>9</v>
      </c>
      <c r="D2421" s="1">
        <f t="shared" si="113"/>
        <v>5</v>
      </c>
      <c r="E2421" s="1" t="str">
        <f>INDEX(Protocol[Mark],MATCH(C2421,Protocol[Step],0))</f>
        <v>9U</v>
      </c>
      <c r="F2421" s="151" t="str">
        <f>INDEX(Variables[Variable],MATCH(Systematic[[#This Row],[VariableIndex]],Variables[Index],0))</f>
        <v>Specific flux (mt)</v>
      </c>
      <c r="G2421" s="134">
        <f>Systematic[[#This Row],[Sample]]*1000000+Systematic[[#This Row],[SubSample]]*10000+Systematic[[#This Row],[VariableIndex]]</f>
        <v>7010005</v>
      </c>
      <c r="H2421" s="134">
        <f>Systematic[[#This Row],[SampleVariableLabel]]+100*Systematic[[#This Row],[State]]</f>
        <v>7010905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7</v>
      </c>
      <c r="B2422" s="1">
        <f t="shared" si="115"/>
        <v>1</v>
      </c>
      <c r="C2422" s="1">
        <f>IF(Systematic[[#This Row],[VariableIndex]]&gt;1,C2421,IF(C2421+1=StepsPerSubsample,0,C2421+1))</f>
        <v>9</v>
      </c>
      <c r="D2422" s="1">
        <f t="shared" si="113"/>
        <v>6</v>
      </c>
      <c r="E2422" s="1" t="str">
        <f>INDEX(Protocol[Mark],MATCH(C2422,Protocol[Step],0))</f>
        <v>9U</v>
      </c>
      <c r="F2422" s="151" t="str">
        <f>INDEX(Variables[Variable],MATCH(Systematic[[#This Row],[VariableIndex]],Variables[Index],0))</f>
        <v>FCR (mt: ROX-corr.)</v>
      </c>
      <c r="G2422" s="134">
        <f>Systematic[[#This Row],[Sample]]*1000000+Systematic[[#This Row],[SubSample]]*10000+Systematic[[#This Row],[VariableIndex]]</f>
        <v>7010006</v>
      </c>
      <c r="H2422" s="134">
        <f>Systematic[[#This Row],[SampleVariableLabel]]+100*Systematic[[#This Row],[State]]</f>
        <v>7010906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7</v>
      </c>
      <c r="B2423" s="1">
        <f t="shared" si="115"/>
        <v>1</v>
      </c>
      <c r="C2423" s="1">
        <f>IF(Systematic[[#This Row],[VariableIndex]]&gt;1,C2422,IF(C2422+1=StepsPerSubsample,0,C2422+1))</f>
        <v>9</v>
      </c>
      <c r="D2423" s="1">
        <f t="shared" si="113"/>
        <v>7</v>
      </c>
      <c r="E2423" s="1" t="str">
        <f>INDEX(Protocol[Mark],MATCH(C2423,Protocol[Step],0))</f>
        <v>9U</v>
      </c>
      <c r="F2423" s="151" t="str">
        <f>INDEX(Variables[Variable],MATCH(Systematic[[#This Row],[VariableIndex]],Variables[Index],0))</f>
        <v>FCR (mt: ROX-corr.)</v>
      </c>
      <c r="G2423" s="134">
        <f>Systematic[[#This Row],[Sample]]*1000000+Systematic[[#This Row],[SubSample]]*10000+Systematic[[#This Row],[VariableIndex]]</f>
        <v>7010007</v>
      </c>
      <c r="H2423" s="134">
        <f>Systematic[[#This Row],[SampleVariableLabel]]+100*Systematic[[#This Row],[State]]</f>
        <v>7010907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7</v>
      </c>
      <c r="B2424" s="1">
        <f t="shared" si="115"/>
        <v>1</v>
      </c>
      <c r="C2424" s="1">
        <f>IF(Systematic[[#This Row],[VariableIndex]]&gt;1,C2423,IF(C2423+1=StepsPerSubsample,0,C2423+1))</f>
        <v>10</v>
      </c>
      <c r="D2424" s="1">
        <f t="shared" si="113"/>
        <v>1</v>
      </c>
      <c r="E2424" s="1" t="str">
        <f>INDEX(Protocol[Mark],MATCH(C2424,Protocol[Step],0))</f>
        <v>9c</v>
      </c>
      <c r="F2424" s="151" t="str">
        <f>INDEX(Variables[Variable],MATCH(Systematic[[#This Row],[VariableIndex]],Variables[Index],0))</f>
        <v>O2 concentration</v>
      </c>
      <c r="G2424" s="134">
        <f>Systematic[[#This Row],[Sample]]*1000000+Systematic[[#This Row],[SubSample]]*10000+Systematic[[#This Row],[VariableIndex]]</f>
        <v>7010001</v>
      </c>
      <c r="H2424" s="134">
        <f>Systematic[[#This Row],[SampleVariableLabel]]+100*Systematic[[#This Row],[State]]</f>
        <v>7011001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7</v>
      </c>
      <c r="B2425" s="1">
        <f t="shared" si="115"/>
        <v>1</v>
      </c>
      <c r="C2425" s="1">
        <f>IF(Systematic[[#This Row],[VariableIndex]]&gt;1,C2424,IF(C2424+1=StepsPerSubsample,0,C2424+1))</f>
        <v>10</v>
      </c>
      <c r="D2425" s="1">
        <f t="shared" si="113"/>
        <v>2</v>
      </c>
      <c r="E2425" s="1" t="str">
        <f>INDEX(Protocol[Mark],MATCH(C2425,Protocol[Step],0))</f>
        <v>9c</v>
      </c>
      <c r="F2425" s="151" t="str">
        <f>INDEX(Variables[Variable],MATCH(Systematic[[#This Row],[VariableIndex]],Variables[Index],0))</f>
        <v>O2 flux per volume</v>
      </c>
      <c r="G2425" s="134">
        <f>Systematic[[#This Row],[Sample]]*1000000+Systematic[[#This Row],[SubSample]]*10000+Systematic[[#This Row],[VariableIndex]]</f>
        <v>7010002</v>
      </c>
      <c r="H2425" s="134">
        <f>Systematic[[#This Row],[SampleVariableLabel]]+100*Systematic[[#This Row],[State]]</f>
        <v>7011002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7</v>
      </c>
      <c r="B2426" s="1">
        <f t="shared" si="115"/>
        <v>1</v>
      </c>
      <c r="C2426" s="1">
        <f>IF(Systematic[[#This Row],[VariableIndex]]&gt;1,C2425,IF(C2425+1=StepsPerSubsample,0,C2425+1))</f>
        <v>10</v>
      </c>
      <c r="D2426" s="1">
        <f t="shared" si="113"/>
        <v>3</v>
      </c>
      <c r="E2426" s="1" t="str">
        <f>INDEX(Protocol[Mark],MATCH(C2426,Protocol[Step],0))</f>
        <v>9c</v>
      </c>
      <c r="F2426" s="151" t="str">
        <f>INDEX(Variables[Variable],MATCH(Systematic[[#This Row],[VariableIndex]],Variables[Index],0))</f>
        <v>Specific flux</v>
      </c>
      <c r="G2426" s="134">
        <f>Systematic[[#This Row],[Sample]]*1000000+Systematic[[#This Row],[SubSample]]*10000+Systematic[[#This Row],[VariableIndex]]</f>
        <v>7010003</v>
      </c>
      <c r="H2426" s="134">
        <f>Systematic[[#This Row],[SampleVariableLabel]]+100*Systematic[[#This Row],[State]]</f>
        <v>7011003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7</v>
      </c>
      <c r="B2427" s="1">
        <f t="shared" si="115"/>
        <v>1</v>
      </c>
      <c r="C2427" s="1">
        <f>IF(Systematic[[#This Row],[VariableIndex]]&gt;1,C2426,IF(C2426+1=StepsPerSubsample,0,C2426+1))</f>
        <v>10</v>
      </c>
      <c r="D2427" s="1">
        <f t="shared" si="113"/>
        <v>4</v>
      </c>
      <c r="E2427" s="1" t="str">
        <f>INDEX(Protocol[Mark],MATCH(C2427,Protocol[Step],0))</f>
        <v>9c</v>
      </c>
      <c r="F2427" s="151" t="str">
        <f>INDEX(Variables[Variable],MATCH(Systematic[[#This Row],[VariableIndex]],Variables[Index],0))</f>
        <v>Flux control ratio</v>
      </c>
      <c r="G2427" s="134">
        <f>Systematic[[#This Row],[Sample]]*1000000+Systematic[[#This Row],[SubSample]]*10000+Systematic[[#This Row],[VariableIndex]]</f>
        <v>7010004</v>
      </c>
      <c r="H2427" s="134">
        <f>Systematic[[#This Row],[SampleVariableLabel]]+100*Systematic[[#This Row],[State]]</f>
        <v>7011004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7</v>
      </c>
      <c r="B2428" s="1">
        <f t="shared" si="115"/>
        <v>1</v>
      </c>
      <c r="C2428" s="1">
        <f>IF(Systematic[[#This Row],[VariableIndex]]&gt;1,C2427,IF(C2427+1=StepsPerSubsample,0,C2427+1))</f>
        <v>10</v>
      </c>
      <c r="D2428" s="1">
        <f t="shared" si="113"/>
        <v>5</v>
      </c>
      <c r="E2428" s="1" t="str">
        <f>INDEX(Protocol[Mark],MATCH(C2428,Protocol[Step],0))</f>
        <v>9c</v>
      </c>
      <c r="F2428" s="151" t="str">
        <f>INDEX(Variables[Variable],MATCH(Systematic[[#This Row],[VariableIndex]],Variables[Index],0))</f>
        <v>Specific flux (mt)</v>
      </c>
      <c r="G2428" s="134">
        <f>Systematic[[#This Row],[Sample]]*1000000+Systematic[[#This Row],[SubSample]]*10000+Systematic[[#This Row],[VariableIndex]]</f>
        <v>7010005</v>
      </c>
      <c r="H2428" s="134">
        <f>Systematic[[#This Row],[SampleVariableLabel]]+100*Systematic[[#This Row],[State]]</f>
        <v>7011005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7</v>
      </c>
      <c r="B2429" s="1">
        <f t="shared" si="115"/>
        <v>1</v>
      </c>
      <c r="C2429" s="1">
        <f>IF(Systematic[[#This Row],[VariableIndex]]&gt;1,C2428,IF(C2428+1=StepsPerSubsample,0,C2428+1))</f>
        <v>10</v>
      </c>
      <c r="D2429" s="1">
        <f t="shared" si="113"/>
        <v>6</v>
      </c>
      <c r="E2429" s="1" t="str">
        <f>INDEX(Protocol[Mark],MATCH(C2429,Protocol[Step],0))</f>
        <v>9c</v>
      </c>
      <c r="F2429" s="151" t="str">
        <f>INDEX(Variables[Variable],MATCH(Systematic[[#This Row],[VariableIndex]],Variables[Index],0))</f>
        <v>FCR (mt: ROX-corr.)</v>
      </c>
      <c r="G2429" s="134">
        <f>Systematic[[#This Row],[Sample]]*1000000+Systematic[[#This Row],[SubSample]]*10000+Systematic[[#This Row],[VariableIndex]]</f>
        <v>7010006</v>
      </c>
      <c r="H2429" s="134">
        <f>Systematic[[#This Row],[SampleVariableLabel]]+100*Systematic[[#This Row],[State]]</f>
        <v>7011006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7</v>
      </c>
      <c r="B2430" s="1">
        <f t="shared" si="115"/>
        <v>1</v>
      </c>
      <c r="C2430" s="1">
        <f>IF(Systematic[[#This Row],[VariableIndex]]&gt;1,C2429,IF(C2429+1=StepsPerSubsample,0,C2429+1))</f>
        <v>10</v>
      </c>
      <c r="D2430" s="1">
        <f t="shared" si="113"/>
        <v>7</v>
      </c>
      <c r="E2430" s="1" t="str">
        <f>INDEX(Protocol[Mark],MATCH(C2430,Protocol[Step],0))</f>
        <v>9c</v>
      </c>
      <c r="F2430" s="151" t="str">
        <f>INDEX(Variables[Variable],MATCH(Systematic[[#This Row],[VariableIndex]],Variables[Index],0))</f>
        <v>FCR (mt: ROX-corr.)</v>
      </c>
      <c r="G2430" s="134">
        <f>Systematic[[#This Row],[Sample]]*1000000+Systematic[[#This Row],[SubSample]]*10000+Systematic[[#This Row],[VariableIndex]]</f>
        <v>7010007</v>
      </c>
      <c r="H2430" s="134">
        <f>Systematic[[#This Row],[SampleVariableLabel]]+100*Systematic[[#This Row],[State]]</f>
        <v>7011007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7</v>
      </c>
      <c r="B2431" s="1">
        <f t="shared" si="115"/>
        <v>1</v>
      </c>
      <c r="C2431" s="1">
        <f>IF(Systematic[[#This Row],[VariableIndex]]&gt;1,C2430,IF(C2430+1=StepsPerSubsample,0,C2430+1))</f>
        <v>11</v>
      </c>
      <c r="D2431" s="1">
        <f t="shared" si="113"/>
        <v>1</v>
      </c>
      <c r="E2431" s="1" t="str">
        <f>INDEX(Protocol[Mark],MATCH(C2431,Protocol[Step],0))</f>
        <v>10Ama</v>
      </c>
      <c r="F2431" s="151" t="str">
        <f>INDEX(Variables[Variable],MATCH(Systematic[[#This Row],[VariableIndex]],Variables[Index],0))</f>
        <v>O2 concentration</v>
      </c>
      <c r="G2431" s="134">
        <f>Systematic[[#This Row],[Sample]]*1000000+Systematic[[#This Row],[SubSample]]*10000+Systematic[[#This Row],[VariableIndex]]</f>
        <v>7010001</v>
      </c>
      <c r="H2431" s="134">
        <f>Systematic[[#This Row],[SampleVariableLabel]]+100*Systematic[[#This Row],[State]]</f>
        <v>7011101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7</v>
      </c>
      <c r="B2432" s="1">
        <f t="shared" si="115"/>
        <v>1</v>
      </c>
      <c r="C2432" s="1">
        <f>IF(Systematic[[#This Row],[VariableIndex]]&gt;1,C2431,IF(C2431+1=StepsPerSubsample,0,C2431+1))</f>
        <v>11</v>
      </c>
      <c r="D2432" s="1">
        <f t="shared" si="113"/>
        <v>2</v>
      </c>
      <c r="E2432" s="1" t="str">
        <f>INDEX(Protocol[Mark],MATCH(C2432,Protocol[Step],0))</f>
        <v>10Ama</v>
      </c>
      <c r="F2432" s="151" t="str">
        <f>INDEX(Variables[Variable],MATCH(Systematic[[#This Row],[VariableIndex]],Variables[Index],0))</f>
        <v>O2 flux per volume</v>
      </c>
      <c r="G2432" s="134">
        <f>Systematic[[#This Row],[Sample]]*1000000+Systematic[[#This Row],[SubSample]]*10000+Systematic[[#This Row],[VariableIndex]]</f>
        <v>7010002</v>
      </c>
      <c r="H2432" s="134">
        <f>Systematic[[#This Row],[SampleVariableLabel]]+100*Systematic[[#This Row],[State]]</f>
        <v>7011102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7</v>
      </c>
      <c r="B2433" s="1">
        <f t="shared" si="115"/>
        <v>1</v>
      </c>
      <c r="C2433" s="1">
        <f>IF(Systematic[[#This Row],[VariableIndex]]&gt;1,C2432,IF(C2432+1=StepsPerSubsample,0,C2432+1))</f>
        <v>11</v>
      </c>
      <c r="D2433" s="1">
        <f t="shared" si="113"/>
        <v>3</v>
      </c>
      <c r="E2433" s="1" t="str">
        <f>INDEX(Protocol[Mark],MATCH(C2433,Protocol[Step],0))</f>
        <v>10Ama</v>
      </c>
      <c r="F2433" s="151" t="str">
        <f>INDEX(Variables[Variable],MATCH(Systematic[[#This Row],[VariableIndex]],Variables[Index],0))</f>
        <v>Specific flux</v>
      </c>
      <c r="G2433" s="134">
        <f>Systematic[[#This Row],[Sample]]*1000000+Systematic[[#This Row],[SubSample]]*10000+Systematic[[#This Row],[VariableIndex]]</f>
        <v>7010003</v>
      </c>
      <c r="H2433" s="134">
        <f>Systematic[[#This Row],[SampleVariableLabel]]+100*Systematic[[#This Row],[State]]</f>
        <v>7011103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7</v>
      </c>
      <c r="B2434" s="1">
        <f t="shared" si="115"/>
        <v>1</v>
      </c>
      <c r="C2434" s="1">
        <f>IF(Systematic[[#This Row],[VariableIndex]]&gt;1,C2433,IF(C2433+1=StepsPerSubsample,0,C2433+1))</f>
        <v>11</v>
      </c>
      <c r="D2434" s="1">
        <f t="shared" si="113"/>
        <v>4</v>
      </c>
      <c r="E2434" s="1" t="str">
        <f>INDEX(Protocol[Mark],MATCH(C2434,Protocol[Step],0))</f>
        <v>10Ama</v>
      </c>
      <c r="F2434" s="151" t="str">
        <f>INDEX(Variables[Variable],MATCH(Systematic[[#This Row],[VariableIndex]],Variables[Index],0))</f>
        <v>Flux control ratio</v>
      </c>
      <c r="G2434" s="134">
        <f>Systematic[[#This Row],[Sample]]*1000000+Systematic[[#This Row],[SubSample]]*10000+Systematic[[#This Row],[VariableIndex]]</f>
        <v>7010004</v>
      </c>
      <c r="H2434" s="134">
        <f>Systematic[[#This Row],[SampleVariableLabel]]+100*Systematic[[#This Row],[State]]</f>
        <v>7011104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7</v>
      </c>
      <c r="B2435" s="1">
        <f t="shared" si="115"/>
        <v>1</v>
      </c>
      <c r="C2435" s="1">
        <f>IF(Systematic[[#This Row],[VariableIndex]]&gt;1,C2434,IF(C2434+1=StepsPerSubsample,0,C2434+1))</f>
        <v>11</v>
      </c>
      <c r="D2435" s="1">
        <f t="shared" ref="D2435:D2498" si="116">IF(D2434=nVariables,1,D2434+1)</f>
        <v>5</v>
      </c>
      <c r="E2435" s="1" t="str">
        <f>INDEX(Protocol[Mark],MATCH(C2435,Protocol[Step],0))</f>
        <v>10Ama</v>
      </c>
      <c r="F2435" s="151" t="str">
        <f>INDEX(Variables[Variable],MATCH(Systematic[[#This Row],[VariableIndex]],Variables[Index],0))</f>
        <v>Specific flux (mt)</v>
      </c>
      <c r="G2435" s="134">
        <f>Systematic[[#This Row],[Sample]]*1000000+Systematic[[#This Row],[SubSample]]*10000+Systematic[[#This Row],[VariableIndex]]</f>
        <v>7010005</v>
      </c>
      <c r="H2435" s="134">
        <f>Systematic[[#This Row],[SampleVariableLabel]]+100*Systematic[[#This Row],[State]]</f>
        <v>7011105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7</v>
      </c>
      <c r="B2436" s="1">
        <f t="shared" si="115"/>
        <v>1</v>
      </c>
      <c r="C2436" s="1">
        <f>IF(Systematic[[#This Row],[VariableIndex]]&gt;1,C2435,IF(C2435+1=StepsPerSubsample,0,C2435+1))</f>
        <v>11</v>
      </c>
      <c r="D2436" s="1">
        <f t="shared" si="116"/>
        <v>6</v>
      </c>
      <c r="E2436" s="1" t="str">
        <f>INDEX(Protocol[Mark],MATCH(C2436,Protocol[Step],0))</f>
        <v>10Ama</v>
      </c>
      <c r="F2436" s="151" t="str">
        <f>INDEX(Variables[Variable],MATCH(Systematic[[#This Row],[VariableIndex]],Variables[Index],0))</f>
        <v>FCR (mt: ROX-corr.)</v>
      </c>
      <c r="G2436" s="134">
        <f>Systematic[[#This Row],[Sample]]*1000000+Systematic[[#This Row],[SubSample]]*10000+Systematic[[#This Row],[VariableIndex]]</f>
        <v>7010006</v>
      </c>
      <c r="H2436" s="134">
        <f>Systematic[[#This Row],[SampleVariableLabel]]+100*Systematic[[#This Row],[State]]</f>
        <v>7011106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7</v>
      </c>
      <c r="B2437" s="1">
        <f t="shared" si="115"/>
        <v>1</v>
      </c>
      <c r="C2437" s="1">
        <f>IF(Systematic[[#This Row],[VariableIndex]]&gt;1,C2436,IF(C2436+1=StepsPerSubsample,0,C2436+1))</f>
        <v>11</v>
      </c>
      <c r="D2437" s="1">
        <f t="shared" si="116"/>
        <v>7</v>
      </c>
      <c r="E2437" s="1" t="str">
        <f>INDEX(Protocol[Mark],MATCH(C2437,Protocol[Step],0))</f>
        <v>10Ama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7010007</v>
      </c>
      <c r="H2437" s="134">
        <f>Systematic[[#This Row],[SampleVariableLabel]]+100*Systematic[[#This Row],[State]]</f>
        <v>7011107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7</v>
      </c>
      <c r="B2438" s="1">
        <f t="shared" si="115"/>
        <v>1</v>
      </c>
      <c r="C2438" s="1">
        <f>IF(Systematic[[#This Row],[VariableIndex]]&gt;1,C2437,IF(C2437+1=StepsPerSubsample,0,C2437+1))</f>
        <v>12</v>
      </c>
      <c r="D2438" s="1">
        <f t="shared" si="116"/>
        <v>1</v>
      </c>
      <c r="E2438" s="1" t="str">
        <f>INDEX(Protocol[Mark],MATCH(C2438,Protocol[Step],0))</f>
        <v>11AsTm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7010001</v>
      </c>
      <c r="H2438" s="134">
        <f>Systematic[[#This Row],[SampleVariableLabel]]+100*Systematic[[#This Row],[State]]</f>
        <v>7011201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7</v>
      </c>
      <c r="B2439" s="1">
        <f t="shared" si="115"/>
        <v>1</v>
      </c>
      <c r="C2439" s="1">
        <f>IF(Systematic[[#This Row],[VariableIndex]]&gt;1,C2438,IF(C2438+1=StepsPerSubsample,0,C2438+1))</f>
        <v>12</v>
      </c>
      <c r="D2439" s="1">
        <f t="shared" si="116"/>
        <v>2</v>
      </c>
      <c r="E2439" s="1" t="str">
        <f>INDEX(Protocol[Mark],MATCH(C2439,Protocol[Step],0))</f>
        <v>11AsTm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7010002</v>
      </c>
      <c r="H2439" s="134">
        <f>Systematic[[#This Row],[SampleVariableLabel]]+100*Systematic[[#This Row],[State]]</f>
        <v>7011202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7</v>
      </c>
      <c r="B2440" s="1">
        <f t="shared" si="115"/>
        <v>1</v>
      </c>
      <c r="C2440" s="1">
        <f>IF(Systematic[[#This Row],[VariableIndex]]&gt;1,C2439,IF(C2439+1=StepsPerSubsample,0,C2439+1))</f>
        <v>12</v>
      </c>
      <c r="D2440" s="1">
        <f t="shared" si="116"/>
        <v>3</v>
      </c>
      <c r="E2440" s="1" t="str">
        <f>INDEX(Protocol[Mark],MATCH(C2440,Protocol[Step],0))</f>
        <v>11AsTm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7010003</v>
      </c>
      <c r="H2440" s="134">
        <f>Systematic[[#This Row],[SampleVariableLabel]]+100*Systematic[[#This Row],[State]]</f>
        <v>7011203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7</v>
      </c>
      <c r="B2441" s="1">
        <f t="shared" si="115"/>
        <v>1</v>
      </c>
      <c r="C2441" s="1">
        <f>IF(Systematic[[#This Row],[VariableIndex]]&gt;1,C2440,IF(C2440+1=StepsPerSubsample,0,C2440+1))</f>
        <v>12</v>
      </c>
      <c r="D2441" s="1">
        <f t="shared" si="116"/>
        <v>4</v>
      </c>
      <c r="E2441" s="1" t="str">
        <f>INDEX(Protocol[Mark],MATCH(C2441,Protocol[Step],0))</f>
        <v>11AsTm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7010004</v>
      </c>
      <c r="H2441" s="134">
        <f>Systematic[[#This Row],[SampleVariableLabel]]+100*Systematic[[#This Row],[State]]</f>
        <v>7011204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7</v>
      </c>
      <c r="B2442" s="1">
        <f t="shared" si="115"/>
        <v>1</v>
      </c>
      <c r="C2442" s="1">
        <f>IF(Systematic[[#This Row],[VariableIndex]]&gt;1,C2441,IF(C2441+1=StepsPerSubsample,0,C2441+1))</f>
        <v>12</v>
      </c>
      <c r="D2442" s="1">
        <f t="shared" si="116"/>
        <v>5</v>
      </c>
      <c r="E2442" s="1" t="str">
        <f>INDEX(Protocol[Mark],MATCH(C2442,Protocol[Step],0))</f>
        <v>11AsTm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7010005</v>
      </c>
      <c r="H2442" s="134">
        <f>Systematic[[#This Row],[SampleVariableLabel]]+100*Systematic[[#This Row],[State]]</f>
        <v>7011205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7</v>
      </c>
      <c r="B2443" s="1">
        <f t="shared" si="115"/>
        <v>1</v>
      </c>
      <c r="C2443" s="1">
        <f>IF(Systematic[[#This Row],[VariableIndex]]&gt;1,C2442,IF(C2442+1=StepsPerSubsample,0,C2442+1))</f>
        <v>12</v>
      </c>
      <c r="D2443" s="1">
        <f t="shared" si="116"/>
        <v>6</v>
      </c>
      <c r="E2443" s="1" t="str">
        <f>INDEX(Protocol[Mark],MATCH(C2443,Protocol[Step],0))</f>
        <v>11AsTm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7010006</v>
      </c>
      <c r="H2443" s="134">
        <f>Systematic[[#This Row],[SampleVariableLabel]]+100*Systematic[[#This Row],[State]]</f>
        <v>7011206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7</v>
      </c>
      <c r="B2444" s="1">
        <f t="shared" si="115"/>
        <v>1</v>
      </c>
      <c r="C2444" s="1">
        <f>IF(Systematic[[#This Row],[VariableIndex]]&gt;1,C2443,IF(C2443+1=StepsPerSubsample,0,C2443+1))</f>
        <v>12</v>
      </c>
      <c r="D2444" s="1">
        <f t="shared" si="116"/>
        <v>7</v>
      </c>
      <c r="E2444" s="1" t="str">
        <f>INDEX(Protocol[Mark],MATCH(C2444,Protocol[Step],0))</f>
        <v>11AsTm</v>
      </c>
      <c r="F2444" s="151" t="str">
        <f>INDEX(Variables[Variable],MATCH(Systematic[[#This Row],[VariableIndex]],Variables[Index],0))</f>
        <v>FCR (mt: ROX-corr.)</v>
      </c>
      <c r="G2444" s="134">
        <f>Systematic[[#This Row],[Sample]]*1000000+Systematic[[#This Row],[SubSample]]*10000+Systematic[[#This Row],[VariableIndex]]</f>
        <v>7010007</v>
      </c>
      <c r="H2444" s="134">
        <f>Systematic[[#This Row],[SampleVariableLabel]]+100*Systematic[[#This Row],[State]]</f>
        <v>7011207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7</v>
      </c>
      <c r="B2445" s="1">
        <f t="shared" si="115"/>
        <v>1</v>
      </c>
      <c r="C2445" s="1">
        <f>IF(Systematic[[#This Row],[VariableIndex]]&gt;1,C2444,IF(C2444+1=StepsPerSubsample,0,C2444+1))</f>
        <v>13</v>
      </c>
      <c r="D2445" s="1">
        <f t="shared" si="116"/>
        <v>1</v>
      </c>
      <c r="E2445" s="1" t="str">
        <f>INDEX(Protocol[Mark],MATCH(C2445,Protocol[Step],0))</f>
        <v>12Azd</v>
      </c>
      <c r="F2445" s="151" t="str">
        <f>INDEX(Variables[Variable],MATCH(Systematic[[#This Row],[VariableIndex]],Variables[Index],0))</f>
        <v>O2 concentration</v>
      </c>
      <c r="G2445" s="134">
        <f>Systematic[[#This Row],[Sample]]*1000000+Systematic[[#This Row],[SubSample]]*10000+Systematic[[#This Row],[VariableIndex]]</f>
        <v>7010001</v>
      </c>
      <c r="H2445" s="134">
        <f>Systematic[[#This Row],[SampleVariableLabel]]+100*Systematic[[#This Row],[State]]</f>
        <v>7011301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7</v>
      </c>
      <c r="B2446" s="1">
        <f t="shared" si="115"/>
        <v>1</v>
      </c>
      <c r="C2446" s="1">
        <f>IF(Systematic[[#This Row],[VariableIndex]]&gt;1,C2445,IF(C2445+1=StepsPerSubsample,0,C2445+1))</f>
        <v>13</v>
      </c>
      <c r="D2446" s="1">
        <f t="shared" si="116"/>
        <v>2</v>
      </c>
      <c r="E2446" s="1" t="str">
        <f>INDEX(Protocol[Mark],MATCH(C2446,Protocol[Step],0))</f>
        <v>12Azd</v>
      </c>
      <c r="F2446" s="151" t="str">
        <f>INDEX(Variables[Variable],MATCH(Systematic[[#This Row],[VariableIndex]],Variables[Index],0))</f>
        <v>O2 flux per volume</v>
      </c>
      <c r="G2446" s="134">
        <f>Systematic[[#This Row],[Sample]]*1000000+Systematic[[#This Row],[SubSample]]*10000+Systematic[[#This Row],[VariableIndex]]</f>
        <v>7010002</v>
      </c>
      <c r="H2446" s="134">
        <f>Systematic[[#This Row],[SampleVariableLabel]]+100*Systematic[[#This Row],[State]]</f>
        <v>7011302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7</v>
      </c>
      <c r="B2447" s="1">
        <f t="shared" si="115"/>
        <v>1</v>
      </c>
      <c r="C2447" s="1">
        <f>IF(Systematic[[#This Row],[VariableIndex]]&gt;1,C2446,IF(C2446+1=StepsPerSubsample,0,C2446+1))</f>
        <v>13</v>
      </c>
      <c r="D2447" s="1">
        <f t="shared" si="116"/>
        <v>3</v>
      </c>
      <c r="E2447" s="1" t="str">
        <f>INDEX(Protocol[Mark],MATCH(C2447,Protocol[Step],0))</f>
        <v>12Azd</v>
      </c>
      <c r="F2447" s="151" t="str">
        <f>INDEX(Variables[Variable],MATCH(Systematic[[#This Row],[VariableIndex]],Variables[Index],0))</f>
        <v>Specific flux</v>
      </c>
      <c r="G2447" s="134">
        <f>Systematic[[#This Row],[Sample]]*1000000+Systematic[[#This Row],[SubSample]]*10000+Systematic[[#This Row],[VariableIndex]]</f>
        <v>7010003</v>
      </c>
      <c r="H2447" s="134">
        <f>Systematic[[#This Row],[SampleVariableLabel]]+100*Systematic[[#This Row],[State]]</f>
        <v>7011303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7</v>
      </c>
      <c r="B2448" s="1">
        <f t="shared" si="115"/>
        <v>1</v>
      </c>
      <c r="C2448" s="1">
        <f>IF(Systematic[[#This Row],[VariableIndex]]&gt;1,C2447,IF(C2447+1=StepsPerSubsample,0,C2447+1))</f>
        <v>13</v>
      </c>
      <c r="D2448" s="1">
        <f t="shared" si="116"/>
        <v>4</v>
      </c>
      <c r="E2448" s="1" t="str">
        <f>INDEX(Protocol[Mark],MATCH(C2448,Protocol[Step],0))</f>
        <v>12Azd</v>
      </c>
      <c r="F2448" s="151" t="str">
        <f>INDEX(Variables[Variable],MATCH(Systematic[[#This Row],[VariableIndex]],Variables[Index],0))</f>
        <v>Flux control ratio</v>
      </c>
      <c r="G2448" s="134">
        <f>Systematic[[#This Row],[Sample]]*1000000+Systematic[[#This Row],[SubSample]]*10000+Systematic[[#This Row],[VariableIndex]]</f>
        <v>7010004</v>
      </c>
      <c r="H2448" s="134">
        <f>Systematic[[#This Row],[SampleVariableLabel]]+100*Systematic[[#This Row],[State]]</f>
        <v>7011304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7</v>
      </c>
      <c r="B2449" s="1">
        <f t="shared" si="115"/>
        <v>1</v>
      </c>
      <c r="C2449" s="1">
        <f>IF(Systematic[[#This Row],[VariableIndex]]&gt;1,C2448,IF(C2448+1=StepsPerSubsample,0,C2448+1))</f>
        <v>13</v>
      </c>
      <c r="D2449" s="1">
        <f t="shared" si="116"/>
        <v>5</v>
      </c>
      <c r="E2449" s="1" t="str">
        <f>INDEX(Protocol[Mark],MATCH(C2449,Protocol[Step],0))</f>
        <v>12Azd</v>
      </c>
      <c r="F2449" s="151" t="str">
        <f>INDEX(Variables[Variable],MATCH(Systematic[[#This Row],[VariableIndex]],Variables[Index],0))</f>
        <v>Specific flux (mt)</v>
      </c>
      <c r="G2449" s="134">
        <f>Systematic[[#This Row],[Sample]]*1000000+Systematic[[#This Row],[SubSample]]*10000+Systematic[[#This Row],[VariableIndex]]</f>
        <v>7010005</v>
      </c>
      <c r="H2449" s="134">
        <f>Systematic[[#This Row],[SampleVariableLabel]]+100*Systematic[[#This Row],[State]]</f>
        <v>7011305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7</v>
      </c>
      <c r="B2450" s="1">
        <f t="shared" si="115"/>
        <v>1</v>
      </c>
      <c r="C2450" s="1">
        <f>IF(Systematic[[#This Row],[VariableIndex]]&gt;1,C2449,IF(C2449+1=StepsPerSubsample,0,C2449+1))</f>
        <v>13</v>
      </c>
      <c r="D2450" s="1">
        <f t="shared" si="116"/>
        <v>6</v>
      </c>
      <c r="E2450" s="1" t="str">
        <f>INDEX(Protocol[Mark],MATCH(C2450,Protocol[Step],0))</f>
        <v>12Azd</v>
      </c>
      <c r="F2450" s="151" t="str">
        <f>INDEX(Variables[Variable],MATCH(Systematic[[#This Row],[VariableIndex]],Variables[Index],0))</f>
        <v>FCR (mt: ROX-corr.)</v>
      </c>
      <c r="G2450" s="134">
        <f>Systematic[[#This Row],[Sample]]*1000000+Systematic[[#This Row],[SubSample]]*10000+Systematic[[#This Row],[VariableIndex]]</f>
        <v>7010006</v>
      </c>
      <c r="H2450" s="134">
        <f>Systematic[[#This Row],[SampleVariableLabel]]+100*Systematic[[#This Row],[State]]</f>
        <v>7011306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7</v>
      </c>
      <c r="B2451" s="1">
        <f t="shared" si="115"/>
        <v>1</v>
      </c>
      <c r="C2451" s="1">
        <f>IF(Systematic[[#This Row],[VariableIndex]]&gt;1,C2450,IF(C2450+1=StepsPerSubsample,0,C2450+1))</f>
        <v>13</v>
      </c>
      <c r="D2451" s="1">
        <f t="shared" si="116"/>
        <v>7</v>
      </c>
      <c r="E2451" s="1" t="str">
        <f>INDEX(Protocol[Mark],MATCH(C2451,Protocol[Step],0))</f>
        <v>12Azd</v>
      </c>
      <c r="F2451" s="151" t="str">
        <f>INDEX(Variables[Variable],MATCH(Systematic[[#This Row],[VariableIndex]],Variables[Index],0))</f>
        <v>FCR (mt: ROX-corr.)</v>
      </c>
      <c r="G2451" s="134">
        <f>Systematic[[#This Row],[Sample]]*1000000+Systematic[[#This Row],[SubSample]]*10000+Systematic[[#This Row],[VariableIndex]]</f>
        <v>7010007</v>
      </c>
      <c r="H2451" s="134">
        <f>Systematic[[#This Row],[SampleVariableLabel]]+100*Systematic[[#This Row],[State]]</f>
        <v>7011307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7</v>
      </c>
      <c r="B2452" s="1">
        <f t="shared" si="115"/>
        <v>2</v>
      </c>
      <c r="C2452" s="1">
        <f>IF(Systematic[[#This Row],[VariableIndex]]&gt;1,C2451,IF(C2451+1=StepsPerSubsample,0,C2451+1))</f>
        <v>0</v>
      </c>
      <c r="D2452" s="1">
        <f t="shared" si="116"/>
        <v>1</v>
      </c>
      <c r="E2452" s="1" t="str">
        <f>INDEX(Protocol[Mark],MATCH(C2452,Protocol[Step],0))</f>
        <v>1ce</v>
      </c>
      <c r="F2452" s="151" t="str">
        <f>INDEX(Variables[Variable],MATCH(Systematic[[#This Row],[VariableIndex]],Variables[Index],0))</f>
        <v>O2 concentration</v>
      </c>
      <c r="G2452" s="134">
        <f>Systematic[[#This Row],[Sample]]*1000000+Systematic[[#This Row],[SubSample]]*10000+Systematic[[#This Row],[VariableIndex]]</f>
        <v>7020001</v>
      </c>
      <c r="H2452" s="134">
        <f>Systematic[[#This Row],[SampleVariableLabel]]+100*Systematic[[#This Row],[State]]</f>
        <v>7020001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7</v>
      </c>
      <c r="B2453" s="1">
        <f t="shared" si="115"/>
        <v>2</v>
      </c>
      <c r="C2453" s="1">
        <f>IF(Systematic[[#This Row],[VariableIndex]]&gt;1,C2452,IF(C2452+1=StepsPerSubsample,0,C2452+1))</f>
        <v>0</v>
      </c>
      <c r="D2453" s="1">
        <f t="shared" si="116"/>
        <v>2</v>
      </c>
      <c r="E2453" s="1" t="str">
        <f>INDEX(Protocol[Mark],MATCH(C2453,Protocol[Step],0))</f>
        <v>1ce</v>
      </c>
      <c r="F2453" s="151" t="str">
        <f>INDEX(Variables[Variable],MATCH(Systematic[[#This Row],[VariableIndex]],Variables[Index],0))</f>
        <v>O2 flux per volume</v>
      </c>
      <c r="G2453" s="134">
        <f>Systematic[[#This Row],[Sample]]*1000000+Systematic[[#This Row],[SubSample]]*10000+Systematic[[#This Row],[VariableIndex]]</f>
        <v>7020002</v>
      </c>
      <c r="H2453" s="134">
        <f>Systematic[[#This Row],[SampleVariableLabel]]+100*Systematic[[#This Row],[State]]</f>
        <v>7020002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7</v>
      </c>
      <c r="B2454" s="1">
        <f t="shared" si="115"/>
        <v>2</v>
      </c>
      <c r="C2454" s="1">
        <f>IF(Systematic[[#This Row],[VariableIndex]]&gt;1,C2453,IF(C2453+1=StepsPerSubsample,0,C2453+1))</f>
        <v>0</v>
      </c>
      <c r="D2454" s="1">
        <f t="shared" si="116"/>
        <v>3</v>
      </c>
      <c r="E2454" s="1" t="str">
        <f>INDEX(Protocol[Mark],MATCH(C2454,Protocol[Step],0))</f>
        <v>1ce</v>
      </c>
      <c r="F2454" s="151" t="str">
        <f>INDEX(Variables[Variable],MATCH(Systematic[[#This Row],[VariableIndex]],Variables[Index],0))</f>
        <v>Specific flux</v>
      </c>
      <c r="G2454" s="134">
        <f>Systematic[[#This Row],[Sample]]*1000000+Systematic[[#This Row],[SubSample]]*10000+Systematic[[#This Row],[VariableIndex]]</f>
        <v>7020003</v>
      </c>
      <c r="H2454" s="134">
        <f>Systematic[[#This Row],[SampleVariableLabel]]+100*Systematic[[#This Row],[State]]</f>
        <v>7020003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7</v>
      </c>
      <c r="B2455" s="1">
        <f t="shared" si="115"/>
        <v>2</v>
      </c>
      <c r="C2455" s="1">
        <f>IF(Systematic[[#This Row],[VariableIndex]]&gt;1,C2454,IF(C2454+1=StepsPerSubsample,0,C2454+1))</f>
        <v>0</v>
      </c>
      <c r="D2455" s="1">
        <f t="shared" si="116"/>
        <v>4</v>
      </c>
      <c r="E2455" s="1" t="str">
        <f>INDEX(Protocol[Mark],MATCH(C2455,Protocol[Step],0))</f>
        <v>1ce</v>
      </c>
      <c r="F2455" s="151" t="str">
        <f>INDEX(Variables[Variable],MATCH(Systematic[[#This Row],[VariableIndex]],Variables[Index],0))</f>
        <v>Flux control ratio</v>
      </c>
      <c r="G2455" s="134">
        <f>Systematic[[#This Row],[Sample]]*1000000+Systematic[[#This Row],[SubSample]]*10000+Systematic[[#This Row],[VariableIndex]]</f>
        <v>7020004</v>
      </c>
      <c r="H2455" s="134">
        <f>Systematic[[#This Row],[SampleVariableLabel]]+100*Systematic[[#This Row],[State]]</f>
        <v>7020004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7</v>
      </c>
      <c r="B2456" s="1">
        <f t="shared" si="115"/>
        <v>2</v>
      </c>
      <c r="C2456" s="1">
        <f>IF(Systematic[[#This Row],[VariableIndex]]&gt;1,C2455,IF(C2455+1=StepsPerSubsample,0,C2455+1))</f>
        <v>0</v>
      </c>
      <c r="D2456" s="1">
        <f t="shared" si="116"/>
        <v>5</v>
      </c>
      <c r="E2456" s="1" t="str">
        <f>INDEX(Protocol[Mark],MATCH(C2456,Protocol[Step],0))</f>
        <v>1ce</v>
      </c>
      <c r="F2456" s="151" t="str">
        <f>INDEX(Variables[Variable],MATCH(Systematic[[#This Row],[VariableIndex]],Variables[Index],0))</f>
        <v>Specific flux (mt)</v>
      </c>
      <c r="G2456" s="134">
        <f>Systematic[[#This Row],[Sample]]*1000000+Systematic[[#This Row],[SubSample]]*10000+Systematic[[#This Row],[VariableIndex]]</f>
        <v>7020005</v>
      </c>
      <c r="H2456" s="134">
        <f>Systematic[[#This Row],[SampleVariableLabel]]+100*Systematic[[#This Row],[State]]</f>
        <v>7020005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7</v>
      </c>
      <c r="B2457" s="1">
        <f t="shared" si="115"/>
        <v>2</v>
      </c>
      <c r="C2457" s="1">
        <f>IF(Systematic[[#This Row],[VariableIndex]]&gt;1,C2456,IF(C2456+1=StepsPerSubsample,0,C2456+1))</f>
        <v>0</v>
      </c>
      <c r="D2457" s="1">
        <f t="shared" si="116"/>
        <v>6</v>
      </c>
      <c r="E2457" s="1" t="str">
        <f>INDEX(Protocol[Mark],MATCH(C2457,Protocol[Step],0))</f>
        <v>1ce</v>
      </c>
      <c r="F2457" s="151" t="str">
        <f>INDEX(Variables[Variable],MATCH(Systematic[[#This Row],[VariableIndex]],Variables[Index],0))</f>
        <v>FCR (mt: ROX-corr.)</v>
      </c>
      <c r="G2457" s="134">
        <f>Systematic[[#This Row],[Sample]]*1000000+Systematic[[#This Row],[SubSample]]*10000+Systematic[[#This Row],[VariableIndex]]</f>
        <v>7020006</v>
      </c>
      <c r="H2457" s="134">
        <f>Systematic[[#This Row],[SampleVariableLabel]]+100*Systematic[[#This Row],[State]]</f>
        <v>7020006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7</v>
      </c>
      <c r="B2458" s="1">
        <f t="shared" si="115"/>
        <v>2</v>
      </c>
      <c r="C2458" s="1">
        <f>IF(Systematic[[#This Row],[VariableIndex]]&gt;1,C2457,IF(C2457+1=StepsPerSubsample,0,C2457+1))</f>
        <v>0</v>
      </c>
      <c r="D2458" s="1">
        <f t="shared" si="116"/>
        <v>7</v>
      </c>
      <c r="E2458" s="1" t="str">
        <f>INDEX(Protocol[Mark],MATCH(C2458,Protocol[Step],0))</f>
        <v>1ce</v>
      </c>
      <c r="F2458" s="151" t="str">
        <f>INDEX(Variables[Variable],MATCH(Systematic[[#This Row],[VariableIndex]],Variables[Index],0))</f>
        <v>FCR (mt: ROX-corr.)</v>
      </c>
      <c r="G2458" s="134">
        <f>Systematic[[#This Row],[Sample]]*1000000+Systematic[[#This Row],[SubSample]]*10000+Systematic[[#This Row],[VariableIndex]]</f>
        <v>7020007</v>
      </c>
      <c r="H2458" s="134">
        <f>Systematic[[#This Row],[SampleVariableLabel]]+100*Systematic[[#This Row],[State]]</f>
        <v>7020007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7</v>
      </c>
      <c r="B2459" s="1">
        <f t="shared" si="115"/>
        <v>2</v>
      </c>
      <c r="C2459" s="1">
        <f>IF(Systematic[[#This Row],[VariableIndex]]&gt;1,C2458,IF(C2458+1=StepsPerSubsample,0,C2458+1))</f>
        <v>1</v>
      </c>
      <c r="D2459" s="1">
        <f t="shared" si="116"/>
        <v>1</v>
      </c>
      <c r="E2459" s="1" t="str">
        <f>INDEX(Protocol[Mark],MATCH(C2459,Protocol[Step],0))</f>
        <v>2P10</v>
      </c>
      <c r="F2459" s="151" t="str">
        <f>INDEX(Variables[Variable],MATCH(Systematic[[#This Row],[VariableIndex]],Variables[Index],0))</f>
        <v>O2 concentration</v>
      </c>
      <c r="G2459" s="134">
        <f>Systematic[[#This Row],[Sample]]*1000000+Systematic[[#This Row],[SubSample]]*10000+Systematic[[#This Row],[VariableIndex]]</f>
        <v>7020001</v>
      </c>
      <c r="H2459" s="134">
        <f>Systematic[[#This Row],[SampleVariableLabel]]+100*Systematic[[#This Row],[State]]</f>
        <v>7020101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7</v>
      </c>
      <c r="B2460" s="1">
        <f t="shared" si="115"/>
        <v>2</v>
      </c>
      <c r="C2460" s="1">
        <f>IF(Systematic[[#This Row],[VariableIndex]]&gt;1,C2459,IF(C2459+1=StepsPerSubsample,0,C2459+1))</f>
        <v>1</v>
      </c>
      <c r="D2460" s="1">
        <f t="shared" si="116"/>
        <v>2</v>
      </c>
      <c r="E2460" s="1" t="str">
        <f>INDEX(Protocol[Mark],MATCH(C2460,Protocol[Step],0))</f>
        <v>2P10</v>
      </c>
      <c r="F2460" s="151" t="str">
        <f>INDEX(Variables[Variable],MATCH(Systematic[[#This Row],[VariableIndex]],Variables[Index],0))</f>
        <v>O2 flux per volume</v>
      </c>
      <c r="G2460" s="134">
        <f>Systematic[[#This Row],[Sample]]*1000000+Systematic[[#This Row],[SubSample]]*10000+Systematic[[#This Row],[VariableIndex]]</f>
        <v>7020002</v>
      </c>
      <c r="H2460" s="134">
        <f>Systematic[[#This Row],[SampleVariableLabel]]+100*Systematic[[#This Row],[State]]</f>
        <v>7020102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7</v>
      </c>
      <c r="B2461" s="1">
        <f t="shared" si="115"/>
        <v>2</v>
      </c>
      <c r="C2461" s="1">
        <f>IF(Systematic[[#This Row],[VariableIndex]]&gt;1,C2460,IF(C2460+1=StepsPerSubsample,0,C2460+1))</f>
        <v>1</v>
      </c>
      <c r="D2461" s="1">
        <f t="shared" si="116"/>
        <v>3</v>
      </c>
      <c r="E2461" s="1" t="str">
        <f>INDEX(Protocol[Mark],MATCH(C2461,Protocol[Step],0))</f>
        <v>2P10</v>
      </c>
      <c r="F2461" s="151" t="str">
        <f>INDEX(Variables[Variable],MATCH(Systematic[[#This Row],[VariableIndex]],Variables[Index],0))</f>
        <v>Specific flux</v>
      </c>
      <c r="G2461" s="134">
        <f>Systematic[[#This Row],[Sample]]*1000000+Systematic[[#This Row],[SubSample]]*10000+Systematic[[#This Row],[VariableIndex]]</f>
        <v>7020003</v>
      </c>
      <c r="H2461" s="134">
        <f>Systematic[[#This Row],[SampleVariableLabel]]+100*Systematic[[#This Row],[State]]</f>
        <v>7020103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7</v>
      </c>
      <c r="B2462" s="1">
        <f t="shared" si="115"/>
        <v>2</v>
      </c>
      <c r="C2462" s="1">
        <f>IF(Systematic[[#This Row],[VariableIndex]]&gt;1,C2461,IF(C2461+1=StepsPerSubsample,0,C2461+1))</f>
        <v>1</v>
      </c>
      <c r="D2462" s="1">
        <f t="shared" si="116"/>
        <v>4</v>
      </c>
      <c r="E2462" s="1" t="str">
        <f>INDEX(Protocol[Mark],MATCH(C2462,Protocol[Step],0))</f>
        <v>2P10</v>
      </c>
      <c r="F2462" s="151" t="str">
        <f>INDEX(Variables[Variable],MATCH(Systematic[[#This Row],[VariableIndex]],Variables[Index],0))</f>
        <v>Flux control ratio</v>
      </c>
      <c r="G2462" s="134">
        <f>Systematic[[#This Row],[Sample]]*1000000+Systematic[[#This Row],[SubSample]]*10000+Systematic[[#This Row],[VariableIndex]]</f>
        <v>7020004</v>
      </c>
      <c r="H2462" s="134">
        <f>Systematic[[#This Row],[SampleVariableLabel]]+100*Systematic[[#This Row],[State]]</f>
        <v>7020104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7</v>
      </c>
      <c r="B2463" s="1">
        <f t="shared" si="115"/>
        <v>2</v>
      </c>
      <c r="C2463" s="1">
        <f>IF(Systematic[[#This Row],[VariableIndex]]&gt;1,C2462,IF(C2462+1=StepsPerSubsample,0,C2462+1))</f>
        <v>1</v>
      </c>
      <c r="D2463" s="1">
        <f t="shared" si="116"/>
        <v>5</v>
      </c>
      <c r="E2463" s="1" t="str">
        <f>INDEX(Protocol[Mark],MATCH(C2463,Protocol[Step],0))</f>
        <v>2P10</v>
      </c>
      <c r="F2463" s="151" t="str">
        <f>INDEX(Variables[Variable],MATCH(Systematic[[#This Row],[VariableIndex]],Variables[Index],0))</f>
        <v>Specific flux (mt)</v>
      </c>
      <c r="G2463" s="134">
        <f>Systematic[[#This Row],[Sample]]*1000000+Systematic[[#This Row],[SubSample]]*10000+Systematic[[#This Row],[VariableIndex]]</f>
        <v>7020005</v>
      </c>
      <c r="H2463" s="134">
        <f>Systematic[[#This Row],[SampleVariableLabel]]+100*Systematic[[#This Row],[State]]</f>
        <v>7020105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7</v>
      </c>
      <c r="B2464" s="1">
        <f t="shared" si="115"/>
        <v>2</v>
      </c>
      <c r="C2464" s="1">
        <f>IF(Systematic[[#This Row],[VariableIndex]]&gt;1,C2463,IF(C2463+1=StepsPerSubsample,0,C2463+1))</f>
        <v>1</v>
      </c>
      <c r="D2464" s="1">
        <f t="shared" si="116"/>
        <v>6</v>
      </c>
      <c r="E2464" s="1" t="str">
        <f>INDEX(Protocol[Mark],MATCH(C2464,Protocol[Step],0))</f>
        <v>2P10</v>
      </c>
      <c r="F2464" s="151" t="str">
        <f>INDEX(Variables[Variable],MATCH(Systematic[[#This Row],[VariableIndex]],Variables[Index],0))</f>
        <v>FCR (mt: ROX-corr.)</v>
      </c>
      <c r="G2464" s="134">
        <f>Systematic[[#This Row],[Sample]]*1000000+Systematic[[#This Row],[SubSample]]*10000+Systematic[[#This Row],[VariableIndex]]</f>
        <v>7020006</v>
      </c>
      <c r="H2464" s="134">
        <f>Systematic[[#This Row],[SampleVariableLabel]]+100*Systematic[[#This Row],[State]]</f>
        <v>7020106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7</v>
      </c>
      <c r="B2465" s="1">
        <f t="shared" si="115"/>
        <v>2</v>
      </c>
      <c r="C2465" s="1">
        <f>IF(Systematic[[#This Row],[VariableIndex]]&gt;1,C2464,IF(C2464+1=StepsPerSubsample,0,C2464+1))</f>
        <v>1</v>
      </c>
      <c r="D2465" s="1">
        <f t="shared" si="116"/>
        <v>7</v>
      </c>
      <c r="E2465" s="1" t="str">
        <f>INDEX(Protocol[Mark],MATCH(C2465,Protocol[Step],0))</f>
        <v>2P10</v>
      </c>
      <c r="F2465" s="151" t="str">
        <f>INDEX(Variables[Variable],MATCH(Systematic[[#This Row],[VariableIndex]],Variables[Index],0))</f>
        <v>FCR (mt: ROX-corr.)</v>
      </c>
      <c r="G2465" s="134">
        <f>Systematic[[#This Row],[Sample]]*1000000+Systematic[[#This Row],[SubSample]]*10000+Systematic[[#This Row],[VariableIndex]]</f>
        <v>7020007</v>
      </c>
      <c r="H2465" s="134">
        <f>Systematic[[#This Row],[SampleVariableLabel]]+100*Systematic[[#This Row],[State]]</f>
        <v>7020107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7</v>
      </c>
      <c r="B2466" s="1">
        <f t="shared" si="115"/>
        <v>2</v>
      </c>
      <c r="C2466" s="1">
        <f>IF(Systematic[[#This Row],[VariableIndex]]&gt;1,C2465,IF(C2465+1=StepsPerSubsample,0,C2465+1))</f>
        <v>2</v>
      </c>
      <c r="D2466" s="1">
        <f t="shared" si="116"/>
        <v>1</v>
      </c>
      <c r="E2466" s="1" t="str">
        <f>INDEX(Protocol[Mark],MATCH(C2466,Protocol[Step],0))</f>
        <v>3Omy</v>
      </c>
      <c r="F2466" s="151" t="str">
        <f>INDEX(Variables[Variable],MATCH(Systematic[[#This Row],[VariableIndex]],Variables[Index],0))</f>
        <v>O2 concentration</v>
      </c>
      <c r="G2466" s="134">
        <f>Systematic[[#This Row],[Sample]]*1000000+Systematic[[#This Row],[SubSample]]*10000+Systematic[[#This Row],[VariableIndex]]</f>
        <v>7020001</v>
      </c>
      <c r="H2466" s="134">
        <f>Systematic[[#This Row],[SampleVariableLabel]]+100*Systematic[[#This Row],[State]]</f>
        <v>7020201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7</v>
      </c>
      <c r="B2467" s="1">
        <f t="shared" si="115"/>
        <v>2</v>
      </c>
      <c r="C2467" s="1">
        <f>IF(Systematic[[#This Row],[VariableIndex]]&gt;1,C2466,IF(C2466+1=StepsPerSubsample,0,C2466+1))</f>
        <v>2</v>
      </c>
      <c r="D2467" s="1">
        <f t="shared" si="116"/>
        <v>2</v>
      </c>
      <c r="E2467" s="1" t="str">
        <f>INDEX(Protocol[Mark],MATCH(C2467,Protocol[Step],0))</f>
        <v>3Omy</v>
      </c>
      <c r="F2467" s="151" t="str">
        <f>INDEX(Variables[Variable],MATCH(Systematic[[#This Row],[VariableIndex]],Variables[Index],0))</f>
        <v>O2 flux per volume</v>
      </c>
      <c r="G2467" s="134">
        <f>Systematic[[#This Row],[Sample]]*1000000+Systematic[[#This Row],[SubSample]]*10000+Systematic[[#This Row],[VariableIndex]]</f>
        <v>7020002</v>
      </c>
      <c r="H2467" s="134">
        <f>Systematic[[#This Row],[SampleVariableLabel]]+100*Systematic[[#This Row],[State]]</f>
        <v>7020202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7</v>
      </c>
      <c r="B2468" s="1">
        <f t="shared" si="115"/>
        <v>2</v>
      </c>
      <c r="C2468" s="1">
        <f>IF(Systematic[[#This Row],[VariableIndex]]&gt;1,C2467,IF(C2467+1=StepsPerSubsample,0,C2467+1))</f>
        <v>2</v>
      </c>
      <c r="D2468" s="1">
        <f t="shared" si="116"/>
        <v>3</v>
      </c>
      <c r="E2468" s="1" t="str">
        <f>INDEX(Protocol[Mark],MATCH(C2468,Protocol[Step],0))</f>
        <v>3Omy</v>
      </c>
      <c r="F2468" s="151" t="str">
        <f>INDEX(Variables[Variable],MATCH(Systematic[[#This Row],[VariableIndex]],Variables[Index],0))</f>
        <v>Specific flux</v>
      </c>
      <c r="G2468" s="134">
        <f>Systematic[[#This Row],[Sample]]*1000000+Systematic[[#This Row],[SubSample]]*10000+Systematic[[#This Row],[VariableIndex]]</f>
        <v>7020003</v>
      </c>
      <c r="H2468" s="134">
        <f>Systematic[[#This Row],[SampleVariableLabel]]+100*Systematic[[#This Row],[State]]</f>
        <v>7020203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7</v>
      </c>
      <c r="B2469" s="1">
        <f t="shared" si="115"/>
        <v>2</v>
      </c>
      <c r="C2469" s="1">
        <f>IF(Systematic[[#This Row],[VariableIndex]]&gt;1,C2468,IF(C2468+1=StepsPerSubsample,0,C2468+1))</f>
        <v>2</v>
      </c>
      <c r="D2469" s="1">
        <f t="shared" si="116"/>
        <v>4</v>
      </c>
      <c r="E2469" s="1" t="str">
        <f>INDEX(Protocol[Mark],MATCH(C2469,Protocol[Step],0))</f>
        <v>3Omy</v>
      </c>
      <c r="F2469" s="151" t="str">
        <f>INDEX(Variables[Variable],MATCH(Systematic[[#This Row],[VariableIndex]],Variables[Index],0))</f>
        <v>Flux control ratio</v>
      </c>
      <c r="G2469" s="134">
        <f>Systematic[[#This Row],[Sample]]*1000000+Systematic[[#This Row],[SubSample]]*10000+Systematic[[#This Row],[VariableIndex]]</f>
        <v>7020004</v>
      </c>
      <c r="H2469" s="134">
        <f>Systematic[[#This Row],[SampleVariableLabel]]+100*Systematic[[#This Row],[State]]</f>
        <v>7020204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7</v>
      </c>
      <c r="B2470" s="1">
        <f t="shared" si="115"/>
        <v>2</v>
      </c>
      <c r="C2470" s="1">
        <f>IF(Systematic[[#This Row],[VariableIndex]]&gt;1,C2469,IF(C2469+1=StepsPerSubsample,0,C2469+1))</f>
        <v>2</v>
      </c>
      <c r="D2470" s="1">
        <f t="shared" si="116"/>
        <v>5</v>
      </c>
      <c r="E2470" s="1" t="str">
        <f>INDEX(Protocol[Mark],MATCH(C2470,Protocol[Step],0))</f>
        <v>3Omy</v>
      </c>
      <c r="F2470" s="151" t="str">
        <f>INDEX(Variables[Variable],MATCH(Systematic[[#This Row],[VariableIndex]],Variables[Index],0))</f>
        <v>Specific flux (mt)</v>
      </c>
      <c r="G2470" s="134">
        <f>Systematic[[#This Row],[Sample]]*1000000+Systematic[[#This Row],[SubSample]]*10000+Systematic[[#This Row],[VariableIndex]]</f>
        <v>7020005</v>
      </c>
      <c r="H2470" s="134">
        <f>Systematic[[#This Row],[SampleVariableLabel]]+100*Systematic[[#This Row],[State]]</f>
        <v>7020205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7</v>
      </c>
      <c r="B2471" s="1">
        <f t="shared" si="115"/>
        <v>2</v>
      </c>
      <c r="C2471" s="1">
        <f>IF(Systematic[[#This Row],[VariableIndex]]&gt;1,C2470,IF(C2470+1=StepsPerSubsample,0,C2470+1))</f>
        <v>2</v>
      </c>
      <c r="D2471" s="1">
        <f t="shared" si="116"/>
        <v>6</v>
      </c>
      <c r="E2471" s="1" t="str">
        <f>INDEX(Protocol[Mark],MATCH(C2471,Protocol[Step],0))</f>
        <v>3Omy</v>
      </c>
      <c r="F2471" s="151" t="str">
        <f>INDEX(Variables[Variable],MATCH(Systematic[[#This Row],[VariableIndex]],Variables[Index],0))</f>
        <v>FCR (mt: ROX-corr.)</v>
      </c>
      <c r="G2471" s="134">
        <f>Systematic[[#This Row],[Sample]]*1000000+Systematic[[#This Row],[SubSample]]*10000+Systematic[[#This Row],[VariableIndex]]</f>
        <v>7020006</v>
      </c>
      <c r="H2471" s="134">
        <f>Systematic[[#This Row],[SampleVariableLabel]]+100*Systematic[[#This Row],[State]]</f>
        <v>7020206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7</v>
      </c>
      <c r="B2472" s="1">
        <f t="shared" si="115"/>
        <v>2</v>
      </c>
      <c r="C2472" s="1">
        <f>IF(Systematic[[#This Row],[VariableIndex]]&gt;1,C2471,IF(C2471+1=StepsPerSubsample,0,C2471+1))</f>
        <v>2</v>
      </c>
      <c r="D2472" s="1">
        <f t="shared" si="116"/>
        <v>7</v>
      </c>
      <c r="E2472" s="1" t="str">
        <f>INDEX(Protocol[Mark],MATCH(C2472,Protocol[Step],0))</f>
        <v>3Omy</v>
      </c>
      <c r="F2472" s="151" t="str">
        <f>INDEX(Variables[Variable],MATCH(Systematic[[#This Row],[VariableIndex]],Variables[Index],0))</f>
        <v>FCR (mt: ROX-corr.)</v>
      </c>
      <c r="G2472" s="134">
        <f>Systematic[[#This Row],[Sample]]*1000000+Systematic[[#This Row],[SubSample]]*10000+Systematic[[#This Row],[VariableIndex]]</f>
        <v>7020007</v>
      </c>
      <c r="H2472" s="134">
        <f>Systematic[[#This Row],[SampleVariableLabel]]+100*Systematic[[#This Row],[State]]</f>
        <v>7020207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7</v>
      </c>
      <c r="B2473" s="1">
        <f t="shared" ref="B2473:B2536" si="118">IF(OR(C2473&gt;0,D2473&gt;1),B2472,IF(B2472=SubsamplesPerSample,1,B2472+1))</f>
        <v>2</v>
      </c>
      <c r="C2473" s="1">
        <f>IF(Systematic[[#This Row],[VariableIndex]]&gt;1,C2472,IF(C2472+1=StepsPerSubsample,0,C2472+1))</f>
        <v>3</v>
      </c>
      <c r="D2473" s="1">
        <f t="shared" si="116"/>
        <v>1</v>
      </c>
      <c r="E2473" s="1" t="str">
        <f>INDEX(Protocol[Mark],MATCH(C2473,Protocol[Step],0))</f>
        <v>4U</v>
      </c>
      <c r="F2473" s="151" t="str">
        <f>INDEX(Variables[Variable],MATCH(Systematic[[#This Row],[VariableIndex]],Variables[Index],0))</f>
        <v>O2 concentration</v>
      </c>
      <c r="G2473" s="134">
        <f>Systematic[[#This Row],[Sample]]*1000000+Systematic[[#This Row],[SubSample]]*10000+Systematic[[#This Row],[VariableIndex]]</f>
        <v>7020001</v>
      </c>
      <c r="H2473" s="134">
        <f>Systematic[[#This Row],[SampleVariableLabel]]+100*Systematic[[#This Row],[State]]</f>
        <v>7020301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7</v>
      </c>
      <c r="B2474" s="1">
        <f t="shared" si="118"/>
        <v>2</v>
      </c>
      <c r="C2474" s="1">
        <f>IF(Systematic[[#This Row],[VariableIndex]]&gt;1,C2473,IF(C2473+1=StepsPerSubsample,0,C2473+1))</f>
        <v>3</v>
      </c>
      <c r="D2474" s="1">
        <f t="shared" si="116"/>
        <v>2</v>
      </c>
      <c r="E2474" s="1" t="str">
        <f>INDEX(Protocol[Mark],MATCH(C2474,Protocol[Step],0))</f>
        <v>4U</v>
      </c>
      <c r="F2474" s="151" t="str">
        <f>INDEX(Variables[Variable],MATCH(Systematic[[#This Row],[VariableIndex]],Variables[Index],0))</f>
        <v>O2 flux per volume</v>
      </c>
      <c r="G2474" s="134">
        <f>Systematic[[#This Row],[Sample]]*1000000+Systematic[[#This Row],[SubSample]]*10000+Systematic[[#This Row],[VariableIndex]]</f>
        <v>7020002</v>
      </c>
      <c r="H2474" s="134">
        <f>Systematic[[#This Row],[SampleVariableLabel]]+100*Systematic[[#This Row],[State]]</f>
        <v>7020302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7</v>
      </c>
      <c r="B2475" s="1">
        <f t="shared" si="118"/>
        <v>2</v>
      </c>
      <c r="C2475" s="1">
        <f>IF(Systematic[[#This Row],[VariableIndex]]&gt;1,C2474,IF(C2474+1=StepsPerSubsample,0,C2474+1))</f>
        <v>3</v>
      </c>
      <c r="D2475" s="1">
        <f t="shared" si="116"/>
        <v>3</v>
      </c>
      <c r="E2475" s="1" t="str">
        <f>INDEX(Protocol[Mark],MATCH(C2475,Protocol[Step],0))</f>
        <v>4U</v>
      </c>
      <c r="F2475" s="151" t="str">
        <f>INDEX(Variables[Variable],MATCH(Systematic[[#This Row],[VariableIndex]],Variables[Index],0))</f>
        <v>Specific flux</v>
      </c>
      <c r="G2475" s="134">
        <f>Systematic[[#This Row],[Sample]]*1000000+Systematic[[#This Row],[SubSample]]*10000+Systematic[[#This Row],[VariableIndex]]</f>
        <v>7020003</v>
      </c>
      <c r="H2475" s="134">
        <f>Systematic[[#This Row],[SampleVariableLabel]]+100*Systematic[[#This Row],[State]]</f>
        <v>7020303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7</v>
      </c>
      <c r="B2476" s="1">
        <f t="shared" si="118"/>
        <v>2</v>
      </c>
      <c r="C2476" s="1">
        <f>IF(Systematic[[#This Row],[VariableIndex]]&gt;1,C2475,IF(C2475+1=StepsPerSubsample,0,C2475+1))</f>
        <v>3</v>
      </c>
      <c r="D2476" s="1">
        <f t="shared" si="116"/>
        <v>4</v>
      </c>
      <c r="E2476" s="1" t="str">
        <f>INDEX(Protocol[Mark],MATCH(C2476,Protocol[Step],0))</f>
        <v>4U</v>
      </c>
      <c r="F2476" s="151" t="str">
        <f>INDEX(Variables[Variable],MATCH(Systematic[[#This Row],[VariableIndex]],Variables[Index],0))</f>
        <v>Flux control ratio</v>
      </c>
      <c r="G2476" s="134">
        <f>Systematic[[#This Row],[Sample]]*1000000+Systematic[[#This Row],[SubSample]]*10000+Systematic[[#This Row],[VariableIndex]]</f>
        <v>7020004</v>
      </c>
      <c r="H2476" s="134">
        <f>Systematic[[#This Row],[SampleVariableLabel]]+100*Systematic[[#This Row],[State]]</f>
        <v>7020304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7</v>
      </c>
      <c r="B2477" s="1">
        <f t="shared" si="118"/>
        <v>2</v>
      </c>
      <c r="C2477" s="1">
        <f>IF(Systematic[[#This Row],[VariableIndex]]&gt;1,C2476,IF(C2476+1=StepsPerSubsample,0,C2476+1))</f>
        <v>3</v>
      </c>
      <c r="D2477" s="1">
        <f t="shared" si="116"/>
        <v>5</v>
      </c>
      <c r="E2477" s="1" t="str">
        <f>INDEX(Protocol[Mark],MATCH(C2477,Protocol[Step],0))</f>
        <v>4U</v>
      </c>
      <c r="F2477" s="151" t="str">
        <f>INDEX(Variables[Variable],MATCH(Systematic[[#This Row],[VariableIndex]],Variables[Index],0))</f>
        <v>Specific flux (mt)</v>
      </c>
      <c r="G2477" s="134">
        <f>Systematic[[#This Row],[Sample]]*1000000+Systematic[[#This Row],[SubSample]]*10000+Systematic[[#This Row],[VariableIndex]]</f>
        <v>7020005</v>
      </c>
      <c r="H2477" s="134">
        <f>Systematic[[#This Row],[SampleVariableLabel]]+100*Systematic[[#This Row],[State]]</f>
        <v>7020305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7</v>
      </c>
      <c r="B2478" s="1">
        <f t="shared" si="118"/>
        <v>2</v>
      </c>
      <c r="C2478" s="1">
        <f>IF(Systematic[[#This Row],[VariableIndex]]&gt;1,C2477,IF(C2477+1=StepsPerSubsample,0,C2477+1))</f>
        <v>3</v>
      </c>
      <c r="D2478" s="1">
        <f t="shared" si="116"/>
        <v>6</v>
      </c>
      <c r="E2478" s="1" t="str">
        <f>INDEX(Protocol[Mark],MATCH(C2478,Protocol[Step],0))</f>
        <v>4U</v>
      </c>
      <c r="F2478" s="151" t="str">
        <f>INDEX(Variables[Variable],MATCH(Systematic[[#This Row],[VariableIndex]],Variables[Index],0))</f>
        <v>FCR (mt: ROX-corr.)</v>
      </c>
      <c r="G2478" s="134">
        <f>Systematic[[#This Row],[Sample]]*1000000+Systematic[[#This Row],[SubSample]]*10000+Systematic[[#This Row],[VariableIndex]]</f>
        <v>7020006</v>
      </c>
      <c r="H2478" s="134">
        <f>Systematic[[#This Row],[SampleVariableLabel]]+100*Systematic[[#This Row],[State]]</f>
        <v>7020306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7</v>
      </c>
      <c r="B2479" s="1">
        <f t="shared" si="118"/>
        <v>2</v>
      </c>
      <c r="C2479" s="1">
        <f>IF(Systematic[[#This Row],[VariableIndex]]&gt;1,C2478,IF(C2478+1=StepsPerSubsample,0,C2478+1))</f>
        <v>3</v>
      </c>
      <c r="D2479" s="1">
        <f t="shared" si="116"/>
        <v>7</v>
      </c>
      <c r="E2479" s="1" t="str">
        <f>INDEX(Protocol[Mark],MATCH(C2479,Protocol[Step],0))</f>
        <v>4U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7020007</v>
      </c>
      <c r="H2479" s="134">
        <f>Systematic[[#This Row],[SampleVariableLabel]]+100*Systematic[[#This Row],[State]]</f>
        <v>7020307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7</v>
      </c>
      <c r="B2480" s="1">
        <f t="shared" si="118"/>
        <v>2</v>
      </c>
      <c r="C2480" s="1">
        <f>IF(Systematic[[#This Row],[VariableIndex]]&gt;1,C2479,IF(C2479+1=StepsPerSubsample,0,C2479+1))</f>
        <v>4</v>
      </c>
      <c r="D2480" s="1">
        <f t="shared" si="116"/>
        <v>1</v>
      </c>
      <c r="E2480" s="1" t="str">
        <f>INDEX(Protocol[Mark],MATCH(C2480,Protocol[Step],0))</f>
        <v>5Glc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7020001</v>
      </c>
      <c r="H2480" s="134">
        <f>Systematic[[#This Row],[SampleVariableLabel]]+100*Systematic[[#This Row],[State]]</f>
        <v>7020401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7</v>
      </c>
      <c r="B2481" s="1">
        <f t="shared" si="118"/>
        <v>2</v>
      </c>
      <c r="C2481" s="1">
        <f>IF(Systematic[[#This Row],[VariableIndex]]&gt;1,C2480,IF(C2480+1=StepsPerSubsample,0,C2480+1))</f>
        <v>4</v>
      </c>
      <c r="D2481" s="1">
        <f t="shared" si="116"/>
        <v>2</v>
      </c>
      <c r="E2481" s="1" t="str">
        <f>INDEX(Protocol[Mark],MATCH(C2481,Protocol[Step],0))</f>
        <v>5Glc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7020002</v>
      </c>
      <c r="H2481" s="134">
        <f>Systematic[[#This Row],[SampleVariableLabel]]+100*Systematic[[#This Row],[State]]</f>
        <v>7020402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7</v>
      </c>
      <c r="B2482" s="1">
        <f t="shared" si="118"/>
        <v>2</v>
      </c>
      <c r="C2482" s="1">
        <f>IF(Systematic[[#This Row],[VariableIndex]]&gt;1,C2481,IF(C2481+1=StepsPerSubsample,0,C2481+1))</f>
        <v>4</v>
      </c>
      <c r="D2482" s="1">
        <f t="shared" si="116"/>
        <v>3</v>
      </c>
      <c r="E2482" s="1" t="str">
        <f>INDEX(Protocol[Mark],MATCH(C2482,Protocol[Step],0))</f>
        <v>5Glc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7020003</v>
      </c>
      <c r="H2482" s="134">
        <f>Systematic[[#This Row],[SampleVariableLabel]]+100*Systematic[[#This Row],[State]]</f>
        <v>7020403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7</v>
      </c>
      <c r="B2483" s="1">
        <f t="shared" si="118"/>
        <v>2</v>
      </c>
      <c r="C2483" s="1">
        <f>IF(Systematic[[#This Row],[VariableIndex]]&gt;1,C2482,IF(C2482+1=StepsPerSubsample,0,C2482+1))</f>
        <v>4</v>
      </c>
      <c r="D2483" s="1">
        <f t="shared" si="116"/>
        <v>4</v>
      </c>
      <c r="E2483" s="1" t="str">
        <f>INDEX(Protocol[Mark],MATCH(C2483,Protocol[Step],0))</f>
        <v>5Glc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7020004</v>
      </c>
      <c r="H2483" s="134">
        <f>Systematic[[#This Row],[SampleVariableLabel]]+100*Systematic[[#This Row],[State]]</f>
        <v>7020404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7</v>
      </c>
      <c r="B2484" s="1">
        <f t="shared" si="118"/>
        <v>2</v>
      </c>
      <c r="C2484" s="1">
        <f>IF(Systematic[[#This Row],[VariableIndex]]&gt;1,C2483,IF(C2483+1=StepsPerSubsample,0,C2483+1))</f>
        <v>4</v>
      </c>
      <c r="D2484" s="1">
        <f t="shared" si="116"/>
        <v>5</v>
      </c>
      <c r="E2484" s="1" t="str">
        <f>INDEX(Protocol[Mark],MATCH(C2484,Protocol[Step],0))</f>
        <v>5Glc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7020005</v>
      </c>
      <c r="H2484" s="134">
        <f>Systematic[[#This Row],[SampleVariableLabel]]+100*Systematic[[#This Row],[State]]</f>
        <v>7020405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7</v>
      </c>
      <c r="B2485" s="1">
        <f t="shared" si="118"/>
        <v>2</v>
      </c>
      <c r="C2485" s="1">
        <f>IF(Systematic[[#This Row],[VariableIndex]]&gt;1,C2484,IF(C2484+1=StepsPerSubsample,0,C2484+1))</f>
        <v>4</v>
      </c>
      <c r="D2485" s="1">
        <f t="shared" si="116"/>
        <v>6</v>
      </c>
      <c r="E2485" s="1" t="str">
        <f>INDEX(Protocol[Mark],MATCH(C2485,Protocol[Step],0))</f>
        <v>5Glc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7020006</v>
      </c>
      <c r="H2485" s="134">
        <f>Systematic[[#This Row],[SampleVariableLabel]]+100*Systematic[[#This Row],[State]]</f>
        <v>7020406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7</v>
      </c>
      <c r="B2486" s="1">
        <f t="shared" si="118"/>
        <v>2</v>
      </c>
      <c r="C2486" s="1">
        <f>IF(Systematic[[#This Row],[VariableIndex]]&gt;1,C2485,IF(C2485+1=StepsPerSubsample,0,C2485+1))</f>
        <v>4</v>
      </c>
      <c r="D2486" s="1">
        <f t="shared" si="116"/>
        <v>7</v>
      </c>
      <c r="E2486" s="1" t="str">
        <f>INDEX(Protocol[Mark],MATCH(C2486,Protocol[Step],0))</f>
        <v>5Glc</v>
      </c>
      <c r="F2486" s="151" t="str">
        <f>INDEX(Variables[Variable],MATCH(Systematic[[#This Row],[VariableIndex]],Variables[Index],0))</f>
        <v>FCR (mt: ROX-corr.)</v>
      </c>
      <c r="G2486" s="134">
        <f>Systematic[[#This Row],[Sample]]*1000000+Systematic[[#This Row],[SubSample]]*10000+Systematic[[#This Row],[VariableIndex]]</f>
        <v>7020007</v>
      </c>
      <c r="H2486" s="134">
        <f>Systematic[[#This Row],[SampleVariableLabel]]+100*Systematic[[#This Row],[State]]</f>
        <v>7020407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7</v>
      </c>
      <c r="B2487" s="1">
        <f t="shared" si="118"/>
        <v>2</v>
      </c>
      <c r="C2487" s="1">
        <f>IF(Systematic[[#This Row],[VariableIndex]]&gt;1,C2486,IF(C2486+1=StepsPerSubsample,0,C2486+1))</f>
        <v>5</v>
      </c>
      <c r="D2487" s="1">
        <f t="shared" si="116"/>
        <v>1</v>
      </c>
      <c r="E2487" s="1" t="str">
        <f>INDEX(Protocol[Mark],MATCH(C2487,Protocol[Step],0))</f>
        <v>6M2</v>
      </c>
      <c r="F2487" s="151" t="str">
        <f>INDEX(Variables[Variable],MATCH(Systematic[[#This Row],[VariableIndex]],Variables[Index],0))</f>
        <v>O2 concentration</v>
      </c>
      <c r="G2487" s="134">
        <f>Systematic[[#This Row],[Sample]]*1000000+Systematic[[#This Row],[SubSample]]*10000+Systematic[[#This Row],[VariableIndex]]</f>
        <v>7020001</v>
      </c>
      <c r="H2487" s="134">
        <f>Systematic[[#This Row],[SampleVariableLabel]]+100*Systematic[[#This Row],[State]]</f>
        <v>7020501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7</v>
      </c>
      <c r="B2488" s="1">
        <f t="shared" si="118"/>
        <v>2</v>
      </c>
      <c r="C2488" s="1">
        <f>IF(Systematic[[#This Row],[VariableIndex]]&gt;1,C2487,IF(C2487+1=StepsPerSubsample,0,C2487+1))</f>
        <v>5</v>
      </c>
      <c r="D2488" s="1">
        <f t="shared" si="116"/>
        <v>2</v>
      </c>
      <c r="E2488" s="1" t="str">
        <f>INDEX(Protocol[Mark],MATCH(C2488,Protocol[Step],0))</f>
        <v>6M2</v>
      </c>
      <c r="F2488" s="151" t="str">
        <f>INDEX(Variables[Variable],MATCH(Systematic[[#This Row],[VariableIndex]],Variables[Index],0))</f>
        <v>O2 flux per volume</v>
      </c>
      <c r="G2488" s="134">
        <f>Systematic[[#This Row],[Sample]]*1000000+Systematic[[#This Row],[SubSample]]*10000+Systematic[[#This Row],[VariableIndex]]</f>
        <v>7020002</v>
      </c>
      <c r="H2488" s="134">
        <f>Systematic[[#This Row],[SampleVariableLabel]]+100*Systematic[[#This Row],[State]]</f>
        <v>7020502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7</v>
      </c>
      <c r="B2489" s="1">
        <f t="shared" si="118"/>
        <v>2</v>
      </c>
      <c r="C2489" s="1">
        <f>IF(Systematic[[#This Row],[VariableIndex]]&gt;1,C2488,IF(C2488+1=StepsPerSubsample,0,C2488+1))</f>
        <v>5</v>
      </c>
      <c r="D2489" s="1">
        <f t="shared" si="116"/>
        <v>3</v>
      </c>
      <c r="E2489" s="1" t="str">
        <f>INDEX(Protocol[Mark],MATCH(C2489,Protocol[Step],0))</f>
        <v>6M2</v>
      </c>
      <c r="F2489" s="151" t="str">
        <f>INDEX(Variables[Variable],MATCH(Systematic[[#This Row],[VariableIndex]],Variables[Index],0))</f>
        <v>Specific flux</v>
      </c>
      <c r="G2489" s="134">
        <f>Systematic[[#This Row],[Sample]]*1000000+Systematic[[#This Row],[SubSample]]*10000+Systematic[[#This Row],[VariableIndex]]</f>
        <v>7020003</v>
      </c>
      <c r="H2489" s="134">
        <f>Systematic[[#This Row],[SampleVariableLabel]]+100*Systematic[[#This Row],[State]]</f>
        <v>7020503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7</v>
      </c>
      <c r="B2490" s="1">
        <f t="shared" si="118"/>
        <v>2</v>
      </c>
      <c r="C2490" s="1">
        <f>IF(Systematic[[#This Row],[VariableIndex]]&gt;1,C2489,IF(C2489+1=StepsPerSubsample,0,C2489+1))</f>
        <v>5</v>
      </c>
      <c r="D2490" s="1">
        <f t="shared" si="116"/>
        <v>4</v>
      </c>
      <c r="E2490" s="1" t="str">
        <f>INDEX(Protocol[Mark],MATCH(C2490,Protocol[Step],0))</f>
        <v>6M2</v>
      </c>
      <c r="F2490" s="151" t="str">
        <f>INDEX(Variables[Variable],MATCH(Systematic[[#This Row],[VariableIndex]],Variables[Index],0))</f>
        <v>Flux control ratio</v>
      </c>
      <c r="G2490" s="134">
        <f>Systematic[[#This Row],[Sample]]*1000000+Systematic[[#This Row],[SubSample]]*10000+Systematic[[#This Row],[VariableIndex]]</f>
        <v>7020004</v>
      </c>
      <c r="H2490" s="134">
        <f>Systematic[[#This Row],[SampleVariableLabel]]+100*Systematic[[#This Row],[State]]</f>
        <v>7020504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7</v>
      </c>
      <c r="B2491" s="1">
        <f t="shared" si="118"/>
        <v>2</v>
      </c>
      <c r="C2491" s="1">
        <f>IF(Systematic[[#This Row],[VariableIndex]]&gt;1,C2490,IF(C2490+1=StepsPerSubsample,0,C2490+1))</f>
        <v>5</v>
      </c>
      <c r="D2491" s="1">
        <f t="shared" si="116"/>
        <v>5</v>
      </c>
      <c r="E2491" s="1" t="str">
        <f>INDEX(Protocol[Mark],MATCH(C2491,Protocol[Step],0))</f>
        <v>6M2</v>
      </c>
      <c r="F2491" s="151" t="str">
        <f>INDEX(Variables[Variable],MATCH(Systematic[[#This Row],[VariableIndex]],Variables[Index],0))</f>
        <v>Specific flux (mt)</v>
      </c>
      <c r="G2491" s="134">
        <f>Systematic[[#This Row],[Sample]]*1000000+Systematic[[#This Row],[SubSample]]*10000+Systematic[[#This Row],[VariableIndex]]</f>
        <v>7020005</v>
      </c>
      <c r="H2491" s="134">
        <f>Systematic[[#This Row],[SampleVariableLabel]]+100*Systematic[[#This Row],[State]]</f>
        <v>7020505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7</v>
      </c>
      <c r="B2492" s="1">
        <f t="shared" si="118"/>
        <v>2</v>
      </c>
      <c r="C2492" s="1">
        <f>IF(Systematic[[#This Row],[VariableIndex]]&gt;1,C2491,IF(C2491+1=StepsPerSubsample,0,C2491+1))</f>
        <v>5</v>
      </c>
      <c r="D2492" s="1">
        <f t="shared" si="116"/>
        <v>6</v>
      </c>
      <c r="E2492" s="1" t="str">
        <f>INDEX(Protocol[Mark],MATCH(C2492,Protocol[Step],0))</f>
        <v>6M2</v>
      </c>
      <c r="F2492" s="151" t="str">
        <f>INDEX(Variables[Variable],MATCH(Systematic[[#This Row],[VariableIndex]],Variables[Index],0))</f>
        <v>FCR (mt: ROX-corr.)</v>
      </c>
      <c r="G2492" s="134">
        <f>Systematic[[#This Row],[Sample]]*1000000+Systematic[[#This Row],[SubSample]]*10000+Systematic[[#This Row],[VariableIndex]]</f>
        <v>7020006</v>
      </c>
      <c r="H2492" s="134">
        <f>Systematic[[#This Row],[SampleVariableLabel]]+100*Systematic[[#This Row],[State]]</f>
        <v>7020506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7</v>
      </c>
      <c r="B2493" s="1">
        <f t="shared" si="118"/>
        <v>2</v>
      </c>
      <c r="C2493" s="1">
        <f>IF(Systematic[[#This Row],[VariableIndex]]&gt;1,C2492,IF(C2492+1=StepsPerSubsample,0,C2492+1))</f>
        <v>5</v>
      </c>
      <c r="D2493" s="1">
        <f t="shared" si="116"/>
        <v>7</v>
      </c>
      <c r="E2493" s="1" t="str">
        <f>INDEX(Protocol[Mark],MATCH(C2493,Protocol[Step],0))</f>
        <v>6M2</v>
      </c>
      <c r="F2493" s="151" t="str">
        <f>INDEX(Variables[Variable],MATCH(Systematic[[#This Row],[VariableIndex]],Variables[Index],0))</f>
        <v>FCR (mt: ROX-corr.)</v>
      </c>
      <c r="G2493" s="134">
        <f>Systematic[[#This Row],[Sample]]*1000000+Systematic[[#This Row],[SubSample]]*10000+Systematic[[#This Row],[VariableIndex]]</f>
        <v>7020007</v>
      </c>
      <c r="H2493" s="134">
        <f>Systematic[[#This Row],[SampleVariableLabel]]+100*Systematic[[#This Row],[State]]</f>
        <v>7020507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7</v>
      </c>
      <c r="B2494" s="1">
        <f t="shared" si="118"/>
        <v>2</v>
      </c>
      <c r="C2494" s="1">
        <f>IF(Systematic[[#This Row],[VariableIndex]]&gt;1,C2493,IF(C2493+1=StepsPerSubsample,0,C2493+1))</f>
        <v>6</v>
      </c>
      <c r="D2494" s="1">
        <f t="shared" si="116"/>
        <v>1</v>
      </c>
      <c r="E2494" s="1" t="str">
        <f>INDEX(Protocol[Mark],MATCH(C2494,Protocol[Step],0))</f>
        <v>7Rot</v>
      </c>
      <c r="F2494" s="151" t="str">
        <f>INDEX(Variables[Variable],MATCH(Systematic[[#This Row],[VariableIndex]],Variables[Index],0))</f>
        <v>O2 concentration</v>
      </c>
      <c r="G2494" s="134">
        <f>Systematic[[#This Row],[Sample]]*1000000+Systematic[[#This Row],[SubSample]]*10000+Systematic[[#This Row],[VariableIndex]]</f>
        <v>7020001</v>
      </c>
      <c r="H2494" s="134">
        <f>Systematic[[#This Row],[SampleVariableLabel]]+100*Systematic[[#This Row],[State]]</f>
        <v>7020601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7</v>
      </c>
      <c r="B2495" s="1">
        <f t="shared" si="118"/>
        <v>2</v>
      </c>
      <c r="C2495" s="1">
        <f>IF(Systematic[[#This Row],[VariableIndex]]&gt;1,C2494,IF(C2494+1=StepsPerSubsample,0,C2494+1))</f>
        <v>6</v>
      </c>
      <c r="D2495" s="1">
        <f t="shared" si="116"/>
        <v>2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O2 flux per volume</v>
      </c>
      <c r="G2495" s="134">
        <f>Systematic[[#This Row],[Sample]]*1000000+Systematic[[#This Row],[SubSample]]*10000+Systematic[[#This Row],[VariableIndex]]</f>
        <v>7020002</v>
      </c>
      <c r="H2495" s="134">
        <f>Systematic[[#This Row],[SampleVariableLabel]]+100*Systematic[[#This Row],[State]]</f>
        <v>7020602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7</v>
      </c>
      <c r="B2496" s="1">
        <f t="shared" si="118"/>
        <v>2</v>
      </c>
      <c r="C2496" s="1">
        <f>IF(Systematic[[#This Row],[VariableIndex]]&gt;1,C2495,IF(C2495+1=StepsPerSubsample,0,C2495+1))</f>
        <v>6</v>
      </c>
      <c r="D2496" s="1">
        <f t="shared" si="116"/>
        <v>3</v>
      </c>
      <c r="E2496" s="1" t="str">
        <f>INDEX(Protocol[Mark],MATCH(C2496,Protocol[Step],0))</f>
        <v>7Rot</v>
      </c>
      <c r="F2496" s="151" t="str">
        <f>INDEX(Variables[Variable],MATCH(Systematic[[#This Row],[VariableIndex]],Variables[Index],0))</f>
        <v>Specific flux</v>
      </c>
      <c r="G2496" s="134">
        <f>Systematic[[#This Row],[Sample]]*1000000+Systematic[[#This Row],[SubSample]]*10000+Systematic[[#This Row],[VariableIndex]]</f>
        <v>7020003</v>
      </c>
      <c r="H2496" s="134">
        <f>Systematic[[#This Row],[SampleVariableLabel]]+100*Systematic[[#This Row],[State]]</f>
        <v>7020603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7</v>
      </c>
      <c r="B2497" s="1">
        <f t="shared" si="118"/>
        <v>2</v>
      </c>
      <c r="C2497" s="1">
        <f>IF(Systematic[[#This Row],[VariableIndex]]&gt;1,C2496,IF(C2496+1=StepsPerSubsample,0,C2496+1))</f>
        <v>6</v>
      </c>
      <c r="D2497" s="1">
        <f t="shared" si="116"/>
        <v>4</v>
      </c>
      <c r="E2497" s="1" t="str">
        <f>INDEX(Protocol[Mark],MATCH(C2497,Protocol[Step],0))</f>
        <v>7Rot</v>
      </c>
      <c r="F2497" s="151" t="str">
        <f>INDEX(Variables[Variable],MATCH(Systematic[[#This Row],[VariableIndex]],Variables[Index],0))</f>
        <v>Flux control ratio</v>
      </c>
      <c r="G2497" s="134">
        <f>Systematic[[#This Row],[Sample]]*1000000+Systematic[[#This Row],[SubSample]]*10000+Systematic[[#This Row],[VariableIndex]]</f>
        <v>7020004</v>
      </c>
      <c r="H2497" s="134">
        <f>Systematic[[#This Row],[SampleVariableLabel]]+100*Systematic[[#This Row],[State]]</f>
        <v>7020604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7</v>
      </c>
      <c r="B2498" s="1">
        <f t="shared" si="118"/>
        <v>2</v>
      </c>
      <c r="C2498" s="1">
        <f>IF(Systematic[[#This Row],[VariableIndex]]&gt;1,C2497,IF(C2497+1=StepsPerSubsample,0,C2497+1))</f>
        <v>6</v>
      </c>
      <c r="D2498" s="1">
        <f t="shared" si="116"/>
        <v>5</v>
      </c>
      <c r="E2498" s="1" t="str">
        <f>INDEX(Protocol[Mark],MATCH(C2498,Protocol[Step],0))</f>
        <v>7Rot</v>
      </c>
      <c r="F2498" s="151" t="str">
        <f>INDEX(Variables[Variable],MATCH(Systematic[[#This Row],[VariableIndex]],Variables[Index],0))</f>
        <v>Specific flux (mt)</v>
      </c>
      <c r="G2498" s="134">
        <f>Systematic[[#This Row],[Sample]]*1000000+Systematic[[#This Row],[SubSample]]*10000+Systematic[[#This Row],[VariableIndex]]</f>
        <v>7020005</v>
      </c>
      <c r="H2498" s="134">
        <f>Systematic[[#This Row],[SampleVariableLabel]]+100*Systematic[[#This Row],[State]]</f>
        <v>7020605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7</v>
      </c>
      <c r="B2499" s="1">
        <f t="shared" si="118"/>
        <v>2</v>
      </c>
      <c r="C2499" s="1">
        <f>IF(Systematic[[#This Row],[VariableIndex]]&gt;1,C2498,IF(C2498+1=StepsPerSubsample,0,C2498+1))</f>
        <v>6</v>
      </c>
      <c r="D2499" s="1">
        <f t="shared" ref="D2499:D2562" si="119">IF(D2498=nVariables,1,D2498+1)</f>
        <v>6</v>
      </c>
      <c r="E2499" s="1" t="str">
        <f>INDEX(Protocol[Mark],MATCH(C2499,Protocol[Step],0))</f>
        <v>7Rot</v>
      </c>
      <c r="F2499" s="151" t="str">
        <f>INDEX(Variables[Variable],MATCH(Systematic[[#This Row],[VariableIndex]],Variables[Index],0))</f>
        <v>FCR (mt: ROX-corr.)</v>
      </c>
      <c r="G2499" s="134">
        <f>Systematic[[#This Row],[Sample]]*1000000+Systematic[[#This Row],[SubSample]]*10000+Systematic[[#This Row],[VariableIndex]]</f>
        <v>7020006</v>
      </c>
      <c r="H2499" s="134">
        <f>Systematic[[#This Row],[SampleVariableLabel]]+100*Systematic[[#This Row],[State]]</f>
        <v>7020606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7</v>
      </c>
      <c r="B2500" s="1">
        <f t="shared" si="118"/>
        <v>2</v>
      </c>
      <c r="C2500" s="1">
        <f>IF(Systematic[[#This Row],[VariableIndex]]&gt;1,C2499,IF(C2499+1=StepsPerSubsample,0,C2499+1))</f>
        <v>6</v>
      </c>
      <c r="D2500" s="1">
        <f t="shared" si="119"/>
        <v>7</v>
      </c>
      <c r="E2500" s="1" t="str">
        <f>INDEX(Protocol[Mark],MATCH(C2500,Protocol[Step],0))</f>
        <v>7Rot</v>
      </c>
      <c r="F2500" s="151" t="str">
        <f>INDEX(Variables[Variable],MATCH(Systematic[[#This Row],[VariableIndex]],Variables[Index],0))</f>
        <v>FCR (mt: ROX-corr.)</v>
      </c>
      <c r="G2500" s="134">
        <f>Systematic[[#This Row],[Sample]]*1000000+Systematic[[#This Row],[SubSample]]*10000+Systematic[[#This Row],[VariableIndex]]</f>
        <v>7020007</v>
      </c>
      <c r="H2500" s="134">
        <f>Systematic[[#This Row],[SampleVariableLabel]]+100*Systematic[[#This Row],[State]]</f>
        <v>7020607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7</v>
      </c>
      <c r="B2501" s="1">
        <f t="shared" si="118"/>
        <v>2</v>
      </c>
      <c r="C2501" s="1">
        <f>IF(Systematic[[#This Row],[VariableIndex]]&gt;1,C2500,IF(C2500+1=StepsPerSubsample,0,C2500+1))</f>
        <v>7</v>
      </c>
      <c r="D2501" s="1">
        <f t="shared" si="119"/>
        <v>1</v>
      </c>
      <c r="E2501" s="1" t="str">
        <f>INDEX(Protocol[Mark],MATCH(C2501,Protocol[Step],0))</f>
        <v>8S</v>
      </c>
      <c r="F2501" s="151" t="str">
        <f>INDEX(Variables[Variable],MATCH(Systematic[[#This Row],[VariableIndex]],Variables[Index],0))</f>
        <v>O2 concentration</v>
      </c>
      <c r="G2501" s="134">
        <f>Systematic[[#This Row],[Sample]]*1000000+Systematic[[#This Row],[SubSample]]*10000+Systematic[[#This Row],[VariableIndex]]</f>
        <v>7020001</v>
      </c>
      <c r="H2501" s="134">
        <f>Systematic[[#This Row],[SampleVariableLabel]]+100*Systematic[[#This Row],[State]]</f>
        <v>7020701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7</v>
      </c>
      <c r="B2502" s="1">
        <f t="shared" si="118"/>
        <v>2</v>
      </c>
      <c r="C2502" s="1">
        <f>IF(Systematic[[#This Row],[VariableIndex]]&gt;1,C2501,IF(C2501+1=StepsPerSubsample,0,C2501+1))</f>
        <v>7</v>
      </c>
      <c r="D2502" s="1">
        <f t="shared" si="119"/>
        <v>2</v>
      </c>
      <c r="E2502" s="1" t="str">
        <f>INDEX(Protocol[Mark],MATCH(C2502,Protocol[Step],0))</f>
        <v>8S</v>
      </c>
      <c r="F2502" s="151" t="str">
        <f>INDEX(Variables[Variable],MATCH(Systematic[[#This Row],[VariableIndex]],Variables[Index],0))</f>
        <v>O2 flux per volume</v>
      </c>
      <c r="G2502" s="134">
        <f>Systematic[[#This Row],[Sample]]*1000000+Systematic[[#This Row],[SubSample]]*10000+Systematic[[#This Row],[VariableIndex]]</f>
        <v>7020002</v>
      </c>
      <c r="H2502" s="134">
        <f>Systematic[[#This Row],[SampleVariableLabel]]+100*Systematic[[#This Row],[State]]</f>
        <v>7020702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7</v>
      </c>
      <c r="B2503" s="1">
        <f t="shared" si="118"/>
        <v>2</v>
      </c>
      <c r="C2503" s="1">
        <f>IF(Systematic[[#This Row],[VariableIndex]]&gt;1,C2502,IF(C2502+1=StepsPerSubsample,0,C2502+1))</f>
        <v>7</v>
      </c>
      <c r="D2503" s="1">
        <f t="shared" si="119"/>
        <v>3</v>
      </c>
      <c r="E2503" s="1" t="str">
        <f>INDEX(Protocol[Mark],MATCH(C2503,Protocol[Step],0))</f>
        <v>8S</v>
      </c>
      <c r="F2503" s="151" t="str">
        <f>INDEX(Variables[Variable],MATCH(Systematic[[#This Row],[VariableIndex]],Variables[Index],0))</f>
        <v>Specific flux</v>
      </c>
      <c r="G2503" s="134">
        <f>Systematic[[#This Row],[Sample]]*1000000+Systematic[[#This Row],[SubSample]]*10000+Systematic[[#This Row],[VariableIndex]]</f>
        <v>7020003</v>
      </c>
      <c r="H2503" s="134">
        <f>Systematic[[#This Row],[SampleVariableLabel]]+100*Systematic[[#This Row],[State]]</f>
        <v>7020703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7</v>
      </c>
      <c r="B2504" s="1">
        <f t="shared" si="118"/>
        <v>2</v>
      </c>
      <c r="C2504" s="1">
        <f>IF(Systematic[[#This Row],[VariableIndex]]&gt;1,C2503,IF(C2503+1=StepsPerSubsample,0,C2503+1))</f>
        <v>7</v>
      </c>
      <c r="D2504" s="1">
        <f t="shared" si="119"/>
        <v>4</v>
      </c>
      <c r="E2504" s="1" t="str">
        <f>INDEX(Protocol[Mark],MATCH(C2504,Protocol[Step],0))</f>
        <v>8S</v>
      </c>
      <c r="F2504" s="151" t="str">
        <f>INDEX(Variables[Variable],MATCH(Systematic[[#This Row],[VariableIndex]],Variables[Index],0))</f>
        <v>Flux control ratio</v>
      </c>
      <c r="G2504" s="134">
        <f>Systematic[[#This Row],[Sample]]*1000000+Systematic[[#This Row],[SubSample]]*10000+Systematic[[#This Row],[VariableIndex]]</f>
        <v>7020004</v>
      </c>
      <c r="H2504" s="134">
        <f>Systematic[[#This Row],[SampleVariableLabel]]+100*Systematic[[#This Row],[State]]</f>
        <v>7020704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7</v>
      </c>
      <c r="B2505" s="1">
        <f t="shared" si="118"/>
        <v>2</v>
      </c>
      <c r="C2505" s="1">
        <f>IF(Systematic[[#This Row],[VariableIndex]]&gt;1,C2504,IF(C2504+1=StepsPerSubsample,0,C2504+1))</f>
        <v>7</v>
      </c>
      <c r="D2505" s="1">
        <f t="shared" si="119"/>
        <v>5</v>
      </c>
      <c r="E2505" s="1" t="str">
        <f>INDEX(Protocol[Mark],MATCH(C2505,Protocol[Step],0))</f>
        <v>8S</v>
      </c>
      <c r="F2505" s="151" t="str">
        <f>INDEX(Variables[Variable],MATCH(Systematic[[#This Row],[VariableIndex]],Variables[Index],0))</f>
        <v>Specific flux (mt)</v>
      </c>
      <c r="G2505" s="134">
        <f>Systematic[[#This Row],[Sample]]*1000000+Systematic[[#This Row],[SubSample]]*10000+Systematic[[#This Row],[VariableIndex]]</f>
        <v>7020005</v>
      </c>
      <c r="H2505" s="134">
        <f>Systematic[[#This Row],[SampleVariableLabel]]+100*Systematic[[#This Row],[State]]</f>
        <v>7020705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7</v>
      </c>
      <c r="B2506" s="1">
        <f t="shared" si="118"/>
        <v>2</v>
      </c>
      <c r="C2506" s="1">
        <f>IF(Systematic[[#This Row],[VariableIndex]]&gt;1,C2505,IF(C2505+1=StepsPerSubsample,0,C2505+1))</f>
        <v>7</v>
      </c>
      <c r="D2506" s="1">
        <f t="shared" si="119"/>
        <v>6</v>
      </c>
      <c r="E2506" s="1" t="str">
        <f>INDEX(Protocol[Mark],MATCH(C2506,Protocol[Step],0))</f>
        <v>8S</v>
      </c>
      <c r="F2506" s="151" t="str">
        <f>INDEX(Variables[Variable],MATCH(Systematic[[#This Row],[VariableIndex]],Variables[Index],0))</f>
        <v>FCR (mt: ROX-corr.)</v>
      </c>
      <c r="G2506" s="134">
        <f>Systematic[[#This Row],[Sample]]*1000000+Systematic[[#This Row],[SubSample]]*10000+Systematic[[#This Row],[VariableIndex]]</f>
        <v>7020006</v>
      </c>
      <c r="H2506" s="134">
        <f>Systematic[[#This Row],[SampleVariableLabel]]+100*Systematic[[#This Row],[State]]</f>
        <v>7020706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7</v>
      </c>
      <c r="B2507" s="1">
        <f t="shared" si="118"/>
        <v>2</v>
      </c>
      <c r="C2507" s="1">
        <f>IF(Systematic[[#This Row],[VariableIndex]]&gt;1,C2506,IF(C2506+1=StepsPerSubsample,0,C2506+1))</f>
        <v>7</v>
      </c>
      <c r="D2507" s="1">
        <f t="shared" si="119"/>
        <v>7</v>
      </c>
      <c r="E2507" s="1" t="str">
        <f>INDEX(Protocol[Mark],MATCH(C2507,Protocol[Step],0))</f>
        <v>8S</v>
      </c>
      <c r="F2507" s="151" t="str">
        <f>INDEX(Variables[Variable],MATCH(Systematic[[#This Row],[VariableIndex]],Variables[Index],0))</f>
        <v>FCR (mt: ROX-corr.)</v>
      </c>
      <c r="G2507" s="134">
        <f>Systematic[[#This Row],[Sample]]*1000000+Systematic[[#This Row],[SubSample]]*10000+Systematic[[#This Row],[VariableIndex]]</f>
        <v>7020007</v>
      </c>
      <c r="H2507" s="134">
        <f>Systematic[[#This Row],[SampleVariableLabel]]+100*Systematic[[#This Row],[State]]</f>
        <v>7020707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7</v>
      </c>
      <c r="B2508" s="1">
        <f t="shared" si="118"/>
        <v>2</v>
      </c>
      <c r="C2508" s="1">
        <f>IF(Systematic[[#This Row],[VariableIndex]]&gt;1,C2507,IF(C2507+1=StepsPerSubsample,0,C2507+1))</f>
        <v>8</v>
      </c>
      <c r="D2508" s="1">
        <f t="shared" si="119"/>
        <v>1</v>
      </c>
      <c r="E2508" s="1" t="str">
        <f>INDEX(Protocol[Mark],MATCH(C2508,Protocol[Step],0))</f>
        <v>9Dig</v>
      </c>
      <c r="F2508" s="151" t="str">
        <f>INDEX(Variables[Variable],MATCH(Systematic[[#This Row],[VariableIndex]],Variables[Index],0))</f>
        <v>O2 concentration</v>
      </c>
      <c r="G2508" s="134">
        <f>Systematic[[#This Row],[Sample]]*1000000+Systematic[[#This Row],[SubSample]]*10000+Systematic[[#This Row],[VariableIndex]]</f>
        <v>7020001</v>
      </c>
      <c r="H2508" s="134">
        <f>Systematic[[#This Row],[SampleVariableLabel]]+100*Systematic[[#This Row],[State]]</f>
        <v>7020801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7</v>
      </c>
      <c r="B2509" s="1">
        <f t="shared" si="118"/>
        <v>2</v>
      </c>
      <c r="C2509" s="1">
        <f>IF(Systematic[[#This Row],[VariableIndex]]&gt;1,C2508,IF(C2508+1=StepsPerSubsample,0,C2508+1))</f>
        <v>8</v>
      </c>
      <c r="D2509" s="1">
        <f t="shared" si="119"/>
        <v>2</v>
      </c>
      <c r="E2509" s="1" t="str">
        <f>INDEX(Protocol[Mark],MATCH(C2509,Protocol[Step],0))</f>
        <v>9Dig</v>
      </c>
      <c r="F2509" s="151" t="str">
        <f>INDEX(Variables[Variable],MATCH(Systematic[[#This Row],[VariableIndex]],Variables[Index],0))</f>
        <v>O2 flux per volume</v>
      </c>
      <c r="G2509" s="134">
        <f>Systematic[[#This Row],[Sample]]*1000000+Systematic[[#This Row],[SubSample]]*10000+Systematic[[#This Row],[VariableIndex]]</f>
        <v>7020002</v>
      </c>
      <c r="H2509" s="134">
        <f>Systematic[[#This Row],[SampleVariableLabel]]+100*Systematic[[#This Row],[State]]</f>
        <v>7020802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7</v>
      </c>
      <c r="B2510" s="1">
        <f t="shared" si="118"/>
        <v>2</v>
      </c>
      <c r="C2510" s="1">
        <f>IF(Systematic[[#This Row],[VariableIndex]]&gt;1,C2509,IF(C2509+1=StepsPerSubsample,0,C2509+1))</f>
        <v>8</v>
      </c>
      <c r="D2510" s="1">
        <f t="shared" si="119"/>
        <v>3</v>
      </c>
      <c r="E2510" s="1" t="str">
        <f>INDEX(Protocol[Mark],MATCH(C2510,Protocol[Step],0))</f>
        <v>9Dig</v>
      </c>
      <c r="F2510" s="151" t="str">
        <f>INDEX(Variables[Variable],MATCH(Systematic[[#This Row],[VariableIndex]],Variables[Index],0))</f>
        <v>Specific flux</v>
      </c>
      <c r="G2510" s="134">
        <f>Systematic[[#This Row],[Sample]]*1000000+Systematic[[#This Row],[SubSample]]*10000+Systematic[[#This Row],[VariableIndex]]</f>
        <v>7020003</v>
      </c>
      <c r="H2510" s="134">
        <f>Systematic[[#This Row],[SampleVariableLabel]]+100*Systematic[[#This Row],[State]]</f>
        <v>7020803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7</v>
      </c>
      <c r="B2511" s="1">
        <f t="shared" si="118"/>
        <v>2</v>
      </c>
      <c r="C2511" s="1">
        <f>IF(Systematic[[#This Row],[VariableIndex]]&gt;1,C2510,IF(C2510+1=StepsPerSubsample,0,C2510+1))</f>
        <v>8</v>
      </c>
      <c r="D2511" s="1">
        <f t="shared" si="119"/>
        <v>4</v>
      </c>
      <c r="E2511" s="1" t="str">
        <f>INDEX(Protocol[Mark],MATCH(C2511,Protocol[Step],0))</f>
        <v>9Dig</v>
      </c>
      <c r="F2511" s="151" t="str">
        <f>INDEX(Variables[Variable],MATCH(Systematic[[#This Row],[VariableIndex]],Variables[Index],0))</f>
        <v>Flux control ratio</v>
      </c>
      <c r="G2511" s="134">
        <f>Systematic[[#This Row],[Sample]]*1000000+Systematic[[#This Row],[SubSample]]*10000+Systematic[[#This Row],[VariableIndex]]</f>
        <v>7020004</v>
      </c>
      <c r="H2511" s="134">
        <f>Systematic[[#This Row],[SampleVariableLabel]]+100*Systematic[[#This Row],[State]]</f>
        <v>7020804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7</v>
      </c>
      <c r="B2512" s="1">
        <f t="shared" si="118"/>
        <v>2</v>
      </c>
      <c r="C2512" s="1">
        <f>IF(Systematic[[#This Row],[VariableIndex]]&gt;1,C2511,IF(C2511+1=StepsPerSubsample,0,C2511+1))</f>
        <v>8</v>
      </c>
      <c r="D2512" s="1">
        <f t="shared" si="119"/>
        <v>5</v>
      </c>
      <c r="E2512" s="1" t="str">
        <f>INDEX(Protocol[Mark],MATCH(C2512,Protocol[Step],0))</f>
        <v>9Dig</v>
      </c>
      <c r="F2512" s="151" t="str">
        <f>INDEX(Variables[Variable],MATCH(Systematic[[#This Row],[VariableIndex]],Variables[Index],0))</f>
        <v>Specific flux (mt)</v>
      </c>
      <c r="G2512" s="134">
        <f>Systematic[[#This Row],[Sample]]*1000000+Systematic[[#This Row],[SubSample]]*10000+Systematic[[#This Row],[VariableIndex]]</f>
        <v>7020005</v>
      </c>
      <c r="H2512" s="134">
        <f>Systematic[[#This Row],[SampleVariableLabel]]+100*Systematic[[#This Row],[State]]</f>
        <v>7020805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7</v>
      </c>
      <c r="B2513" s="1">
        <f t="shared" si="118"/>
        <v>2</v>
      </c>
      <c r="C2513" s="1">
        <f>IF(Systematic[[#This Row],[VariableIndex]]&gt;1,C2512,IF(C2512+1=StepsPerSubsample,0,C2512+1))</f>
        <v>8</v>
      </c>
      <c r="D2513" s="1">
        <f t="shared" si="119"/>
        <v>6</v>
      </c>
      <c r="E2513" s="1" t="str">
        <f>INDEX(Protocol[Mark],MATCH(C2513,Protocol[Step],0))</f>
        <v>9Dig</v>
      </c>
      <c r="F2513" s="151" t="str">
        <f>INDEX(Variables[Variable],MATCH(Systematic[[#This Row],[VariableIndex]],Variables[Index],0))</f>
        <v>FCR (mt: ROX-corr.)</v>
      </c>
      <c r="G2513" s="134">
        <f>Systematic[[#This Row],[Sample]]*1000000+Systematic[[#This Row],[SubSample]]*10000+Systematic[[#This Row],[VariableIndex]]</f>
        <v>7020006</v>
      </c>
      <c r="H2513" s="134">
        <f>Systematic[[#This Row],[SampleVariableLabel]]+100*Systematic[[#This Row],[State]]</f>
        <v>7020806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7</v>
      </c>
      <c r="B2514" s="1">
        <f t="shared" si="118"/>
        <v>2</v>
      </c>
      <c r="C2514" s="1">
        <f>IF(Systematic[[#This Row],[VariableIndex]]&gt;1,C2513,IF(C2513+1=StepsPerSubsample,0,C2513+1))</f>
        <v>8</v>
      </c>
      <c r="D2514" s="1">
        <f t="shared" si="119"/>
        <v>7</v>
      </c>
      <c r="E2514" s="1" t="str">
        <f>INDEX(Protocol[Mark],MATCH(C2514,Protocol[Step],0))</f>
        <v>9Dig</v>
      </c>
      <c r="F2514" s="151" t="str">
        <f>INDEX(Variables[Variable],MATCH(Systematic[[#This Row],[VariableIndex]],Variables[Index],0))</f>
        <v>FCR (mt: ROX-corr.)</v>
      </c>
      <c r="G2514" s="134">
        <f>Systematic[[#This Row],[Sample]]*1000000+Systematic[[#This Row],[SubSample]]*10000+Systematic[[#This Row],[VariableIndex]]</f>
        <v>7020007</v>
      </c>
      <c r="H2514" s="134">
        <f>Systematic[[#This Row],[SampleVariableLabel]]+100*Systematic[[#This Row],[State]]</f>
        <v>7020807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7</v>
      </c>
      <c r="B2515" s="1">
        <f t="shared" si="118"/>
        <v>2</v>
      </c>
      <c r="C2515" s="1">
        <f>IF(Systematic[[#This Row],[VariableIndex]]&gt;1,C2514,IF(C2514+1=StepsPerSubsample,0,C2514+1))</f>
        <v>9</v>
      </c>
      <c r="D2515" s="1">
        <f t="shared" si="119"/>
        <v>1</v>
      </c>
      <c r="E2515" s="1" t="str">
        <f>INDEX(Protocol[Mark],MATCH(C2515,Protocol[Step],0))</f>
        <v>9U</v>
      </c>
      <c r="F2515" s="151" t="str">
        <f>INDEX(Variables[Variable],MATCH(Systematic[[#This Row],[VariableIndex]],Variables[Index],0))</f>
        <v>O2 concentration</v>
      </c>
      <c r="G2515" s="134">
        <f>Systematic[[#This Row],[Sample]]*1000000+Systematic[[#This Row],[SubSample]]*10000+Systematic[[#This Row],[VariableIndex]]</f>
        <v>7020001</v>
      </c>
      <c r="H2515" s="134">
        <f>Systematic[[#This Row],[SampleVariableLabel]]+100*Systematic[[#This Row],[State]]</f>
        <v>7020901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7</v>
      </c>
      <c r="B2516" s="1">
        <f t="shared" si="118"/>
        <v>2</v>
      </c>
      <c r="C2516" s="1">
        <f>IF(Systematic[[#This Row],[VariableIndex]]&gt;1,C2515,IF(C2515+1=StepsPerSubsample,0,C2515+1))</f>
        <v>9</v>
      </c>
      <c r="D2516" s="1">
        <f t="shared" si="119"/>
        <v>2</v>
      </c>
      <c r="E2516" s="1" t="str">
        <f>INDEX(Protocol[Mark],MATCH(C2516,Protocol[Step],0))</f>
        <v>9U</v>
      </c>
      <c r="F2516" s="151" t="str">
        <f>INDEX(Variables[Variable],MATCH(Systematic[[#This Row],[VariableIndex]],Variables[Index],0))</f>
        <v>O2 flux per volume</v>
      </c>
      <c r="G2516" s="134">
        <f>Systematic[[#This Row],[Sample]]*1000000+Systematic[[#This Row],[SubSample]]*10000+Systematic[[#This Row],[VariableIndex]]</f>
        <v>7020002</v>
      </c>
      <c r="H2516" s="134">
        <f>Systematic[[#This Row],[SampleVariableLabel]]+100*Systematic[[#This Row],[State]]</f>
        <v>7020902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7</v>
      </c>
      <c r="B2517" s="1">
        <f t="shared" si="118"/>
        <v>2</v>
      </c>
      <c r="C2517" s="1">
        <f>IF(Systematic[[#This Row],[VariableIndex]]&gt;1,C2516,IF(C2516+1=StepsPerSubsample,0,C2516+1))</f>
        <v>9</v>
      </c>
      <c r="D2517" s="1">
        <f t="shared" si="119"/>
        <v>3</v>
      </c>
      <c r="E2517" s="1" t="str">
        <f>INDEX(Protocol[Mark],MATCH(C2517,Protocol[Step],0))</f>
        <v>9U</v>
      </c>
      <c r="F2517" s="151" t="str">
        <f>INDEX(Variables[Variable],MATCH(Systematic[[#This Row],[VariableIndex]],Variables[Index],0))</f>
        <v>Specific flux</v>
      </c>
      <c r="G2517" s="134">
        <f>Systematic[[#This Row],[Sample]]*1000000+Systematic[[#This Row],[SubSample]]*10000+Systematic[[#This Row],[VariableIndex]]</f>
        <v>7020003</v>
      </c>
      <c r="H2517" s="134">
        <f>Systematic[[#This Row],[SampleVariableLabel]]+100*Systematic[[#This Row],[State]]</f>
        <v>7020903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7</v>
      </c>
      <c r="B2518" s="1">
        <f t="shared" si="118"/>
        <v>2</v>
      </c>
      <c r="C2518" s="1">
        <f>IF(Systematic[[#This Row],[VariableIndex]]&gt;1,C2517,IF(C2517+1=StepsPerSubsample,0,C2517+1))</f>
        <v>9</v>
      </c>
      <c r="D2518" s="1">
        <f t="shared" si="119"/>
        <v>4</v>
      </c>
      <c r="E2518" s="1" t="str">
        <f>INDEX(Protocol[Mark],MATCH(C2518,Protocol[Step],0))</f>
        <v>9U</v>
      </c>
      <c r="F2518" s="151" t="str">
        <f>INDEX(Variables[Variable],MATCH(Systematic[[#This Row],[VariableIndex]],Variables[Index],0))</f>
        <v>Flux control ratio</v>
      </c>
      <c r="G2518" s="134">
        <f>Systematic[[#This Row],[Sample]]*1000000+Systematic[[#This Row],[SubSample]]*10000+Systematic[[#This Row],[VariableIndex]]</f>
        <v>7020004</v>
      </c>
      <c r="H2518" s="134">
        <f>Systematic[[#This Row],[SampleVariableLabel]]+100*Systematic[[#This Row],[State]]</f>
        <v>7020904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7</v>
      </c>
      <c r="B2519" s="1">
        <f t="shared" si="118"/>
        <v>2</v>
      </c>
      <c r="C2519" s="1">
        <f>IF(Systematic[[#This Row],[VariableIndex]]&gt;1,C2518,IF(C2518+1=StepsPerSubsample,0,C2518+1))</f>
        <v>9</v>
      </c>
      <c r="D2519" s="1">
        <f t="shared" si="119"/>
        <v>5</v>
      </c>
      <c r="E2519" s="1" t="str">
        <f>INDEX(Protocol[Mark],MATCH(C2519,Protocol[Step],0))</f>
        <v>9U</v>
      </c>
      <c r="F2519" s="151" t="str">
        <f>INDEX(Variables[Variable],MATCH(Systematic[[#This Row],[VariableIndex]],Variables[Index],0))</f>
        <v>Specific flux (mt)</v>
      </c>
      <c r="G2519" s="134">
        <f>Systematic[[#This Row],[Sample]]*1000000+Systematic[[#This Row],[SubSample]]*10000+Systematic[[#This Row],[VariableIndex]]</f>
        <v>7020005</v>
      </c>
      <c r="H2519" s="134">
        <f>Systematic[[#This Row],[SampleVariableLabel]]+100*Systematic[[#This Row],[State]]</f>
        <v>7020905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7</v>
      </c>
      <c r="B2520" s="1">
        <f t="shared" si="118"/>
        <v>2</v>
      </c>
      <c r="C2520" s="1">
        <f>IF(Systematic[[#This Row],[VariableIndex]]&gt;1,C2519,IF(C2519+1=StepsPerSubsample,0,C2519+1))</f>
        <v>9</v>
      </c>
      <c r="D2520" s="1">
        <f t="shared" si="119"/>
        <v>6</v>
      </c>
      <c r="E2520" s="1" t="str">
        <f>INDEX(Protocol[Mark],MATCH(C2520,Protocol[Step],0))</f>
        <v>9U</v>
      </c>
      <c r="F2520" s="151" t="str">
        <f>INDEX(Variables[Variable],MATCH(Systematic[[#This Row],[VariableIndex]],Variables[Index],0))</f>
        <v>FCR (mt: ROX-corr.)</v>
      </c>
      <c r="G2520" s="134">
        <f>Systematic[[#This Row],[Sample]]*1000000+Systematic[[#This Row],[SubSample]]*10000+Systematic[[#This Row],[VariableIndex]]</f>
        <v>7020006</v>
      </c>
      <c r="H2520" s="134">
        <f>Systematic[[#This Row],[SampleVariableLabel]]+100*Systematic[[#This Row],[State]]</f>
        <v>7020906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7</v>
      </c>
      <c r="B2521" s="1">
        <f t="shared" si="118"/>
        <v>2</v>
      </c>
      <c r="C2521" s="1">
        <f>IF(Systematic[[#This Row],[VariableIndex]]&gt;1,C2520,IF(C2520+1=StepsPerSubsample,0,C2520+1))</f>
        <v>9</v>
      </c>
      <c r="D2521" s="1">
        <f t="shared" si="119"/>
        <v>7</v>
      </c>
      <c r="E2521" s="1" t="str">
        <f>INDEX(Protocol[Mark],MATCH(C2521,Protocol[Step],0))</f>
        <v>9U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7020007</v>
      </c>
      <c r="H2521" s="134">
        <f>Systematic[[#This Row],[SampleVariableLabel]]+100*Systematic[[#This Row],[State]]</f>
        <v>7020907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7</v>
      </c>
      <c r="B2522" s="1">
        <f t="shared" si="118"/>
        <v>2</v>
      </c>
      <c r="C2522" s="1">
        <f>IF(Systematic[[#This Row],[VariableIndex]]&gt;1,C2521,IF(C2521+1=StepsPerSubsample,0,C2521+1))</f>
        <v>10</v>
      </c>
      <c r="D2522" s="1">
        <f t="shared" si="119"/>
        <v>1</v>
      </c>
      <c r="E2522" s="1" t="str">
        <f>INDEX(Protocol[Mark],MATCH(C2522,Protocol[Step],0))</f>
        <v>9c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7020001</v>
      </c>
      <c r="H2522" s="134">
        <f>Systematic[[#This Row],[SampleVariableLabel]]+100*Systematic[[#This Row],[State]]</f>
        <v>7021001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7</v>
      </c>
      <c r="B2523" s="1">
        <f t="shared" si="118"/>
        <v>2</v>
      </c>
      <c r="C2523" s="1">
        <f>IF(Systematic[[#This Row],[VariableIndex]]&gt;1,C2522,IF(C2522+1=StepsPerSubsample,0,C2522+1))</f>
        <v>10</v>
      </c>
      <c r="D2523" s="1">
        <f t="shared" si="119"/>
        <v>2</v>
      </c>
      <c r="E2523" s="1" t="str">
        <f>INDEX(Protocol[Mark],MATCH(C2523,Protocol[Step],0))</f>
        <v>9c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7020002</v>
      </c>
      <c r="H2523" s="134">
        <f>Systematic[[#This Row],[SampleVariableLabel]]+100*Systematic[[#This Row],[State]]</f>
        <v>7021002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7</v>
      </c>
      <c r="B2524" s="1">
        <f t="shared" si="118"/>
        <v>2</v>
      </c>
      <c r="C2524" s="1">
        <f>IF(Systematic[[#This Row],[VariableIndex]]&gt;1,C2523,IF(C2523+1=StepsPerSubsample,0,C2523+1))</f>
        <v>10</v>
      </c>
      <c r="D2524" s="1">
        <f t="shared" si="119"/>
        <v>3</v>
      </c>
      <c r="E2524" s="1" t="str">
        <f>INDEX(Protocol[Mark],MATCH(C2524,Protocol[Step],0))</f>
        <v>9c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7020003</v>
      </c>
      <c r="H2524" s="134">
        <f>Systematic[[#This Row],[SampleVariableLabel]]+100*Systematic[[#This Row],[State]]</f>
        <v>7021003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7</v>
      </c>
      <c r="B2525" s="1">
        <f t="shared" si="118"/>
        <v>2</v>
      </c>
      <c r="C2525" s="1">
        <f>IF(Systematic[[#This Row],[VariableIndex]]&gt;1,C2524,IF(C2524+1=StepsPerSubsample,0,C2524+1))</f>
        <v>10</v>
      </c>
      <c r="D2525" s="1">
        <f t="shared" si="119"/>
        <v>4</v>
      </c>
      <c r="E2525" s="1" t="str">
        <f>INDEX(Protocol[Mark],MATCH(C2525,Protocol[Step],0))</f>
        <v>9c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7020004</v>
      </c>
      <c r="H2525" s="134">
        <f>Systematic[[#This Row],[SampleVariableLabel]]+100*Systematic[[#This Row],[State]]</f>
        <v>7021004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7</v>
      </c>
      <c r="B2526" s="1">
        <f t="shared" si="118"/>
        <v>2</v>
      </c>
      <c r="C2526" s="1">
        <f>IF(Systematic[[#This Row],[VariableIndex]]&gt;1,C2525,IF(C2525+1=StepsPerSubsample,0,C2525+1))</f>
        <v>10</v>
      </c>
      <c r="D2526" s="1">
        <f t="shared" si="119"/>
        <v>5</v>
      </c>
      <c r="E2526" s="1" t="str">
        <f>INDEX(Protocol[Mark],MATCH(C2526,Protocol[Step],0))</f>
        <v>9c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7020005</v>
      </c>
      <c r="H2526" s="134">
        <f>Systematic[[#This Row],[SampleVariableLabel]]+100*Systematic[[#This Row],[State]]</f>
        <v>7021005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7</v>
      </c>
      <c r="B2527" s="1">
        <f t="shared" si="118"/>
        <v>2</v>
      </c>
      <c r="C2527" s="1">
        <f>IF(Systematic[[#This Row],[VariableIndex]]&gt;1,C2526,IF(C2526+1=StepsPerSubsample,0,C2526+1))</f>
        <v>10</v>
      </c>
      <c r="D2527" s="1">
        <f t="shared" si="119"/>
        <v>6</v>
      </c>
      <c r="E2527" s="1" t="str">
        <f>INDEX(Protocol[Mark],MATCH(C2527,Protocol[Step],0))</f>
        <v>9c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7020006</v>
      </c>
      <c r="H2527" s="134">
        <f>Systematic[[#This Row],[SampleVariableLabel]]+100*Systematic[[#This Row],[State]]</f>
        <v>7021006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7</v>
      </c>
      <c r="B2528" s="1">
        <f t="shared" si="118"/>
        <v>2</v>
      </c>
      <c r="C2528" s="1">
        <f>IF(Systematic[[#This Row],[VariableIndex]]&gt;1,C2527,IF(C2527+1=StepsPerSubsample,0,C2527+1))</f>
        <v>10</v>
      </c>
      <c r="D2528" s="1">
        <f t="shared" si="119"/>
        <v>7</v>
      </c>
      <c r="E2528" s="1" t="str">
        <f>INDEX(Protocol[Mark],MATCH(C2528,Protocol[Step],0))</f>
        <v>9c</v>
      </c>
      <c r="F2528" s="151" t="str">
        <f>INDEX(Variables[Variable],MATCH(Systematic[[#This Row],[VariableIndex]],Variables[Index],0))</f>
        <v>FCR (mt: ROX-corr.)</v>
      </c>
      <c r="G2528" s="134">
        <f>Systematic[[#This Row],[Sample]]*1000000+Systematic[[#This Row],[SubSample]]*10000+Systematic[[#This Row],[VariableIndex]]</f>
        <v>7020007</v>
      </c>
      <c r="H2528" s="134">
        <f>Systematic[[#This Row],[SampleVariableLabel]]+100*Systematic[[#This Row],[State]]</f>
        <v>7021007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7</v>
      </c>
      <c r="B2529" s="1">
        <f t="shared" si="118"/>
        <v>2</v>
      </c>
      <c r="C2529" s="1">
        <f>IF(Systematic[[#This Row],[VariableIndex]]&gt;1,C2528,IF(C2528+1=StepsPerSubsample,0,C2528+1))</f>
        <v>11</v>
      </c>
      <c r="D2529" s="1">
        <f t="shared" si="119"/>
        <v>1</v>
      </c>
      <c r="E2529" s="1" t="str">
        <f>INDEX(Protocol[Mark],MATCH(C2529,Protocol[Step],0))</f>
        <v>10Ama</v>
      </c>
      <c r="F2529" s="151" t="str">
        <f>INDEX(Variables[Variable],MATCH(Systematic[[#This Row],[VariableIndex]],Variables[Index],0))</f>
        <v>O2 concentration</v>
      </c>
      <c r="G2529" s="134">
        <f>Systematic[[#This Row],[Sample]]*1000000+Systematic[[#This Row],[SubSample]]*10000+Systematic[[#This Row],[VariableIndex]]</f>
        <v>7020001</v>
      </c>
      <c r="H2529" s="134">
        <f>Systematic[[#This Row],[SampleVariableLabel]]+100*Systematic[[#This Row],[State]]</f>
        <v>7021101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7</v>
      </c>
      <c r="B2530" s="1">
        <f t="shared" si="118"/>
        <v>2</v>
      </c>
      <c r="C2530" s="1">
        <f>IF(Systematic[[#This Row],[VariableIndex]]&gt;1,C2529,IF(C2529+1=StepsPerSubsample,0,C2529+1))</f>
        <v>11</v>
      </c>
      <c r="D2530" s="1">
        <f t="shared" si="119"/>
        <v>2</v>
      </c>
      <c r="E2530" s="1" t="str">
        <f>INDEX(Protocol[Mark],MATCH(C2530,Protocol[Step],0))</f>
        <v>10Ama</v>
      </c>
      <c r="F2530" s="151" t="str">
        <f>INDEX(Variables[Variable],MATCH(Systematic[[#This Row],[VariableIndex]],Variables[Index],0))</f>
        <v>O2 flux per volume</v>
      </c>
      <c r="G2530" s="134">
        <f>Systematic[[#This Row],[Sample]]*1000000+Systematic[[#This Row],[SubSample]]*10000+Systematic[[#This Row],[VariableIndex]]</f>
        <v>7020002</v>
      </c>
      <c r="H2530" s="134">
        <f>Systematic[[#This Row],[SampleVariableLabel]]+100*Systematic[[#This Row],[State]]</f>
        <v>7021102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7</v>
      </c>
      <c r="B2531" s="1">
        <f t="shared" si="118"/>
        <v>2</v>
      </c>
      <c r="C2531" s="1">
        <f>IF(Systematic[[#This Row],[VariableIndex]]&gt;1,C2530,IF(C2530+1=StepsPerSubsample,0,C2530+1))</f>
        <v>11</v>
      </c>
      <c r="D2531" s="1">
        <f t="shared" si="119"/>
        <v>3</v>
      </c>
      <c r="E2531" s="1" t="str">
        <f>INDEX(Protocol[Mark],MATCH(C2531,Protocol[Step],0))</f>
        <v>10Ama</v>
      </c>
      <c r="F2531" s="151" t="str">
        <f>INDEX(Variables[Variable],MATCH(Systematic[[#This Row],[VariableIndex]],Variables[Index],0))</f>
        <v>Specific flux</v>
      </c>
      <c r="G2531" s="134">
        <f>Systematic[[#This Row],[Sample]]*1000000+Systematic[[#This Row],[SubSample]]*10000+Systematic[[#This Row],[VariableIndex]]</f>
        <v>7020003</v>
      </c>
      <c r="H2531" s="134">
        <f>Systematic[[#This Row],[SampleVariableLabel]]+100*Systematic[[#This Row],[State]]</f>
        <v>7021103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7</v>
      </c>
      <c r="B2532" s="1">
        <f t="shared" si="118"/>
        <v>2</v>
      </c>
      <c r="C2532" s="1">
        <f>IF(Systematic[[#This Row],[VariableIndex]]&gt;1,C2531,IF(C2531+1=StepsPerSubsample,0,C2531+1))</f>
        <v>11</v>
      </c>
      <c r="D2532" s="1">
        <f t="shared" si="119"/>
        <v>4</v>
      </c>
      <c r="E2532" s="1" t="str">
        <f>INDEX(Protocol[Mark],MATCH(C2532,Protocol[Step],0))</f>
        <v>10Ama</v>
      </c>
      <c r="F2532" s="151" t="str">
        <f>INDEX(Variables[Variable],MATCH(Systematic[[#This Row],[VariableIndex]],Variables[Index],0))</f>
        <v>Flux control ratio</v>
      </c>
      <c r="G2532" s="134">
        <f>Systematic[[#This Row],[Sample]]*1000000+Systematic[[#This Row],[SubSample]]*10000+Systematic[[#This Row],[VariableIndex]]</f>
        <v>7020004</v>
      </c>
      <c r="H2532" s="134">
        <f>Systematic[[#This Row],[SampleVariableLabel]]+100*Systematic[[#This Row],[State]]</f>
        <v>7021104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7</v>
      </c>
      <c r="B2533" s="1">
        <f t="shared" si="118"/>
        <v>2</v>
      </c>
      <c r="C2533" s="1">
        <f>IF(Systematic[[#This Row],[VariableIndex]]&gt;1,C2532,IF(C2532+1=StepsPerSubsample,0,C2532+1))</f>
        <v>11</v>
      </c>
      <c r="D2533" s="1">
        <f t="shared" si="119"/>
        <v>5</v>
      </c>
      <c r="E2533" s="1" t="str">
        <f>INDEX(Protocol[Mark],MATCH(C2533,Protocol[Step],0))</f>
        <v>10Ama</v>
      </c>
      <c r="F2533" s="151" t="str">
        <f>INDEX(Variables[Variable],MATCH(Systematic[[#This Row],[VariableIndex]],Variables[Index],0))</f>
        <v>Specific flux (mt)</v>
      </c>
      <c r="G2533" s="134">
        <f>Systematic[[#This Row],[Sample]]*1000000+Systematic[[#This Row],[SubSample]]*10000+Systematic[[#This Row],[VariableIndex]]</f>
        <v>7020005</v>
      </c>
      <c r="H2533" s="134">
        <f>Systematic[[#This Row],[SampleVariableLabel]]+100*Systematic[[#This Row],[State]]</f>
        <v>7021105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7</v>
      </c>
      <c r="B2534" s="1">
        <f t="shared" si="118"/>
        <v>2</v>
      </c>
      <c r="C2534" s="1">
        <f>IF(Systematic[[#This Row],[VariableIndex]]&gt;1,C2533,IF(C2533+1=StepsPerSubsample,0,C2533+1))</f>
        <v>11</v>
      </c>
      <c r="D2534" s="1">
        <f t="shared" si="119"/>
        <v>6</v>
      </c>
      <c r="E2534" s="1" t="str">
        <f>INDEX(Protocol[Mark],MATCH(C2534,Protocol[Step],0))</f>
        <v>10Ama</v>
      </c>
      <c r="F2534" s="151" t="str">
        <f>INDEX(Variables[Variable],MATCH(Systematic[[#This Row],[VariableIndex]],Variables[Index],0))</f>
        <v>FCR (mt: ROX-corr.)</v>
      </c>
      <c r="G2534" s="134">
        <f>Systematic[[#This Row],[Sample]]*1000000+Systematic[[#This Row],[SubSample]]*10000+Systematic[[#This Row],[VariableIndex]]</f>
        <v>7020006</v>
      </c>
      <c r="H2534" s="134">
        <f>Systematic[[#This Row],[SampleVariableLabel]]+100*Systematic[[#This Row],[State]]</f>
        <v>7021106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7</v>
      </c>
      <c r="B2535" s="1">
        <f t="shared" si="118"/>
        <v>2</v>
      </c>
      <c r="C2535" s="1">
        <f>IF(Systematic[[#This Row],[VariableIndex]]&gt;1,C2534,IF(C2534+1=StepsPerSubsample,0,C2534+1))</f>
        <v>11</v>
      </c>
      <c r="D2535" s="1">
        <f t="shared" si="119"/>
        <v>7</v>
      </c>
      <c r="E2535" s="1" t="str">
        <f>INDEX(Protocol[Mark],MATCH(C2535,Protocol[Step],0))</f>
        <v>10Ama</v>
      </c>
      <c r="F2535" s="151" t="str">
        <f>INDEX(Variables[Variable],MATCH(Systematic[[#This Row],[VariableIndex]],Variables[Index],0))</f>
        <v>FCR (mt: ROX-corr.)</v>
      </c>
      <c r="G2535" s="134">
        <f>Systematic[[#This Row],[Sample]]*1000000+Systematic[[#This Row],[SubSample]]*10000+Systematic[[#This Row],[VariableIndex]]</f>
        <v>7020007</v>
      </c>
      <c r="H2535" s="134">
        <f>Systematic[[#This Row],[SampleVariableLabel]]+100*Systematic[[#This Row],[State]]</f>
        <v>7021107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7</v>
      </c>
      <c r="B2536" s="1">
        <f t="shared" si="118"/>
        <v>2</v>
      </c>
      <c r="C2536" s="1">
        <f>IF(Systematic[[#This Row],[VariableIndex]]&gt;1,C2535,IF(C2535+1=StepsPerSubsample,0,C2535+1))</f>
        <v>12</v>
      </c>
      <c r="D2536" s="1">
        <f t="shared" si="119"/>
        <v>1</v>
      </c>
      <c r="E2536" s="1" t="str">
        <f>INDEX(Protocol[Mark],MATCH(C2536,Protocol[Step],0))</f>
        <v>11AsTm</v>
      </c>
      <c r="F2536" s="151" t="str">
        <f>INDEX(Variables[Variable],MATCH(Systematic[[#This Row],[VariableIndex]],Variables[Index],0))</f>
        <v>O2 concentration</v>
      </c>
      <c r="G2536" s="134">
        <f>Systematic[[#This Row],[Sample]]*1000000+Systematic[[#This Row],[SubSample]]*10000+Systematic[[#This Row],[VariableIndex]]</f>
        <v>7020001</v>
      </c>
      <c r="H2536" s="134">
        <f>Systematic[[#This Row],[SampleVariableLabel]]+100*Systematic[[#This Row],[State]]</f>
        <v>7021201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7</v>
      </c>
      <c r="B2537" s="1">
        <f t="shared" ref="B2537:B2600" si="121">IF(OR(C2537&gt;0,D2537&gt;1),B2536,IF(B2536=SubsamplesPerSample,1,B2536+1))</f>
        <v>2</v>
      </c>
      <c r="C2537" s="1">
        <f>IF(Systematic[[#This Row],[VariableIndex]]&gt;1,C2536,IF(C2536+1=StepsPerSubsample,0,C2536+1))</f>
        <v>12</v>
      </c>
      <c r="D2537" s="1">
        <f t="shared" si="119"/>
        <v>2</v>
      </c>
      <c r="E2537" s="1" t="str">
        <f>INDEX(Protocol[Mark],MATCH(C2537,Protocol[Step],0))</f>
        <v>11AsTm</v>
      </c>
      <c r="F2537" s="151" t="str">
        <f>INDEX(Variables[Variable],MATCH(Systematic[[#This Row],[VariableIndex]],Variables[Index],0))</f>
        <v>O2 flux per volume</v>
      </c>
      <c r="G2537" s="134">
        <f>Systematic[[#This Row],[Sample]]*1000000+Systematic[[#This Row],[SubSample]]*10000+Systematic[[#This Row],[VariableIndex]]</f>
        <v>7020002</v>
      </c>
      <c r="H2537" s="134">
        <f>Systematic[[#This Row],[SampleVariableLabel]]+100*Systematic[[#This Row],[State]]</f>
        <v>7021202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7</v>
      </c>
      <c r="B2538" s="1">
        <f t="shared" si="121"/>
        <v>2</v>
      </c>
      <c r="C2538" s="1">
        <f>IF(Systematic[[#This Row],[VariableIndex]]&gt;1,C2537,IF(C2537+1=StepsPerSubsample,0,C2537+1))</f>
        <v>12</v>
      </c>
      <c r="D2538" s="1">
        <f t="shared" si="119"/>
        <v>3</v>
      </c>
      <c r="E2538" s="1" t="str">
        <f>INDEX(Protocol[Mark],MATCH(C2538,Protocol[Step],0))</f>
        <v>11AsTm</v>
      </c>
      <c r="F2538" s="151" t="str">
        <f>INDEX(Variables[Variable],MATCH(Systematic[[#This Row],[VariableIndex]],Variables[Index],0))</f>
        <v>Specific flux</v>
      </c>
      <c r="G2538" s="134">
        <f>Systematic[[#This Row],[Sample]]*1000000+Systematic[[#This Row],[SubSample]]*10000+Systematic[[#This Row],[VariableIndex]]</f>
        <v>7020003</v>
      </c>
      <c r="H2538" s="134">
        <f>Systematic[[#This Row],[SampleVariableLabel]]+100*Systematic[[#This Row],[State]]</f>
        <v>7021203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7</v>
      </c>
      <c r="B2539" s="1">
        <f t="shared" si="121"/>
        <v>2</v>
      </c>
      <c r="C2539" s="1">
        <f>IF(Systematic[[#This Row],[VariableIndex]]&gt;1,C2538,IF(C2538+1=StepsPerSubsample,0,C2538+1))</f>
        <v>12</v>
      </c>
      <c r="D2539" s="1">
        <f t="shared" si="119"/>
        <v>4</v>
      </c>
      <c r="E2539" s="1" t="str">
        <f>INDEX(Protocol[Mark],MATCH(C2539,Protocol[Step],0))</f>
        <v>11AsTm</v>
      </c>
      <c r="F2539" s="151" t="str">
        <f>INDEX(Variables[Variable],MATCH(Systematic[[#This Row],[VariableIndex]],Variables[Index],0))</f>
        <v>Flux control ratio</v>
      </c>
      <c r="G2539" s="134">
        <f>Systematic[[#This Row],[Sample]]*1000000+Systematic[[#This Row],[SubSample]]*10000+Systematic[[#This Row],[VariableIndex]]</f>
        <v>7020004</v>
      </c>
      <c r="H2539" s="134">
        <f>Systematic[[#This Row],[SampleVariableLabel]]+100*Systematic[[#This Row],[State]]</f>
        <v>7021204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7</v>
      </c>
      <c r="B2540" s="1">
        <f t="shared" si="121"/>
        <v>2</v>
      </c>
      <c r="C2540" s="1">
        <f>IF(Systematic[[#This Row],[VariableIndex]]&gt;1,C2539,IF(C2539+1=StepsPerSubsample,0,C2539+1))</f>
        <v>12</v>
      </c>
      <c r="D2540" s="1">
        <f t="shared" si="119"/>
        <v>5</v>
      </c>
      <c r="E2540" s="1" t="str">
        <f>INDEX(Protocol[Mark],MATCH(C2540,Protocol[Step],0))</f>
        <v>11AsTm</v>
      </c>
      <c r="F2540" s="151" t="str">
        <f>INDEX(Variables[Variable],MATCH(Systematic[[#This Row],[VariableIndex]],Variables[Index],0))</f>
        <v>Specific flux (mt)</v>
      </c>
      <c r="G2540" s="134">
        <f>Systematic[[#This Row],[Sample]]*1000000+Systematic[[#This Row],[SubSample]]*10000+Systematic[[#This Row],[VariableIndex]]</f>
        <v>7020005</v>
      </c>
      <c r="H2540" s="134">
        <f>Systematic[[#This Row],[SampleVariableLabel]]+100*Systematic[[#This Row],[State]]</f>
        <v>7021205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7</v>
      </c>
      <c r="B2541" s="1">
        <f t="shared" si="121"/>
        <v>2</v>
      </c>
      <c r="C2541" s="1">
        <f>IF(Systematic[[#This Row],[VariableIndex]]&gt;1,C2540,IF(C2540+1=StepsPerSubsample,0,C2540+1))</f>
        <v>12</v>
      </c>
      <c r="D2541" s="1">
        <f t="shared" si="119"/>
        <v>6</v>
      </c>
      <c r="E2541" s="1" t="str">
        <f>INDEX(Protocol[Mark],MATCH(C2541,Protocol[Step],0))</f>
        <v>11AsTm</v>
      </c>
      <c r="F2541" s="151" t="str">
        <f>INDEX(Variables[Variable],MATCH(Systematic[[#This Row],[VariableIndex]],Variables[Index],0))</f>
        <v>FCR (mt: ROX-corr.)</v>
      </c>
      <c r="G2541" s="134">
        <f>Systematic[[#This Row],[Sample]]*1000000+Systematic[[#This Row],[SubSample]]*10000+Systematic[[#This Row],[VariableIndex]]</f>
        <v>7020006</v>
      </c>
      <c r="H2541" s="134">
        <f>Systematic[[#This Row],[SampleVariableLabel]]+100*Systematic[[#This Row],[State]]</f>
        <v>7021206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7</v>
      </c>
      <c r="B2542" s="1">
        <f t="shared" si="121"/>
        <v>2</v>
      </c>
      <c r="C2542" s="1">
        <f>IF(Systematic[[#This Row],[VariableIndex]]&gt;1,C2541,IF(C2541+1=StepsPerSubsample,0,C2541+1))</f>
        <v>12</v>
      </c>
      <c r="D2542" s="1">
        <f t="shared" si="119"/>
        <v>7</v>
      </c>
      <c r="E2542" s="1" t="str">
        <f>INDEX(Protocol[Mark],MATCH(C2542,Protocol[Step],0))</f>
        <v>11AsTm</v>
      </c>
      <c r="F2542" s="151" t="str">
        <f>INDEX(Variables[Variable],MATCH(Systematic[[#This Row],[VariableIndex]],Variables[Index],0))</f>
        <v>FCR (mt: ROX-corr.)</v>
      </c>
      <c r="G2542" s="134">
        <f>Systematic[[#This Row],[Sample]]*1000000+Systematic[[#This Row],[SubSample]]*10000+Systematic[[#This Row],[VariableIndex]]</f>
        <v>7020007</v>
      </c>
      <c r="H2542" s="134">
        <f>Systematic[[#This Row],[SampleVariableLabel]]+100*Systematic[[#This Row],[State]]</f>
        <v>7021207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7</v>
      </c>
      <c r="B2543" s="1">
        <f t="shared" si="121"/>
        <v>2</v>
      </c>
      <c r="C2543" s="1">
        <f>IF(Systematic[[#This Row],[VariableIndex]]&gt;1,C2542,IF(C2542+1=StepsPerSubsample,0,C2542+1))</f>
        <v>13</v>
      </c>
      <c r="D2543" s="1">
        <f t="shared" si="119"/>
        <v>1</v>
      </c>
      <c r="E2543" s="1" t="str">
        <f>INDEX(Protocol[Mark],MATCH(C2543,Protocol[Step],0))</f>
        <v>12Azd</v>
      </c>
      <c r="F2543" s="151" t="str">
        <f>INDEX(Variables[Variable],MATCH(Systematic[[#This Row],[VariableIndex]],Variables[Index],0))</f>
        <v>O2 concentration</v>
      </c>
      <c r="G2543" s="134">
        <f>Systematic[[#This Row],[Sample]]*1000000+Systematic[[#This Row],[SubSample]]*10000+Systematic[[#This Row],[VariableIndex]]</f>
        <v>7020001</v>
      </c>
      <c r="H2543" s="134">
        <f>Systematic[[#This Row],[SampleVariableLabel]]+100*Systematic[[#This Row],[State]]</f>
        <v>7021301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7</v>
      </c>
      <c r="B2544" s="1">
        <f t="shared" si="121"/>
        <v>2</v>
      </c>
      <c r="C2544" s="1">
        <f>IF(Systematic[[#This Row],[VariableIndex]]&gt;1,C2543,IF(C2543+1=StepsPerSubsample,0,C2543+1))</f>
        <v>13</v>
      </c>
      <c r="D2544" s="1">
        <f t="shared" si="119"/>
        <v>2</v>
      </c>
      <c r="E2544" s="1" t="str">
        <f>INDEX(Protocol[Mark],MATCH(C2544,Protocol[Step],0))</f>
        <v>12Azd</v>
      </c>
      <c r="F2544" s="151" t="str">
        <f>INDEX(Variables[Variable],MATCH(Systematic[[#This Row],[VariableIndex]],Variables[Index],0))</f>
        <v>O2 flux per volume</v>
      </c>
      <c r="G2544" s="134">
        <f>Systematic[[#This Row],[Sample]]*1000000+Systematic[[#This Row],[SubSample]]*10000+Systematic[[#This Row],[VariableIndex]]</f>
        <v>7020002</v>
      </c>
      <c r="H2544" s="134">
        <f>Systematic[[#This Row],[SampleVariableLabel]]+100*Systematic[[#This Row],[State]]</f>
        <v>7021302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7</v>
      </c>
      <c r="B2545" s="1">
        <f t="shared" si="121"/>
        <v>2</v>
      </c>
      <c r="C2545" s="1">
        <f>IF(Systematic[[#This Row],[VariableIndex]]&gt;1,C2544,IF(C2544+1=StepsPerSubsample,0,C2544+1))</f>
        <v>13</v>
      </c>
      <c r="D2545" s="1">
        <f t="shared" si="119"/>
        <v>3</v>
      </c>
      <c r="E2545" s="1" t="str">
        <f>INDEX(Protocol[Mark],MATCH(C2545,Protocol[Step],0))</f>
        <v>12Azd</v>
      </c>
      <c r="F2545" s="151" t="str">
        <f>INDEX(Variables[Variable],MATCH(Systematic[[#This Row],[VariableIndex]],Variables[Index],0))</f>
        <v>Specific flux</v>
      </c>
      <c r="G2545" s="134">
        <f>Systematic[[#This Row],[Sample]]*1000000+Systematic[[#This Row],[SubSample]]*10000+Systematic[[#This Row],[VariableIndex]]</f>
        <v>7020003</v>
      </c>
      <c r="H2545" s="134">
        <f>Systematic[[#This Row],[SampleVariableLabel]]+100*Systematic[[#This Row],[State]]</f>
        <v>7021303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7</v>
      </c>
      <c r="B2546" s="1">
        <f t="shared" si="121"/>
        <v>2</v>
      </c>
      <c r="C2546" s="1">
        <f>IF(Systematic[[#This Row],[VariableIndex]]&gt;1,C2545,IF(C2545+1=StepsPerSubsample,0,C2545+1))</f>
        <v>13</v>
      </c>
      <c r="D2546" s="1">
        <f t="shared" si="119"/>
        <v>4</v>
      </c>
      <c r="E2546" s="1" t="str">
        <f>INDEX(Protocol[Mark],MATCH(C2546,Protocol[Step],0))</f>
        <v>12Azd</v>
      </c>
      <c r="F2546" s="151" t="str">
        <f>INDEX(Variables[Variable],MATCH(Systematic[[#This Row],[VariableIndex]],Variables[Index],0))</f>
        <v>Flux control ratio</v>
      </c>
      <c r="G2546" s="134">
        <f>Systematic[[#This Row],[Sample]]*1000000+Systematic[[#This Row],[SubSample]]*10000+Systematic[[#This Row],[VariableIndex]]</f>
        <v>7020004</v>
      </c>
      <c r="H2546" s="134">
        <f>Systematic[[#This Row],[SampleVariableLabel]]+100*Systematic[[#This Row],[State]]</f>
        <v>7021304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7</v>
      </c>
      <c r="B2547" s="1">
        <f t="shared" si="121"/>
        <v>2</v>
      </c>
      <c r="C2547" s="1">
        <f>IF(Systematic[[#This Row],[VariableIndex]]&gt;1,C2546,IF(C2546+1=StepsPerSubsample,0,C2546+1))</f>
        <v>13</v>
      </c>
      <c r="D2547" s="1">
        <f t="shared" si="119"/>
        <v>5</v>
      </c>
      <c r="E2547" s="1" t="str">
        <f>INDEX(Protocol[Mark],MATCH(C2547,Protocol[Step],0))</f>
        <v>12Azd</v>
      </c>
      <c r="F2547" s="151" t="str">
        <f>INDEX(Variables[Variable],MATCH(Systematic[[#This Row],[VariableIndex]],Variables[Index],0))</f>
        <v>Specific flux (mt)</v>
      </c>
      <c r="G2547" s="134">
        <f>Systematic[[#This Row],[Sample]]*1000000+Systematic[[#This Row],[SubSample]]*10000+Systematic[[#This Row],[VariableIndex]]</f>
        <v>7020005</v>
      </c>
      <c r="H2547" s="134">
        <f>Systematic[[#This Row],[SampleVariableLabel]]+100*Systematic[[#This Row],[State]]</f>
        <v>7021305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7</v>
      </c>
      <c r="B2548" s="1">
        <f t="shared" si="121"/>
        <v>2</v>
      </c>
      <c r="C2548" s="1">
        <f>IF(Systematic[[#This Row],[VariableIndex]]&gt;1,C2547,IF(C2547+1=StepsPerSubsample,0,C2547+1))</f>
        <v>13</v>
      </c>
      <c r="D2548" s="1">
        <f t="shared" si="119"/>
        <v>6</v>
      </c>
      <c r="E2548" s="1" t="str">
        <f>INDEX(Protocol[Mark],MATCH(C2548,Protocol[Step],0))</f>
        <v>12Azd</v>
      </c>
      <c r="F2548" s="151" t="str">
        <f>INDEX(Variables[Variable],MATCH(Systematic[[#This Row],[VariableIndex]],Variables[Index],0))</f>
        <v>FCR (mt: ROX-corr.)</v>
      </c>
      <c r="G2548" s="134">
        <f>Systematic[[#This Row],[Sample]]*1000000+Systematic[[#This Row],[SubSample]]*10000+Systematic[[#This Row],[VariableIndex]]</f>
        <v>7020006</v>
      </c>
      <c r="H2548" s="134">
        <f>Systematic[[#This Row],[SampleVariableLabel]]+100*Systematic[[#This Row],[State]]</f>
        <v>7021306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7</v>
      </c>
      <c r="B2549" s="1">
        <f t="shared" si="121"/>
        <v>2</v>
      </c>
      <c r="C2549" s="1">
        <f>IF(Systematic[[#This Row],[VariableIndex]]&gt;1,C2548,IF(C2548+1=StepsPerSubsample,0,C2548+1))</f>
        <v>13</v>
      </c>
      <c r="D2549" s="1">
        <f t="shared" si="119"/>
        <v>7</v>
      </c>
      <c r="E2549" s="1" t="str">
        <f>INDEX(Protocol[Mark],MATCH(C2549,Protocol[Step],0))</f>
        <v>12Azd</v>
      </c>
      <c r="F2549" s="151" t="str">
        <f>INDEX(Variables[Variable],MATCH(Systematic[[#This Row],[VariableIndex]],Variables[Index],0))</f>
        <v>FCR (mt: ROX-corr.)</v>
      </c>
      <c r="G2549" s="134">
        <f>Systematic[[#This Row],[Sample]]*1000000+Systematic[[#This Row],[SubSample]]*10000+Systematic[[#This Row],[VariableIndex]]</f>
        <v>7020007</v>
      </c>
      <c r="H2549" s="134">
        <f>Systematic[[#This Row],[SampleVariableLabel]]+100*Systematic[[#This Row],[State]]</f>
        <v>7021307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7</v>
      </c>
      <c r="B2550" s="1">
        <f t="shared" si="121"/>
        <v>3</v>
      </c>
      <c r="C2550" s="1">
        <f>IF(Systematic[[#This Row],[VariableIndex]]&gt;1,C2549,IF(C2549+1=StepsPerSubsample,0,C2549+1))</f>
        <v>0</v>
      </c>
      <c r="D2550" s="1">
        <f t="shared" si="119"/>
        <v>1</v>
      </c>
      <c r="E2550" s="1" t="str">
        <f>INDEX(Protocol[Mark],MATCH(C2550,Protocol[Step],0))</f>
        <v>1ce</v>
      </c>
      <c r="F2550" s="151" t="str">
        <f>INDEX(Variables[Variable],MATCH(Systematic[[#This Row],[VariableIndex]],Variables[Index],0))</f>
        <v>O2 concentration</v>
      </c>
      <c r="G2550" s="134">
        <f>Systematic[[#This Row],[Sample]]*1000000+Systematic[[#This Row],[SubSample]]*10000+Systematic[[#This Row],[VariableIndex]]</f>
        <v>7030001</v>
      </c>
      <c r="H2550" s="134">
        <f>Systematic[[#This Row],[SampleVariableLabel]]+100*Systematic[[#This Row],[State]]</f>
        <v>7030001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7</v>
      </c>
      <c r="B2551" s="1">
        <f t="shared" si="121"/>
        <v>3</v>
      </c>
      <c r="C2551" s="1">
        <f>IF(Systematic[[#This Row],[VariableIndex]]&gt;1,C2550,IF(C2550+1=StepsPerSubsample,0,C2550+1))</f>
        <v>0</v>
      </c>
      <c r="D2551" s="1">
        <f t="shared" si="119"/>
        <v>2</v>
      </c>
      <c r="E2551" s="1" t="str">
        <f>INDEX(Protocol[Mark],MATCH(C2551,Protocol[Step],0))</f>
        <v>1ce</v>
      </c>
      <c r="F2551" s="151" t="str">
        <f>INDEX(Variables[Variable],MATCH(Systematic[[#This Row],[VariableIndex]],Variables[Index],0))</f>
        <v>O2 flux per volume</v>
      </c>
      <c r="G2551" s="134">
        <f>Systematic[[#This Row],[Sample]]*1000000+Systematic[[#This Row],[SubSample]]*10000+Systematic[[#This Row],[VariableIndex]]</f>
        <v>7030002</v>
      </c>
      <c r="H2551" s="134">
        <f>Systematic[[#This Row],[SampleVariableLabel]]+100*Systematic[[#This Row],[State]]</f>
        <v>7030002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7</v>
      </c>
      <c r="B2552" s="1">
        <f t="shared" si="121"/>
        <v>3</v>
      </c>
      <c r="C2552" s="1">
        <f>IF(Systematic[[#This Row],[VariableIndex]]&gt;1,C2551,IF(C2551+1=StepsPerSubsample,0,C2551+1))</f>
        <v>0</v>
      </c>
      <c r="D2552" s="1">
        <f t="shared" si="119"/>
        <v>3</v>
      </c>
      <c r="E2552" s="1" t="str">
        <f>INDEX(Protocol[Mark],MATCH(C2552,Protocol[Step],0))</f>
        <v>1ce</v>
      </c>
      <c r="F2552" s="151" t="str">
        <f>INDEX(Variables[Variable],MATCH(Systematic[[#This Row],[VariableIndex]],Variables[Index],0))</f>
        <v>Specific flux</v>
      </c>
      <c r="G2552" s="134">
        <f>Systematic[[#This Row],[Sample]]*1000000+Systematic[[#This Row],[SubSample]]*10000+Systematic[[#This Row],[VariableIndex]]</f>
        <v>7030003</v>
      </c>
      <c r="H2552" s="134">
        <f>Systematic[[#This Row],[SampleVariableLabel]]+100*Systematic[[#This Row],[State]]</f>
        <v>7030003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7</v>
      </c>
      <c r="B2553" s="1">
        <f t="shared" si="121"/>
        <v>3</v>
      </c>
      <c r="C2553" s="1">
        <f>IF(Systematic[[#This Row],[VariableIndex]]&gt;1,C2552,IF(C2552+1=StepsPerSubsample,0,C2552+1))</f>
        <v>0</v>
      </c>
      <c r="D2553" s="1">
        <f t="shared" si="119"/>
        <v>4</v>
      </c>
      <c r="E2553" s="1" t="str">
        <f>INDEX(Protocol[Mark],MATCH(C2553,Protocol[Step],0))</f>
        <v>1ce</v>
      </c>
      <c r="F2553" s="151" t="str">
        <f>INDEX(Variables[Variable],MATCH(Systematic[[#This Row],[VariableIndex]],Variables[Index],0))</f>
        <v>Flux control ratio</v>
      </c>
      <c r="G2553" s="134">
        <f>Systematic[[#This Row],[Sample]]*1000000+Systematic[[#This Row],[SubSample]]*10000+Systematic[[#This Row],[VariableIndex]]</f>
        <v>7030004</v>
      </c>
      <c r="H2553" s="134">
        <f>Systematic[[#This Row],[SampleVariableLabel]]+100*Systematic[[#This Row],[State]]</f>
        <v>7030004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7</v>
      </c>
      <c r="B2554" s="1">
        <f t="shared" si="121"/>
        <v>3</v>
      </c>
      <c r="C2554" s="1">
        <f>IF(Systematic[[#This Row],[VariableIndex]]&gt;1,C2553,IF(C2553+1=StepsPerSubsample,0,C2553+1))</f>
        <v>0</v>
      </c>
      <c r="D2554" s="1">
        <f t="shared" si="119"/>
        <v>5</v>
      </c>
      <c r="E2554" s="1" t="str">
        <f>INDEX(Protocol[Mark],MATCH(C2554,Protocol[Step],0))</f>
        <v>1ce</v>
      </c>
      <c r="F2554" s="151" t="str">
        <f>INDEX(Variables[Variable],MATCH(Systematic[[#This Row],[VariableIndex]],Variables[Index],0))</f>
        <v>Specific flux (mt)</v>
      </c>
      <c r="G2554" s="134">
        <f>Systematic[[#This Row],[Sample]]*1000000+Systematic[[#This Row],[SubSample]]*10000+Systematic[[#This Row],[VariableIndex]]</f>
        <v>7030005</v>
      </c>
      <c r="H2554" s="134">
        <f>Systematic[[#This Row],[SampleVariableLabel]]+100*Systematic[[#This Row],[State]]</f>
        <v>7030005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7</v>
      </c>
      <c r="B2555" s="1">
        <f t="shared" si="121"/>
        <v>3</v>
      </c>
      <c r="C2555" s="1">
        <f>IF(Systematic[[#This Row],[VariableIndex]]&gt;1,C2554,IF(C2554+1=StepsPerSubsample,0,C2554+1))</f>
        <v>0</v>
      </c>
      <c r="D2555" s="1">
        <f t="shared" si="119"/>
        <v>6</v>
      </c>
      <c r="E2555" s="1" t="str">
        <f>INDEX(Protocol[Mark],MATCH(C2555,Protocol[Step],0))</f>
        <v>1ce</v>
      </c>
      <c r="F2555" s="151" t="str">
        <f>INDEX(Variables[Variable],MATCH(Systematic[[#This Row],[VariableIndex]],Variables[Index],0))</f>
        <v>FCR (mt: ROX-corr.)</v>
      </c>
      <c r="G2555" s="134">
        <f>Systematic[[#This Row],[Sample]]*1000000+Systematic[[#This Row],[SubSample]]*10000+Systematic[[#This Row],[VariableIndex]]</f>
        <v>7030006</v>
      </c>
      <c r="H2555" s="134">
        <f>Systematic[[#This Row],[SampleVariableLabel]]+100*Systematic[[#This Row],[State]]</f>
        <v>7030006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7</v>
      </c>
      <c r="B2556" s="1">
        <f t="shared" si="121"/>
        <v>3</v>
      </c>
      <c r="C2556" s="1">
        <f>IF(Systematic[[#This Row],[VariableIndex]]&gt;1,C2555,IF(C2555+1=StepsPerSubsample,0,C2555+1))</f>
        <v>0</v>
      </c>
      <c r="D2556" s="1">
        <f t="shared" si="119"/>
        <v>7</v>
      </c>
      <c r="E2556" s="1" t="str">
        <f>INDEX(Protocol[Mark],MATCH(C2556,Protocol[Step],0))</f>
        <v>1ce</v>
      </c>
      <c r="F2556" s="151" t="str">
        <f>INDEX(Variables[Variable],MATCH(Systematic[[#This Row],[VariableIndex]],Variables[Index],0))</f>
        <v>FCR (mt: ROX-corr.)</v>
      </c>
      <c r="G2556" s="134">
        <f>Systematic[[#This Row],[Sample]]*1000000+Systematic[[#This Row],[SubSample]]*10000+Systematic[[#This Row],[VariableIndex]]</f>
        <v>7030007</v>
      </c>
      <c r="H2556" s="134">
        <f>Systematic[[#This Row],[SampleVariableLabel]]+100*Systematic[[#This Row],[State]]</f>
        <v>7030007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7</v>
      </c>
      <c r="B2557" s="1">
        <f t="shared" si="121"/>
        <v>3</v>
      </c>
      <c r="C2557" s="1">
        <f>IF(Systematic[[#This Row],[VariableIndex]]&gt;1,C2556,IF(C2556+1=StepsPerSubsample,0,C2556+1))</f>
        <v>1</v>
      </c>
      <c r="D2557" s="1">
        <f t="shared" si="119"/>
        <v>1</v>
      </c>
      <c r="E2557" s="1" t="str">
        <f>INDEX(Protocol[Mark],MATCH(C2557,Protocol[Step],0))</f>
        <v>2P10</v>
      </c>
      <c r="F2557" s="151" t="str">
        <f>INDEX(Variables[Variable],MATCH(Systematic[[#This Row],[VariableIndex]],Variables[Index],0))</f>
        <v>O2 concentration</v>
      </c>
      <c r="G2557" s="134">
        <f>Systematic[[#This Row],[Sample]]*1000000+Systematic[[#This Row],[SubSample]]*10000+Systematic[[#This Row],[VariableIndex]]</f>
        <v>7030001</v>
      </c>
      <c r="H2557" s="134">
        <f>Systematic[[#This Row],[SampleVariableLabel]]+100*Systematic[[#This Row],[State]]</f>
        <v>7030101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7</v>
      </c>
      <c r="B2558" s="1">
        <f t="shared" si="121"/>
        <v>3</v>
      </c>
      <c r="C2558" s="1">
        <f>IF(Systematic[[#This Row],[VariableIndex]]&gt;1,C2557,IF(C2557+1=StepsPerSubsample,0,C2557+1))</f>
        <v>1</v>
      </c>
      <c r="D2558" s="1">
        <f t="shared" si="119"/>
        <v>2</v>
      </c>
      <c r="E2558" s="1" t="str">
        <f>INDEX(Protocol[Mark],MATCH(C2558,Protocol[Step],0))</f>
        <v>2P10</v>
      </c>
      <c r="F2558" s="151" t="str">
        <f>INDEX(Variables[Variable],MATCH(Systematic[[#This Row],[VariableIndex]],Variables[Index],0))</f>
        <v>O2 flux per volume</v>
      </c>
      <c r="G2558" s="134">
        <f>Systematic[[#This Row],[Sample]]*1000000+Systematic[[#This Row],[SubSample]]*10000+Systematic[[#This Row],[VariableIndex]]</f>
        <v>7030002</v>
      </c>
      <c r="H2558" s="134">
        <f>Systematic[[#This Row],[SampleVariableLabel]]+100*Systematic[[#This Row],[State]]</f>
        <v>7030102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7</v>
      </c>
      <c r="B2559" s="1">
        <f t="shared" si="121"/>
        <v>3</v>
      </c>
      <c r="C2559" s="1">
        <f>IF(Systematic[[#This Row],[VariableIndex]]&gt;1,C2558,IF(C2558+1=StepsPerSubsample,0,C2558+1))</f>
        <v>1</v>
      </c>
      <c r="D2559" s="1">
        <f t="shared" si="119"/>
        <v>3</v>
      </c>
      <c r="E2559" s="1" t="str">
        <f>INDEX(Protocol[Mark],MATCH(C2559,Protocol[Step],0))</f>
        <v>2P10</v>
      </c>
      <c r="F2559" s="151" t="str">
        <f>INDEX(Variables[Variable],MATCH(Systematic[[#This Row],[VariableIndex]],Variables[Index],0))</f>
        <v>Specific flux</v>
      </c>
      <c r="G2559" s="134">
        <f>Systematic[[#This Row],[Sample]]*1000000+Systematic[[#This Row],[SubSample]]*10000+Systematic[[#This Row],[VariableIndex]]</f>
        <v>7030003</v>
      </c>
      <c r="H2559" s="134">
        <f>Systematic[[#This Row],[SampleVariableLabel]]+100*Systematic[[#This Row],[State]]</f>
        <v>7030103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7</v>
      </c>
      <c r="B2560" s="1">
        <f t="shared" si="121"/>
        <v>3</v>
      </c>
      <c r="C2560" s="1">
        <f>IF(Systematic[[#This Row],[VariableIndex]]&gt;1,C2559,IF(C2559+1=StepsPerSubsample,0,C2559+1))</f>
        <v>1</v>
      </c>
      <c r="D2560" s="1">
        <f t="shared" si="119"/>
        <v>4</v>
      </c>
      <c r="E2560" s="1" t="str">
        <f>INDEX(Protocol[Mark],MATCH(C2560,Protocol[Step],0))</f>
        <v>2P10</v>
      </c>
      <c r="F2560" s="151" t="str">
        <f>INDEX(Variables[Variable],MATCH(Systematic[[#This Row],[VariableIndex]],Variables[Index],0))</f>
        <v>Flux control ratio</v>
      </c>
      <c r="G2560" s="134">
        <f>Systematic[[#This Row],[Sample]]*1000000+Systematic[[#This Row],[SubSample]]*10000+Systematic[[#This Row],[VariableIndex]]</f>
        <v>7030004</v>
      </c>
      <c r="H2560" s="134">
        <f>Systematic[[#This Row],[SampleVariableLabel]]+100*Systematic[[#This Row],[State]]</f>
        <v>7030104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7</v>
      </c>
      <c r="B2561" s="1">
        <f t="shared" si="121"/>
        <v>3</v>
      </c>
      <c r="C2561" s="1">
        <f>IF(Systematic[[#This Row],[VariableIndex]]&gt;1,C2560,IF(C2560+1=StepsPerSubsample,0,C2560+1))</f>
        <v>1</v>
      </c>
      <c r="D2561" s="1">
        <f t="shared" si="119"/>
        <v>5</v>
      </c>
      <c r="E2561" s="1" t="str">
        <f>INDEX(Protocol[Mark],MATCH(C2561,Protocol[Step],0))</f>
        <v>2P10</v>
      </c>
      <c r="F2561" s="151" t="str">
        <f>INDEX(Variables[Variable],MATCH(Systematic[[#This Row],[VariableIndex]],Variables[Index],0))</f>
        <v>Specific flux (mt)</v>
      </c>
      <c r="G2561" s="134">
        <f>Systematic[[#This Row],[Sample]]*1000000+Systematic[[#This Row],[SubSample]]*10000+Systematic[[#This Row],[VariableIndex]]</f>
        <v>7030005</v>
      </c>
      <c r="H2561" s="134">
        <f>Systematic[[#This Row],[SampleVariableLabel]]+100*Systematic[[#This Row],[State]]</f>
        <v>7030105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7</v>
      </c>
      <c r="B2562" s="1">
        <f t="shared" si="121"/>
        <v>3</v>
      </c>
      <c r="C2562" s="1">
        <f>IF(Systematic[[#This Row],[VariableIndex]]&gt;1,C2561,IF(C2561+1=StepsPerSubsample,0,C2561+1))</f>
        <v>1</v>
      </c>
      <c r="D2562" s="1">
        <f t="shared" si="119"/>
        <v>6</v>
      </c>
      <c r="E2562" s="1" t="str">
        <f>INDEX(Protocol[Mark],MATCH(C2562,Protocol[Step],0))</f>
        <v>2P10</v>
      </c>
      <c r="F2562" s="151" t="str">
        <f>INDEX(Variables[Variable],MATCH(Systematic[[#This Row],[VariableIndex]],Variables[Index],0))</f>
        <v>FCR (mt: ROX-corr.)</v>
      </c>
      <c r="G2562" s="134">
        <f>Systematic[[#This Row],[Sample]]*1000000+Systematic[[#This Row],[SubSample]]*10000+Systematic[[#This Row],[VariableIndex]]</f>
        <v>7030006</v>
      </c>
      <c r="H2562" s="134">
        <f>Systematic[[#This Row],[SampleVariableLabel]]+100*Systematic[[#This Row],[State]]</f>
        <v>7030106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7</v>
      </c>
      <c r="B2563" s="1">
        <f t="shared" si="121"/>
        <v>3</v>
      </c>
      <c r="C2563" s="1">
        <f>IF(Systematic[[#This Row],[VariableIndex]]&gt;1,C2562,IF(C2562+1=StepsPerSubsample,0,C2562+1))</f>
        <v>1</v>
      </c>
      <c r="D2563" s="1">
        <f t="shared" ref="D2563:D2626" si="122">IF(D2562=nVariables,1,D2562+1)</f>
        <v>7</v>
      </c>
      <c r="E2563" s="1" t="str">
        <f>INDEX(Protocol[Mark],MATCH(C2563,Protocol[Step],0))</f>
        <v>2P10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7030007</v>
      </c>
      <c r="H2563" s="134">
        <f>Systematic[[#This Row],[SampleVariableLabel]]+100*Systematic[[#This Row],[State]]</f>
        <v>7030107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7</v>
      </c>
      <c r="B2564" s="1">
        <f t="shared" si="121"/>
        <v>3</v>
      </c>
      <c r="C2564" s="1">
        <f>IF(Systematic[[#This Row],[VariableIndex]]&gt;1,C2563,IF(C2563+1=StepsPerSubsample,0,C2563+1))</f>
        <v>2</v>
      </c>
      <c r="D2564" s="1">
        <f t="shared" si="122"/>
        <v>1</v>
      </c>
      <c r="E2564" s="1" t="str">
        <f>INDEX(Protocol[Mark],MATCH(C2564,Protocol[Step],0))</f>
        <v>3Omy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7030001</v>
      </c>
      <c r="H2564" s="134">
        <f>Systematic[[#This Row],[SampleVariableLabel]]+100*Systematic[[#This Row],[State]]</f>
        <v>7030201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7</v>
      </c>
      <c r="B2565" s="1">
        <f t="shared" si="121"/>
        <v>3</v>
      </c>
      <c r="C2565" s="1">
        <f>IF(Systematic[[#This Row],[VariableIndex]]&gt;1,C2564,IF(C2564+1=StepsPerSubsample,0,C2564+1))</f>
        <v>2</v>
      </c>
      <c r="D2565" s="1">
        <f t="shared" si="122"/>
        <v>2</v>
      </c>
      <c r="E2565" s="1" t="str">
        <f>INDEX(Protocol[Mark],MATCH(C2565,Protocol[Step],0))</f>
        <v>3Omy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7030002</v>
      </c>
      <c r="H2565" s="134">
        <f>Systematic[[#This Row],[SampleVariableLabel]]+100*Systematic[[#This Row],[State]]</f>
        <v>7030202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7</v>
      </c>
      <c r="B2566" s="1">
        <f t="shared" si="121"/>
        <v>3</v>
      </c>
      <c r="C2566" s="1">
        <f>IF(Systematic[[#This Row],[VariableIndex]]&gt;1,C2565,IF(C2565+1=StepsPerSubsample,0,C2565+1))</f>
        <v>2</v>
      </c>
      <c r="D2566" s="1">
        <f t="shared" si="122"/>
        <v>3</v>
      </c>
      <c r="E2566" s="1" t="str">
        <f>INDEX(Protocol[Mark],MATCH(C2566,Protocol[Step],0))</f>
        <v>3Omy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7030003</v>
      </c>
      <c r="H2566" s="134">
        <f>Systematic[[#This Row],[SampleVariableLabel]]+100*Systematic[[#This Row],[State]]</f>
        <v>7030203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7</v>
      </c>
      <c r="B2567" s="1">
        <f t="shared" si="121"/>
        <v>3</v>
      </c>
      <c r="C2567" s="1">
        <f>IF(Systematic[[#This Row],[VariableIndex]]&gt;1,C2566,IF(C2566+1=StepsPerSubsample,0,C2566+1))</f>
        <v>2</v>
      </c>
      <c r="D2567" s="1">
        <f t="shared" si="122"/>
        <v>4</v>
      </c>
      <c r="E2567" s="1" t="str">
        <f>INDEX(Protocol[Mark],MATCH(C2567,Protocol[Step],0))</f>
        <v>3Omy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7030004</v>
      </c>
      <c r="H2567" s="134">
        <f>Systematic[[#This Row],[SampleVariableLabel]]+100*Systematic[[#This Row],[State]]</f>
        <v>7030204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7</v>
      </c>
      <c r="B2568" s="1">
        <f t="shared" si="121"/>
        <v>3</v>
      </c>
      <c r="C2568" s="1">
        <f>IF(Systematic[[#This Row],[VariableIndex]]&gt;1,C2567,IF(C2567+1=StepsPerSubsample,0,C2567+1))</f>
        <v>2</v>
      </c>
      <c r="D2568" s="1">
        <f t="shared" si="122"/>
        <v>5</v>
      </c>
      <c r="E2568" s="1" t="str">
        <f>INDEX(Protocol[Mark],MATCH(C2568,Protocol[Step],0))</f>
        <v>3Omy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7030005</v>
      </c>
      <c r="H2568" s="134">
        <f>Systematic[[#This Row],[SampleVariableLabel]]+100*Systematic[[#This Row],[State]]</f>
        <v>7030205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7</v>
      </c>
      <c r="B2569" s="1">
        <f t="shared" si="121"/>
        <v>3</v>
      </c>
      <c r="C2569" s="1">
        <f>IF(Systematic[[#This Row],[VariableIndex]]&gt;1,C2568,IF(C2568+1=StepsPerSubsample,0,C2568+1))</f>
        <v>2</v>
      </c>
      <c r="D2569" s="1">
        <f t="shared" si="122"/>
        <v>6</v>
      </c>
      <c r="E2569" s="1" t="str">
        <f>INDEX(Protocol[Mark],MATCH(C2569,Protocol[Step],0))</f>
        <v>3Omy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7030006</v>
      </c>
      <c r="H2569" s="134">
        <f>Systematic[[#This Row],[SampleVariableLabel]]+100*Systematic[[#This Row],[State]]</f>
        <v>7030206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7</v>
      </c>
      <c r="B2570" s="1">
        <f t="shared" si="121"/>
        <v>3</v>
      </c>
      <c r="C2570" s="1">
        <f>IF(Systematic[[#This Row],[VariableIndex]]&gt;1,C2569,IF(C2569+1=StepsPerSubsample,0,C2569+1))</f>
        <v>2</v>
      </c>
      <c r="D2570" s="1">
        <f t="shared" si="122"/>
        <v>7</v>
      </c>
      <c r="E2570" s="1" t="str">
        <f>INDEX(Protocol[Mark],MATCH(C2570,Protocol[Step],0))</f>
        <v>3Omy</v>
      </c>
      <c r="F2570" s="151" t="str">
        <f>INDEX(Variables[Variable],MATCH(Systematic[[#This Row],[VariableIndex]],Variables[Index],0))</f>
        <v>FCR (mt: ROX-corr.)</v>
      </c>
      <c r="G2570" s="134">
        <f>Systematic[[#This Row],[Sample]]*1000000+Systematic[[#This Row],[SubSample]]*10000+Systematic[[#This Row],[VariableIndex]]</f>
        <v>7030007</v>
      </c>
      <c r="H2570" s="134">
        <f>Systematic[[#This Row],[SampleVariableLabel]]+100*Systematic[[#This Row],[State]]</f>
        <v>7030207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7</v>
      </c>
      <c r="B2571" s="1">
        <f t="shared" si="121"/>
        <v>3</v>
      </c>
      <c r="C2571" s="1">
        <f>IF(Systematic[[#This Row],[VariableIndex]]&gt;1,C2570,IF(C2570+1=StepsPerSubsample,0,C2570+1))</f>
        <v>3</v>
      </c>
      <c r="D2571" s="1">
        <f t="shared" si="122"/>
        <v>1</v>
      </c>
      <c r="E2571" s="1" t="str">
        <f>INDEX(Protocol[Mark],MATCH(C2571,Protocol[Step],0))</f>
        <v>4U</v>
      </c>
      <c r="F2571" s="151" t="str">
        <f>INDEX(Variables[Variable],MATCH(Systematic[[#This Row],[VariableIndex]],Variables[Index],0))</f>
        <v>O2 concentration</v>
      </c>
      <c r="G2571" s="134">
        <f>Systematic[[#This Row],[Sample]]*1000000+Systematic[[#This Row],[SubSample]]*10000+Systematic[[#This Row],[VariableIndex]]</f>
        <v>7030001</v>
      </c>
      <c r="H2571" s="134">
        <f>Systematic[[#This Row],[SampleVariableLabel]]+100*Systematic[[#This Row],[State]]</f>
        <v>7030301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7</v>
      </c>
      <c r="B2572" s="1">
        <f t="shared" si="121"/>
        <v>3</v>
      </c>
      <c r="C2572" s="1">
        <f>IF(Systematic[[#This Row],[VariableIndex]]&gt;1,C2571,IF(C2571+1=StepsPerSubsample,0,C2571+1))</f>
        <v>3</v>
      </c>
      <c r="D2572" s="1">
        <f t="shared" si="122"/>
        <v>2</v>
      </c>
      <c r="E2572" s="1" t="str">
        <f>INDEX(Protocol[Mark],MATCH(C2572,Protocol[Step],0))</f>
        <v>4U</v>
      </c>
      <c r="F2572" s="151" t="str">
        <f>INDEX(Variables[Variable],MATCH(Systematic[[#This Row],[VariableIndex]],Variables[Index],0))</f>
        <v>O2 flux per volume</v>
      </c>
      <c r="G2572" s="134">
        <f>Systematic[[#This Row],[Sample]]*1000000+Systematic[[#This Row],[SubSample]]*10000+Systematic[[#This Row],[VariableIndex]]</f>
        <v>7030002</v>
      </c>
      <c r="H2572" s="134">
        <f>Systematic[[#This Row],[SampleVariableLabel]]+100*Systematic[[#This Row],[State]]</f>
        <v>7030302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7</v>
      </c>
      <c r="B2573" s="1">
        <f t="shared" si="121"/>
        <v>3</v>
      </c>
      <c r="C2573" s="1">
        <f>IF(Systematic[[#This Row],[VariableIndex]]&gt;1,C2572,IF(C2572+1=StepsPerSubsample,0,C2572+1))</f>
        <v>3</v>
      </c>
      <c r="D2573" s="1">
        <f t="shared" si="122"/>
        <v>3</v>
      </c>
      <c r="E2573" s="1" t="str">
        <f>INDEX(Protocol[Mark],MATCH(C2573,Protocol[Step],0))</f>
        <v>4U</v>
      </c>
      <c r="F2573" s="151" t="str">
        <f>INDEX(Variables[Variable],MATCH(Systematic[[#This Row],[VariableIndex]],Variables[Index],0))</f>
        <v>Specific flux</v>
      </c>
      <c r="G2573" s="134">
        <f>Systematic[[#This Row],[Sample]]*1000000+Systematic[[#This Row],[SubSample]]*10000+Systematic[[#This Row],[VariableIndex]]</f>
        <v>7030003</v>
      </c>
      <c r="H2573" s="134">
        <f>Systematic[[#This Row],[SampleVariableLabel]]+100*Systematic[[#This Row],[State]]</f>
        <v>7030303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7</v>
      </c>
      <c r="B2574" s="1">
        <f t="shared" si="121"/>
        <v>3</v>
      </c>
      <c r="C2574" s="1">
        <f>IF(Systematic[[#This Row],[VariableIndex]]&gt;1,C2573,IF(C2573+1=StepsPerSubsample,0,C2573+1))</f>
        <v>3</v>
      </c>
      <c r="D2574" s="1">
        <f t="shared" si="122"/>
        <v>4</v>
      </c>
      <c r="E2574" s="1" t="str">
        <f>INDEX(Protocol[Mark],MATCH(C2574,Protocol[Step],0))</f>
        <v>4U</v>
      </c>
      <c r="F2574" s="151" t="str">
        <f>INDEX(Variables[Variable],MATCH(Systematic[[#This Row],[VariableIndex]],Variables[Index],0))</f>
        <v>Flux control ratio</v>
      </c>
      <c r="G2574" s="134">
        <f>Systematic[[#This Row],[Sample]]*1000000+Systematic[[#This Row],[SubSample]]*10000+Systematic[[#This Row],[VariableIndex]]</f>
        <v>7030004</v>
      </c>
      <c r="H2574" s="134">
        <f>Systematic[[#This Row],[SampleVariableLabel]]+100*Systematic[[#This Row],[State]]</f>
        <v>7030304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7</v>
      </c>
      <c r="B2575" s="1">
        <f t="shared" si="121"/>
        <v>3</v>
      </c>
      <c r="C2575" s="1">
        <f>IF(Systematic[[#This Row],[VariableIndex]]&gt;1,C2574,IF(C2574+1=StepsPerSubsample,0,C2574+1))</f>
        <v>3</v>
      </c>
      <c r="D2575" s="1">
        <f t="shared" si="122"/>
        <v>5</v>
      </c>
      <c r="E2575" s="1" t="str">
        <f>INDEX(Protocol[Mark],MATCH(C2575,Protocol[Step],0))</f>
        <v>4U</v>
      </c>
      <c r="F2575" s="151" t="str">
        <f>INDEX(Variables[Variable],MATCH(Systematic[[#This Row],[VariableIndex]],Variables[Index],0))</f>
        <v>Specific flux (mt)</v>
      </c>
      <c r="G2575" s="134">
        <f>Systematic[[#This Row],[Sample]]*1000000+Systematic[[#This Row],[SubSample]]*10000+Systematic[[#This Row],[VariableIndex]]</f>
        <v>7030005</v>
      </c>
      <c r="H2575" s="134">
        <f>Systematic[[#This Row],[SampleVariableLabel]]+100*Systematic[[#This Row],[State]]</f>
        <v>7030305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7</v>
      </c>
      <c r="B2576" s="1">
        <f t="shared" si="121"/>
        <v>3</v>
      </c>
      <c r="C2576" s="1">
        <f>IF(Systematic[[#This Row],[VariableIndex]]&gt;1,C2575,IF(C2575+1=StepsPerSubsample,0,C2575+1))</f>
        <v>3</v>
      </c>
      <c r="D2576" s="1">
        <f t="shared" si="122"/>
        <v>6</v>
      </c>
      <c r="E2576" s="1" t="str">
        <f>INDEX(Protocol[Mark],MATCH(C2576,Protocol[Step],0))</f>
        <v>4U</v>
      </c>
      <c r="F2576" s="151" t="str">
        <f>INDEX(Variables[Variable],MATCH(Systematic[[#This Row],[VariableIndex]],Variables[Index],0))</f>
        <v>FCR (mt: ROX-corr.)</v>
      </c>
      <c r="G2576" s="134">
        <f>Systematic[[#This Row],[Sample]]*1000000+Systematic[[#This Row],[SubSample]]*10000+Systematic[[#This Row],[VariableIndex]]</f>
        <v>7030006</v>
      </c>
      <c r="H2576" s="134">
        <f>Systematic[[#This Row],[SampleVariableLabel]]+100*Systematic[[#This Row],[State]]</f>
        <v>7030306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7</v>
      </c>
      <c r="B2577" s="1">
        <f t="shared" si="121"/>
        <v>3</v>
      </c>
      <c r="C2577" s="1">
        <f>IF(Systematic[[#This Row],[VariableIndex]]&gt;1,C2576,IF(C2576+1=StepsPerSubsample,0,C2576+1))</f>
        <v>3</v>
      </c>
      <c r="D2577" s="1">
        <f t="shared" si="122"/>
        <v>7</v>
      </c>
      <c r="E2577" s="1" t="str">
        <f>INDEX(Protocol[Mark],MATCH(C2577,Protocol[Step],0))</f>
        <v>4U</v>
      </c>
      <c r="F2577" s="151" t="str">
        <f>INDEX(Variables[Variable],MATCH(Systematic[[#This Row],[VariableIndex]],Variables[Index],0))</f>
        <v>FCR (mt: ROX-corr.)</v>
      </c>
      <c r="G2577" s="134">
        <f>Systematic[[#This Row],[Sample]]*1000000+Systematic[[#This Row],[SubSample]]*10000+Systematic[[#This Row],[VariableIndex]]</f>
        <v>7030007</v>
      </c>
      <c r="H2577" s="134">
        <f>Systematic[[#This Row],[SampleVariableLabel]]+100*Systematic[[#This Row],[State]]</f>
        <v>7030307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7</v>
      </c>
      <c r="B2578" s="1">
        <f t="shared" si="121"/>
        <v>3</v>
      </c>
      <c r="C2578" s="1">
        <f>IF(Systematic[[#This Row],[VariableIndex]]&gt;1,C2577,IF(C2577+1=StepsPerSubsample,0,C2577+1))</f>
        <v>4</v>
      </c>
      <c r="D2578" s="1">
        <f t="shared" si="122"/>
        <v>1</v>
      </c>
      <c r="E2578" s="1" t="str">
        <f>INDEX(Protocol[Mark],MATCH(C2578,Protocol[Step],0))</f>
        <v>5Glc</v>
      </c>
      <c r="F2578" s="151" t="str">
        <f>INDEX(Variables[Variable],MATCH(Systematic[[#This Row],[VariableIndex]],Variables[Index],0))</f>
        <v>O2 concentration</v>
      </c>
      <c r="G2578" s="134">
        <f>Systematic[[#This Row],[Sample]]*1000000+Systematic[[#This Row],[SubSample]]*10000+Systematic[[#This Row],[VariableIndex]]</f>
        <v>7030001</v>
      </c>
      <c r="H2578" s="134">
        <f>Systematic[[#This Row],[SampleVariableLabel]]+100*Systematic[[#This Row],[State]]</f>
        <v>7030401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7</v>
      </c>
      <c r="B2579" s="1">
        <f t="shared" si="121"/>
        <v>3</v>
      </c>
      <c r="C2579" s="1">
        <f>IF(Systematic[[#This Row],[VariableIndex]]&gt;1,C2578,IF(C2578+1=StepsPerSubsample,0,C2578+1))</f>
        <v>4</v>
      </c>
      <c r="D2579" s="1">
        <f t="shared" si="122"/>
        <v>2</v>
      </c>
      <c r="E2579" s="1" t="str">
        <f>INDEX(Protocol[Mark],MATCH(C2579,Protocol[Step],0))</f>
        <v>5Glc</v>
      </c>
      <c r="F2579" s="151" t="str">
        <f>INDEX(Variables[Variable],MATCH(Systematic[[#This Row],[VariableIndex]],Variables[Index],0))</f>
        <v>O2 flux per volume</v>
      </c>
      <c r="G2579" s="134">
        <f>Systematic[[#This Row],[Sample]]*1000000+Systematic[[#This Row],[SubSample]]*10000+Systematic[[#This Row],[VariableIndex]]</f>
        <v>7030002</v>
      </c>
      <c r="H2579" s="134">
        <f>Systematic[[#This Row],[SampleVariableLabel]]+100*Systematic[[#This Row],[State]]</f>
        <v>7030402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7</v>
      </c>
      <c r="B2580" s="1">
        <f t="shared" si="121"/>
        <v>3</v>
      </c>
      <c r="C2580" s="1">
        <f>IF(Systematic[[#This Row],[VariableIndex]]&gt;1,C2579,IF(C2579+1=StepsPerSubsample,0,C2579+1))</f>
        <v>4</v>
      </c>
      <c r="D2580" s="1">
        <f t="shared" si="122"/>
        <v>3</v>
      </c>
      <c r="E2580" s="1" t="str">
        <f>INDEX(Protocol[Mark],MATCH(C2580,Protocol[Step],0))</f>
        <v>5Glc</v>
      </c>
      <c r="F2580" s="151" t="str">
        <f>INDEX(Variables[Variable],MATCH(Systematic[[#This Row],[VariableIndex]],Variables[Index],0))</f>
        <v>Specific flux</v>
      </c>
      <c r="G2580" s="134">
        <f>Systematic[[#This Row],[Sample]]*1000000+Systematic[[#This Row],[SubSample]]*10000+Systematic[[#This Row],[VariableIndex]]</f>
        <v>7030003</v>
      </c>
      <c r="H2580" s="134">
        <f>Systematic[[#This Row],[SampleVariableLabel]]+100*Systematic[[#This Row],[State]]</f>
        <v>7030403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7</v>
      </c>
      <c r="B2581" s="1">
        <f t="shared" si="121"/>
        <v>3</v>
      </c>
      <c r="C2581" s="1">
        <f>IF(Systematic[[#This Row],[VariableIndex]]&gt;1,C2580,IF(C2580+1=StepsPerSubsample,0,C2580+1))</f>
        <v>4</v>
      </c>
      <c r="D2581" s="1">
        <f t="shared" si="122"/>
        <v>4</v>
      </c>
      <c r="E2581" s="1" t="str">
        <f>INDEX(Protocol[Mark],MATCH(C2581,Protocol[Step],0))</f>
        <v>5Glc</v>
      </c>
      <c r="F2581" s="151" t="str">
        <f>INDEX(Variables[Variable],MATCH(Systematic[[#This Row],[VariableIndex]],Variables[Index],0))</f>
        <v>Flux control ratio</v>
      </c>
      <c r="G2581" s="134">
        <f>Systematic[[#This Row],[Sample]]*1000000+Systematic[[#This Row],[SubSample]]*10000+Systematic[[#This Row],[VariableIndex]]</f>
        <v>7030004</v>
      </c>
      <c r="H2581" s="134">
        <f>Systematic[[#This Row],[SampleVariableLabel]]+100*Systematic[[#This Row],[State]]</f>
        <v>7030404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7</v>
      </c>
      <c r="B2582" s="1">
        <f t="shared" si="121"/>
        <v>3</v>
      </c>
      <c r="C2582" s="1">
        <f>IF(Systematic[[#This Row],[VariableIndex]]&gt;1,C2581,IF(C2581+1=StepsPerSubsample,0,C2581+1))</f>
        <v>4</v>
      </c>
      <c r="D2582" s="1">
        <f t="shared" si="122"/>
        <v>5</v>
      </c>
      <c r="E2582" s="1" t="str">
        <f>INDEX(Protocol[Mark],MATCH(C2582,Protocol[Step],0))</f>
        <v>5Glc</v>
      </c>
      <c r="F2582" s="151" t="str">
        <f>INDEX(Variables[Variable],MATCH(Systematic[[#This Row],[VariableIndex]],Variables[Index],0))</f>
        <v>Specific flux (mt)</v>
      </c>
      <c r="G2582" s="134">
        <f>Systematic[[#This Row],[Sample]]*1000000+Systematic[[#This Row],[SubSample]]*10000+Systematic[[#This Row],[VariableIndex]]</f>
        <v>7030005</v>
      </c>
      <c r="H2582" s="134">
        <f>Systematic[[#This Row],[SampleVariableLabel]]+100*Systematic[[#This Row],[State]]</f>
        <v>7030405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7</v>
      </c>
      <c r="B2583" s="1">
        <f t="shared" si="121"/>
        <v>3</v>
      </c>
      <c r="C2583" s="1">
        <f>IF(Systematic[[#This Row],[VariableIndex]]&gt;1,C2582,IF(C2582+1=StepsPerSubsample,0,C2582+1))</f>
        <v>4</v>
      </c>
      <c r="D2583" s="1">
        <f t="shared" si="122"/>
        <v>6</v>
      </c>
      <c r="E2583" s="1" t="str">
        <f>INDEX(Protocol[Mark],MATCH(C2583,Protocol[Step],0))</f>
        <v>5Glc</v>
      </c>
      <c r="F2583" s="151" t="str">
        <f>INDEX(Variables[Variable],MATCH(Systematic[[#This Row],[VariableIndex]],Variables[Index],0))</f>
        <v>FCR (mt: ROX-corr.)</v>
      </c>
      <c r="G2583" s="134">
        <f>Systematic[[#This Row],[Sample]]*1000000+Systematic[[#This Row],[SubSample]]*10000+Systematic[[#This Row],[VariableIndex]]</f>
        <v>7030006</v>
      </c>
      <c r="H2583" s="134">
        <f>Systematic[[#This Row],[SampleVariableLabel]]+100*Systematic[[#This Row],[State]]</f>
        <v>7030406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7</v>
      </c>
      <c r="B2584" s="1">
        <f t="shared" si="121"/>
        <v>3</v>
      </c>
      <c r="C2584" s="1">
        <f>IF(Systematic[[#This Row],[VariableIndex]]&gt;1,C2583,IF(C2583+1=StepsPerSubsample,0,C2583+1))</f>
        <v>4</v>
      </c>
      <c r="D2584" s="1">
        <f t="shared" si="122"/>
        <v>7</v>
      </c>
      <c r="E2584" s="1" t="str">
        <f>INDEX(Protocol[Mark],MATCH(C2584,Protocol[Step],0))</f>
        <v>5Glc</v>
      </c>
      <c r="F2584" s="151" t="str">
        <f>INDEX(Variables[Variable],MATCH(Systematic[[#This Row],[VariableIndex]],Variables[Index],0))</f>
        <v>FCR (mt: ROX-corr.)</v>
      </c>
      <c r="G2584" s="134">
        <f>Systematic[[#This Row],[Sample]]*1000000+Systematic[[#This Row],[SubSample]]*10000+Systematic[[#This Row],[VariableIndex]]</f>
        <v>7030007</v>
      </c>
      <c r="H2584" s="134">
        <f>Systematic[[#This Row],[SampleVariableLabel]]+100*Systematic[[#This Row],[State]]</f>
        <v>7030407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7</v>
      </c>
      <c r="B2585" s="1">
        <f t="shared" si="121"/>
        <v>3</v>
      </c>
      <c r="C2585" s="1">
        <f>IF(Systematic[[#This Row],[VariableIndex]]&gt;1,C2584,IF(C2584+1=StepsPerSubsample,0,C2584+1))</f>
        <v>5</v>
      </c>
      <c r="D2585" s="1">
        <f t="shared" si="122"/>
        <v>1</v>
      </c>
      <c r="E2585" s="1" t="str">
        <f>INDEX(Protocol[Mark],MATCH(C2585,Protocol[Step],0))</f>
        <v>6M2</v>
      </c>
      <c r="F2585" s="151" t="str">
        <f>INDEX(Variables[Variable],MATCH(Systematic[[#This Row],[VariableIndex]],Variables[Index],0))</f>
        <v>O2 concentration</v>
      </c>
      <c r="G2585" s="134">
        <f>Systematic[[#This Row],[Sample]]*1000000+Systematic[[#This Row],[SubSample]]*10000+Systematic[[#This Row],[VariableIndex]]</f>
        <v>7030001</v>
      </c>
      <c r="H2585" s="134">
        <f>Systematic[[#This Row],[SampleVariableLabel]]+100*Systematic[[#This Row],[State]]</f>
        <v>7030501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7</v>
      </c>
      <c r="B2586" s="1">
        <f t="shared" si="121"/>
        <v>3</v>
      </c>
      <c r="C2586" s="1">
        <f>IF(Systematic[[#This Row],[VariableIndex]]&gt;1,C2585,IF(C2585+1=StepsPerSubsample,0,C2585+1))</f>
        <v>5</v>
      </c>
      <c r="D2586" s="1">
        <f t="shared" si="122"/>
        <v>2</v>
      </c>
      <c r="E2586" s="1" t="str">
        <f>INDEX(Protocol[Mark],MATCH(C2586,Protocol[Step],0))</f>
        <v>6M2</v>
      </c>
      <c r="F2586" s="151" t="str">
        <f>INDEX(Variables[Variable],MATCH(Systematic[[#This Row],[VariableIndex]],Variables[Index],0))</f>
        <v>O2 flux per volume</v>
      </c>
      <c r="G2586" s="134">
        <f>Systematic[[#This Row],[Sample]]*1000000+Systematic[[#This Row],[SubSample]]*10000+Systematic[[#This Row],[VariableIndex]]</f>
        <v>7030002</v>
      </c>
      <c r="H2586" s="134">
        <f>Systematic[[#This Row],[SampleVariableLabel]]+100*Systematic[[#This Row],[State]]</f>
        <v>7030502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7</v>
      </c>
      <c r="B2587" s="1">
        <f t="shared" si="121"/>
        <v>3</v>
      </c>
      <c r="C2587" s="1">
        <f>IF(Systematic[[#This Row],[VariableIndex]]&gt;1,C2586,IF(C2586+1=StepsPerSubsample,0,C2586+1))</f>
        <v>5</v>
      </c>
      <c r="D2587" s="1">
        <f t="shared" si="122"/>
        <v>3</v>
      </c>
      <c r="E2587" s="1" t="str">
        <f>INDEX(Protocol[Mark],MATCH(C2587,Protocol[Step],0))</f>
        <v>6M2</v>
      </c>
      <c r="F2587" s="151" t="str">
        <f>INDEX(Variables[Variable],MATCH(Systematic[[#This Row],[VariableIndex]],Variables[Index],0))</f>
        <v>Specific flux</v>
      </c>
      <c r="G2587" s="134">
        <f>Systematic[[#This Row],[Sample]]*1000000+Systematic[[#This Row],[SubSample]]*10000+Systematic[[#This Row],[VariableIndex]]</f>
        <v>7030003</v>
      </c>
      <c r="H2587" s="134">
        <f>Systematic[[#This Row],[SampleVariableLabel]]+100*Systematic[[#This Row],[State]]</f>
        <v>7030503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7</v>
      </c>
      <c r="B2588" s="1">
        <f t="shared" si="121"/>
        <v>3</v>
      </c>
      <c r="C2588" s="1">
        <f>IF(Systematic[[#This Row],[VariableIndex]]&gt;1,C2587,IF(C2587+1=StepsPerSubsample,0,C2587+1))</f>
        <v>5</v>
      </c>
      <c r="D2588" s="1">
        <f t="shared" si="122"/>
        <v>4</v>
      </c>
      <c r="E2588" s="1" t="str">
        <f>INDEX(Protocol[Mark],MATCH(C2588,Protocol[Step],0))</f>
        <v>6M2</v>
      </c>
      <c r="F2588" s="151" t="str">
        <f>INDEX(Variables[Variable],MATCH(Systematic[[#This Row],[VariableIndex]],Variables[Index],0))</f>
        <v>Flux control ratio</v>
      </c>
      <c r="G2588" s="134">
        <f>Systematic[[#This Row],[Sample]]*1000000+Systematic[[#This Row],[SubSample]]*10000+Systematic[[#This Row],[VariableIndex]]</f>
        <v>7030004</v>
      </c>
      <c r="H2588" s="134">
        <f>Systematic[[#This Row],[SampleVariableLabel]]+100*Systematic[[#This Row],[State]]</f>
        <v>7030504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7</v>
      </c>
      <c r="B2589" s="1">
        <f t="shared" si="121"/>
        <v>3</v>
      </c>
      <c r="C2589" s="1">
        <f>IF(Systematic[[#This Row],[VariableIndex]]&gt;1,C2588,IF(C2588+1=StepsPerSubsample,0,C2588+1))</f>
        <v>5</v>
      </c>
      <c r="D2589" s="1">
        <f t="shared" si="122"/>
        <v>5</v>
      </c>
      <c r="E2589" s="1" t="str">
        <f>INDEX(Protocol[Mark],MATCH(C2589,Protocol[Step],0))</f>
        <v>6M2</v>
      </c>
      <c r="F2589" s="151" t="str">
        <f>INDEX(Variables[Variable],MATCH(Systematic[[#This Row],[VariableIndex]],Variables[Index],0))</f>
        <v>Specific flux (mt)</v>
      </c>
      <c r="G2589" s="134">
        <f>Systematic[[#This Row],[Sample]]*1000000+Systematic[[#This Row],[SubSample]]*10000+Systematic[[#This Row],[VariableIndex]]</f>
        <v>7030005</v>
      </c>
      <c r="H2589" s="134">
        <f>Systematic[[#This Row],[SampleVariableLabel]]+100*Systematic[[#This Row],[State]]</f>
        <v>7030505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7</v>
      </c>
      <c r="B2590" s="1">
        <f t="shared" si="121"/>
        <v>3</v>
      </c>
      <c r="C2590" s="1">
        <f>IF(Systematic[[#This Row],[VariableIndex]]&gt;1,C2589,IF(C2589+1=StepsPerSubsample,0,C2589+1))</f>
        <v>5</v>
      </c>
      <c r="D2590" s="1">
        <f t="shared" si="122"/>
        <v>6</v>
      </c>
      <c r="E2590" s="1" t="str">
        <f>INDEX(Protocol[Mark],MATCH(C2590,Protocol[Step],0))</f>
        <v>6M2</v>
      </c>
      <c r="F2590" s="151" t="str">
        <f>INDEX(Variables[Variable],MATCH(Systematic[[#This Row],[VariableIndex]],Variables[Index],0))</f>
        <v>FCR (mt: ROX-corr.)</v>
      </c>
      <c r="G2590" s="134">
        <f>Systematic[[#This Row],[Sample]]*1000000+Systematic[[#This Row],[SubSample]]*10000+Systematic[[#This Row],[VariableIndex]]</f>
        <v>7030006</v>
      </c>
      <c r="H2590" s="134">
        <f>Systematic[[#This Row],[SampleVariableLabel]]+100*Systematic[[#This Row],[State]]</f>
        <v>7030506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7</v>
      </c>
      <c r="B2591" s="1">
        <f t="shared" si="121"/>
        <v>3</v>
      </c>
      <c r="C2591" s="1">
        <f>IF(Systematic[[#This Row],[VariableIndex]]&gt;1,C2590,IF(C2590+1=StepsPerSubsample,0,C2590+1))</f>
        <v>5</v>
      </c>
      <c r="D2591" s="1">
        <f t="shared" si="122"/>
        <v>7</v>
      </c>
      <c r="E2591" s="1" t="str">
        <f>INDEX(Protocol[Mark],MATCH(C2591,Protocol[Step],0))</f>
        <v>6M2</v>
      </c>
      <c r="F2591" s="151" t="str">
        <f>INDEX(Variables[Variable],MATCH(Systematic[[#This Row],[VariableIndex]],Variables[Index],0))</f>
        <v>FCR (mt: ROX-corr.)</v>
      </c>
      <c r="G2591" s="134">
        <f>Systematic[[#This Row],[Sample]]*1000000+Systematic[[#This Row],[SubSample]]*10000+Systematic[[#This Row],[VariableIndex]]</f>
        <v>7030007</v>
      </c>
      <c r="H2591" s="134">
        <f>Systematic[[#This Row],[SampleVariableLabel]]+100*Systematic[[#This Row],[State]]</f>
        <v>7030507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7</v>
      </c>
      <c r="B2592" s="1">
        <f t="shared" si="121"/>
        <v>3</v>
      </c>
      <c r="C2592" s="1">
        <f>IF(Systematic[[#This Row],[VariableIndex]]&gt;1,C2591,IF(C2591+1=StepsPerSubsample,0,C2591+1))</f>
        <v>6</v>
      </c>
      <c r="D2592" s="1">
        <f t="shared" si="122"/>
        <v>1</v>
      </c>
      <c r="E2592" s="1" t="str">
        <f>INDEX(Protocol[Mark],MATCH(C2592,Protocol[Step],0))</f>
        <v>7Rot</v>
      </c>
      <c r="F2592" s="151" t="str">
        <f>INDEX(Variables[Variable],MATCH(Systematic[[#This Row],[VariableIndex]],Variables[Index],0))</f>
        <v>O2 concentration</v>
      </c>
      <c r="G2592" s="134">
        <f>Systematic[[#This Row],[Sample]]*1000000+Systematic[[#This Row],[SubSample]]*10000+Systematic[[#This Row],[VariableIndex]]</f>
        <v>7030001</v>
      </c>
      <c r="H2592" s="134">
        <f>Systematic[[#This Row],[SampleVariableLabel]]+100*Systematic[[#This Row],[State]]</f>
        <v>7030601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7</v>
      </c>
      <c r="B2593" s="1">
        <f t="shared" si="121"/>
        <v>3</v>
      </c>
      <c r="C2593" s="1">
        <f>IF(Systematic[[#This Row],[VariableIndex]]&gt;1,C2592,IF(C2592+1=StepsPerSubsample,0,C2592+1))</f>
        <v>6</v>
      </c>
      <c r="D2593" s="1">
        <f t="shared" si="122"/>
        <v>2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O2 flux per volume</v>
      </c>
      <c r="G2593" s="134">
        <f>Systematic[[#This Row],[Sample]]*1000000+Systematic[[#This Row],[SubSample]]*10000+Systematic[[#This Row],[VariableIndex]]</f>
        <v>7030002</v>
      </c>
      <c r="H2593" s="134">
        <f>Systematic[[#This Row],[SampleVariableLabel]]+100*Systematic[[#This Row],[State]]</f>
        <v>7030602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7</v>
      </c>
      <c r="B2594" s="1">
        <f t="shared" si="121"/>
        <v>3</v>
      </c>
      <c r="C2594" s="1">
        <f>IF(Systematic[[#This Row],[VariableIndex]]&gt;1,C2593,IF(C2593+1=StepsPerSubsample,0,C2593+1))</f>
        <v>6</v>
      </c>
      <c r="D2594" s="1">
        <f t="shared" si="122"/>
        <v>3</v>
      </c>
      <c r="E2594" s="1" t="str">
        <f>INDEX(Protocol[Mark],MATCH(C2594,Protocol[Step],0))</f>
        <v>7Rot</v>
      </c>
      <c r="F2594" s="151" t="str">
        <f>INDEX(Variables[Variable],MATCH(Systematic[[#This Row],[VariableIndex]],Variables[Index],0))</f>
        <v>Specific flux</v>
      </c>
      <c r="G2594" s="134">
        <f>Systematic[[#This Row],[Sample]]*1000000+Systematic[[#This Row],[SubSample]]*10000+Systematic[[#This Row],[VariableIndex]]</f>
        <v>7030003</v>
      </c>
      <c r="H2594" s="134">
        <f>Systematic[[#This Row],[SampleVariableLabel]]+100*Systematic[[#This Row],[State]]</f>
        <v>7030603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7</v>
      </c>
      <c r="B2595" s="1">
        <f t="shared" si="121"/>
        <v>3</v>
      </c>
      <c r="C2595" s="1">
        <f>IF(Systematic[[#This Row],[VariableIndex]]&gt;1,C2594,IF(C2594+1=StepsPerSubsample,0,C2594+1))</f>
        <v>6</v>
      </c>
      <c r="D2595" s="1">
        <f t="shared" si="122"/>
        <v>4</v>
      </c>
      <c r="E2595" s="1" t="str">
        <f>INDEX(Protocol[Mark],MATCH(C2595,Protocol[Step],0))</f>
        <v>7Rot</v>
      </c>
      <c r="F2595" s="151" t="str">
        <f>INDEX(Variables[Variable],MATCH(Systematic[[#This Row],[VariableIndex]],Variables[Index],0))</f>
        <v>Flux control ratio</v>
      </c>
      <c r="G2595" s="134">
        <f>Systematic[[#This Row],[Sample]]*1000000+Systematic[[#This Row],[SubSample]]*10000+Systematic[[#This Row],[VariableIndex]]</f>
        <v>7030004</v>
      </c>
      <c r="H2595" s="134">
        <f>Systematic[[#This Row],[SampleVariableLabel]]+100*Systematic[[#This Row],[State]]</f>
        <v>7030604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7</v>
      </c>
      <c r="B2596" s="1">
        <f t="shared" si="121"/>
        <v>3</v>
      </c>
      <c r="C2596" s="1">
        <f>IF(Systematic[[#This Row],[VariableIndex]]&gt;1,C2595,IF(C2595+1=StepsPerSubsample,0,C2595+1))</f>
        <v>6</v>
      </c>
      <c r="D2596" s="1">
        <f t="shared" si="122"/>
        <v>5</v>
      </c>
      <c r="E2596" s="1" t="str">
        <f>INDEX(Protocol[Mark],MATCH(C2596,Protocol[Step],0))</f>
        <v>7Rot</v>
      </c>
      <c r="F2596" s="151" t="str">
        <f>INDEX(Variables[Variable],MATCH(Systematic[[#This Row],[VariableIndex]],Variables[Index],0))</f>
        <v>Specific flux (mt)</v>
      </c>
      <c r="G2596" s="134">
        <f>Systematic[[#This Row],[Sample]]*1000000+Systematic[[#This Row],[SubSample]]*10000+Systematic[[#This Row],[VariableIndex]]</f>
        <v>7030005</v>
      </c>
      <c r="H2596" s="134">
        <f>Systematic[[#This Row],[SampleVariableLabel]]+100*Systematic[[#This Row],[State]]</f>
        <v>7030605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7</v>
      </c>
      <c r="B2597" s="1">
        <f t="shared" si="121"/>
        <v>3</v>
      </c>
      <c r="C2597" s="1">
        <f>IF(Systematic[[#This Row],[VariableIndex]]&gt;1,C2596,IF(C2596+1=StepsPerSubsample,0,C2596+1))</f>
        <v>6</v>
      </c>
      <c r="D2597" s="1">
        <f t="shared" si="122"/>
        <v>6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FCR (mt: ROX-corr.)</v>
      </c>
      <c r="G2597" s="134">
        <f>Systematic[[#This Row],[Sample]]*1000000+Systematic[[#This Row],[SubSample]]*10000+Systematic[[#This Row],[VariableIndex]]</f>
        <v>7030006</v>
      </c>
      <c r="H2597" s="134">
        <f>Systematic[[#This Row],[SampleVariableLabel]]+100*Systematic[[#This Row],[State]]</f>
        <v>7030606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7</v>
      </c>
      <c r="B2598" s="1">
        <f t="shared" si="121"/>
        <v>3</v>
      </c>
      <c r="C2598" s="1">
        <f>IF(Systematic[[#This Row],[VariableIndex]]&gt;1,C2597,IF(C2597+1=StepsPerSubsample,0,C2597+1))</f>
        <v>6</v>
      </c>
      <c r="D2598" s="1">
        <f t="shared" si="122"/>
        <v>7</v>
      </c>
      <c r="E2598" s="1" t="str">
        <f>INDEX(Protocol[Mark],MATCH(C2598,Protocol[Step],0))</f>
        <v>7Rot</v>
      </c>
      <c r="F2598" s="151" t="str">
        <f>INDEX(Variables[Variable],MATCH(Systematic[[#This Row],[VariableIndex]],Variables[Index],0))</f>
        <v>FCR (mt: ROX-corr.)</v>
      </c>
      <c r="G2598" s="134">
        <f>Systematic[[#This Row],[Sample]]*1000000+Systematic[[#This Row],[SubSample]]*10000+Systematic[[#This Row],[VariableIndex]]</f>
        <v>7030007</v>
      </c>
      <c r="H2598" s="134">
        <f>Systematic[[#This Row],[SampleVariableLabel]]+100*Systematic[[#This Row],[State]]</f>
        <v>7030607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7</v>
      </c>
      <c r="B2599" s="1">
        <f t="shared" si="121"/>
        <v>3</v>
      </c>
      <c r="C2599" s="1">
        <f>IF(Systematic[[#This Row],[VariableIndex]]&gt;1,C2598,IF(C2598+1=StepsPerSubsample,0,C2598+1))</f>
        <v>7</v>
      </c>
      <c r="D2599" s="1">
        <f t="shared" si="122"/>
        <v>1</v>
      </c>
      <c r="E2599" s="1" t="str">
        <f>INDEX(Protocol[Mark],MATCH(C2599,Protocol[Step],0))</f>
        <v>8S</v>
      </c>
      <c r="F2599" s="151" t="str">
        <f>INDEX(Variables[Variable],MATCH(Systematic[[#This Row],[VariableIndex]],Variables[Index],0))</f>
        <v>O2 concentration</v>
      </c>
      <c r="G2599" s="134">
        <f>Systematic[[#This Row],[Sample]]*1000000+Systematic[[#This Row],[SubSample]]*10000+Systematic[[#This Row],[VariableIndex]]</f>
        <v>7030001</v>
      </c>
      <c r="H2599" s="134">
        <f>Systematic[[#This Row],[SampleVariableLabel]]+100*Systematic[[#This Row],[State]]</f>
        <v>7030701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7</v>
      </c>
      <c r="B2600" s="1">
        <f t="shared" si="121"/>
        <v>3</v>
      </c>
      <c r="C2600" s="1">
        <f>IF(Systematic[[#This Row],[VariableIndex]]&gt;1,C2599,IF(C2599+1=StepsPerSubsample,0,C2599+1))</f>
        <v>7</v>
      </c>
      <c r="D2600" s="1">
        <f t="shared" si="122"/>
        <v>2</v>
      </c>
      <c r="E2600" s="1" t="str">
        <f>INDEX(Protocol[Mark],MATCH(C2600,Protocol[Step],0))</f>
        <v>8S</v>
      </c>
      <c r="F2600" s="151" t="str">
        <f>INDEX(Variables[Variable],MATCH(Systematic[[#This Row],[VariableIndex]],Variables[Index],0))</f>
        <v>O2 flux per volume</v>
      </c>
      <c r="G2600" s="134">
        <f>Systematic[[#This Row],[Sample]]*1000000+Systematic[[#This Row],[SubSample]]*10000+Systematic[[#This Row],[VariableIndex]]</f>
        <v>7030002</v>
      </c>
      <c r="H2600" s="134">
        <f>Systematic[[#This Row],[SampleVariableLabel]]+100*Systematic[[#This Row],[State]]</f>
        <v>7030702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7</v>
      </c>
      <c r="B2601" s="1">
        <f t="shared" ref="B2601:B2664" si="124">IF(OR(C2601&gt;0,D2601&gt;1),B2600,IF(B2600=SubsamplesPerSample,1,B2600+1))</f>
        <v>3</v>
      </c>
      <c r="C2601" s="1">
        <f>IF(Systematic[[#This Row],[VariableIndex]]&gt;1,C2600,IF(C2600+1=StepsPerSubsample,0,C2600+1))</f>
        <v>7</v>
      </c>
      <c r="D2601" s="1">
        <f t="shared" si="122"/>
        <v>3</v>
      </c>
      <c r="E2601" s="1" t="str">
        <f>INDEX(Protocol[Mark],MATCH(C2601,Protocol[Step],0))</f>
        <v>8S</v>
      </c>
      <c r="F2601" s="151" t="str">
        <f>INDEX(Variables[Variable],MATCH(Systematic[[#This Row],[VariableIndex]],Variables[Index],0))</f>
        <v>Specific flux</v>
      </c>
      <c r="G2601" s="134">
        <f>Systematic[[#This Row],[Sample]]*1000000+Systematic[[#This Row],[SubSample]]*10000+Systematic[[#This Row],[VariableIndex]]</f>
        <v>7030003</v>
      </c>
      <c r="H2601" s="134">
        <f>Systematic[[#This Row],[SampleVariableLabel]]+100*Systematic[[#This Row],[State]]</f>
        <v>7030703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7</v>
      </c>
      <c r="B2602" s="1">
        <f t="shared" si="124"/>
        <v>3</v>
      </c>
      <c r="C2602" s="1">
        <f>IF(Systematic[[#This Row],[VariableIndex]]&gt;1,C2601,IF(C2601+1=StepsPerSubsample,0,C2601+1))</f>
        <v>7</v>
      </c>
      <c r="D2602" s="1">
        <f t="shared" si="122"/>
        <v>4</v>
      </c>
      <c r="E2602" s="1" t="str">
        <f>INDEX(Protocol[Mark],MATCH(C2602,Protocol[Step],0))</f>
        <v>8S</v>
      </c>
      <c r="F2602" s="151" t="str">
        <f>INDEX(Variables[Variable],MATCH(Systematic[[#This Row],[VariableIndex]],Variables[Index],0))</f>
        <v>Flux control ratio</v>
      </c>
      <c r="G2602" s="134">
        <f>Systematic[[#This Row],[Sample]]*1000000+Systematic[[#This Row],[SubSample]]*10000+Systematic[[#This Row],[VariableIndex]]</f>
        <v>7030004</v>
      </c>
      <c r="H2602" s="134">
        <f>Systematic[[#This Row],[SampleVariableLabel]]+100*Systematic[[#This Row],[State]]</f>
        <v>7030704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7</v>
      </c>
      <c r="B2603" s="1">
        <f t="shared" si="124"/>
        <v>3</v>
      </c>
      <c r="C2603" s="1">
        <f>IF(Systematic[[#This Row],[VariableIndex]]&gt;1,C2602,IF(C2602+1=StepsPerSubsample,0,C2602+1))</f>
        <v>7</v>
      </c>
      <c r="D2603" s="1">
        <f t="shared" si="122"/>
        <v>5</v>
      </c>
      <c r="E2603" s="1" t="str">
        <f>INDEX(Protocol[Mark],MATCH(C2603,Protocol[Step],0))</f>
        <v>8S</v>
      </c>
      <c r="F2603" s="151" t="str">
        <f>INDEX(Variables[Variable],MATCH(Systematic[[#This Row],[VariableIndex]],Variables[Index],0))</f>
        <v>Specific flux (mt)</v>
      </c>
      <c r="G2603" s="134">
        <f>Systematic[[#This Row],[Sample]]*1000000+Systematic[[#This Row],[SubSample]]*10000+Systematic[[#This Row],[VariableIndex]]</f>
        <v>7030005</v>
      </c>
      <c r="H2603" s="134">
        <f>Systematic[[#This Row],[SampleVariableLabel]]+100*Systematic[[#This Row],[State]]</f>
        <v>7030705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7</v>
      </c>
      <c r="B2604" s="1">
        <f t="shared" si="124"/>
        <v>3</v>
      </c>
      <c r="C2604" s="1">
        <f>IF(Systematic[[#This Row],[VariableIndex]]&gt;1,C2603,IF(C2603+1=StepsPerSubsample,0,C2603+1))</f>
        <v>7</v>
      </c>
      <c r="D2604" s="1">
        <f t="shared" si="122"/>
        <v>6</v>
      </c>
      <c r="E2604" s="1" t="str">
        <f>INDEX(Protocol[Mark],MATCH(C2604,Protocol[Step],0))</f>
        <v>8S</v>
      </c>
      <c r="F2604" s="151" t="str">
        <f>INDEX(Variables[Variable],MATCH(Systematic[[#This Row],[VariableIndex]],Variables[Index],0))</f>
        <v>FCR (mt: ROX-corr.)</v>
      </c>
      <c r="G2604" s="134">
        <f>Systematic[[#This Row],[Sample]]*1000000+Systematic[[#This Row],[SubSample]]*10000+Systematic[[#This Row],[VariableIndex]]</f>
        <v>7030006</v>
      </c>
      <c r="H2604" s="134">
        <f>Systematic[[#This Row],[SampleVariableLabel]]+100*Systematic[[#This Row],[State]]</f>
        <v>7030706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7</v>
      </c>
      <c r="B2605" s="1">
        <f t="shared" si="124"/>
        <v>3</v>
      </c>
      <c r="C2605" s="1">
        <f>IF(Systematic[[#This Row],[VariableIndex]]&gt;1,C2604,IF(C2604+1=StepsPerSubsample,0,C2604+1))</f>
        <v>7</v>
      </c>
      <c r="D2605" s="1">
        <f t="shared" si="122"/>
        <v>7</v>
      </c>
      <c r="E2605" s="1" t="str">
        <f>INDEX(Protocol[Mark],MATCH(C2605,Protocol[Step],0))</f>
        <v>8S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7030007</v>
      </c>
      <c r="H2605" s="134">
        <f>Systematic[[#This Row],[SampleVariableLabel]]+100*Systematic[[#This Row],[State]]</f>
        <v>7030707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7</v>
      </c>
      <c r="B2606" s="1">
        <f t="shared" si="124"/>
        <v>3</v>
      </c>
      <c r="C2606" s="1">
        <f>IF(Systematic[[#This Row],[VariableIndex]]&gt;1,C2605,IF(C2605+1=StepsPerSubsample,0,C2605+1))</f>
        <v>8</v>
      </c>
      <c r="D2606" s="1">
        <f t="shared" si="122"/>
        <v>1</v>
      </c>
      <c r="E2606" s="1" t="str">
        <f>INDEX(Protocol[Mark],MATCH(C2606,Protocol[Step],0))</f>
        <v>9Dig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7030001</v>
      </c>
      <c r="H2606" s="134">
        <f>Systematic[[#This Row],[SampleVariableLabel]]+100*Systematic[[#This Row],[State]]</f>
        <v>7030801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7</v>
      </c>
      <c r="B2607" s="1">
        <f t="shared" si="124"/>
        <v>3</v>
      </c>
      <c r="C2607" s="1">
        <f>IF(Systematic[[#This Row],[VariableIndex]]&gt;1,C2606,IF(C2606+1=StepsPerSubsample,0,C2606+1))</f>
        <v>8</v>
      </c>
      <c r="D2607" s="1">
        <f t="shared" si="122"/>
        <v>2</v>
      </c>
      <c r="E2607" s="1" t="str">
        <f>INDEX(Protocol[Mark],MATCH(C2607,Protocol[Step],0))</f>
        <v>9Dig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7030002</v>
      </c>
      <c r="H2607" s="134">
        <f>Systematic[[#This Row],[SampleVariableLabel]]+100*Systematic[[#This Row],[State]]</f>
        <v>7030802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7</v>
      </c>
      <c r="B2608" s="1">
        <f t="shared" si="124"/>
        <v>3</v>
      </c>
      <c r="C2608" s="1">
        <f>IF(Systematic[[#This Row],[VariableIndex]]&gt;1,C2607,IF(C2607+1=StepsPerSubsample,0,C2607+1))</f>
        <v>8</v>
      </c>
      <c r="D2608" s="1">
        <f t="shared" si="122"/>
        <v>3</v>
      </c>
      <c r="E2608" s="1" t="str">
        <f>INDEX(Protocol[Mark],MATCH(C2608,Protocol[Step],0))</f>
        <v>9Dig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7030003</v>
      </c>
      <c r="H2608" s="134">
        <f>Systematic[[#This Row],[SampleVariableLabel]]+100*Systematic[[#This Row],[State]]</f>
        <v>7030803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7</v>
      </c>
      <c r="B2609" s="1">
        <f t="shared" si="124"/>
        <v>3</v>
      </c>
      <c r="C2609" s="1">
        <f>IF(Systematic[[#This Row],[VariableIndex]]&gt;1,C2608,IF(C2608+1=StepsPerSubsample,0,C2608+1))</f>
        <v>8</v>
      </c>
      <c r="D2609" s="1">
        <f t="shared" si="122"/>
        <v>4</v>
      </c>
      <c r="E2609" s="1" t="str">
        <f>INDEX(Protocol[Mark],MATCH(C2609,Protocol[Step],0))</f>
        <v>9Dig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7030004</v>
      </c>
      <c r="H2609" s="134">
        <f>Systematic[[#This Row],[SampleVariableLabel]]+100*Systematic[[#This Row],[State]]</f>
        <v>7030804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7</v>
      </c>
      <c r="B2610" s="1">
        <f t="shared" si="124"/>
        <v>3</v>
      </c>
      <c r="C2610" s="1">
        <f>IF(Systematic[[#This Row],[VariableIndex]]&gt;1,C2609,IF(C2609+1=StepsPerSubsample,0,C2609+1))</f>
        <v>8</v>
      </c>
      <c r="D2610" s="1">
        <f t="shared" si="122"/>
        <v>5</v>
      </c>
      <c r="E2610" s="1" t="str">
        <f>INDEX(Protocol[Mark],MATCH(C2610,Protocol[Step],0))</f>
        <v>9Dig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7030005</v>
      </c>
      <c r="H2610" s="134">
        <f>Systematic[[#This Row],[SampleVariableLabel]]+100*Systematic[[#This Row],[State]]</f>
        <v>7030805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7</v>
      </c>
      <c r="B2611" s="1">
        <f t="shared" si="124"/>
        <v>3</v>
      </c>
      <c r="C2611" s="1">
        <f>IF(Systematic[[#This Row],[VariableIndex]]&gt;1,C2610,IF(C2610+1=StepsPerSubsample,0,C2610+1))</f>
        <v>8</v>
      </c>
      <c r="D2611" s="1">
        <f t="shared" si="122"/>
        <v>6</v>
      </c>
      <c r="E2611" s="1" t="str">
        <f>INDEX(Protocol[Mark],MATCH(C2611,Protocol[Step],0))</f>
        <v>9Dig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7030006</v>
      </c>
      <c r="H2611" s="134">
        <f>Systematic[[#This Row],[SampleVariableLabel]]+100*Systematic[[#This Row],[State]]</f>
        <v>7030806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7</v>
      </c>
      <c r="B2612" s="1">
        <f t="shared" si="124"/>
        <v>3</v>
      </c>
      <c r="C2612" s="1">
        <f>IF(Systematic[[#This Row],[VariableIndex]]&gt;1,C2611,IF(C2611+1=StepsPerSubsample,0,C2611+1))</f>
        <v>8</v>
      </c>
      <c r="D2612" s="1">
        <f t="shared" si="122"/>
        <v>7</v>
      </c>
      <c r="E2612" s="1" t="str">
        <f>INDEX(Protocol[Mark],MATCH(C2612,Protocol[Step],0))</f>
        <v>9Dig</v>
      </c>
      <c r="F2612" s="151" t="str">
        <f>INDEX(Variables[Variable],MATCH(Systematic[[#This Row],[VariableIndex]],Variables[Index],0))</f>
        <v>FCR (mt: ROX-corr.)</v>
      </c>
      <c r="G2612" s="134">
        <f>Systematic[[#This Row],[Sample]]*1000000+Systematic[[#This Row],[SubSample]]*10000+Systematic[[#This Row],[VariableIndex]]</f>
        <v>7030007</v>
      </c>
      <c r="H2612" s="134">
        <f>Systematic[[#This Row],[SampleVariableLabel]]+100*Systematic[[#This Row],[State]]</f>
        <v>7030807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7</v>
      </c>
      <c r="B2613" s="1">
        <f t="shared" si="124"/>
        <v>3</v>
      </c>
      <c r="C2613" s="1">
        <f>IF(Systematic[[#This Row],[VariableIndex]]&gt;1,C2612,IF(C2612+1=StepsPerSubsample,0,C2612+1))</f>
        <v>9</v>
      </c>
      <c r="D2613" s="1">
        <f t="shared" si="122"/>
        <v>1</v>
      </c>
      <c r="E2613" s="1" t="str">
        <f>INDEX(Protocol[Mark],MATCH(C2613,Protocol[Step],0))</f>
        <v>9U</v>
      </c>
      <c r="F2613" s="151" t="str">
        <f>INDEX(Variables[Variable],MATCH(Systematic[[#This Row],[VariableIndex]],Variables[Index],0))</f>
        <v>O2 concentration</v>
      </c>
      <c r="G2613" s="134">
        <f>Systematic[[#This Row],[Sample]]*1000000+Systematic[[#This Row],[SubSample]]*10000+Systematic[[#This Row],[VariableIndex]]</f>
        <v>7030001</v>
      </c>
      <c r="H2613" s="134">
        <f>Systematic[[#This Row],[SampleVariableLabel]]+100*Systematic[[#This Row],[State]]</f>
        <v>7030901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7</v>
      </c>
      <c r="B2614" s="1">
        <f t="shared" si="124"/>
        <v>3</v>
      </c>
      <c r="C2614" s="1">
        <f>IF(Systematic[[#This Row],[VariableIndex]]&gt;1,C2613,IF(C2613+1=StepsPerSubsample,0,C2613+1))</f>
        <v>9</v>
      </c>
      <c r="D2614" s="1">
        <f t="shared" si="122"/>
        <v>2</v>
      </c>
      <c r="E2614" s="1" t="str">
        <f>INDEX(Protocol[Mark],MATCH(C2614,Protocol[Step],0))</f>
        <v>9U</v>
      </c>
      <c r="F2614" s="151" t="str">
        <f>INDEX(Variables[Variable],MATCH(Systematic[[#This Row],[VariableIndex]],Variables[Index],0))</f>
        <v>O2 flux per volume</v>
      </c>
      <c r="G2614" s="134">
        <f>Systematic[[#This Row],[Sample]]*1000000+Systematic[[#This Row],[SubSample]]*10000+Systematic[[#This Row],[VariableIndex]]</f>
        <v>7030002</v>
      </c>
      <c r="H2614" s="134">
        <f>Systematic[[#This Row],[SampleVariableLabel]]+100*Systematic[[#This Row],[State]]</f>
        <v>7030902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7</v>
      </c>
      <c r="B2615" s="1">
        <f t="shared" si="124"/>
        <v>3</v>
      </c>
      <c r="C2615" s="1">
        <f>IF(Systematic[[#This Row],[VariableIndex]]&gt;1,C2614,IF(C2614+1=StepsPerSubsample,0,C2614+1))</f>
        <v>9</v>
      </c>
      <c r="D2615" s="1">
        <f t="shared" si="122"/>
        <v>3</v>
      </c>
      <c r="E2615" s="1" t="str">
        <f>INDEX(Protocol[Mark],MATCH(C2615,Protocol[Step],0))</f>
        <v>9U</v>
      </c>
      <c r="F2615" s="151" t="str">
        <f>INDEX(Variables[Variable],MATCH(Systematic[[#This Row],[VariableIndex]],Variables[Index],0))</f>
        <v>Specific flux</v>
      </c>
      <c r="G2615" s="134">
        <f>Systematic[[#This Row],[Sample]]*1000000+Systematic[[#This Row],[SubSample]]*10000+Systematic[[#This Row],[VariableIndex]]</f>
        <v>7030003</v>
      </c>
      <c r="H2615" s="134">
        <f>Systematic[[#This Row],[SampleVariableLabel]]+100*Systematic[[#This Row],[State]]</f>
        <v>7030903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7</v>
      </c>
      <c r="B2616" s="1">
        <f t="shared" si="124"/>
        <v>3</v>
      </c>
      <c r="C2616" s="1">
        <f>IF(Systematic[[#This Row],[VariableIndex]]&gt;1,C2615,IF(C2615+1=StepsPerSubsample,0,C2615+1))</f>
        <v>9</v>
      </c>
      <c r="D2616" s="1">
        <f t="shared" si="122"/>
        <v>4</v>
      </c>
      <c r="E2616" s="1" t="str">
        <f>INDEX(Protocol[Mark],MATCH(C2616,Protocol[Step],0))</f>
        <v>9U</v>
      </c>
      <c r="F2616" s="151" t="str">
        <f>INDEX(Variables[Variable],MATCH(Systematic[[#This Row],[VariableIndex]],Variables[Index],0))</f>
        <v>Flux control ratio</v>
      </c>
      <c r="G2616" s="134">
        <f>Systematic[[#This Row],[Sample]]*1000000+Systematic[[#This Row],[SubSample]]*10000+Systematic[[#This Row],[VariableIndex]]</f>
        <v>7030004</v>
      </c>
      <c r="H2616" s="134">
        <f>Systematic[[#This Row],[SampleVariableLabel]]+100*Systematic[[#This Row],[State]]</f>
        <v>7030904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7</v>
      </c>
      <c r="B2617" s="1">
        <f t="shared" si="124"/>
        <v>3</v>
      </c>
      <c r="C2617" s="1">
        <f>IF(Systematic[[#This Row],[VariableIndex]]&gt;1,C2616,IF(C2616+1=StepsPerSubsample,0,C2616+1))</f>
        <v>9</v>
      </c>
      <c r="D2617" s="1">
        <f t="shared" si="122"/>
        <v>5</v>
      </c>
      <c r="E2617" s="1" t="str">
        <f>INDEX(Protocol[Mark],MATCH(C2617,Protocol[Step],0))</f>
        <v>9U</v>
      </c>
      <c r="F2617" s="151" t="str">
        <f>INDEX(Variables[Variable],MATCH(Systematic[[#This Row],[VariableIndex]],Variables[Index],0))</f>
        <v>Specific flux (mt)</v>
      </c>
      <c r="G2617" s="134">
        <f>Systematic[[#This Row],[Sample]]*1000000+Systematic[[#This Row],[SubSample]]*10000+Systematic[[#This Row],[VariableIndex]]</f>
        <v>7030005</v>
      </c>
      <c r="H2617" s="134">
        <f>Systematic[[#This Row],[SampleVariableLabel]]+100*Systematic[[#This Row],[State]]</f>
        <v>7030905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7</v>
      </c>
      <c r="B2618" s="1">
        <f t="shared" si="124"/>
        <v>3</v>
      </c>
      <c r="C2618" s="1">
        <f>IF(Systematic[[#This Row],[VariableIndex]]&gt;1,C2617,IF(C2617+1=StepsPerSubsample,0,C2617+1))</f>
        <v>9</v>
      </c>
      <c r="D2618" s="1">
        <f t="shared" si="122"/>
        <v>6</v>
      </c>
      <c r="E2618" s="1" t="str">
        <f>INDEX(Protocol[Mark],MATCH(C2618,Protocol[Step],0))</f>
        <v>9U</v>
      </c>
      <c r="F2618" s="151" t="str">
        <f>INDEX(Variables[Variable],MATCH(Systematic[[#This Row],[VariableIndex]],Variables[Index],0))</f>
        <v>FCR (mt: ROX-corr.)</v>
      </c>
      <c r="G2618" s="134">
        <f>Systematic[[#This Row],[Sample]]*1000000+Systematic[[#This Row],[SubSample]]*10000+Systematic[[#This Row],[VariableIndex]]</f>
        <v>7030006</v>
      </c>
      <c r="H2618" s="134">
        <f>Systematic[[#This Row],[SampleVariableLabel]]+100*Systematic[[#This Row],[State]]</f>
        <v>7030906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7</v>
      </c>
      <c r="B2619" s="1">
        <f t="shared" si="124"/>
        <v>3</v>
      </c>
      <c r="C2619" s="1">
        <f>IF(Systematic[[#This Row],[VariableIndex]]&gt;1,C2618,IF(C2618+1=StepsPerSubsample,0,C2618+1))</f>
        <v>9</v>
      </c>
      <c r="D2619" s="1">
        <f t="shared" si="122"/>
        <v>7</v>
      </c>
      <c r="E2619" s="1" t="str">
        <f>INDEX(Protocol[Mark],MATCH(C2619,Protocol[Step],0))</f>
        <v>9U</v>
      </c>
      <c r="F2619" s="151" t="str">
        <f>INDEX(Variables[Variable],MATCH(Systematic[[#This Row],[VariableIndex]],Variables[Index],0))</f>
        <v>FCR (mt: ROX-corr.)</v>
      </c>
      <c r="G2619" s="134">
        <f>Systematic[[#This Row],[Sample]]*1000000+Systematic[[#This Row],[SubSample]]*10000+Systematic[[#This Row],[VariableIndex]]</f>
        <v>7030007</v>
      </c>
      <c r="H2619" s="134">
        <f>Systematic[[#This Row],[SampleVariableLabel]]+100*Systematic[[#This Row],[State]]</f>
        <v>7030907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7</v>
      </c>
      <c r="B2620" s="1">
        <f t="shared" si="124"/>
        <v>3</v>
      </c>
      <c r="C2620" s="1">
        <f>IF(Systematic[[#This Row],[VariableIndex]]&gt;1,C2619,IF(C2619+1=StepsPerSubsample,0,C2619+1))</f>
        <v>10</v>
      </c>
      <c r="D2620" s="1">
        <f t="shared" si="122"/>
        <v>1</v>
      </c>
      <c r="E2620" s="1" t="str">
        <f>INDEX(Protocol[Mark],MATCH(C2620,Protocol[Step],0))</f>
        <v>9c</v>
      </c>
      <c r="F2620" s="151" t="str">
        <f>INDEX(Variables[Variable],MATCH(Systematic[[#This Row],[VariableIndex]],Variables[Index],0))</f>
        <v>O2 concentration</v>
      </c>
      <c r="G2620" s="134">
        <f>Systematic[[#This Row],[Sample]]*1000000+Systematic[[#This Row],[SubSample]]*10000+Systematic[[#This Row],[VariableIndex]]</f>
        <v>7030001</v>
      </c>
      <c r="H2620" s="134">
        <f>Systematic[[#This Row],[SampleVariableLabel]]+100*Systematic[[#This Row],[State]]</f>
        <v>7031001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7</v>
      </c>
      <c r="B2621" s="1">
        <f t="shared" si="124"/>
        <v>3</v>
      </c>
      <c r="C2621" s="1">
        <f>IF(Systematic[[#This Row],[VariableIndex]]&gt;1,C2620,IF(C2620+1=StepsPerSubsample,0,C2620+1))</f>
        <v>10</v>
      </c>
      <c r="D2621" s="1">
        <f t="shared" si="122"/>
        <v>2</v>
      </c>
      <c r="E2621" s="1" t="str">
        <f>INDEX(Protocol[Mark],MATCH(C2621,Protocol[Step],0))</f>
        <v>9c</v>
      </c>
      <c r="F2621" s="151" t="str">
        <f>INDEX(Variables[Variable],MATCH(Systematic[[#This Row],[VariableIndex]],Variables[Index],0))</f>
        <v>O2 flux per volume</v>
      </c>
      <c r="G2621" s="134">
        <f>Systematic[[#This Row],[Sample]]*1000000+Systematic[[#This Row],[SubSample]]*10000+Systematic[[#This Row],[VariableIndex]]</f>
        <v>7030002</v>
      </c>
      <c r="H2621" s="134">
        <f>Systematic[[#This Row],[SampleVariableLabel]]+100*Systematic[[#This Row],[State]]</f>
        <v>7031002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7</v>
      </c>
      <c r="B2622" s="1">
        <f t="shared" si="124"/>
        <v>3</v>
      </c>
      <c r="C2622" s="1">
        <f>IF(Systematic[[#This Row],[VariableIndex]]&gt;1,C2621,IF(C2621+1=StepsPerSubsample,0,C2621+1))</f>
        <v>10</v>
      </c>
      <c r="D2622" s="1">
        <f t="shared" si="122"/>
        <v>3</v>
      </c>
      <c r="E2622" s="1" t="str">
        <f>INDEX(Protocol[Mark],MATCH(C2622,Protocol[Step],0))</f>
        <v>9c</v>
      </c>
      <c r="F2622" s="151" t="str">
        <f>INDEX(Variables[Variable],MATCH(Systematic[[#This Row],[VariableIndex]],Variables[Index],0))</f>
        <v>Specific flux</v>
      </c>
      <c r="G2622" s="134">
        <f>Systematic[[#This Row],[Sample]]*1000000+Systematic[[#This Row],[SubSample]]*10000+Systematic[[#This Row],[VariableIndex]]</f>
        <v>7030003</v>
      </c>
      <c r="H2622" s="134">
        <f>Systematic[[#This Row],[SampleVariableLabel]]+100*Systematic[[#This Row],[State]]</f>
        <v>7031003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7</v>
      </c>
      <c r="B2623" s="1">
        <f t="shared" si="124"/>
        <v>3</v>
      </c>
      <c r="C2623" s="1">
        <f>IF(Systematic[[#This Row],[VariableIndex]]&gt;1,C2622,IF(C2622+1=StepsPerSubsample,0,C2622+1))</f>
        <v>10</v>
      </c>
      <c r="D2623" s="1">
        <f t="shared" si="122"/>
        <v>4</v>
      </c>
      <c r="E2623" s="1" t="str">
        <f>INDEX(Protocol[Mark],MATCH(C2623,Protocol[Step],0))</f>
        <v>9c</v>
      </c>
      <c r="F2623" s="151" t="str">
        <f>INDEX(Variables[Variable],MATCH(Systematic[[#This Row],[VariableIndex]],Variables[Index],0))</f>
        <v>Flux control ratio</v>
      </c>
      <c r="G2623" s="134">
        <f>Systematic[[#This Row],[Sample]]*1000000+Systematic[[#This Row],[SubSample]]*10000+Systematic[[#This Row],[VariableIndex]]</f>
        <v>7030004</v>
      </c>
      <c r="H2623" s="134">
        <f>Systematic[[#This Row],[SampleVariableLabel]]+100*Systematic[[#This Row],[State]]</f>
        <v>7031004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7</v>
      </c>
      <c r="B2624" s="1">
        <f t="shared" si="124"/>
        <v>3</v>
      </c>
      <c r="C2624" s="1">
        <f>IF(Systematic[[#This Row],[VariableIndex]]&gt;1,C2623,IF(C2623+1=StepsPerSubsample,0,C2623+1))</f>
        <v>10</v>
      </c>
      <c r="D2624" s="1">
        <f t="shared" si="122"/>
        <v>5</v>
      </c>
      <c r="E2624" s="1" t="str">
        <f>INDEX(Protocol[Mark],MATCH(C2624,Protocol[Step],0))</f>
        <v>9c</v>
      </c>
      <c r="F2624" s="151" t="str">
        <f>INDEX(Variables[Variable],MATCH(Systematic[[#This Row],[VariableIndex]],Variables[Index],0))</f>
        <v>Specific flux (mt)</v>
      </c>
      <c r="G2624" s="134">
        <f>Systematic[[#This Row],[Sample]]*1000000+Systematic[[#This Row],[SubSample]]*10000+Systematic[[#This Row],[VariableIndex]]</f>
        <v>7030005</v>
      </c>
      <c r="H2624" s="134">
        <f>Systematic[[#This Row],[SampleVariableLabel]]+100*Systematic[[#This Row],[State]]</f>
        <v>7031005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7</v>
      </c>
      <c r="B2625" s="1">
        <f t="shared" si="124"/>
        <v>3</v>
      </c>
      <c r="C2625" s="1">
        <f>IF(Systematic[[#This Row],[VariableIndex]]&gt;1,C2624,IF(C2624+1=StepsPerSubsample,0,C2624+1))</f>
        <v>10</v>
      </c>
      <c r="D2625" s="1">
        <f t="shared" si="122"/>
        <v>6</v>
      </c>
      <c r="E2625" s="1" t="str">
        <f>INDEX(Protocol[Mark],MATCH(C2625,Protocol[Step],0))</f>
        <v>9c</v>
      </c>
      <c r="F2625" s="151" t="str">
        <f>INDEX(Variables[Variable],MATCH(Systematic[[#This Row],[VariableIndex]],Variables[Index],0))</f>
        <v>FCR (mt: ROX-corr.)</v>
      </c>
      <c r="G2625" s="134">
        <f>Systematic[[#This Row],[Sample]]*1000000+Systematic[[#This Row],[SubSample]]*10000+Systematic[[#This Row],[VariableIndex]]</f>
        <v>7030006</v>
      </c>
      <c r="H2625" s="134">
        <f>Systematic[[#This Row],[SampleVariableLabel]]+100*Systematic[[#This Row],[State]]</f>
        <v>7031006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7</v>
      </c>
      <c r="B2626" s="1">
        <f t="shared" si="124"/>
        <v>3</v>
      </c>
      <c r="C2626" s="1">
        <f>IF(Systematic[[#This Row],[VariableIndex]]&gt;1,C2625,IF(C2625+1=StepsPerSubsample,0,C2625+1))</f>
        <v>10</v>
      </c>
      <c r="D2626" s="1">
        <f t="shared" si="122"/>
        <v>7</v>
      </c>
      <c r="E2626" s="1" t="str">
        <f>INDEX(Protocol[Mark],MATCH(C2626,Protocol[Step],0))</f>
        <v>9c</v>
      </c>
      <c r="F2626" s="151" t="str">
        <f>INDEX(Variables[Variable],MATCH(Systematic[[#This Row],[VariableIndex]],Variables[Index],0))</f>
        <v>FCR (mt: ROX-corr.)</v>
      </c>
      <c r="G2626" s="134">
        <f>Systematic[[#This Row],[Sample]]*1000000+Systematic[[#This Row],[SubSample]]*10000+Systematic[[#This Row],[VariableIndex]]</f>
        <v>7030007</v>
      </c>
      <c r="H2626" s="134">
        <f>Systematic[[#This Row],[SampleVariableLabel]]+100*Systematic[[#This Row],[State]]</f>
        <v>7031007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7</v>
      </c>
      <c r="B2627" s="1">
        <f t="shared" si="124"/>
        <v>3</v>
      </c>
      <c r="C2627" s="1">
        <f>IF(Systematic[[#This Row],[VariableIndex]]&gt;1,C2626,IF(C2626+1=StepsPerSubsample,0,C2626+1))</f>
        <v>11</v>
      </c>
      <c r="D2627" s="1">
        <f t="shared" ref="D2627:D2690" si="125">IF(D2626=nVariables,1,D2626+1)</f>
        <v>1</v>
      </c>
      <c r="E2627" s="1" t="str">
        <f>INDEX(Protocol[Mark],MATCH(C2627,Protocol[Step],0))</f>
        <v>10Ama</v>
      </c>
      <c r="F2627" s="151" t="str">
        <f>INDEX(Variables[Variable],MATCH(Systematic[[#This Row],[VariableIndex]],Variables[Index],0))</f>
        <v>O2 concentration</v>
      </c>
      <c r="G2627" s="134">
        <f>Systematic[[#This Row],[Sample]]*1000000+Systematic[[#This Row],[SubSample]]*10000+Systematic[[#This Row],[VariableIndex]]</f>
        <v>7030001</v>
      </c>
      <c r="H2627" s="134">
        <f>Systematic[[#This Row],[SampleVariableLabel]]+100*Systematic[[#This Row],[State]]</f>
        <v>7031101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7</v>
      </c>
      <c r="B2628" s="1">
        <f t="shared" si="124"/>
        <v>3</v>
      </c>
      <c r="C2628" s="1">
        <f>IF(Systematic[[#This Row],[VariableIndex]]&gt;1,C2627,IF(C2627+1=StepsPerSubsample,0,C2627+1))</f>
        <v>11</v>
      </c>
      <c r="D2628" s="1">
        <f t="shared" si="125"/>
        <v>2</v>
      </c>
      <c r="E2628" s="1" t="str">
        <f>INDEX(Protocol[Mark],MATCH(C2628,Protocol[Step],0))</f>
        <v>10Ama</v>
      </c>
      <c r="F2628" s="151" t="str">
        <f>INDEX(Variables[Variable],MATCH(Systematic[[#This Row],[VariableIndex]],Variables[Index],0))</f>
        <v>O2 flux per volume</v>
      </c>
      <c r="G2628" s="134">
        <f>Systematic[[#This Row],[Sample]]*1000000+Systematic[[#This Row],[SubSample]]*10000+Systematic[[#This Row],[VariableIndex]]</f>
        <v>7030002</v>
      </c>
      <c r="H2628" s="134">
        <f>Systematic[[#This Row],[SampleVariableLabel]]+100*Systematic[[#This Row],[State]]</f>
        <v>7031102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7</v>
      </c>
      <c r="B2629" s="1">
        <f t="shared" si="124"/>
        <v>3</v>
      </c>
      <c r="C2629" s="1">
        <f>IF(Systematic[[#This Row],[VariableIndex]]&gt;1,C2628,IF(C2628+1=StepsPerSubsample,0,C2628+1))</f>
        <v>11</v>
      </c>
      <c r="D2629" s="1">
        <f t="shared" si="125"/>
        <v>3</v>
      </c>
      <c r="E2629" s="1" t="str">
        <f>INDEX(Protocol[Mark],MATCH(C2629,Protocol[Step],0))</f>
        <v>10Ama</v>
      </c>
      <c r="F2629" s="151" t="str">
        <f>INDEX(Variables[Variable],MATCH(Systematic[[#This Row],[VariableIndex]],Variables[Index],0))</f>
        <v>Specific flux</v>
      </c>
      <c r="G2629" s="134">
        <f>Systematic[[#This Row],[Sample]]*1000000+Systematic[[#This Row],[SubSample]]*10000+Systematic[[#This Row],[VariableIndex]]</f>
        <v>7030003</v>
      </c>
      <c r="H2629" s="134">
        <f>Systematic[[#This Row],[SampleVariableLabel]]+100*Systematic[[#This Row],[State]]</f>
        <v>7031103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7</v>
      </c>
      <c r="B2630" s="1">
        <f t="shared" si="124"/>
        <v>3</v>
      </c>
      <c r="C2630" s="1">
        <f>IF(Systematic[[#This Row],[VariableIndex]]&gt;1,C2629,IF(C2629+1=StepsPerSubsample,0,C2629+1))</f>
        <v>11</v>
      </c>
      <c r="D2630" s="1">
        <f t="shared" si="125"/>
        <v>4</v>
      </c>
      <c r="E2630" s="1" t="str">
        <f>INDEX(Protocol[Mark],MATCH(C2630,Protocol[Step],0))</f>
        <v>10Ama</v>
      </c>
      <c r="F2630" s="151" t="str">
        <f>INDEX(Variables[Variable],MATCH(Systematic[[#This Row],[VariableIndex]],Variables[Index],0))</f>
        <v>Flux control ratio</v>
      </c>
      <c r="G2630" s="134">
        <f>Systematic[[#This Row],[Sample]]*1000000+Systematic[[#This Row],[SubSample]]*10000+Systematic[[#This Row],[VariableIndex]]</f>
        <v>7030004</v>
      </c>
      <c r="H2630" s="134">
        <f>Systematic[[#This Row],[SampleVariableLabel]]+100*Systematic[[#This Row],[State]]</f>
        <v>7031104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7</v>
      </c>
      <c r="B2631" s="1">
        <f t="shared" si="124"/>
        <v>3</v>
      </c>
      <c r="C2631" s="1">
        <f>IF(Systematic[[#This Row],[VariableIndex]]&gt;1,C2630,IF(C2630+1=StepsPerSubsample,0,C2630+1))</f>
        <v>11</v>
      </c>
      <c r="D2631" s="1">
        <f t="shared" si="125"/>
        <v>5</v>
      </c>
      <c r="E2631" s="1" t="str">
        <f>INDEX(Protocol[Mark],MATCH(C2631,Protocol[Step],0))</f>
        <v>10Ama</v>
      </c>
      <c r="F2631" s="151" t="str">
        <f>INDEX(Variables[Variable],MATCH(Systematic[[#This Row],[VariableIndex]],Variables[Index],0))</f>
        <v>Specific flux (mt)</v>
      </c>
      <c r="G2631" s="134">
        <f>Systematic[[#This Row],[Sample]]*1000000+Systematic[[#This Row],[SubSample]]*10000+Systematic[[#This Row],[VariableIndex]]</f>
        <v>7030005</v>
      </c>
      <c r="H2631" s="134">
        <f>Systematic[[#This Row],[SampleVariableLabel]]+100*Systematic[[#This Row],[State]]</f>
        <v>7031105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7</v>
      </c>
      <c r="B2632" s="1">
        <f t="shared" si="124"/>
        <v>3</v>
      </c>
      <c r="C2632" s="1">
        <f>IF(Systematic[[#This Row],[VariableIndex]]&gt;1,C2631,IF(C2631+1=StepsPerSubsample,0,C2631+1))</f>
        <v>11</v>
      </c>
      <c r="D2632" s="1">
        <f t="shared" si="125"/>
        <v>6</v>
      </c>
      <c r="E2632" s="1" t="str">
        <f>INDEX(Protocol[Mark],MATCH(C2632,Protocol[Step],0))</f>
        <v>10Ama</v>
      </c>
      <c r="F2632" s="151" t="str">
        <f>INDEX(Variables[Variable],MATCH(Systematic[[#This Row],[VariableIndex]],Variables[Index],0))</f>
        <v>FCR (mt: ROX-corr.)</v>
      </c>
      <c r="G2632" s="134">
        <f>Systematic[[#This Row],[Sample]]*1000000+Systematic[[#This Row],[SubSample]]*10000+Systematic[[#This Row],[VariableIndex]]</f>
        <v>7030006</v>
      </c>
      <c r="H2632" s="134">
        <f>Systematic[[#This Row],[SampleVariableLabel]]+100*Systematic[[#This Row],[State]]</f>
        <v>7031106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7</v>
      </c>
      <c r="B2633" s="1">
        <f t="shared" si="124"/>
        <v>3</v>
      </c>
      <c r="C2633" s="1">
        <f>IF(Systematic[[#This Row],[VariableIndex]]&gt;1,C2632,IF(C2632+1=StepsPerSubsample,0,C2632+1))</f>
        <v>11</v>
      </c>
      <c r="D2633" s="1">
        <f t="shared" si="125"/>
        <v>7</v>
      </c>
      <c r="E2633" s="1" t="str">
        <f>INDEX(Protocol[Mark],MATCH(C2633,Protocol[Step],0))</f>
        <v>10Ama</v>
      </c>
      <c r="F2633" s="151" t="str">
        <f>INDEX(Variables[Variable],MATCH(Systematic[[#This Row],[VariableIndex]],Variables[Index],0))</f>
        <v>FCR (mt: ROX-corr.)</v>
      </c>
      <c r="G2633" s="134">
        <f>Systematic[[#This Row],[Sample]]*1000000+Systematic[[#This Row],[SubSample]]*10000+Systematic[[#This Row],[VariableIndex]]</f>
        <v>7030007</v>
      </c>
      <c r="H2633" s="134">
        <f>Systematic[[#This Row],[SampleVariableLabel]]+100*Systematic[[#This Row],[State]]</f>
        <v>7031107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7</v>
      </c>
      <c r="B2634" s="1">
        <f t="shared" si="124"/>
        <v>3</v>
      </c>
      <c r="C2634" s="1">
        <f>IF(Systematic[[#This Row],[VariableIndex]]&gt;1,C2633,IF(C2633+1=StepsPerSubsample,0,C2633+1))</f>
        <v>12</v>
      </c>
      <c r="D2634" s="1">
        <f t="shared" si="125"/>
        <v>1</v>
      </c>
      <c r="E2634" s="1" t="str">
        <f>INDEX(Protocol[Mark],MATCH(C2634,Protocol[Step],0))</f>
        <v>11AsTm</v>
      </c>
      <c r="F2634" s="151" t="str">
        <f>INDEX(Variables[Variable],MATCH(Systematic[[#This Row],[VariableIndex]],Variables[Index],0))</f>
        <v>O2 concentration</v>
      </c>
      <c r="G2634" s="134">
        <f>Systematic[[#This Row],[Sample]]*1000000+Systematic[[#This Row],[SubSample]]*10000+Systematic[[#This Row],[VariableIndex]]</f>
        <v>7030001</v>
      </c>
      <c r="H2634" s="134">
        <f>Systematic[[#This Row],[SampleVariableLabel]]+100*Systematic[[#This Row],[State]]</f>
        <v>7031201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7</v>
      </c>
      <c r="B2635" s="1">
        <f t="shared" si="124"/>
        <v>3</v>
      </c>
      <c r="C2635" s="1">
        <f>IF(Systematic[[#This Row],[VariableIndex]]&gt;1,C2634,IF(C2634+1=StepsPerSubsample,0,C2634+1))</f>
        <v>12</v>
      </c>
      <c r="D2635" s="1">
        <f t="shared" si="125"/>
        <v>2</v>
      </c>
      <c r="E2635" s="1" t="str">
        <f>INDEX(Protocol[Mark],MATCH(C2635,Protocol[Step],0))</f>
        <v>11AsTm</v>
      </c>
      <c r="F2635" s="151" t="str">
        <f>INDEX(Variables[Variable],MATCH(Systematic[[#This Row],[VariableIndex]],Variables[Index],0))</f>
        <v>O2 flux per volume</v>
      </c>
      <c r="G2635" s="134">
        <f>Systematic[[#This Row],[Sample]]*1000000+Systematic[[#This Row],[SubSample]]*10000+Systematic[[#This Row],[VariableIndex]]</f>
        <v>7030002</v>
      </c>
      <c r="H2635" s="134">
        <f>Systematic[[#This Row],[SampleVariableLabel]]+100*Systematic[[#This Row],[State]]</f>
        <v>7031202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7</v>
      </c>
      <c r="B2636" s="1">
        <f t="shared" si="124"/>
        <v>3</v>
      </c>
      <c r="C2636" s="1">
        <f>IF(Systematic[[#This Row],[VariableIndex]]&gt;1,C2635,IF(C2635+1=StepsPerSubsample,0,C2635+1))</f>
        <v>12</v>
      </c>
      <c r="D2636" s="1">
        <f t="shared" si="125"/>
        <v>3</v>
      </c>
      <c r="E2636" s="1" t="str">
        <f>INDEX(Protocol[Mark],MATCH(C2636,Protocol[Step],0))</f>
        <v>11AsTm</v>
      </c>
      <c r="F2636" s="151" t="str">
        <f>INDEX(Variables[Variable],MATCH(Systematic[[#This Row],[VariableIndex]],Variables[Index],0))</f>
        <v>Specific flux</v>
      </c>
      <c r="G2636" s="134">
        <f>Systematic[[#This Row],[Sample]]*1000000+Systematic[[#This Row],[SubSample]]*10000+Systematic[[#This Row],[VariableIndex]]</f>
        <v>7030003</v>
      </c>
      <c r="H2636" s="134">
        <f>Systematic[[#This Row],[SampleVariableLabel]]+100*Systematic[[#This Row],[State]]</f>
        <v>7031203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7</v>
      </c>
      <c r="B2637" s="1">
        <f t="shared" si="124"/>
        <v>3</v>
      </c>
      <c r="C2637" s="1">
        <f>IF(Systematic[[#This Row],[VariableIndex]]&gt;1,C2636,IF(C2636+1=StepsPerSubsample,0,C2636+1))</f>
        <v>12</v>
      </c>
      <c r="D2637" s="1">
        <f t="shared" si="125"/>
        <v>4</v>
      </c>
      <c r="E2637" s="1" t="str">
        <f>INDEX(Protocol[Mark],MATCH(C2637,Protocol[Step],0))</f>
        <v>11AsTm</v>
      </c>
      <c r="F2637" s="151" t="str">
        <f>INDEX(Variables[Variable],MATCH(Systematic[[#This Row],[VariableIndex]],Variables[Index],0))</f>
        <v>Flux control ratio</v>
      </c>
      <c r="G2637" s="134">
        <f>Systematic[[#This Row],[Sample]]*1000000+Systematic[[#This Row],[SubSample]]*10000+Systematic[[#This Row],[VariableIndex]]</f>
        <v>7030004</v>
      </c>
      <c r="H2637" s="134">
        <f>Systematic[[#This Row],[SampleVariableLabel]]+100*Systematic[[#This Row],[State]]</f>
        <v>7031204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7</v>
      </c>
      <c r="B2638" s="1">
        <f t="shared" si="124"/>
        <v>3</v>
      </c>
      <c r="C2638" s="1">
        <f>IF(Systematic[[#This Row],[VariableIndex]]&gt;1,C2637,IF(C2637+1=StepsPerSubsample,0,C2637+1))</f>
        <v>12</v>
      </c>
      <c r="D2638" s="1">
        <f t="shared" si="125"/>
        <v>5</v>
      </c>
      <c r="E2638" s="1" t="str">
        <f>INDEX(Protocol[Mark],MATCH(C2638,Protocol[Step],0))</f>
        <v>11AsTm</v>
      </c>
      <c r="F2638" s="151" t="str">
        <f>INDEX(Variables[Variable],MATCH(Systematic[[#This Row],[VariableIndex]],Variables[Index],0))</f>
        <v>Specific flux (mt)</v>
      </c>
      <c r="G2638" s="134">
        <f>Systematic[[#This Row],[Sample]]*1000000+Systematic[[#This Row],[SubSample]]*10000+Systematic[[#This Row],[VariableIndex]]</f>
        <v>7030005</v>
      </c>
      <c r="H2638" s="134">
        <f>Systematic[[#This Row],[SampleVariableLabel]]+100*Systematic[[#This Row],[State]]</f>
        <v>7031205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7</v>
      </c>
      <c r="B2639" s="1">
        <f t="shared" si="124"/>
        <v>3</v>
      </c>
      <c r="C2639" s="1">
        <f>IF(Systematic[[#This Row],[VariableIndex]]&gt;1,C2638,IF(C2638+1=StepsPerSubsample,0,C2638+1))</f>
        <v>12</v>
      </c>
      <c r="D2639" s="1">
        <f t="shared" si="125"/>
        <v>6</v>
      </c>
      <c r="E2639" s="1" t="str">
        <f>INDEX(Protocol[Mark],MATCH(C2639,Protocol[Step],0))</f>
        <v>11AsTm</v>
      </c>
      <c r="F2639" s="151" t="str">
        <f>INDEX(Variables[Variable],MATCH(Systematic[[#This Row],[VariableIndex]],Variables[Index],0))</f>
        <v>FCR (mt: ROX-corr.)</v>
      </c>
      <c r="G2639" s="134">
        <f>Systematic[[#This Row],[Sample]]*1000000+Systematic[[#This Row],[SubSample]]*10000+Systematic[[#This Row],[VariableIndex]]</f>
        <v>7030006</v>
      </c>
      <c r="H2639" s="134">
        <f>Systematic[[#This Row],[SampleVariableLabel]]+100*Systematic[[#This Row],[State]]</f>
        <v>7031206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7</v>
      </c>
      <c r="B2640" s="1">
        <f t="shared" si="124"/>
        <v>3</v>
      </c>
      <c r="C2640" s="1">
        <f>IF(Systematic[[#This Row],[VariableIndex]]&gt;1,C2639,IF(C2639+1=StepsPerSubsample,0,C2639+1))</f>
        <v>12</v>
      </c>
      <c r="D2640" s="1">
        <f t="shared" si="125"/>
        <v>7</v>
      </c>
      <c r="E2640" s="1" t="str">
        <f>INDEX(Protocol[Mark],MATCH(C2640,Protocol[Step],0))</f>
        <v>11AsTm</v>
      </c>
      <c r="F2640" s="151" t="str">
        <f>INDEX(Variables[Variable],MATCH(Systematic[[#This Row],[VariableIndex]],Variables[Index],0))</f>
        <v>FCR (mt: ROX-corr.)</v>
      </c>
      <c r="G2640" s="134">
        <f>Systematic[[#This Row],[Sample]]*1000000+Systematic[[#This Row],[SubSample]]*10000+Systematic[[#This Row],[VariableIndex]]</f>
        <v>7030007</v>
      </c>
      <c r="H2640" s="134">
        <f>Systematic[[#This Row],[SampleVariableLabel]]+100*Systematic[[#This Row],[State]]</f>
        <v>7031207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7</v>
      </c>
      <c r="B2641" s="1">
        <f t="shared" si="124"/>
        <v>3</v>
      </c>
      <c r="C2641" s="1">
        <f>IF(Systematic[[#This Row],[VariableIndex]]&gt;1,C2640,IF(C2640+1=StepsPerSubsample,0,C2640+1))</f>
        <v>13</v>
      </c>
      <c r="D2641" s="1">
        <f t="shared" si="125"/>
        <v>1</v>
      </c>
      <c r="E2641" s="1" t="str">
        <f>INDEX(Protocol[Mark],MATCH(C2641,Protocol[Step],0))</f>
        <v>12Azd</v>
      </c>
      <c r="F2641" s="151" t="str">
        <f>INDEX(Variables[Variable],MATCH(Systematic[[#This Row],[VariableIndex]],Variables[Index],0))</f>
        <v>O2 concentration</v>
      </c>
      <c r="G2641" s="134">
        <f>Systematic[[#This Row],[Sample]]*1000000+Systematic[[#This Row],[SubSample]]*10000+Systematic[[#This Row],[VariableIndex]]</f>
        <v>7030001</v>
      </c>
      <c r="H2641" s="134">
        <f>Systematic[[#This Row],[SampleVariableLabel]]+100*Systematic[[#This Row],[State]]</f>
        <v>7031301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7</v>
      </c>
      <c r="B2642" s="1">
        <f t="shared" si="124"/>
        <v>3</v>
      </c>
      <c r="C2642" s="1">
        <f>IF(Systematic[[#This Row],[VariableIndex]]&gt;1,C2641,IF(C2641+1=StepsPerSubsample,0,C2641+1))</f>
        <v>13</v>
      </c>
      <c r="D2642" s="1">
        <f t="shared" si="125"/>
        <v>2</v>
      </c>
      <c r="E2642" s="1" t="str">
        <f>INDEX(Protocol[Mark],MATCH(C2642,Protocol[Step],0))</f>
        <v>12Azd</v>
      </c>
      <c r="F2642" s="151" t="str">
        <f>INDEX(Variables[Variable],MATCH(Systematic[[#This Row],[VariableIndex]],Variables[Index],0))</f>
        <v>O2 flux per volume</v>
      </c>
      <c r="G2642" s="134">
        <f>Systematic[[#This Row],[Sample]]*1000000+Systematic[[#This Row],[SubSample]]*10000+Systematic[[#This Row],[VariableIndex]]</f>
        <v>7030002</v>
      </c>
      <c r="H2642" s="134">
        <f>Systematic[[#This Row],[SampleVariableLabel]]+100*Systematic[[#This Row],[State]]</f>
        <v>7031302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7</v>
      </c>
      <c r="B2643" s="1">
        <f t="shared" si="124"/>
        <v>3</v>
      </c>
      <c r="C2643" s="1">
        <f>IF(Systematic[[#This Row],[VariableIndex]]&gt;1,C2642,IF(C2642+1=StepsPerSubsample,0,C2642+1))</f>
        <v>13</v>
      </c>
      <c r="D2643" s="1">
        <f t="shared" si="125"/>
        <v>3</v>
      </c>
      <c r="E2643" s="1" t="str">
        <f>INDEX(Protocol[Mark],MATCH(C2643,Protocol[Step],0))</f>
        <v>12Azd</v>
      </c>
      <c r="F2643" s="151" t="str">
        <f>INDEX(Variables[Variable],MATCH(Systematic[[#This Row],[VariableIndex]],Variables[Index],0))</f>
        <v>Specific flux</v>
      </c>
      <c r="G2643" s="134">
        <f>Systematic[[#This Row],[Sample]]*1000000+Systematic[[#This Row],[SubSample]]*10000+Systematic[[#This Row],[VariableIndex]]</f>
        <v>7030003</v>
      </c>
      <c r="H2643" s="134">
        <f>Systematic[[#This Row],[SampleVariableLabel]]+100*Systematic[[#This Row],[State]]</f>
        <v>7031303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7</v>
      </c>
      <c r="B2644" s="1">
        <f t="shared" si="124"/>
        <v>3</v>
      </c>
      <c r="C2644" s="1">
        <f>IF(Systematic[[#This Row],[VariableIndex]]&gt;1,C2643,IF(C2643+1=StepsPerSubsample,0,C2643+1))</f>
        <v>13</v>
      </c>
      <c r="D2644" s="1">
        <f t="shared" si="125"/>
        <v>4</v>
      </c>
      <c r="E2644" s="1" t="str">
        <f>INDEX(Protocol[Mark],MATCH(C2644,Protocol[Step],0))</f>
        <v>12Azd</v>
      </c>
      <c r="F2644" s="151" t="str">
        <f>INDEX(Variables[Variable],MATCH(Systematic[[#This Row],[VariableIndex]],Variables[Index],0))</f>
        <v>Flux control ratio</v>
      </c>
      <c r="G2644" s="134">
        <f>Systematic[[#This Row],[Sample]]*1000000+Systematic[[#This Row],[SubSample]]*10000+Systematic[[#This Row],[VariableIndex]]</f>
        <v>7030004</v>
      </c>
      <c r="H2644" s="134">
        <f>Systematic[[#This Row],[SampleVariableLabel]]+100*Systematic[[#This Row],[State]]</f>
        <v>7031304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7</v>
      </c>
      <c r="B2645" s="1">
        <f t="shared" si="124"/>
        <v>3</v>
      </c>
      <c r="C2645" s="1">
        <f>IF(Systematic[[#This Row],[VariableIndex]]&gt;1,C2644,IF(C2644+1=StepsPerSubsample,0,C2644+1))</f>
        <v>13</v>
      </c>
      <c r="D2645" s="1">
        <f t="shared" si="125"/>
        <v>5</v>
      </c>
      <c r="E2645" s="1" t="str">
        <f>INDEX(Protocol[Mark],MATCH(C2645,Protocol[Step],0))</f>
        <v>12Azd</v>
      </c>
      <c r="F2645" s="151" t="str">
        <f>INDEX(Variables[Variable],MATCH(Systematic[[#This Row],[VariableIndex]],Variables[Index],0))</f>
        <v>Specific flux (mt)</v>
      </c>
      <c r="G2645" s="134">
        <f>Systematic[[#This Row],[Sample]]*1000000+Systematic[[#This Row],[SubSample]]*10000+Systematic[[#This Row],[VariableIndex]]</f>
        <v>7030005</v>
      </c>
      <c r="H2645" s="134">
        <f>Systematic[[#This Row],[SampleVariableLabel]]+100*Systematic[[#This Row],[State]]</f>
        <v>7031305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7</v>
      </c>
      <c r="B2646" s="1">
        <f t="shared" si="124"/>
        <v>3</v>
      </c>
      <c r="C2646" s="1">
        <f>IF(Systematic[[#This Row],[VariableIndex]]&gt;1,C2645,IF(C2645+1=StepsPerSubsample,0,C2645+1))</f>
        <v>13</v>
      </c>
      <c r="D2646" s="1">
        <f t="shared" si="125"/>
        <v>6</v>
      </c>
      <c r="E2646" s="1" t="str">
        <f>INDEX(Protocol[Mark],MATCH(C2646,Protocol[Step],0))</f>
        <v>12Azd</v>
      </c>
      <c r="F2646" s="151" t="str">
        <f>INDEX(Variables[Variable],MATCH(Systematic[[#This Row],[VariableIndex]],Variables[Index],0))</f>
        <v>FCR (mt: ROX-corr.)</v>
      </c>
      <c r="G2646" s="134">
        <f>Systematic[[#This Row],[Sample]]*1000000+Systematic[[#This Row],[SubSample]]*10000+Systematic[[#This Row],[VariableIndex]]</f>
        <v>7030006</v>
      </c>
      <c r="H2646" s="134">
        <f>Systematic[[#This Row],[SampleVariableLabel]]+100*Systematic[[#This Row],[State]]</f>
        <v>7031306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7</v>
      </c>
      <c r="B2647" s="1">
        <f t="shared" si="124"/>
        <v>3</v>
      </c>
      <c r="C2647" s="1">
        <f>IF(Systematic[[#This Row],[VariableIndex]]&gt;1,C2646,IF(C2646+1=StepsPerSubsample,0,C2646+1))</f>
        <v>13</v>
      </c>
      <c r="D2647" s="1">
        <f t="shared" si="125"/>
        <v>7</v>
      </c>
      <c r="E2647" s="1" t="str">
        <f>INDEX(Protocol[Mark],MATCH(C2647,Protocol[Step],0))</f>
        <v>12Azd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7030007</v>
      </c>
      <c r="H2647" s="134">
        <f>Systematic[[#This Row],[SampleVariableLabel]]+100*Systematic[[#This Row],[State]]</f>
        <v>7031307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7</v>
      </c>
      <c r="B2648" s="1">
        <f t="shared" si="124"/>
        <v>4</v>
      </c>
      <c r="C2648" s="1">
        <f>IF(Systematic[[#This Row],[VariableIndex]]&gt;1,C2647,IF(C2647+1=StepsPerSubsample,0,C2647+1))</f>
        <v>0</v>
      </c>
      <c r="D2648" s="1">
        <f t="shared" si="125"/>
        <v>1</v>
      </c>
      <c r="E2648" s="1" t="str">
        <f>INDEX(Protocol[Mark],MATCH(C2648,Protocol[Step],0))</f>
        <v>1ce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7040001</v>
      </c>
      <c r="H2648" s="134">
        <f>Systematic[[#This Row],[SampleVariableLabel]]+100*Systematic[[#This Row],[State]]</f>
        <v>7040001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7</v>
      </c>
      <c r="B2649" s="1">
        <f t="shared" si="124"/>
        <v>4</v>
      </c>
      <c r="C2649" s="1">
        <f>IF(Systematic[[#This Row],[VariableIndex]]&gt;1,C2648,IF(C2648+1=StepsPerSubsample,0,C2648+1))</f>
        <v>0</v>
      </c>
      <c r="D2649" s="1">
        <f t="shared" si="125"/>
        <v>2</v>
      </c>
      <c r="E2649" s="1" t="str">
        <f>INDEX(Protocol[Mark],MATCH(C2649,Protocol[Step],0))</f>
        <v>1ce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7040002</v>
      </c>
      <c r="H2649" s="134">
        <f>Systematic[[#This Row],[SampleVariableLabel]]+100*Systematic[[#This Row],[State]]</f>
        <v>7040002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7</v>
      </c>
      <c r="B2650" s="1">
        <f t="shared" si="124"/>
        <v>4</v>
      </c>
      <c r="C2650" s="1">
        <f>IF(Systematic[[#This Row],[VariableIndex]]&gt;1,C2649,IF(C2649+1=StepsPerSubsample,0,C2649+1))</f>
        <v>0</v>
      </c>
      <c r="D2650" s="1">
        <f t="shared" si="125"/>
        <v>3</v>
      </c>
      <c r="E2650" s="1" t="str">
        <f>INDEX(Protocol[Mark],MATCH(C2650,Protocol[Step],0))</f>
        <v>1ce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7040003</v>
      </c>
      <c r="H2650" s="134">
        <f>Systematic[[#This Row],[SampleVariableLabel]]+100*Systematic[[#This Row],[State]]</f>
        <v>7040003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7</v>
      </c>
      <c r="B2651" s="1">
        <f t="shared" si="124"/>
        <v>4</v>
      </c>
      <c r="C2651" s="1">
        <f>IF(Systematic[[#This Row],[VariableIndex]]&gt;1,C2650,IF(C2650+1=StepsPerSubsample,0,C2650+1))</f>
        <v>0</v>
      </c>
      <c r="D2651" s="1">
        <f t="shared" si="125"/>
        <v>4</v>
      </c>
      <c r="E2651" s="1" t="str">
        <f>INDEX(Protocol[Mark],MATCH(C2651,Protocol[Step],0))</f>
        <v>1ce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7040004</v>
      </c>
      <c r="H2651" s="134">
        <f>Systematic[[#This Row],[SampleVariableLabel]]+100*Systematic[[#This Row],[State]]</f>
        <v>7040004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7</v>
      </c>
      <c r="B2652" s="1">
        <f t="shared" si="124"/>
        <v>4</v>
      </c>
      <c r="C2652" s="1">
        <f>IF(Systematic[[#This Row],[VariableIndex]]&gt;1,C2651,IF(C2651+1=StepsPerSubsample,0,C2651+1))</f>
        <v>0</v>
      </c>
      <c r="D2652" s="1">
        <f t="shared" si="125"/>
        <v>5</v>
      </c>
      <c r="E2652" s="1" t="str">
        <f>INDEX(Protocol[Mark],MATCH(C2652,Protocol[Step],0))</f>
        <v>1ce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7040005</v>
      </c>
      <c r="H2652" s="134">
        <f>Systematic[[#This Row],[SampleVariableLabel]]+100*Systematic[[#This Row],[State]]</f>
        <v>7040005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7</v>
      </c>
      <c r="B2653" s="1">
        <f t="shared" si="124"/>
        <v>4</v>
      </c>
      <c r="C2653" s="1">
        <f>IF(Systematic[[#This Row],[VariableIndex]]&gt;1,C2652,IF(C2652+1=StepsPerSubsample,0,C2652+1))</f>
        <v>0</v>
      </c>
      <c r="D2653" s="1">
        <f t="shared" si="125"/>
        <v>6</v>
      </c>
      <c r="E2653" s="1" t="str">
        <f>INDEX(Protocol[Mark],MATCH(C2653,Protocol[Step],0))</f>
        <v>1ce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7040006</v>
      </c>
      <c r="H2653" s="134">
        <f>Systematic[[#This Row],[SampleVariableLabel]]+100*Systematic[[#This Row],[State]]</f>
        <v>7040006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7</v>
      </c>
      <c r="B2654" s="1">
        <f t="shared" si="124"/>
        <v>4</v>
      </c>
      <c r="C2654" s="1">
        <f>IF(Systematic[[#This Row],[VariableIndex]]&gt;1,C2653,IF(C2653+1=StepsPerSubsample,0,C2653+1))</f>
        <v>0</v>
      </c>
      <c r="D2654" s="1">
        <f t="shared" si="125"/>
        <v>7</v>
      </c>
      <c r="E2654" s="1" t="str">
        <f>INDEX(Protocol[Mark],MATCH(C2654,Protocol[Step],0))</f>
        <v>1ce</v>
      </c>
      <c r="F2654" s="151" t="str">
        <f>INDEX(Variables[Variable],MATCH(Systematic[[#This Row],[VariableIndex]],Variables[Index],0))</f>
        <v>FCR (mt: ROX-corr.)</v>
      </c>
      <c r="G2654" s="134">
        <f>Systematic[[#This Row],[Sample]]*1000000+Systematic[[#This Row],[SubSample]]*10000+Systematic[[#This Row],[VariableIndex]]</f>
        <v>7040007</v>
      </c>
      <c r="H2654" s="134">
        <f>Systematic[[#This Row],[SampleVariableLabel]]+100*Systematic[[#This Row],[State]]</f>
        <v>7040007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7</v>
      </c>
      <c r="B2655" s="1">
        <f t="shared" si="124"/>
        <v>4</v>
      </c>
      <c r="C2655" s="1">
        <f>IF(Systematic[[#This Row],[VariableIndex]]&gt;1,C2654,IF(C2654+1=StepsPerSubsample,0,C2654+1))</f>
        <v>1</v>
      </c>
      <c r="D2655" s="1">
        <f t="shared" si="125"/>
        <v>1</v>
      </c>
      <c r="E2655" s="1" t="str">
        <f>INDEX(Protocol[Mark],MATCH(C2655,Protocol[Step],0))</f>
        <v>2P10</v>
      </c>
      <c r="F2655" s="151" t="str">
        <f>INDEX(Variables[Variable],MATCH(Systematic[[#This Row],[VariableIndex]],Variables[Index],0))</f>
        <v>O2 concentration</v>
      </c>
      <c r="G2655" s="134">
        <f>Systematic[[#This Row],[Sample]]*1000000+Systematic[[#This Row],[SubSample]]*10000+Systematic[[#This Row],[VariableIndex]]</f>
        <v>7040001</v>
      </c>
      <c r="H2655" s="134">
        <f>Systematic[[#This Row],[SampleVariableLabel]]+100*Systematic[[#This Row],[State]]</f>
        <v>7040101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7</v>
      </c>
      <c r="B2656" s="1">
        <f t="shared" si="124"/>
        <v>4</v>
      </c>
      <c r="C2656" s="1">
        <f>IF(Systematic[[#This Row],[VariableIndex]]&gt;1,C2655,IF(C2655+1=StepsPerSubsample,0,C2655+1))</f>
        <v>1</v>
      </c>
      <c r="D2656" s="1">
        <f t="shared" si="125"/>
        <v>2</v>
      </c>
      <c r="E2656" s="1" t="str">
        <f>INDEX(Protocol[Mark],MATCH(C2656,Protocol[Step],0))</f>
        <v>2P10</v>
      </c>
      <c r="F2656" s="151" t="str">
        <f>INDEX(Variables[Variable],MATCH(Systematic[[#This Row],[VariableIndex]],Variables[Index],0))</f>
        <v>O2 flux per volume</v>
      </c>
      <c r="G2656" s="134">
        <f>Systematic[[#This Row],[Sample]]*1000000+Systematic[[#This Row],[SubSample]]*10000+Systematic[[#This Row],[VariableIndex]]</f>
        <v>7040002</v>
      </c>
      <c r="H2656" s="134">
        <f>Systematic[[#This Row],[SampleVariableLabel]]+100*Systematic[[#This Row],[State]]</f>
        <v>7040102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7</v>
      </c>
      <c r="B2657" s="1">
        <f t="shared" si="124"/>
        <v>4</v>
      </c>
      <c r="C2657" s="1">
        <f>IF(Systematic[[#This Row],[VariableIndex]]&gt;1,C2656,IF(C2656+1=StepsPerSubsample,0,C2656+1))</f>
        <v>1</v>
      </c>
      <c r="D2657" s="1">
        <f t="shared" si="125"/>
        <v>3</v>
      </c>
      <c r="E2657" s="1" t="str">
        <f>INDEX(Protocol[Mark],MATCH(C2657,Protocol[Step],0))</f>
        <v>2P10</v>
      </c>
      <c r="F2657" s="151" t="str">
        <f>INDEX(Variables[Variable],MATCH(Systematic[[#This Row],[VariableIndex]],Variables[Index],0))</f>
        <v>Specific flux</v>
      </c>
      <c r="G2657" s="134">
        <f>Systematic[[#This Row],[Sample]]*1000000+Systematic[[#This Row],[SubSample]]*10000+Systematic[[#This Row],[VariableIndex]]</f>
        <v>7040003</v>
      </c>
      <c r="H2657" s="134">
        <f>Systematic[[#This Row],[SampleVariableLabel]]+100*Systematic[[#This Row],[State]]</f>
        <v>7040103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7</v>
      </c>
      <c r="B2658" s="1">
        <f t="shared" si="124"/>
        <v>4</v>
      </c>
      <c r="C2658" s="1">
        <f>IF(Systematic[[#This Row],[VariableIndex]]&gt;1,C2657,IF(C2657+1=StepsPerSubsample,0,C2657+1))</f>
        <v>1</v>
      </c>
      <c r="D2658" s="1">
        <f t="shared" si="125"/>
        <v>4</v>
      </c>
      <c r="E2658" s="1" t="str">
        <f>INDEX(Protocol[Mark],MATCH(C2658,Protocol[Step],0))</f>
        <v>2P10</v>
      </c>
      <c r="F2658" s="151" t="str">
        <f>INDEX(Variables[Variable],MATCH(Systematic[[#This Row],[VariableIndex]],Variables[Index],0))</f>
        <v>Flux control ratio</v>
      </c>
      <c r="G2658" s="134">
        <f>Systematic[[#This Row],[Sample]]*1000000+Systematic[[#This Row],[SubSample]]*10000+Systematic[[#This Row],[VariableIndex]]</f>
        <v>7040004</v>
      </c>
      <c r="H2658" s="134">
        <f>Systematic[[#This Row],[SampleVariableLabel]]+100*Systematic[[#This Row],[State]]</f>
        <v>7040104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7</v>
      </c>
      <c r="B2659" s="1">
        <f t="shared" si="124"/>
        <v>4</v>
      </c>
      <c r="C2659" s="1">
        <f>IF(Systematic[[#This Row],[VariableIndex]]&gt;1,C2658,IF(C2658+1=StepsPerSubsample,0,C2658+1))</f>
        <v>1</v>
      </c>
      <c r="D2659" s="1">
        <f t="shared" si="125"/>
        <v>5</v>
      </c>
      <c r="E2659" s="1" t="str">
        <f>INDEX(Protocol[Mark],MATCH(C2659,Protocol[Step],0))</f>
        <v>2P10</v>
      </c>
      <c r="F2659" s="151" t="str">
        <f>INDEX(Variables[Variable],MATCH(Systematic[[#This Row],[VariableIndex]],Variables[Index],0))</f>
        <v>Specific flux (mt)</v>
      </c>
      <c r="G2659" s="134">
        <f>Systematic[[#This Row],[Sample]]*1000000+Systematic[[#This Row],[SubSample]]*10000+Systematic[[#This Row],[VariableIndex]]</f>
        <v>7040005</v>
      </c>
      <c r="H2659" s="134">
        <f>Systematic[[#This Row],[SampleVariableLabel]]+100*Systematic[[#This Row],[State]]</f>
        <v>7040105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7</v>
      </c>
      <c r="B2660" s="1">
        <f t="shared" si="124"/>
        <v>4</v>
      </c>
      <c r="C2660" s="1">
        <f>IF(Systematic[[#This Row],[VariableIndex]]&gt;1,C2659,IF(C2659+1=StepsPerSubsample,0,C2659+1))</f>
        <v>1</v>
      </c>
      <c r="D2660" s="1">
        <f t="shared" si="125"/>
        <v>6</v>
      </c>
      <c r="E2660" s="1" t="str">
        <f>INDEX(Protocol[Mark],MATCH(C2660,Protocol[Step],0))</f>
        <v>2P10</v>
      </c>
      <c r="F2660" s="151" t="str">
        <f>INDEX(Variables[Variable],MATCH(Systematic[[#This Row],[VariableIndex]],Variables[Index],0))</f>
        <v>FCR (mt: ROX-corr.)</v>
      </c>
      <c r="G2660" s="134">
        <f>Systematic[[#This Row],[Sample]]*1000000+Systematic[[#This Row],[SubSample]]*10000+Systematic[[#This Row],[VariableIndex]]</f>
        <v>7040006</v>
      </c>
      <c r="H2660" s="134">
        <f>Systematic[[#This Row],[SampleVariableLabel]]+100*Systematic[[#This Row],[State]]</f>
        <v>7040106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7</v>
      </c>
      <c r="B2661" s="1">
        <f t="shared" si="124"/>
        <v>4</v>
      </c>
      <c r="C2661" s="1">
        <f>IF(Systematic[[#This Row],[VariableIndex]]&gt;1,C2660,IF(C2660+1=StepsPerSubsample,0,C2660+1))</f>
        <v>1</v>
      </c>
      <c r="D2661" s="1">
        <f t="shared" si="125"/>
        <v>7</v>
      </c>
      <c r="E2661" s="1" t="str">
        <f>INDEX(Protocol[Mark],MATCH(C2661,Protocol[Step],0))</f>
        <v>2P10</v>
      </c>
      <c r="F2661" s="151" t="str">
        <f>INDEX(Variables[Variable],MATCH(Systematic[[#This Row],[VariableIndex]],Variables[Index],0))</f>
        <v>FCR (mt: ROX-corr.)</v>
      </c>
      <c r="G2661" s="134">
        <f>Systematic[[#This Row],[Sample]]*1000000+Systematic[[#This Row],[SubSample]]*10000+Systematic[[#This Row],[VariableIndex]]</f>
        <v>7040007</v>
      </c>
      <c r="H2661" s="134">
        <f>Systematic[[#This Row],[SampleVariableLabel]]+100*Systematic[[#This Row],[State]]</f>
        <v>7040107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7</v>
      </c>
      <c r="B2662" s="1">
        <f t="shared" si="124"/>
        <v>4</v>
      </c>
      <c r="C2662" s="1">
        <f>IF(Systematic[[#This Row],[VariableIndex]]&gt;1,C2661,IF(C2661+1=StepsPerSubsample,0,C2661+1))</f>
        <v>2</v>
      </c>
      <c r="D2662" s="1">
        <f t="shared" si="125"/>
        <v>1</v>
      </c>
      <c r="E2662" s="1" t="str">
        <f>INDEX(Protocol[Mark],MATCH(C2662,Protocol[Step],0))</f>
        <v>3Omy</v>
      </c>
      <c r="F2662" s="151" t="str">
        <f>INDEX(Variables[Variable],MATCH(Systematic[[#This Row],[VariableIndex]],Variables[Index],0))</f>
        <v>O2 concentration</v>
      </c>
      <c r="G2662" s="134">
        <f>Systematic[[#This Row],[Sample]]*1000000+Systematic[[#This Row],[SubSample]]*10000+Systematic[[#This Row],[VariableIndex]]</f>
        <v>7040001</v>
      </c>
      <c r="H2662" s="134">
        <f>Systematic[[#This Row],[SampleVariableLabel]]+100*Systematic[[#This Row],[State]]</f>
        <v>7040201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7</v>
      </c>
      <c r="B2663" s="1">
        <f t="shared" si="124"/>
        <v>4</v>
      </c>
      <c r="C2663" s="1">
        <f>IF(Systematic[[#This Row],[VariableIndex]]&gt;1,C2662,IF(C2662+1=StepsPerSubsample,0,C2662+1))</f>
        <v>2</v>
      </c>
      <c r="D2663" s="1">
        <f t="shared" si="125"/>
        <v>2</v>
      </c>
      <c r="E2663" s="1" t="str">
        <f>INDEX(Protocol[Mark],MATCH(C2663,Protocol[Step],0))</f>
        <v>3Omy</v>
      </c>
      <c r="F2663" s="151" t="str">
        <f>INDEX(Variables[Variable],MATCH(Systematic[[#This Row],[VariableIndex]],Variables[Index],0))</f>
        <v>O2 flux per volume</v>
      </c>
      <c r="G2663" s="134">
        <f>Systematic[[#This Row],[Sample]]*1000000+Systematic[[#This Row],[SubSample]]*10000+Systematic[[#This Row],[VariableIndex]]</f>
        <v>7040002</v>
      </c>
      <c r="H2663" s="134">
        <f>Systematic[[#This Row],[SampleVariableLabel]]+100*Systematic[[#This Row],[State]]</f>
        <v>7040202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7</v>
      </c>
      <c r="B2664" s="1">
        <f t="shared" si="124"/>
        <v>4</v>
      </c>
      <c r="C2664" s="1">
        <f>IF(Systematic[[#This Row],[VariableIndex]]&gt;1,C2663,IF(C2663+1=StepsPerSubsample,0,C2663+1))</f>
        <v>2</v>
      </c>
      <c r="D2664" s="1">
        <f t="shared" si="125"/>
        <v>3</v>
      </c>
      <c r="E2664" s="1" t="str">
        <f>INDEX(Protocol[Mark],MATCH(C2664,Protocol[Step],0))</f>
        <v>3Omy</v>
      </c>
      <c r="F2664" s="151" t="str">
        <f>INDEX(Variables[Variable],MATCH(Systematic[[#This Row],[VariableIndex]],Variables[Index],0))</f>
        <v>Specific flux</v>
      </c>
      <c r="G2664" s="134">
        <f>Systematic[[#This Row],[Sample]]*1000000+Systematic[[#This Row],[SubSample]]*10000+Systematic[[#This Row],[VariableIndex]]</f>
        <v>7040003</v>
      </c>
      <c r="H2664" s="134">
        <f>Systematic[[#This Row],[SampleVariableLabel]]+100*Systematic[[#This Row],[State]]</f>
        <v>7040203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7</v>
      </c>
      <c r="B2665" s="1">
        <f t="shared" ref="B2665:B2728" si="127">IF(OR(C2665&gt;0,D2665&gt;1),B2664,IF(B2664=SubsamplesPerSample,1,B2664+1))</f>
        <v>4</v>
      </c>
      <c r="C2665" s="1">
        <f>IF(Systematic[[#This Row],[VariableIndex]]&gt;1,C2664,IF(C2664+1=StepsPerSubsample,0,C2664+1))</f>
        <v>2</v>
      </c>
      <c r="D2665" s="1">
        <f t="shared" si="125"/>
        <v>4</v>
      </c>
      <c r="E2665" s="1" t="str">
        <f>INDEX(Protocol[Mark],MATCH(C2665,Protocol[Step],0))</f>
        <v>3Omy</v>
      </c>
      <c r="F2665" s="151" t="str">
        <f>INDEX(Variables[Variable],MATCH(Systematic[[#This Row],[VariableIndex]],Variables[Index],0))</f>
        <v>Flux control ratio</v>
      </c>
      <c r="G2665" s="134">
        <f>Systematic[[#This Row],[Sample]]*1000000+Systematic[[#This Row],[SubSample]]*10000+Systematic[[#This Row],[VariableIndex]]</f>
        <v>7040004</v>
      </c>
      <c r="H2665" s="134">
        <f>Systematic[[#This Row],[SampleVariableLabel]]+100*Systematic[[#This Row],[State]]</f>
        <v>7040204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7</v>
      </c>
      <c r="B2666" s="1">
        <f t="shared" si="127"/>
        <v>4</v>
      </c>
      <c r="C2666" s="1">
        <f>IF(Systematic[[#This Row],[VariableIndex]]&gt;1,C2665,IF(C2665+1=StepsPerSubsample,0,C2665+1))</f>
        <v>2</v>
      </c>
      <c r="D2666" s="1">
        <f t="shared" si="125"/>
        <v>5</v>
      </c>
      <c r="E2666" s="1" t="str">
        <f>INDEX(Protocol[Mark],MATCH(C2666,Protocol[Step],0))</f>
        <v>3Omy</v>
      </c>
      <c r="F2666" s="151" t="str">
        <f>INDEX(Variables[Variable],MATCH(Systematic[[#This Row],[VariableIndex]],Variables[Index],0))</f>
        <v>Specific flux (mt)</v>
      </c>
      <c r="G2666" s="134">
        <f>Systematic[[#This Row],[Sample]]*1000000+Systematic[[#This Row],[SubSample]]*10000+Systematic[[#This Row],[VariableIndex]]</f>
        <v>7040005</v>
      </c>
      <c r="H2666" s="134">
        <f>Systematic[[#This Row],[SampleVariableLabel]]+100*Systematic[[#This Row],[State]]</f>
        <v>7040205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7</v>
      </c>
      <c r="B2667" s="1">
        <f t="shared" si="127"/>
        <v>4</v>
      </c>
      <c r="C2667" s="1">
        <f>IF(Systematic[[#This Row],[VariableIndex]]&gt;1,C2666,IF(C2666+1=StepsPerSubsample,0,C2666+1))</f>
        <v>2</v>
      </c>
      <c r="D2667" s="1">
        <f t="shared" si="125"/>
        <v>6</v>
      </c>
      <c r="E2667" s="1" t="str">
        <f>INDEX(Protocol[Mark],MATCH(C2667,Protocol[Step],0))</f>
        <v>3Omy</v>
      </c>
      <c r="F2667" s="151" t="str">
        <f>INDEX(Variables[Variable],MATCH(Systematic[[#This Row],[VariableIndex]],Variables[Index],0))</f>
        <v>FCR (mt: ROX-corr.)</v>
      </c>
      <c r="G2667" s="134">
        <f>Systematic[[#This Row],[Sample]]*1000000+Systematic[[#This Row],[SubSample]]*10000+Systematic[[#This Row],[VariableIndex]]</f>
        <v>7040006</v>
      </c>
      <c r="H2667" s="134">
        <f>Systematic[[#This Row],[SampleVariableLabel]]+100*Systematic[[#This Row],[State]]</f>
        <v>7040206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7</v>
      </c>
      <c r="B2668" s="1">
        <f t="shared" si="127"/>
        <v>4</v>
      </c>
      <c r="C2668" s="1">
        <f>IF(Systematic[[#This Row],[VariableIndex]]&gt;1,C2667,IF(C2667+1=StepsPerSubsample,0,C2667+1))</f>
        <v>2</v>
      </c>
      <c r="D2668" s="1">
        <f t="shared" si="125"/>
        <v>7</v>
      </c>
      <c r="E2668" s="1" t="str">
        <f>INDEX(Protocol[Mark],MATCH(C2668,Protocol[Step],0))</f>
        <v>3Omy</v>
      </c>
      <c r="F2668" s="151" t="str">
        <f>INDEX(Variables[Variable],MATCH(Systematic[[#This Row],[VariableIndex]],Variables[Index],0))</f>
        <v>FCR (mt: ROX-corr.)</v>
      </c>
      <c r="G2668" s="134">
        <f>Systematic[[#This Row],[Sample]]*1000000+Systematic[[#This Row],[SubSample]]*10000+Systematic[[#This Row],[VariableIndex]]</f>
        <v>7040007</v>
      </c>
      <c r="H2668" s="134">
        <f>Systematic[[#This Row],[SampleVariableLabel]]+100*Systematic[[#This Row],[State]]</f>
        <v>7040207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7</v>
      </c>
      <c r="B2669" s="1">
        <f t="shared" si="127"/>
        <v>4</v>
      </c>
      <c r="C2669" s="1">
        <f>IF(Systematic[[#This Row],[VariableIndex]]&gt;1,C2668,IF(C2668+1=StepsPerSubsample,0,C2668+1))</f>
        <v>3</v>
      </c>
      <c r="D2669" s="1">
        <f t="shared" si="125"/>
        <v>1</v>
      </c>
      <c r="E2669" s="1" t="str">
        <f>INDEX(Protocol[Mark],MATCH(C2669,Protocol[Step],0))</f>
        <v>4U</v>
      </c>
      <c r="F2669" s="151" t="str">
        <f>INDEX(Variables[Variable],MATCH(Systematic[[#This Row],[VariableIndex]],Variables[Index],0))</f>
        <v>O2 concentration</v>
      </c>
      <c r="G2669" s="134">
        <f>Systematic[[#This Row],[Sample]]*1000000+Systematic[[#This Row],[SubSample]]*10000+Systematic[[#This Row],[VariableIndex]]</f>
        <v>7040001</v>
      </c>
      <c r="H2669" s="134">
        <f>Systematic[[#This Row],[SampleVariableLabel]]+100*Systematic[[#This Row],[State]]</f>
        <v>7040301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7</v>
      </c>
      <c r="B2670" s="1">
        <f t="shared" si="127"/>
        <v>4</v>
      </c>
      <c r="C2670" s="1">
        <f>IF(Systematic[[#This Row],[VariableIndex]]&gt;1,C2669,IF(C2669+1=StepsPerSubsample,0,C2669+1))</f>
        <v>3</v>
      </c>
      <c r="D2670" s="1">
        <f t="shared" si="125"/>
        <v>2</v>
      </c>
      <c r="E2670" s="1" t="str">
        <f>INDEX(Protocol[Mark],MATCH(C2670,Protocol[Step],0))</f>
        <v>4U</v>
      </c>
      <c r="F2670" s="151" t="str">
        <f>INDEX(Variables[Variable],MATCH(Systematic[[#This Row],[VariableIndex]],Variables[Index],0))</f>
        <v>O2 flux per volume</v>
      </c>
      <c r="G2670" s="134">
        <f>Systematic[[#This Row],[Sample]]*1000000+Systematic[[#This Row],[SubSample]]*10000+Systematic[[#This Row],[VariableIndex]]</f>
        <v>7040002</v>
      </c>
      <c r="H2670" s="134">
        <f>Systematic[[#This Row],[SampleVariableLabel]]+100*Systematic[[#This Row],[State]]</f>
        <v>7040302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7</v>
      </c>
      <c r="B2671" s="1">
        <f t="shared" si="127"/>
        <v>4</v>
      </c>
      <c r="C2671" s="1">
        <f>IF(Systematic[[#This Row],[VariableIndex]]&gt;1,C2670,IF(C2670+1=StepsPerSubsample,0,C2670+1))</f>
        <v>3</v>
      </c>
      <c r="D2671" s="1">
        <f t="shared" si="125"/>
        <v>3</v>
      </c>
      <c r="E2671" s="1" t="str">
        <f>INDEX(Protocol[Mark],MATCH(C2671,Protocol[Step],0))</f>
        <v>4U</v>
      </c>
      <c r="F2671" s="151" t="str">
        <f>INDEX(Variables[Variable],MATCH(Systematic[[#This Row],[VariableIndex]],Variables[Index],0))</f>
        <v>Specific flux</v>
      </c>
      <c r="G2671" s="134">
        <f>Systematic[[#This Row],[Sample]]*1000000+Systematic[[#This Row],[SubSample]]*10000+Systematic[[#This Row],[VariableIndex]]</f>
        <v>7040003</v>
      </c>
      <c r="H2671" s="134">
        <f>Systematic[[#This Row],[SampleVariableLabel]]+100*Systematic[[#This Row],[State]]</f>
        <v>7040303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7</v>
      </c>
      <c r="B2672" s="1">
        <f t="shared" si="127"/>
        <v>4</v>
      </c>
      <c r="C2672" s="1">
        <f>IF(Systematic[[#This Row],[VariableIndex]]&gt;1,C2671,IF(C2671+1=StepsPerSubsample,0,C2671+1))</f>
        <v>3</v>
      </c>
      <c r="D2672" s="1">
        <f t="shared" si="125"/>
        <v>4</v>
      </c>
      <c r="E2672" s="1" t="str">
        <f>INDEX(Protocol[Mark],MATCH(C2672,Protocol[Step],0))</f>
        <v>4U</v>
      </c>
      <c r="F2672" s="151" t="str">
        <f>INDEX(Variables[Variable],MATCH(Systematic[[#This Row],[VariableIndex]],Variables[Index],0))</f>
        <v>Flux control ratio</v>
      </c>
      <c r="G2672" s="134">
        <f>Systematic[[#This Row],[Sample]]*1000000+Systematic[[#This Row],[SubSample]]*10000+Systematic[[#This Row],[VariableIndex]]</f>
        <v>7040004</v>
      </c>
      <c r="H2672" s="134">
        <f>Systematic[[#This Row],[SampleVariableLabel]]+100*Systematic[[#This Row],[State]]</f>
        <v>7040304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7</v>
      </c>
      <c r="B2673" s="1">
        <f t="shared" si="127"/>
        <v>4</v>
      </c>
      <c r="C2673" s="1">
        <f>IF(Systematic[[#This Row],[VariableIndex]]&gt;1,C2672,IF(C2672+1=StepsPerSubsample,0,C2672+1))</f>
        <v>3</v>
      </c>
      <c r="D2673" s="1">
        <f t="shared" si="125"/>
        <v>5</v>
      </c>
      <c r="E2673" s="1" t="str">
        <f>INDEX(Protocol[Mark],MATCH(C2673,Protocol[Step],0))</f>
        <v>4U</v>
      </c>
      <c r="F2673" s="151" t="str">
        <f>INDEX(Variables[Variable],MATCH(Systematic[[#This Row],[VariableIndex]],Variables[Index],0))</f>
        <v>Specific flux (mt)</v>
      </c>
      <c r="G2673" s="134">
        <f>Systematic[[#This Row],[Sample]]*1000000+Systematic[[#This Row],[SubSample]]*10000+Systematic[[#This Row],[VariableIndex]]</f>
        <v>7040005</v>
      </c>
      <c r="H2673" s="134">
        <f>Systematic[[#This Row],[SampleVariableLabel]]+100*Systematic[[#This Row],[State]]</f>
        <v>7040305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7</v>
      </c>
      <c r="B2674" s="1">
        <f t="shared" si="127"/>
        <v>4</v>
      </c>
      <c r="C2674" s="1">
        <f>IF(Systematic[[#This Row],[VariableIndex]]&gt;1,C2673,IF(C2673+1=StepsPerSubsample,0,C2673+1))</f>
        <v>3</v>
      </c>
      <c r="D2674" s="1">
        <f t="shared" si="125"/>
        <v>6</v>
      </c>
      <c r="E2674" s="1" t="str">
        <f>INDEX(Protocol[Mark],MATCH(C2674,Protocol[Step],0))</f>
        <v>4U</v>
      </c>
      <c r="F2674" s="151" t="str">
        <f>INDEX(Variables[Variable],MATCH(Systematic[[#This Row],[VariableIndex]],Variables[Index],0))</f>
        <v>FCR (mt: ROX-corr.)</v>
      </c>
      <c r="G2674" s="134">
        <f>Systematic[[#This Row],[Sample]]*1000000+Systematic[[#This Row],[SubSample]]*10000+Systematic[[#This Row],[VariableIndex]]</f>
        <v>7040006</v>
      </c>
      <c r="H2674" s="134">
        <f>Systematic[[#This Row],[SampleVariableLabel]]+100*Systematic[[#This Row],[State]]</f>
        <v>7040306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7</v>
      </c>
      <c r="B2675" s="1">
        <f t="shared" si="127"/>
        <v>4</v>
      </c>
      <c r="C2675" s="1">
        <f>IF(Systematic[[#This Row],[VariableIndex]]&gt;1,C2674,IF(C2674+1=StepsPerSubsample,0,C2674+1))</f>
        <v>3</v>
      </c>
      <c r="D2675" s="1">
        <f t="shared" si="125"/>
        <v>7</v>
      </c>
      <c r="E2675" s="1" t="str">
        <f>INDEX(Protocol[Mark],MATCH(C2675,Protocol[Step],0))</f>
        <v>4U</v>
      </c>
      <c r="F2675" s="151" t="str">
        <f>INDEX(Variables[Variable],MATCH(Systematic[[#This Row],[VariableIndex]],Variables[Index],0))</f>
        <v>FCR (mt: ROX-corr.)</v>
      </c>
      <c r="G2675" s="134">
        <f>Systematic[[#This Row],[Sample]]*1000000+Systematic[[#This Row],[SubSample]]*10000+Systematic[[#This Row],[VariableIndex]]</f>
        <v>7040007</v>
      </c>
      <c r="H2675" s="134">
        <f>Systematic[[#This Row],[SampleVariableLabel]]+100*Systematic[[#This Row],[State]]</f>
        <v>7040307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7</v>
      </c>
      <c r="B2676" s="1">
        <f t="shared" si="127"/>
        <v>4</v>
      </c>
      <c r="C2676" s="1">
        <f>IF(Systematic[[#This Row],[VariableIndex]]&gt;1,C2675,IF(C2675+1=StepsPerSubsample,0,C2675+1))</f>
        <v>4</v>
      </c>
      <c r="D2676" s="1">
        <f t="shared" si="125"/>
        <v>1</v>
      </c>
      <c r="E2676" s="1" t="str">
        <f>INDEX(Protocol[Mark],MATCH(C2676,Protocol[Step],0))</f>
        <v>5Glc</v>
      </c>
      <c r="F2676" s="151" t="str">
        <f>INDEX(Variables[Variable],MATCH(Systematic[[#This Row],[VariableIndex]],Variables[Index],0))</f>
        <v>O2 concentration</v>
      </c>
      <c r="G2676" s="134">
        <f>Systematic[[#This Row],[Sample]]*1000000+Systematic[[#This Row],[SubSample]]*10000+Systematic[[#This Row],[VariableIndex]]</f>
        <v>7040001</v>
      </c>
      <c r="H2676" s="134">
        <f>Systematic[[#This Row],[SampleVariableLabel]]+100*Systematic[[#This Row],[State]]</f>
        <v>7040401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7</v>
      </c>
      <c r="B2677" s="1">
        <f t="shared" si="127"/>
        <v>4</v>
      </c>
      <c r="C2677" s="1">
        <f>IF(Systematic[[#This Row],[VariableIndex]]&gt;1,C2676,IF(C2676+1=StepsPerSubsample,0,C2676+1))</f>
        <v>4</v>
      </c>
      <c r="D2677" s="1">
        <f t="shared" si="125"/>
        <v>2</v>
      </c>
      <c r="E2677" s="1" t="str">
        <f>INDEX(Protocol[Mark],MATCH(C2677,Protocol[Step],0))</f>
        <v>5Glc</v>
      </c>
      <c r="F2677" s="151" t="str">
        <f>INDEX(Variables[Variable],MATCH(Systematic[[#This Row],[VariableIndex]],Variables[Index],0))</f>
        <v>O2 flux per volume</v>
      </c>
      <c r="G2677" s="134">
        <f>Systematic[[#This Row],[Sample]]*1000000+Systematic[[#This Row],[SubSample]]*10000+Systematic[[#This Row],[VariableIndex]]</f>
        <v>7040002</v>
      </c>
      <c r="H2677" s="134">
        <f>Systematic[[#This Row],[SampleVariableLabel]]+100*Systematic[[#This Row],[State]]</f>
        <v>7040402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7</v>
      </c>
      <c r="B2678" s="1">
        <f t="shared" si="127"/>
        <v>4</v>
      </c>
      <c r="C2678" s="1">
        <f>IF(Systematic[[#This Row],[VariableIndex]]&gt;1,C2677,IF(C2677+1=StepsPerSubsample,0,C2677+1))</f>
        <v>4</v>
      </c>
      <c r="D2678" s="1">
        <f t="shared" si="125"/>
        <v>3</v>
      </c>
      <c r="E2678" s="1" t="str">
        <f>INDEX(Protocol[Mark],MATCH(C2678,Protocol[Step],0))</f>
        <v>5Glc</v>
      </c>
      <c r="F2678" s="151" t="str">
        <f>INDEX(Variables[Variable],MATCH(Systematic[[#This Row],[VariableIndex]],Variables[Index],0))</f>
        <v>Specific flux</v>
      </c>
      <c r="G2678" s="134">
        <f>Systematic[[#This Row],[Sample]]*1000000+Systematic[[#This Row],[SubSample]]*10000+Systematic[[#This Row],[VariableIndex]]</f>
        <v>7040003</v>
      </c>
      <c r="H2678" s="134">
        <f>Systematic[[#This Row],[SampleVariableLabel]]+100*Systematic[[#This Row],[State]]</f>
        <v>7040403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7</v>
      </c>
      <c r="B2679" s="1">
        <f t="shared" si="127"/>
        <v>4</v>
      </c>
      <c r="C2679" s="1">
        <f>IF(Systematic[[#This Row],[VariableIndex]]&gt;1,C2678,IF(C2678+1=StepsPerSubsample,0,C2678+1))</f>
        <v>4</v>
      </c>
      <c r="D2679" s="1">
        <f t="shared" si="125"/>
        <v>4</v>
      </c>
      <c r="E2679" s="1" t="str">
        <f>INDEX(Protocol[Mark],MATCH(C2679,Protocol[Step],0))</f>
        <v>5Glc</v>
      </c>
      <c r="F2679" s="151" t="str">
        <f>INDEX(Variables[Variable],MATCH(Systematic[[#This Row],[VariableIndex]],Variables[Index],0))</f>
        <v>Flux control ratio</v>
      </c>
      <c r="G2679" s="134">
        <f>Systematic[[#This Row],[Sample]]*1000000+Systematic[[#This Row],[SubSample]]*10000+Systematic[[#This Row],[VariableIndex]]</f>
        <v>7040004</v>
      </c>
      <c r="H2679" s="134">
        <f>Systematic[[#This Row],[SampleVariableLabel]]+100*Systematic[[#This Row],[State]]</f>
        <v>7040404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7</v>
      </c>
      <c r="B2680" s="1">
        <f t="shared" si="127"/>
        <v>4</v>
      </c>
      <c r="C2680" s="1">
        <f>IF(Systematic[[#This Row],[VariableIndex]]&gt;1,C2679,IF(C2679+1=StepsPerSubsample,0,C2679+1))</f>
        <v>4</v>
      </c>
      <c r="D2680" s="1">
        <f t="shared" si="125"/>
        <v>5</v>
      </c>
      <c r="E2680" s="1" t="str">
        <f>INDEX(Protocol[Mark],MATCH(C2680,Protocol[Step],0))</f>
        <v>5Glc</v>
      </c>
      <c r="F2680" s="151" t="str">
        <f>INDEX(Variables[Variable],MATCH(Systematic[[#This Row],[VariableIndex]],Variables[Index],0))</f>
        <v>Specific flux (mt)</v>
      </c>
      <c r="G2680" s="134">
        <f>Systematic[[#This Row],[Sample]]*1000000+Systematic[[#This Row],[SubSample]]*10000+Systematic[[#This Row],[VariableIndex]]</f>
        <v>7040005</v>
      </c>
      <c r="H2680" s="134">
        <f>Systematic[[#This Row],[SampleVariableLabel]]+100*Systematic[[#This Row],[State]]</f>
        <v>7040405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7</v>
      </c>
      <c r="B2681" s="1">
        <f t="shared" si="127"/>
        <v>4</v>
      </c>
      <c r="C2681" s="1">
        <f>IF(Systematic[[#This Row],[VariableIndex]]&gt;1,C2680,IF(C2680+1=StepsPerSubsample,0,C2680+1))</f>
        <v>4</v>
      </c>
      <c r="D2681" s="1">
        <f t="shared" si="125"/>
        <v>6</v>
      </c>
      <c r="E2681" s="1" t="str">
        <f>INDEX(Protocol[Mark],MATCH(C2681,Protocol[Step],0))</f>
        <v>5Glc</v>
      </c>
      <c r="F2681" s="151" t="str">
        <f>INDEX(Variables[Variable],MATCH(Systematic[[#This Row],[VariableIndex]],Variables[Index],0))</f>
        <v>FCR (mt: ROX-corr.)</v>
      </c>
      <c r="G2681" s="134">
        <f>Systematic[[#This Row],[Sample]]*1000000+Systematic[[#This Row],[SubSample]]*10000+Systematic[[#This Row],[VariableIndex]]</f>
        <v>7040006</v>
      </c>
      <c r="H2681" s="134">
        <f>Systematic[[#This Row],[SampleVariableLabel]]+100*Systematic[[#This Row],[State]]</f>
        <v>7040406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7</v>
      </c>
      <c r="B2682" s="1">
        <f t="shared" si="127"/>
        <v>4</v>
      </c>
      <c r="C2682" s="1">
        <f>IF(Systematic[[#This Row],[VariableIndex]]&gt;1,C2681,IF(C2681+1=StepsPerSubsample,0,C2681+1))</f>
        <v>4</v>
      </c>
      <c r="D2682" s="1">
        <f t="shared" si="125"/>
        <v>7</v>
      </c>
      <c r="E2682" s="1" t="str">
        <f>INDEX(Protocol[Mark],MATCH(C2682,Protocol[Step],0))</f>
        <v>5Glc</v>
      </c>
      <c r="F2682" s="151" t="str">
        <f>INDEX(Variables[Variable],MATCH(Systematic[[#This Row],[VariableIndex]],Variables[Index],0))</f>
        <v>FCR (mt: ROX-corr.)</v>
      </c>
      <c r="G2682" s="134">
        <f>Systematic[[#This Row],[Sample]]*1000000+Systematic[[#This Row],[SubSample]]*10000+Systematic[[#This Row],[VariableIndex]]</f>
        <v>7040007</v>
      </c>
      <c r="H2682" s="134">
        <f>Systematic[[#This Row],[SampleVariableLabel]]+100*Systematic[[#This Row],[State]]</f>
        <v>7040407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7</v>
      </c>
      <c r="B2683" s="1">
        <f t="shared" si="127"/>
        <v>4</v>
      </c>
      <c r="C2683" s="1">
        <f>IF(Systematic[[#This Row],[VariableIndex]]&gt;1,C2682,IF(C2682+1=StepsPerSubsample,0,C2682+1))</f>
        <v>5</v>
      </c>
      <c r="D2683" s="1">
        <f t="shared" si="125"/>
        <v>1</v>
      </c>
      <c r="E2683" s="1" t="str">
        <f>INDEX(Protocol[Mark],MATCH(C2683,Protocol[Step],0))</f>
        <v>6M2</v>
      </c>
      <c r="F2683" s="151" t="str">
        <f>INDEX(Variables[Variable],MATCH(Systematic[[#This Row],[VariableIndex]],Variables[Index],0))</f>
        <v>O2 concentration</v>
      </c>
      <c r="G2683" s="134">
        <f>Systematic[[#This Row],[Sample]]*1000000+Systematic[[#This Row],[SubSample]]*10000+Systematic[[#This Row],[VariableIndex]]</f>
        <v>7040001</v>
      </c>
      <c r="H2683" s="134">
        <f>Systematic[[#This Row],[SampleVariableLabel]]+100*Systematic[[#This Row],[State]]</f>
        <v>7040501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7</v>
      </c>
      <c r="B2684" s="1">
        <f t="shared" si="127"/>
        <v>4</v>
      </c>
      <c r="C2684" s="1">
        <f>IF(Systematic[[#This Row],[VariableIndex]]&gt;1,C2683,IF(C2683+1=StepsPerSubsample,0,C2683+1))</f>
        <v>5</v>
      </c>
      <c r="D2684" s="1">
        <f t="shared" si="125"/>
        <v>2</v>
      </c>
      <c r="E2684" s="1" t="str">
        <f>INDEX(Protocol[Mark],MATCH(C2684,Protocol[Step],0))</f>
        <v>6M2</v>
      </c>
      <c r="F2684" s="151" t="str">
        <f>INDEX(Variables[Variable],MATCH(Systematic[[#This Row],[VariableIndex]],Variables[Index],0))</f>
        <v>O2 flux per volume</v>
      </c>
      <c r="G2684" s="134">
        <f>Systematic[[#This Row],[Sample]]*1000000+Systematic[[#This Row],[SubSample]]*10000+Systematic[[#This Row],[VariableIndex]]</f>
        <v>7040002</v>
      </c>
      <c r="H2684" s="134">
        <f>Systematic[[#This Row],[SampleVariableLabel]]+100*Systematic[[#This Row],[State]]</f>
        <v>7040502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7</v>
      </c>
      <c r="B2685" s="1">
        <f t="shared" si="127"/>
        <v>4</v>
      </c>
      <c r="C2685" s="1">
        <f>IF(Systematic[[#This Row],[VariableIndex]]&gt;1,C2684,IF(C2684+1=StepsPerSubsample,0,C2684+1))</f>
        <v>5</v>
      </c>
      <c r="D2685" s="1">
        <f t="shared" si="125"/>
        <v>3</v>
      </c>
      <c r="E2685" s="1" t="str">
        <f>INDEX(Protocol[Mark],MATCH(C2685,Protocol[Step],0))</f>
        <v>6M2</v>
      </c>
      <c r="F2685" s="151" t="str">
        <f>INDEX(Variables[Variable],MATCH(Systematic[[#This Row],[VariableIndex]],Variables[Index],0))</f>
        <v>Specific flux</v>
      </c>
      <c r="G2685" s="134">
        <f>Systematic[[#This Row],[Sample]]*1000000+Systematic[[#This Row],[SubSample]]*10000+Systematic[[#This Row],[VariableIndex]]</f>
        <v>7040003</v>
      </c>
      <c r="H2685" s="134">
        <f>Systematic[[#This Row],[SampleVariableLabel]]+100*Systematic[[#This Row],[State]]</f>
        <v>7040503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7</v>
      </c>
      <c r="B2686" s="1">
        <f t="shared" si="127"/>
        <v>4</v>
      </c>
      <c r="C2686" s="1">
        <f>IF(Systematic[[#This Row],[VariableIndex]]&gt;1,C2685,IF(C2685+1=StepsPerSubsample,0,C2685+1))</f>
        <v>5</v>
      </c>
      <c r="D2686" s="1">
        <f t="shared" si="125"/>
        <v>4</v>
      </c>
      <c r="E2686" s="1" t="str">
        <f>INDEX(Protocol[Mark],MATCH(C2686,Protocol[Step],0))</f>
        <v>6M2</v>
      </c>
      <c r="F2686" s="151" t="str">
        <f>INDEX(Variables[Variable],MATCH(Systematic[[#This Row],[VariableIndex]],Variables[Index],0))</f>
        <v>Flux control ratio</v>
      </c>
      <c r="G2686" s="134">
        <f>Systematic[[#This Row],[Sample]]*1000000+Systematic[[#This Row],[SubSample]]*10000+Systematic[[#This Row],[VariableIndex]]</f>
        <v>7040004</v>
      </c>
      <c r="H2686" s="134">
        <f>Systematic[[#This Row],[SampleVariableLabel]]+100*Systematic[[#This Row],[State]]</f>
        <v>7040504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7</v>
      </c>
      <c r="B2687" s="1">
        <f t="shared" si="127"/>
        <v>4</v>
      </c>
      <c r="C2687" s="1">
        <f>IF(Systematic[[#This Row],[VariableIndex]]&gt;1,C2686,IF(C2686+1=StepsPerSubsample,0,C2686+1))</f>
        <v>5</v>
      </c>
      <c r="D2687" s="1">
        <f t="shared" si="125"/>
        <v>5</v>
      </c>
      <c r="E2687" s="1" t="str">
        <f>INDEX(Protocol[Mark],MATCH(C2687,Protocol[Step],0))</f>
        <v>6M2</v>
      </c>
      <c r="F2687" s="151" t="str">
        <f>INDEX(Variables[Variable],MATCH(Systematic[[#This Row],[VariableIndex]],Variables[Index],0))</f>
        <v>Specific flux (mt)</v>
      </c>
      <c r="G2687" s="134">
        <f>Systematic[[#This Row],[Sample]]*1000000+Systematic[[#This Row],[SubSample]]*10000+Systematic[[#This Row],[VariableIndex]]</f>
        <v>7040005</v>
      </c>
      <c r="H2687" s="134">
        <f>Systematic[[#This Row],[SampleVariableLabel]]+100*Systematic[[#This Row],[State]]</f>
        <v>7040505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7</v>
      </c>
      <c r="B2688" s="1">
        <f t="shared" si="127"/>
        <v>4</v>
      </c>
      <c r="C2688" s="1">
        <f>IF(Systematic[[#This Row],[VariableIndex]]&gt;1,C2687,IF(C2687+1=StepsPerSubsample,0,C2687+1))</f>
        <v>5</v>
      </c>
      <c r="D2688" s="1">
        <f t="shared" si="125"/>
        <v>6</v>
      </c>
      <c r="E2688" s="1" t="str">
        <f>INDEX(Protocol[Mark],MATCH(C2688,Protocol[Step],0))</f>
        <v>6M2</v>
      </c>
      <c r="F2688" s="151" t="str">
        <f>INDEX(Variables[Variable],MATCH(Systematic[[#This Row],[VariableIndex]],Variables[Index],0))</f>
        <v>FCR (mt: ROX-corr.)</v>
      </c>
      <c r="G2688" s="134">
        <f>Systematic[[#This Row],[Sample]]*1000000+Systematic[[#This Row],[SubSample]]*10000+Systematic[[#This Row],[VariableIndex]]</f>
        <v>7040006</v>
      </c>
      <c r="H2688" s="134">
        <f>Systematic[[#This Row],[SampleVariableLabel]]+100*Systematic[[#This Row],[State]]</f>
        <v>7040506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7</v>
      </c>
      <c r="B2689" s="1">
        <f t="shared" si="127"/>
        <v>4</v>
      </c>
      <c r="C2689" s="1">
        <f>IF(Systematic[[#This Row],[VariableIndex]]&gt;1,C2688,IF(C2688+1=StepsPerSubsample,0,C2688+1))</f>
        <v>5</v>
      </c>
      <c r="D2689" s="1">
        <f t="shared" si="125"/>
        <v>7</v>
      </c>
      <c r="E2689" s="1" t="str">
        <f>INDEX(Protocol[Mark],MATCH(C2689,Protocol[Step],0))</f>
        <v>6M2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7040007</v>
      </c>
      <c r="H2689" s="134">
        <f>Systematic[[#This Row],[SampleVariableLabel]]+100*Systematic[[#This Row],[State]]</f>
        <v>7040507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7</v>
      </c>
      <c r="B2690" s="1">
        <f t="shared" si="127"/>
        <v>4</v>
      </c>
      <c r="C2690" s="1">
        <f>IF(Systematic[[#This Row],[VariableIndex]]&gt;1,C2689,IF(C2689+1=StepsPerSubsample,0,C2689+1))</f>
        <v>6</v>
      </c>
      <c r="D2690" s="1">
        <f t="shared" si="125"/>
        <v>1</v>
      </c>
      <c r="E2690" s="1" t="str">
        <f>INDEX(Protocol[Mark],MATCH(C2690,Protocol[Step],0))</f>
        <v>7Rot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7040001</v>
      </c>
      <c r="H2690" s="134">
        <f>Systematic[[#This Row],[SampleVariableLabel]]+100*Systematic[[#This Row],[State]]</f>
        <v>7040601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7</v>
      </c>
      <c r="B2691" s="1">
        <f t="shared" si="127"/>
        <v>4</v>
      </c>
      <c r="C2691" s="1">
        <f>IF(Systematic[[#This Row],[VariableIndex]]&gt;1,C2690,IF(C2690+1=StepsPerSubsample,0,C2690+1))</f>
        <v>6</v>
      </c>
      <c r="D2691" s="1">
        <f t="shared" ref="D2691:D2754" si="128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7040002</v>
      </c>
      <c r="H2691" s="134">
        <f>Systematic[[#This Row],[SampleVariableLabel]]+100*Systematic[[#This Row],[State]]</f>
        <v>7040602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7</v>
      </c>
      <c r="B2692" s="1">
        <f t="shared" si="127"/>
        <v>4</v>
      </c>
      <c r="C2692" s="1">
        <f>IF(Systematic[[#This Row],[VariableIndex]]&gt;1,C2691,IF(C2691+1=StepsPerSubsample,0,C2691+1))</f>
        <v>6</v>
      </c>
      <c r="D2692" s="1">
        <f t="shared" si="128"/>
        <v>3</v>
      </c>
      <c r="E2692" s="1" t="str">
        <f>INDEX(Protocol[Mark],MATCH(C2692,Protocol[Step],0))</f>
        <v>7Rot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7040003</v>
      </c>
      <c r="H2692" s="134">
        <f>Systematic[[#This Row],[SampleVariableLabel]]+100*Systematic[[#This Row],[State]]</f>
        <v>7040603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7</v>
      </c>
      <c r="B2693" s="1">
        <f t="shared" si="127"/>
        <v>4</v>
      </c>
      <c r="C2693" s="1">
        <f>IF(Systematic[[#This Row],[VariableIndex]]&gt;1,C2692,IF(C2692+1=StepsPerSubsample,0,C2692+1))</f>
        <v>6</v>
      </c>
      <c r="D2693" s="1">
        <f t="shared" si="128"/>
        <v>4</v>
      </c>
      <c r="E2693" s="1" t="str">
        <f>INDEX(Protocol[Mark],MATCH(C2693,Protocol[Step],0))</f>
        <v>7Rot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7040004</v>
      </c>
      <c r="H2693" s="134">
        <f>Systematic[[#This Row],[SampleVariableLabel]]+100*Systematic[[#This Row],[State]]</f>
        <v>7040604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7</v>
      </c>
      <c r="B2694" s="1">
        <f t="shared" si="127"/>
        <v>4</v>
      </c>
      <c r="C2694" s="1">
        <f>IF(Systematic[[#This Row],[VariableIndex]]&gt;1,C2693,IF(C2693+1=StepsPerSubsample,0,C2693+1))</f>
        <v>6</v>
      </c>
      <c r="D2694" s="1">
        <f t="shared" si="128"/>
        <v>5</v>
      </c>
      <c r="E2694" s="1" t="str">
        <f>INDEX(Protocol[Mark],MATCH(C2694,Protocol[Step],0))</f>
        <v>7Rot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7040005</v>
      </c>
      <c r="H2694" s="134">
        <f>Systematic[[#This Row],[SampleVariableLabel]]+100*Systematic[[#This Row],[State]]</f>
        <v>7040605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7</v>
      </c>
      <c r="B2695" s="1">
        <f t="shared" si="127"/>
        <v>4</v>
      </c>
      <c r="C2695" s="1">
        <f>IF(Systematic[[#This Row],[VariableIndex]]&gt;1,C2694,IF(C2694+1=StepsPerSubsample,0,C2694+1))</f>
        <v>6</v>
      </c>
      <c r="D2695" s="1">
        <f t="shared" si="128"/>
        <v>6</v>
      </c>
      <c r="E2695" s="1" t="str">
        <f>INDEX(Protocol[Mark],MATCH(C2695,Protocol[Step],0))</f>
        <v>7Rot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7040006</v>
      </c>
      <c r="H2695" s="134">
        <f>Systematic[[#This Row],[SampleVariableLabel]]+100*Systematic[[#This Row],[State]]</f>
        <v>7040606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7</v>
      </c>
      <c r="B2696" s="1">
        <f t="shared" si="127"/>
        <v>4</v>
      </c>
      <c r="C2696" s="1">
        <f>IF(Systematic[[#This Row],[VariableIndex]]&gt;1,C2695,IF(C2695+1=StepsPerSubsample,0,C2695+1))</f>
        <v>6</v>
      </c>
      <c r="D2696" s="1">
        <f t="shared" si="128"/>
        <v>7</v>
      </c>
      <c r="E2696" s="1" t="str">
        <f>INDEX(Protocol[Mark],MATCH(C2696,Protocol[Step],0))</f>
        <v>7Rot</v>
      </c>
      <c r="F2696" s="151" t="str">
        <f>INDEX(Variables[Variable],MATCH(Systematic[[#This Row],[VariableIndex]],Variables[Index],0))</f>
        <v>FCR (mt: ROX-corr.)</v>
      </c>
      <c r="G2696" s="134">
        <f>Systematic[[#This Row],[Sample]]*1000000+Systematic[[#This Row],[SubSample]]*10000+Systematic[[#This Row],[VariableIndex]]</f>
        <v>7040007</v>
      </c>
      <c r="H2696" s="134">
        <f>Systematic[[#This Row],[SampleVariableLabel]]+100*Systematic[[#This Row],[State]]</f>
        <v>7040607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7</v>
      </c>
      <c r="B2697" s="1">
        <f t="shared" si="127"/>
        <v>4</v>
      </c>
      <c r="C2697" s="1">
        <f>IF(Systematic[[#This Row],[VariableIndex]]&gt;1,C2696,IF(C2696+1=StepsPerSubsample,0,C2696+1))</f>
        <v>7</v>
      </c>
      <c r="D2697" s="1">
        <f t="shared" si="128"/>
        <v>1</v>
      </c>
      <c r="E2697" s="1" t="str">
        <f>INDEX(Protocol[Mark],MATCH(C2697,Protocol[Step],0))</f>
        <v>8S</v>
      </c>
      <c r="F2697" s="151" t="str">
        <f>INDEX(Variables[Variable],MATCH(Systematic[[#This Row],[VariableIndex]],Variables[Index],0))</f>
        <v>O2 concentration</v>
      </c>
      <c r="G2697" s="134">
        <f>Systematic[[#This Row],[Sample]]*1000000+Systematic[[#This Row],[SubSample]]*10000+Systematic[[#This Row],[VariableIndex]]</f>
        <v>7040001</v>
      </c>
      <c r="H2697" s="134">
        <f>Systematic[[#This Row],[SampleVariableLabel]]+100*Systematic[[#This Row],[State]]</f>
        <v>7040701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7</v>
      </c>
      <c r="B2698" s="1">
        <f t="shared" si="127"/>
        <v>4</v>
      </c>
      <c r="C2698" s="1">
        <f>IF(Systematic[[#This Row],[VariableIndex]]&gt;1,C2697,IF(C2697+1=StepsPerSubsample,0,C2697+1))</f>
        <v>7</v>
      </c>
      <c r="D2698" s="1">
        <f t="shared" si="128"/>
        <v>2</v>
      </c>
      <c r="E2698" s="1" t="str">
        <f>INDEX(Protocol[Mark],MATCH(C2698,Protocol[Step],0))</f>
        <v>8S</v>
      </c>
      <c r="F2698" s="151" t="str">
        <f>INDEX(Variables[Variable],MATCH(Systematic[[#This Row],[VariableIndex]],Variables[Index],0))</f>
        <v>O2 flux per volume</v>
      </c>
      <c r="G2698" s="134">
        <f>Systematic[[#This Row],[Sample]]*1000000+Systematic[[#This Row],[SubSample]]*10000+Systematic[[#This Row],[VariableIndex]]</f>
        <v>7040002</v>
      </c>
      <c r="H2698" s="134">
        <f>Systematic[[#This Row],[SampleVariableLabel]]+100*Systematic[[#This Row],[State]]</f>
        <v>7040702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7</v>
      </c>
      <c r="B2699" s="1">
        <f t="shared" si="127"/>
        <v>4</v>
      </c>
      <c r="C2699" s="1">
        <f>IF(Systematic[[#This Row],[VariableIndex]]&gt;1,C2698,IF(C2698+1=StepsPerSubsample,0,C2698+1))</f>
        <v>7</v>
      </c>
      <c r="D2699" s="1">
        <f t="shared" si="128"/>
        <v>3</v>
      </c>
      <c r="E2699" s="1" t="str">
        <f>INDEX(Protocol[Mark],MATCH(C2699,Protocol[Step],0))</f>
        <v>8S</v>
      </c>
      <c r="F2699" s="151" t="str">
        <f>INDEX(Variables[Variable],MATCH(Systematic[[#This Row],[VariableIndex]],Variables[Index],0))</f>
        <v>Specific flux</v>
      </c>
      <c r="G2699" s="134">
        <f>Systematic[[#This Row],[Sample]]*1000000+Systematic[[#This Row],[SubSample]]*10000+Systematic[[#This Row],[VariableIndex]]</f>
        <v>7040003</v>
      </c>
      <c r="H2699" s="134">
        <f>Systematic[[#This Row],[SampleVariableLabel]]+100*Systematic[[#This Row],[State]]</f>
        <v>7040703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7</v>
      </c>
      <c r="B2700" s="1">
        <f t="shared" si="127"/>
        <v>4</v>
      </c>
      <c r="C2700" s="1">
        <f>IF(Systematic[[#This Row],[VariableIndex]]&gt;1,C2699,IF(C2699+1=StepsPerSubsample,0,C2699+1))</f>
        <v>7</v>
      </c>
      <c r="D2700" s="1">
        <f t="shared" si="128"/>
        <v>4</v>
      </c>
      <c r="E2700" s="1" t="str">
        <f>INDEX(Protocol[Mark],MATCH(C2700,Protocol[Step],0))</f>
        <v>8S</v>
      </c>
      <c r="F2700" s="151" t="str">
        <f>INDEX(Variables[Variable],MATCH(Systematic[[#This Row],[VariableIndex]],Variables[Index],0))</f>
        <v>Flux control ratio</v>
      </c>
      <c r="G2700" s="134">
        <f>Systematic[[#This Row],[Sample]]*1000000+Systematic[[#This Row],[SubSample]]*10000+Systematic[[#This Row],[VariableIndex]]</f>
        <v>7040004</v>
      </c>
      <c r="H2700" s="134">
        <f>Systematic[[#This Row],[SampleVariableLabel]]+100*Systematic[[#This Row],[State]]</f>
        <v>7040704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7</v>
      </c>
      <c r="B2701" s="1">
        <f t="shared" si="127"/>
        <v>4</v>
      </c>
      <c r="C2701" s="1">
        <f>IF(Systematic[[#This Row],[VariableIndex]]&gt;1,C2700,IF(C2700+1=StepsPerSubsample,0,C2700+1))</f>
        <v>7</v>
      </c>
      <c r="D2701" s="1">
        <f t="shared" si="128"/>
        <v>5</v>
      </c>
      <c r="E2701" s="1" t="str">
        <f>INDEX(Protocol[Mark],MATCH(C2701,Protocol[Step],0))</f>
        <v>8S</v>
      </c>
      <c r="F2701" s="151" t="str">
        <f>INDEX(Variables[Variable],MATCH(Systematic[[#This Row],[VariableIndex]],Variables[Index],0))</f>
        <v>Specific flux (mt)</v>
      </c>
      <c r="G2701" s="134">
        <f>Systematic[[#This Row],[Sample]]*1000000+Systematic[[#This Row],[SubSample]]*10000+Systematic[[#This Row],[VariableIndex]]</f>
        <v>7040005</v>
      </c>
      <c r="H2701" s="134">
        <f>Systematic[[#This Row],[SampleVariableLabel]]+100*Systematic[[#This Row],[State]]</f>
        <v>7040705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7</v>
      </c>
      <c r="B2702" s="1">
        <f t="shared" si="127"/>
        <v>4</v>
      </c>
      <c r="C2702" s="1">
        <f>IF(Systematic[[#This Row],[VariableIndex]]&gt;1,C2701,IF(C2701+1=StepsPerSubsample,0,C2701+1))</f>
        <v>7</v>
      </c>
      <c r="D2702" s="1">
        <f t="shared" si="128"/>
        <v>6</v>
      </c>
      <c r="E2702" s="1" t="str">
        <f>INDEX(Protocol[Mark],MATCH(C2702,Protocol[Step],0))</f>
        <v>8S</v>
      </c>
      <c r="F2702" s="151" t="str">
        <f>INDEX(Variables[Variable],MATCH(Systematic[[#This Row],[VariableIndex]],Variables[Index],0))</f>
        <v>FCR (mt: ROX-corr.)</v>
      </c>
      <c r="G2702" s="134">
        <f>Systematic[[#This Row],[Sample]]*1000000+Systematic[[#This Row],[SubSample]]*10000+Systematic[[#This Row],[VariableIndex]]</f>
        <v>7040006</v>
      </c>
      <c r="H2702" s="134">
        <f>Systematic[[#This Row],[SampleVariableLabel]]+100*Systematic[[#This Row],[State]]</f>
        <v>7040706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7</v>
      </c>
      <c r="B2703" s="1">
        <f t="shared" si="127"/>
        <v>4</v>
      </c>
      <c r="C2703" s="1">
        <f>IF(Systematic[[#This Row],[VariableIndex]]&gt;1,C2702,IF(C2702+1=StepsPerSubsample,0,C2702+1))</f>
        <v>7</v>
      </c>
      <c r="D2703" s="1">
        <f t="shared" si="128"/>
        <v>7</v>
      </c>
      <c r="E2703" s="1" t="str">
        <f>INDEX(Protocol[Mark],MATCH(C2703,Protocol[Step],0))</f>
        <v>8S</v>
      </c>
      <c r="F2703" s="151" t="str">
        <f>INDEX(Variables[Variable],MATCH(Systematic[[#This Row],[VariableIndex]],Variables[Index],0))</f>
        <v>FCR (mt: ROX-corr.)</v>
      </c>
      <c r="G2703" s="134">
        <f>Systematic[[#This Row],[Sample]]*1000000+Systematic[[#This Row],[SubSample]]*10000+Systematic[[#This Row],[VariableIndex]]</f>
        <v>7040007</v>
      </c>
      <c r="H2703" s="134">
        <f>Systematic[[#This Row],[SampleVariableLabel]]+100*Systematic[[#This Row],[State]]</f>
        <v>7040707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7</v>
      </c>
      <c r="B2704" s="1">
        <f t="shared" si="127"/>
        <v>4</v>
      </c>
      <c r="C2704" s="1">
        <f>IF(Systematic[[#This Row],[VariableIndex]]&gt;1,C2703,IF(C2703+1=StepsPerSubsample,0,C2703+1))</f>
        <v>8</v>
      </c>
      <c r="D2704" s="1">
        <f t="shared" si="128"/>
        <v>1</v>
      </c>
      <c r="E2704" s="1" t="str">
        <f>INDEX(Protocol[Mark],MATCH(C2704,Protocol[Step],0))</f>
        <v>9Dig</v>
      </c>
      <c r="F2704" s="151" t="str">
        <f>INDEX(Variables[Variable],MATCH(Systematic[[#This Row],[VariableIndex]],Variables[Index],0))</f>
        <v>O2 concentration</v>
      </c>
      <c r="G2704" s="134">
        <f>Systematic[[#This Row],[Sample]]*1000000+Systematic[[#This Row],[SubSample]]*10000+Systematic[[#This Row],[VariableIndex]]</f>
        <v>7040001</v>
      </c>
      <c r="H2704" s="134">
        <f>Systematic[[#This Row],[SampleVariableLabel]]+100*Systematic[[#This Row],[State]]</f>
        <v>7040801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7</v>
      </c>
      <c r="B2705" s="1">
        <f t="shared" si="127"/>
        <v>4</v>
      </c>
      <c r="C2705" s="1">
        <f>IF(Systematic[[#This Row],[VariableIndex]]&gt;1,C2704,IF(C2704+1=StepsPerSubsample,0,C2704+1))</f>
        <v>8</v>
      </c>
      <c r="D2705" s="1">
        <f t="shared" si="128"/>
        <v>2</v>
      </c>
      <c r="E2705" s="1" t="str">
        <f>INDEX(Protocol[Mark],MATCH(C2705,Protocol[Step],0))</f>
        <v>9Dig</v>
      </c>
      <c r="F2705" s="151" t="str">
        <f>INDEX(Variables[Variable],MATCH(Systematic[[#This Row],[VariableIndex]],Variables[Index],0))</f>
        <v>O2 flux per volume</v>
      </c>
      <c r="G2705" s="134">
        <f>Systematic[[#This Row],[Sample]]*1000000+Systematic[[#This Row],[SubSample]]*10000+Systematic[[#This Row],[VariableIndex]]</f>
        <v>7040002</v>
      </c>
      <c r="H2705" s="134">
        <f>Systematic[[#This Row],[SampleVariableLabel]]+100*Systematic[[#This Row],[State]]</f>
        <v>7040802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7</v>
      </c>
      <c r="B2706" s="1">
        <f t="shared" si="127"/>
        <v>4</v>
      </c>
      <c r="C2706" s="1">
        <f>IF(Systematic[[#This Row],[VariableIndex]]&gt;1,C2705,IF(C2705+1=StepsPerSubsample,0,C2705+1))</f>
        <v>8</v>
      </c>
      <c r="D2706" s="1">
        <f t="shared" si="128"/>
        <v>3</v>
      </c>
      <c r="E2706" s="1" t="str">
        <f>INDEX(Protocol[Mark],MATCH(C2706,Protocol[Step],0))</f>
        <v>9Dig</v>
      </c>
      <c r="F2706" s="151" t="str">
        <f>INDEX(Variables[Variable],MATCH(Systematic[[#This Row],[VariableIndex]],Variables[Index],0))</f>
        <v>Specific flux</v>
      </c>
      <c r="G2706" s="134">
        <f>Systematic[[#This Row],[Sample]]*1000000+Systematic[[#This Row],[SubSample]]*10000+Systematic[[#This Row],[VariableIndex]]</f>
        <v>7040003</v>
      </c>
      <c r="H2706" s="134">
        <f>Systematic[[#This Row],[SampleVariableLabel]]+100*Systematic[[#This Row],[State]]</f>
        <v>7040803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7</v>
      </c>
      <c r="B2707" s="1">
        <f t="shared" si="127"/>
        <v>4</v>
      </c>
      <c r="C2707" s="1">
        <f>IF(Systematic[[#This Row],[VariableIndex]]&gt;1,C2706,IF(C2706+1=StepsPerSubsample,0,C2706+1))</f>
        <v>8</v>
      </c>
      <c r="D2707" s="1">
        <f t="shared" si="128"/>
        <v>4</v>
      </c>
      <c r="E2707" s="1" t="str">
        <f>INDEX(Protocol[Mark],MATCH(C2707,Protocol[Step],0))</f>
        <v>9Dig</v>
      </c>
      <c r="F2707" s="151" t="str">
        <f>INDEX(Variables[Variable],MATCH(Systematic[[#This Row],[VariableIndex]],Variables[Index],0))</f>
        <v>Flux control ratio</v>
      </c>
      <c r="G2707" s="134">
        <f>Systematic[[#This Row],[Sample]]*1000000+Systematic[[#This Row],[SubSample]]*10000+Systematic[[#This Row],[VariableIndex]]</f>
        <v>7040004</v>
      </c>
      <c r="H2707" s="134">
        <f>Systematic[[#This Row],[SampleVariableLabel]]+100*Systematic[[#This Row],[State]]</f>
        <v>7040804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7</v>
      </c>
      <c r="B2708" s="1">
        <f t="shared" si="127"/>
        <v>4</v>
      </c>
      <c r="C2708" s="1">
        <f>IF(Systematic[[#This Row],[VariableIndex]]&gt;1,C2707,IF(C2707+1=StepsPerSubsample,0,C2707+1))</f>
        <v>8</v>
      </c>
      <c r="D2708" s="1">
        <f t="shared" si="128"/>
        <v>5</v>
      </c>
      <c r="E2708" s="1" t="str">
        <f>INDEX(Protocol[Mark],MATCH(C2708,Protocol[Step],0))</f>
        <v>9Dig</v>
      </c>
      <c r="F2708" s="151" t="str">
        <f>INDEX(Variables[Variable],MATCH(Systematic[[#This Row],[VariableIndex]],Variables[Index],0))</f>
        <v>Specific flux (mt)</v>
      </c>
      <c r="G2708" s="134">
        <f>Systematic[[#This Row],[Sample]]*1000000+Systematic[[#This Row],[SubSample]]*10000+Systematic[[#This Row],[VariableIndex]]</f>
        <v>7040005</v>
      </c>
      <c r="H2708" s="134">
        <f>Systematic[[#This Row],[SampleVariableLabel]]+100*Systematic[[#This Row],[State]]</f>
        <v>7040805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7</v>
      </c>
      <c r="B2709" s="1">
        <f t="shared" si="127"/>
        <v>4</v>
      </c>
      <c r="C2709" s="1">
        <f>IF(Systematic[[#This Row],[VariableIndex]]&gt;1,C2708,IF(C2708+1=StepsPerSubsample,0,C2708+1))</f>
        <v>8</v>
      </c>
      <c r="D2709" s="1">
        <f t="shared" si="128"/>
        <v>6</v>
      </c>
      <c r="E2709" s="1" t="str">
        <f>INDEX(Protocol[Mark],MATCH(C2709,Protocol[Step],0))</f>
        <v>9Dig</v>
      </c>
      <c r="F2709" s="151" t="str">
        <f>INDEX(Variables[Variable],MATCH(Systematic[[#This Row],[VariableIndex]],Variables[Index],0))</f>
        <v>FCR (mt: ROX-corr.)</v>
      </c>
      <c r="G2709" s="134">
        <f>Systematic[[#This Row],[Sample]]*1000000+Systematic[[#This Row],[SubSample]]*10000+Systematic[[#This Row],[VariableIndex]]</f>
        <v>7040006</v>
      </c>
      <c r="H2709" s="134">
        <f>Systematic[[#This Row],[SampleVariableLabel]]+100*Systematic[[#This Row],[State]]</f>
        <v>7040806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7</v>
      </c>
      <c r="B2710" s="1">
        <f t="shared" si="127"/>
        <v>4</v>
      </c>
      <c r="C2710" s="1">
        <f>IF(Systematic[[#This Row],[VariableIndex]]&gt;1,C2709,IF(C2709+1=StepsPerSubsample,0,C2709+1))</f>
        <v>8</v>
      </c>
      <c r="D2710" s="1">
        <f t="shared" si="128"/>
        <v>7</v>
      </c>
      <c r="E2710" s="1" t="str">
        <f>INDEX(Protocol[Mark],MATCH(C2710,Protocol[Step],0))</f>
        <v>9Dig</v>
      </c>
      <c r="F2710" s="151" t="str">
        <f>INDEX(Variables[Variable],MATCH(Systematic[[#This Row],[VariableIndex]],Variables[Index],0))</f>
        <v>FCR (mt: ROX-corr.)</v>
      </c>
      <c r="G2710" s="134">
        <f>Systematic[[#This Row],[Sample]]*1000000+Systematic[[#This Row],[SubSample]]*10000+Systematic[[#This Row],[VariableIndex]]</f>
        <v>7040007</v>
      </c>
      <c r="H2710" s="134">
        <f>Systematic[[#This Row],[SampleVariableLabel]]+100*Systematic[[#This Row],[State]]</f>
        <v>7040807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7</v>
      </c>
      <c r="B2711" s="1">
        <f t="shared" si="127"/>
        <v>4</v>
      </c>
      <c r="C2711" s="1">
        <f>IF(Systematic[[#This Row],[VariableIndex]]&gt;1,C2710,IF(C2710+1=StepsPerSubsample,0,C2710+1))</f>
        <v>9</v>
      </c>
      <c r="D2711" s="1">
        <f t="shared" si="128"/>
        <v>1</v>
      </c>
      <c r="E2711" s="1" t="str">
        <f>INDEX(Protocol[Mark],MATCH(C2711,Protocol[Step],0))</f>
        <v>9U</v>
      </c>
      <c r="F2711" s="151" t="str">
        <f>INDEX(Variables[Variable],MATCH(Systematic[[#This Row],[VariableIndex]],Variables[Index],0))</f>
        <v>O2 concentration</v>
      </c>
      <c r="G2711" s="134">
        <f>Systematic[[#This Row],[Sample]]*1000000+Systematic[[#This Row],[SubSample]]*10000+Systematic[[#This Row],[VariableIndex]]</f>
        <v>7040001</v>
      </c>
      <c r="H2711" s="134">
        <f>Systematic[[#This Row],[SampleVariableLabel]]+100*Systematic[[#This Row],[State]]</f>
        <v>7040901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7</v>
      </c>
      <c r="B2712" s="1">
        <f t="shared" si="127"/>
        <v>4</v>
      </c>
      <c r="C2712" s="1">
        <f>IF(Systematic[[#This Row],[VariableIndex]]&gt;1,C2711,IF(C2711+1=StepsPerSubsample,0,C2711+1))</f>
        <v>9</v>
      </c>
      <c r="D2712" s="1">
        <f t="shared" si="128"/>
        <v>2</v>
      </c>
      <c r="E2712" s="1" t="str">
        <f>INDEX(Protocol[Mark],MATCH(C2712,Protocol[Step],0))</f>
        <v>9U</v>
      </c>
      <c r="F2712" s="151" t="str">
        <f>INDEX(Variables[Variable],MATCH(Systematic[[#This Row],[VariableIndex]],Variables[Index],0))</f>
        <v>O2 flux per volume</v>
      </c>
      <c r="G2712" s="134">
        <f>Systematic[[#This Row],[Sample]]*1000000+Systematic[[#This Row],[SubSample]]*10000+Systematic[[#This Row],[VariableIndex]]</f>
        <v>7040002</v>
      </c>
      <c r="H2712" s="134">
        <f>Systematic[[#This Row],[SampleVariableLabel]]+100*Systematic[[#This Row],[State]]</f>
        <v>7040902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7</v>
      </c>
      <c r="B2713" s="1">
        <f t="shared" si="127"/>
        <v>4</v>
      </c>
      <c r="C2713" s="1">
        <f>IF(Systematic[[#This Row],[VariableIndex]]&gt;1,C2712,IF(C2712+1=StepsPerSubsample,0,C2712+1))</f>
        <v>9</v>
      </c>
      <c r="D2713" s="1">
        <f t="shared" si="128"/>
        <v>3</v>
      </c>
      <c r="E2713" s="1" t="str">
        <f>INDEX(Protocol[Mark],MATCH(C2713,Protocol[Step],0))</f>
        <v>9U</v>
      </c>
      <c r="F2713" s="151" t="str">
        <f>INDEX(Variables[Variable],MATCH(Systematic[[#This Row],[VariableIndex]],Variables[Index],0))</f>
        <v>Specific flux</v>
      </c>
      <c r="G2713" s="134">
        <f>Systematic[[#This Row],[Sample]]*1000000+Systematic[[#This Row],[SubSample]]*10000+Systematic[[#This Row],[VariableIndex]]</f>
        <v>7040003</v>
      </c>
      <c r="H2713" s="134">
        <f>Systematic[[#This Row],[SampleVariableLabel]]+100*Systematic[[#This Row],[State]]</f>
        <v>7040903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7</v>
      </c>
      <c r="B2714" s="1">
        <f t="shared" si="127"/>
        <v>4</v>
      </c>
      <c r="C2714" s="1">
        <f>IF(Systematic[[#This Row],[VariableIndex]]&gt;1,C2713,IF(C2713+1=StepsPerSubsample,0,C2713+1))</f>
        <v>9</v>
      </c>
      <c r="D2714" s="1">
        <f t="shared" si="128"/>
        <v>4</v>
      </c>
      <c r="E2714" s="1" t="str">
        <f>INDEX(Protocol[Mark],MATCH(C2714,Protocol[Step],0))</f>
        <v>9U</v>
      </c>
      <c r="F2714" s="151" t="str">
        <f>INDEX(Variables[Variable],MATCH(Systematic[[#This Row],[VariableIndex]],Variables[Index],0))</f>
        <v>Flux control ratio</v>
      </c>
      <c r="G2714" s="134">
        <f>Systematic[[#This Row],[Sample]]*1000000+Systematic[[#This Row],[SubSample]]*10000+Systematic[[#This Row],[VariableIndex]]</f>
        <v>7040004</v>
      </c>
      <c r="H2714" s="134">
        <f>Systematic[[#This Row],[SampleVariableLabel]]+100*Systematic[[#This Row],[State]]</f>
        <v>7040904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7</v>
      </c>
      <c r="B2715" s="1">
        <f t="shared" si="127"/>
        <v>4</v>
      </c>
      <c r="C2715" s="1">
        <f>IF(Systematic[[#This Row],[VariableIndex]]&gt;1,C2714,IF(C2714+1=StepsPerSubsample,0,C2714+1))</f>
        <v>9</v>
      </c>
      <c r="D2715" s="1">
        <f t="shared" si="128"/>
        <v>5</v>
      </c>
      <c r="E2715" s="1" t="str">
        <f>INDEX(Protocol[Mark],MATCH(C2715,Protocol[Step],0))</f>
        <v>9U</v>
      </c>
      <c r="F2715" s="151" t="str">
        <f>INDEX(Variables[Variable],MATCH(Systematic[[#This Row],[VariableIndex]],Variables[Index],0))</f>
        <v>Specific flux (mt)</v>
      </c>
      <c r="G2715" s="134">
        <f>Systematic[[#This Row],[Sample]]*1000000+Systematic[[#This Row],[SubSample]]*10000+Systematic[[#This Row],[VariableIndex]]</f>
        <v>7040005</v>
      </c>
      <c r="H2715" s="134">
        <f>Systematic[[#This Row],[SampleVariableLabel]]+100*Systematic[[#This Row],[State]]</f>
        <v>7040905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7</v>
      </c>
      <c r="B2716" s="1">
        <f t="shared" si="127"/>
        <v>4</v>
      </c>
      <c r="C2716" s="1">
        <f>IF(Systematic[[#This Row],[VariableIndex]]&gt;1,C2715,IF(C2715+1=StepsPerSubsample,0,C2715+1))</f>
        <v>9</v>
      </c>
      <c r="D2716" s="1">
        <f t="shared" si="128"/>
        <v>6</v>
      </c>
      <c r="E2716" s="1" t="str">
        <f>INDEX(Protocol[Mark],MATCH(C2716,Protocol[Step],0))</f>
        <v>9U</v>
      </c>
      <c r="F2716" s="151" t="str">
        <f>INDEX(Variables[Variable],MATCH(Systematic[[#This Row],[VariableIndex]],Variables[Index],0))</f>
        <v>FCR (mt: ROX-corr.)</v>
      </c>
      <c r="G2716" s="134">
        <f>Systematic[[#This Row],[Sample]]*1000000+Systematic[[#This Row],[SubSample]]*10000+Systematic[[#This Row],[VariableIndex]]</f>
        <v>7040006</v>
      </c>
      <c r="H2716" s="134">
        <f>Systematic[[#This Row],[SampleVariableLabel]]+100*Systematic[[#This Row],[State]]</f>
        <v>7040906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7</v>
      </c>
      <c r="B2717" s="1">
        <f t="shared" si="127"/>
        <v>4</v>
      </c>
      <c r="C2717" s="1">
        <f>IF(Systematic[[#This Row],[VariableIndex]]&gt;1,C2716,IF(C2716+1=StepsPerSubsample,0,C2716+1))</f>
        <v>9</v>
      </c>
      <c r="D2717" s="1">
        <f t="shared" si="128"/>
        <v>7</v>
      </c>
      <c r="E2717" s="1" t="str">
        <f>INDEX(Protocol[Mark],MATCH(C2717,Protocol[Step],0))</f>
        <v>9U</v>
      </c>
      <c r="F2717" s="151" t="str">
        <f>INDEX(Variables[Variable],MATCH(Systematic[[#This Row],[VariableIndex]],Variables[Index],0))</f>
        <v>FCR (mt: ROX-corr.)</v>
      </c>
      <c r="G2717" s="134">
        <f>Systematic[[#This Row],[Sample]]*1000000+Systematic[[#This Row],[SubSample]]*10000+Systematic[[#This Row],[VariableIndex]]</f>
        <v>7040007</v>
      </c>
      <c r="H2717" s="134">
        <f>Systematic[[#This Row],[SampleVariableLabel]]+100*Systematic[[#This Row],[State]]</f>
        <v>7040907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7</v>
      </c>
      <c r="B2718" s="1">
        <f t="shared" si="127"/>
        <v>4</v>
      </c>
      <c r="C2718" s="1">
        <f>IF(Systematic[[#This Row],[VariableIndex]]&gt;1,C2717,IF(C2717+1=StepsPerSubsample,0,C2717+1))</f>
        <v>10</v>
      </c>
      <c r="D2718" s="1">
        <f t="shared" si="128"/>
        <v>1</v>
      </c>
      <c r="E2718" s="1" t="str">
        <f>INDEX(Protocol[Mark],MATCH(C2718,Protocol[Step],0))</f>
        <v>9c</v>
      </c>
      <c r="F2718" s="151" t="str">
        <f>INDEX(Variables[Variable],MATCH(Systematic[[#This Row],[VariableIndex]],Variables[Index],0))</f>
        <v>O2 concentration</v>
      </c>
      <c r="G2718" s="134">
        <f>Systematic[[#This Row],[Sample]]*1000000+Systematic[[#This Row],[SubSample]]*10000+Systematic[[#This Row],[VariableIndex]]</f>
        <v>7040001</v>
      </c>
      <c r="H2718" s="134">
        <f>Systematic[[#This Row],[SampleVariableLabel]]+100*Systematic[[#This Row],[State]]</f>
        <v>7041001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7</v>
      </c>
      <c r="B2719" s="1">
        <f t="shared" si="127"/>
        <v>4</v>
      </c>
      <c r="C2719" s="1">
        <f>IF(Systematic[[#This Row],[VariableIndex]]&gt;1,C2718,IF(C2718+1=StepsPerSubsample,0,C2718+1))</f>
        <v>10</v>
      </c>
      <c r="D2719" s="1">
        <f t="shared" si="128"/>
        <v>2</v>
      </c>
      <c r="E2719" s="1" t="str">
        <f>INDEX(Protocol[Mark],MATCH(C2719,Protocol[Step],0))</f>
        <v>9c</v>
      </c>
      <c r="F2719" s="151" t="str">
        <f>INDEX(Variables[Variable],MATCH(Systematic[[#This Row],[VariableIndex]],Variables[Index],0))</f>
        <v>O2 flux per volume</v>
      </c>
      <c r="G2719" s="134">
        <f>Systematic[[#This Row],[Sample]]*1000000+Systematic[[#This Row],[SubSample]]*10000+Systematic[[#This Row],[VariableIndex]]</f>
        <v>7040002</v>
      </c>
      <c r="H2719" s="134">
        <f>Systematic[[#This Row],[SampleVariableLabel]]+100*Systematic[[#This Row],[State]]</f>
        <v>7041002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7</v>
      </c>
      <c r="B2720" s="1">
        <f t="shared" si="127"/>
        <v>4</v>
      </c>
      <c r="C2720" s="1">
        <f>IF(Systematic[[#This Row],[VariableIndex]]&gt;1,C2719,IF(C2719+1=StepsPerSubsample,0,C2719+1))</f>
        <v>10</v>
      </c>
      <c r="D2720" s="1">
        <f t="shared" si="128"/>
        <v>3</v>
      </c>
      <c r="E2720" s="1" t="str">
        <f>INDEX(Protocol[Mark],MATCH(C2720,Protocol[Step],0))</f>
        <v>9c</v>
      </c>
      <c r="F2720" s="151" t="str">
        <f>INDEX(Variables[Variable],MATCH(Systematic[[#This Row],[VariableIndex]],Variables[Index],0))</f>
        <v>Specific flux</v>
      </c>
      <c r="G2720" s="134">
        <f>Systematic[[#This Row],[Sample]]*1000000+Systematic[[#This Row],[SubSample]]*10000+Systematic[[#This Row],[VariableIndex]]</f>
        <v>7040003</v>
      </c>
      <c r="H2720" s="134">
        <f>Systematic[[#This Row],[SampleVariableLabel]]+100*Systematic[[#This Row],[State]]</f>
        <v>7041003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7</v>
      </c>
      <c r="B2721" s="1">
        <f t="shared" si="127"/>
        <v>4</v>
      </c>
      <c r="C2721" s="1">
        <f>IF(Systematic[[#This Row],[VariableIndex]]&gt;1,C2720,IF(C2720+1=StepsPerSubsample,0,C2720+1))</f>
        <v>10</v>
      </c>
      <c r="D2721" s="1">
        <f t="shared" si="128"/>
        <v>4</v>
      </c>
      <c r="E2721" s="1" t="str">
        <f>INDEX(Protocol[Mark],MATCH(C2721,Protocol[Step],0))</f>
        <v>9c</v>
      </c>
      <c r="F2721" s="151" t="str">
        <f>INDEX(Variables[Variable],MATCH(Systematic[[#This Row],[VariableIndex]],Variables[Index],0))</f>
        <v>Flux control ratio</v>
      </c>
      <c r="G2721" s="134">
        <f>Systematic[[#This Row],[Sample]]*1000000+Systematic[[#This Row],[SubSample]]*10000+Systematic[[#This Row],[VariableIndex]]</f>
        <v>7040004</v>
      </c>
      <c r="H2721" s="134">
        <f>Systematic[[#This Row],[SampleVariableLabel]]+100*Systematic[[#This Row],[State]]</f>
        <v>7041004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7</v>
      </c>
      <c r="B2722" s="1">
        <f t="shared" si="127"/>
        <v>4</v>
      </c>
      <c r="C2722" s="1">
        <f>IF(Systematic[[#This Row],[VariableIndex]]&gt;1,C2721,IF(C2721+1=StepsPerSubsample,0,C2721+1))</f>
        <v>10</v>
      </c>
      <c r="D2722" s="1">
        <f t="shared" si="128"/>
        <v>5</v>
      </c>
      <c r="E2722" s="1" t="str">
        <f>INDEX(Protocol[Mark],MATCH(C2722,Protocol[Step],0))</f>
        <v>9c</v>
      </c>
      <c r="F2722" s="151" t="str">
        <f>INDEX(Variables[Variable],MATCH(Systematic[[#This Row],[VariableIndex]],Variables[Index],0))</f>
        <v>Specific flux (mt)</v>
      </c>
      <c r="G2722" s="134">
        <f>Systematic[[#This Row],[Sample]]*1000000+Systematic[[#This Row],[SubSample]]*10000+Systematic[[#This Row],[VariableIndex]]</f>
        <v>7040005</v>
      </c>
      <c r="H2722" s="134">
        <f>Systematic[[#This Row],[SampleVariableLabel]]+100*Systematic[[#This Row],[State]]</f>
        <v>7041005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7</v>
      </c>
      <c r="B2723" s="1">
        <f t="shared" si="127"/>
        <v>4</v>
      </c>
      <c r="C2723" s="1">
        <f>IF(Systematic[[#This Row],[VariableIndex]]&gt;1,C2722,IF(C2722+1=StepsPerSubsample,0,C2722+1))</f>
        <v>10</v>
      </c>
      <c r="D2723" s="1">
        <f t="shared" si="128"/>
        <v>6</v>
      </c>
      <c r="E2723" s="1" t="str">
        <f>INDEX(Protocol[Mark],MATCH(C2723,Protocol[Step],0))</f>
        <v>9c</v>
      </c>
      <c r="F2723" s="151" t="str">
        <f>INDEX(Variables[Variable],MATCH(Systematic[[#This Row],[VariableIndex]],Variables[Index],0))</f>
        <v>FCR (mt: ROX-corr.)</v>
      </c>
      <c r="G2723" s="134">
        <f>Systematic[[#This Row],[Sample]]*1000000+Systematic[[#This Row],[SubSample]]*10000+Systematic[[#This Row],[VariableIndex]]</f>
        <v>7040006</v>
      </c>
      <c r="H2723" s="134">
        <f>Systematic[[#This Row],[SampleVariableLabel]]+100*Systematic[[#This Row],[State]]</f>
        <v>7041006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7</v>
      </c>
      <c r="B2724" s="1">
        <f t="shared" si="127"/>
        <v>4</v>
      </c>
      <c r="C2724" s="1">
        <f>IF(Systematic[[#This Row],[VariableIndex]]&gt;1,C2723,IF(C2723+1=StepsPerSubsample,0,C2723+1))</f>
        <v>10</v>
      </c>
      <c r="D2724" s="1">
        <f t="shared" si="128"/>
        <v>7</v>
      </c>
      <c r="E2724" s="1" t="str">
        <f>INDEX(Protocol[Mark],MATCH(C2724,Protocol[Step],0))</f>
        <v>9c</v>
      </c>
      <c r="F2724" s="151" t="str">
        <f>INDEX(Variables[Variable],MATCH(Systematic[[#This Row],[VariableIndex]],Variables[Index],0))</f>
        <v>FCR (mt: ROX-corr.)</v>
      </c>
      <c r="G2724" s="134">
        <f>Systematic[[#This Row],[Sample]]*1000000+Systematic[[#This Row],[SubSample]]*10000+Systematic[[#This Row],[VariableIndex]]</f>
        <v>7040007</v>
      </c>
      <c r="H2724" s="134">
        <f>Systematic[[#This Row],[SampleVariableLabel]]+100*Systematic[[#This Row],[State]]</f>
        <v>7041007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7</v>
      </c>
      <c r="B2725" s="1">
        <f t="shared" si="127"/>
        <v>4</v>
      </c>
      <c r="C2725" s="1">
        <f>IF(Systematic[[#This Row],[VariableIndex]]&gt;1,C2724,IF(C2724+1=StepsPerSubsample,0,C2724+1))</f>
        <v>11</v>
      </c>
      <c r="D2725" s="1">
        <f t="shared" si="128"/>
        <v>1</v>
      </c>
      <c r="E2725" s="1" t="str">
        <f>INDEX(Protocol[Mark],MATCH(C2725,Protocol[Step],0))</f>
        <v>10Ama</v>
      </c>
      <c r="F2725" s="151" t="str">
        <f>INDEX(Variables[Variable],MATCH(Systematic[[#This Row],[VariableIndex]],Variables[Index],0))</f>
        <v>O2 concentration</v>
      </c>
      <c r="G2725" s="134">
        <f>Systematic[[#This Row],[Sample]]*1000000+Systematic[[#This Row],[SubSample]]*10000+Systematic[[#This Row],[VariableIndex]]</f>
        <v>7040001</v>
      </c>
      <c r="H2725" s="134">
        <f>Systematic[[#This Row],[SampleVariableLabel]]+100*Systematic[[#This Row],[State]]</f>
        <v>7041101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7</v>
      </c>
      <c r="B2726" s="1">
        <f t="shared" si="127"/>
        <v>4</v>
      </c>
      <c r="C2726" s="1">
        <f>IF(Systematic[[#This Row],[VariableIndex]]&gt;1,C2725,IF(C2725+1=StepsPerSubsample,0,C2725+1))</f>
        <v>11</v>
      </c>
      <c r="D2726" s="1">
        <f t="shared" si="128"/>
        <v>2</v>
      </c>
      <c r="E2726" s="1" t="str">
        <f>INDEX(Protocol[Mark],MATCH(C2726,Protocol[Step],0))</f>
        <v>10Ama</v>
      </c>
      <c r="F2726" s="151" t="str">
        <f>INDEX(Variables[Variable],MATCH(Systematic[[#This Row],[VariableIndex]],Variables[Index],0))</f>
        <v>O2 flux per volume</v>
      </c>
      <c r="G2726" s="134">
        <f>Systematic[[#This Row],[Sample]]*1000000+Systematic[[#This Row],[SubSample]]*10000+Systematic[[#This Row],[VariableIndex]]</f>
        <v>7040002</v>
      </c>
      <c r="H2726" s="134">
        <f>Systematic[[#This Row],[SampleVariableLabel]]+100*Systematic[[#This Row],[State]]</f>
        <v>7041102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7</v>
      </c>
      <c r="B2727" s="1">
        <f t="shared" si="127"/>
        <v>4</v>
      </c>
      <c r="C2727" s="1">
        <f>IF(Systematic[[#This Row],[VariableIndex]]&gt;1,C2726,IF(C2726+1=StepsPerSubsample,0,C2726+1))</f>
        <v>11</v>
      </c>
      <c r="D2727" s="1">
        <f t="shared" si="128"/>
        <v>3</v>
      </c>
      <c r="E2727" s="1" t="str">
        <f>INDEX(Protocol[Mark],MATCH(C2727,Protocol[Step],0))</f>
        <v>10Ama</v>
      </c>
      <c r="F2727" s="151" t="str">
        <f>INDEX(Variables[Variable],MATCH(Systematic[[#This Row],[VariableIndex]],Variables[Index],0))</f>
        <v>Specific flux</v>
      </c>
      <c r="G2727" s="134">
        <f>Systematic[[#This Row],[Sample]]*1000000+Systematic[[#This Row],[SubSample]]*10000+Systematic[[#This Row],[VariableIndex]]</f>
        <v>7040003</v>
      </c>
      <c r="H2727" s="134">
        <f>Systematic[[#This Row],[SampleVariableLabel]]+100*Systematic[[#This Row],[State]]</f>
        <v>7041103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7</v>
      </c>
      <c r="B2728" s="1">
        <f t="shared" si="127"/>
        <v>4</v>
      </c>
      <c r="C2728" s="1">
        <f>IF(Systematic[[#This Row],[VariableIndex]]&gt;1,C2727,IF(C2727+1=StepsPerSubsample,0,C2727+1))</f>
        <v>11</v>
      </c>
      <c r="D2728" s="1">
        <f t="shared" si="128"/>
        <v>4</v>
      </c>
      <c r="E2728" s="1" t="str">
        <f>INDEX(Protocol[Mark],MATCH(C2728,Protocol[Step],0))</f>
        <v>10Ama</v>
      </c>
      <c r="F2728" s="151" t="str">
        <f>INDEX(Variables[Variable],MATCH(Systematic[[#This Row],[VariableIndex]],Variables[Index],0))</f>
        <v>Flux control ratio</v>
      </c>
      <c r="G2728" s="134">
        <f>Systematic[[#This Row],[Sample]]*1000000+Systematic[[#This Row],[SubSample]]*10000+Systematic[[#This Row],[VariableIndex]]</f>
        <v>7040004</v>
      </c>
      <c r="H2728" s="134">
        <f>Systematic[[#This Row],[SampleVariableLabel]]+100*Systematic[[#This Row],[State]]</f>
        <v>7041104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7</v>
      </c>
      <c r="B2729" s="1">
        <f t="shared" ref="B2729:B2792" si="130">IF(OR(C2729&gt;0,D2729&gt;1),B2728,IF(B2728=SubsamplesPerSample,1,B2728+1))</f>
        <v>4</v>
      </c>
      <c r="C2729" s="1">
        <f>IF(Systematic[[#This Row],[VariableIndex]]&gt;1,C2728,IF(C2728+1=StepsPerSubsample,0,C2728+1))</f>
        <v>11</v>
      </c>
      <c r="D2729" s="1">
        <f t="shared" si="128"/>
        <v>5</v>
      </c>
      <c r="E2729" s="1" t="str">
        <f>INDEX(Protocol[Mark],MATCH(C2729,Protocol[Step],0))</f>
        <v>10Ama</v>
      </c>
      <c r="F2729" s="151" t="str">
        <f>INDEX(Variables[Variable],MATCH(Systematic[[#This Row],[VariableIndex]],Variables[Index],0))</f>
        <v>Specific flux (mt)</v>
      </c>
      <c r="G2729" s="134">
        <f>Systematic[[#This Row],[Sample]]*1000000+Systematic[[#This Row],[SubSample]]*10000+Systematic[[#This Row],[VariableIndex]]</f>
        <v>7040005</v>
      </c>
      <c r="H2729" s="134">
        <f>Systematic[[#This Row],[SampleVariableLabel]]+100*Systematic[[#This Row],[State]]</f>
        <v>7041105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7</v>
      </c>
      <c r="B2730" s="1">
        <f t="shared" si="130"/>
        <v>4</v>
      </c>
      <c r="C2730" s="1">
        <f>IF(Systematic[[#This Row],[VariableIndex]]&gt;1,C2729,IF(C2729+1=StepsPerSubsample,0,C2729+1))</f>
        <v>11</v>
      </c>
      <c r="D2730" s="1">
        <f t="shared" si="128"/>
        <v>6</v>
      </c>
      <c r="E2730" s="1" t="str">
        <f>INDEX(Protocol[Mark],MATCH(C2730,Protocol[Step],0))</f>
        <v>10Ama</v>
      </c>
      <c r="F2730" s="151" t="str">
        <f>INDEX(Variables[Variable],MATCH(Systematic[[#This Row],[VariableIndex]],Variables[Index],0))</f>
        <v>FCR (mt: ROX-corr.)</v>
      </c>
      <c r="G2730" s="134">
        <f>Systematic[[#This Row],[Sample]]*1000000+Systematic[[#This Row],[SubSample]]*10000+Systematic[[#This Row],[VariableIndex]]</f>
        <v>7040006</v>
      </c>
      <c r="H2730" s="134">
        <f>Systematic[[#This Row],[SampleVariableLabel]]+100*Systematic[[#This Row],[State]]</f>
        <v>7041106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7</v>
      </c>
      <c r="B2731" s="1">
        <f t="shared" si="130"/>
        <v>4</v>
      </c>
      <c r="C2731" s="1">
        <f>IF(Systematic[[#This Row],[VariableIndex]]&gt;1,C2730,IF(C2730+1=StepsPerSubsample,0,C2730+1))</f>
        <v>11</v>
      </c>
      <c r="D2731" s="1">
        <f t="shared" si="128"/>
        <v>7</v>
      </c>
      <c r="E2731" s="1" t="str">
        <f>INDEX(Protocol[Mark],MATCH(C2731,Protocol[Step],0))</f>
        <v>10Ama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7040007</v>
      </c>
      <c r="H2731" s="134">
        <f>Systematic[[#This Row],[SampleVariableLabel]]+100*Systematic[[#This Row],[State]]</f>
        <v>7041107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7</v>
      </c>
      <c r="B2732" s="1">
        <f t="shared" si="130"/>
        <v>4</v>
      </c>
      <c r="C2732" s="1">
        <f>IF(Systematic[[#This Row],[VariableIndex]]&gt;1,C2731,IF(C2731+1=StepsPerSubsample,0,C2731+1))</f>
        <v>12</v>
      </c>
      <c r="D2732" s="1">
        <f t="shared" si="128"/>
        <v>1</v>
      </c>
      <c r="E2732" s="1" t="str">
        <f>INDEX(Protocol[Mark],MATCH(C2732,Protocol[Step],0))</f>
        <v>11AsTm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7040001</v>
      </c>
      <c r="H2732" s="134">
        <f>Systematic[[#This Row],[SampleVariableLabel]]+100*Systematic[[#This Row],[State]]</f>
        <v>7041201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7</v>
      </c>
      <c r="B2733" s="1">
        <f t="shared" si="130"/>
        <v>4</v>
      </c>
      <c r="C2733" s="1">
        <f>IF(Systematic[[#This Row],[VariableIndex]]&gt;1,C2732,IF(C2732+1=StepsPerSubsample,0,C2732+1))</f>
        <v>12</v>
      </c>
      <c r="D2733" s="1">
        <f t="shared" si="128"/>
        <v>2</v>
      </c>
      <c r="E2733" s="1" t="str">
        <f>INDEX(Protocol[Mark],MATCH(C2733,Protocol[Step],0))</f>
        <v>11AsTm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7040002</v>
      </c>
      <c r="H2733" s="134">
        <f>Systematic[[#This Row],[SampleVariableLabel]]+100*Systematic[[#This Row],[State]]</f>
        <v>7041202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7</v>
      </c>
      <c r="B2734" s="1">
        <f t="shared" si="130"/>
        <v>4</v>
      </c>
      <c r="C2734" s="1">
        <f>IF(Systematic[[#This Row],[VariableIndex]]&gt;1,C2733,IF(C2733+1=StepsPerSubsample,0,C2733+1))</f>
        <v>12</v>
      </c>
      <c r="D2734" s="1">
        <f t="shared" si="128"/>
        <v>3</v>
      </c>
      <c r="E2734" s="1" t="str">
        <f>INDEX(Protocol[Mark],MATCH(C2734,Protocol[Step],0))</f>
        <v>11AsTm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7040003</v>
      </c>
      <c r="H2734" s="134">
        <f>Systematic[[#This Row],[SampleVariableLabel]]+100*Systematic[[#This Row],[State]]</f>
        <v>7041203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7</v>
      </c>
      <c r="B2735" s="1">
        <f t="shared" si="130"/>
        <v>4</v>
      </c>
      <c r="C2735" s="1">
        <f>IF(Systematic[[#This Row],[VariableIndex]]&gt;1,C2734,IF(C2734+1=StepsPerSubsample,0,C2734+1))</f>
        <v>12</v>
      </c>
      <c r="D2735" s="1">
        <f t="shared" si="128"/>
        <v>4</v>
      </c>
      <c r="E2735" s="1" t="str">
        <f>INDEX(Protocol[Mark],MATCH(C2735,Protocol[Step],0))</f>
        <v>11AsTm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7040004</v>
      </c>
      <c r="H2735" s="134">
        <f>Systematic[[#This Row],[SampleVariableLabel]]+100*Systematic[[#This Row],[State]]</f>
        <v>7041204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7</v>
      </c>
      <c r="B2736" s="1">
        <f t="shared" si="130"/>
        <v>4</v>
      </c>
      <c r="C2736" s="1">
        <f>IF(Systematic[[#This Row],[VariableIndex]]&gt;1,C2735,IF(C2735+1=StepsPerSubsample,0,C2735+1))</f>
        <v>12</v>
      </c>
      <c r="D2736" s="1">
        <f t="shared" si="128"/>
        <v>5</v>
      </c>
      <c r="E2736" s="1" t="str">
        <f>INDEX(Protocol[Mark],MATCH(C2736,Protocol[Step],0))</f>
        <v>11AsTm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7040005</v>
      </c>
      <c r="H2736" s="134">
        <f>Systematic[[#This Row],[SampleVariableLabel]]+100*Systematic[[#This Row],[State]]</f>
        <v>7041205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7</v>
      </c>
      <c r="B2737" s="1">
        <f t="shared" si="130"/>
        <v>4</v>
      </c>
      <c r="C2737" s="1">
        <f>IF(Systematic[[#This Row],[VariableIndex]]&gt;1,C2736,IF(C2736+1=StepsPerSubsample,0,C2736+1))</f>
        <v>12</v>
      </c>
      <c r="D2737" s="1">
        <f t="shared" si="128"/>
        <v>6</v>
      </c>
      <c r="E2737" s="1" t="str">
        <f>INDEX(Protocol[Mark],MATCH(C2737,Protocol[Step],0))</f>
        <v>11AsTm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7040006</v>
      </c>
      <c r="H2737" s="134">
        <f>Systematic[[#This Row],[SampleVariableLabel]]+100*Systematic[[#This Row],[State]]</f>
        <v>7041206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7</v>
      </c>
      <c r="B2738" s="1">
        <f t="shared" si="130"/>
        <v>4</v>
      </c>
      <c r="C2738" s="1">
        <f>IF(Systematic[[#This Row],[VariableIndex]]&gt;1,C2737,IF(C2737+1=StepsPerSubsample,0,C2737+1))</f>
        <v>12</v>
      </c>
      <c r="D2738" s="1">
        <f t="shared" si="128"/>
        <v>7</v>
      </c>
      <c r="E2738" s="1" t="str">
        <f>INDEX(Protocol[Mark],MATCH(C2738,Protocol[Step],0))</f>
        <v>11AsTm</v>
      </c>
      <c r="F2738" s="151" t="str">
        <f>INDEX(Variables[Variable],MATCH(Systematic[[#This Row],[VariableIndex]],Variables[Index],0))</f>
        <v>FCR (mt: ROX-corr.)</v>
      </c>
      <c r="G2738" s="134">
        <f>Systematic[[#This Row],[Sample]]*1000000+Systematic[[#This Row],[SubSample]]*10000+Systematic[[#This Row],[VariableIndex]]</f>
        <v>7040007</v>
      </c>
      <c r="H2738" s="134">
        <f>Systematic[[#This Row],[SampleVariableLabel]]+100*Systematic[[#This Row],[State]]</f>
        <v>7041207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7</v>
      </c>
      <c r="B2739" s="1">
        <f t="shared" si="130"/>
        <v>4</v>
      </c>
      <c r="C2739" s="1">
        <f>IF(Systematic[[#This Row],[VariableIndex]]&gt;1,C2738,IF(C2738+1=StepsPerSubsample,0,C2738+1))</f>
        <v>13</v>
      </c>
      <c r="D2739" s="1">
        <f t="shared" si="128"/>
        <v>1</v>
      </c>
      <c r="E2739" s="1" t="str">
        <f>INDEX(Protocol[Mark],MATCH(C2739,Protocol[Step],0))</f>
        <v>12Azd</v>
      </c>
      <c r="F2739" s="151" t="str">
        <f>INDEX(Variables[Variable],MATCH(Systematic[[#This Row],[VariableIndex]],Variables[Index],0))</f>
        <v>O2 concentration</v>
      </c>
      <c r="G2739" s="134">
        <f>Systematic[[#This Row],[Sample]]*1000000+Systematic[[#This Row],[SubSample]]*10000+Systematic[[#This Row],[VariableIndex]]</f>
        <v>7040001</v>
      </c>
      <c r="H2739" s="134">
        <f>Systematic[[#This Row],[SampleVariableLabel]]+100*Systematic[[#This Row],[State]]</f>
        <v>7041301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7</v>
      </c>
      <c r="B2740" s="1">
        <f t="shared" si="130"/>
        <v>4</v>
      </c>
      <c r="C2740" s="1">
        <f>IF(Systematic[[#This Row],[VariableIndex]]&gt;1,C2739,IF(C2739+1=StepsPerSubsample,0,C2739+1))</f>
        <v>13</v>
      </c>
      <c r="D2740" s="1">
        <f t="shared" si="128"/>
        <v>2</v>
      </c>
      <c r="E2740" s="1" t="str">
        <f>INDEX(Protocol[Mark],MATCH(C2740,Protocol[Step],0))</f>
        <v>12Azd</v>
      </c>
      <c r="F2740" s="151" t="str">
        <f>INDEX(Variables[Variable],MATCH(Systematic[[#This Row],[VariableIndex]],Variables[Index],0))</f>
        <v>O2 flux per volume</v>
      </c>
      <c r="G2740" s="134">
        <f>Systematic[[#This Row],[Sample]]*1000000+Systematic[[#This Row],[SubSample]]*10000+Systematic[[#This Row],[VariableIndex]]</f>
        <v>7040002</v>
      </c>
      <c r="H2740" s="134">
        <f>Systematic[[#This Row],[SampleVariableLabel]]+100*Systematic[[#This Row],[State]]</f>
        <v>7041302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7</v>
      </c>
      <c r="B2741" s="1">
        <f t="shared" si="130"/>
        <v>4</v>
      </c>
      <c r="C2741" s="1">
        <f>IF(Systematic[[#This Row],[VariableIndex]]&gt;1,C2740,IF(C2740+1=StepsPerSubsample,0,C2740+1))</f>
        <v>13</v>
      </c>
      <c r="D2741" s="1">
        <f t="shared" si="128"/>
        <v>3</v>
      </c>
      <c r="E2741" s="1" t="str">
        <f>INDEX(Protocol[Mark],MATCH(C2741,Protocol[Step],0))</f>
        <v>12Azd</v>
      </c>
      <c r="F2741" s="151" t="str">
        <f>INDEX(Variables[Variable],MATCH(Systematic[[#This Row],[VariableIndex]],Variables[Index],0))</f>
        <v>Specific flux</v>
      </c>
      <c r="G2741" s="134">
        <f>Systematic[[#This Row],[Sample]]*1000000+Systematic[[#This Row],[SubSample]]*10000+Systematic[[#This Row],[VariableIndex]]</f>
        <v>7040003</v>
      </c>
      <c r="H2741" s="134">
        <f>Systematic[[#This Row],[SampleVariableLabel]]+100*Systematic[[#This Row],[State]]</f>
        <v>7041303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7</v>
      </c>
      <c r="B2742" s="1">
        <f t="shared" si="130"/>
        <v>4</v>
      </c>
      <c r="C2742" s="1">
        <f>IF(Systematic[[#This Row],[VariableIndex]]&gt;1,C2741,IF(C2741+1=StepsPerSubsample,0,C2741+1))</f>
        <v>13</v>
      </c>
      <c r="D2742" s="1">
        <f t="shared" si="128"/>
        <v>4</v>
      </c>
      <c r="E2742" s="1" t="str">
        <f>INDEX(Protocol[Mark],MATCH(C2742,Protocol[Step],0))</f>
        <v>12Azd</v>
      </c>
      <c r="F2742" s="151" t="str">
        <f>INDEX(Variables[Variable],MATCH(Systematic[[#This Row],[VariableIndex]],Variables[Index],0))</f>
        <v>Flux control ratio</v>
      </c>
      <c r="G2742" s="134">
        <f>Systematic[[#This Row],[Sample]]*1000000+Systematic[[#This Row],[SubSample]]*10000+Systematic[[#This Row],[VariableIndex]]</f>
        <v>7040004</v>
      </c>
      <c r="H2742" s="134">
        <f>Systematic[[#This Row],[SampleVariableLabel]]+100*Systematic[[#This Row],[State]]</f>
        <v>7041304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7</v>
      </c>
      <c r="B2743" s="1">
        <f t="shared" si="130"/>
        <v>4</v>
      </c>
      <c r="C2743" s="1">
        <f>IF(Systematic[[#This Row],[VariableIndex]]&gt;1,C2742,IF(C2742+1=StepsPerSubsample,0,C2742+1))</f>
        <v>13</v>
      </c>
      <c r="D2743" s="1">
        <f t="shared" si="128"/>
        <v>5</v>
      </c>
      <c r="E2743" s="1" t="str">
        <f>INDEX(Protocol[Mark],MATCH(C2743,Protocol[Step],0))</f>
        <v>12Azd</v>
      </c>
      <c r="F2743" s="151" t="str">
        <f>INDEX(Variables[Variable],MATCH(Systematic[[#This Row],[VariableIndex]],Variables[Index],0))</f>
        <v>Specific flux (mt)</v>
      </c>
      <c r="G2743" s="134">
        <f>Systematic[[#This Row],[Sample]]*1000000+Systematic[[#This Row],[SubSample]]*10000+Systematic[[#This Row],[VariableIndex]]</f>
        <v>7040005</v>
      </c>
      <c r="H2743" s="134">
        <f>Systematic[[#This Row],[SampleVariableLabel]]+100*Systematic[[#This Row],[State]]</f>
        <v>7041305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7</v>
      </c>
      <c r="B2744" s="1">
        <f t="shared" si="130"/>
        <v>4</v>
      </c>
      <c r="C2744" s="1">
        <f>IF(Systematic[[#This Row],[VariableIndex]]&gt;1,C2743,IF(C2743+1=StepsPerSubsample,0,C2743+1))</f>
        <v>13</v>
      </c>
      <c r="D2744" s="1">
        <f t="shared" si="128"/>
        <v>6</v>
      </c>
      <c r="E2744" s="1" t="str">
        <f>INDEX(Protocol[Mark],MATCH(C2744,Protocol[Step],0))</f>
        <v>12Azd</v>
      </c>
      <c r="F2744" s="151" t="str">
        <f>INDEX(Variables[Variable],MATCH(Systematic[[#This Row],[VariableIndex]],Variables[Index],0))</f>
        <v>FCR (mt: ROX-corr.)</v>
      </c>
      <c r="G2744" s="134">
        <f>Systematic[[#This Row],[Sample]]*1000000+Systematic[[#This Row],[SubSample]]*10000+Systematic[[#This Row],[VariableIndex]]</f>
        <v>7040006</v>
      </c>
      <c r="H2744" s="134">
        <f>Systematic[[#This Row],[SampleVariableLabel]]+100*Systematic[[#This Row],[State]]</f>
        <v>7041306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7</v>
      </c>
      <c r="B2745" s="1">
        <f t="shared" si="130"/>
        <v>4</v>
      </c>
      <c r="C2745" s="1">
        <f>IF(Systematic[[#This Row],[VariableIndex]]&gt;1,C2744,IF(C2744+1=StepsPerSubsample,0,C2744+1))</f>
        <v>13</v>
      </c>
      <c r="D2745" s="1">
        <f t="shared" si="128"/>
        <v>7</v>
      </c>
      <c r="E2745" s="1" t="str">
        <f>INDEX(Protocol[Mark],MATCH(C2745,Protocol[Step],0))</f>
        <v>12Azd</v>
      </c>
      <c r="F2745" s="151" t="str">
        <f>INDEX(Variables[Variable],MATCH(Systematic[[#This Row],[VariableIndex]],Variables[Index],0))</f>
        <v>FCR (mt: ROX-corr.)</v>
      </c>
      <c r="G2745" s="134">
        <f>Systematic[[#This Row],[Sample]]*1000000+Systematic[[#This Row],[SubSample]]*10000+Systematic[[#This Row],[VariableIndex]]</f>
        <v>7040007</v>
      </c>
      <c r="H2745" s="134">
        <f>Systematic[[#This Row],[SampleVariableLabel]]+100*Systematic[[#This Row],[State]]</f>
        <v>7041307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8</v>
      </c>
      <c r="B2746" s="1">
        <f t="shared" si="130"/>
        <v>1</v>
      </c>
      <c r="C2746" s="1">
        <f>IF(Systematic[[#This Row],[VariableIndex]]&gt;1,C2745,IF(C2745+1=StepsPerSubsample,0,C2745+1))</f>
        <v>0</v>
      </c>
      <c r="D2746" s="1">
        <f t="shared" si="128"/>
        <v>1</v>
      </c>
      <c r="E2746" s="1" t="str">
        <f>INDEX(Protocol[Mark],MATCH(C2746,Protocol[Step],0))</f>
        <v>1ce</v>
      </c>
      <c r="F2746" s="151" t="str">
        <f>INDEX(Variables[Variable],MATCH(Systematic[[#This Row],[VariableIndex]],Variables[Index],0))</f>
        <v>O2 concentration</v>
      </c>
      <c r="G2746" s="134">
        <f>Systematic[[#This Row],[Sample]]*1000000+Systematic[[#This Row],[SubSample]]*10000+Systematic[[#This Row],[VariableIndex]]</f>
        <v>8010001</v>
      </c>
      <c r="H2746" s="134">
        <f>Systematic[[#This Row],[SampleVariableLabel]]+100*Systematic[[#This Row],[State]]</f>
        <v>8010001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8</v>
      </c>
      <c r="B2747" s="1">
        <f t="shared" si="130"/>
        <v>1</v>
      </c>
      <c r="C2747" s="1">
        <f>IF(Systematic[[#This Row],[VariableIndex]]&gt;1,C2746,IF(C2746+1=StepsPerSubsample,0,C2746+1))</f>
        <v>0</v>
      </c>
      <c r="D2747" s="1">
        <f t="shared" si="128"/>
        <v>2</v>
      </c>
      <c r="E2747" s="1" t="str">
        <f>INDEX(Protocol[Mark],MATCH(C2747,Protocol[Step],0))</f>
        <v>1ce</v>
      </c>
      <c r="F2747" s="151" t="str">
        <f>INDEX(Variables[Variable],MATCH(Systematic[[#This Row],[VariableIndex]],Variables[Index],0))</f>
        <v>O2 flux per volume</v>
      </c>
      <c r="G2747" s="134">
        <f>Systematic[[#This Row],[Sample]]*1000000+Systematic[[#This Row],[SubSample]]*10000+Systematic[[#This Row],[VariableIndex]]</f>
        <v>8010002</v>
      </c>
      <c r="H2747" s="134">
        <f>Systematic[[#This Row],[SampleVariableLabel]]+100*Systematic[[#This Row],[State]]</f>
        <v>8010002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8</v>
      </c>
      <c r="B2748" s="1">
        <f t="shared" si="130"/>
        <v>1</v>
      </c>
      <c r="C2748" s="1">
        <f>IF(Systematic[[#This Row],[VariableIndex]]&gt;1,C2747,IF(C2747+1=StepsPerSubsample,0,C2747+1))</f>
        <v>0</v>
      </c>
      <c r="D2748" s="1">
        <f t="shared" si="128"/>
        <v>3</v>
      </c>
      <c r="E2748" s="1" t="str">
        <f>INDEX(Protocol[Mark],MATCH(C2748,Protocol[Step],0))</f>
        <v>1ce</v>
      </c>
      <c r="F2748" s="151" t="str">
        <f>INDEX(Variables[Variable],MATCH(Systematic[[#This Row],[VariableIndex]],Variables[Index],0))</f>
        <v>Specific flux</v>
      </c>
      <c r="G2748" s="134">
        <f>Systematic[[#This Row],[Sample]]*1000000+Systematic[[#This Row],[SubSample]]*10000+Systematic[[#This Row],[VariableIndex]]</f>
        <v>8010003</v>
      </c>
      <c r="H2748" s="134">
        <f>Systematic[[#This Row],[SampleVariableLabel]]+100*Systematic[[#This Row],[State]]</f>
        <v>8010003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8</v>
      </c>
      <c r="B2749" s="1">
        <f t="shared" si="130"/>
        <v>1</v>
      </c>
      <c r="C2749" s="1">
        <f>IF(Systematic[[#This Row],[VariableIndex]]&gt;1,C2748,IF(C2748+1=StepsPerSubsample,0,C2748+1))</f>
        <v>0</v>
      </c>
      <c r="D2749" s="1">
        <f t="shared" si="128"/>
        <v>4</v>
      </c>
      <c r="E2749" s="1" t="str">
        <f>INDEX(Protocol[Mark],MATCH(C2749,Protocol[Step],0))</f>
        <v>1ce</v>
      </c>
      <c r="F2749" s="151" t="str">
        <f>INDEX(Variables[Variable],MATCH(Systematic[[#This Row],[VariableIndex]],Variables[Index],0))</f>
        <v>Flux control ratio</v>
      </c>
      <c r="G2749" s="134">
        <f>Systematic[[#This Row],[Sample]]*1000000+Systematic[[#This Row],[SubSample]]*10000+Systematic[[#This Row],[VariableIndex]]</f>
        <v>8010004</v>
      </c>
      <c r="H2749" s="134">
        <f>Systematic[[#This Row],[SampleVariableLabel]]+100*Systematic[[#This Row],[State]]</f>
        <v>8010004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8</v>
      </c>
      <c r="B2750" s="1">
        <f t="shared" si="130"/>
        <v>1</v>
      </c>
      <c r="C2750" s="1">
        <f>IF(Systematic[[#This Row],[VariableIndex]]&gt;1,C2749,IF(C2749+1=StepsPerSubsample,0,C2749+1))</f>
        <v>0</v>
      </c>
      <c r="D2750" s="1">
        <f t="shared" si="128"/>
        <v>5</v>
      </c>
      <c r="E2750" s="1" t="str">
        <f>INDEX(Protocol[Mark],MATCH(C2750,Protocol[Step],0))</f>
        <v>1ce</v>
      </c>
      <c r="F2750" s="151" t="str">
        <f>INDEX(Variables[Variable],MATCH(Systematic[[#This Row],[VariableIndex]],Variables[Index],0))</f>
        <v>Specific flux (mt)</v>
      </c>
      <c r="G2750" s="134">
        <f>Systematic[[#This Row],[Sample]]*1000000+Systematic[[#This Row],[SubSample]]*10000+Systematic[[#This Row],[VariableIndex]]</f>
        <v>8010005</v>
      </c>
      <c r="H2750" s="134">
        <f>Systematic[[#This Row],[SampleVariableLabel]]+100*Systematic[[#This Row],[State]]</f>
        <v>8010005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8</v>
      </c>
      <c r="B2751" s="1">
        <f t="shared" si="130"/>
        <v>1</v>
      </c>
      <c r="C2751" s="1">
        <f>IF(Systematic[[#This Row],[VariableIndex]]&gt;1,C2750,IF(C2750+1=StepsPerSubsample,0,C2750+1))</f>
        <v>0</v>
      </c>
      <c r="D2751" s="1">
        <f t="shared" si="128"/>
        <v>6</v>
      </c>
      <c r="E2751" s="1" t="str">
        <f>INDEX(Protocol[Mark],MATCH(C2751,Protocol[Step],0))</f>
        <v>1ce</v>
      </c>
      <c r="F2751" s="151" t="str">
        <f>INDEX(Variables[Variable],MATCH(Systematic[[#This Row],[VariableIndex]],Variables[Index],0))</f>
        <v>FCR (mt: ROX-corr.)</v>
      </c>
      <c r="G2751" s="134">
        <f>Systematic[[#This Row],[Sample]]*1000000+Systematic[[#This Row],[SubSample]]*10000+Systematic[[#This Row],[VariableIndex]]</f>
        <v>8010006</v>
      </c>
      <c r="H2751" s="134">
        <f>Systematic[[#This Row],[SampleVariableLabel]]+100*Systematic[[#This Row],[State]]</f>
        <v>8010006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8</v>
      </c>
      <c r="B2752" s="1">
        <f t="shared" si="130"/>
        <v>1</v>
      </c>
      <c r="C2752" s="1">
        <f>IF(Systematic[[#This Row],[VariableIndex]]&gt;1,C2751,IF(C2751+1=StepsPerSubsample,0,C2751+1))</f>
        <v>0</v>
      </c>
      <c r="D2752" s="1">
        <f t="shared" si="128"/>
        <v>7</v>
      </c>
      <c r="E2752" s="1" t="str">
        <f>INDEX(Protocol[Mark],MATCH(C2752,Protocol[Step],0))</f>
        <v>1ce</v>
      </c>
      <c r="F2752" s="151" t="str">
        <f>INDEX(Variables[Variable],MATCH(Systematic[[#This Row],[VariableIndex]],Variables[Index],0))</f>
        <v>FCR (mt: ROX-corr.)</v>
      </c>
      <c r="G2752" s="134">
        <f>Systematic[[#This Row],[Sample]]*1000000+Systematic[[#This Row],[SubSample]]*10000+Systematic[[#This Row],[VariableIndex]]</f>
        <v>8010007</v>
      </c>
      <c r="H2752" s="134">
        <f>Systematic[[#This Row],[SampleVariableLabel]]+100*Systematic[[#This Row],[State]]</f>
        <v>8010007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8</v>
      </c>
      <c r="B2753" s="1">
        <f t="shared" si="130"/>
        <v>1</v>
      </c>
      <c r="C2753" s="1">
        <f>IF(Systematic[[#This Row],[VariableIndex]]&gt;1,C2752,IF(C2752+1=StepsPerSubsample,0,C2752+1))</f>
        <v>1</v>
      </c>
      <c r="D2753" s="1">
        <f t="shared" si="128"/>
        <v>1</v>
      </c>
      <c r="E2753" s="1" t="str">
        <f>INDEX(Protocol[Mark],MATCH(C2753,Protocol[Step],0))</f>
        <v>2P10</v>
      </c>
      <c r="F2753" s="151" t="str">
        <f>INDEX(Variables[Variable],MATCH(Systematic[[#This Row],[VariableIndex]],Variables[Index],0))</f>
        <v>O2 concentration</v>
      </c>
      <c r="G2753" s="134">
        <f>Systematic[[#This Row],[Sample]]*1000000+Systematic[[#This Row],[SubSample]]*10000+Systematic[[#This Row],[VariableIndex]]</f>
        <v>8010001</v>
      </c>
      <c r="H2753" s="134">
        <f>Systematic[[#This Row],[SampleVariableLabel]]+100*Systematic[[#This Row],[State]]</f>
        <v>8010101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8</v>
      </c>
      <c r="B2754" s="1">
        <f t="shared" si="130"/>
        <v>1</v>
      </c>
      <c r="C2754" s="1">
        <f>IF(Systematic[[#This Row],[VariableIndex]]&gt;1,C2753,IF(C2753+1=StepsPerSubsample,0,C2753+1))</f>
        <v>1</v>
      </c>
      <c r="D2754" s="1">
        <f t="shared" si="128"/>
        <v>2</v>
      </c>
      <c r="E2754" s="1" t="str">
        <f>INDEX(Protocol[Mark],MATCH(C2754,Protocol[Step],0))</f>
        <v>2P10</v>
      </c>
      <c r="F2754" s="151" t="str">
        <f>INDEX(Variables[Variable],MATCH(Systematic[[#This Row],[VariableIndex]],Variables[Index],0))</f>
        <v>O2 flux per volume</v>
      </c>
      <c r="G2754" s="134">
        <f>Systematic[[#This Row],[Sample]]*1000000+Systematic[[#This Row],[SubSample]]*10000+Systematic[[#This Row],[VariableIndex]]</f>
        <v>8010002</v>
      </c>
      <c r="H2754" s="134">
        <f>Systematic[[#This Row],[SampleVariableLabel]]+100*Systematic[[#This Row],[State]]</f>
        <v>8010102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8</v>
      </c>
      <c r="B2755" s="1">
        <f t="shared" si="130"/>
        <v>1</v>
      </c>
      <c r="C2755" s="1">
        <f>IF(Systematic[[#This Row],[VariableIndex]]&gt;1,C2754,IF(C2754+1=StepsPerSubsample,0,C2754+1))</f>
        <v>1</v>
      </c>
      <c r="D2755" s="1">
        <f t="shared" ref="D2755:D2818" si="131">IF(D2754=nVariables,1,D2754+1)</f>
        <v>3</v>
      </c>
      <c r="E2755" s="1" t="str">
        <f>INDEX(Protocol[Mark],MATCH(C2755,Protocol[Step],0))</f>
        <v>2P10</v>
      </c>
      <c r="F2755" s="151" t="str">
        <f>INDEX(Variables[Variable],MATCH(Systematic[[#This Row],[VariableIndex]],Variables[Index],0))</f>
        <v>Specific flux</v>
      </c>
      <c r="G2755" s="134">
        <f>Systematic[[#This Row],[Sample]]*1000000+Systematic[[#This Row],[SubSample]]*10000+Systematic[[#This Row],[VariableIndex]]</f>
        <v>8010003</v>
      </c>
      <c r="H2755" s="134">
        <f>Systematic[[#This Row],[SampleVariableLabel]]+100*Systematic[[#This Row],[State]]</f>
        <v>8010103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8</v>
      </c>
      <c r="B2756" s="1">
        <f t="shared" si="130"/>
        <v>1</v>
      </c>
      <c r="C2756" s="1">
        <f>IF(Systematic[[#This Row],[VariableIndex]]&gt;1,C2755,IF(C2755+1=StepsPerSubsample,0,C2755+1))</f>
        <v>1</v>
      </c>
      <c r="D2756" s="1">
        <f t="shared" si="131"/>
        <v>4</v>
      </c>
      <c r="E2756" s="1" t="str">
        <f>INDEX(Protocol[Mark],MATCH(C2756,Protocol[Step],0))</f>
        <v>2P10</v>
      </c>
      <c r="F2756" s="151" t="str">
        <f>INDEX(Variables[Variable],MATCH(Systematic[[#This Row],[VariableIndex]],Variables[Index],0))</f>
        <v>Flux control ratio</v>
      </c>
      <c r="G2756" s="134">
        <f>Systematic[[#This Row],[Sample]]*1000000+Systematic[[#This Row],[SubSample]]*10000+Systematic[[#This Row],[VariableIndex]]</f>
        <v>8010004</v>
      </c>
      <c r="H2756" s="134">
        <f>Systematic[[#This Row],[SampleVariableLabel]]+100*Systematic[[#This Row],[State]]</f>
        <v>8010104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8</v>
      </c>
      <c r="B2757" s="1">
        <f t="shared" si="130"/>
        <v>1</v>
      </c>
      <c r="C2757" s="1">
        <f>IF(Systematic[[#This Row],[VariableIndex]]&gt;1,C2756,IF(C2756+1=StepsPerSubsample,0,C2756+1))</f>
        <v>1</v>
      </c>
      <c r="D2757" s="1">
        <f t="shared" si="131"/>
        <v>5</v>
      </c>
      <c r="E2757" s="1" t="str">
        <f>INDEX(Protocol[Mark],MATCH(C2757,Protocol[Step],0))</f>
        <v>2P10</v>
      </c>
      <c r="F2757" s="151" t="str">
        <f>INDEX(Variables[Variable],MATCH(Systematic[[#This Row],[VariableIndex]],Variables[Index],0))</f>
        <v>Specific flux (mt)</v>
      </c>
      <c r="G2757" s="134">
        <f>Systematic[[#This Row],[Sample]]*1000000+Systematic[[#This Row],[SubSample]]*10000+Systematic[[#This Row],[VariableIndex]]</f>
        <v>8010005</v>
      </c>
      <c r="H2757" s="134">
        <f>Systematic[[#This Row],[SampleVariableLabel]]+100*Systematic[[#This Row],[State]]</f>
        <v>8010105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8</v>
      </c>
      <c r="B2758" s="1">
        <f t="shared" si="130"/>
        <v>1</v>
      </c>
      <c r="C2758" s="1">
        <f>IF(Systematic[[#This Row],[VariableIndex]]&gt;1,C2757,IF(C2757+1=StepsPerSubsample,0,C2757+1))</f>
        <v>1</v>
      </c>
      <c r="D2758" s="1">
        <f t="shared" si="131"/>
        <v>6</v>
      </c>
      <c r="E2758" s="1" t="str">
        <f>INDEX(Protocol[Mark],MATCH(C2758,Protocol[Step],0))</f>
        <v>2P10</v>
      </c>
      <c r="F2758" s="151" t="str">
        <f>INDEX(Variables[Variable],MATCH(Systematic[[#This Row],[VariableIndex]],Variables[Index],0))</f>
        <v>FCR (mt: ROX-corr.)</v>
      </c>
      <c r="G2758" s="134">
        <f>Systematic[[#This Row],[Sample]]*1000000+Systematic[[#This Row],[SubSample]]*10000+Systematic[[#This Row],[VariableIndex]]</f>
        <v>8010006</v>
      </c>
      <c r="H2758" s="134">
        <f>Systematic[[#This Row],[SampleVariableLabel]]+100*Systematic[[#This Row],[State]]</f>
        <v>8010106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8</v>
      </c>
      <c r="B2759" s="1">
        <f t="shared" si="130"/>
        <v>1</v>
      </c>
      <c r="C2759" s="1">
        <f>IF(Systematic[[#This Row],[VariableIndex]]&gt;1,C2758,IF(C2758+1=StepsPerSubsample,0,C2758+1))</f>
        <v>1</v>
      </c>
      <c r="D2759" s="1">
        <f t="shared" si="131"/>
        <v>7</v>
      </c>
      <c r="E2759" s="1" t="str">
        <f>INDEX(Protocol[Mark],MATCH(C2759,Protocol[Step],0))</f>
        <v>2P10</v>
      </c>
      <c r="F2759" s="151" t="str">
        <f>INDEX(Variables[Variable],MATCH(Systematic[[#This Row],[VariableIndex]],Variables[Index],0))</f>
        <v>FCR (mt: ROX-corr.)</v>
      </c>
      <c r="G2759" s="134">
        <f>Systematic[[#This Row],[Sample]]*1000000+Systematic[[#This Row],[SubSample]]*10000+Systematic[[#This Row],[VariableIndex]]</f>
        <v>8010007</v>
      </c>
      <c r="H2759" s="134">
        <f>Systematic[[#This Row],[SampleVariableLabel]]+100*Systematic[[#This Row],[State]]</f>
        <v>8010107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8</v>
      </c>
      <c r="B2760" s="1">
        <f t="shared" si="130"/>
        <v>1</v>
      </c>
      <c r="C2760" s="1">
        <f>IF(Systematic[[#This Row],[VariableIndex]]&gt;1,C2759,IF(C2759+1=StepsPerSubsample,0,C2759+1))</f>
        <v>2</v>
      </c>
      <c r="D2760" s="1">
        <f t="shared" si="131"/>
        <v>1</v>
      </c>
      <c r="E2760" s="1" t="str">
        <f>INDEX(Protocol[Mark],MATCH(C2760,Protocol[Step],0))</f>
        <v>3Omy</v>
      </c>
      <c r="F2760" s="151" t="str">
        <f>INDEX(Variables[Variable],MATCH(Systematic[[#This Row],[VariableIndex]],Variables[Index],0))</f>
        <v>O2 concentration</v>
      </c>
      <c r="G2760" s="134">
        <f>Systematic[[#This Row],[Sample]]*1000000+Systematic[[#This Row],[SubSample]]*10000+Systematic[[#This Row],[VariableIndex]]</f>
        <v>8010001</v>
      </c>
      <c r="H2760" s="134">
        <f>Systematic[[#This Row],[SampleVariableLabel]]+100*Systematic[[#This Row],[State]]</f>
        <v>8010201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8</v>
      </c>
      <c r="B2761" s="1">
        <f t="shared" si="130"/>
        <v>1</v>
      </c>
      <c r="C2761" s="1">
        <f>IF(Systematic[[#This Row],[VariableIndex]]&gt;1,C2760,IF(C2760+1=StepsPerSubsample,0,C2760+1))</f>
        <v>2</v>
      </c>
      <c r="D2761" s="1">
        <f t="shared" si="131"/>
        <v>2</v>
      </c>
      <c r="E2761" s="1" t="str">
        <f>INDEX(Protocol[Mark],MATCH(C2761,Protocol[Step],0))</f>
        <v>3Omy</v>
      </c>
      <c r="F2761" s="151" t="str">
        <f>INDEX(Variables[Variable],MATCH(Systematic[[#This Row],[VariableIndex]],Variables[Index],0))</f>
        <v>O2 flux per volume</v>
      </c>
      <c r="G2761" s="134">
        <f>Systematic[[#This Row],[Sample]]*1000000+Systematic[[#This Row],[SubSample]]*10000+Systematic[[#This Row],[VariableIndex]]</f>
        <v>8010002</v>
      </c>
      <c r="H2761" s="134">
        <f>Systematic[[#This Row],[SampleVariableLabel]]+100*Systematic[[#This Row],[State]]</f>
        <v>8010202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8</v>
      </c>
      <c r="B2762" s="1">
        <f t="shared" si="130"/>
        <v>1</v>
      </c>
      <c r="C2762" s="1">
        <f>IF(Systematic[[#This Row],[VariableIndex]]&gt;1,C2761,IF(C2761+1=StepsPerSubsample,0,C2761+1))</f>
        <v>2</v>
      </c>
      <c r="D2762" s="1">
        <f t="shared" si="131"/>
        <v>3</v>
      </c>
      <c r="E2762" s="1" t="str">
        <f>INDEX(Protocol[Mark],MATCH(C2762,Protocol[Step],0))</f>
        <v>3Omy</v>
      </c>
      <c r="F2762" s="151" t="str">
        <f>INDEX(Variables[Variable],MATCH(Systematic[[#This Row],[VariableIndex]],Variables[Index],0))</f>
        <v>Specific flux</v>
      </c>
      <c r="G2762" s="134">
        <f>Systematic[[#This Row],[Sample]]*1000000+Systematic[[#This Row],[SubSample]]*10000+Systematic[[#This Row],[VariableIndex]]</f>
        <v>8010003</v>
      </c>
      <c r="H2762" s="134">
        <f>Systematic[[#This Row],[SampleVariableLabel]]+100*Systematic[[#This Row],[State]]</f>
        <v>8010203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8</v>
      </c>
      <c r="B2763" s="1">
        <f t="shared" si="130"/>
        <v>1</v>
      </c>
      <c r="C2763" s="1">
        <f>IF(Systematic[[#This Row],[VariableIndex]]&gt;1,C2762,IF(C2762+1=StepsPerSubsample,0,C2762+1))</f>
        <v>2</v>
      </c>
      <c r="D2763" s="1">
        <f t="shared" si="131"/>
        <v>4</v>
      </c>
      <c r="E2763" s="1" t="str">
        <f>INDEX(Protocol[Mark],MATCH(C2763,Protocol[Step],0))</f>
        <v>3Omy</v>
      </c>
      <c r="F2763" s="151" t="str">
        <f>INDEX(Variables[Variable],MATCH(Systematic[[#This Row],[VariableIndex]],Variables[Index],0))</f>
        <v>Flux control ratio</v>
      </c>
      <c r="G2763" s="134">
        <f>Systematic[[#This Row],[Sample]]*1000000+Systematic[[#This Row],[SubSample]]*10000+Systematic[[#This Row],[VariableIndex]]</f>
        <v>8010004</v>
      </c>
      <c r="H2763" s="134">
        <f>Systematic[[#This Row],[SampleVariableLabel]]+100*Systematic[[#This Row],[State]]</f>
        <v>8010204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8</v>
      </c>
      <c r="B2764" s="1">
        <f t="shared" si="130"/>
        <v>1</v>
      </c>
      <c r="C2764" s="1">
        <f>IF(Systematic[[#This Row],[VariableIndex]]&gt;1,C2763,IF(C2763+1=StepsPerSubsample,0,C2763+1))</f>
        <v>2</v>
      </c>
      <c r="D2764" s="1">
        <f t="shared" si="131"/>
        <v>5</v>
      </c>
      <c r="E2764" s="1" t="str">
        <f>INDEX(Protocol[Mark],MATCH(C2764,Protocol[Step],0))</f>
        <v>3Omy</v>
      </c>
      <c r="F2764" s="151" t="str">
        <f>INDEX(Variables[Variable],MATCH(Systematic[[#This Row],[VariableIndex]],Variables[Index],0))</f>
        <v>Specific flux (mt)</v>
      </c>
      <c r="G2764" s="134">
        <f>Systematic[[#This Row],[Sample]]*1000000+Systematic[[#This Row],[SubSample]]*10000+Systematic[[#This Row],[VariableIndex]]</f>
        <v>8010005</v>
      </c>
      <c r="H2764" s="134">
        <f>Systematic[[#This Row],[SampleVariableLabel]]+100*Systematic[[#This Row],[State]]</f>
        <v>8010205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8</v>
      </c>
      <c r="B2765" s="1">
        <f t="shared" si="130"/>
        <v>1</v>
      </c>
      <c r="C2765" s="1">
        <f>IF(Systematic[[#This Row],[VariableIndex]]&gt;1,C2764,IF(C2764+1=StepsPerSubsample,0,C2764+1))</f>
        <v>2</v>
      </c>
      <c r="D2765" s="1">
        <f t="shared" si="131"/>
        <v>6</v>
      </c>
      <c r="E2765" s="1" t="str">
        <f>INDEX(Protocol[Mark],MATCH(C2765,Protocol[Step],0))</f>
        <v>3Omy</v>
      </c>
      <c r="F2765" s="151" t="str">
        <f>INDEX(Variables[Variable],MATCH(Systematic[[#This Row],[VariableIndex]],Variables[Index],0))</f>
        <v>FCR (mt: ROX-corr.)</v>
      </c>
      <c r="G2765" s="134">
        <f>Systematic[[#This Row],[Sample]]*1000000+Systematic[[#This Row],[SubSample]]*10000+Systematic[[#This Row],[VariableIndex]]</f>
        <v>8010006</v>
      </c>
      <c r="H2765" s="134">
        <f>Systematic[[#This Row],[SampleVariableLabel]]+100*Systematic[[#This Row],[State]]</f>
        <v>8010206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8</v>
      </c>
      <c r="B2766" s="1">
        <f t="shared" si="130"/>
        <v>1</v>
      </c>
      <c r="C2766" s="1">
        <f>IF(Systematic[[#This Row],[VariableIndex]]&gt;1,C2765,IF(C2765+1=StepsPerSubsample,0,C2765+1))</f>
        <v>2</v>
      </c>
      <c r="D2766" s="1">
        <f t="shared" si="131"/>
        <v>7</v>
      </c>
      <c r="E2766" s="1" t="str">
        <f>INDEX(Protocol[Mark],MATCH(C2766,Protocol[Step],0))</f>
        <v>3Omy</v>
      </c>
      <c r="F2766" s="151" t="str">
        <f>INDEX(Variables[Variable],MATCH(Systematic[[#This Row],[VariableIndex]],Variables[Index],0))</f>
        <v>FCR (mt: ROX-corr.)</v>
      </c>
      <c r="G2766" s="134">
        <f>Systematic[[#This Row],[Sample]]*1000000+Systematic[[#This Row],[SubSample]]*10000+Systematic[[#This Row],[VariableIndex]]</f>
        <v>8010007</v>
      </c>
      <c r="H2766" s="134">
        <f>Systematic[[#This Row],[SampleVariableLabel]]+100*Systematic[[#This Row],[State]]</f>
        <v>8010207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8</v>
      </c>
      <c r="B2767" s="1">
        <f t="shared" si="130"/>
        <v>1</v>
      </c>
      <c r="C2767" s="1">
        <f>IF(Systematic[[#This Row],[VariableIndex]]&gt;1,C2766,IF(C2766+1=StepsPerSubsample,0,C2766+1))</f>
        <v>3</v>
      </c>
      <c r="D2767" s="1">
        <f t="shared" si="131"/>
        <v>1</v>
      </c>
      <c r="E2767" s="1" t="str">
        <f>INDEX(Protocol[Mark],MATCH(C2767,Protocol[Step],0))</f>
        <v>4U</v>
      </c>
      <c r="F2767" s="151" t="str">
        <f>INDEX(Variables[Variable],MATCH(Systematic[[#This Row],[VariableIndex]],Variables[Index],0))</f>
        <v>O2 concentration</v>
      </c>
      <c r="G2767" s="134">
        <f>Systematic[[#This Row],[Sample]]*1000000+Systematic[[#This Row],[SubSample]]*10000+Systematic[[#This Row],[VariableIndex]]</f>
        <v>8010001</v>
      </c>
      <c r="H2767" s="134">
        <f>Systematic[[#This Row],[SampleVariableLabel]]+100*Systematic[[#This Row],[State]]</f>
        <v>8010301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8</v>
      </c>
      <c r="B2768" s="1">
        <f t="shared" si="130"/>
        <v>1</v>
      </c>
      <c r="C2768" s="1">
        <f>IF(Systematic[[#This Row],[VariableIndex]]&gt;1,C2767,IF(C2767+1=StepsPerSubsample,0,C2767+1))</f>
        <v>3</v>
      </c>
      <c r="D2768" s="1">
        <f t="shared" si="131"/>
        <v>2</v>
      </c>
      <c r="E2768" s="1" t="str">
        <f>INDEX(Protocol[Mark],MATCH(C2768,Protocol[Step],0))</f>
        <v>4U</v>
      </c>
      <c r="F2768" s="151" t="str">
        <f>INDEX(Variables[Variable],MATCH(Systematic[[#This Row],[VariableIndex]],Variables[Index],0))</f>
        <v>O2 flux per volume</v>
      </c>
      <c r="G2768" s="134">
        <f>Systematic[[#This Row],[Sample]]*1000000+Systematic[[#This Row],[SubSample]]*10000+Systematic[[#This Row],[VariableIndex]]</f>
        <v>8010002</v>
      </c>
      <c r="H2768" s="134">
        <f>Systematic[[#This Row],[SampleVariableLabel]]+100*Systematic[[#This Row],[State]]</f>
        <v>8010302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8</v>
      </c>
      <c r="B2769" s="1">
        <f t="shared" si="130"/>
        <v>1</v>
      </c>
      <c r="C2769" s="1">
        <f>IF(Systematic[[#This Row],[VariableIndex]]&gt;1,C2768,IF(C2768+1=StepsPerSubsample,0,C2768+1))</f>
        <v>3</v>
      </c>
      <c r="D2769" s="1">
        <f t="shared" si="131"/>
        <v>3</v>
      </c>
      <c r="E2769" s="1" t="str">
        <f>INDEX(Protocol[Mark],MATCH(C2769,Protocol[Step],0))</f>
        <v>4U</v>
      </c>
      <c r="F2769" s="151" t="str">
        <f>INDEX(Variables[Variable],MATCH(Systematic[[#This Row],[VariableIndex]],Variables[Index],0))</f>
        <v>Specific flux</v>
      </c>
      <c r="G2769" s="134">
        <f>Systematic[[#This Row],[Sample]]*1000000+Systematic[[#This Row],[SubSample]]*10000+Systematic[[#This Row],[VariableIndex]]</f>
        <v>8010003</v>
      </c>
      <c r="H2769" s="134">
        <f>Systematic[[#This Row],[SampleVariableLabel]]+100*Systematic[[#This Row],[State]]</f>
        <v>8010303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8</v>
      </c>
      <c r="B2770" s="1">
        <f t="shared" si="130"/>
        <v>1</v>
      </c>
      <c r="C2770" s="1">
        <f>IF(Systematic[[#This Row],[VariableIndex]]&gt;1,C2769,IF(C2769+1=StepsPerSubsample,0,C2769+1))</f>
        <v>3</v>
      </c>
      <c r="D2770" s="1">
        <f t="shared" si="131"/>
        <v>4</v>
      </c>
      <c r="E2770" s="1" t="str">
        <f>INDEX(Protocol[Mark],MATCH(C2770,Protocol[Step],0))</f>
        <v>4U</v>
      </c>
      <c r="F2770" s="151" t="str">
        <f>INDEX(Variables[Variable],MATCH(Systematic[[#This Row],[VariableIndex]],Variables[Index],0))</f>
        <v>Flux control ratio</v>
      </c>
      <c r="G2770" s="134">
        <f>Systematic[[#This Row],[Sample]]*1000000+Systematic[[#This Row],[SubSample]]*10000+Systematic[[#This Row],[VariableIndex]]</f>
        <v>8010004</v>
      </c>
      <c r="H2770" s="134">
        <f>Systematic[[#This Row],[SampleVariableLabel]]+100*Systematic[[#This Row],[State]]</f>
        <v>8010304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8</v>
      </c>
      <c r="B2771" s="1">
        <f t="shared" si="130"/>
        <v>1</v>
      </c>
      <c r="C2771" s="1">
        <f>IF(Systematic[[#This Row],[VariableIndex]]&gt;1,C2770,IF(C2770+1=StepsPerSubsample,0,C2770+1))</f>
        <v>3</v>
      </c>
      <c r="D2771" s="1">
        <f t="shared" si="131"/>
        <v>5</v>
      </c>
      <c r="E2771" s="1" t="str">
        <f>INDEX(Protocol[Mark],MATCH(C2771,Protocol[Step],0))</f>
        <v>4U</v>
      </c>
      <c r="F2771" s="151" t="str">
        <f>INDEX(Variables[Variable],MATCH(Systematic[[#This Row],[VariableIndex]],Variables[Index],0))</f>
        <v>Specific flux (mt)</v>
      </c>
      <c r="G2771" s="134">
        <f>Systematic[[#This Row],[Sample]]*1000000+Systematic[[#This Row],[SubSample]]*10000+Systematic[[#This Row],[VariableIndex]]</f>
        <v>8010005</v>
      </c>
      <c r="H2771" s="134">
        <f>Systematic[[#This Row],[SampleVariableLabel]]+100*Systematic[[#This Row],[State]]</f>
        <v>8010305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8</v>
      </c>
      <c r="B2772" s="1">
        <f t="shared" si="130"/>
        <v>1</v>
      </c>
      <c r="C2772" s="1">
        <f>IF(Systematic[[#This Row],[VariableIndex]]&gt;1,C2771,IF(C2771+1=StepsPerSubsample,0,C2771+1))</f>
        <v>3</v>
      </c>
      <c r="D2772" s="1">
        <f t="shared" si="131"/>
        <v>6</v>
      </c>
      <c r="E2772" s="1" t="str">
        <f>INDEX(Protocol[Mark],MATCH(C2772,Protocol[Step],0))</f>
        <v>4U</v>
      </c>
      <c r="F2772" s="151" t="str">
        <f>INDEX(Variables[Variable],MATCH(Systematic[[#This Row],[VariableIndex]],Variables[Index],0))</f>
        <v>FCR (mt: ROX-corr.)</v>
      </c>
      <c r="G2772" s="134">
        <f>Systematic[[#This Row],[Sample]]*1000000+Systematic[[#This Row],[SubSample]]*10000+Systematic[[#This Row],[VariableIndex]]</f>
        <v>8010006</v>
      </c>
      <c r="H2772" s="134">
        <f>Systematic[[#This Row],[SampleVariableLabel]]+100*Systematic[[#This Row],[State]]</f>
        <v>8010306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8</v>
      </c>
      <c r="B2773" s="1">
        <f t="shared" si="130"/>
        <v>1</v>
      </c>
      <c r="C2773" s="1">
        <f>IF(Systematic[[#This Row],[VariableIndex]]&gt;1,C2772,IF(C2772+1=StepsPerSubsample,0,C2772+1))</f>
        <v>3</v>
      </c>
      <c r="D2773" s="1">
        <f t="shared" si="131"/>
        <v>7</v>
      </c>
      <c r="E2773" s="1" t="str">
        <f>INDEX(Protocol[Mark],MATCH(C2773,Protocol[Step],0))</f>
        <v>4U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8010007</v>
      </c>
      <c r="H2773" s="134">
        <f>Systematic[[#This Row],[SampleVariableLabel]]+100*Systematic[[#This Row],[State]]</f>
        <v>8010307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8</v>
      </c>
      <c r="B2774" s="1">
        <f t="shared" si="130"/>
        <v>1</v>
      </c>
      <c r="C2774" s="1">
        <f>IF(Systematic[[#This Row],[VariableIndex]]&gt;1,C2773,IF(C2773+1=StepsPerSubsample,0,C2773+1))</f>
        <v>4</v>
      </c>
      <c r="D2774" s="1">
        <f t="shared" si="131"/>
        <v>1</v>
      </c>
      <c r="E2774" s="1" t="str">
        <f>INDEX(Protocol[Mark],MATCH(C2774,Protocol[Step],0))</f>
        <v>5Glc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8010001</v>
      </c>
      <c r="H2774" s="134">
        <f>Systematic[[#This Row],[SampleVariableLabel]]+100*Systematic[[#This Row],[State]]</f>
        <v>8010401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8</v>
      </c>
      <c r="B2775" s="1">
        <f t="shared" si="130"/>
        <v>1</v>
      </c>
      <c r="C2775" s="1">
        <f>IF(Systematic[[#This Row],[VariableIndex]]&gt;1,C2774,IF(C2774+1=StepsPerSubsample,0,C2774+1))</f>
        <v>4</v>
      </c>
      <c r="D2775" s="1">
        <f t="shared" si="131"/>
        <v>2</v>
      </c>
      <c r="E2775" s="1" t="str">
        <f>INDEX(Protocol[Mark],MATCH(C2775,Protocol[Step],0))</f>
        <v>5Glc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8010002</v>
      </c>
      <c r="H2775" s="134">
        <f>Systematic[[#This Row],[SampleVariableLabel]]+100*Systematic[[#This Row],[State]]</f>
        <v>8010402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8</v>
      </c>
      <c r="B2776" s="1">
        <f t="shared" si="130"/>
        <v>1</v>
      </c>
      <c r="C2776" s="1">
        <f>IF(Systematic[[#This Row],[VariableIndex]]&gt;1,C2775,IF(C2775+1=StepsPerSubsample,0,C2775+1))</f>
        <v>4</v>
      </c>
      <c r="D2776" s="1">
        <f t="shared" si="131"/>
        <v>3</v>
      </c>
      <c r="E2776" s="1" t="str">
        <f>INDEX(Protocol[Mark],MATCH(C2776,Protocol[Step],0))</f>
        <v>5Glc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8010003</v>
      </c>
      <c r="H2776" s="134">
        <f>Systematic[[#This Row],[SampleVariableLabel]]+100*Systematic[[#This Row],[State]]</f>
        <v>8010403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8</v>
      </c>
      <c r="B2777" s="1">
        <f t="shared" si="130"/>
        <v>1</v>
      </c>
      <c r="C2777" s="1">
        <f>IF(Systematic[[#This Row],[VariableIndex]]&gt;1,C2776,IF(C2776+1=StepsPerSubsample,0,C2776+1))</f>
        <v>4</v>
      </c>
      <c r="D2777" s="1">
        <f t="shared" si="131"/>
        <v>4</v>
      </c>
      <c r="E2777" s="1" t="str">
        <f>INDEX(Protocol[Mark],MATCH(C2777,Protocol[Step],0))</f>
        <v>5Glc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8010004</v>
      </c>
      <c r="H2777" s="134">
        <f>Systematic[[#This Row],[SampleVariableLabel]]+100*Systematic[[#This Row],[State]]</f>
        <v>8010404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8</v>
      </c>
      <c r="B2778" s="1">
        <f t="shared" si="130"/>
        <v>1</v>
      </c>
      <c r="C2778" s="1">
        <f>IF(Systematic[[#This Row],[VariableIndex]]&gt;1,C2777,IF(C2777+1=StepsPerSubsample,0,C2777+1))</f>
        <v>4</v>
      </c>
      <c r="D2778" s="1">
        <f t="shared" si="131"/>
        <v>5</v>
      </c>
      <c r="E2778" s="1" t="str">
        <f>INDEX(Protocol[Mark],MATCH(C2778,Protocol[Step],0))</f>
        <v>5Glc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8010005</v>
      </c>
      <c r="H2778" s="134">
        <f>Systematic[[#This Row],[SampleVariableLabel]]+100*Systematic[[#This Row],[State]]</f>
        <v>8010405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8</v>
      </c>
      <c r="B2779" s="1">
        <f t="shared" si="130"/>
        <v>1</v>
      </c>
      <c r="C2779" s="1">
        <f>IF(Systematic[[#This Row],[VariableIndex]]&gt;1,C2778,IF(C2778+1=StepsPerSubsample,0,C2778+1))</f>
        <v>4</v>
      </c>
      <c r="D2779" s="1">
        <f t="shared" si="131"/>
        <v>6</v>
      </c>
      <c r="E2779" s="1" t="str">
        <f>INDEX(Protocol[Mark],MATCH(C2779,Protocol[Step],0))</f>
        <v>5Glc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8010006</v>
      </c>
      <c r="H2779" s="134">
        <f>Systematic[[#This Row],[SampleVariableLabel]]+100*Systematic[[#This Row],[State]]</f>
        <v>8010406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8</v>
      </c>
      <c r="B2780" s="1">
        <f t="shared" si="130"/>
        <v>1</v>
      </c>
      <c r="C2780" s="1">
        <f>IF(Systematic[[#This Row],[VariableIndex]]&gt;1,C2779,IF(C2779+1=StepsPerSubsample,0,C2779+1))</f>
        <v>4</v>
      </c>
      <c r="D2780" s="1">
        <f t="shared" si="131"/>
        <v>7</v>
      </c>
      <c r="E2780" s="1" t="str">
        <f>INDEX(Protocol[Mark],MATCH(C2780,Protocol[Step],0))</f>
        <v>5Glc</v>
      </c>
      <c r="F2780" s="151" t="str">
        <f>INDEX(Variables[Variable],MATCH(Systematic[[#This Row],[VariableIndex]],Variables[Index],0))</f>
        <v>FCR (mt: ROX-corr.)</v>
      </c>
      <c r="G2780" s="134">
        <f>Systematic[[#This Row],[Sample]]*1000000+Systematic[[#This Row],[SubSample]]*10000+Systematic[[#This Row],[VariableIndex]]</f>
        <v>8010007</v>
      </c>
      <c r="H2780" s="134">
        <f>Systematic[[#This Row],[SampleVariableLabel]]+100*Systematic[[#This Row],[State]]</f>
        <v>8010407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8</v>
      </c>
      <c r="B2781" s="1">
        <f t="shared" si="130"/>
        <v>1</v>
      </c>
      <c r="C2781" s="1">
        <f>IF(Systematic[[#This Row],[VariableIndex]]&gt;1,C2780,IF(C2780+1=StepsPerSubsample,0,C2780+1))</f>
        <v>5</v>
      </c>
      <c r="D2781" s="1">
        <f t="shared" si="131"/>
        <v>1</v>
      </c>
      <c r="E2781" s="1" t="str">
        <f>INDEX(Protocol[Mark],MATCH(C2781,Protocol[Step],0))</f>
        <v>6M2</v>
      </c>
      <c r="F2781" s="151" t="str">
        <f>INDEX(Variables[Variable],MATCH(Systematic[[#This Row],[VariableIndex]],Variables[Index],0))</f>
        <v>O2 concentration</v>
      </c>
      <c r="G2781" s="134">
        <f>Systematic[[#This Row],[Sample]]*1000000+Systematic[[#This Row],[SubSample]]*10000+Systematic[[#This Row],[VariableIndex]]</f>
        <v>8010001</v>
      </c>
      <c r="H2781" s="134">
        <f>Systematic[[#This Row],[SampleVariableLabel]]+100*Systematic[[#This Row],[State]]</f>
        <v>8010501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8</v>
      </c>
      <c r="B2782" s="1">
        <f t="shared" si="130"/>
        <v>1</v>
      </c>
      <c r="C2782" s="1">
        <f>IF(Systematic[[#This Row],[VariableIndex]]&gt;1,C2781,IF(C2781+1=StepsPerSubsample,0,C2781+1))</f>
        <v>5</v>
      </c>
      <c r="D2782" s="1">
        <f t="shared" si="131"/>
        <v>2</v>
      </c>
      <c r="E2782" s="1" t="str">
        <f>INDEX(Protocol[Mark],MATCH(C2782,Protocol[Step],0))</f>
        <v>6M2</v>
      </c>
      <c r="F2782" s="151" t="str">
        <f>INDEX(Variables[Variable],MATCH(Systematic[[#This Row],[VariableIndex]],Variables[Index],0))</f>
        <v>O2 flux per volume</v>
      </c>
      <c r="G2782" s="134">
        <f>Systematic[[#This Row],[Sample]]*1000000+Systematic[[#This Row],[SubSample]]*10000+Systematic[[#This Row],[VariableIndex]]</f>
        <v>8010002</v>
      </c>
      <c r="H2782" s="134">
        <f>Systematic[[#This Row],[SampleVariableLabel]]+100*Systematic[[#This Row],[State]]</f>
        <v>8010502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8</v>
      </c>
      <c r="B2783" s="1">
        <f t="shared" si="130"/>
        <v>1</v>
      </c>
      <c r="C2783" s="1">
        <f>IF(Systematic[[#This Row],[VariableIndex]]&gt;1,C2782,IF(C2782+1=StepsPerSubsample,0,C2782+1))</f>
        <v>5</v>
      </c>
      <c r="D2783" s="1">
        <f t="shared" si="131"/>
        <v>3</v>
      </c>
      <c r="E2783" s="1" t="str">
        <f>INDEX(Protocol[Mark],MATCH(C2783,Protocol[Step],0))</f>
        <v>6M2</v>
      </c>
      <c r="F2783" s="151" t="str">
        <f>INDEX(Variables[Variable],MATCH(Systematic[[#This Row],[VariableIndex]],Variables[Index],0))</f>
        <v>Specific flux</v>
      </c>
      <c r="G2783" s="134">
        <f>Systematic[[#This Row],[Sample]]*1000000+Systematic[[#This Row],[SubSample]]*10000+Systematic[[#This Row],[VariableIndex]]</f>
        <v>8010003</v>
      </c>
      <c r="H2783" s="134">
        <f>Systematic[[#This Row],[SampleVariableLabel]]+100*Systematic[[#This Row],[State]]</f>
        <v>8010503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8</v>
      </c>
      <c r="B2784" s="1">
        <f t="shared" si="130"/>
        <v>1</v>
      </c>
      <c r="C2784" s="1">
        <f>IF(Systematic[[#This Row],[VariableIndex]]&gt;1,C2783,IF(C2783+1=StepsPerSubsample,0,C2783+1))</f>
        <v>5</v>
      </c>
      <c r="D2784" s="1">
        <f t="shared" si="131"/>
        <v>4</v>
      </c>
      <c r="E2784" s="1" t="str">
        <f>INDEX(Protocol[Mark],MATCH(C2784,Protocol[Step],0))</f>
        <v>6M2</v>
      </c>
      <c r="F2784" s="151" t="str">
        <f>INDEX(Variables[Variable],MATCH(Systematic[[#This Row],[VariableIndex]],Variables[Index],0))</f>
        <v>Flux control ratio</v>
      </c>
      <c r="G2784" s="134">
        <f>Systematic[[#This Row],[Sample]]*1000000+Systematic[[#This Row],[SubSample]]*10000+Systematic[[#This Row],[VariableIndex]]</f>
        <v>8010004</v>
      </c>
      <c r="H2784" s="134">
        <f>Systematic[[#This Row],[SampleVariableLabel]]+100*Systematic[[#This Row],[State]]</f>
        <v>8010504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8</v>
      </c>
      <c r="B2785" s="1">
        <f t="shared" si="130"/>
        <v>1</v>
      </c>
      <c r="C2785" s="1">
        <f>IF(Systematic[[#This Row],[VariableIndex]]&gt;1,C2784,IF(C2784+1=StepsPerSubsample,0,C2784+1))</f>
        <v>5</v>
      </c>
      <c r="D2785" s="1">
        <f t="shared" si="131"/>
        <v>5</v>
      </c>
      <c r="E2785" s="1" t="str">
        <f>INDEX(Protocol[Mark],MATCH(C2785,Protocol[Step],0))</f>
        <v>6M2</v>
      </c>
      <c r="F2785" s="151" t="str">
        <f>INDEX(Variables[Variable],MATCH(Systematic[[#This Row],[VariableIndex]],Variables[Index],0))</f>
        <v>Specific flux (mt)</v>
      </c>
      <c r="G2785" s="134">
        <f>Systematic[[#This Row],[Sample]]*1000000+Systematic[[#This Row],[SubSample]]*10000+Systematic[[#This Row],[VariableIndex]]</f>
        <v>8010005</v>
      </c>
      <c r="H2785" s="134">
        <f>Systematic[[#This Row],[SampleVariableLabel]]+100*Systematic[[#This Row],[State]]</f>
        <v>8010505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8</v>
      </c>
      <c r="B2786" s="1">
        <f t="shared" si="130"/>
        <v>1</v>
      </c>
      <c r="C2786" s="1">
        <f>IF(Systematic[[#This Row],[VariableIndex]]&gt;1,C2785,IF(C2785+1=StepsPerSubsample,0,C2785+1))</f>
        <v>5</v>
      </c>
      <c r="D2786" s="1">
        <f t="shared" si="131"/>
        <v>6</v>
      </c>
      <c r="E2786" s="1" t="str">
        <f>INDEX(Protocol[Mark],MATCH(C2786,Protocol[Step],0))</f>
        <v>6M2</v>
      </c>
      <c r="F2786" s="151" t="str">
        <f>INDEX(Variables[Variable],MATCH(Systematic[[#This Row],[VariableIndex]],Variables[Index],0))</f>
        <v>FCR (mt: ROX-corr.)</v>
      </c>
      <c r="G2786" s="134">
        <f>Systematic[[#This Row],[Sample]]*1000000+Systematic[[#This Row],[SubSample]]*10000+Systematic[[#This Row],[VariableIndex]]</f>
        <v>8010006</v>
      </c>
      <c r="H2786" s="134">
        <f>Systematic[[#This Row],[SampleVariableLabel]]+100*Systematic[[#This Row],[State]]</f>
        <v>8010506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8</v>
      </c>
      <c r="B2787" s="1">
        <f t="shared" si="130"/>
        <v>1</v>
      </c>
      <c r="C2787" s="1">
        <f>IF(Systematic[[#This Row],[VariableIndex]]&gt;1,C2786,IF(C2786+1=StepsPerSubsample,0,C2786+1))</f>
        <v>5</v>
      </c>
      <c r="D2787" s="1">
        <f t="shared" si="131"/>
        <v>7</v>
      </c>
      <c r="E2787" s="1" t="str">
        <f>INDEX(Protocol[Mark],MATCH(C2787,Protocol[Step],0))</f>
        <v>6M2</v>
      </c>
      <c r="F2787" s="151" t="str">
        <f>INDEX(Variables[Variable],MATCH(Systematic[[#This Row],[VariableIndex]],Variables[Index],0))</f>
        <v>FCR (mt: ROX-corr.)</v>
      </c>
      <c r="G2787" s="134">
        <f>Systematic[[#This Row],[Sample]]*1000000+Systematic[[#This Row],[SubSample]]*10000+Systematic[[#This Row],[VariableIndex]]</f>
        <v>8010007</v>
      </c>
      <c r="H2787" s="134">
        <f>Systematic[[#This Row],[SampleVariableLabel]]+100*Systematic[[#This Row],[State]]</f>
        <v>8010507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8</v>
      </c>
      <c r="B2788" s="1">
        <f t="shared" si="130"/>
        <v>1</v>
      </c>
      <c r="C2788" s="1">
        <f>IF(Systematic[[#This Row],[VariableIndex]]&gt;1,C2787,IF(C2787+1=StepsPerSubsample,0,C2787+1))</f>
        <v>6</v>
      </c>
      <c r="D2788" s="1">
        <f t="shared" si="131"/>
        <v>1</v>
      </c>
      <c r="E2788" s="1" t="str">
        <f>INDEX(Protocol[Mark],MATCH(C2788,Protocol[Step],0))</f>
        <v>7Rot</v>
      </c>
      <c r="F2788" s="151" t="str">
        <f>INDEX(Variables[Variable],MATCH(Systematic[[#This Row],[VariableIndex]],Variables[Index],0))</f>
        <v>O2 concentration</v>
      </c>
      <c r="G2788" s="134">
        <f>Systematic[[#This Row],[Sample]]*1000000+Systematic[[#This Row],[SubSample]]*10000+Systematic[[#This Row],[VariableIndex]]</f>
        <v>8010001</v>
      </c>
      <c r="H2788" s="134">
        <f>Systematic[[#This Row],[SampleVariableLabel]]+100*Systematic[[#This Row],[State]]</f>
        <v>8010601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8</v>
      </c>
      <c r="B2789" s="1">
        <f t="shared" si="130"/>
        <v>1</v>
      </c>
      <c r="C2789" s="1">
        <f>IF(Systematic[[#This Row],[VariableIndex]]&gt;1,C2788,IF(C2788+1=StepsPerSubsample,0,C2788+1))</f>
        <v>6</v>
      </c>
      <c r="D2789" s="1">
        <f t="shared" si="131"/>
        <v>2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O2 flux per volume</v>
      </c>
      <c r="G2789" s="134">
        <f>Systematic[[#This Row],[Sample]]*1000000+Systematic[[#This Row],[SubSample]]*10000+Systematic[[#This Row],[VariableIndex]]</f>
        <v>8010002</v>
      </c>
      <c r="H2789" s="134">
        <f>Systematic[[#This Row],[SampleVariableLabel]]+100*Systematic[[#This Row],[State]]</f>
        <v>8010602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8</v>
      </c>
      <c r="B2790" s="1">
        <f t="shared" si="130"/>
        <v>1</v>
      </c>
      <c r="C2790" s="1">
        <f>IF(Systematic[[#This Row],[VariableIndex]]&gt;1,C2789,IF(C2789+1=StepsPerSubsample,0,C2789+1))</f>
        <v>6</v>
      </c>
      <c r="D2790" s="1">
        <f t="shared" si="131"/>
        <v>3</v>
      </c>
      <c r="E2790" s="1" t="str">
        <f>INDEX(Protocol[Mark],MATCH(C2790,Protocol[Step],0))</f>
        <v>7Rot</v>
      </c>
      <c r="F2790" s="151" t="str">
        <f>INDEX(Variables[Variable],MATCH(Systematic[[#This Row],[VariableIndex]],Variables[Index],0))</f>
        <v>Specific flux</v>
      </c>
      <c r="G2790" s="134">
        <f>Systematic[[#This Row],[Sample]]*1000000+Systematic[[#This Row],[SubSample]]*10000+Systematic[[#This Row],[VariableIndex]]</f>
        <v>8010003</v>
      </c>
      <c r="H2790" s="134">
        <f>Systematic[[#This Row],[SampleVariableLabel]]+100*Systematic[[#This Row],[State]]</f>
        <v>8010603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8</v>
      </c>
      <c r="B2791" s="1">
        <f t="shared" si="130"/>
        <v>1</v>
      </c>
      <c r="C2791" s="1">
        <f>IF(Systematic[[#This Row],[VariableIndex]]&gt;1,C2790,IF(C2790+1=StepsPerSubsample,0,C2790+1))</f>
        <v>6</v>
      </c>
      <c r="D2791" s="1">
        <f t="shared" si="131"/>
        <v>4</v>
      </c>
      <c r="E2791" s="1" t="str">
        <f>INDEX(Protocol[Mark],MATCH(C2791,Protocol[Step],0))</f>
        <v>7Rot</v>
      </c>
      <c r="F2791" s="151" t="str">
        <f>INDEX(Variables[Variable],MATCH(Systematic[[#This Row],[VariableIndex]],Variables[Index],0))</f>
        <v>Flux control ratio</v>
      </c>
      <c r="G2791" s="134">
        <f>Systematic[[#This Row],[Sample]]*1000000+Systematic[[#This Row],[SubSample]]*10000+Systematic[[#This Row],[VariableIndex]]</f>
        <v>8010004</v>
      </c>
      <c r="H2791" s="134">
        <f>Systematic[[#This Row],[SampleVariableLabel]]+100*Systematic[[#This Row],[State]]</f>
        <v>8010604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8</v>
      </c>
      <c r="B2792" s="1">
        <f t="shared" si="130"/>
        <v>1</v>
      </c>
      <c r="C2792" s="1">
        <f>IF(Systematic[[#This Row],[VariableIndex]]&gt;1,C2791,IF(C2791+1=StepsPerSubsample,0,C2791+1))</f>
        <v>6</v>
      </c>
      <c r="D2792" s="1">
        <f t="shared" si="131"/>
        <v>5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Specific flux (mt)</v>
      </c>
      <c r="G2792" s="134">
        <f>Systematic[[#This Row],[Sample]]*1000000+Systematic[[#This Row],[SubSample]]*10000+Systematic[[#This Row],[VariableIndex]]</f>
        <v>8010005</v>
      </c>
      <c r="H2792" s="134">
        <f>Systematic[[#This Row],[SampleVariableLabel]]+100*Systematic[[#This Row],[State]]</f>
        <v>8010605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8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6</v>
      </c>
      <c r="D2793" s="1">
        <f t="shared" si="131"/>
        <v>6</v>
      </c>
      <c r="E2793" s="1" t="str">
        <f>INDEX(Protocol[Mark],MATCH(C2793,Protocol[Step],0))</f>
        <v>7Rot</v>
      </c>
      <c r="F2793" s="151" t="str">
        <f>INDEX(Variables[Variable],MATCH(Systematic[[#This Row],[VariableIndex]],Variables[Index],0))</f>
        <v>FCR (mt: ROX-corr.)</v>
      </c>
      <c r="G2793" s="134">
        <f>Systematic[[#This Row],[Sample]]*1000000+Systematic[[#This Row],[SubSample]]*10000+Systematic[[#This Row],[VariableIndex]]</f>
        <v>8010006</v>
      </c>
      <c r="H2793" s="134">
        <f>Systematic[[#This Row],[SampleVariableLabel]]+100*Systematic[[#This Row],[State]]</f>
        <v>8010606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8</v>
      </c>
      <c r="B2794" s="1">
        <f t="shared" si="133"/>
        <v>1</v>
      </c>
      <c r="C2794" s="1">
        <f>IF(Systematic[[#This Row],[VariableIndex]]&gt;1,C2793,IF(C2793+1=StepsPerSubsample,0,C2793+1))</f>
        <v>6</v>
      </c>
      <c r="D2794" s="1">
        <f t="shared" si="131"/>
        <v>7</v>
      </c>
      <c r="E2794" s="1" t="str">
        <f>INDEX(Protocol[Mark],MATCH(C2794,Protocol[Step],0))</f>
        <v>7Rot</v>
      </c>
      <c r="F2794" s="151" t="str">
        <f>INDEX(Variables[Variable],MATCH(Systematic[[#This Row],[VariableIndex]],Variables[Index],0))</f>
        <v>FCR (mt: ROX-corr.)</v>
      </c>
      <c r="G2794" s="134">
        <f>Systematic[[#This Row],[Sample]]*1000000+Systematic[[#This Row],[SubSample]]*10000+Systematic[[#This Row],[VariableIndex]]</f>
        <v>8010007</v>
      </c>
      <c r="H2794" s="134">
        <f>Systematic[[#This Row],[SampleVariableLabel]]+100*Systematic[[#This Row],[State]]</f>
        <v>8010607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8</v>
      </c>
      <c r="B2795" s="1">
        <f t="shared" si="133"/>
        <v>1</v>
      </c>
      <c r="C2795" s="1">
        <f>IF(Systematic[[#This Row],[VariableIndex]]&gt;1,C2794,IF(C2794+1=StepsPerSubsample,0,C2794+1))</f>
        <v>7</v>
      </c>
      <c r="D2795" s="1">
        <f t="shared" si="131"/>
        <v>1</v>
      </c>
      <c r="E2795" s="1" t="str">
        <f>INDEX(Protocol[Mark],MATCH(C2795,Protocol[Step],0))</f>
        <v>8S</v>
      </c>
      <c r="F2795" s="151" t="str">
        <f>INDEX(Variables[Variable],MATCH(Systematic[[#This Row],[VariableIndex]],Variables[Index],0))</f>
        <v>O2 concentration</v>
      </c>
      <c r="G2795" s="134">
        <f>Systematic[[#This Row],[Sample]]*1000000+Systematic[[#This Row],[SubSample]]*10000+Systematic[[#This Row],[VariableIndex]]</f>
        <v>8010001</v>
      </c>
      <c r="H2795" s="134">
        <f>Systematic[[#This Row],[SampleVariableLabel]]+100*Systematic[[#This Row],[State]]</f>
        <v>8010701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8</v>
      </c>
      <c r="B2796" s="1">
        <f t="shared" si="133"/>
        <v>1</v>
      </c>
      <c r="C2796" s="1">
        <f>IF(Systematic[[#This Row],[VariableIndex]]&gt;1,C2795,IF(C2795+1=StepsPerSubsample,0,C2795+1))</f>
        <v>7</v>
      </c>
      <c r="D2796" s="1">
        <f t="shared" si="131"/>
        <v>2</v>
      </c>
      <c r="E2796" s="1" t="str">
        <f>INDEX(Protocol[Mark],MATCH(C2796,Protocol[Step],0))</f>
        <v>8S</v>
      </c>
      <c r="F2796" s="151" t="str">
        <f>INDEX(Variables[Variable],MATCH(Systematic[[#This Row],[VariableIndex]],Variables[Index],0))</f>
        <v>O2 flux per volume</v>
      </c>
      <c r="G2796" s="134">
        <f>Systematic[[#This Row],[Sample]]*1000000+Systematic[[#This Row],[SubSample]]*10000+Systematic[[#This Row],[VariableIndex]]</f>
        <v>8010002</v>
      </c>
      <c r="H2796" s="134">
        <f>Systematic[[#This Row],[SampleVariableLabel]]+100*Systematic[[#This Row],[State]]</f>
        <v>8010702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8</v>
      </c>
      <c r="B2797" s="1">
        <f t="shared" si="133"/>
        <v>1</v>
      </c>
      <c r="C2797" s="1">
        <f>IF(Systematic[[#This Row],[VariableIndex]]&gt;1,C2796,IF(C2796+1=StepsPerSubsample,0,C2796+1))</f>
        <v>7</v>
      </c>
      <c r="D2797" s="1">
        <f t="shared" si="131"/>
        <v>3</v>
      </c>
      <c r="E2797" s="1" t="str">
        <f>INDEX(Protocol[Mark],MATCH(C2797,Protocol[Step],0))</f>
        <v>8S</v>
      </c>
      <c r="F2797" s="151" t="str">
        <f>INDEX(Variables[Variable],MATCH(Systematic[[#This Row],[VariableIndex]],Variables[Index],0))</f>
        <v>Specific flux</v>
      </c>
      <c r="G2797" s="134">
        <f>Systematic[[#This Row],[Sample]]*1000000+Systematic[[#This Row],[SubSample]]*10000+Systematic[[#This Row],[VariableIndex]]</f>
        <v>8010003</v>
      </c>
      <c r="H2797" s="134">
        <f>Systematic[[#This Row],[SampleVariableLabel]]+100*Systematic[[#This Row],[State]]</f>
        <v>8010703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8</v>
      </c>
      <c r="B2798" s="1">
        <f t="shared" si="133"/>
        <v>1</v>
      </c>
      <c r="C2798" s="1">
        <f>IF(Systematic[[#This Row],[VariableIndex]]&gt;1,C2797,IF(C2797+1=StepsPerSubsample,0,C2797+1))</f>
        <v>7</v>
      </c>
      <c r="D2798" s="1">
        <f t="shared" si="131"/>
        <v>4</v>
      </c>
      <c r="E2798" s="1" t="str">
        <f>INDEX(Protocol[Mark],MATCH(C2798,Protocol[Step],0))</f>
        <v>8S</v>
      </c>
      <c r="F2798" s="151" t="str">
        <f>INDEX(Variables[Variable],MATCH(Systematic[[#This Row],[VariableIndex]],Variables[Index],0))</f>
        <v>Flux control ratio</v>
      </c>
      <c r="G2798" s="134">
        <f>Systematic[[#This Row],[Sample]]*1000000+Systematic[[#This Row],[SubSample]]*10000+Systematic[[#This Row],[VariableIndex]]</f>
        <v>8010004</v>
      </c>
      <c r="H2798" s="134">
        <f>Systematic[[#This Row],[SampleVariableLabel]]+100*Systematic[[#This Row],[State]]</f>
        <v>8010704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8</v>
      </c>
      <c r="B2799" s="1">
        <f t="shared" si="133"/>
        <v>1</v>
      </c>
      <c r="C2799" s="1">
        <f>IF(Systematic[[#This Row],[VariableIndex]]&gt;1,C2798,IF(C2798+1=StepsPerSubsample,0,C2798+1))</f>
        <v>7</v>
      </c>
      <c r="D2799" s="1">
        <f t="shared" si="131"/>
        <v>5</v>
      </c>
      <c r="E2799" s="1" t="str">
        <f>INDEX(Protocol[Mark],MATCH(C2799,Protocol[Step],0))</f>
        <v>8S</v>
      </c>
      <c r="F2799" s="151" t="str">
        <f>INDEX(Variables[Variable],MATCH(Systematic[[#This Row],[VariableIndex]],Variables[Index],0))</f>
        <v>Specific flux (mt)</v>
      </c>
      <c r="G2799" s="134">
        <f>Systematic[[#This Row],[Sample]]*1000000+Systematic[[#This Row],[SubSample]]*10000+Systematic[[#This Row],[VariableIndex]]</f>
        <v>8010005</v>
      </c>
      <c r="H2799" s="134">
        <f>Systematic[[#This Row],[SampleVariableLabel]]+100*Systematic[[#This Row],[State]]</f>
        <v>8010705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8</v>
      </c>
      <c r="B2800" s="1">
        <f t="shared" si="133"/>
        <v>1</v>
      </c>
      <c r="C2800" s="1">
        <f>IF(Systematic[[#This Row],[VariableIndex]]&gt;1,C2799,IF(C2799+1=StepsPerSubsample,0,C2799+1))</f>
        <v>7</v>
      </c>
      <c r="D2800" s="1">
        <f t="shared" si="131"/>
        <v>6</v>
      </c>
      <c r="E2800" s="1" t="str">
        <f>INDEX(Protocol[Mark],MATCH(C2800,Protocol[Step],0))</f>
        <v>8S</v>
      </c>
      <c r="F2800" s="151" t="str">
        <f>INDEX(Variables[Variable],MATCH(Systematic[[#This Row],[VariableIndex]],Variables[Index],0))</f>
        <v>FCR (mt: ROX-corr.)</v>
      </c>
      <c r="G2800" s="134">
        <f>Systematic[[#This Row],[Sample]]*1000000+Systematic[[#This Row],[SubSample]]*10000+Systematic[[#This Row],[VariableIndex]]</f>
        <v>8010006</v>
      </c>
      <c r="H2800" s="134">
        <f>Systematic[[#This Row],[SampleVariableLabel]]+100*Systematic[[#This Row],[State]]</f>
        <v>8010706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8</v>
      </c>
      <c r="B2801" s="1">
        <f t="shared" si="133"/>
        <v>1</v>
      </c>
      <c r="C2801" s="1">
        <f>IF(Systematic[[#This Row],[VariableIndex]]&gt;1,C2800,IF(C2800+1=StepsPerSubsample,0,C2800+1))</f>
        <v>7</v>
      </c>
      <c r="D2801" s="1">
        <f t="shared" si="131"/>
        <v>7</v>
      </c>
      <c r="E2801" s="1" t="str">
        <f>INDEX(Protocol[Mark],MATCH(C2801,Protocol[Step],0))</f>
        <v>8S</v>
      </c>
      <c r="F2801" s="151" t="str">
        <f>INDEX(Variables[Variable],MATCH(Systematic[[#This Row],[VariableIndex]],Variables[Index],0))</f>
        <v>FCR (mt: ROX-corr.)</v>
      </c>
      <c r="G2801" s="134">
        <f>Systematic[[#This Row],[Sample]]*1000000+Systematic[[#This Row],[SubSample]]*10000+Systematic[[#This Row],[VariableIndex]]</f>
        <v>8010007</v>
      </c>
      <c r="H2801" s="134">
        <f>Systematic[[#This Row],[SampleVariableLabel]]+100*Systematic[[#This Row],[State]]</f>
        <v>8010707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8</v>
      </c>
      <c r="B2802" s="1">
        <f t="shared" si="133"/>
        <v>1</v>
      </c>
      <c r="C2802" s="1">
        <f>IF(Systematic[[#This Row],[VariableIndex]]&gt;1,C2801,IF(C2801+1=StepsPerSubsample,0,C2801+1))</f>
        <v>8</v>
      </c>
      <c r="D2802" s="1">
        <f t="shared" si="131"/>
        <v>1</v>
      </c>
      <c r="E2802" s="1" t="str">
        <f>INDEX(Protocol[Mark],MATCH(C2802,Protocol[Step],0))</f>
        <v>9Dig</v>
      </c>
      <c r="F2802" s="151" t="str">
        <f>INDEX(Variables[Variable],MATCH(Systematic[[#This Row],[VariableIndex]],Variables[Index],0))</f>
        <v>O2 concentration</v>
      </c>
      <c r="G2802" s="134">
        <f>Systematic[[#This Row],[Sample]]*1000000+Systematic[[#This Row],[SubSample]]*10000+Systematic[[#This Row],[VariableIndex]]</f>
        <v>8010001</v>
      </c>
      <c r="H2802" s="134">
        <f>Systematic[[#This Row],[SampleVariableLabel]]+100*Systematic[[#This Row],[State]]</f>
        <v>8010801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8</v>
      </c>
      <c r="B2803" s="1">
        <f t="shared" si="133"/>
        <v>1</v>
      </c>
      <c r="C2803" s="1">
        <f>IF(Systematic[[#This Row],[VariableIndex]]&gt;1,C2802,IF(C2802+1=StepsPerSubsample,0,C2802+1))</f>
        <v>8</v>
      </c>
      <c r="D2803" s="1">
        <f t="shared" si="131"/>
        <v>2</v>
      </c>
      <c r="E2803" s="1" t="str">
        <f>INDEX(Protocol[Mark],MATCH(C2803,Protocol[Step],0))</f>
        <v>9Dig</v>
      </c>
      <c r="F2803" s="151" t="str">
        <f>INDEX(Variables[Variable],MATCH(Systematic[[#This Row],[VariableIndex]],Variables[Index],0))</f>
        <v>O2 flux per volume</v>
      </c>
      <c r="G2803" s="134">
        <f>Systematic[[#This Row],[Sample]]*1000000+Systematic[[#This Row],[SubSample]]*10000+Systematic[[#This Row],[VariableIndex]]</f>
        <v>8010002</v>
      </c>
      <c r="H2803" s="134">
        <f>Systematic[[#This Row],[SampleVariableLabel]]+100*Systematic[[#This Row],[State]]</f>
        <v>8010802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8</v>
      </c>
      <c r="B2804" s="1">
        <f t="shared" si="133"/>
        <v>1</v>
      </c>
      <c r="C2804" s="1">
        <f>IF(Systematic[[#This Row],[VariableIndex]]&gt;1,C2803,IF(C2803+1=StepsPerSubsample,0,C2803+1))</f>
        <v>8</v>
      </c>
      <c r="D2804" s="1">
        <f t="shared" si="131"/>
        <v>3</v>
      </c>
      <c r="E2804" s="1" t="str">
        <f>INDEX(Protocol[Mark],MATCH(C2804,Protocol[Step],0))</f>
        <v>9Dig</v>
      </c>
      <c r="F2804" s="151" t="str">
        <f>INDEX(Variables[Variable],MATCH(Systematic[[#This Row],[VariableIndex]],Variables[Index],0))</f>
        <v>Specific flux</v>
      </c>
      <c r="G2804" s="134">
        <f>Systematic[[#This Row],[Sample]]*1000000+Systematic[[#This Row],[SubSample]]*10000+Systematic[[#This Row],[VariableIndex]]</f>
        <v>8010003</v>
      </c>
      <c r="H2804" s="134">
        <f>Systematic[[#This Row],[SampleVariableLabel]]+100*Systematic[[#This Row],[State]]</f>
        <v>8010803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8</v>
      </c>
      <c r="B2805" s="1">
        <f t="shared" si="133"/>
        <v>1</v>
      </c>
      <c r="C2805" s="1">
        <f>IF(Systematic[[#This Row],[VariableIndex]]&gt;1,C2804,IF(C2804+1=StepsPerSubsample,0,C2804+1))</f>
        <v>8</v>
      </c>
      <c r="D2805" s="1">
        <f t="shared" si="131"/>
        <v>4</v>
      </c>
      <c r="E2805" s="1" t="str">
        <f>INDEX(Protocol[Mark],MATCH(C2805,Protocol[Step],0))</f>
        <v>9Dig</v>
      </c>
      <c r="F2805" s="151" t="str">
        <f>INDEX(Variables[Variable],MATCH(Systematic[[#This Row],[VariableIndex]],Variables[Index],0))</f>
        <v>Flux control ratio</v>
      </c>
      <c r="G2805" s="134">
        <f>Systematic[[#This Row],[Sample]]*1000000+Systematic[[#This Row],[SubSample]]*10000+Systematic[[#This Row],[VariableIndex]]</f>
        <v>8010004</v>
      </c>
      <c r="H2805" s="134">
        <f>Systematic[[#This Row],[SampleVariableLabel]]+100*Systematic[[#This Row],[State]]</f>
        <v>8010804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8</v>
      </c>
      <c r="B2806" s="1">
        <f t="shared" si="133"/>
        <v>1</v>
      </c>
      <c r="C2806" s="1">
        <f>IF(Systematic[[#This Row],[VariableIndex]]&gt;1,C2805,IF(C2805+1=StepsPerSubsample,0,C2805+1))</f>
        <v>8</v>
      </c>
      <c r="D2806" s="1">
        <f t="shared" si="131"/>
        <v>5</v>
      </c>
      <c r="E2806" s="1" t="str">
        <f>INDEX(Protocol[Mark],MATCH(C2806,Protocol[Step],0))</f>
        <v>9Dig</v>
      </c>
      <c r="F2806" s="151" t="str">
        <f>INDEX(Variables[Variable],MATCH(Systematic[[#This Row],[VariableIndex]],Variables[Index],0))</f>
        <v>Specific flux (mt)</v>
      </c>
      <c r="G2806" s="134">
        <f>Systematic[[#This Row],[Sample]]*1000000+Systematic[[#This Row],[SubSample]]*10000+Systematic[[#This Row],[VariableIndex]]</f>
        <v>8010005</v>
      </c>
      <c r="H2806" s="134">
        <f>Systematic[[#This Row],[SampleVariableLabel]]+100*Systematic[[#This Row],[State]]</f>
        <v>8010805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8</v>
      </c>
      <c r="B2807" s="1">
        <f t="shared" si="133"/>
        <v>1</v>
      </c>
      <c r="C2807" s="1">
        <f>IF(Systematic[[#This Row],[VariableIndex]]&gt;1,C2806,IF(C2806+1=StepsPerSubsample,0,C2806+1))</f>
        <v>8</v>
      </c>
      <c r="D2807" s="1">
        <f t="shared" si="131"/>
        <v>6</v>
      </c>
      <c r="E2807" s="1" t="str">
        <f>INDEX(Protocol[Mark],MATCH(C2807,Protocol[Step],0))</f>
        <v>9Dig</v>
      </c>
      <c r="F2807" s="151" t="str">
        <f>INDEX(Variables[Variable],MATCH(Systematic[[#This Row],[VariableIndex]],Variables[Index],0))</f>
        <v>FCR (mt: ROX-corr.)</v>
      </c>
      <c r="G2807" s="134">
        <f>Systematic[[#This Row],[Sample]]*1000000+Systematic[[#This Row],[SubSample]]*10000+Systematic[[#This Row],[VariableIndex]]</f>
        <v>8010006</v>
      </c>
      <c r="H2807" s="134">
        <f>Systematic[[#This Row],[SampleVariableLabel]]+100*Systematic[[#This Row],[State]]</f>
        <v>8010806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8</v>
      </c>
      <c r="B2808" s="1">
        <f t="shared" si="133"/>
        <v>1</v>
      </c>
      <c r="C2808" s="1">
        <f>IF(Systematic[[#This Row],[VariableIndex]]&gt;1,C2807,IF(C2807+1=StepsPerSubsample,0,C2807+1))</f>
        <v>8</v>
      </c>
      <c r="D2808" s="1">
        <f t="shared" si="131"/>
        <v>7</v>
      </c>
      <c r="E2808" s="1" t="str">
        <f>INDEX(Protocol[Mark],MATCH(C2808,Protocol[Step],0))</f>
        <v>9Dig</v>
      </c>
      <c r="F2808" s="151" t="str">
        <f>INDEX(Variables[Variable],MATCH(Systematic[[#This Row],[VariableIndex]],Variables[Index],0))</f>
        <v>FCR (mt: ROX-corr.)</v>
      </c>
      <c r="G2808" s="134">
        <f>Systematic[[#This Row],[Sample]]*1000000+Systematic[[#This Row],[SubSample]]*10000+Systematic[[#This Row],[VariableIndex]]</f>
        <v>8010007</v>
      </c>
      <c r="H2808" s="134">
        <f>Systematic[[#This Row],[SampleVariableLabel]]+100*Systematic[[#This Row],[State]]</f>
        <v>8010807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8</v>
      </c>
      <c r="B2809" s="1">
        <f t="shared" si="133"/>
        <v>1</v>
      </c>
      <c r="C2809" s="1">
        <f>IF(Systematic[[#This Row],[VariableIndex]]&gt;1,C2808,IF(C2808+1=StepsPerSubsample,0,C2808+1))</f>
        <v>9</v>
      </c>
      <c r="D2809" s="1">
        <f t="shared" si="131"/>
        <v>1</v>
      </c>
      <c r="E2809" s="1" t="str">
        <f>INDEX(Protocol[Mark],MATCH(C2809,Protocol[Step],0))</f>
        <v>9U</v>
      </c>
      <c r="F2809" s="151" t="str">
        <f>INDEX(Variables[Variable],MATCH(Systematic[[#This Row],[VariableIndex]],Variables[Index],0))</f>
        <v>O2 concentration</v>
      </c>
      <c r="G2809" s="134">
        <f>Systematic[[#This Row],[Sample]]*1000000+Systematic[[#This Row],[SubSample]]*10000+Systematic[[#This Row],[VariableIndex]]</f>
        <v>8010001</v>
      </c>
      <c r="H2809" s="134">
        <f>Systematic[[#This Row],[SampleVariableLabel]]+100*Systematic[[#This Row],[State]]</f>
        <v>8010901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8</v>
      </c>
      <c r="B2810" s="1">
        <f t="shared" si="133"/>
        <v>1</v>
      </c>
      <c r="C2810" s="1">
        <f>IF(Systematic[[#This Row],[VariableIndex]]&gt;1,C2809,IF(C2809+1=StepsPerSubsample,0,C2809+1))</f>
        <v>9</v>
      </c>
      <c r="D2810" s="1">
        <f t="shared" si="131"/>
        <v>2</v>
      </c>
      <c r="E2810" s="1" t="str">
        <f>INDEX(Protocol[Mark],MATCH(C2810,Protocol[Step],0))</f>
        <v>9U</v>
      </c>
      <c r="F2810" s="151" t="str">
        <f>INDEX(Variables[Variable],MATCH(Systematic[[#This Row],[VariableIndex]],Variables[Index],0))</f>
        <v>O2 flux per volume</v>
      </c>
      <c r="G2810" s="134">
        <f>Systematic[[#This Row],[Sample]]*1000000+Systematic[[#This Row],[SubSample]]*10000+Systematic[[#This Row],[VariableIndex]]</f>
        <v>8010002</v>
      </c>
      <c r="H2810" s="134">
        <f>Systematic[[#This Row],[SampleVariableLabel]]+100*Systematic[[#This Row],[State]]</f>
        <v>8010902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8</v>
      </c>
      <c r="B2811" s="1">
        <f t="shared" si="133"/>
        <v>1</v>
      </c>
      <c r="C2811" s="1">
        <f>IF(Systematic[[#This Row],[VariableIndex]]&gt;1,C2810,IF(C2810+1=StepsPerSubsample,0,C2810+1))</f>
        <v>9</v>
      </c>
      <c r="D2811" s="1">
        <f t="shared" si="131"/>
        <v>3</v>
      </c>
      <c r="E2811" s="1" t="str">
        <f>INDEX(Protocol[Mark],MATCH(C2811,Protocol[Step],0))</f>
        <v>9U</v>
      </c>
      <c r="F2811" s="151" t="str">
        <f>INDEX(Variables[Variable],MATCH(Systematic[[#This Row],[VariableIndex]],Variables[Index],0))</f>
        <v>Specific flux</v>
      </c>
      <c r="G2811" s="134">
        <f>Systematic[[#This Row],[Sample]]*1000000+Systematic[[#This Row],[SubSample]]*10000+Systematic[[#This Row],[VariableIndex]]</f>
        <v>8010003</v>
      </c>
      <c r="H2811" s="134">
        <f>Systematic[[#This Row],[SampleVariableLabel]]+100*Systematic[[#This Row],[State]]</f>
        <v>8010903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8</v>
      </c>
      <c r="B2812" s="1">
        <f t="shared" si="133"/>
        <v>1</v>
      </c>
      <c r="C2812" s="1">
        <f>IF(Systematic[[#This Row],[VariableIndex]]&gt;1,C2811,IF(C2811+1=StepsPerSubsample,0,C2811+1))</f>
        <v>9</v>
      </c>
      <c r="D2812" s="1">
        <f t="shared" si="131"/>
        <v>4</v>
      </c>
      <c r="E2812" s="1" t="str">
        <f>INDEX(Protocol[Mark],MATCH(C2812,Protocol[Step],0))</f>
        <v>9U</v>
      </c>
      <c r="F2812" s="151" t="str">
        <f>INDEX(Variables[Variable],MATCH(Systematic[[#This Row],[VariableIndex]],Variables[Index],0))</f>
        <v>Flux control ratio</v>
      </c>
      <c r="G2812" s="134">
        <f>Systematic[[#This Row],[Sample]]*1000000+Systematic[[#This Row],[SubSample]]*10000+Systematic[[#This Row],[VariableIndex]]</f>
        <v>8010004</v>
      </c>
      <c r="H2812" s="134">
        <f>Systematic[[#This Row],[SampleVariableLabel]]+100*Systematic[[#This Row],[State]]</f>
        <v>8010904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8</v>
      </c>
      <c r="B2813" s="1">
        <f t="shared" si="133"/>
        <v>1</v>
      </c>
      <c r="C2813" s="1">
        <f>IF(Systematic[[#This Row],[VariableIndex]]&gt;1,C2812,IF(C2812+1=StepsPerSubsample,0,C2812+1))</f>
        <v>9</v>
      </c>
      <c r="D2813" s="1">
        <f t="shared" si="131"/>
        <v>5</v>
      </c>
      <c r="E2813" s="1" t="str">
        <f>INDEX(Protocol[Mark],MATCH(C2813,Protocol[Step],0))</f>
        <v>9U</v>
      </c>
      <c r="F2813" s="151" t="str">
        <f>INDEX(Variables[Variable],MATCH(Systematic[[#This Row],[VariableIndex]],Variables[Index],0))</f>
        <v>Specific flux (mt)</v>
      </c>
      <c r="G2813" s="134">
        <f>Systematic[[#This Row],[Sample]]*1000000+Systematic[[#This Row],[SubSample]]*10000+Systematic[[#This Row],[VariableIndex]]</f>
        <v>8010005</v>
      </c>
      <c r="H2813" s="134">
        <f>Systematic[[#This Row],[SampleVariableLabel]]+100*Systematic[[#This Row],[State]]</f>
        <v>8010905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8</v>
      </c>
      <c r="B2814" s="1">
        <f t="shared" si="133"/>
        <v>1</v>
      </c>
      <c r="C2814" s="1">
        <f>IF(Systematic[[#This Row],[VariableIndex]]&gt;1,C2813,IF(C2813+1=StepsPerSubsample,0,C2813+1))</f>
        <v>9</v>
      </c>
      <c r="D2814" s="1">
        <f t="shared" si="131"/>
        <v>6</v>
      </c>
      <c r="E2814" s="1" t="str">
        <f>INDEX(Protocol[Mark],MATCH(C2814,Protocol[Step],0))</f>
        <v>9U</v>
      </c>
      <c r="F2814" s="151" t="str">
        <f>INDEX(Variables[Variable],MATCH(Systematic[[#This Row],[VariableIndex]],Variables[Index],0))</f>
        <v>FCR (mt: ROX-corr.)</v>
      </c>
      <c r="G2814" s="134">
        <f>Systematic[[#This Row],[Sample]]*1000000+Systematic[[#This Row],[SubSample]]*10000+Systematic[[#This Row],[VariableIndex]]</f>
        <v>8010006</v>
      </c>
      <c r="H2814" s="134">
        <f>Systematic[[#This Row],[SampleVariableLabel]]+100*Systematic[[#This Row],[State]]</f>
        <v>8010906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8</v>
      </c>
      <c r="B2815" s="1">
        <f t="shared" si="133"/>
        <v>1</v>
      </c>
      <c r="C2815" s="1">
        <f>IF(Systematic[[#This Row],[VariableIndex]]&gt;1,C2814,IF(C2814+1=StepsPerSubsample,0,C2814+1))</f>
        <v>9</v>
      </c>
      <c r="D2815" s="1">
        <f t="shared" si="131"/>
        <v>7</v>
      </c>
      <c r="E2815" s="1" t="str">
        <f>INDEX(Protocol[Mark],MATCH(C2815,Protocol[Step],0))</f>
        <v>9U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8010007</v>
      </c>
      <c r="H2815" s="134">
        <f>Systematic[[#This Row],[SampleVariableLabel]]+100*Systematic[[#This Row],[State]]</f>
        <v>8010907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8</v>
      </c>
      <c r="B2816" s="1">
        <f t="shared" si="133"/>
        <v>1</v>
      </c>
      <c r="C2816" s="1">
        <f>IF(Systematic[[#This Row],[VariableIndex]]&gt;1,C2815,IF(C2815+1=StepsPerSubsample,0,C2815+1))</f>
        <v>10</v>
      </c>
      <c r="D2816" s="1">
        <f t="shared" si="131"/>
        <v>1</v>
      </c>
      <c r="E2816" s="1" t="str">
        <f>INDEX(Protocol[Mark],MATCH(C2816,Protocol[Step],0))</f>
        <v>9c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8010001</v>
      </c>
      <c r="H2816" s="134">
        <f>Systematic[[#This Row],[SampleVariableLabel]]+100*Systematic[[#This Row],[State]]</f>
        <v>8011001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8</v>
      </c>
      <c r="B2817" s="1">
        <f t="shared" si="133"/>
        <v>1</v>
      </c>
      <c r="C2817" s="1">
        <f>IF(Systematic[[#This Row],[VariableIndex]]&gt;1,C2816,IF(C2816+1=StepsPerSubsample,0,C2816+1))</f>
        <v>10</v>
      </c>
      <c r="D2817" s="1">
        <f t="shared" si="131"/>
        <v>2</v>
      </c>
      <c r="E2817" s="1" t="str">
        <f>INDEX(Protocol[Mark],MATCH(C2817,Protocol[Step],0))</f>
        <v>9c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8010002</v>
      </c>
      <c r="H2817" s="134">
        <f>Systematic[[#This Row],[SampleVariableLabel]]+100*Systematic[[#This Row],[State]]</f>
        <v>8011002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8</v>
      </c>
      <c r="B2818" s="1">
        <f t="shared" si="133"/>
        <v>1</v>
      </c>
      <c r="C2818" s="1">
        <f>IF(Systematic[[#This Row],[VariableIndex]]&gt;1,C2817,IF(C2817+1=StepsPerSubsample,0,C2817+1))</f>
        <v>10</v>
      </c>
      <c r="D2818" s="1">
        <f t="shared" si="131"/>
        <v>3</v>
      </c>
      <c r="E2818" s="1" t="str">
        <f>INDEX(Protocol[Mark],MATCH(C2818,Protocol[Step],0))</f>
        <v>9c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8010003</v>
      </c>
      <c r="H2818" s="134">
        <f>Systematic[[#This Row],[SampleVariableLabel]]+100*Systematic[[#This Row],[State]]</f>
        <v>8011003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8</v>
      </c>
      <c r="B2819" s="1">
        <f t="shared" si="133"/>
        <v>1</v>
      </c>
      <c r="C2819" s="1">
        <f>IF(Systematic[[#This Row],[VariableIndex]]&gt;1,C2818,IF(C2818+1=StepsPerSubsample,0,C2818+1))</f>
        <v>10</v>
      </c>
      <c r="D2819" s="1">
        <f t="shared" ref="D2819:D2882" si="134">IF(D2818=nVariables,1,D2818+1)</f>
        <v>4</v>
      </c>
      <c r="E2819" s="1" t="str">
        <f>INDEX(Protocol[Mark],MATCH(C2819,Protocol[Step],0))</f>
        <v>9c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8010004</v>
      </c>
      <c r="H2819" s="134">
        <f>Systematic[[#This Row],[SampleVariableLabel]]+100*Systematic[[#This Row],[State]]</f>
        <v>8011004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8</v>
      </c>
      <c r="B2820" s="1">
        <f t="shared" si="133"/>
        <v>1</v>
      </c>
      <c r="C2820" s="1">
        <f>IF(Systematic[[#This Row],[VariableIndex]]&gt;1,C2819,IF(C2819+1=StepsPerSubsample,0,C2819+1))</f>
        <v>10</v>
      </c>
      <c r="D2820" s="1">
        <f t="shared" si="134"/>
        <v>5</v>
      </c>
      <c r="E2820" s="1" t="str">
        <f>INDEX(Protocol[Mark],MATCH(C2820,Protocol[Step],0))</f>
        <v>9c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8010005</v>
      </c>
      <c r="H2820" s="134">
        <f>Systematic[[#This Row],[SampleVariableLabel]]+100*Systematic[[#This Row],[State]]</f>
        <v>8011005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8</v>
      </c>
      <c r="B2821" s="1">
        <f t="shared" si="133"/>
        <v>1</v>
      </c>
      <c r="C2821" s="1">
        <f>IF(Systematic[[#This Row],[VariableIndex]]&gt;1,C2820,IF(C2820+1=StepsPerSubsample,0,C2820+1))</f>
        <v>10</v>
      </c>
      <c r="D2821" s="1">
        <f t="shared" si="134"/>
        <v>6</v>
      </c>
      <c r="E2821" s="1" t="str">
        <f>INDEX(Protocol[Mark],MATCH(C2821,Protocol[Step],0))</f>
        <v>9c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8010006</v>
      </c>
      <c r="H2821" s="134">
        <f>Systematic[[#This Row],[SampleVariableLabel]]+100*Systematic[[#This Row],[State]]</f>
        <v>8011006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8</v>
      </c>
      <c r="B2822" s="1">
        <f t="shared" si="133"/>
        <v>1</v>
      </c>
      <c r="C2822" s="1">
        <f>IF(Systematic[[#This Row],[VariableIndex]]&gt;1,C2821,IF(C2821+1=StepsPerSubsample,0,C2821+1))</f>
        <v>10</v>
      </c>
      <c r="D2822" s="1">
        <f t="shared" si="134"/>
        <v>7</v>
      </c>
      <c r="E2822" s="1" t="str">
        <f>INDEX(Protocol[Mark],MATCH(C2822,Protocol[Step],0))</f>
        <v>9c</v>
      </c>
      <c r="F2822" s="151" t="str">
        <f>INDEX(Variables[Variable],MATCH(Systematic[[#This Row],[VariableIndex]],Variables[Index],0))</f>
        <v>FCR (mt: ROX-corr.)</v>
      </c>
      <c r="G2822" s="134">
        <f>Systematic[[#This Row],[Sample]]*1000000+Systematic[[#This Row],[SubSample]]*10000+Systematic[[#This Row],[VariableIndex]]</f>
        <v>8010007</v>
      </c>
      <c r="H2822" s="134">
        <f>Systematic[[#This Row],[SampleVariableLabel]]+100*Systematic[[#This Row],[State]]</f>
        <v>8011007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8</v>
      </c>
      <c r="B2823" s="1">
        <f t="shared" si="133"/>
        <v>1</v>
      </c>
      <c r="C2823" s="1">
        <f>IF(Systematic[[#This Row],[VariableIndex]]&gt;1,C2822,IF(C2822+1=StepsPerSubsample,0,C2822+1))</f>
        <v>11</v>
      </c>
      <c r="D2823" s="1">
        <f t="shared" si="134"/>
        <v>1</v>
      </c>
      <c r="E2823" s="1" t="str">
        <f>INDEX(Protocol[Mark],MATCH(C2823,Protocol[Step],0))</f>
        <v>10Ama</v>
      </c>
      <c r="F2823" s="151" t="str">
        <f>INDEX(Variables[Variable],MATCH(Systematic[[#This Row],[VariableIndex]],Variables[Index],0))</f>
        <v>O2 concentration</v>
      </c>
      <c r="G2823" s="134">
        <f>Systematic[[#This Row],[Sample]]*1000000+Systematic[[#This Row],[SubSample]]*10000+Systematic[[#This Row],[VariableIndex]]</f>
        <v>8010001</v>
      </c>
      <c r="H2823" s="134">
        <f>Systematic[[#This Row],[SampleVariableLabel]]+100*Systematic[[#This Row],[State]]</f>
        <v>8011101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8</v>
      </c>
      <c r="B2824" s="1">
        <f t="shared" si="133"/>
        <v>1</v>
      </c>
      <c r="C2824" s="1">
        <f>IF(Systematic[[#This Row],[VariableIndex]]&gt;1,C2823,IF(C2823+1=StepsPerSubsample,0,C2823+1))</f>
        <v>11</v>
      </c>
      <c r="D2824" s="1">
        <f t="shared" si="134"/>
        <v>2</v>
      </c>
      <c r="E2824" s="1" t="str">
        <f>INDEX(Protocol[Mark],MATCH(C2824,Protocol[Step],0))</f>
        <v>10Ama</v>
      </c>
      <c r="F2824" s="151" t="str">
        <f>INDEX(Variables[Variable],MATCH(Systematic[[#This Row],[VariableIndex]],Variables[Index],0))</f>
        <v>O2 flux per volume</v>
      </c>
      <c r="G2824" s="134">
        <f>Systematic[[#This Row],[Sample]]*1000000+Systematic[[#This Row],[SubSample]]*10000+Systematic[[#This Row],[VariableIndex]]</f>
        <v>8010002</v>
      </c>
      <c r="H2824" s="134">
        <f>Systematic[[#This Row],[SampleVariableLabel]]+100*Systematic[[#This Row],[State]]</f>
        <v>8011102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8</v>
      </c>
      <c r="B2825" s="1">
        <f t="shared" si="133"/>
        <v>1</v>
      </c>
      <c r="C2825" s="1">
        <f>IF(Systematic[[#This Row],[VariableIndex]]&gt;1,C2824,IF(C2824+1=StepsPerSubsample,0,C2824+1))</f>
        <v>11</v>
      </c>
      <c r="D2825" s="1">
        <f t="shared" si="134"/>
        <v>3</v>
      </c>
      <c r="E2825" s="1" t="str">
        <f>INDEX(Protocol[Mark],MATCH(C2825,Protocol[Step],0))</f>
        <v>10Ama</v>
      </c>
      <c r="F2825" s="151" t="str">
        <f>INDEX(Variables[Variable],MATCH(Systematic[[#This Row],[VariableIndex]],Variables[Index],0))</f>
        <v>Specific flux</v>
      </c>
      <c r="G2825" s="134">
        <f>Systematic[[#This Row],[Sample]]*1000000+Systematic[[#This Row],[SubSample]]*10000+Systematic[[#This Row],[VariableIndex]]</f>
        <v>8010003</v>
      </c>
      <c r="H2825" s="134">
        <f>Systematic[[#This Row],[SampleVariableLabel]]+100*Systematic[[#This Row],[State]]</f>
        <v>8011103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8</v>
      </c>
      <c r="B2826" s="1">
        <f t="shared" si="133"/>
        <v>1</v>
      </c>
      <c r="C2826" s="1">
        <f>IF(Systematic[[#This Row],[VariableIndex]]&gt;1,C2825,IF(C2825+1=StepsPerSubsample,0,C2825+1))</f>
        <v>11</v>
      </c>
      <c r="D2826" s="1">
        <f t="shared" si="134"/>
        <v>4</v>
      </c>
      <c r="E2826" s="1" t="str">
        <f>INDEX(Protocol[Mark],MATCH(C2826,Protocol[Step],0))</f>
        <v>10Ama</v>
      </c>
      <c r="F2826" s="151" t="str">
        <f>INDEX(Variables[Variable],MATCH(Systematic[[#This Row],[VariableIndex]],Variables[Index],0))</f>
        <v>Flux control ratio</v>
      </c>
      <c r="G2826" s="134">
        <f>Systematic[[#This Row],[Sample]]*1000000+Systematic[[#This Row],[SubSample]]*10000+Systematic[[#This Row],[VariableIndex]]</f>
        <v>8010004</v>
      </c>
      <c r="H2826" s="134">
        <f>Systematic[[#This Row],[SampleVariableLabel]]+100*Systematic[[#This Row],[State]]</f>
        <v>8011104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8</v>
      </c>
      <c r="B2827" s="1">
        <f t="shared" si="133"/>
        <v>1</v>
      </c>
      <c r="C2827" s="1">
        <f>IF(Systematic[[#This Row],[VariableIndex]]&gt;1,C2826,IF(C2826+1=StepsPerSubsample,0,C2826+1))</f>
        <v>11</v>
      </c>
      <c r="D2827" s="1">
        <f t="shared" si="134"/>
        <v>5</v>
      </c>
      <c r="E2827" s="1" t="str">
        <f>INDEX(Protocol[Mark],MATCH(C2827,Protocol[Step],0))</f>
        <v>10Ama</v>
      </c>
      <c r="F2827" s="151" t="str">
        <f>INDEX(Variables[Variable],MATCH(Systematic[[#This Row],[VariableIndex]],Variables[Index],0))</f>
        <v>Specific flux (mt)</v>
      </c>
      <c r="G2827" s="134">
        <f>Systematic[[#This Row],[Sample]]*1000000+Systematic[[#This Row],[SubSample]]*10000+Systematic[[#This Row],[VariableIndex]]</f>
        <v>8010005</v>
      </c>
      <c r="H2827" s="134">
        <f>Systematic[[#This Row],[SampleVariableLabel]]+100*Systematic[[#This Row],[State]]</f>
        <v>8011105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8</v>
      </c>
      <c r="B2828" s="1">
        <f t="shared" si="133"/>
        <v>1</v>
      </c>
      <c r="C2828" s="1">
        <f>IF(Systematic[[#This Row],[VariableIndex]]&gt;1,C2827,IF(C2827+1=StepsPerSubsample,0,C2827+1))</f>
        <v>11</v>
      </c>
      <c r="D2828" s="1">
        <f t="shared" si="134"/>
        <v>6</v>
      </c>
      <c r="E2828" s="1" t="str">
        <f>INDEX(Protocol[Mark],MATCH(C2828,Protocol[Step],0))</f>
        <v>10Ama</v>
      </c>
      <c r="F2828" s="151" t="str">
        <f>INDEX(Variables[Variable],MATCH(Systematic[[#This Row],[VariableIndex]],Variables[Index],0))</f>
        <v>FCR (mt: ROX-corr.)</v>
      </c>
      <c r="G2828" s="134">
        <f>Systematic[[#This Row],[Sample]]*1000000+Systematic[[#This Row],[SubSample]]*10000+Systematic[[#This Row],[VariableIndex]]</f>
        <v>8010006</v>
      </c>
      <c r="H2828" s="134">
        <f>Systematic[[#This Row],[SampleVariableLabel]]+100*Systematic[[#This Row],[State]]</f>
        <v>8011106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8</v>
      </c>
      <c r="B2829" s="1">
        <f t="shared" si="133"/>
        <v>1</v>
      </c>
      <c r="C2829" s="1">
        <f>IF(Systematic[[#This Row],[VariableIndex]]&gt;1,C2828,IF(C2828+1=StepsPerSubsample,0,C2828+1))</f>
        <v>11</v>
      </c>
      <c r="D2829" s="1">
        <f t="shared" si="134"/>
        <v>7</v>
      </c>
      <c r="E2829" s="1" t="str">
        <f>INDEX(Protocol[Mark],MATCH(C2829,Protocol[Step],0))</f>
        <v>10Ama</v>
      </c>
      <c r="F2829" s="151" t="str">
        <f>INDEX(Variables[Variable],MATCH(Systematic[[#This Row],[VariableIndex]],Variables[Index],0))</f>
        <v>FCR (mt: ROX-corr.)</v>
      </c>
      <c r="G2829" s="134">
        <f>Systematic[[#This Row],[Sample]]*1000000+Systematic[[#This Row],[SubSample]]*10000+Systematic[[#This Row],[VariableIndex]]</f>
        <v>8010007</v>
      </c>
      <c r="H2829" s="134">
        <f>Systematic[[#This Row],[SampleVariableLabel]]+100*Systematic[[#This Row],[State]]</f>
        <v>8011107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8</v>
      </c>
      <c r="B2830" s="1">
        <f t="shared" si="133"/>
        <v>1</v>
      </c>
      <c r="C2830" s="1">
        <f>IF(Systematic[[#This Row],[VariableIndex]]&gt;1,C2829,IF(C2829+1=StepsPerSubsample,0,C2829+1))</f>
        <v>12</v>
      </c>
      <c r="D2830" s="1">
        <f t="shared" si="134"/>
        <v>1</v>
      </c>
      <c r="E2830" s="1" t="str">
        <f>INDEX(Protocol[Mark],MATCH(C2830,Protocol[Step],0))</f>
        <v>11AsTm</v>
      </c>
      <c r="F2830" s="151" t="str">
        <f>INDEX(Variables[Variable],MATCH(Systematic[[#This Row],[VariableIndex]],Variables[Index],0))</f>
        <v>O2 concentration</v>
      </c>
      <c r="G2830" s="134">
        <f>Systematic[[#This Row],[Sample]]*1000000+Systematic[[#This Row],[SubSample]]*10000+Systematic[[#This Row],[VariableIndex]]</f>
        <v>8010001</v>
      </c>
      <c r="H2830" s="134">
        <f>Systematic[[#This Row],[SampleVariableLabel]]+100*Systematic[[#This Row],[State]]</f>
        <v>8011201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8</v>
      </c>
      <c r="B2831" s="1">
        <f t="shared" si="133"/>
        <v>1</v>
      </c>
      <c r="C2831" s="1">
        <f>IF(Systematic[[#This Row],[VariableIndex]]&gt;1,C2830,IF(C2830+1=StepsPerSubsample,0,C2830+1))</f>
        <v>12</v>
      </c>
      <c r="D2831" s="1">
        <f t="shared" si="134"/>
        <v>2</v>
      </c>
      <c r="E2831" s="1" t="str">
        <f>INDEX(Protocol[Mark],MATCH(C2831,Protocol[Step],0))</f>
        <v>11AsTm</v>
      </c>
      <c r="F2831" s="151" t="str">
        <f>INDEX(Variables[Variable],MATCH(Systematic[[#This Row],[VariableIndex]],Variables[Index],0))</f>
        <v>O2 flux per volume</v>
      </c>
      <c r="G2831" s="134">
        <f>Systematic[[#This Row],[Sample]]*1000000+Systematic[[#This Row],[SubSample]]*10000+Systematic[[#This Row],[VariableIndex]]</f>
        <v>8010002</v>
      </c>
      <c r="H2831" s="134">
        <f>Systematic[[#This Row],[SampleVariableLabel]]+100*Systematic[[#This Row],[State]]</f>
        <v>8011202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8</v>
      </c>
      <c r="B2832" s="1">
        <f t="shared" si="133"/>
        <v>1</v>
      </c>
      <c r="C2832" s="1">
        <f>IF(Systematic[[#This Row],[VariableIndex]]&gt;1,C2831,IF(C2831+1=StepsPerSubsample,0,C2831+1))</f>
        <v>12</v>
      </c>
      <c r="D2832" s="1">
        <f t="shared" si="134"/>
        <v>3</v>
      </c>
      <c r="E2832" s="1" t="str">
        <f>INDEX(Protocol[Mark],MATCH(C2832,Protocol[Step],0))</f>
        <v>11AsTm</v>
      </c>
      <c r="F2832" s="151" t="str">
        <f>INDEX(Variables[Variable],MATCH(Systematic[[#This Row],[VariableIndex]],Variables[Index],0))</f>
        <v>Specific flux</v>
      </c>
      <c r="G2832" s="134">
        <f>Systematic[[#This Row],[Sample]]*1000000+Systematic[[#This Row],[SubSample]]*10000+Systematic[[#This Row],[VariableIndex]]</f>
        <v>8010003</v>
      </c>
      <c r="H2832" s="134">
        <f>Systematic[[#This Row],[SampleVariableLabel]]+100*Systematic[[#This Row],[State]]</f>
        <v>8011203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8</v>
      </c>
      <c r="B2833" s="1">
        <f t="shared" si="133"/>
        <v>1</v>
      </c>
      <c r="C2833" s="1">
        <f>IF(Systematic[[#This Row],[VariableIndex]]&gt;1,C2832,IF(C2832+1=StepsPerSubsample,0,C2832+1))</f>
        <v>12</v>
      </c>
      <c r="D2833" s="1">
        <f t="shared" si="134"/>
        <v>4</v>
      </c>
      <c r="E2833" s="1" t="str">
        <f>INDEX(Protocol[Mark],MATCH(C2833,Protocol[Step],0))</f>
        <v>11AsTm</v>
      </c>
      <c r="F2833" s="151" t="str">
        <f>INDEX(Variables[Variable],MATCH(Systematic[[#This Row],[VariableIndex]],Variables[Index],0))</f>
        <v>Flux control ratio</v>
      </c>
      <c r="G2833" s="134">
        <f>Systematic[[#This Row],[Sample]]*1000000+Systematic[[#This Row],[SubSample]]*10000+Systematic[[#This Row],[VariableIndex]]</f>
        <v>8010004</v>
      </c>
      <c r="H2833" s="134">
        <f>Systematic[[#This Row],[SampleVariableLabel]]+100*Systematic[[#This Row],[State]]</f>
        <v>8011204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8</v>
      </c>
      <c r="B2834" s="1">
        <f t="shared" si="133"/>
        <v>1</v>
      </c>
      <c r="C2834" s="1">
        <f>IF(Systematic[[#This Row],[VariableIndex]]&gt;1,C2833,IF(C2833+1=StepsPerSubsample,0,C2833+1))</f>
        <v>12</v>
      </c>
      <c r="D2834" s="1">
        <f t="shared" si="134"/>
        <v>5</v>
      </c>
      <c r="E2834" s="1" t="str">
        <f>INDEX(Protocol[Mark],MATCH(C2834,Protocol[Step],0))</f>
        <v>11AsTm</v>
      </c>
      <c r="F2834" s="151" t="str">
        <f>INDEX(Variables[Variable],MATCH(Systematic[[#This Row],[VariableIndex]],Variables[Index],0))</f>
        <v>Specific flux (mt)</v>
      </c>
      <c r="G2834" s="134">
        <f>Systematic[[#This Row],[Sample]]*1000000+Systematic[[#This Row],[SubSample]]*10000+Systematic[[#This Row],[VariableIndex]]</f>
        <v>8010005</v>
      </c>
      <c r="H2834" s="134">
        <f>Systematic[[#This Row],[SampleVariableLabel]]+100*Systematic[[#This Row],[State]]</f>
        <v>8011205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8</v>
      </c>
      <c r="B2835" s="1">
        <f t="shared" si="133"/>
        <v>1</v>
      </c>
      <c r="C2835" s="1">
        <f>IF(Systematic[[#This Row],[VariableIndex]]&gt;1,C2834,IF(C2834+1=StepsPerSubsample,0,C2834+1))</f>
        <v>12</v>
      </c>
      <c r="D2835" s="1">
        <f t="shared" si="134"/>
        <v>6</v>
      </c>
      <c r="E2835" s="1" t="str">
        <f>INDEX(Protocol[Mark],MATCH(C2835,Protocol[Step],0))</f>
        <v>11AsTm</v>
      </c>
      <c r="F2835" s="151" t="str">
        <f>INDEX(Variables[Variable],MATCH(Systematic[[#This Row],[VariableIndex]],Variables[Index],0))</f>
        <v>FCR (mt: ROX-corr.)</v>
      </c>
      <c r="G2835" s="134">
        <f>Systematic[[#This Row],[Sample]]*1000000+Systematic[[#This Row],[SubSample]]*10000+Systematic[[#This Row],[VariableIndex]]</f>
        <v>8010006</v>
      </c>
      <c r="H2835" s="134">
        <f>Systematic[[#This Row],[SampleVariableLabel]]+100*Systematic[[#This Row],[State]]</f>
        <v>8011206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8</v>
      </c>
      <c r="B2836" s="1">
        <f t="shared" si="133"/>
        <v>1</v>
      </c>
      <c r="C2836" s="1">
        <f>IF(Systematic[[#This Row],[VariableIndex]]&gt;1,C2835,IF(C2835+1=StepsPerSubsample,0,C2835+1))</f>
        <v>12</v>
      </c>
      <c r="D2836" s="1">
        <f t="shared" si="134"/>
        <v>7</v>
      </c>
      <c r="E2836" s="1" t="str">
        <f>INDEX(Protocol[Mark],MATCH(C2836,Protocol[Step],0))</f>
        <v>11AsTm</v>
      </c>
      <c r="F2836" s="151" t="str">
        <f>INDEX(Variables[Variable],MATCH(Systematic[[#This Row],[VariableIndex]],Variables[Index],0))</f>
        <v>FCR (mt: ROX-corr.)</v>
      </c>
      <c r="G2836" s="134">
        <f>Systematic[[#This Row],[Sample]]*1000000+Systematic[[#This Row],[SubSample]]*10000+Systematic[[#This Row],[VariableIndex]]</f>
        <v>8010007</v>
      </c>
      <c r="H2836" s="134">
        <f>Systematic[[#This Row],[SampleVariableLabel]]+100*Systematic[[#This Row],[State]]</f>
        <v>8011207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8</v>
      </c>
      <c r="B2837" s="1">
        <f t="shared" si="133"/>
        <v>1</v>
      </c>
      <c r="C2837" s="1">
        <f>IF(Systematic[[#This Row],[VariableIndex]]&gt;1,C2836,IF(C2836+1=StepsPerSubsample,0,C2836+1))</f>
        <v>13</v>
      </c>
      <c r="D2837" s="1">
        <f t="shared" si="134"/>
        <v>1</v>
      </c>
      <c r="E2837" s="1" t="str">
        <f>INDEX(Protocol[Mark],MATCH(C2837,Protocol[Step],0))</f>
        <v>12Azd</v>
      </c>
      <c r="F2837" s="151" t="str">
        <f>INDEX(Variables[Variable],MATCH(Systematic[[#This Row],[VariableIndex]],Variables[Index],0))</f>
        <v>O2 concentration</v>
      </c>
      <c r="G2837" s="134">
        <f>Systematic[[#This Row],[Sample]]*1000000+Systematic[[#This Row],[SubSample]]*10000+Systematic[[#This Row],[VariableIndex]]</f>
        <v>8010001</v>
      </c>
      <c r="H2837" s="134">
        <f>Systematic[[#This Row],[SampleVariableLabel]]+100*Systematic[[#This Row],[State]]</f>
        <v>8011301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8</v>
      </c>
      <c r="B2838" s="1">
        <f t="shared" si="133"/>
        <v>1</v>
      </c>
      <c r="C2838" s="1">
        <f>IF(Systematic[[#This Row],[VariableIndex]]&gt;1,C2837,IF(C2837+1=StepsPerSubsample,0,C2837+1))</f>
        <v>13</v>
      </c>
      <c r="D2838" s="1">
        <f t="shared" si="134"/>
        <v>2</v>
      </c>
      <c r="E2838" s="1" t="str">
        <f>INDEX(Protocol[Mark],MATCH(C2838,Protocol[Step],0))</f>
        <v>12Azd</v>
      </c>
      <c r="F2838" s="151" t="str">
        <f>INDEX(Variables[Variable],MATCH(Systematic[[#This Row],[VariableIndex]],Variables[Index],0))</f>
        <v>O2 flux per volume</v>
      </c>
      <c r="G2838" s="134">
        <f>Systematic[[#This Row],[Sample]]*1000000+Systematic[[#This Row],[SubSample]]*10000+Systematic[[#This Row],[VariableIndex]]</f>
        <v>8010002</v>
      </c>
      <c r="H2838" s="134">
        <f>Systematic[[#This Row],[SampleVariableLabel]]+100*Systematic[[#This Row],[State]]</f>
        <v>8011302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8</v>
      </c>
      <c r="B2839" s="1">
        <f t="shared" si="133"/>
        <v>1</v>
      </c>
      <c r="C2839" s="1">
        <f>IF(Systematic[[#This Row],[VariableIndex]]&gt;1,C2838,IF(C2838+1=StepsPerSubsample,0,C2838+1))</f>
        <v>13</v>
      </c>
      <c r="D2839" s="1">
        <f t="shared" si="134"/>
        <v>3</v>
      </c>
      <c r="E2839" s="1" t="str">
        <f>INDEX(Protocol[Mark],MATCH(C2839,Protocol[Step],0))</f>
        <v>12Azd</v>
      </c>
      <c r="F2839" s="151" t="str">
        <f>INDEX(Variables[Variable],MATCH(Systematic[[#This Row],[VariableIndex]],Variables[Index],0))</f>
        <v>Specific flux</v>
      </c>
      <c r="G2839" s="134">
        <f>Systematic[[#This Row],[Sample]]*1000000+Systematic[[#This Row],[SubSample]]*10000+Systematic[[#This Row],[VariableIndex]]</f>
        <v>8010003</v>
      </c>
      <c r="H2839" s="134">
        <f>Systematic[[#This Row],[SampleVariableLabel]]+100*Systematic[[#This Row],[State]]</f>
        <v>8011303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8</v>
      </c>
      <c r="B2840" s="1">
        <f t="shared" si="133"/>
        <v>1</v>
      </c>
      <c r="C2840" s="1">
        <f>IF(Systematic[[#This Row],[VariableIndex]]&gt;1,C2839,IF(C2839+1=StepsPerSubsample,0,C2839+1))</f>
        <v>13</v>
      </c>
      <c r="D2840" s="1">
        <f t="shared" si="134"/>
        <v>4</v>
      </c>
      <c r="E2840" s="1" t="str">
        <f>INDEX(Protocol[Mark],MATCH(C2840,Protocol[Step],0))</f>
        <v>12Azd</v>
      </c>
      <c r="F2840" s="151" t="str">
        <f>INDEX(Variables[Variable],MATCH(Systematic[[#This Row],[VariableIndex]],Variables[Index],0))</f>
        <v>Flux control ratio</v>
      </c>
      <c r="G2840" s="134">
        <f>Systematic[[#This Row],[Sample]]*1000000+Systematic[[#This Row],[SubSample]]*10000+Systematic[[#This Row],[VariableIndex]]</f>
        <v>8010004</v>
      </c>
      <c r="H2840" s="134">
        <f>Systematic[[#This Row],[SampleVariableLabel]]+100*Systematic[[#This Row],[State]]</f>
        <v>8011304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8</v>
      </c>
      <c r="B2841" s="1">
        <f t="shared" si="133"/>
        <v>1</v>
      </c>
      <c r="C2841" s="1">
        <f>IF(Systematic[[#This Row],[VariableIndex]]&gt;1,C2840,IF(C2840+1=StepsPerSubsample,0,C2840+1))</f>
        <v>13</v>
      </c>
      <c r="D2841" s="1">
        <f t="shared" si="134"/>
        <v>5</v>
      </c>
      <c r="E2841" s="1" t="str">
        <f>INDEX(Protocol[Mark],MATCH(C2841,Protocol[Step],0))</f>
        <v>12Azd</v>
      </c>
      <c r="F2841" s="151" t="str">
        <f>INDEX(Variables[Variable],MATCH(Systematic[[#This Row],[VariableIndex]],Variables[Index],0))</f>
        <v>Specific flux (mt)</v>
      </c>
      <c r="G2841" s="134">
        <f>Systematic[[#This Row],[Sample]]*1000000+Systematic[[#This Row],[SubSample]]*10000+Systematic[[#This Row],[VariableIndex]]</f>
        <v>8010005</v>
      </c>
      <c r="H2841" s="134">
        <f>Systematic[[#This Row],[SampleVariableLabel]]+100*Systematic[[#This Row],[State]]</f>
        <v>8011305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8</v>
      </c>
      <c r="B2842" s="1">
        <f t="shared" si="133"/>
        <v>1</v>
      </c>
      <c r="C2842" s="1">
        <f>IF(Systematic[[#This Row],[VariableIndex]]&gt;1,C2841,IF(C2841+1=StepsPerSubsample,0,C2841+1))</f>
        <v>13</v>
      </c>
      <c r="D2842" s="1">
        <f t="shared" si="134"/>
        <v>6</v>
      </c>
      <c r="E2842" s="1" t="str">
        <f>INDEX(Protocol[Mark],MATCH(C2842,Protocol[Step],0))</f>
        <v>12Azd</v>
      </c>
      <c r="F2842" s="151" t="str">
        <f>INDEX(Variables[Variable],MATCH(Systematic[[#This Row],[VariableIndex]],Variables[Index],0))</f>
        <v>FCR (mt: ROX-corr.)</v>
      </c>
      <c r="G2842" s="134">
        <f>Systematic[[#This Row],[Sample]]*1000000+Systematic[[#This Row],[SubSample]]*10000+Systematic[[#This Row],[VariableIndex]]</f>
        <v>8010006</v>
      </c>
      <c r="H2842" s="134">
        <f>Systematic[[#This Row],[SampleVariableLabel]]+100*Systematic[[#This Row],[State]]</f>
        <v>8011306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8</v>
      </c>
      <c r="B2843" s="1">
        <f t="shared" si="133"/>
        <v>1</v>
      </c>
      <c r="C2843" s="1">
        <f>IF(Systematic[[#This Row],[VariableIndex]]&gt;1,C2842,IF(C2842+1=StepsPerSubsample,0,C2842+1))</f>
        <v>13</v>
      </c>
      <c r="D2843" s="1">
        <f t="shared" si="134"/>
        <v>7</v>
      </c>
      <c r="E2843" s="1" t="str">
        <f>INDEX(Protocol[Mark],MATCH(C2843,Protocol[Step],0))</f>
        <v>12Azd</v>
      </c>
      <c r="F2843" s="151" t="str">
        <f>INDEX(Variables[Variable],MATCH(Systematic[[#This Row],[VariableIndex]],Variables[Index],0))</f>
        <v>FCR (mt: ROX-corr.)</v>
      </c>
      <c r="G2843" s="134">
        <f>Systematic[[#This Row],[Sample]]*1000000+Systematic[[#This Row],[SubSample]]*10000+Systematic[[#This Row],[VariableIndex]]</f>
        <v>8010007</v>
      </c>
      <c r="H2843" s="134">
        <f>Systematic[[#This Row],[SampleVariableLabel]]+100*Systematic[[#This Row],[State]]</f>
        <v>8011307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8</v>
      </c>
      <c r="B2844" s="1">
        <f t="shared" si="133"/>
        <v>2</v>
      </c>
      <c r="C2844" s="1">
        <f>IF(Systematic[[#This Row],[VariableIndex]]&gt;1,C2843,IF(C2843+1=StepsPerSubsample,0,C2843+1))</f>
        <v>0</v>
      </c>
      <c r="D2844" s="1">
        <f t="shared" si="134"/>
        <v>1</v>
      </c>
      <c r="E2844" s="1" t="str">
        <f>INDEX(Protocol[Mark],MATCH(C2844,Protocol[Step],0))</f>
        <v>1ce</v>
      </c>
      <c r="F2844" s="151" t="str">
        <f>INDEX(Variables[Variable],MATCH(Systematic[[#This Row],[VariableIndex]],Variables[Index],0))</f>
        <v>O2 concentration</v>
      </c>
      <c r="G2844" s="134">
        <f>Systematic[[#This Row],[Sample]]*1000000+Systematic[[#This Row],[SubSample]]*10000+Systematic[[#This Row],[VariableIndex]]</f>
        <v>8020001</v>
      </c>
      <c r="H2844" s="134">
        <f>Systematic[[#This Row],[SampleVariableLabel]]+100*Systematic[[#This Row],[State]]</f>
        <v>8020001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8</v>
      </c>
      <c r="B2845" s="1">
        <f t="shared" si="133"/>
        <v>2</v>
      </c>
      <c r="C2845" s="1">
        <f>IF(Systematic[[#This Row],[VariableIndex]]&gt;1,C2844,IF(C2844+1=StepsPerSubsample,0,C2844+1))</f>
        <v>0</v>
      </c>
      <c r="D2845" s="1">
        <f t="shared" si="134"/>
        <v>2</v>
      </c>
      <c r="E2845" s="1" t="str">
        <f>INDEX(Protocol[Mark],MATCH(C2845,Protocol[Step],0))</f>
        <v>1ce</v>
      </c>
      <c r="F2845" s="151" t="str">
        <f>INDEX(Variables[Variable],MATCH(Systematic[[#This Row],[VariableIndex]],Variables[Index],0))</f>
        <v>O2 flux per volume</v>
      </c>
      <c r="G2845" s="134">
        <f>Systematic[[#This Row],[Sample]]*1000000+Systematic[[#This Row],[SubSample]]*10000+Systematic[[#This Row],[VariableIndex]]</f>
        <v>8020002</v>
      </c>
      <c r="H2845" s="134">
        <f>Systematic[[#This Row],[SampleVariableLabel]]+100*Systematic[[#This Row],[State]]</f>
        <v>8020002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8</v>
      </c>
      <c r="B2846" s="1">
        <f t="shared" si="133"/>
        <v>2</v>
      </c>
      <c r="C2846" s="1">
        <f>IF(Systematic[[#This Row],[VariableIndex]]&gt;1,C2845,IF(C2845+1=StepsPerSubsample,0,C2845+1))</f>
        <v>0</v>
      </c>
      <c r="D2846" s="1">
        <f t="shared" si="134"/>
        <v>3</v>
      </c>
      <c r="E2846" s="1" t="str">
        <f>INDEX(Protocol[Mark],MATCH(C2846,Protocol[Step],0))</f>
        <v>1ce</v>
      </c>
      <c r="F2846" s="151" t="str">
        <f>INDEX(Variables[Variable],MATCH(Systematic[[#This Row],[VariableIndex]],Variables[Index],0))</f>
        <v>Specific flux</v>
      </c>
      <c r="G2846" s="134">
        <f>Systematic[[#This Row],[Sample]]*1000000+Systematic[[#This Row],[SubSample]]*10000+Systematic[[#This Row],[VariableIndex]]</f>
        <v>8020003</v>
      </c>
      <c r="H2846" s="134">
        <f>Systematic[[#This Row],[SampleVariableLabel]]+100*Systematic[[#This Row],[State]]</f>
        <v>8020003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8</v>
      </c>
      <c r="B2847" s="1">
        <f t="shared" si="133"/>
        <v>2</v>
      </c>
      <c r="C2847" s="1">
        <f>IF(Systematic[[#This Row],[VariableIndex]]&gt;1,C2846,IF(C2846+1=StepsPerSubsample,0,C2846+1))</f>
        <v>0</v>
      </c>
      <c r="D2847" s="1">
        <f t="shared" si="134"/>
        <v>4</v>
      </c>
      <c r="E2847" s="1" t="str">
        <f>INDEX(Protocol[Mark],MATCH(C2847,Protocol[Step],0))</f>
        <v>1ce</v>
      </c>
      <c r="F2847" s="151" t="str">
        <f>INDEX(Variables[Variable],MATCH(Systematic[[#This Row],[VariableIndex]],Variables[Index],0))</f>
        <v>Flux control ratio</v>
      </c>
      <c r="G2847" s="134">
        <f>Systematic[[#This Row],[Sample]]*1000000+Systematic[[#This Row],[SubSample]]*10000+Systematic[[#This Row],[VariableIndex]]</f>
        <v>8020004</v>
      </c>
      <c r="H2847" s="134">
        <f>Systematic[[#This Row],[SampleVariableLabel]]+100*Systematic[[#This Row],[State]]</f>
        <v>8020004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8</v>
      </c>
      <c r="B2848" s="1">
        <f t="shared" si="133"/>
        <v>2</v>
      </c>
      <c r="C2848" s="1">
        <f>IF(Systematic[[#This Row],[VariableIndex]]&gt;1,C2847,IF(C2847+1=StepsPerSubsample,0,C2847+1))</f>
        <v>0</v>
      </c>
      <c r="D2848" s="1">
        <f t="shared" si="134"/>
        <v>5</v>
      </c>
      <c r="E2848" s="1" t="str">
        <f>INDEX(Protocol[Mark],MATCH(C2848,Protocol[Step],0))</f>
        <v>1ce</v>
      </c>
      <c r="F2848" s="151" t="str">
        <f>INDEX(Variables[Variable],MATCH(Systematic[[#This Row],[VariableIndex]],Variables[Index],0))</f>
        <v>Specific flux (mt)</v>
      </c>
      <c r="G2848" s="134">
        <f>Systematic[[#This Row],[Sample]]*1000000+Systematic[[#This Row],[SubSample]]*10000+Systematic[[#This Row],[VariableIndex]]</f>
        <v>8020005</v>
      </c>
      <c r="H2848" s="134">
        <f>Systematic[[#This Row],[SampleVariableLabel]]+100*Systematic[[#This Row],[State]]</f>
        <v>8020005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8</v>
      </c>
      <c r="B2849" s="1">
        <f t="shared" si="133"/>
        <v>2</v>
      </c>
      <c r="C2849" s="1">
        <f>IF(Systematic[[#This Row],[VariableIndex]]&gt;1,C2848,IF(C2848+1=StepsPerSubsample,0,C2848+1))</f>
        <v>0</v>
      </c>
      <c r="D2849" s="1">
        <f t="shared" si="134"/>
        <v>6</v>
      </c>
      <c r="E2849" s="1" t="str">
        <f>INDEX(Protocol[Mark],MATCH(C2849,Protocol[Step],0))</f>
        <v>1ce</v>
      </c>
      <c r="F2849" s="151" t="str">
        <f>INDEX(Variables[Variable],MATCH(Systematic[[#This Row],[VariableIndex]],Variables[Index],0))</f>
        <v>FCR (mt: ROX-corr.)</v>
      </c>
      <c r="G2849" s="134">
        <f>Systematic[[#This Row],[Sample]]*1000000+Systematic[[#This Row],[SubSample]]*10000+Systematic[[#This Row],[VariableIndex]]</f>
        <v>8020006</v>
      </c>
      <c r="H2849" s="134">
        <f>Systematic[[#This Row],[SampleVariableLabel]]+100*Systematic[[#This Row],[State]]</f>
        <v>8020006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8</v>
      </c>
      <c r="B2850" s="1">
        <f t="shared" si="133"/>
        <v>2</v>
      </c>
      <c r="C2850" s="1">
        <f>IF(Systematic[[#This Row],[VariableIndex]]&gt;1,C2849,IF(C2849+1=StepsPerSubsample,0,C2849+1))</f>
        <v>0</v>
      </c>
      <c r="D2850" s="1">
        <f t="shared" si="134"/>
        <v>7</v>
      </c>
      <c r="E2850" s="1" t="str">
        <f>INDEX(Protocol[Mark],MATCH(C2850,Protocol[Step],0))</f>
        <v>1ce</v>
      </c>
      <c r="F2850" s="151" t="str">
        <f>INDEX(Variables[Variable],MATCH(Systematic[[#This Row],[VariableIndex]],Variables[Index],0))</f>
        <v>FCR (mt: ROX-corr.)</v>
      </c>
      <c r="G2850" s="134">
        <f>Systematic[[#This Row],[Sample]]*1000000+Systematic[[#This Row],[SubSample]]*10000+Systematic[[#This Row],[VariableIndex]]</f>
        <v>8020007</v>
      </c>
      <c r="H2850" s="134">
        <f>Systematic[[#This Row],[SampleVariableLabel]]+100*Systematic[[#This Row],[State]]</f>
        <v>8020007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8</v>
      </c>
      <c r="B2851" s="1">
        <f t="shared" si="133"/>
        <v>2</v>
      </c>
      <c r="C2851" s="1">
        <f>IF(Systematic[[#This Row],[VariableIndex]]&gt;1,C2850,IF(C2850+1=StepsPerSubsample,0,C2850+1))</f>
        <v>1</v>
      </c>
      <c r="D2851" s="1">
        <f t="shared" si="134"/>
        <v>1</v>
      </c>
      <c r="E2851" s="1" t="str">
        <f>INDEX(Protocol[Mark],MATCH(C2851,Protocol[Step],0))</f>
        <v>2P10</v>
      </c>
      <c r="F2851" s="151" t="str">
        <f>INDEX(Variables[Variable],MATCH(Systematic[[#This Row],[VariableIndex]],Variables[Index],0))</f>
        <v>O2 concentration</v>
      </c>
      <c r="G2851" s="134">
        <f>Systematic[[#This Row],[Sample]]*1000000+Systematic[[#This Row],[SubSample]]*10000+Systematic[[#This Row],[VariableIndex]]</f>
        <v>8020001</v>
      </c>
      <c r="H2851" s="134">
        <f>Systematic[[#This Row],[SampleVariableLabel]]+100*Systematic[[#This Row],[State]]</f>
        <v>8020101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8</v>
      </c>
      <c r="B2852" s="1">
        <f t="shared" si="133"/>
        <v>2</v>
      </c>
      <c r="C2852" s="1">
        <f>IF(Systematic[[#This Row],[VariableIndex]]&gt;1,C2851,IF(C2851+1=StepsPerSubsample,0,C2851+1))</f>
        <v>1</v>
      </c>
      <c r="D2852" s="1">
        <f t="shared" si="134"/>
        <v>2</v>
      </c>
      <c r="E2852" s="1" t="str">
        <f>INDEX(Protocol[Mark],MATCH(C2852,Protocol[Step],0))</f>
        <v>2P10</v>
      </c>
      <c r="F2852" s="151" t="str">
        <f>INDEX(Variables[Variable],MATCH(Systematic[[#This Row],[VariableIndex]],Variables[Index],0))</f>
        <v>O2 flux per volume</v>
      </c>
      <c r="G2852" s="134">
        <f>Systematic[[#This Row],[Sample]]*1000000+Systematic[[#This Row],[SubSample]]*10000+Systematic[[#This Row],[VariableIndex]]</f>
        <v>8020002</v>
      </c>
      <c r="H2852" s="134">
        <f>Systematic[[#This Row],[SampleVariableLabel]]+100*Systematic[[#This Row],[State]]</f>
        <v>8020102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8</v>
      </c>
      <c r="B2853" s="1">
        <f t="shared" si="133"/>
        <v>2</v>
      </c>
      <c r="C2853" s="1">
        <f>IF(Systematic[[#This Row],[VariableIndex]]&gt;1,C2852,IF(C2852+1=StepsPerSubsample,0,C2852+1))</f>
        <v>1</v>
      </c>
      <c r="D2853" s="1">
        <f t="shared" si="134"/>
        <v>3</v>
      </c>
      <c r="E2853" s="1" t="str">
        <f>INDEX(Protocol[Mark],MATCH(C2853,Protocol[Step],0))</f>
        <v>2P10</v>
      </c>
      <c r="F2853" s="151" t="str">
        <f>INDEX(Variables[Variable],MATCH(Systematic[[#This Row],[VariableIndex]],Variables[Index],0))</f>
        <v>Specific flux</v>
      </c>
      <c r="G2853" s="134">
        <f>Systematic[[#This Row],[Sample]]*1000000+Systematic[[#This Row],[SubSample]]*10000+Systematic[[#This Row],[VariableIndex]]</f>
        <v>8020003</v>
      </c>
      <c r="H2853" s="134">
        <f>Systematic[[#This Row],[SampleVariableLabel]]+100*Systematic[[#This Row],[State]]</f>
        <v>8020103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8</v>
      </c>
      <c r="B2854" s="1">
        <f t="shared" si="133"/>
        <v>2</v>
      </c>
      <c r="C2854" s="1">
        <f>IF(Systematic[[#This Row],[VariableIndex]]&gt;1,C2853,IF(C2853+1=StepsPerSubsample,0,C2853+1))</f>
        <v>1</v>
      </c>
      <c r="D2854" s="1">
        <f t="shared" si="134"/>
        <v>4</v>
      </c>
      <c r="E2854" s="1" t="str">
        <f>INDEX(Protocol[Mark],MATCH(C2854,Protocol[Step],0))</f>
        <v>2P10</v>
      </c>
      <c r="F2854" s="151" t="str">
        <f>INDEX(Variables[Variable],MATCH(Systematic[[#This Row],[VariableIndex]],Variables[Index],0))</f>
        <v>Flux control ratio</v>
      </c>
      <c r="G2854" s="134">
        <f>Systematic[[#This Row],[Sample]]*1000000+Systematic[[#This Row],[SubSample]]*10000+Systematic[[#This Row],[VariableIndex]]</f>
        <v>8020004</v>
      </c>
      <c r="H2854" s="134">
        <f>Systematic[[#This Row],[SampleVariableLabel]]+100*Systematic[[#This Row],[State]]</f>
        <v>8020104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8</v>
      </c>
      <c r="B2855" s="1">
        <f t="shared" si="133"/>
        <v>2</v>
      </c>
      <c r="C2855" s="1">
        <f>IF(Systematic[[#This Row],[VariableIndex]]&gt;1,C2854,IF(C2854+1=StepsPerSubsample,0,C2854+1))</f>
        <v>1</v>
      </c>
      <c r="D2855" s="1">
        <f t="shared" si="134"/>
        <v>5</v>
      </c>
      <c r="E2855" s="1" t="str">
        <f>INDEX(Protocol[Mark],MATCH(C2855,Protocol[Step],0))</f>
        <v>2P10</v>
      </c>
      <c r="F2855" s="151" t="str">
        <f>INDEX(Variables[Variable],MATCH(Systematic[[#This Row],[VariableIndex]],Variables[Index],0))</f>
        <v>Specific flux (mt)</v>
      </c>
      <c r="G2855" s="134">
        <f>Systematic[[#This Row],[Sample]]*1000000+Systematic[[#This Row],[SubSample]]*10000+Systematic[[#This Row],[VariableIndex]]</f>
        <v>8020005</v>
      </c>
      <c r="H2855" s="134">
        <f>Systematic[[#This Row],[SampleVariableLabel]]+100*Systematic[[#This Row],[State]]</f>
        <v>8020105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8</v>
      </c>
      <c r="B2856" s="1">
        <f t="shared" si="133"/>
        <v>2</v>
      </c>
      <c r="C2856" s="1">
        <f>IF(Systematic[[#This Row],[VariableIndex]]&gt;1,C2855,IF(C2855+1=StepsPerSubsample,0,C2855+1))</f>
        <v>1</v>
      </c>
      <c r="D2856" s="1">
        <f t="shared" si="134"/>
        <v>6</v>
      </c>
      <c r="E2856" s="1" t="str">
        <f>INDEX(Protocol[Mark],MATCH(C2856,Protocol[Step],0))</f>
        <v>2P10</v>
      </c>
      <c r="F2856" s="151" t="str">
        <f>INDEX(Variables[Variable],MATCH(Systematic[[#This Row],[VariableIndex]],Variables[Index],0))</f>
        <v>FCR (mt: ROX-corr.)</v>
      </c>
      <c r="G2856" s="134">
        <f>Systematic[[#This Row],[Sample]]*1000000+Systematic[[#This Row],[SubSample]]*10000+Systematic[[#This Row],[VariableIndex]]</f>
        <v>8020006</v>
      </c>
      <c r="H2856" s="134">
        <f>Systematic[[#This Row],[SampleVariableLabel]]+100*Systematic[[#This Row],[State]]</f>
        <v>8020106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8</v>
      </c>
      <c r="B2857" s="1">
        <f t="shared" ref="B2857:B2920" si="136">IF(OR(C2857&gt;0,D2857&gt;1),B2856,IF(B2856=SubsamplesPerSample,1,B2856+1))</f>
        <v>2</v>
      </c>
      <c r="C2857" s="1">
        <f>IF(Systematic[[#This Row],[VariableIndex]]&gt;1,C2856,IF(C2856+1=StepsPerSubsample,0,C2856+1))</f>
        <v>1</v>
      </c>
      <c r="D2857" s="1">
        <f t="shared" si="134"/>
        <v>7</v>
      </c>
      <c r="E2857" s="1" t="str">
        <f>INDEX(Protocol[Mark],MATCH(C2857,Protocol[Step],0))</f>
        <v>2P10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8020007</v>
      </c>
      <c r="H2857" s="134">
        <f>Systematic[[#This Row],[SampleVariableLabel]]+100*Systematic[[#This Row],[State]]</f>
        <v>8020107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8</v>
      </c>
      <c r="B2858" s="1">
        <f t="shared" si="136"/>
        <v>2</v>
      </c>
      <c r="C2858" s="1">
        <f>IF(Systematic[[#This Row],[VariableIndex]]&gt;1,C2857,IF(C2857+1=StepsPerSubsample,0,C2857+1))</f>
        <v>2</v>
      </c>
      <c r="D2858" s="1">
        <f t="shared" si="134"/>
        <v>1</v>
      </c>
      <c r="E2858" s="1" t="str">
        <f>INDEX(Protocol[Mark],MATCH(C2858,Protocol[Step],0))</f>
        <v>3Omy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8020001</v>
      </c>
      <c r="H2858" s="134">
        <f>Systematic[[#This Row],[SampleVariableLabel]]+100*Systematic[[#This Row],[State]]</f>
        <v>8020201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8</v>
      </c>
      <c r="B2859" s="1">
        <f t="shared" si="136"/>
        <v>2</v>
      </c>
      <c r="C2859" s="1">
        <f>IF(Systematic[[#This Row],[VariableIndex]]&gt;1,C2858,IF(C2858+1=StepsPerSubsample,0,C2858+1))</f>
        <v>2</v>
      </c>
      <c r="D2859" s="1">
        <f t="shared" si="134"/>
        <v>2</v>
      </c>
      <c r="E2859" s="1" t="str">
        <f>INDEX(Protocol[Mark],MATCH(C2859,Protocol[Step],0))</f>
        <v>3Omy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8020002</v>
      </c>
      <c r="H2859" s="134">
        <f>Systematic[[#This Row],[SampleVariableLabel]]+100*Systematic[[#This Row],[State]]</f>
        <v>8020202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8</v>
      </c>
      <c r="B2860" s="1">
        <f t="shared" si="136"/>
        <v>2</v>
      </c>
      <c r="C2860" s="1">
        <f>IF(Systematic[[#This Row],[VariableIndex]]&gt;1,C2859,IF(C2859+1=StepsPerSubsample,0,C2859+1))</f>
        <v>2</v>
      </c>
      <c r="D2860" s="1">
        <f t="shared" si="134"/>
        <v>3</v>
      </c>
      <c r="E2860" s="1" t="str">
        <f>INDEX(Protocol[Mark],MATCH(C2860,Protocol[Step],0))</f>
        <v>3Omy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8020003</v>
      </c>
      <c r="H2860" s="134">
        <f>Systematic[[#This Row],[SampleVariableLabel]]+100*Systematic[[#This Row],[State]]</f>
        <v>8020203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8</v>
      </c>
      <c r="B2861" s="1">
        <f t="shared" si="136"/>
        <v>2</v>
      </c>
      <c r="C2861" s="1">
        <f>IF(Systematic[[#This Row],[VariableIndex]]&gt;1,C2860,IF(C2860+1=StepsPerSubsample,0,C2860+1))</f>
        <v>2</v>
      </c>
      <c r="D2861" s="1">
        <f t="shared" si="134"/>
        <v>4</v>
      </c>
      <c r="E2861" s="1" t="str">
        <f>INDEX(Protocol[Mark],MATCH(C2861,Protocol[Step],0))</f>
        <v>3Omy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8020004</v>
      </c>
      <c r="H2861" s="134">
        <f>Systematic[[#This Row],[SampleVariableLabel]]+100*Systematic[[#This Row],[State]]</f>
        <v>8020204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8</v>
      </c>
      <c r="B2862" s="1">
        <f t="shared" si="136"/>
        <v>2</v>
      </c>
      <c r="C2862" s="1">
        <f>IF(Systematic[[#This Row],[VariableIndex]]&gt;1,C2861,IF(C2861+1=StepsPerSubsample,0,C2861+1))</f>
        <v>2</v>
      </c>
      <c r="D2862" s="1">
        <f t="shared" si="134"/>
        <v>5</v>
      </c>
      <c r="E2862" s="1" t="str">
        <f>INDEX(Protocol[Mark],MATCH(C2862,Protocol[Step],0))</f>
        <v>3Omy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8020005</v>
      </c>
      <c r="H2862" s="134">
        <f>Systematic[[#This Row],[SampleVariableLabel]]+100*Systematic[[#This Row],[State]]</f>
        <v>8020205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8</v>
      </c>
      <c r="B2863" s="1">
        <f t="shared" si="136"/>
        <v>2</v>
      </c>
      <c r="C2863" s="1">
        <f>IF(Systematic[[#This Row],[VariableIndex]]&gt;1,C2862,IF(C2862+1=StepsPerSubsample,0,C2862+1))</f>
        <v>2</v>
      </c>
      <c r="D2863" s="1">
        <f t="shared" si="134"/>
        <v>6</v>
      </c>
      <c r="E2863" s="1" t="str">
        <f>INDEX(Protocol[Mark],MATCH(C2863,Protocol[Step],0))</f>
        <v>3Omy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8020006</v>
      </c>
      <c r="H2863" s="134">
        <f>Systematic[[#This Row],[SampleVariableLabel]]+100*Systematic[[#This Row],[State]]</f>
        <v>8020206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8</v>
      </c>
      <c r="B2864" s="1">
        <f t="shared" si="136"/>
        <v>2</v>
      </c>
      <c r="C2864" s="1">
        <f>IF(Systematic[[#This Row],[VariableIndex]]&gt;1,C2863,IF(C2863+1=StepsPerSubsample,0,C2863+1))</f>
        <v>2</v>
      </c>
      <c r="D2864" s="1">
        <f t="shared" si="134"/>
        <v>7</v>
      </c>
      <c r="E2864" s="1" t="str">
        <f>INDEX(Protocol[Mark],MATCH(C2864,Protocol[Step],0))</f>
        <v>3Omy</v>
      </c>
      <c r="F2864" s="151" t="str">
        <f>INDEX(Variables[Variable],MATCH(Systematic[[#This Row],[VariableIndex]],Variables[Index],0))</f>
        <v>FCR (mt: ROX-corr.)</v>
      </c>
      <c r="G2864" s="134">
        <f>Systematic[[#This Row],[Sample]]*1000000+Systematic[[#This Row],[SubSample]]*10000+Systematic[[#This Row],[VariableIndex]]</f>
        <v>8020007</v>
      </c>
      <c r="H2864" s="134">
        <f>Systematic[[#This Row],[SampleVariableLabel]]+100*Systematic[[#This Row],[State]]</f>
        <v>8020207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8</v>
      </c>
      <c r="B2865" s="1">
        <f t="shared" si="136"/>
        <v>2</v>
      </c>
      <c r="C2865" s="1">
        <f>IF(Systematic[[#This Row],[VariableIndex]]&gt;1,C2864,IF(C2864+1=StepsPerSubsample,0,C2864+1))</f>
        <v>3</v>
      </c>
      <c r="D2865" s="1">
        <f t="shared" si="134"/>
        <v>1</v>
      </c>
      <c r="E2865" s="1" t="str">
        <f>INDEX(Protocol[Mark],MATCH(C2865,Protocol[Step],0))</f>
        <v>4U</v>
      </c>
      <c r="F2865" s="151" t="str">
        <f>INDEX(Variables[Variable],MATCH(Systematic[[#This Row],[VariableIndex]],Variables[Index],0))</f>
        <v>O2 concentration</v>
      </c>
      <c r="G2865" s="134">
        <f>Systematic[[#This Row],[Sample]]*1000000+Systematic[[#This Row],[SubSample]]*10000+Systematic[[#This Row],[VariableIndex]]</f>
        <v>8020001</v>
      </c>
      <c r="H2865" s="134">
        <f>Systematic[[#This Row],[SampleVariableLabel]]+100*Systematic[[#This Row],[State]]</f>
        <v>8020301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8</v>
      </c>
      <c r="B2866" s="1">
        <f t="shared" si="136"/>
        <v>2</v>
      </c>
      <c r="C2866" s="1">
        <f>IF(Systematic[[#This Row],[VariableIndex]]&gt;1,C2865,IF(C2865+1=StepsPerSubsample,0,C2865+1))</f>
        <v>3</v>
      </c>
      <c r="D2866" s="1">
        <f t="shared" si="134"/>
        <v>2</v>
      </c>
      <c r="E2866" s="1" t="str">
        <f>INDEX(Protocol[Mark],MATCH(C2866,Protocol[Step],0))</f>
        <v>4U</v>
      </c>
      <c r="F2866" s="151" t="str">
        <f>INDEX(Variables[Variable],MATCH(Systematic[[#This Row],[VariableIndex]],Variables[Index],0))</f>
        <v>O2 flux per volume</v>
      </c>
      <c r="G2866" s="134">
        <f>Systematic[[#This Row],[Sample]]*1000000+Systematic[[#This Row],[SubSample]]*10000+Systematic[[#This Row],[VariableIndex]]</f>
        <v>8020002</v>
      </c>
      <c r="H2866" s="134">
        <f>Systematic[[#This Row],[SampleVariableLabel]]+100*Systematic[[#This Row],[State]]</f>
        <v>8020302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8</v>
      </c>
      <c r="B2867" s="1">
        <f t="shared" si="136"/>
        <v>2</v>
      </c>
      <c r="C2867" s="1">
        <f>IF(Systematic[[#This Row],[VariableIndex]]&gt;1,C2866,IF(C2866+1=StepsPerSubsample,0,C2866+1))</f>
        <v>3</v>
      </c>
      <c r="D2867" s="1">
        <f t="shared" si="134"/>
        <v>3</v>
      </c>
      <c r="E2867" s="1" t="str">
        <f>INDEX(Protocol[Mark],MATCH(C2867,Protocol[Step],0))</f>
        <v>4U</v>
      </c>
      <c r="F2867" s="151" t="str">
        <f>INDEX(Variables[Variable],MATCH(Systematic[[#This Row],[VariableIndex]],Variables[Index],0))</f>
        <v>Specific flux</v>
      </c>
      <c r="G2867" s="134">
        <f>Systematic[[#This Row],[Sample]]*1000000+Systematic[[#This Row],[SubSample]]*10000+Systematic[[#This Row],[VariableIndex]]</f>
        <v>8020003</v>
      </c>
      <c r="H2867" s="134">
        <f>Systematic[[#This Row],[SampleVariableLabel]]+100*Systematic[[#This Row],[State]]</f>
        <v>8020303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8</v>
      </c>
      <c r="B2868" s="1">
        <f t="shared" si="136"/>
        <v>2</v>
      </c>
      <c r="C2868" s="1">
        <f>IF(Systematic[[#This Row],[VariableIndex]]&gt;1,C2867,IF(C2867+1=StepsPerSubsample,0,C2867+1))</f>
        <v>3</v>
      </c>
      <c r="D2868" s="1">
        <f t="shared" si="134"/>
        <v>4</v>
      </c>
      <c r="E2868" s="1" t="str">
        <f>INDEX(Protocol[Mark],MATCH(C2868,Protocol[Step],0))</f>
        <v>4U</v>
      </c>
      <c r="F2868" s="151" t="str">
        <f>INDEX(Variables[Variable],MATCH(Systematic[[#This Row],[VariableIndex]],Variables[Index],0))</f>
        <v>Flux control ratio</v>
      </c>
      <c r="G2868" s="134">
        <f>Systematic[[#This Row],[Sample]]*1000000+Systematic[[#This Row],[SubSample]]*10000+Systematic[[#This Row],[VariableIndex]]</f>
        <v>8020004</v>
      </c>
      <c r="H2868" s="134">
        <f>Systematic[[#This Row],[SampleVariableLabel]]+100*Systematic[[#This Row],[State]]</f>
        <v>8020304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8</v>
      </c>
      <c r="B2869" s="1">
        <f t="shared" si="136"/>
        <v>2</v>
      </c>
      <c r="C2869" s="1">
        <f>IF(Systematic[[#This Row],[VariableIndex]]&gt;1,C2868,IF(C2868+1=StepsPerSubsample,0,C2868+1))</f>
        <v>3</v>
      </c>
      <c r="D2869" s="1">
        <f t="shared" si="134"/>
        <v>5</v>
      </c>
      <c r="E2869" s="1" t="str">
        <f>INDEX(Protocol[Mark],MATCH(C2869,Protocol[Step],0))</f>
        <v>4U</v>
      </c>
      <c r="F2869" s="151" t="str">
        <f>INDEX(Variables[Variable],MATCH(Systematic[[#This Row],[VariableIndex]],Variables[Index],0))</f>
        <v>Specific flux (mt)</v>
      </c>
      <c r="G2869" s="134">
        <f>Systematic[[#This Row],[Sample]]*1000000+Systematic[[#This Row],[SubSample]]*10000+Systematic[[#This Row],[VariableIndex]]</f>
        <v>8020005</v>
      </c>
      <c r="H2869" s="134">
        <f>Systematic[[#This Row],[SampleVariableLabel]]+100*Systematic[[#This Row],[State]]</f>
        <v>8020305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8</v>
      </c>
      <c r="B2870" s="1">
        <f t="shared" si="136"/>
        <v>2</v>
      </c>
      <c r="C2870" s="1">
        <f>IF(Systematic[[#This Row],[VariableIndex]]&gt;1,C2869,IF(C2869+1=StepsPerSubsample,0,C2869+1))</f>
        <v>3</v>
      </c>
      <c r="D2870" s="1">
        <f t="shared" si="134"/>
        <v>6</v>
      </c>
      <c r="E2870" s="1" t="str">
        <f>INDEX(Protocol[Mark],MATCH(C2870,Protocol[Step],0))</f>
        <v>4U</v>
      </c>
      <c r="F2870" s="151" t="str">
        <f>INDEX(Variables[Variable],MATCH(Systematic[[#This Row],[VariableIndex]],Variables[Index],0))</f>
        <v>FCR (mt: ROX-corr.)</v>
      </c>
      <c r="G2870" s="134">
        <f>Systematic[[#This Row],[Sample]]*1000000+Systematic[[#This Row],[SubSample]]*10000+Systematic[[#This Row],[VariableIndex]]</f>
        <v>8020006</v>
      </c>
      <c r="H2870" s="134">
        <f>Systematic[[#This Row],[SampleVariableLabel]]+100*Systematic[[#This Row],[State]]</f>
        <v>8020306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8</v>
      </c>
      <c r="B2871" s="1">
        <f t="shared" si="136"/>
        <v>2</v>
      </c>
      <c r="C2871" s="1">
        <f>IF(Systematic[[#This Row],[VariableIndex]]&gt;1,C2870,IF(C2870+1=StepsPerSubsample,0,C2870+1))</f>
        <v>3</v>
      </c>
      <c r="D2871" s="1">
        <f t="shared" si="134"/>
        <v>7</v>
      </c>
      <c r="E2871" s="1" t="str">
        <f>INDEX(Protocol[Mark],MATCH(C2871,Protocol[Step],0))</f>
        <v>4U</v>
      </c>
      <c r="F2871" s="151" t="str">
        <f>INDEX(Variables[Variable],MATCH(Systematic[[#This Row],[VariableIndex]],Variables[Index],0))</f>
        <v>FCR (mt: ROX-corr.)</v>
      </c>
      <c r="G2871" s="134">
        <f>Systematic[[#This Row],[Sample]]*1000000+Systematic[[#This Row],[SubSample]]*10000+Systematic[[#This Row],[VariableIndex]]</f>
        <v>8020007</v>
      </c>
      <c r="H2871" s="134">
        <f>Systematic[[#This Row],[SampleVariableLabel]]+100*Systematic[[#This Row],[State]]</f>
        <v>8020307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8</v>
      </c>
      <c r="B2872" s="1">
        <f t="shared" si="136"/>
        <v>2</v>
      </c>
      <c r="C2872" s="1">
        <f>IF(Systematic[[#This Row],[VariableIndex]]&gt;1,C2871,IF(C2871+1=StepsPerSubsample,0,C2871+1))</f>
        <v>4</v>
      </c>
      <c r="D2872" s="1">
        <f t="shared" si="134"/>
        <v>1</v>
      </c>
      <c r="E2872" s="1" t="str">
        <f>INDEX(Protocol[Mark],MATCH(C2872,Protocol[Step],0))</f>
        <v>5Glc</v>
      </c>
      <c r="F2872" s="151" t="str">
        <f>INDEX(Variables[Variable],MATCH(Systematic[[#This Row],[VariableIndex]],Variables[Index],0))</f>
        <v>O2 concentration</v>
      </c>
      <c r="G2872" s="134">
        <f>Systematic[[#This Row],[Sample]]*1000000+Systematic[[#This Row],[SubSample]]*10000+Systematic[[#This Row],[VariableIndex]]</f>
        <v>8020001</v>
      </c>
      <c r="H2872" s="134">
        <f>Systematic[[#This Row],[SampleVariableLabel]]+100*Systematic[[#This Row],[State]]</f>
        <v>8020401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8</v>
      </c>
      <c r="B2873" s="1">
        <f t="shared" si="136"/>
        <v>2</v>
      </c>
      <c r="C2873" s="1">
        <f>IF(Systematic[[#This Row],[VariableIndex]]&gt;1,C2872,IF(C2872+1=StepsPerSubsample,0,C2872+1))</f>
        <v>4</v>
      </c>
      <c r="D2873" s="1">
        <f t="shared" si="134"/>
        <v>2</v>
      </c>
      <c r="E2873" s="1" t="str">
        <f>INDEX(Protocol[Mark],MATCH(C2873,Protocol[Step],0))</f>
        <v>5Glc</v>
      </c>
      <c r="F2873" s="151" t="str">
        <f>INDEX(Variables[Variable],MATCH(Systematic[[#This Row],[VariableIndex]],Variables[Index],0))</f>
        <v>O2 flux per volume</v>
      </c>
      <c r="G2873" s="134">
        <f>Systematic[[#This Row],[Sample]]*1000000+Systematic[[#This Row],[SubSample]]*10000+Systematic[[#This Row],[VariableIndex]]</f>
        <v>8020002</v>
      </c>
      <c r="H2873" s="134">
        <f>Systematic[[#This Row],[SampleVariableLabel]]+100*Systematic[[#This Row],[State]]</f>
        <v>8020402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8</v>
      </c>
      <c r="B2874" s="1">
        <f t="shared" si="136"/>
        <v>2</v>
      </c>
      <c r="C2874" s="1">
        <f>IF(Systematic[[#This Row],[VariableIndex]]&gt;1,C2873,IF(C2873+1=StepsPerSubsample,0,C2873+1))</f>
        <v>4</v>
      </c>
      <c r="D2874" s="1">
        <f t="shared" si="134"/>
        <v>3</v>
      </c>
      <c r="E2874" s="1" t="str">
        <f>INDEX(Protocol[Mark],MATCH(C2874,Protocol[Step],0))</f>
        <v>5Glc</v>
      </c>
      <c r="F2874" s="151" t="str">
        <f>INDEX(Variables[Variable],MATCH(Systematic[[#This Row],[VariableIndex]],Variables[Index],0))</f>
        <v>Specific flux</v>
      </c>
      <c r="G2874" s="134">
        <f>Systematic[[#This Row],[Sample]]*1000000+Systematic[[#This Row],[SubSample]]*10000+Systematic[[#This Row],[VariableIndex]]</f>
        <v>8020003</v>
      </c>
      <c r="H2874" s="134">
        <f>Systematic[[#This Row],[SampleVariableLabel]]+100*Systematic[[#This Row],[State]]</f>
        <v>8020403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8</v>
      </c>
      <c r="B2875" s="1">
        <f t="shared" si="136"/>
        <v>2</v>
      </c>
      <c r="C2875" s="1">
        <f>IF(Systematic[[#This Row],[VariableIndex]]&gt;1,C2874,IF(C2874+1=StepsPerSubsample,0,C2874+1))</f>
        <v>4</v>
      </c>
      <c r="D2875" s="1">
        <f t="shared" si="134"/>
        <v>4</v>
      </c>
      <c r="E2875" s="1" t="str">
        <f>INDEX(Protocol[Mark],MATCH(C2875,Protocol[Step],0))</f>
        <v>5Glc</v>
      </c>
      <c r="F2875" s="151" t="str">
        <f>INDEX(Variables[Variable],MATCH(Systematic[[#This Row],[VariableIndex]],Variables[Index],0))</f>
        <v>Flux control ratio</v>
      </c>
      <c r="G2875" s="134">
        <f>Systematic[[#This Row],[Sample]]*1000000+Systematic[[#This Row],[SubSample]]*10000+Systematic[[#This Row],[VariableIndex]]</f>
        <v>8020004</v>
      </c>
      <c r="H2875" s="134">
        <f>Systematic[[#This Row],[SampleVariableLabel]]+100*Systematic[[#This Row],[State]]</f>
        <v>8020404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8</v>
      </c>
      <c r="B2876" s="1">
        <f t="shared" si="136"/>
        <v>2</v>
      </c>
      <c r="C2876" s="1">
        <f>IF(Systematic[[#This Row],[VariableIndex]]&gt;1,C2875,IF(C2875+1=StepsPerSubsample,0,C2875+1))</f>
        <v>4</v>
      </c>
      <c r="D2876" s="1">
        <f t="shared" si="134"/>
        <v>5</v>
      </c>
      <c r="E2876" s="1" t="str">
        <f>INDEX(Protocol[Mark],MATCH(C2876,Protocol[Step],0))</f>
        <v>5Glc</v>
      </c>
      <c r="F2876" s="151" t="str">
        <f>INDEX(Variables[Variable],MATCH(Systematic[[#This Row],[VariableIndex]],Variables[Index],0))</f>
        <v>Specific flux (mt)</v>
      </c>
      <c r="G2876" s="134">
        <f>Systematic[[#This Row],[Sample]]*1000000+Systematic[[#This Row],[SubSample]]*10000+Systematic[[#This Row],[VariableIndex]]</f>
        <v>8020005</v>
      </c>
      <c r="H2876" s="134">
        <f>Systematic[[#This Row],[SampleVariableLabel]]+100*Systematic[[#This Row],[State]]</f>
        <v>8020405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8</v>
      </c>
      <c r="B2877" s="1">
        <f t="shared" si="136"/>
        <v>2</v>
      </c>
      <c r="C2877" s="1">
        <f>IF(Systematic[[#This Row],[VariableIndex]]&gt;1,C2876,IF(C2876+1=StepsPerSubsample,0,C2876+1))</f>
        <v>4</v>
      </c>
      <c r="D2877" s="1">
        <f t="shared" si="134"/>
        <v>6</v>
      </c>
      <c r="E2877" s="1" t="str">
        <f>INDEX(Protocol[Mark],MATCH(C2877,Protocol[Step],0))</f>
        <v>5Glc</v>
      </c>
      <c r="F2877" s="151" t="str">
        <f>INDEX(Variables[Variable],MATCH(Systematic[[#This Row],[VariableIndex]],Variables[Index],0))</f>
        <v>FCR (mt: ROX-corr.)</v>
      </c>
      <c r="G2877" s="134">
        <f>Systematic[[#This Row],[Sample]]*1000000+Systematic[[#This Row],[SubSample]]*10000+Systematic[[#This Row],[VariableIndex]]</f>
        <v>8020006</v>
      </c>
      <c r="H2877" s="134">
        <f>Systematic[[#This Row],[SampleVariableLabel]]+100*Systematic[[#This Row],[State]]</f>
        <v>8020406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8</v>
      </c>
      <c r="B2878" s="1">
        <f t="shared" si="136"/>
        <v>2</v>
      </c>
      <c r="C2878" s="1">
        <f>IF(Systematic[[#This Row],[VariableIndex]]&gt;1,C2877,IF(C2877+1=StepsPerSubsample,0,C2877+1))</f>
        <v>4</v>
      </c>
      <c r="D2878" s="1">
        <f t="shared" si="134"/>
        <v>7</v>
      </c>
      <c r="E2878" s="1" t="str">
        <f>INDEX(Protocol[Mark],MATCH(C2878,Protocol[Step],0))</f>
        <v>5Glc</v>
      </c>
      <c r="F2878" s="151" t="str">
        <f>INDEX(Variables[Variable],MATCH(Systematic[[#This Row],[VariableIndex]],Variables[Index],0))</f>
        <v>FCR (mt: ROX-corr.)</v>
      </c>
      <c r="G2878" s="134">
        <f>Systematic[[#This Row],[Sample]]*1000000+Systematic[[#This Row],[SubSample]]*10000+Systematic[[#This Row],[VariableIndex]]</f>
        <v>8020007</v>
      </c>
      <c r="H2878" s="134">
        <f>Systematic[[#This Row],[SampleVariableLabel]]+100*Systematic[[#This Row],[State]]</f>
        <v>8020407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8</v>
      </c>
      <c r="B2879" s="1">
        <f t="shared" si="136"/>
        <v>2</v>
      </c>
      <c r="C2879" s="1">
        <f>IF(Systematic[[#This Row],[VariableIndex]]&gt;1,C2878,IF(C2878+1=StepsPerSubsample,0,C2878+1))</f>
        <v>5</v>
      </c>
      <c r="D2879" s="1">
        <f t="shared" si="134"/>
        <v>1</v>
      </c>
      <c r="E2879" s="1" t="str">
        <f>INDEX(Protocol[Mark],MATCH(C2879,Protocol[Step],0))</f>
        <v>6M2</v>
      </c>
      <c r="F2879" s="151" t="str">
        <f>INDEX(Variables[Variable],MATCH(Systematic[[#This Row],[VariableIndex]],Variables[Index],0))</f>
        <v>O2 concentration</v>
      </c>
      <c r="G2879" s="134">
        <f>Systematic[[#This Row],[Sample]]*1000000+Systematic[[#This Row],[SubSample]]*10000+Systematic[[#This Row],[VariableIndex]]</f>
        <v>8020001</v>
      </c>
      <c r="H2879" s="134">
        <f>Systematic[[#This Row],[SampleVariableLabel]]+100*Systematic[[#This Row],[State]]</f>
        <v>8020501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8</v>
      </c>
      <c r="B2880" s="1">
        <f t="shared" si="136"/>
        <v>2</v>
      </c>
      <c r="C2880" s="1">
        <f>IF(Systematic[[#This Row],[VariableIndex]]&gt;1,C2879,IF(C2879+1=StepsPerSubsample,0,C2879+1))</f>
        <v>5</v>
      </c>
      <c r="D2880" s="1">
        <f t="shared" si="134"/>
        <v>2</v>
      </c>
      <c r="E2880" s="1" t="str">
        <f>INDEX(Protocol[Mark],MATCH(C2880,Protocol[Step],0))</f>
        <v>6M2</v>
      </c>
      <c r="F2880" s="151" t="str">
        <f>INDEX(Variables[Variable],MATCH(Systematic[[#This Row],[VariableIndex]],Variables[Index],0))</f>
        <v>O2 flux per volume</v>
      </c>
      <c r="G2880" s="134">
        <f>Systematic[[#This Row],[Sample]]*1000000+Systematic[[#This Row],[SubSample]]*10000+Systematic[[#This Row],[VariableIndex]]</f>
        <v>8020002</v>
      </c>
      <c r="H2880" s="134">
        <f>Systematic[[#This Row],[SampleVariableLabel]]+100*Systematic[[#This Row],[State]]</f>
        <v>8020502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8</v>
      </c>
      <c r="B2881" s="1">
        <f t="shared" si="136"/>
        <v>2</v>
      </c>
      <c r="C2881" s="1">
        <f>IF(Systematic[[#This Row],[VariableIndex]]&gt;1,C2880,IF(C2880+1=StepsPerSubsample,0,C2880+1))</f>
        <v>5</v>
      </c>
      <c r="D2881" s="1">
        <f t="shared" si="134"/>
        <v>3</v>
      </c>
      <c r="E2881" s="1" t="str">
        <f>INDEX(Protocol[Mark],MATCH(C2881,Protocol[Step],0))</f>
        <v>6M2</v>
      </c>
      <c r="F2881" s="151" t="str">
        <f>INDEX(Variables[Variable],MATCH(Systematic[[#This Row],[VariableIndex]],Variables[Index],0))</f>
        <v>Specific flux</v>
      </c>
      <c r="G2881" s="134">
        <f>Systematic[[#This Row],[Sample]]*1000000+Systematic[[#This Row],[SubSample]]*10000+Systematic[[#This Row],[VariableIndex]]</f>
        <v>8020003</v>
      </c>
      <c r="H2881" s="134">
        <f>Systematic[[#This Row],[SampleVariableLabel]]+100*Systematic[[#This Row],[State]]</f>
        <v>8020503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8</v>
      </c>
      <c r="B2882" s="1">
        <f t="shared" si="136"/>
        <v>2</v>
      </c>
      <c r="C2882" s="1">
        <f>IF(Systematic[[#This Row],[VariableIndex]]&gt;1,C2881,IF(C2881+1=StepsPerSubsample,0,C2881+1))</f>
        <v>5</v>
      </c>
      <c r="D2882" s="1">
        <f t="shared" si="134"/>
        <v>4</v>
      </c>
      <c r="E2882" s="1" t="str">
        <f>INDEX(Protocol[Mark],MATCH(C2882,Protocol[Step],0))</f>
        <v>6M2</v>
      </c>
      <c r="F2882" s="151" t="str">
        <f>INDEX(Variables[Variable],MATCH(Systematic[[#This Row],[VariableIndex]],Variables[Index],0))</f>
        <v>Flux control ratio</v>
      </c>
      <c r="G2882" s="134">
        <f>Systematic[[#This Row],[Sample]]*1000000+Systematic[[#This Row],[SubSample]]*10000+Systematic[[#This Row],[VariableIndex]]</f>
        <v>8020004</v>
      </c>
      <c r="H2882" s="134">
        <f>Systematic[[#This Row],[SampleVariableLabel]]+100*Systematic[[#This Row],[State]]</f>
        <v>8020504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8</v>
      </c>
      <c r="B2883" s="1">
        <f t="shared" si="136"/>
        <v>2</v>
      </c>
      <c r="C2883" s="1">
        <f>IF(Systematic[[#This Row],[VariableIndex]]&gt;1,C2882,IF(C2882+1=StepsPerSubsample,0,C2882+1))</f>
        <v>5</v>
      </c>
      <c r="D2883" s="1">
        <f t="shared" ref="D2883:D2946" si="137">IF(D2882=nVariables,1,D2882+1)</f>
        <v>5</v>
      </c>
      <c r="E2883" s="1" t="str">
        <f>INDEX(Protocol[Mark],MATCH(C2883,Protocol[Step],0))</f>
        <v>6M2</v>
      </c>
      <c r="F2883" s="151" t="str">
        <f>INDEX(Variables[Variable],MATCH(Systematic[[#This Row],[VariableIndex]],Variables[Index],0))</f>
        <v>Specific flux (mt)</v>
      </c>
      <c r="G2883" s="134">
        <f>Systematic[[#This Row],[Sample]]*1000000+Systematic[[#This Row],[SubSample]]*10000+Systematic[[#This Row],[VariableIndex]]</f>
        <v>8020005</v>
      </c>
      <c r="H2883" s="134">
        <f>Systematic[[#This Row],[SampleVariableLabel]]+100*Systematic[[#This Row],[State]]</f>
        <v>8020505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8</v>
      </c>
      <c r="B2884" s="1">
        <f t="shared" si="136"/>
        <v>2</v>
      </c>
      <c r="C2884" s="1">
        <f>IF(Systematic[[#This Row],[VariableIndex]]&gt;1,C2883,IF(C2883+1=StepsPerSubsample,0,C2883+1))</f>
        <v>5</v>
      </c>
      <c r="D2884" s="1">
        <f t="shared" si="137"/>
        <v>6</v>
      </c>
      <c r="E2884" s="1" t="str">
        <f>INDEX(Protocol[Mark],MATCH(C2884,Protocol[Step],0))</f>
        <v>6M2</v>
      </c>
      <c r="F2884" s="151" t="str">
        <f>INDEX(Variables[Variable],MATCH(Systematic[[#This Row],[VariableIndex]],Variables[Index],0))</f>
        <v>FCR (mt: ROX-corr.)</v>
      </c>
      <c r="G2884" s="134">
        <f>Systematic[[#This Row],[Sample]]*1000000+Systematic[[#This Row],[SubSample]]*10000+Systematic[[#This Row],[VariableIndex]]</f>
        <v>8020006</v>
      </c>
      <c r="H2884" s="134">
        <f>Systematic[[#This Row],[SampleVariableLabel]]+100*Systematic[[#This Row],[State]]</f>
        <v>8020506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8</v>
      </c>
      <c r="B2885" s="1">
        <f t="shared" si="136"/>
        <v>2</v>
      </c>
      <c r="C2885" s="1">
        <f>IF(Systematic[[#This Row],[VariableIndex]]&gt;1,C2884,IF(C2884+1=StepsPerSubsample,0,C2884+1))</f>
        <v>5</v>
      </c>
      <c r="D2885" s="1">
        <f t="shared" si="137"/>
        <v>7</v>
      </c>
      <c r="E2885" s="1" t="str">
        <f>INDEX(Protocol[Mark],MATCH(C2885,Protocol[Step],0))</f>
        <v>6M2</v>
      </c>
      <c r="F2885" s="151" t="str">
        <f>INDEX(Variables[Variable],MATCH(Systematic[[#This Row],[VariableIndex]],Variables[Index],0))</f>
        <v>FCR (mt: ROX-corr.)</v>
      </c>
      <c r="G2885" s="134">
        <f>Systematic[[#This Row],[Sample]]*1000000+Systematic[[#This Row],[SubSample]]*10000+Systematic[[#This Row],[VariableIndex]]</f>
        <v>8020007</v>
      </c>
      <c r="H2885" s="134">
        <f>Systematic[[#This Row],[SampleVariableLabel]]+100*Systematic[[#This Row],[State]]</f>
        <v>8020507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8</v>
      </c>
      <c r="B2886" s="1">
        <f t="shared" si="136"/>
        <v>2</v>
      </c>
      <c r="C2886" s="1">
        <f>IF(Systematic[[#This Row],[VariableIndex]]&gt;1,C2885,IF(C2885+1=StepsPerSubsample,0,C2885+1))</f>
        <v>6</v>
      </c>
      <c r="D2886" s="1">
        <f t="shared" si="137"/>
        <v>1</v>
      </c>
      <c r="E2886" s="1" t="str">
        <f>INDEX(Protocol[Mark],MATCH(C2886,Protocol[Step],0))</f>
        <v>7Rot</v>
      </c>
      <c r="F2886" s="151" t="str">
        <f>INDEX(Variables[Variable],MATCH(Systematic[[#This Row],[VariableIndex]],Variables[Index],0))</f>
        <v>O2 concentration</v>
      </c>
      <c r="G2886" s="134">
        <f>Systematic[[#This Row],[Sample]]*1000000+Systematic[[#This Row],[SubSample]]*10000+Systematic[[#This Row],[VariableIndex]]</f>
        <v>8020001</v>
      </c>
      <c r="H2886" s="134">
        <f>Systematic[[#This Row],[SampleVariableLabel]]+100*Systematic[[#This Row],[State]]</f>
        <v>8020601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8</v>
      </c>
      <c r="B2887" s="1">
        <f t="shared" si="136"/>
        <v>2</v>
      </c>
      <c r="C2887" s="1">
        <f>IF(Systematic[[#This Row],[VariableIndex]]&gt;1,C2886,IF(C2886+1=StepsPerSubsample,0,C2886+1))</f>
        <v>6</v>
      </c>
      <c r="D2887" s="1">
        <f t="shared" si="137"/>
        <v>2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O2 flux per volume</v>
      </c>
      <c r="G2887" s="134">
        <f>Systematic[[#This Row],[Sample]]*1000000+Systematic[[#This Row],[SubSample]]*10000+Systematic[[#This Row],[VariableIndex]]</f>
        <v>8020002</v>
      </c>
      <c r="H2887" s="134">
        <f>Systematic[[#This Row],[SampleVariableLabel]]+100*Systematic[[#This Row],[State]]</f>
        <v>8020602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8</v>
      </c>
      <c r="B2888" s="1">
        <f t="shared" si="136"/>
        <v>2</v>
      </c>
      <c r="C2888" s="1">
        <f>IF(Systematic[[#This Row],[VariableIndex]]&gt;1,C2887,IF(C2887+1=StepsPerSubsample,0,C2887+1))</f>
        <v>6</v>
      </c>
      <c r="D2888" s="1">
        <f t="shared" si="137"/>
        <v>3</v>
      </c>
      <c r="E2888" s="1" t="str">
        <f>INDEX(Protocol[Mark],MATCH(C2888,Protocol[Step],0))</f>
        <v>7Rot</v>
      </c>
      <c r="F2888" s="151" t="str">
        <f>INDEX(Variables[Variable],MATCH(Systematic[[#This Row],[VariableIndex]],Variables[Index],0))</f>
        <v>Specific flux</v>
      </c>
      <c r="G2888" s="134">
        <f>Systematic[[#This Row],[Sample]]*1000000+Systematic[[#This Row],[SubSample]]*10000+Systematic[[#This Row],[VariableIndex]]</f>
        <v>8020003</v>
      </c>
      <c r="H2888" s="134">
        <f>Systematic[[#This Row],[SampleVariableLabel]]+100*Systematic[[#This Row],[State]]</f>
        <v>8020603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8</v>
      </c>
      <c r="B2889" s="1">
        <f t="shared" si="136"/>
        <v>2</v>
      </c>
      <c r="C2889" s="1">
        <f>IF(Systematic[[#This Row],[VariableIndex]]&gt;1,C2888,IF(C2888+1=StepsPerSubsample,0,C2888+1))</f>
        <v>6</v>
      </c>
      <c r="D2889" s="1">
        <f t="shared" si="137"/>
        <v>4</v>
      </c>
      <c r="E2889" s="1" t="str">
        <f>INDEX(Protocol[Mark],MATCH(C2889,Protocol[Step],0))</f>
        <v>7Rot</v>
      </c>
      <c r="F2889" s="151" t="str">
        <f>INDEX(Variables[Variable],MATCH(Systematic[[#This Row],[VariableIndex]],Variables[Index],0))</f>
        <v>Flux control ratio</v>
      </c>
      <c r="G2889" s="134">
        <f>Systematic[[#This Row],[Sample]]*1000000+Systematic[[#This Row],[SubSample]]*10000+Systematic[[#This Row],[VariableIndex]]</f>
        <v>8020004</v>
      </c>
      <c r="H2889" s="134">
        <f>Systematic[[#This Row],[SampleVariableLabel]]+100*Systematic[[#This Row],[State]]</f>
        <v>8020604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8</v>
      </c>
      <c r="B2890" s="1">
        <f t="shared" si="136"/>
        <v>2</v>
      </c>
      <c r="C2890" s="1">
        <f>IF(Systematic[[#This Row],[VariableIndex]]&gt;1,C2889,IF(C2889+1=StepsPerSubsample,0,C2889+1))</f>
        <v>6</v>
      </c>
      <c r="D2890" s="1">
        <f t="shared" si="137"/>
        <v>5</v>
      </c>
      <c r="E2890" s="1" t="str">
        <f>INDEX(Protocol[Mark],MATCH(C2890,Protocol[Step],0))</f>
        <v>7Rot</v>
      </c>
      <c r="F2890" s="151" t="str">
        <f>INDEX(Variables[Variable],MATCH(Systematic[[#This Row],[VariableIndex]],Variables[Index],0))</f>
        <v>Specific flux (mt)</v>
      </c>
      <c r="G2890" s="134">
        <f>Systematic[[#This Row],[Sample]]*1000000+Systematic[[#This Row],[SubSample]]*10000+Systematic[[#This Row],[VariableIndex]]</f>
        <v>8020005</v>
      </c>
      <c r="H2890" s="134">
        <f>Systematic[[#This Row],[SampleVariableLabel]]+100*Systematic[[#This Row],[State]]</f>
        <v>8020605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8</v>
      </c>
      <c r="B2891" s="1">
        <f t="shared" si="136"/>
        <v>2</v>
      </c>
      <c r="C2891" s="1">
        <f>IF(Systematic[[#This Row],[VariableIndex]]&gt;1,C2890,IF(C2890+1=StepsPerSubsample,0,C2890+1))</f>
        <v>6</v>
      </c>
      <c r="D2891" s="1">
        <f t="shared" si="137"/>
        <v>6</v>
      </c>
      <c r="E2891" s="1" t="str">
        <f>INDEX(Protocol[Mark],MATCH(C2891,Protocol[Step],0))</f>
        <v>7Rot</v>
      </c>
      <c r="F2891" s="151" t="str">
        <f>INDEX(Variables[Variable],MATCH(Systematic[[#This Row],[VariableIndex]],Variables[Index],0))</f>
        <v>FCR (mt: ROX-corr.)</v>
      </c>
      <c r="G2891" s="134">
        <f>Systematic[[#This Row],[Sample]]*1000000+Systematic[[#This Row],[SubSample]]*10000+Systematic[[#This Row],[VariableIndex]]</f>
        <v>8020006</v>
      </c>
      <c r="H2891" s="134">
        <f>Systematic[[#This Row],[SampleVariableLabel]]+100*Systematic[[#This Row],[State]]</f>
        <v>8020606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8</v>
      </c>
      <c r="B2892" s="1">
        <f t="shared" si="136"/>
        <v>2</v>
      </c>
      <c r="C2892" s="1">
        <f>IF(Systematic[[#This Row],[VariableIndex]]&gt;1,C2891,IF(C2891+1=StepsPerSubsample,0,C2891+1))</f>
        <v>6</v>
      </c>
      <c r="D2892" s="1">
        <f t="shared" si="137"/>
        <v>7</v>
      </c>
      <c r="E2892" s="1" t="str">
        <f>INDEX(Protocol[Mark],MATCH(C2892,Protocol[Step],0))</f>
        <v>7Rot</v>
      </c>
      <c r="F2892" s="151" t="str">
        <f>INDEX(Variables[Variable],MATCH(Systematic[[#This Row],[VariableIndex]],Variables[Index],0))</f>
        <v>FCR (mt: ROX-corr.)</v>
      </c>
      <c r="G2892" s="134">
        <f>Systematic[[#This Row],[Sample]]*1000000+Systematic[[#This Row],[SubSample]]*10000+Systematic[[#This Row],[VariableIndex]]</f>
        <v>8020007</v>
      </c>
      <c r="H2892" s="134">
        <f>Systematic[[#This Row],[SampleVariableLabel]]+100*Systematic[[#This Row],[State]]</f>
        <v>8020607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8</v>
      </c>
      <c r="B2893" s="1">
        <f t="shared" si="136"/>
        <v>2</v>
      </c>
      <c r="C2893" s="1">
        <f>IF(Systematic[[#This Row],[VariableIndex]]&gt;1,C2892,IF(C2892+1=StepsPerSubsample,0,C2892+1))</f>
        <v>7</v>
      </c>
      <c r="D2893" s="1">
        <f t="shared" si="137"/>
        <v>1</v>
      </c>
      <c r="E2893" s="1" t="str">
        <f>INDEX(Protocol[Mark],MATCH(C2893,Protocol[Step],0))</f>
        <v>8S</v>
      </c>
      <c r="F2893" s="151" t="str">
        <f>INDEX(Variables[Variable],MATCH(Systematic[[#This Row],[VariableIndex]],Variables[Index],0))</f>
        <v>O2 concentration</v>
      </c>
      <c r="G2893" s="134">
        <f>Systematic[[#This Row],[Sample]]*1000000+Systematic[[#This Row],[SubSample]]*10000+Systematic[[#This Row],[VariableIndex]]</f>
        <v>8020001</v>
      </c>
      <c r="H2893" s="134">
        <f>Systematic[[#This Row],[SampleVariableLabel]]+100*Systematic[[#This Row],[State]]</f>
        <v>8020701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8</v>
      </c>
      <c r="B2894" s="1">
        <f t="shared" si="136"/>
        <v>2</v>
      </c>
      <c r="C2894" s="1">
        <f>IF(Systematic[[#This Row],[VariableIndex]]&gt;1,C2893,IF(C2893+1=StepsPerSubsample,0,C2893+1))</f>
        <v>7</v>
      </c>
      <c r="D2894" s="1">
        <f t="shared" si="137"/>
        <v>2</v>
      </c>
      <c r="E2894" s="1" t="str">
        <f>INDEX(Protocol[Mark],MATCH(C2894,Protocol[Step],0))</f>
        <v>8S</v>
      </c>
      <c r="F2894" s="151" t="str">
        <f>INDEX(Variables[Variable],MATCH(Systematic[[#This Row],[VariableIndex]],Variables[Index],0))</f>
        <v>O2 flux per volume</v>
      </c>
      <c r="G2894" s="134">
        <f>Systematic[[#This Row],[Sample]]*1000000+Systematic[[#This Row],[SubSample]]*10000+Systematic[[#This Row],[VariableIndex]]</f>
        <v>8020002</v>
      </c>
      <c r="H2894" s="134">
        <f>Systematic[[#This Row],[SampleVariableLabel]]+100*Systematic[[#This Row],[State]]</f>
        <v>8020702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8</v>
      </c>
      <c r="B2895" s="1">
        <f t="shared" si="136"/>
        <v>2</v>
      </c>
      <c r="C2895" s="1">
        <f>IF(Systematic[[#This Row],[VariableIndex]]&gt;1,C2894,IF(C2894+1=StepsPerSubsample,0,C2894+1))</f>
        <v>7</v>
      </c>
      <c r="D2895" s="1">
        <f t="shared" si="137"/>
        <v>3</v>
      </c>
      <c r="E2895" s="1" t="str">
        <f>INDEX(Protocol[Mark],MATCH(C2895,Protocol[Step],0))</f>
        <v>8S</v>
      </c>
      <c r="F2895" s="151" t="str">
        <f>INDEX(Variables[Variable],MATCH(Systematic[[#This Row],[VariableIndex]],Variables[Index],0))</f>
        <v>Specific flux</v>
      </c>
      <c r="G2895" s="134">
        <f>Systematic[[#This Row],[Sample]]*1000000+Systematic[[#This Row],[SubSample]]*10000+Systematic[[#This Row],[VariableIndex]]</f>
        <v>8020003</v>
      </c>
      <c r="H2895" s="134">
        <f>Systematic[[#This Row],[SampleVariableLabel]]+100*Systematic[[#This Row],[State]]</f>
        <v>8020703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8</v>
      </c>
      <c r="B2896" s="1">
        <f t="shared" si="136"/>
        <v>2</v>
      </c>
      <c r="C2896" s="1">
        <f>IF(Systematic[[#This Row],[VariableIndex]]&gt;1,C2895,IF(C2895+1=StepsPerSubsample,0,C2895+1))</f>
        <v>7</v>
      </c>
      <c r="D2896" s="1">
        <f t="shared" si="137"/>
        <v>4</v>
      </c>
      <c r="E2896" s="1" t="str">
        <f>INDEX(Protocol[Mark],MATCH(C2896,Protocol[Step],0))</f>
        <v>8S</v>
      </c>
      <c r="F2896" s="151" t="str">
        <f>INDEX(Variables[Variable],MATCH(Systematic[[#This Row],[VariableIndex]],Variables[Index],0))</f>
        <v>Flux control ratio</v>
      </c>
      <c r="G2896" s="134">
        <f>Systematic[[#This Row],[Sample]]*1000000+Systematic[[#This Row],[SubSample]]*10000+Systematic[[#This Row],[VariableIndex]]</f>
        <v>8020004</v>
      </c>
      <c r="H2896" s="134">
        <f>Systematic[[#This Row],[SampleVariableLabel]]+100*Systematic[[#This Row],[State]]</f>
        <v>8020704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8</v>
      </c>
      <c r="B2897" s="1">
        <f t="shared" si="136"/>
        <v>2</v>
      </c>
      <c r="C2897" s="1">
        <f>IF(Systematic[[#This Row],[VariableIndex]]&gt;1,C2896,IF(C2896+1=StepsPerSubsample,0,C2896+1))</f>
        <v>7</v>
      </c>
      <c r="D2897" s="1">
        <f t="shared" si="137"/>
        <v>5</v>
      </c>
      <c r="E2897" s="1" t="str">
        <f>INDEX(Protocol[Mark],MATCH(C2897,Protocol[Step],0))</f>
        <v>8S</v>
      </c>
      <c r="F2897" s="151" t="str">
        <f>INDEX(Variables[Variable],MATCH(Systematic[[#This Row],[VariableIndex]],Variables[Index],0))</f>
        <v>Specific flux (mt)</v>
      </c>
      <c r="G2897" s="134">
        <f>Systematic[[#This Row],[Sample]]*1000000+Systematic[[#This Row],[SubSample]]*10000+Systematic[[#This Row],[VariableIndex]]</f>
        <v>8020005</v>
      </c>
      <c r="H2897" s="134">
        <f>Systematic[[#This Row],[SampleVariableLabel]]+100*Systematic[[#This Row],[State]]</f>
        <v>8020705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8</v>
      </c>
      <c r="B2898" s="1">
        <f t="shared" si="136"/>
        <v>2</v>
      </c>
      <c r="C2898" s="1">
        <f>IF(Systematic[[#This Row],[VariableIndex]]&gt;1,C2897,IF(C2897+1=StepsPerSubsample,0,C2897+1))</f>
        <v>7</v>
      </c>
      <c r="D2898" s="1">
        <f t="shared" si="137"/>
        <v>6</v>
      </c>
      <c r="E2898" s="1" t="str">
        <f>INDEX(Protocol[Mark],MATCH(C2898,Protocol[Step],0))</f>
        <v>8S</v>
      </c>
      <c r="F2898" s="151" t="str">
        <f>INDEX(Variables[Variable],MATCH(Systematic[[#This Row],[VariableIndex]],Variables[Index],0))</f>
        <v>FCR (mt: ROX-corr.)</v>
      </c>
      <c r="G2898" s="134">
        <f>Systematic[[#This Row],[Sample]]*1000000+Systematic[[#This Row],[SubSample]]*10000+Systematic[[#This Row],[VariableIndex]]</f>
        <v>8020006</v>
      </c>
      <c r="H2898" s="134">
        <f>Systematic[[#This Row],[SampleVariableLabel]]+100*Systematic[[#This Row],[State]]</f>
        <v>8020706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8</v>
      </c>
      <c r="B2899" s="1">
        <f t="shared" si="136"/>
        <v>2</v>
      </c>
      <c r="C2899" s="1">
        <f>IF(Systematic[[#This Row],[VariableIndex]]&gt;1,C2898,IF(C2898+1=StepsPerSubsample,0,C2898+1))</f>
        <v>7</v>
      </c>
      <c r="D2899" s="1">
        <f t="shared" si="137"/>
        <v>7</v>
      </c>
      <c r="E2899" s="1" t="str">
        <f>INDEX(Protocol[Mark],MATCH(C2899,Protocol[Step],0))</f>
        <v>8S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8020007</v>
      </c>
      <c r="H2899" s="134">
        <f>Systematic[[#This Row],[SampleVariableLabel]]+100*Systematic[[#This Row],[State]]</f>
        <v>8020707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8</v>
      </c>
      <c r="B2900" s="1">
        <f t="shared" si="136"/>
        <v>2</v>
      </c>
      <c r="C2900" s="1">
        <f>IF(Systematic[[#This Row],[VariableIndex]]&gt;1,C2899,IF(C2899+1=StepsPerSubsample,0,C2899+1))</f>
        <v>8</v>
      </c>
      <c r="D2900" s="1">
        <f t="shared" si="137"/>
        <v>1</v>
      </c>
      <c r="E2900" s="1" t="str">
        <f>INDEX(Protocol[Mark],MATCH(C2900,Protocol[Step],0))</f>
        <v>9Dig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8020001</v>
      </c>
      <c r="H2900" s="134">
        <f>Systematic[[#This Row],[SampleVariableLabel]]+100*Systematic[[#This Row],[State]]</f>
        <v>8020801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8</v>
      </c>
      <c r="B2901" s="1">
        <f t="shared" si="136"/>
        <v>2</v>
      </c>
      <c r="C2901" s="1">
        <f>IF(Systematic[[#This Row],[VariableIndex]]&gt;1,C2900,IF(C2900+1=StepsPerSubsample,0,C2900+1))</f>
        <v>8</v>
      </c>
      <c r="D2901" s="1">
        <f t="shared" si="137"/>
        <v>2</v>
      </c>
      <c r="E2901" s="1" t="str">
        <f>INDEX(Protocol[Mark],MATCH(C2901,Protocol[Step],0))</f>
        <v>9Dig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8020002</v>
      </c>
      <c r="H2901" s="134">
        <f>Systematic[[#This Row],[SampleVariableLabel]]+100*Systematic[[#This Row],[State]]</f>
        <v>8020802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8</v>
      </c>
      <c r="B2902" s="1">
        <f t="shared" si="136"/>
        <v>2</v>
      </c>
      <c r="C2902" s="1">
        <f>IF(Systematic[[#This Row],[VariableIndex]]&gt;1,C2901,IF(C2901+1=StepsPerSubsample,0,C2901+1))</f>
        <v>8</v>
      </c>
      <c r="D2902" s="1">
        <f t="shared" si="137"/>
        <v>3</v>
      </c>
      <c r="E2902" s="1" t="str">
        <f>INDEX(Protocol[Mark],MATCH(C2902,Protocol[Step],0))</f>
        <v>9Dig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8020003</v>
      </c>
      <c r="H2902" s="134">
        <f>Systematic[[#This Row],[SampleVariableLabel]]+100*Systematic[[#This Row],[State]]</f>
        <v>8020803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8</v>
      </c>
      <c r="B2903" s="1">
        <f t="shared" si="136"/>
        <v>2</v>
      </c>
      <c r="C2903" s="1">
        <f>IF(Systematic[[#This Row],[VariableIndex]]&gt;1,C2902,IF(C2902+1=StepsPerSubsample,0,C2902+1))</f>
        <v>8</v>
      </c>
      <c r="D2903" s="1">
        <f t="shared" si="137"/>
        <v>4</v>
      </c>
      <c r="E2903" s="1" t="str">
        <f>INDEX(Protocol[Mark],MATCH(C2903,Protocol[Step],0))</f>
        <v>9Dig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8020004</v>
      </c>
      <c r="H2903" s="134">
        <f>Systematic[[#This Row],[SampleVariableLabel]]+100*Systematic[[#This Row],[State]]</f>
        <v>8020804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8</v>
      </c>
      <c r="B2904" s="1">
        <f t="shared" si="136"/>
        <v>2</v>
      </c>
      <c r="C2904" s="1">
        <f>IF(Systematic[[#This Row],[VariableIndex]]&gt;1,C2903,IF(C2903+1=StepsPerSubsample,0,C2903+1))</f>
        <v>8</v>
      </c>
      <c r="D2904" s="1">
        <f t="shared" si="137"/>
        <v>5</v>
      </c>
      <c r="E2904" s="1" t="str">
        <f>INDEX(Protocol[Mark],MATCH(C2904,Protocol[Step],0))</f>
        <v>9Dig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8020005</v>
      </c>
      <c r="H2904" s="134">
        <f>Systematic[[#This Row],[SampleVariableLabel]]+100*Systematic[[#This Row],[State]]</f>
        <v>8020805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8</v>
      </c>
      <c r="B2905" s="1">
        <f t="shared" si="136"/>
        <v>2</v>
      </c>
      <c r="C2905" s="1">
        <f>IF(Systematic[[#This Row],[VariableIndex]]&gt;1,C2904,IF(C2904+1=StepsPerSubsample,0,C2904+1))</f>
        <v>8</v>
      </c>
      <c r="D2905" s="1">
        <f t="shared" si="137"/>
        <v>6</v>
      </c>
      <c r="E2905" s="1" t="str">
        <f>INDEX(Protocol[Mark],MATCH(C2905,Protocol[Step],0))</f>
        <v>9Dig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8020006</v>
      </c>
      <c r="H2905" s="134">
        <f>Systematic[[#This Row],[SampleVariableLabel]]+100*Systematic[[#This Row],[State]]</f>
        <v>8020806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8</v>
      </c>
      <c r="B2906" s="1">
        <f t="shared" si="136"/>
        <v>2</v>
      </c>
      <c r="C2906" s="1">
        <f>IF(Systematic[[#This Row],[VariableIndex]]&gt;1,C2905,IF(C2905+1=StepsPerSubsample,0,C2905+1))</f>
        <v>8</v>
      </c>
      <c r="D2906" s="1">
        <f t="shared" si="137"/>
        <v>7</v>
      </c>
      <c r="E2906" s="1" t="str">
        <f>INDEX(Protocol[Mark],MATCH(C2906,Protocol[Step],0))</f>
        <v>9Dig</v>
      </c>
      <c r="F2906" s="151" t="str">
        <f>INDEX(Variables[Variable],MATCH(Systematic[[#This Row],[VariableIndex]],Variables[Index],0))</f>
        <v>FCR (mt: ROX-corr.)</v>
      </c>
      <c r="G2906" s="134">
        <f>Systematic[[#This Row],[Sample]]*1000000+Systematic[[#This Row],[SubSample]]*10000+Systematic[[#This Row],[VariableIndex]]</f>
        <v>8020007</v>
      </c>
      <c r="H2906" s="134">
        <f>Systematic[[#This Row],[SampleVariableLabel]]+100*Systematic[[#This Row],[State]]</f>
        <v>8020807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8</v>
      </c>
      <c r="B2907" s="1">
        <f t="shared" si="136"/>
        <v>2</v>
      </c>
      <c r="C2907" s="1">
        <f>IF(Systematic[[#This Row],[VariableIndex]]&gt;1,C2906,IF(C2906+1=StepsPerSubsample,0,C2906+1))</f>
        <v>9</v>
      </c>
      <c r="D2907" s="1">
        <f t="shared" si="137"/>
        <v>1</v>
      </c>
      <c r="E2907" s="1" t="str">
        <f>INDEX(Protocol[Mark],MATCH(C2907,Protocol[Step],0))</f>
        <v>9U</v>
      </c>
      <c r="F2907" s="151" t="str">
        <f>INDEX(Variables[Variable],MATCH(Systematic[[#This Row],[VariableIndex]],Variables[Index],0))</f>
        <v>O2 concentration</v>
      </c>
      <c r="G2907" s="134">
        <f>Systematic[[#This Row],[Sample]]*1000000+Systematic[[#This Row],[SubSample]]*10000+Systematic[[#This Row],[VariableIndex]]</f>
        <v>8020001</v>
      </c>
      <c r="H2907" s="134">
        <f>Systematic[[#This Row],[SampleVariableLabel]]+100*Systematic[[#This Row],[State]]</f>
        <v>8020901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8</v>
      </c>
      <c r="B2908" s="1">
        <f t="shared" si="136"/>
        <v>2</v>
      </c>
      <c r="C2908" s="1">
        <f>IF(Systematic[[#This Row],[VariableIndex]]&gt;1,C2907,IF(C2907+1=StepsPerSubsample,0,C2907+1))</f>
        <v>9</v>
      </c>
      <c r="D2908" s="1">
        <f t="shared" si="137"/>
        <v>2</v>
      </c>
      <c r="E2908" s="1" t="str">
        <f>INDEX(Protocol[Mark],MATCH(C2908,Protocol[Step],0))</f>
        <v>9U</v>
      </c>
      <c r="F2908" s="151" t="str">
        <f>INDEX(Variables[Variable],MATCH(Systematic[[#This Row],[VariableIndex]],Variables[Index],0))</f>
        <v>O2 flux per volume</v>
      </c>
      <c r="G2908" s="134">
        <f>Systematic[[#This Row],[Sample]]*1000000+Systematic[[#This Row],[SubSample]]*10000+Systematic[[#This Row],[VariableIndex]]</f>
        <v>8020002</v>
      </c>
      <c r="H2908" s="134">
        <f>Systematic[[#This Row],[SampleVariableLabel]]+100*Systematic[[#This Row],[State]]</f>
        <v>8020902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8</v>
      </c>
      <c r="B2909" s="1">
        <f t="shared" si="136"/>
        <v>2</v>
      </c>
      <c r="C2909" s="1">
        <f>IF(Systematic[[#This Row],[VariableIndex]]&gt;1,C2908,IF(C2908+1=StepsPerSubsample,0,C2908+1))</f>
        <v>9</v>
      </c>
      <c r="D2909" s="1">
        <f t="shared" si="137"/>
        <v>3</v>
      </c>
      <c r="E2909" s="1" t="str">
        <f>INDEX(Protocol[Mark],MATCH(C2909,Protocol[Step],0))</f>
        <v>9U</v>
      </c>
      <c r="F2909" s="151" t="str">
        <f>INDEX(Variables[Variable],MATCH(Systematic[[#This Row],[VariableIndex]],Variables[Index],0))</f>
        <v>Specific flux</v>
      </c>
      <c r="G2909" s="134">
        <f>Systematic[[#This Row],[Sample]]*1000000+Systematic[[#This Row],[SubSample]]*10000+Systematic[[#This Row],[VariableIndex]]</f>
        <v>8020003</v>
      </c>
      <c r="H2909" s="134">
        <f>Systematic[[#This Row],[SampleVariableLabel]]+100*Systematic[[#This Row],[State]]</f>
        <v>8020903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8</v>
      </c>
      <c r="B2910" s="1">
        <f t="shared" si="136"/>
        <v>2</v>
      </c>
      <c r="C2910" s="1">
        <f>IF(Systematic[[#This Row],[VariableIndex]]&gt;1,C2909,IF(C2909+1=StepsPerSubsample,0,C2909+1))</f>
        <v>9</v>
      </c>
      <c r="D2910" s="1">
        <f t="shared" si="137"/>
        <v>4</v>
      </c>
      <c r="E2910" s="1" t="str">
        <f>INDEX(Protocol[Mark],MATCH(C2910,Protocol[Step],0))</f>
        <v>9U</v>
      </c>
      <c r="F2910" s="151" t="str">
        <f>INDEX(Variables[Variable],MATCH(Systematic[[#This Row],[VariableIndex]],Variables[Index],0))</f>
        <v>Flux control ratio</v>
      </c>
      <c r="G2910" s="134">
        <f>Systematic[[#This Row],[Sample]]*1000000+Systematic[[#This Row],[SubSample]]*10000+Systematic[[#This Row],[VariableIndex]]</f>
        <v>8020004</v>
      </c>
      <c r="H2910" s="134">
        <f>Systematic[[#This Row],[SampleVariableLabel]]+100*Systematic[[#This Row],[State]]</f>
        <v>8020904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8</v>
      </c>
      <c r="B2911" s="1">
        <f t="shared" si="136"/>
        <v>2</v>
      </c>
      <c r="C2911" s="1">
        <f>IF(Systematic[[#This Row],[VariableIndex]]&gt;1,C2910,IF(C2910+1=StepsPerSubsample,0,C2910+1))</f>
        <v>9</v>
      </c>
      <c r="D2911" s="1">
        <f t="shared" si="137"/>
        <v>5</v>
      </c>
      <c r="E2911" s="1" t="str">
        <f>INDEX(Protocol[Mark],MATCH(C2911,Protocol[Step],0))</f>
        <v>9U</v>
      </c>
      <c r="F2911" s="151" t="str">
        <f>INDEX(Variables[Variable],MATCH(Systematic[[#This Row],[VariableIndex]],Variables[Index],0))</f>
        <v>Specific flux (mt)</v>
      </c>
      <c r="G2911" s="134">
        <f>Systematic[[#This Row],[Sample]]*1000000+Systematic[[#This Row],[SubSample]]*10000+Systematic[[#This Row],[VariableIndex]]</f>
        <v>8020005</v>
      </c>
      <c r="H2911" s="134">
        <f>Systematic[[#This Row],[SampleVariableLabel]]+100*Systematic[[#This Row],[State]]</f>
        <v>8020905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8</v>
      </c>
      <c r="B2912" s="1">
        <f t="shared" si="136"/>
        <v>2</v>
      </c>
      <c r="C2912" s="1">
        <f>IF(Systematic[[#This Row],[VariableIndex]]&gt;1,C2911,IF(C2911+1=StepsPerSubsample,0,C2911+1))</f>
        <v>9</v>
      </c>
      <c r="D2912" s="1">
        <f t="shared" si="137"/>
        <v>6</v>
      </c>
      <c r="E2912" s="1" t="str">
        <f>INDEX(Protocol[Mark],MATCH(C2912,Protocol[Step],0))</f>
        <v>9U</v>
      </c>
      <c r="F2912" s="151" t="str">
        <f>INDEX(Variables[Variable],MATCH(Systematic[[#This Row],[VariableIndex]],Variables[Index],0))</f>
        <v>FCR (mt: ROX-corr.)</v>
      </c>
      <c r="G2912" s="134">
        <f>Systematic[[#This Row],[Sample]]*1000000+Systematic[[#This Row],[SubSample]]*10000+Systematic[[#This Row],[VariableIndex]]</f>
        <v>8020006</v>
      </c>
      <c r="H2912" s="134">
        <f>Systematic[[#This Row],[SampleVariableLabel]]+100*Systematic[[#This Row],[State]]</f>
        <v>8020906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8</v>
      </c>
      <c r="B2913" s="1">
        <f t="shared" si="136"/>
        <v>2</v>
      </c>
      <c r="C2913" s="1">
        <f>IF(Systematic[[#This Row],[VariableIndex]]&gt;1,C2912,IF(C2912+1=StepsPerSubsample,0,C2912+1))</f>
        <v>9</v>
      </c>
      <c r="D2913" s="1">
        <f t="shared" si="137"/>
        <v>7</v>
      </c>
      <c r="E2913" s="1" t="str">
        <f>INDEX(Protocol[Mark],MATCH(C2913,Protocol[Step],0))</f>
        <v>9U</v>
      </c>
      <c r="F2913" s="151" t="str">
        <f>INDEX(Variables[Variable],MATCH(Systematic[[#This Row],[VariableIndex]],Variables[Index],0))</f>
        <v>FCR (mt: ROX-corr.)</v>
      </c>
      <c r="G2913" s="134">
        <f>Systematic[[#This Row],[Sample]]*1000000+Systematic[[#This Row],[SubSample]]*10000+Systematic[[#This Row],[VariableIndex]]</f>
        <v>8020007</v>
      </c>
      <c r="H2913" s="134">
        <f>Systematic[[#This Row],[SampleVariableLabel]]+100*Systematic[[#This Row],[State]]</f>
        <v>8020907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8</v>
      </c>
      <c r="B2914" s="1">
        <f t="shared" si="136"/>
        <v>2</v>
      </c>
      <c r="C2914" s="1">
        <f>IF(Systematic[[#This Row],[VariableIndex]]&gt;1,C2913,IF(C2913+1=StepsPerSubsample,0,C2913+1))</f>
        <v>10</v>
      </c>
      <c r="D2914" s="1">
        <f t="shared" si="137"/>
        <v>1</v>
      </c>
      <c r="E2914" s="1" t="str">
        <f>INDEX(Protocol[Mark],MATCH(C2914,Protocol[Step],0))</f>
        <v>9c</v>
      </c>
      <c r="F2914" s="151" t="str">
        <f>INDEX(Variables[Variable],MATCH(Systematic[[#This Row],[VariableIndex]],Variables[Index],0))</f>
        <v>O2 concentration</v>
      </c>
      <c r="G2914" s="134">
        <f>Systematic[[#This Row],[Sample]]*1000000+Systematic[[#This Row],[SubSample]]*10000+Systematic[[#This Row],[VariableIndex]]</f>
        <v>8020001</v>
      </c>
      <c r="H2914" s="134">
        <f>Systematic[[#This Row],[SampleVariableLabel]]+100*Systematic[[#This Row],[State]]</f>
        <v>8021001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8</v>
      </c>
      <c r="B2915" s="1">
        <f t="shared" si="136"/>
        <v>2</v>
      </c>
      <c r="C2915" s="1">
        <f>IF(Systematic[[#This Row],[VariableIndex]]&gt;1,C2914,IF(C2914+1=StepsPerSubsample,0,C2914+1))</f>
        <v>10</v>
      </c>
      <c r="D2915" s="1">
        <f t="shared" si="137"/>
        <v>2</v>
      </c>
      <c r="E2915" s="1" t="str">
        <f>INDEX(Protocol[Mark],MATCH(C2915,Protocol[Step],0))</f>
        <v>9c</v>
      </c>
      <c r="F2915" s="151" t="str">
        <f>INDEX(Variables[Variable],MATCH(Systematic[[#This Row],[VariableIndex]],Variables[Index],0))</f>
        <v>O2 flux per volume</v>
      </c>
      <c r="G2915" s="134">
        <f>Systematic[[#This Row],[Sample]]*1000000+Systematic[[#This Row],[SubSample]]*10000+Systematic[[#This Row],[VariableIndex]]</f>
        <v>8020002</v>
      </c>
      <c r="H2915" s="134">
        <f>Systematic[[#This Row],[SampleVariableLabel]]+100*Systematic[[#This Row],[State]]</f>
        <v>8021002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8</v>
      </c>
      <c r="B2916" s="1">
        <f t="shared" si="136"/>
        <v>2</v>
      </c>
      <c r="C2916" s="1">
        <f>IF(Systematic[[#This Row],[VariableIndex]]&gt;1,C2915,IF(C2915+1=StepsPerSubsample,0,C2915+1))</f>
        <v>10</v>
      </c>
      <c r="D2916" s="1">
        <f t="shared" si="137"/>
        <v>3</v>
      </c>
      <c r="E2916" s="1" t="str">
        <f>INDEX(Protocol[Mark],MATCH(C2916,Protocol[Step],0))</f>
        <v>9c</v>
      </c>
      <c r="F2916" s="151" t="str">
        <f>INDEX(Variables[Variable],MATCH(Systematic[[#This Row],[VariableIndex]],Variables[Index],0))</f>
        <v>Specific flux</v>
      </c>
      <c r="G2916" s="134">
        <f>Systematic[[#This Row],[Sample]]*1000000+Systematic[[#This Row],[SubSample]]*10000+Systematic[[#This Row],[VariableIndex]]</f>
        <v>8020003</v>
      </c>
      <c r="H2916" s="134">
        <f>Systematic[[#This Row],[SampleVariableLabel]]+100*Systematic[[#This Row],[State]]</f>
        <v>8021003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8</v>
      </c>
      <c r="B2917" s="1">
        <f t="shared" si="136"/>
        <v>2</v>
      </c>
      <c r="C2917" s="1">
        <f>IF(Systematic[[#This Row],[VariableIndex]]&gt;1,C2916,IF(C2916+1=StepsPerSubsample,0,C2916+1))</f>
        <v>10</v>
      </c>
      <c r="D2917" s="1">
        <f t="shared" si="137"/>
        <v>4</v>
      </c>
      <c r="E2917" s="1" t="str">
        <f>INDEX(Protocol[Mark],MATCH(C2917,Protocol[Step],0))</f>
        <v>9c</v>
      </c>
      <c r="F2917" s="151" t="str">
        <f>INDEX(Variables[Variable],MATCH(Systematic[[#This Row],[VariableIndex]],Variables[Index],0))</f>
        <v>Flux control ratio</v>
      </c>
      <c r="G2917" s="134">
        <f>Systematic[[#This Row],[Sample]]*1000000+Systematic[[#This Row],[SubSample]]*10000+Systematic[[#This Row],[VariableIndex]]</f>
        <v>8020004</v>
      </c>
      <c r="H2917" s="134">
        <f>Systematic[[#This Row],[SampleVariableLabel]]+100*Systematic[[#This Row],[State]]</f>
        <v>8021004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8</v>
      </c>
      <c r="B2918" s="1">
        <f t="shared" si="136"/>
        <v>2</v>
      </c>
      <c r="C2918" s="1">
        <f>IF(Systematic[[#This Row],[VariableIndex]]&gt;1,C2917,IF(C2917+1=StepsPerSubsample,0,C2917+1))</f>
        <v>10</v>
      </c>
      <c r="D2918" s="1">
        <f t="shared" si="137"/>
        <v>5</v>
      </c>
      <c r="E2918" s="1" t="str">
        <f>INDEX(Protocol[Mark],MATCH(C2918,Protocol[Step],0))</f>
        <v>9c</v>
      </c>
      <c r="F2918" s="151" t="str">
        <f>INDEX(Variables[Variable],MATCH(Systematic[[#This Row],[VariableIndex]],Variables[Index],0))</f>
        <v>Specific flux (mt)</v>
      </c>
      <c r="G2918" s="134">
        <f>Systematic[[#This Row],[Sample]]*1000000+Systematic[[#This Row],[SubSample]]*10000+Systematic[[#This Row],[VariableIndex]]</f>
        <v>8020005</v>
      </c>
      <c r="H2918" s="134">
        <f>Systematic[[#This Row],[SampleVariableLabel]]+100*Systematic[[#This Row],[State]]</f>
        <v>8021005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8</v>
      </c>
      <c r="B2919" s="1">
        <f t="shared" si="136"/>
        <v>2</v>
      </c>
      <c r="C2919" s="1">
        <f>IF(Systematic[[#This Row],[VariableIndex]]&gt;1,C2918,IF(C2918+1=StepsPerSubsample,0,C2918+1))</f>
        <v>10</v>
      </c>
      <c r="D2919" s="1">
        <f t="shared" si="137"/>
        <v>6</v>
      </c>
      <c r="E2919" s="1" t="str">
        <f>INDEX(Protocol[Mark],MATCH(C2919,Protocol[Step],0))</f>
        <v>9c</v>
      </c>
      <c r="F2919" s="151" t="str">
        <f>INDEX(Variables[Variable],MATCH(Systematic[[#This Row],[VariableIndex]],Variables[Index],0))</f>
        <v>FCR (mt: ROX-corr.)</v>
      </c>
      <c r="G2919" s="134">
        <f>Systematic[[#This Row],[Sample]]*1000000+Systematic[[#This Row],[SubSample]]*10000+Systematic[[#This Row],[VariableIndex]]</f>
        <v>8020006</v>
      </c>
      <c r="H2919" s="134">
        <f>Systematic[[#This Row],[SampleVariableLabel]]+100*Systematic[[#This Row],[State]]</f>
        <v>8021006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8</v>
      </c>
      <c r="B2920" s="1">
        <f t="shared" si="136"/>
        <v>2</v>
      </c>
      <c r="C2920" s="1">
        <f>IF(Systematic[[#This Row],[VariableIndex]]&gt;1,C2919,IF(C2919+1=StepsPerSubsample,0,C2919+1))</f>
        <v>10</v>
      </c>
      <c r="D2920" s="1">
        <f t="shared" si="137"/>
        <v>7</v>
      </c>
      <c r="E2920" s="1" t="str">
        <f>INDEX(Protocol[Mark],MATCH(C2920,Protocol[Step],0))</f>
        <v>9c</v>
      </c>
      <c r="F2920" s="151" t="str">
        <f>INDEX(Variables[Variable],MATCH(Systematic[[#This Row],[VariableIndex]],Variables[Index],0))</f>
        <v>FCR (mt: ROX-corr.)</v>
      </c>
      <c r="G2920" s="134">
        <f>Systematic[[#This Row],[Sample]]*1000000+Systematic[[#This Row],[SubSample]]*10000+Systematic[[#This Row],[VariableIndex]]</f>
        <v>8020007</v>
      </c>
      <c r="H2920" s="134">
        <f>Systematic[[#This Row],[SampleVariableLabel]]+100*Systematic[[#This Row],[State]]</f>
        <v>8021007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8</v>
      </c>
      <c r="B2921" s="1">
        <f t="shared" ref="B2921:B2984" si="139">IF(OR(C2921&gt;0,D2921&gt;1),B2920,IF(B2920=SubsamplesPerSample,1,B2920+1))</f>
        <v>2</v>
      </c>
      <c r="C2921" s="1">
        <f>IF(Systematic[[#This Row],[VariableIndex]]&gt;1,C2920,IF(C2920+1=StepsPerSubsample,0,C2920+1))</f>
        <v>11</v>
      </c>
      <c r="D2921" s="1">
        <f t="shared" si="137"/>
        <v>1</v>
      </c>
      <c r="E2921" s="1" t="str">
        <f>INDEX(Protocol[Mark],MATCH(C2921,Protocol[Step],0))</f>
        <v>10Ama</v>
      </c>
      <c r="F2921" s="151" t="str">
        <f>INDEX(Variables[Variable],MATCH(Systematic[[#This Row],[VariableIndex]],Variables[Index],0))</f>
        <v>O2 concentration</v>
      </c>
      <c r="G2921" s="134">
        <f>Systematic[[#This Row],[Sample]]*1000000+Systematic[[#This Row],[SubSample]]*10000+Systematic[[#This Row],[VariableIndex]]</f>
        <v>8020001</v>
      </c>
      <c r="H2921" s="134">
        <f>Systematic[[#This Row],[SampleVariableLabel]]+100*Systematic[[#This Row],[State]]</f>
        <v>8021101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8</v>
      </c>
      <c r="B2922" s="1">
        <f t="shared" si="139"/>
        <v>2</v>
      </c>
      <c r="C2922" s="1">
        <f>IF(Systematic[[#This Row],[VariableIndex]]&gt;1,C2921,IF(C2921+1=StepsPerSubsample,0,C2921+1))</f>
        <v>11</v>
      </c>
      <c r="D2922" s="1">
        <f t="shared" si="137"/>
        <v>2</v>
      </c>
      <c r="E2922" s="1" t="str">
        <f>INDEX(Protocol[Mark],MATCH(C2922,Protocol[Step],0))</f>
        <v>10Ama</v>
      </c>
      <c r="F2922" s="151" t="str">
        <f>INDEX(Variables[Variable],MATCH(Systematic[[#This Row],[VariableIndex]],Variables[Index],0))</f>
        <v>O2 flux per volume</v>
      </c>
      <c r="G2922" s="134">
        <f>Systematic[[#This Row],[Sample]]*1000000+Systematic[[#This Row],[SubSample]]*10000+Systematic[[#This Row],[VariableIndex]]</f>
        <v>8020002</v>
      </c>
      <c r="H2922" s="134">
        <f>Systematic[[#This Row],[SampleVariableLabel]]+100*Systematic[[#This Row],[State]]</f>
        <v>8021102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8</v>
      </c>
      <c r="B2923" s="1">
        <f t="shared" si="139"/>
        <v>2</v>
      </c>
      <c r="C2923" s="1">
        <f>IF(Systematic[[#This Row],[VariableIndex]]&gt;1,C2922,IF(C2922+1=StepsPerSubsample,0,C2922+1))</f>
        <v>11</v>
      </c>
      <c r="D2923" s="1">
        <f t="shared" si="137"/>
        <v>3</v>
      </c>
      <c r="E2923" s="1" t="str">
        <f>INDEX(Protocol[Mark],MATCH(C2923,Protocol[Step],0))</f>
        <v>10Ama</v>
      </c>
      <c r="F2923" s="151" t="str">
        <f>INDEX(Variables[Variable],MATCH(Systematic[[#This Row],[VariableIndex]],Variables[Index],0))</f>
        <v>Specific flux</v>
      </c>
      <c r="G2923" s="134">
        <f>Systematic[[#This Row],[Sample]]*1000000+Systematic[[#This Row],[SubSample]]*10000+Systematic[[#This Row],[VariableIndex]]</f>
        <v>8020003</v>
      </c>
      <c r="H2923" s="134">
        <f>Systematic[[#This Row],[SampleVariableLabel]]+100*Systematic[[#This Row],[State]]</f>
        <v>8021103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8</v>
      </c>
      <c r="B2924" s="1">
        <f t="shared" si="139"/>
        <v>2</v>
      </c>
      <c r="C2924" s="1">
        <f>IF(Systematic[[#This Row],[VariableIndex]]&gt;1,C2923,IF(C2923+1=StepsPerSubsample,0,C2923+1))</f>
        <v>11</v>
      </c>
      <c r="D2924" s="1">
        <f t="shared" si="137"/>
        <v>4</v>
      </c>
      <c r="E2924" s="1" t="str">
        <f>INDEX(Protocol[Mark],MATCH(C2924,Protocol[Step],0))</f>
        <v>10Ama</v>
      </c>
      <c r="F2924" s="151" t="str">
        <f>INDEX(Variables[Variable],MATCH(Systematic[[#This Row],[VariableIndex]],Variables[Index],0))</f>
        <v>Flux control ratio</v>
      </c>
      <c r="G2924" s="134">
        <f>Systematic[[#This Row],[Sample]]*1000000+Systematic[[#This Row],[SubSample]]*10000+Systematic[[#This Row],[VariableIndex]]</f>
        <v>8020004</v>
      </c>
      <c r="H2924" s="134">
        <f>Systematic[[#This Row],[SampleVariableLabel]]+100*Systematic[[#This Row],[State]]</f>
        <v>8021104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8</v>
      </c>
      <c r="B2925" s="1">
        <f t="shared" si="139"/>
        <v>2</v>
      </c>
      <c r="C2925" s="1">
        <f>IF(Systematic[[#This Row],[VariableIndex]]&gt;1,C2924,IF(C2924+1=StepsPerSubsample,0,C2924+1))</f>
        <v>11</v>
      </c>
      <c r="D2925" s="1">
        <f t="shared" si="137"/>
        <v>5</v>
      </c>
      <c r="E2925" s="1" t="str">
        <f>INDEX(Protocol[Mark],MATCH(C2925,Protocol[Step],0))</f>
        <v>10Ama</v>
      </c>
      <c r="F2925" s="151" t="str">
        <f>INDEX(Variables[Variable],MATCH(Systematic[[#This Row],[VariableIndex]],Variables[Index],0))</f>
        <v>Specific flux (mt)</v>
      </c>
      <c r="G2925" s="134">
        <f>Systematic[[#This Row],[Sample]]*1000000+Systematic[[#This Row],[SubSample]]*10000+Systematic[[#This Row],[VariableIndex]]</f>
        <v>8020005</v>
      </c>
      <c r="H2925" s="134">
        <f>Systematic[[#This Row],[SampleVariableLabel]]+100*Systematic[[#This Row],[State]]</f>
        <v>8021105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8</v>
      </c>
      <c r="B2926" s="1">
        <f t="shared" si="139"/>
        <v>2</v>
      </c>
      <c r="C2926" s="1">
        <f>IF(Systematic[[#This Row],[VariableIndex]]&gt;1,C2925,IF(C2925+1=StepsPerSubsample,0,C2925+1))</f>
        <v>11</v>
      </c>
      <c r="D2926" s="1">
        <f t="shared" si="137"/>
        <v>6</v>
      </c>
      <c r="E2926" s="1" t="str">
        <f>INDEX(Protocol[Mark],MATCH(C2926,Protocol[Step],0))</f>
        <v>10Ama</v>
      </c>
      <c r="F2926" s="151" t="str">
        <f>INDEX(Variables[Variable],MATCH(Systematic[[#This Row],[VariableIndex]],Variables[Index],0))</f>
        <v>FCR (mt: ROX-corr.)</v>
      </c>
      <c r="G2926" s="134">
        <f>Systematic[[#This Row],[Sample]]*1000000+Systematic[[#This Row],[SubSample]]*10000+Systematic[[#This Row],[VariableIndex]]</f>
        <v>8020006</v>
      </c>
      <c r="H2926" s="134">
        <f>Systematic[[#This Row],[SampleVariableLabel]]+100*Systematic[[#This Row],[State]]</f>
        <v>8021106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8</v>
      </c>
      <c r="B2927" s="1">
        <f t="shared" si="139"/>
        <v>2</v>
      </c>
      <c r="C2927" s="1">
        <f>IF(Systematic[[#This Row],[VariableIndex]]&gt;1,C2926,IF(C2926+1=StepsPerSubsample,0,C2926+1))</f>
        <v>11</v>
      </c>
      <c r="D2927" s="1">
        <f t="shared" si="137"/>
        <v>7</v>
      </c>
      <c r="E2927" s="1" t="str">
        <f>INDEX(Protocol[Mark],MATCH(C2927,Protocol[Step],0))</f>
        <v>10Ama</v>
      </c>
      <c r="F2927" s="151" t="str">
        <f>INDEX(Variables[Variable],MATCH(Systematic[[#This Row],[VariableIndex]],Variables[Index],0))</f>
        <v>FCR (mt: ROX-corr.)</v>
      </c>
      <c r="G2927" s="134">
        <f>Systematic[[#This Row],[Sample]]*1000000+Systematic[[#This Row],[SubSample]]*10000+Systematic[[#This Row],[VariableIndex]]</f>
        <v>8020007</v>
      </c>
      <c r="H2927" s="134">
        <f>Systematic[[#This Row],[SampleVariableLabel]]+100*Systematic[[#This Row],[State]]</f>
        <v>8021107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8</v>
      </c>
      <c r="B2928" s="1">
        <f t="shared" si="139"/>
        <v>2</v>
      </c>
      <c r="C2928" s="1">
        <f>IF(Systematic[[#This Row],[VariableIndex]]&gt;1,C2927,IF(C2927+1=StepsPerSubsample,0,C2927+1))</f>
        <v>12</v>
      </c>
      <c r="D2928" s="1">
        <f t="shared" si="137"/>
        <v>1</v>
      </c>
      <c r="E2928" s="1" t="str">
        <f>INDEX(Protocol[Mark],MATCH(C2928,Protocol[Step],0))</f>
        <v>11AsTm</v>
      </c>
      <c r="F2928" s="151" t="str">
        <f>INDEX(Variables[Variable],MATCH(Systematic[[#This Row],[VariableIndex]],Variables[Index],0))</f>
        <v>O2 concentration</v>
      </c>
      <c r="G2928" s="134">
        <f>Systematic[[#This Row],[Sample]]*1000000+Systematic[[#This Row],[SubSample]]*10000+Systematic[[#This Row],[VariableIndex]]</f>
        <v>8020001</v>
      </c>
      <c r="H2928" s="134">
        <f>Systematic[[#This Row],[SampleVariableLabel]]+100*Systematic[[#This Row],[State]]</f>
        <v>8021201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8</v>
      </c>
      <c r="B2929" s="1">
        <f t="shared" si="139"/>
        <v>2</v>
      </c>
      <c r="C2929" s="1">
        <f>IF(Systematic[[#This Row],[VariableIndex]]&gt;1,C2928,IF(C2928+1=StepsPerSubsample,0,C2928+1))</f>
        <v>12</v>
      </c>
      <c r="D2929" s="1">
        <f t="shared" si="137"/>
        <v>2</v>
      </c>
      <c r="E2929" s="1" t="str">
        <f>INDEX(Protocol[Mark],MATCH(C2929,Protocol[Step],0))</f>
        <v>11AsTm</v>
      </c>
      <c r="F2929" s="151" t="str">
        <f>INDEX(Variables[Variable],MATCH(Systematic[[#This Row],[VariableIndex]],Variables[Index],0))</f>
        <v>O2 flux per volume</v>
      </c>
      <c r="G2929" s="134">
        <f>Systematic[[#This Row],[Sample]]*1000000+Systematic[[#This Row],[SubSample]]*10000+Systematic[[#This Row],[VariableIndex]]</f>
        <v>8020002</v>
      </c>
      <c r="H2929" s="134">
        <f>Systematic[[#This Row],[SampleVariableLabel]]+100*Systematic[[#This Row],[State]]</f>
        <v>8021202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8</v>
      </c>
      <c r="B2930" s="1">
        <f t="shared" si="139"/>
        <v>2</v>
      </c>
      <c r="C2930" s="1">
        <f>IF(Systematic[[#This Row],[VariableIndex]]&gt;1,C2929,IF(C2929+1=StepsPerSubsample,0,C2929+1))</f>
        <v>12</v>
      </c>
      <c r="D2930" s="1">
        <f t="shared" si="137"/>
        <v>3</v>
      </c>
      <c r="E2930" s="1" t="str">
        <f>INDEX(Protocol[Mark],MATCH(C2930,Protocol[Step],0))</f>
        <v>11AsTm</v>
      </c>
      <c r="F2930" s="151" t="str">
        <f>INDEX(Variables[Variable],MATCH(Systematic[[#This Row],[VariableIndex]],Variables[Index],0))</f>
        <v>Specific flux</v>
      </c>
      <c r="G2930" s="134">
        <f>Systematic[[#This Row],[Sample]]*1000000+Systematic[[#This Row],[SubSample]]*10000+Systematic[[#This Row],[VariableIndex]]</f>
        <v>8020003</v>
      </c>
      <c r="H2930" s="134">
        <f>Systematic[[#This Row],[SampleVariableLabel]]+100*Systematic[[#This Row],[State]]</f>
        <v>8021203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8</v>
      </c>
      <c r="B2931" s="1">
        <f t="shared" si="139"/>
        <v>2</v>
      </c>
      <c r="C2931" s="1">
        <f>IF(Systematic[[#This Row],[VariableIndex]]&gt;1,C2930,IF(C2930+1=StepsPerSubsample,0,C2930+1))</f>
        <v>12</v>
      </c>
      <c r="D2931" s="1">
        <f t="shared" si="137"/>
        <v>4</v>
      </c>
      <c r="E2931" s="1" t="str">
        <f>INDEX(Protocol[Mark],MATCH(C2931,Protocol[Step],0))</f>
        <v>11AsTm</v>
      </c>
      <c r="F2931" s="151" t="str">
        <f>INDEX(Variables[Variable],MATCH(Systematic[[#This Row],[VariableIndex]],Variables[Index],0))</f>
        <v>Flux control ratio</v>
      </c>
      <c r="G2931" s="134">
        <f>Systematic[[#This Row],[Sample]]*1000000+Systematic[[#This Row],[SubSample]]*10000+Systematic[[#This Row],[VariableIndex]]</f>
        <v>8020004</v>
      </c>
      <c r="H2931" s="134">
        <f>Systematic[[#This Row],[SampleVariableLabel]]+100*Systematic[[#This Row],[State]]</f>
        <v>8021204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8</v>
      </c>
      <c r="B2932" s="1">
        <f t="shared" si="139"/>
        <v>2</v>
      </c>
      <c r="C2932" s="1">
        <f>IF(Systematic[[#This Row],[VariableIndex]]&gt;1,C2931,IF(C2931+1=StepsPerSubsample,0,C2931+1))</f>
        <v>12</v>
      </c>
      <c r="D2932" s="1">
        <f t="shared" si="137"/>
        <v>5</v>
      </c>
      <c r="E2932" s="1" t="str">
        <f>INDEX(Protocol[Mark],MATCH(C2932,Protocol[Step],0))</f>
        <v>11AsTm</v>
      </c>
      <c r="F2932" s="151" t="str">
        <f>INDEX(Variables[Variable],MATCH(Systematic[[#This Row],[VariableIndex]],Variables[Index],0))</f>
        <v>Specific flux (mt)</v>
      </c>
      <c r="G2932" s="134">
        <f>Systematic[[#This Row],[Sample]]*1000000+Systematic[[#This Row],[SubSample]]*10000+Systematic[[#This Row],[VariableIndex]]</f>
        <v>8020005</v>
      </c>
      <c r="H2932" s="134">
        <f>Systematic[[#This Row],[SampleVariableLabel]]+100*Systematic[[#This Row],[State]]</f>
        <v>8021205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8</v>
      </c>
      <c r="B2933" s="1">
        <f t="shared" si="139"/>
        <v>2</v>
      </c>
      <c r="C2933" s="1">
        <f>IF(Systematic[[#This Row],[VariableIndex]]&gt;1,C2932,IF(C2932+1=StepsPerSubsample,0,C2932+1))</f>
        <v>12</v>
      </c>
      <c r="D2933" s="1">
        <f t="shared" si="137"/>
        <v>6</v>
      </c>
      <c r="E2933" s="1" t="str">
        <f>INDEX(Protocol[Mark],MATCH(C2933,Protocol[Step],0))</f>
        <v>11AsTm</v>
      </c>
      <c r="F2933" s="151" t="str">
        <f>INDEX(Variables[Variable],MATCH(Systematic[[#This Row],[VariableIndex]],Variables[Index],0))</f>
        <v>FCR (mt: ROX-corr.)</v>
      </c>
      <c r="G2933" s="134">
        <f>Systematic[[#This Row],[Sample]]*1000000+Systematic[[#This Row],[SubSample]]*10000+Systematic[[#This Row],[VariableIndex]]</f>
        <v>8020006</v>
      </c>
      <c r="H2933" s="134">
        <f>Systematic[[#This Row],[SampleVariableLabel]]+100*Systematic[[#This Row],[State]]</f>
        <v>8021206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8</v>
      </c>
      <c r="B2934" s="1">
        <f t="shared" si="139"/>
        <v>2</v>
      </c>
      <c r="C2934" s="1">
        <f>IF(Systematic[[#This Row],[VariableIndex]]&gt;1,C2933,IF(C2933+1=StepsPerSubsample,0,C2933+1))</f>
        <v>12</v>
      </c>
      <c r="D2934" s="1">
        <f t="shared" si="137"/>
        <v>7</v>
      </c>
      <c r="E2934" s="1" t="str">
        <f>INDEX(Protocol[Mark],MATCH(C2934,Protocol[Step],0))</f>
        <v>11AsTm</v>
      </c>
      <c r="F2934" s="151" t="str">
        <f>INDEX(Variables[Variable],MATCH(Systematic[[#This Row],[VariableIndex]],Variables[Index],0))</f>
        <v>FCR (mt: ROX-corr.)</v>
      </c>
      <c r="G2934" s="134">
        <f>Systematic[[#This Row],[Sample]]*1000000+Systematic[[#This Row],[SubSample]]*10000+Systematic[[#This Row],[VariableIndex]]</f>
        <v>8020007</v>
      </c>
      <c r="H2934" s="134">
        <f>Systematic[[#This Row],[SampleVariableLabel]]+100*Systematic[[#This Row],[State]]</f>
        <v>8021207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8</v>
      </c>
      <c r="B2935" s="1">
        <f t="shared" si="139"/>
        <v>2</v>
      </c>
      <c r="C2935" s="1">
        <f>IF(Systematic[[#This Row],[VariableIndex]]&gt;1,C2934,IF(C2934+1=StepsPerSubsample,0,C2934+1))</f>
        <v>13</v>
      </c>
      <c r="D2935" s="1">
        <f t="shared" si="137"/>
        <v>1</v>
      </c>
      <c r="E2935" s="1" t="str">
        <f>INDEX(Protocol[Mark],MATCH(C2935,Protocol[Step],0))</f>
        <v>12Azd</v>
      </c>
      <c r="F2935" s="151" t="str">
        <f>INDEX(Variables[Variable],MATCH(Systematic[[#This Row],[VariableIndex]],Variables[Index],0))</f>
        <v>O2 concentration</v>
      </c>
      <c r="G2935" s="134">
        <f>Systematic[[#This Row],[Sample]]*1000000+Systematic[[#This Row],[SubSample]]*10000+Systematic[[#This Row],[VariableIndex]]</f>
        <v>8020001</v>
      </c>
      <c r="H2935" s="134">
        <f>Systematic[[#This Row],[SampleVariableLabel]]+100*Systematic[[#This Row],[State]]</f>
        <v>8021301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8</v>
      </c>
      <c r="B2936" s="1">
        <f t="shared" si="139"/>
        <v>2</v>
      </c>
      <c r="C2936" s="1">
        <f>IF(Systematic[[#This Row],[VariableIndex]]&gt;1,C2935,IF(C2935+1=StepsPerSubsample,0,C2935+1))</f>
        <v>13</v>
      </c>
      <c r="D2936" s="1">
        <f t="shared" si="137"/>
        <v>2</v>
      </c>
      <c r="E2936" s="1" t="str">
        <f>INDEX(Protocol[Mark],MATCH(C2936,Protocol[Step],0))</f>
        <v>12Azd</v>
      </c>
      <c r="F2936" s="151" t="str">
        <f>INDEX(Variables[Variable],MATCH(Systematic[[#This Row],[VariableIndex]],Variables[Index],0))</f>
        <v>O2 flux per volume</v>
      </c>
      <c r="G2936" s="134">
        <f>Systematic[[#This Row],[Sample]]*1000000+Systematic[[#This Row],[SubSample]]*10000+Systematic[[#This Row],[VariableIndex]]</f>
        <v>8020002</v>
      </c>
      <c r="H2936" s="134">
        <f>Systematic[[#This Row],[SampleVariableLabel]]+100*Systematic[[#This Row],[State]]</f>
        <v>8021302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8</v>
      </c>
      <c r="B2937" s="1">
        <f t="shared" si="139"/>
        <v>2</v>
      </c>
      <c r="C2937" s="1">
        <f>IF(Systematic[[#This Row],[VariableIndex]]&gt;1,C2936,IF(C2936+1=StepsPerSubsample,0,C2936+1))</f>
        <v>13</v>
      </c>
      <c r="D2937" s="1">
        <f t="shared" si="137"/>
        <v>3</v>
      </c>
      <c r="E2937" s="1" t="str">
        <f>INDEX(Protocol[Mark],MATCH(C2937,Protocol[Step],0))</f>
        <v>12Azd</v>
      </c>
      <c r="F2937" s="151" t="str">
        <f>INDEX(Variables[Variable],MATCH(Systematic[[#This Row],[VariableIndex]],Variables[Index],0))</f>
        <v>Specific flux</v>
      </c>
      <c r="G2937" s="134">
        <f>Systematic[[#This Row],[Sample]]*1000000+Systematic[[#This Row],[SubSample]]*10000+Systematic[[#This Row],[VariableIndex]]</f>
        <v>8020003</v>
      </c>
      <c r="H2937" s="134">
        <f>Systematic[[#This Row],[SampleVariableLabel]]+100*Systematic[[#This Row],[State]]</f>
        <v>8021303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8</v>
      </c>
      <c r="B2938" s="1">
        <f t="shared" si="139"/>
        <v>2</v>
      </c>
      <c r="C2938" s="1">
        <f>IF(Systematic[[#This Row],[VariableIndex]]&gt;1,C2937,IF(C2937+1=StepsPerSubsample,0,C2937+1))</f>
        <v>13</v>
      </c>
      <c r="D2938" s="1">
        <f t="shared" si="137"/>
        <v>4</v>
      </c>
      <c r="E2938" s="1" t="str">
        <f>INDEX(Protocol[Mark],MATCH(C2938,Protocol[Step],0))</f>
        <v>12Azd</v>
      </c>
      <c r="F2938" s="151" t="str">
        <f>INDEX(Variables[Variable],MATCH(Systematic[[#This Row],[VariableIndex]],Variables[Index],0))</f>
        <v>Flux control ratio</v>
      </c>
      <c r="G2938" s="134">
        <f>Systematic[[#This Row],[Sample]]*1000000+Systematic[[#This Row],[SubSample]]*10000+Systematic[[#This Row],[VariableIndex]]</f>
        <v>8020004</v>
      </c>
      <c r="H2938" s="134">
        <f>Systematic[[#This Row],[SampleVariableLabel]]+100*Systematic[[#This Row],[State]]</f>
        <v>8021304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8</v>
      </c>
      <c r="B2939" s="1">
        <f t="shared" si="139"/>
        <v>2</v>
      </c>
      <c r="C2939" s="1">
        <f>IF(Systematic[[#This Row],[VariableIndex]]&gt;1,C2938,IF(C2938+1=StepsPerSubsample,0,C2938+1))</f>
        <v>13</v>
      </c>
      <c r="D2939" s="1">
        <f t="shared" si="137"/>
        <v>5</v>
      </c>
      <c r="E2939" s="1" t="str">
        <f>INDEX(Protocol[Mark],MATCH(C2939,Protocol[Step],0))</f>
        <v>12Azd</v>
      </c>
      <c r="F2939" s="151" t="str">
        <f>INDEX(Variables[Variable],MATCH(Systematic[[#This Row],[VariableIndex]],Variables[Index],0))</f>
        <v>Specific flux (mt)</v>
      </c>
      <c r="G2939" s="134">
        <f>Systematic[[#This Row],[Sample]]*1000000+Systematic[[#This Row],[SubSample]]*10000+Systematic[[#This Row],[VariableIndex]]</f>
        <v>8020005</v>
      </c>
      <c r="H2939" s="134">
        <f>Systematic[[#This Row],[SampleVariableLabel]]+100*Systematic[[#This Row],[State]]</f>
        <v>8021305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8</v>
      </c>
      <c r="B2940" s="1">
        <f t="shared" si="139"/>
        <v>2</v>
      </c>
      <c r="C2940" s="1">
        <f>IF(Systematic[[#This Row],[VariableIndex]]&gt;1,C2939,IF(C2939+1=StepsPerSubsample,0,C2939+1))</f>
        <v>13</v>
      </c>
      <c r="D2940" s="1">
        <f t="shared" si="137"/>
        <v>6</v>
      </c>
      <c r="E2940" s="1" t="str">
        <f>INDEX(Protocol[Mark],MATCH(C2940,Protocol[Step],0))</f>
        <v>12Azd</v>
      </c>
      <c r="F2940" s="151" t="str">
        <f>INDEX(Variables[Variable],MATCH(Systematic[[#This Row],[VariableIndex]],Variables[Index],0))</f>
        <v>FCR (mt: ROX-corr.)</v>
      </c>
      <c r="G2940" s="134">
        <f>Systematic[[#This Row],[Sample]]*1000000+Systematic[[#This Row],[SubSample]]*10000+Systematic[[#This Row],[VariableIndex]]</f>
        <v>8020006</v>
      </c>
      <c r="H2940" s="134">
        <f>Systematic[[#This Row],[SampleVariableLabel]]+100*Systematic[[#This Row],[State]]</f>
        <v>8021306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8</v>
      </c>
      <c r="B2941" s="1">
        <f t="shared" si="139"/>
        <v>2</v>
      </c>
      <c r="C2941" s="1">
        <f>IF(Systematic[[#This Row],[VariableIndex]]&gt;1,C2940,IF(C2940+1=StepsPerSubsample,0,C2940+1))</f>
        <v>13</v>
      </c>
      <c r="D2941" s="1">
        <f t="shared" si="137"/>
        <v>7</v>
      </c>
      <c r="E2941" s="1" t="str">
        <f>INDEX(Protocol[Mark],MATCH(C2941,Protocol[Step],0))</f>
        <v>12Azd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8020007</v>
      </c>
      <c r="H2941" s="134">
        <f>Systematic[[#This Row],[SampleVariableLabel]]+100*Systematic[[#This Row],[State]]</f>
        <v>8021307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8</v>
      </c>
      <c r="B2942" s="1">
        <f t="shared" si="139"/>
        <v>3</v>
      </c>
      <c r="C2942" s="1">
        <f>IF(Systematic[[#This Row],[VariableIndex]]&gt;1,C2941,IF(C2941+1=StepsPerSubsample,0,C2941+1))</f>
        <v>0</v>
      </c>
      <c r="D2942" s="1">
        <f t="shared" si="137"/>
        <v>1</v>
      </c>
      <c r="E2942" s="1" t="str">
        <f>INDEX(Protocol[Mark],MATCH(C2942,Protocol[Step],0))</f>
        <v>1ce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8030001</v>
      </c>
      <c r="H2942" s="134">
        <f>Systematic[[#This Row],[SampleVariableLabel]]+100*Systematic[[#This Row],[State]]</f>
        <v>8030001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8</v>
      </c>
      <c r="B2943" s="1">
        <f t="shared" si="139"/>
        <v>3</v>
      </c>
      <c r="C2943" s="1">
        <f>IF(Systematic[[#This Row],[VariableIndex]]&gt;1,C2942,IF(C2942+1=StepsPerSubsample,0,C2942+1))</f>
        <v>0</v>
      </c>
      <c r="D2943" s="1">
        <f t="shared" si="137"/>
        <v>2</v>
      </c>
      <c r="E2943" s="1" t="str">
        <f>INDEX(Protocol[Mark],MATCH(C2943,Protocol[Step],0))</f>
        <v>1ce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8030002</v>
      </c>
      <c r="H2943" s="134">
        <f>Systematic[[#This Row],[SampleVariableLabel]]+100*Systematic[[#This Row],[State]]</f>
        <v>8030002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8</v>
      </c>
      <c r="B2944" s="1">
        <f t="shared" si="139"/>
        <v>3</v>
      </c>
      <c r="C2944" s="1">
        <f>IF(Systematic[[#This Row],[VariableIndex]]&gt;1,C2943,IF(C2943+1=StepsPerSubsample,0,C2943+1))</f>
        <v>0</v>
      </c>
      <c r="D2944" s="1">
        <f t="shared" si="137"/>
        <v>3</v>
      </c>
      <c r="E2944" s="1" t="str">
        <f>INDEX(Protocol[Mark],MATCH(C2944,Protocol[Step],0))</f>
        <v>1ce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8030003</v>
      </c>
      <c r="H2944" s="134">
        <f>Systematic[[#This Row],[SampleVariableLabel]]+100*Systematic[[#This Row],[State]]</f>
        <v>8030003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8</v>
      </c>
      <c r="B2945" s="1">
        <f t="shared" si="139"/>
        <v>3</v>
      </c>
      <c r="C2945" s="1">
        <f>IF(Systematic[[#This Row],[VariableIndex]]&gt;1,C2944,IF(C2944+1=StepsPerSubsample,0,C2944+1))</f>
        <v>0</v>
      </c>
      <c r="D2945" s="1">
        <f t="shared" si="137"/>
        <v>4</v>
      </c>
      <c r="E2945" s="1" t="str">
        <f>INDEX(Protocol[Mark],MATCH(C2945,Protocol[Step],0))</f>
        <v>1ce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8030004</v>
      </c>
      <c r="H2945" s="134">
        <f>Systematic[[#This Row],[SampleVariableLabel]]+100*Systematic[[#This Row],[State]]</f>
        <v>8030004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8</v>
      </c>
      <c r="B2946" s="1">
        <f t="shared" si="139"/>
        <v>3</v>
      </c>
      <c r="C2946" s="1">
        <f>IF(Systematic[[#This Row],[VariableIndex]]&gt;1,C2945,IF(C2945+1=StepsPerSubsample,0,C2945+1))</f>
        <v>0</v>
      </c>
      <c r="D2946" s="1">
        <f t="shared" si="137"/>
        <v>5</v>
      </c>
      <c r="E2946" s="1" t="str">
        <f>INDEX(Protocol[Mark],MATCH(C2946,Protocol[Step],0))</f>
        <v>1ce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8030005</v>
      </c>
      <c r="H2946" s="134">
        <f>Systematic[[#This Row],[SampleVariableLabel]]+100*Systematic[[#This Row],[State]]</f>
        <v>8030005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8</v>
      </c>
      <c r="B2947" s="1">
        <f t="shared" si="139"/>
        <v>3</v>
      </c>
      <c r="C2947" s="1">
        <f>IF(Systematic[[#This Row],[VariableIndex]]&gt;1,C2946,IF(C2946+1=StepsPerSubsample,0,C2946+1))</f>
        <v>0</v>
      </c>
      <c r="D2947" s="1">
        <f t="shared" ref="D2947:D3010" si="140">IF(D2946=nVariables,1,D2946+1)</f>
        <v>6</v>
      </c>
      <c r="E2947" s="1" t="str">
        <f>INDEX(Protocol[Mark],MATCH(C2947,Protocol[Step],0))</f>
        <v>1ce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8030006</v>
      </c>
      <c r="H2947" s="134">
        <f>Systematic[[#This Row],[SampleVariableLabel]]+100*Systematic[[#This Row],[State]]</f>
        <v>8030006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8</v>
      </c>
      <c r="B2948" s="1">
        <f t="shared" si="139"/>
        <v>3</v>
      </c>
      <c r="C2948" s="1">
        <f>IF(Systematic[[#This Row],[VariableIndex]]&gt;1,C2947,IF(C2947+1=StepsPerSubsample,0,C2947+1))</f>
        <v>0</v>
      </c>
      <c r="D2948" s="1">
        <f t="shared" si="140"/>
        <v>7</v>
      </c>
      <c r="E2948" s="1" t="str">
        <f>INDEX(Protocol[Mark],MATCH(C2948,Protocol[Step],0))</f>
        <v>1ce</v>
      </c>
      <c r="F2948" s="151" t="str">
        <f>INDEX(Variables[Variable],MATCH(Systematic[[#This Row],[VariableIndex]],Variables[Index],0))</f>
        <v>FCR (mt: ROX-corr.)</v>
      </c>
      <c r="G2948" s="134">
        <f>Systematic[[#This Row],[Sample]]*1000000+Systematic[[#This Row],[SubSample]]*10000+Systematic[[#This Row],[VariableIndex]]</f>
        <v>8030007</v>
      </c>
      <c r="H2948" s="134">
        <f>Systematic[[#This Row],[SampleVariableLabel]]+100*Systematic[[#This Row],[State]]</f>
        <v>8030007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8</v>
      </c>
      <c r="B2949" s="1">
        <f t="shared" si="139"/>
        <v>3</v>
      </c>
      <c r="C2949" s="1">
        <f>IF(Systematic[[#This Row],[VariableIndex]]&gt;1,C2948,IF(C2948+1=StepsPerSubsample,0,C2948+1))</f>
        <v>1</v>
      </c>
      <c r="D2949" s="1">
        <f t="shared" si="140"/>
        <v>1</v>
      </c>
      <c r="E2949" s="1" t="str">
        <f>INDEX(Protocol[Mark],MATCH(C2949,Protocol[Step],0))</f>
        <v>2P10</v>
      </c>
      <c r="F2949" s="151" t="str">
        <f>INDEX(Variables[Variable],MATCH(Systematic[[#This Row],[VariableIndex]],Variables[Index],0))</f>
        <v>O2 concentration</v>
      </c>
      <c r="G2949" s="134">
        <f>Systematic[[#This Row],[Sample]]*1000000+Systematic[[#This Row],[SubSample]]*10000+Systematic[[#This Row],[VariableIndex]]</f>
        <v>8030001</v>
      </c>
      <c r="H2949" s="134">
        <f>Systematic[[#This Row],[SampleVariableLabel]]+100*Systematic[[#This Row],[State]]</f>
        <v>8030101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8</v>
      </c>
      <c r="B2950" s="1">
        <f t="shared" si="139"/>
        <v>3</v>
      </c>
      <c r="C2950" s="1">
        <f>IF(Systematic[[#This Row],[VariableIndex]]&gt;1,C2949,IF(C2949+1=StepsPerSubsample,0,C2949+1))</f>
        <v>1</v>
      </c>
      <c r="D2950" s="1">
        <f t="shared" si="140"/>
        <v>2</v>
      </c>
      <c r="E2950" s="1" t="str">
        <f>INDEX(Protocol[Mark],MATCH(C2950,Protocol[Step],0))</f>
        <v>2P10</v>
      </c>
      <c r="F2950" s="151" t="str">
        <f>INDEX(Variables[Variable],MATCH(Systematic[[#This Row],[VariableIndex]],Variables[Index],0))</f>
        <v>O2 flux per volume</v>
      </c>
      <c r="G2950" s="134">
        <f>Systematic[[#This Row],[Sample]]*1000000+Systematic[[#This Row],[SubSample]]*10000+Systematic[[#This Row],[VariableIndex]]</f>
        <v>8030002</v>
      </c>
      <c r="H2950" s="134">
        <f>Systematic[[#This Row],[SampleVariableLabel]]+100*Systematic[[#This Row],[State]]</f>
        <v>8030102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8</v>
      </c>
      <c r="B2951" s="1">
        <f t="shared" si="139"/>
        <v>3</v>
      </c>
      <c r="C2951" s="1">
        <f>IF(Systematic[[#This Row],[VariableIndex]]&gt;1,C2950,IF(C2950+1=StepsPerSubsample,0,C2950+1))</f>
        <v>1</v>
      </c>
      <c r="D2951" s="1">
        <f t="shared" si="140"/>
        <v>3</v>
      </c>
      <c r="E2951" s="1" t="str">
        <f>INDEX(Protocol[Mark],MATCH(C2951,Protocol[Step],0))</f>
        <v>2P10</v>
      </c>
      <c r="F2951" s="151" t="str">
        <f>INDEX(Variables[Variable],MATCH(Systematic[[#This Row],[VariableIndex]],Variables[Index],0))</f>
        <v>Specific flux</v>
      </c>
      <c r="G2951" s="134">
        <f>Systematic[[#This Row],[Sample]]*1000000+Systematic[[#This Row],[SubSample]]*10000+Systematic[[#This Row],[VariableIndex]]</f>
        <v>8030003</v>
      </c>
      <c r="H2951" s="134">
        <f>Systematic[[#This Row],[SampleVariableLabel]]+100*Systematic[[#This Row],[State]]</f>
        <v>8030103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8</v>
      </c>
      <c r="B2952" s="1">
        <f t="shared" si="139"/>
        <v>3</v>
      </c>
      <c r="C2952" s="1">
        <f>IF(Systematic[[#This Row],[VariableIndex]]&gt;1,C2951,IF(C2951+1=StepsPerSubsample,0,C2951+1))</f>
        <v>1</v>
      </c>
      <c r="D2952" s="1">
        <f t="shared" si="140"/>
        <v>4</v>
      </c>
      <c r="E2952" s="1" t="str">
        <f>INDEX(Protocol[Mark],MATCH(C2952,Protocol[Step],0))</f>
        <v>2P10</v>
      </c>
      <c r="F2952" s="151" t="str">
        <f>INDEX(Variables[Variable],MATCH(Systematic[[#This Row],[VariableIndex]],Variables[Index],0))</f>
        <v>Flux control ratio</v>
      </c>
      <c r="G2952" s="134">
        <f>Systematic[[#This Row],[Sample]]*1000000+Systematic[[#This Row],[SubSample]]*10000+Systematic[[#This Row],[VariableIndex]]</f>
        <v>8030004</v>
      </c>
      <c r="H2952" s="134">
        <f>Systematic[[#This Row],[SampleVariableLabel]]+100*Systematic[[#This Row],[State]]</f>
        <v>8030104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8</v>
      </c>
      <c r="B2953" s="1">
        <f t="shared" si="139"/>
        <v>3</v>
      </c>
      <c r="C2953" s="1">
        <f>IF(Systematic[[#This Row],[VariableIndex]]&gt;1,C2952,IF(C2952+1=StepsPerSubsample,0,C2952+1))</f>
        <v>1</v>
      </c>
      <c r="D2953" s="1">
        <f t="shared" si="140"/>
        <v>5</v>
      </c>
      <c r="E2953" s="1" t="str">
        <f>INDEX(Protocol[Mark],MATCH(C2953,Protocol[Step],0))</f>
        <v>2P10</v>
      </c>
      <c r="F2953" s="151" t="str">
        <f>INDEX(Variables[Variable],MATCH(Systematic[[#This Row],[VariableIndex]],Variables[Index],0))</f>
        <v>Specific flux (mt)</v>
      </c>
      <c r="G2953" s="134">
        <f>Systematic[[#This Row],[Sample]]*1000000+Systematic[[#This Row],[SubSample]]*10000+Systematic[[#This Row],[VariableIndex]]</f>
        <v>8030005</v>
      </c>
      <c r="H2953" s="134">
        <f>Systematic[[#This Row],[SampleVariableLabel]]+100*Systematic[[#This Row],[State]]</f>
        <v>8030105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8</v>
      </c>
      <c r="B2954" s="1">
        <f t="shared" si="139"/>
        <v>3</v>
      </c>
      <c r="C2954" s="1">
        <f>IF(Systematic[[#This Row],[VariableIndex]]&gt;1,C2953,IF(C2953+1=StepsPerSubsample,0,C2953+1))</f>
        <v>1</v>
      </c>
      <c r="D2954" s="1">
        <f t="shared" si="140"/>
        <v>6</v>
      </c>
      <c r="E2954" s="1" t="str">
        <f>INDEX(Protocol[Mark],MATCH(C2954,Protocol[Step],0))</f>
        <v>2P10</v>
      </c>
      <c r="F2954" s="151" t="str">
        <f>INDEX(Variables[Variable],MATCH(Systematic[[#This Row],[VariableIndex]],Variables[Index],0))</f>
        <v>FCR (mt: ROX-corr.)</v>
      </c>
      <c r="G2954" s="134">
        <f>Systematic[[#This Row],[Sample]]*1000000+Systematic[[#This Row],[SubSample]]*10000+Systematic[[#This Row],[VariableIndex]]</f>
        <v>8030006</v>
      </c>
      <c r="H2954" s="134">
        <f>Systematic[[#This Row],[SampleVariableLabel]]+100*Systematic[[#This Row],[State]]</f>
        <v>8030106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8</v>
      </c>
      <c r="B2955" s="1">
        <f t="shared" si="139"/>
        <v>3</v>
      </c>
      <c r="C2955" s="1">
        <f>IF(Systematic[[#This Row],[VariableIndex]]&gt;1,C2954,IF(C2954+1=StepsPerSubsample,0,C2954+1))</f>
        <v>1</v>
      </c>
      <c r="D2955" s="1">
        <f t="shared" si="140"/>
        <v>7</v>
      </c>
      <c r="E2955" s="1" t="str">
        <f>INDEX(Protocol[Mark],MATCH(C2955,Protocol[Step],0))</f>
        <v>2P10</v>
      </c>
      <c r="F2955" s="151" t="str">
        <f>INDEX(Variables[Variable],MATCH(Systematic[[#This Row],[VariableIndex]],Variables[Index],0))</f>
        <v>FCR (mt: ROX-corr.)</v>
      </c>
      <c r="G2955" s="134">
        <f>Systematic[[#This Row],[Sample]]*1000000+Systematic[[#This Row],[SubSample]]*10000+Systematic[[#This Row],[VariableIndex]]</f>
        <v>8030007</v>
      </c>
      <c r="H2955" s="134">
        <f>Systematic[[#This Row],[SampleVariableLabel]]+100*Systematic[[#This Row],[State]]</f>
        <v>8030107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8</v>
      </c>
      <c r="B2956" s="1">
        <f t="shared" si="139"/>
        <v>3</v>
      </c>
      <c r="C2956" s="1">
        <f>IF(Systematic[[#This Row],[VariableIndex]]&gt;1,C2955,IF(C2955+1=StepsPerSubsample,0,C2955+1))</f>
        <v>2</v>
      </c>
      <c r="D2956" s="1">
        <f t="shared" si="140"/>
        <v>1</v>
      </c>
      <c r="E2956" s="1" t="str">
        <f>INDEX(Protocol[Mark],MATCH(C2956,Protocol[Step],0))</f>
        <v>3Omy</v>
      </c>
      <c r="F2956" s="151" t="str">
        <f>INDEX(Variables[Variable],MATCH(Systematic[[#This Row],[VariableIndex]],Variables[Index],0))</f>
        <v>O2 concentration</v>
      </c>
      <c r="G2956" s="134">
        <f>Systematic[[#This Row],[Sample]]*1000000+Systematic[[#This Row],[SubSample]]*10000+Systematic[[#This Row],[VariableIndex]]</f>
        <v>8030001</v>
      </c>
      <c r="H2956" s="134">
        <f>Systematic[[#This Row],[SampleVariableLabel]]+100*Systematic[[#This Row],[State]]</f>
        <v>8030201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8</v>
      </c>
      <c r="B2957" s="1">
        <f t="shared" si="139"/>
        <v>3</v>
      </c>
      <c r="C2957" s="1">
        <f>IF(Systematic[[#This Row],[VariableIndex]]&gt;1,C2956,IF(C2956+1=StepsPerSubsample,0,C2956+1))</f>
        <v>2</v>
      </c>
      <c r="D2957" s="1">
        <f t="shared" si="140"/>
        <v>2</v>
      </c>
      <c r="E2957" s="1" t="str">
        <f>INDEX(Protocol[Mark],MATCH(C2957,Protocol[Step],0))</f>
        <v>3Omy</v>
      </c>
      <c r="F2957" s="151" t="str">
        <f>INDEX(Variables[Variable],MATCH(Systematic[[#This Row],[VariableIndex]],Variables[Index],0))</f>
        <v>O2 flux per volume</v>
      </c>
      <c r="G2957" s="134">
        <f>Systematic[[#This Row],[Sample]]*1000000+Systematic[[#This Row],[SubSample]]*10000+Systematic[[#This Row],[VariableIndex]]</f>
        <v>8030002</v>
      </c>
      <c r="H2957" s="134">
        <f>Systematic[[#This Row],[SampleVariableLabel]]+100*Systematic[[#This Row],[State]]</f>
        <v>8030202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8</v>
      </c>
      <c r="B2958" s="1">
        <f t="shared" si="139"/>
        <v>3</v>
      </c>
      <c r="C2958" s="1">
        <f>IF(Systematic[[#This Row],[VariableIndex]]&gt;1,C2957,IF(C2957+1=StepsPerSubsample,0,C2957+1))</f>
        <v>2</v>
      </c>
      <c r="D2958" s="1">
        <f t="shared" si="140"/>
        <v>3</v>
      </c>
      <c r="E2958" s="1" t="str">
        <f>INDEX(Protocol[Mark],MATCH(C2958,Protocol[Step],0))</f>
        <v>3Omy</v>
      </c>
      <c r="F2958" s="151" t="str">
        <f>INDEX(Variables[Variable],MATCH(Systematic[[#This Row],[VariableIndex]],Variables[Index],0))</f>
        <v>Specific flux</v>
      </c>
      <c r="G2958" s="134">
        <f>Systematic[[#This Row],[Sample]]*1000000+Systematic[[#This Row],[SubSample]]*10000+Systematic[[#This Row],[VariableIndex]]</f>
        <v>8030003</v>
      </c>
      <c r="H2958" s="134">
        <f>Systematic[[#This Row],[SampleVariableLabel]]+100*Systematic[[#This Row],[State]]</f>
        <v>8030203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8</v>
      </c>
      <c r="B2959" s="1">
        <f t="shared" si="139"/>
        <v>3</v>
      </c>
      <c r="C2959" s="1">
        <f>IF(Systematic[[#This Row],[VariableIndex]]&gt;1,C2958,IF(C2958+1=StepsPerSubsample,0,C2958+1))</f>
        <v>2</v>
      </c>
      <c r="D2959" s="1">
        <f t="shared" si="140"/>
        <v>4</v>
      </c>
      <c r="E2959" s="1" t="str">
        <f>INDEX(Protocol[Mark],MATCH(C2959,Protocol[Step],0))</f>
        <v>3Omy</v>
      </c>
      <c r="F2959" s="151" t="str">
        <f>INDEX(Variables[Variable],MATCH(Systematic[[#This Row],[VariableIndex]],Variables[Index],0))</f>
        <v>Flux control ratio</v>
      </c>
      <c r="G2959" s="134">
        <f>Systematic[[#This Row],[Sample]]*1000000+Systematic[[#This Row],[SubSample]]*10000+Systematic[[#This Row],[VariableIndex]]</f>
        <v>8030004</v>
      </c>
      <c r="H2959" s="134">
        <f>Systematic[[#This Row],[SampleVariableLabel]]+100*Systematic[[#This Row],[State]]</f>
        <v>8030204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8</v>
      </c>
      <c r="B2960" s="1">
        <f t="shared" si="139"/>
        <v>3</v>
      </c>
      <c r="C2960" s="1">
        <f>IF(Systematic[[#This Row],[VariableIndex]]&gt;1,C2959,IF(C2959+1=StepsPerSubsample,0,C2959+1))</f>
        <v>2</v>
      </c>
      <c r="D2960" s="1">
        <f t="shared" si="140"/>
        <v>5</v>
      </c>
      <c r="E2960" s="1" t="str">
        <f>INDEX(Protocol[Mark],MATCH(C2960,Protocol[Step],0))</f>
        <v>3Omy</v>
      </c>
      <c r="F2960" s="151" t="str">
        <f>INDEX(Variables[Variable],MATCH(Systematic[[#This Row],[VariableIndex]],Variables[Index],0))</f>
        <v>Specific flux (mt)</v>
      </c>
      <c r="G2960" s="134">
        <f>Systematic[[#This Row],[Sample]]*1000000+Systematic[[#This Row],[SubSample]]*10000+Systematic[[#This Row],[VariableIndex]]</f>
        <v>8030005</v>
      </c>
      <c r="H2960" s="134">
        <f>Systematic[[#This Row],[SampleVariableLabel]]+100*Systematic[[#This Row],[State]]</f>
        <v>8030205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8</v>
      </c>
      <c r="B2961" s="1">
        <f t="shared" si="139"/>
        <v>3</v>
      </c>
      <c r="C2961" s="1">
        <f>IF(Systematic[[#This Row],[VariableIndex]]&gt;1,C2960,IF(C2960+1=StepsPerSubsample,0,C2960+1))</f>
        <v>2</v>
      </c>
      <c r="D2961" s="1">
        <f t="shared" si="140"/>
        <v>6</v>
      </c>
      <c r="E2961" s="1" t="str">
        <f>INDEX(Protocol[Mark],MATCH(C2961,Protocol[Step],0))</f>
        <v>3Omy</v>
      </c>
      <c r="F2961" s="151" t="str">
        <f>INDEX(Variables[Variable],MATCH(Systematic[[#This Row],[VariableIndex]],Variables[Index],0))</f>
        <v>FCR (mt: ROX-corr.)</v>
      </c>
      <c r="G2961" s="134">
        <f>Systematic[[#This Row],[Sample]]*1000000+Systematic[[#This Row],[SubSample]]*10000+Systematic[[#This Row],[VariableIndex]]</f>
        <v>8030006</v>
      </c>
      <c r="H2961" s="134">
        <f>Systematic[[#This Row],[SampleVariableLabel]]+100*Systematic[[#This Row],[State]]</f>
        <v>8030206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8</v>
      </c>
      <c r="B2962" s="1">
        <f t="shared" si="139"/>
        <v>3</v>
      </c>
      <c r="C2962" s="1">
        <f>IF(Systematic[[#This Row],[VariableIndex]]&gt;1,C2961,IF(C2961+1=StepsPerSubsample,0,C2961+1))</f>
        <v>2</v>
      </c>
      <c r="D2962" s="1">
        <f t="shared" si="140"/>
        <v>7</v>
      </c>
      <c r="E2962" s="1" t="str">
        <f>INDEX(Protocol[Mark],MATCH(C2962,Protocol[Step],0))</f>
        <v>3Omy</v>
      </c>
      <c r="F2962" s="151" t="str">
        <f>INDEX(Variables[Variable],MATCH(Systematic[[#This Row],[VariableIndex]],Variables[Index],0))</f>
        <v>FCR (mt: ROX-corr.)</v>
      </c>
      <c r="G2962" s="134">
        <f>Systematic[[#This Row],[Sample]]*1000000+Systematic[[#This Row],[SubSample]]*10000+Systematic[[#This Row],[VariableIndex]]</f>
        <v>8030007</v>
      </c>
      <c r="H2962" s="134">
        <f>Systematic[[#This Row],[SampleVariableLabel]]+100*Systematic[[#This Row],[State]]</f>
        <v>8030207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8</v>
      </c>
      <c r="B2963" s="1">
        <f t="shared" si="139"/>
        <v>3</v>
      </c>
      <c r="C2963" s="1">
        <f>IF(Systematic[[#This Row],[VariableIndex]]&gt;1,C2962,IF(C2962+1=StepsPerSubsample,0,C2962+1))</f>
        <v>3</v>
      </c>
      <c r="D2963" s="1">
        <f t="shared" si="140"/>
        <v>1</v>
      </c>
      <c r="E2963" s="1" t="str">
        <f>INDEX(Protocol[Mark],MATCH(C2963,Protocol[Step],0))</f>
        <v>4U</v>
      </c>
      <c r="F2963" s="151" t="str">
        <f>INDEX(Variables[Variable],MATCH(Systematic[[#This Row],[VariableIndex]],Variables[Index],0))</f>
        <v>O2 concentration</v>
      </c>
      <c r="G2963" s="134">
        <f>Systematic[[#This Row],[Sample]]*1000000+Systematic[[#This Row],[SubSample]]*10000+Systematic[[#This Row],[VariableIndex]]</f>
        <v>8030001</v>
      </c>
      <c r="H2963" s="134">
        <f>Systematic[[#This Row],[SampleVariableLabel]]+100*Systematic[[#This Row],[State]]</f>
        <v>8030301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8</v>
      </c>
      <c r="B2964" s="1">
        <f t="shared" si="139"/>
        <v>3</v>
      </c>
      <c r="C2964" s="1">
        <f>IF(Systematic[[#This Row],[VariableIndex]]&gt;1,C2963,IF(C2963+1=StepsPerSubsample,0,C2963+1))</f>
        <v>3</v>
      </c>
      <c r="D2964" s="1">
        <f t="shared" si="140"/>
        <v>2</v>
      </c>
      <c r="E2964" s="1" t="str">
        <f>INDEX(Protocol[Mark],MATCH(C2964,Protocol[Step],0))</f>
        <v>4U</v>
      </c>
      <c r="F2964" s="151" t="str">
        <f>INDEX(Variables[Variable],MATCH(Systematic[[#This Row],[VariableIndex]],Variables[Index],0))</f>
        <v>O2 flux per volume</v>
      </c>
      <c r="G2964" s="134">
        <f>Systematic[[#This Row],[Sample]]*1000000+Systematic[[#This Row],[SubSample]]*10000+Systematic[[#This Row],[VariableIndex]]</f>
        <v>8030002</v>
      </c>
      <c r="H2964" s="134">
        <f>Systematic[[#This Row],[SampleVariableLabel]]+100*Systematic[[#This Row],[State]]</f>
        <v>8030302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8</v>
      </c>
      <c r="B2965" s="1">
        <f t="shared" si="139"/>
        <v>3</v>
      </c>
      <c r="C2965" s="1">
        <f>IF(Systematic[[#This Row],[VariableIndex]]&gt;1,C2964,IF(C2964+1=StepsPerSubsample,0,C2964+1))</f>
        <v>3</v>
      </c>
      <c r="D2965" s="1">
        <f t="shared" si="140"/>
        <v>3</v>
      </c>
      <c r="E2965" s="1" t="str">
        <f>INDEX(Protocol[Mark],MATCH(C2965,Protocol[Step],0))</f>
        <v>4U</v>
      </c>
      <c r="F2965" s="151" t="str">
        <f>INDEX(Variables[Variable],MATCH(Systematic[[#This Row],[VariableIndex]],Variables[Index],0))</f>
        <v>Specific flux</v>
      </c>
      <c r="G2965" s="134">
        <f>Systematic[[#This Row],[Sample]]*1000000+Systematic[[#This Row],[SubSample]]*10000+Systematic[[#This Row],[VariableIndex]]</f>
        <v>8030003</v>
      </c>
      <c r="H2965" s="134">
        <f>Systematic[[#This Row],[SampleVariableLabel]]+100*Systematic[[#This Row],[State]]</f>
        <v>8030303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8</v>
      </c>
      <c r="B2966" s="1">
        <f t="shared" si="139"/>
        <v>3</v>
      </c>
      <c r="C2966" s="1">
        <f>IF(Systematic[[#This Row],[VariableIndex]]&gt;1,C2965,IF(C2965+1=StepsPerSubsample,0,C2965+1))</f>
        <v>3</v>
      </c>
      <c r="D2966" s="1">
        <f t="shared" si="140"/>
        <v>4</v>
      </c>
      <c r="E2966" s="1" t="str">
        <f>INDEX(Protocol[Mark],MATCH(C2966,Protocol[Step],0))</f>
        <v>4U</v>
      </c>
      <c r="F2966" s="151" t="str">
        <f>INDEX(Variables[Variable],MATCH(Systematic[[#This Row],[VariableIndex]],Variables[Index],0))</f>
        <v>Flux control ratio</v>
      </c>
      <c r="G2966" s="134">
        <f>Systematic[[#This Row],[Sample]]*1000000+Systematic[[#This Row],[SubSample]]*10000+Systematic[[#This Row],[VariableIndex]]</f>
        <v>8030004</v>
      </c>
      <c r="H2966" s="134">
        <f>Systematic[[#This Row],[SampleVariableLabel]]+100*Systematic[[#This Row],[State]]</f>
        <v>8030304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8</v>
      </c>
      <c r="B2967" s="1">
        <f t="shared" si="139"/>
        <v>3</v>
      </c>
      <c r="C2967" s="1">
        <f>IF(Systematic[[#This Row],[VariableIndex]]&gt;1,C2966,IF(C2966+1=StepsPerSubsample,0,C2966+1))</f>
        <v>3</v>
      </c>
      <c r="D2967" s="1">
        <f t="shared" si="140"/>
        <v>5</v>
      </c>
      <c r="E2967" s="1" t="str">
        <f>INDEX(Protocol[Mark],MATCH(C2967,Protocol[Step],0))</f>
        <v>4U</v>
      </c>
      <c r="F2967" s="151" t="str">
        <f>INDEX(Variables[Variable],MATCH(Systematic[[#This Row],[VariableIndex]],Variables[Index],0))</f>
        <v>Specific flux (mt)</v>
      </c>
      <c r="G2967" s="134">
        <f>Systematic[[#This Row],[Sample]]*1000000+Systematic[[#This Row],[SubSample]]*10000+Systematic[[#This Row],[VariableIndex]]</f>
        <v>8030005</v>
      </c>
      <c r="H2967" s="134">
        <f>Systematic[[#This Row],[SampleVariableLabel]]+100*Systematic[[#This Row],[State]]</f>
        <v>8030305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8</v>
      </c>
      <c r="B2968" s="1">
        <f t="shared" si="139"/>
        <v>3</v>
      </c>
      <c r="C2968" s="1">
        <f>IF(Systematic[[#This Row],[VariableIndex]]&gt;1,C2967,IF(C2967+1=StepsPerSubsample,0,C2967+1))</f>
        <v>3</v>
      </c>
      <c r="D2968" s="1">
        <f t="shared" si="140"/>
        <v>6</v>
      </c>
      <c r="E2968" s="1" t="str">
        <f>INDEX(Protocol[Mark],MATCH(C2968,Protocol[Step],0))</f>
        <v>4U</v>
      </c>
      <c r="F2968" s="151" t="str">
        <f>INDEX(Variables[Variable],MATCH(Systematic[[#This Row],[VariableIndex]],Variables[Index],0))</f>
        <v>FCR (mt: ROX-corr.)</v>
      </c>
      <c r="G2968" s="134">
        <f>Systematic[[#This Row],[Sample]]*1000000+Systematic[[#This Row],[SubSample]]*10000+Systematic[[#This Row],[VariableIndex]]</f>
        <v>8030006</v>
      </c>
      <c r="H2968" s="134">
        <f>Systematic[[#This Row],[SampleVariableLabel]]+100*Systematic[[#This Row],[State]]</f>
        <v>8030306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8</v>
      </c>
      <c r="B2969" s="1">
        <f t="shared" si="139"/>
        <v>3</v>
      </c>
      <c r="C2969" s="1">
        <f>IF(Systematic[[#This Row],[VariableIndex]]&gt;1,C2968,IF(C2968+1=StepsPerSubsample,0,C2968+1))</f>
        <v>3</v>
      </c>
      <c r="D2969" s="1">
        <f t="shared" si="140"/>
        <v>7</v>
      </c>
      <c r="E2969" s="1" t="str">
        <f>INDEX(Protocol[Mark],MATCH(C2969,Protocol[Step],0))</f>
        <v>4U</v>
      </c>
      <c r="F2969" s="151" t="str">
        <f>INDEX(Variables[Variable],MATCH(Systematic[[#This Row],[VariableIndex]],Variables[Index],0))</f>
        <v>FCR (mt: ROX-corr.)</v>
      </c>
      <c r="G2969" s="134">
        <f>Systematic[[#This Row],[Sample]]*1000000+Systematic[[#This Row],[SubSample]]*10000+Systematic[[#This Row],[VariableIndex]]</f>
        <v>8030007</v>
      </c>
      <c r="H2969" s="134">
        <f>Systematic[[#This Row],[SampleVariableLabel]]+100*Systematic[[#This Row],[State]]</f>
        <v>8030307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8</v>
      </c>
      <c r="B2970" s="1">
        <f t="shared" si="139"/>
        <v>3</v>
      </c>
      <c r="C2970" s="1">
        <f>IF(Systematic[[#This Row],[VariableIndex]]&gt;1,C2969,IF(C2969+1=StepsPerSubsample,0,C2969+1))</f>
        <v>4</v>
      </c>
      <c r="D2970" s="1">
        <f t="shared" si="140"/>
        <v>1</v>
      </c>
      <c r="E2970" s="1" t="str">
        <f>INDEX(Protocol[Mark],MATCH(C2970,Protocol[Step],0))</f>
        <v>5Glc</v>
      </c>
      <c r="F2970" s="151" t="str">
        <f>INDEX(Variables[Variable],MATCH(Systematic[[#This Row],[VariableIndex]],Variables[Index],0))</f>
        <v>O2 concentration</v>
      </c>
      <c r="G2970" s="134">
        <f>Systematic[[#This Row],[Sample]]*1000000+Systematic[[#This Row],[SubSample]]*10000+Systematic[[#This Row],[VariableIndex]]</f>
        <v>8030001</v>
      </c>
      <c r="H2970" s="134">
        <f>Systematic[[#This Row],[SampleVariableLabel]]+100*Systematic[[#This Row],[State]]</f>
        <v>8030401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8</v>
      </c>
      <c r="B2971" s="1">
        <f t="shared" si="139"/>
        <v>3</v>
      </c>
      <c r="C2971" s="1">
        <f>IF(Systematic[[#This Row],[VariableIndex]]&gt;1,C2970,IF(C2970+1=StepsPerSubsample,0,C2970+1))</f>
        <v>4</v>
      </c>
      <c r="D2971" s="1">
        <f t="shared" si="140"/>
        <v>2</v>
      </c>
      <c r="E2971" s="1" t="str">
        <f>INDEX(Protocol[Mark],MATCH(C2971,Protocol[Step],0))</f>
        <v>5Glc</v>
      </c>
      <c r="F2971" s="151" t="str">
        <f>INDEX(Variables[Variable],MATCH(Systematic[[#This Row],[VariableIndex]],Variables[Index],0))</f>
        <v>O2 flux per volume</v>
      </c>
      <c r="G2971" s="134">
        <f>Systematic[[#This Row],[Sample]]*1000000+Systematic[[#This Row],[SubSample]]*10000+Systematic[[#This Row],[VariableIndex]]</f>
        <v>8030002</v>
      </c>
      <c r="H2971" s="134">
        <f>Systematic[[#This Row],[SampleVariableLabel]]+100*Systematic[[#This Row],[State]]</f>
        <v>8030402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8</v>
      </c>
      <c r="B2972" s="1">
        <f t="shared" si="139"/>
        <v>3</v>
      </c>
      <c r="C2972" s="1">
        <f>IF(Systematic[[#This Row],[VariableIndex]]&gt;1,C2971,IF(C2971+1=StepsPerSubsample,0,C2971+1))</f>
        <v>4</v>
      </c>
      <c r="D2972" s="1">
        <f t="shared" si="140"/>
        <v>3</v>
      </c>
      <c r="E2972" s="1" t="str">
        <f>INDEX(Protocol[Mark],MATCH(C2972,Protocol[Step],0))</f>
        <v>5Glc</v>
      </c>
      <c r="F2972" s="151" t="str">
        <f>INDEX(Variables[Variable],MATCH(Systematic[[#This Row],[VariableIndex]],Variables[Index],0))</f>
        <v>Specific flux</v>
      </c>
      <c r="G2972" s="134">
        <f>Systematic[[#This Row],[Sample]]*1000000+Systematic[[#This Row],[SubSample]]*10000+Systematic[[#This Row],[VariableIndex]]</f>
        <v>8030003</v>
      </c>
      <c r="H2972" s="134">
        <f>Systematic[[#This Row],[SampleVariableLabel]]+100*Systematic[[#This Row],[State]]</f>
        <v>8030403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8</v>
      </c>
      <c r="B2973" s="1">
        <f t="shared" si="139"/>
        <v>3</v>
      </c>
      <c r="C2973" s="1">
        <f>IF(Systematic[[#This Row],[VariableIndex]]&gt;1,C2972,IF(C2972+1=StepsPerSubsample,0,C2972+1))</f>
        <v>4</v>
      </c>
      <c r="D2973" s="1">
        <f t="shared" si="140"/>
        <v>4</v>
      </c>
      <c r="E2973" s="1" t="str">
        <f>INDEX(Protocol[Mark],MATCH(C2973,Protocol[Step],0))</f>
        <v>5Glc</v>
      </c>
      <c r="F2973" s="151" t="str">
        <f>INDEX(Variables[Variable],MATCH(Systematic[[#This Row],[VariableIndex]],Variables[Index],0))</f>
        <v>Flux control ratio</v>
      </c>
      <c r="G2973" s="134">
        <f>Systematic[[#This Row],[Sample]]*1000000+Systematic[[#This Row],[SubSample]]*10000+Systematic[[#This Row],[VariableIndex]]</f>
        <v>8030004</v>
      </c>
      <c r="H2973" s="134">
        <f>Systematic[[#This Row],[SampleVariableLabel]]+100*Systematic[[#This Row],[State]]</f>
        <v>8030404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8</v>
      </c>
      <c r="B2974" s="1">
        <f t="shared" si="139"/>
        <v>3</v>
      </c>
      <c r="C2974" s="1">
        <f>IF(Systematic[[#This Row],[VariableIndex]]&gt;1,C2973,IF(C2973+1=StepsPerSubsample,0,C2973+1))</f>
        <v>4</v>
      </c>
      <c r="D2974" s="1">
        <f t="shared" si="140"/>
        <v>5</v>
      </c>
      <c r="E2974" s="1" t="str">
        <f>INDEX(Protocol[Mark],MATCH(C2974,Protocol[Step],0))</f>
        <v>5Glc</v>
      </c>
      <c r="F2974" s="151" t="str">
        <f>INDEX(Variables[Variable],MATCH(Systematic[[#This Row],[VariableIndex]],Variables[Index],0))</f>
        <v>Specific flux (mt)</v>
      </c>
      <c r="G2974" s="134">
        <f>Systematic[[#This Row],[Sample]]*1000000+Systematic[[#This Row],[SubSample]]*10000+Systematic[[#This Row],[VariableIndex]]</f>
        <v>8030005</v>
      </c>
      <c r="H2974" s="134">
        <f>Systematic[[#This Row],[SampleVariableLabel]]+100*Systematic[[#This Row],[State]]</f>
        <v>8030405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8</v>
      </c>
      <c r="B2975" s="1">
        <f t="shared" si="139"/>
        <v>3</v>
      </c>
      <c r="C2975" s="1">
        <f>IF(Systematic[[#This Row],[VariableIndex]]&gt;1,C2974,IF(C2974+1=StepsPerSubsample,0,C2974+1))</f>
        <v>4</v>
      </c>
      <c r="D2975" s="1">
        <f t="shared" si="140"/>
        <v>6</v>
      </c>
      <c r="E2975" s="1" t="str">
        <f>INDEX(Protocol[Mark],MATCH(C2975,Protocol[Step],0))</f>
        <v>5Glc</v>
      </c>
      <c r="F2975" s="151" t="str">
        <f>INDEX(Variables[Variable],MATCH(Systematic[[#This Row],[VariableIndex]],Variables[Index],0))</f>
        <v>FCR (mt: ROX-corr.)</v>
      </c>
      <c r="G2975" s="134">
        <f>Systematic[[#This Row],[Sample]]*1000000+Systematic[[#This Row],[SubSample]]*10000+Systematic[[#This Row],[VariableIndex]]</f>
        <v>8030006</v>
      </c>
      <c r="H2975" s="134">
        <f>Systematic[[#This Row],[SampleVariableLabel]]+100*Systematic[[#This Row],[State]]</f>
        <v>8030406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8</v>
      </c>
      <c r="B2976" s="1">
        <f t="shared" si="139"/>
        <v>3</v>
      </c>
      <c r="C2976" s="1">
        <f>IF(Systematic[[#This Row],[VariableIndex]]&gt;1,C2975,IF(C2975+1=StepsPerSubsample,0,C2975+1))</f>
        <v>4</v>
      </c>
      <c r="D2976" s="1">
        <f t="shared" si="140"/>
        <v>7</v>
      </c>
      <c r="E2976" s="1" t="str">
        <f>INDEX(Protocol[Mark],MATCH(C2976,Protocol[Step],0))</f>
        <v>5Glc</v>
      </c>
      <c r="F2976" s="151" t="str">
        <f>INDEX(Variables[Variable],MATCH(Systematic[[#This Row],[VariableIndex]],Variables[Index],0))</f>
        <v>FCR (mt: ROX-corr.)</v>
      </c>
      <c r="G2976" s="134">
        <f>Systematic[[#This Row],[Sample]]*1000000+Systematic[[#This Row],[SubSample]]*10000+Systematic[[#This Row],[VariableIndex]]</f>
        <v>8030007</v>
      </c>
      <c r="H2976" s="134">
        <f>Systematic[[#This Row],[SampleVariableLabel]]+100*Systematic[[#This Row],[State]]</f>
        <v>8030407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8</v>
      </c>
      <c r="B2977" s="1">
        <f t="shared" si="139"/>
        <v>3</v>
      </c>
      <c r="C2977" s="1">
        <f>IF(Systematic[[#This Row],[VariableIndex]]&gt;1,C2976,IF(C2976+1=StepsPerSubsample,0,C2976+1))</f>
        <v>5</v>
      </c>
      <c r="D2977" s="1">
        <f t="shared" si="140"/>
        <v>1</v>
      </c>
      <c r="E2977" s="1" t="str">
        <f>INDEX(Protocol[Mark],MATCH(C2977,Protocol[Step],0))</f>
        <v>6M2</v>
      </c>
      <c r="F2977" s="151" t="str">
        <f>INDEX(Variables[Variable],MATCH(Systematic[[#This Row],[VariableIndex]],Variables[Index],0))</f>
        <v>O2 concentration</v>
      </c>
      <c r="G2977" s="134">
        <f>Systematic[[#This Row],[Sample]]*1000000+Systematic[[#This Row],[SubSample]]*10000+Systematic[[#This Row],[VariableIndex]]</f>
        <v>8030001</v>
      </c>
      <c r="H2977" s="134">
        <f>Systematic[[#This Row],[SampleVariableLabel]]+100*Systematic[[#This Row],[State]]</f>
        <v>8030501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8</v>
      </c>
      <c r="B2978" s="1">
        <f t="shared" si="139"/>
        <v>3</v>
      </c>
      <c r="C2978" s="1">
        <f>IF(Systematic[[#This Row],[VariableIndex]]&gt;1,C2977,IF(C2977+1=StepsPerSubsample,0,C2977+1))</f>
        <v>5</v>
      </c>
      <c r="D2978" s="1">
        <f t="shared" si="140"/>
        <v>2</v>
      </c>
      <c r="E2978" s="1" t="str">
        <f>INDEX(Protocol[Mark],MATCH(C2978,Protocol[Step],0))</f>
        <v>6M2</v>
      </c>
      <c r="F2978" s="151" t="str">
        <f>INDEX(Variables[Variable],MATCH(Systematic[[#This Row],[VariableIndex]],Variables[Index],0))</f>
        <v>O2 flux per volume</v>
      </c>
      <c r="G2978" s="134">
        <f>Systematic[[#This Row],[Sample]]*1000000+Systematic[[#This Row],[SubSample]]*10000+Systematic[[#This Row],[VariableIndex]]</f>
        <v>8030002</v>
      </c>
      <c r="H2978" s="134">
        <f>Systematic[[#This Row],[SampleVariableLabel]]+100*Systematic[[#This Row],[State]]</f>
        <v>8030502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8</v>
      </c>
      <c r="B2979" s="1">
        <f t="shared" si="139"/>
        <v>3</v>
      </c>
      <c r="C2979" s="1">
        <f>IF(Systematic[[#This Row],[VariableIndex]]&gt;1,C2978,IF(C2978+1=StepsPerSubsample,0,C2978+1))</f>
        <v>5</v>
      </c>
      <c r="D2979" s="1">
        <f t="shared" si="140"/>
        <v>3</v>
      </c>
      <c r="E2979" s="1" t="str">
        <f>INDEX(Protocol[Mark],MATCH(C2979,Protocol[Step],0))</f>
        <v>6M2</v>
      </c>
      <c r="F2979" s="151" t="str">
        <f>INDEX(Variables[Variable],MATCH(Systematic[[#This Row],[VariableIndex]],Variables[Index],0))</f>
        <v>Specific flux</v>
      </c>
      <c r="G2979" s="134">
        <f>Systematic[[#This Row],[Sample]]*1000000+Systematic[[#This Row],[SubSample]]*10000+Systematic[[#This Row],[VariableIndex]]</f>
        <v>8030003</v>
      </c>
      <c r="H2979" s="134">
        <f>Systematic[[#This Row],[SampleVariableLabel]]+100*Systematic[[#This Row],[State]]</f>
        <v>8030503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8</v>
      </c>
      <c r="B2980" s="1">
        <f t="shared" si="139"/>
        <v>3</v>
      </c>
      <c r="C2980" s="1">
        <f>IF(Systematic[[#This Row],[VariableIndex]]&gt;1,C2979,IF(C2979+1=StepsPerSubsample,0,C2979+1))</f>
        <v>5</v>
      </c>
      <c r="D2980" s="1">
        <f t="shared" si="140"/>
        <v>4</v>
      </c>
      <c r="E2980" s="1" t="str">
        <f>INDEX(Protocol[Mark],MATCH(C2980,Protocol[Step],0))</f>
        <v>6M2</v>
      </c>
      <c r="F2980" s="151" t="str">
        <f>INDEX(Variables[Variable],MATCH(Systematic[[#This Row],[VariableIndex]],Variables[Index],0))</f>
        <v>Flux control ratio</v>
      </c>
      <c r="G2980" s="134">
        <f>Systematic[[#This Row],[Sample]]*1000000+Systematic[[#This Row],[SubSample]]*10000+Systematic[[#This Row],[VariableIndex]]</f>
        <v>8030004</v>
      </c>
      <c r="H2980" s="134">
        <f>Systematic[[#This Row],[SampleVariableLabel]]+100*Systematic[[#This Row],[State]]</f>
        <v>8030504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8</v>
      </c>
      <c r="B2981" s="1">
        <f t="shared" si="139"/>
        <v>3</v>
      </c>
      <c r="C2981" s="1">
        <f>IF(Systematic[[#This Row],[VariableIndex]]&gt;1,C2980,IF(C2980+1=StepsPerSubsample,0,C2980+1))</f>
        <v>5</v>
      </c>
      <c r="D2981" s="1">
        <f t="shared" si="140"/>
        <v>5</v>
      </c>
      <c r="E2981" s="1" t="str">
        <f>INDEX(Protocol[Mark],MATCH(C2981,Protocol[Step],0))</f>
        <v>6M2</v>
      </c>
      <c r="F2981" s="151" t="str">
        <f>INDEX(Variables[Variable],MATCH(Systematic[[#This Row],[VariableIndex]],Variables[Index],0))</f>
        <v>Specific flux (mt)</v>
      </c>
      <c r="G2981" s="134">
        <f>Systematic[[#This Row],[Sample]]*1000000+Systematic[[#This Row],[SubSample]]*10000+Systematic[[#This Row],[VariableIndex]]</f>
        <v>8030005</v>
      </c>
      <c r="H2981" s="134">
        <f>Systematic[[#This Row],[SampleVariableLabel]]+100*Systematic[[#This Row],[State]]</f>
        <v>8030505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8</v>
      </c>
      <c r="B2982" s="1">
        <f t="shared" si="139"/>
        <v>3</v>
      </c>
      <c r="C2982" s="1">
        <f>IF(Systematic[[#This Row],[VariableIndex]]&gt;1,C2981,IF(C2981+1=StepsPerSubsample,0,C2981+1))</f>
        <v>5</v>
      </c>
      <c r="D2982" s="1">
        <f t="shared" si="140"/>
        <v>6</v>
      </c>
      <c r="E2982" s="1" t="str">
        <f>INDEX(Protocol[Mark],MATCH(C2982,Protocol[Step],0))</f>
        <v>6M2</v>
      </c>
      <c r="F2982" s="151" t="str">
        <f>INDEX(Variables[Variable],MATCH(Systematic[[#This Row],[VariableIndex]],Variables[Index],0))</f>
        <v>FCR (mt: ROX-corr.)</v>
      </c>
      <c r="G2982" s="134">
        <f>Systematic[[#This Row],[Sample]]*1000000+Systematic[[#This Row],[SubSample]]*10000+Systematic[[#This Row],[VariableIndex]]</f>
        <v>8030006</v>
      </c>
      <c r="H2982" s="134">
        <f>Systematic[[#This Row],[SampleVariableLabel]]+100*Systematic[[#This Row],[State]]</f>
        <v>8030506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8</v>
      </c>
      <c r="B2983" s="1">
        <f t="shared" si="139"/>
        <v>3</v>
      </c>
      <c r="C2983" s="1">
        <f>IF(Systematic[[#This Row],[VariableIndex]]&gt;1,C2982,IF(C2982+1=StepsPerSubsample,0,C2982+1))</f>
        <v>5</v>
      </c>
      <c r="D2983" s="1">
        <f t="shared" si="140"/>
        <v>7</v>
      </c>
      <c r="E2983" s="1" t="str">
        <f>INDEX(Protocol[Mark],MATCH(C2983,Protocol[Step],0))</f>
        <v>6M2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8030007</v>
      </c>
      <c r="H2983" s="134">
        <f>Systematic[[#This Row],[SampleVariableLabel]]+100*Systematic[[#This Row],[State]]</f>
        <v>8030507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8</v>
      </c>
      <c r="B2984" s="1">
        <f t="shared" si="139"/>
        <v>3</v>
      </c>
      <c r="C2984" s="1">
        <f>IF(Systematic[[#This Row],[VariableIndex]]&gt;1,C2983,IF(C2983+1=StepsPerSubsample,0,C2983+1))</f>
        <v>6</v>
      </c>
      <c r="D2984" s="1">
        <f t="shared" si="140"/>
        <v>1</v>
      </c>
      <c r="E2984" s="1" t="str">
        <f>INDEX(Protocol[Mark],MATCH(C2984,Protocol[Step],0))</f>
        <v>7Rot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8030001</v>
      </c>
      <c r="H2984" s="134">
        <f>Systematic[[#This Row],[SampleVariableLabel]]+100*Systematic[[#This Row],[State]]</f>
        <v>8030601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8</v>
      </c>
      <c r="B2985" s="1">
        <f t="shared" ref="B2985:B3048" si="142">IF(OR(C2985&gt;0,D2985&gt;1),B2984,IF(B2984=SubsamplesPerSample,1,B2984+1))</f>
        <v>3</v>
      </c>
      <c r="C2985" s="1">
        <f>IF(Systematic[[#This Row],[VariableIndex]]&gt;1,C2984,IF(C2984+1=StepsPerSubsample,0,C2984+1))</f>
        <v>6</v>
      </c>
      <c r="D2985" s="1">
        <f t="shared" si="140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8030002</v>
      </c>
      <c r="H2985" s="134">
        <f>Systematic[[#This Row],[SampleVariableLabel]]+100*Systematic[[#This Row],[State]]</f>
        <v>8030602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8</v>
      </c>
      <c r="B2986" s="1">
        <f t="shared" si="142"/>
        <v>3</v>
      </c>
      <c r="C2986" s="1">
        <f>IF(Systematic[[#This Row],[VariableIndex]]&gt;1,C2985,IF(C2985+1=StepsPerSubsample,0,C2985+1))</f>
        <v>6</v>
      </c>
      <c r="D2986" s="1">
        <f t="shared" si="140"/>
        <v>3</v>
      </c>
      <c r="E2986" s="1" t="str">
        <f>INDEX(Protocol[Mark],MATCH(C2986,Protocol[Step],0))</f>
        <v>7Rot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8030003</v>
      </c>
      <c r="H2986" s="134">
        <f>Systematic[[#This Row],[SampleVariableLabel]]+100*Systematic[[#This Row],[State]]</f>
        <v>8030603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8</v>
      </c>
      <c r="B2987" s="1">
        <f t="shared" si="142"/>
        <v>3</v>
      </c>
      <c r="C2987" s="1">
        <f>IF(Systematic[[#This Row],[VariableIndex]]&gt;1,C2986,IF(C2986+1=StepsPerSubsample,0,C2986+1))</f>
        <v>6</v>
      </c>
      <c r="D2987" s="1">
        <f t="shared" si="140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8030004</v>
      </c>
      <c r="H2987" s="134">
        <f>Systematic[[#This Row],[SampleVariableLabel]]+100*Systematic[[#This Row],[State]]</f>
        <v>8030604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8</v>
      </c>
      <c r="B2988" s="1">
        <f t="shared" si="142"/>
        <v>3</v>
      </c>
      <c r="C2988" s="1">
        <f>IF(Systematic[[#This Row],[VariableIndex]]&gt;1,C2987,IF(C2987+1=StepsPerSubsample,0,C2987+1))</f>
        <v>6</v>
      </c>
      <c r="D2988" s="1">
        <f t="shared" si="140"/>
        <v>5</v>
      </c>
      <c r="E2988" s="1" t="str">
        <f>INDEX(Protocol[Mark],MATCH(C2988,Protocol[Step],0))</f>
        <v>7Rot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8030005</v>
      </c>
      <c r="H2988" s="134">
        <f>Systematic[[#This Row],[SampleVariableLabel]]+100*Systematic[[#This Row],[State]]</f>
        <v>8030605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8</v>
      </c>
      <c r="B2989" s="1">
        <f t="shared" si="142"/>
        <v>3</v>
      </c>
      <c r="C2989" s="1">
        <f>IF(Systematic[[#This Row],[VariableIndex]]&gt;1,C2988,IF(C2988+1=StepsPerSubsample,0,C2988+1))</f>
        <v>6</v>
      </c>
      <c r="D2989" s="1">
        <f t="shared" si="140"/>
        <v>6</v>
      </c>
      <c r="E2989" s="1" t="str">
        <f>INDEX(Protocol[Mark],MATCH(C2989,Protocol[Step],0))</f>
        <v>7Rot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8030006</v>
      </c>
      <c r="H2989" s="134">
        <f>Systematic[[#This Row],[SampleVariableLabel]]+100*Systematic[[#This Row],[State]]</f>
        <v>8030606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8</v>
      </c>
      <c r="B2990" s="1">
        <f t="shared" si="142"/>
        <v>3</v>
      </c>
      <c r="C2990" s="1">
        <f>IF(Systematic[[#This Row],[VariableIndex]]&gt;1,C2989,IF(C2989+1=StepsPerSubsample,0,C2989+1))</f>
        <v>6</v>
      </c>
      <c r="D2990" s="1">
        <f t="shared" si="140"/>
        <v>7</v>
      </c>
      <c r="E2990" s="1" t="str">
        <f>INDEX(Protocol[Mark],MATCH(C2990,Protocol[Step],0))</f>
        <v>7Rot</v>
      </c>
      <c r="F2990" s="151" t="str">
        <f>INDEX(Variables[Variable],MATCH(Systematic[[#This Row],[VariableIndex]],Variables[Index],0))</f>
        <v>FCR (mt: ROX-corr.)</v>
      </c>
      <c r="G2990" s="134">
        <f>Systematic[[#This Row],[Sample]]*1000000+Systematic[[#This Row],[SubSample]]*10000+Systematic[[#This Row],[VariableIndex]]</f>
        <v>8030007</v>
      </c>
      <c r="H2990" s="134">
        <f>Systematic[[#This Row],[SampleVariableLabel]]+100*Systematic[[#This Row],[State]]</f>
        <v>8030607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8</v>
      </c>
      <c r="B2991" s="1">
        <f t="shared" si="142"/>
        <v>3</v>
      </c>
      <c r="C2991" s="1">
        <f>IF(Systematic[[#This Row],[VariableIndex]]&gt;1,C2990,IF(C2990+1=StepsPerSubsample,0,C2990+1))</f>
        <v>7</v>
      </c>
      <c r="D2991" s="1">
        <f t="shared" si="140"/>
        <v>1</v>
      </c>
      <c r="E2991" s="1" t="str">
        <f>INDEX(Protocol[Mark],MATCH(C2991,Protocol[Step],0))</f>
        <v>8S</v>
      </c>
      <c r="F2991" s="151" t="str">
        <f>INDEX(Variables[Variable],MATCH(Systematic[[#This Row],[VariableIndex]],Variables[Index],0))</f>
        <v>O2 concentration</v>
      </c>
      <c r="G2991" s="134">
        <f>Systematic[[#This Row],[Sample]]*1000000+Systematic[[#This Row],[SubSample]]*10000+Systematic[[#This Row],[VariableIndex]]</f>
        <v>8030001</v>
      </c>
      <c r="H2991" s="134">
        <f>Systematic[[#This Row],[SampleVariableLabel]]+100*Systematic[[#This Row],[State]]</f>
        <v>8030701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8</v>
      </c>
      <c r="B2992" s="1">
        <f t="shared" si="142"/>
        <v>3</v>
      </c>
      <c r="C2992" s="1">
        <f>IF(Systematic[[#This Row],[VariableIndex]]&gt;1,C2991,IF(C2991+1=StepsPerSubsample,0,C2991+1))</f>
        <v>7</v>
      </c>
      <c r="D2992" s="1">
        <f t="shared" si="140"/>
        <v>2</v>
      </c>
      <c r="E2992" s="1" t="str">
        <f>INDEX(Protocol[Mark],MATCH(C2992,Protocol[Step],0))</f>
        <v>8S</v>
      </c>
      <c r="F2992" s="151" t="str">
        <f>INDEX(Variables[Variable],MATCH(Systematic[[#This Row],[VariableIndex]],Variables[Index],0))</f>
        <v>O2 flux per volume</v>
      </c>
      <c r="G2992" s="134">
        <f>Systematic[[#This Row],[Sample]]*1000000+Systematic[[#This Row],[SubSample]]*10000+Systematic[[#This Row],[VariableIndex]]</f>
        <v>8030002</v>
      </c>
      <c r="H2992" s="134">
        <f>Systematic[[#This Row],[SampleVariableLabel]]+100*Systematic[[#This Row],[State]]</f>
        <v>8030702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8</v>
      </c>
      <c r="B2993" s="1">
        <f t="shared" si="142"/>
        <v>3</v>
      </c>
      <c r="C2993" s="1">
        <f>IF(Systematic[[#This Row],[VariableIndex]]&gt;1,C2992,IF(C2992+1=StepsPerSubsample,0,C2992+1))</f>
        <v>7</v>
      </c>
      <c r="D2993" s="1">
        <f t="shared" si="140"/>
        <v>3</v>
      </c>
      <c r="E2993" s="1" t="str">
        <f>INDEX(Protocol[Mark],MATCH(C2993,Protocol[Step],0))</f>
        <v>8S</v>
      </c>
      <c r="F2993" s="151" t="str">
        <f>INDEX(Variables[Variable],MATCH(Systematic[[#This Row],[VariableIndex]],Variables[Index],0))</f>
        <v>Specific flux</v>
      </c>
      <c r="G2993" s="134">
        <f>Systematic[[#This Row],[Sample]]*1000000+Systematic[[#This Row],[SubSample]]*10000+Systematic[[#This Row],[VariableIndex]]</f>
        <v>8030003</v>
      </c>
      <c r="H2993" s="134">
        <f>Systematic[[#This Row],[SampleVariableLabel]]+100*Systematic[[#This Row],[State]]</f>
        <v>8030703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8</v>
      </c>
      <c r="B2994" s="1">
        <f t="shared" si="142"/>
        <v>3</v>
      </c>
      <c r="C2994" s="1">
        <f>IF(Systematic[[#This Row],[VariableIndex]]&gt;1,C2993,IF(C2993+1=StepsPerSubsample,0,C2993+1))</f>
        <v>7</v>
      </c>
      <c r="D2994" s="1">
        <f t="shared" si="140"/>
        <v>4</v>
      </c>
      <c r="E2994" s="1" t="str">
        <f>INDEX(Protocol[Mark],MATCH(C2994,Protocol[Step],0))</f>
        <v>8S</v>
      </c>
      <c r="F2994" s="151" t="str">
        <f>INDEX(Variables[Variable],MATCH(Systematic[[#This Row],[VariableIndex]],Variables[Index],0))</f>
        <v>Flux control ratio</v>
      </c>
      <c r="G2994" s="134">
        <f>Systematic[[#This Row],[Sample]]*1000000+Systematic[[#This Row],[SubSample]]*10000+Systematic[[#This Row],[VariableIndex]]</f>
        <v>8030004</v>
      </c>
      <c r="H2994" s="134">
        <f>Systematic[[#This Row],[SampleVariableLabel]]+100*Systematic[[#This Row],[State]]</f>
        <v>8030704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8</v>
      </c>
      <c r="B2995" s="1">
        <f t="shared" si="142"/>
        <v>3</v>
      </c>
      <c r="C2995" s="1">
        <f>IF(Systematic[[#This Row],[VariableIndex]]&gt;1,C2994,IF(C2994+1=StepsPerSubsample,0,C2994+1))</f>
        <v>7</v>
      </c>
      <c r="D2995" s="1">
        <f t="shared" si="140"/>
        <v>5</v>
      </c>
      <c r="E2995" s="1" t="str">
        <f>INDEX(Protocol[Mark],MATCH(C2995,Protocol[Step],0))</f>
        <v>8S</v>
      </c>
      <c r="F2995" s="151" t="str">
        <f>INDEX(Variables[Variable],MATCH(Systematic[[#This Row],[VariableIndex]],Variables[Index],0))</f>
        <v>Specific flux (mt)</v>
      </c>
      <c r="G2995" s="134">
        <f>Systematic[[#This Row],[Sample]]*1000000+Systematic[[#This Row],[SubSample]]*10000+Systematic[[#This Row],[VariableIndex]]</f>
        <v>8030005</v>
      </c>
      <c r="H2995" s="134">
        <f>Systematic[[#This Row],[SampleVariableLabel]]+100*Systematic[[#This Row],[State]]</f>
        <v>8030705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8</v>
      </c>
      <c r="B2996" s="1">
        <f t="shared" si="142"/>
        <v>3</v>
      </c>
      <c r="C2996" s="1">
        <f>IF(Systematic[[#This Row],[VariableIndex]]&gt;1,C2995,IF(C2995+1=StepsPerSubsample,0,C2995+1))</f>
        <v>7</v>
      </c>
      <c r="D2996" s="1">
        <f t="shared" si="140"/>
        <v>6</v>
      </c>
      <c r="E2996" s="1" t="str">
        <f>INDEX(Protocol[Mark],MATCH(C2996,Protocol[Step],0))</f>
        <v>8S</v>
      </c>
      <c r="F2996" s="151" t="str">
        <f>INDEX(Variables[Variable],MATCH(Systematic[[#This Row],[VariableIndex]],Variables[Index],0))</f>
        <v>FCR (mt: ROX-corr.)</v>
      </c>
      <c r="G2996" s="134">
        <f>Systematic[[#This Row],[Sample]]*1000000+Systematic[[#This Row],[SubSample]]*10000+Systematic[[#This Row],[VariableIndex]]</f>
        <v>8030006</v>
      </c>
      <c r="H2996" s="134">
        <f>Systematic[[#This Row],[SampleVariableLabel]]+100*Systematic[[#This Row],[State]]</f>
        <v>8030706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8</v>
      </c>
      <c r="B2997" s="1">
        <f t="shared" si="142"/>
        <v>3</v>
      </c>
      <c r="C2997" s="1">
        <f>IF(Systematic[[#This Row],[VariableIndex]]&gt;1,C2996,IF(C2996+1=StepsPerSubsample,0,C2996+1))</f>
        <v>7</v>
      </c>
      <c r="D2997" s="1">
        <f t="shared" si="140"/>
        <v>7</v>
      </c>
      <c r="E2997" s="1" t="str">
        <f>INDEX(Protocol[Mark],MATCH(C2997,Protocol[Step],0))</f>
        <v>8S</v>
      </c>
      <c r="F2997" s="151" t="str">
        <f>INDEX(Variables[Variable],MATCH(Systematic[[#This Row],[VariableIndex]],Variables[Index],0))</f>
        <v>FCR (mt: ROX-corr.)</v>
      </c>
      <c r="G2997" s="134">
        <f>Systematic[[#This Row],[Sample]]*1000000+Systematic[[#This Row],[SubSample]]*10000+Systematic[[#This Row],[VariableIndex]]</f>
        <v>8030007</v>
      </c>
      <c r="H2997" s="134">
        <f>Systematic[[#This Row],[SampleVariableLabel]]+100*Systematic[[#This Row],[State]]</f>
        <v>8030707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8</v>
      </c>
      <c r="B2998" s="1">
        <f t="shared" si="142"/>
        <v>3</v>
      </c>
      <c r="C2998" s="1">
        <f>IF(Systematic[[#This Row],[VariableIndex]]&gt;1,C2997,IF(C2997+1=StepsPerSubsample,0,C2997+1))</f>
        <v>8</v>
      </c>
      <c r="D2998" s="1">
        <f t="shared" si="140"/>
        <v>1</v>
      </c>
      <c r="E2998" s="1" t="str">
        <f>INDEX(Protocol[Mark],MATCH(C2998,Protocol[Step],0))</f>
        <v>9Dig</v>
      </c>
      <c r="F2998" s="151" t="str">
        <f>INDEX(Variables[Variable],MATCH(Systematic[[#This Row],[VariableIndex]],Variables[Index],0))</f>
        <v>O2 concentration</v>
      </c>
      <c r="G2998" s="134">
        <f>Systematic[[#This Row],[Sample]]*1000000+Systematic[[#This Row],[SubSample]]*10000+Systematic[[#This Row],[VariableIndex]]</f>
        <v>8030001</v>
      </c>
      <c r="H2998" s="134">
        <f>Systematic[[#This Row],[SampleVariableLabel]]+100*Systematic[[#This Row],[State]]</f>
        <v>8030801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8</v>
      </c>
      <c r="B2999" s="1">
        <f t="shared" si="142"/>
        <v>3</v>
      </c>
      <c r="C2999" s="1">
        <f>IF(Systematic[[#This Row],[VariableIndex]]&gt;1,C2998,IF(C2998+1=StepsPerSubsample,0,C2998+1))</f>
        <v>8</v>
      </c>
      <c r="D2999" s="1">
        <f t="shared" si="140"/>
        <v>2</v>
      </c>
      <c r="E2999" s="1" t="str">
        <f>INDEX(Protocol[Mark],MATCH(C2999,Protocol[Step],0))</f>
        <v>9Dig</v>
      </c>
      <c r="F2999" s="151" t="str">
        <f>INDEX(Variables[Variable],MATCH(Systematic[[#This Row],[VariableIndex]],Variables[Index],0))</f>
        <v>O2 flux per volume</v>
      </c>
      <c r="G2999" s="134">
        <f>Systematic[[#This Row],[Sample]]*1000000+Systematic[[#This Row],[SubSample]]*10000+Systematic[[#This Row],[VariableIndex]]</f>
        <v>8030002</v>
      </c>
      <c r="H2999" s="134">
        <f>Systematic[[#This Row],[SampleVariableLabel]]+100*Systematic[[#This Row],[State]]</f>
        <v>8030802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8</v>
      </c>
      <c r="B3000" s="1">
        <f t="shared" si="142"/>
        <v>3</v>
      </c>
      <c r="C3000" s="1">
        <f>IF(Systematic[[#This Row],[VariableIndex]]&gt;1,C2999,IF(C2999+1=StepsPerSubsample,0,C2999+1))</f>
        <v>8</v>
      </c>
      <c r="D3000" s="1">
        <f t="shared" si="140"/>
        <v>3</v>
      </c>
      <c r="E3000" s="1" t="str">
        <f>INDEX(Protocol[Mark],MATCH(C3000,Protocol[Step],0))</f>
        <v>9Dig</v>
      </c>
      <c r="F3000" s="151" t="str">
        <f>INDEX(Variables[Variable],MATCH(Systematic[[#This Row],[VariableIndex]],Variables[Index],0))</f>
        <v>Specific flux</v>
      </c>
      <c r="G3000" s="134">
        <f>Systematic[[#This Row],[Sample]]*1000000+Systematic[[#This Row],[SubSample]]*10000+Systematic[[#This Row],[VariableIndex]]</f>
        <v>8030003</v>
      </c>
      <c r="H3000" s="134">
        <f>Systematic[[#This Row],[SampleVariableLabel]]+100*Systematic[[#This Row],[State]]</f>
        <v>8030803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8</v>
      </c>
      <c r="B3001" s="1">
        <f t="shared" si="142"/>
        <v>3</v>
      </c>
      <c r="C3001" s="1">
        <f>IF(Systematic[[#This Row],[VariableIndex]]&gt;1,C3000,IF(C3000+1=StepsPerSubsample,0,C3000+1))</f>
        <v>8</v>
      </c>
      <c r="D3001" s="1">
        <f t="shared" si="140"/>
        <v>4</v>
      </c>
      <c r="E3001" s="1" t="str">
        <f>INDEX(Protocol[Mark],MATCH(C3001,Protocol[Step],0))</f>
        <v>9Dig</v>
      </c>
      <c r="F3001" s="151" t="str">
        <f>INDEX(Variables[Variable],MATCH(Systematic[[#This Row],[VariableIndex]],Variables[Index],0))</f>
        <v>Flux control ratio</v>
      </c>
      <c r="G3001" s="134">
        <f>Systematic[[#This Row],[Sample]]*1000000+Systematic[[#This Row],[SubSample]]*10000+Systematic[[#This Row],[VariableIndex]]</f>
        <v>8030004</v>
      </c>
      <c r="H3001" s="134">
        <f>Systematic[[#This Row],[SampleVariableLabel]]+100*Systematic[[#This Row],[State]]</f>
        <v>8030804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8</v>
      </c>
      <c r="B3002" s="1">
        <f t="shared" si="142"/>
        <v>3</v>
      </c>
      <c r="C3002" s="1">
        <f>IF(Systematic[[#This Row],[VariableIndex]]&gt;1,C3001,IF(C3001+1=StepsPerSubsample,0,C3001+1))</f>
        <v>8</v>
      </c>
      <c r="D3002" s="1">
        <f t="shared" si="140"/>
        <v>5</v>
      </c>
      <c r="E3002" s="1" t="str">
        <f>INDEX(Protocol[Mark],MATCH(C3002,Protocol[Step],0))</f>
        <v>9Dig</v>
      </c>
      <c r="F3002" s="151" t="str">
        <f>INDEX(Variables[Variable],MATCH(Systematic[[#This Row],[VariableIndex]],Variables[Index],0))</f>
        <v>Specific flux (mt)</v>
      </c>
      <c r="G3002" s="134">
        <f>Systematic[[#This Row],[Sample]]*1000000+Systematic[[#This Row],[SubSample]]*10000+Systematic[[#This Row],[VariableIndex]]</f>
        <v>8030005</v>
      </c>
      <c r="H3002" s="134">
        <f>Systematic[[#This Row],[SampleVariableLabel]]+100*Systematic[[#This Row],[State]]</f>
        <v>8030805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8</v>
      </c>
      <c r="B3003" s="1">
        <f t="shared" si="142"/>
        <v>3</v>
      </c>
      <c r="C3003" s="1">
        <f>IF(Systematic[[#This Row],[VariableIndex]]&gt;1,C3002,IF(C3002+1=StepsPerSubsample,0,C3002+1))</f>
        <v>8</v>
      </c>
      <c r="D3003" s="1">
        <f t="shared" si="140"/>
        <v>6</v>
      </c>
      <c r="E3003" s="1" t="str">
        <f>INDEX(Protocol[Mark],MATCH(C3003,Protocol[Step],0))</f>
        <v>9Dig</v>
      </c>
      <c r="F3003" s="151" t="str">
        <f>INDEX(Variables[Variable],MATCH(Systematic[[#This Row],[VariableIndex]],Variables[Index],0))</f>
        <v>FCR (mt: ROX-corr.)</v>
      </c>
      <c r="G3003" s="134">
        <f>Systematic[[#This Row],[Sample]]*1000000+Systematic[[#This Row],[SubSample]]*10000+Systematic[[#This Row],[VariableIndex]]</f>
        <v>8030006</v>
      </c>
      <c r="H3003" s="134">
        <f>Systematic[[#This Row],[SampleVariableLabel]]+100*Systematic[[#This Row],[State]]</f>
        <v>8030806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8</v>
      </c>
      <c r="B3004" s="1">
        <f t="shared" si="142"/>
        <v>3</v>
      </c>
      <c r="C3004" s="1">
        <f>IF(Systematic[[#This Row],[VariableIndex]]&gt;1,C3003,IF(C3003+1=StepsPerSubsample,0,C3003+1))</f>
        <v>8</v>
      </c>
      <c r="D3004" s="1">
        <f t="shared" si="140"/>
        <v>7</v>
      </c>
      <c r="E3004" s="1" t="str">
        <f>INDEX(Protocol[Mark],MATCH(C3004,Protocol[Step],0))</f>
        <v>9Dig</v>
      </c>
      <c r="F3004" s="151" t="str">
        <f>INDEX(Variables[Variable],MATCH(Systematic[[#This Row],[VariableIndex]],Variables[Index],0))</f>
        <v>FCR (mt: ROX-corr.)</v>
      </c>
      <c r="G3004" s="134">
        <f>Systematic[[#This Row],[Sample]]*1000000+Systematic[[#This Row],[SubSample]]*10000+Systematic[[#This Row],[VariableIndex]]</f>
        <v>8030007</v>
      </c>
      <c r="H3004" s="134">
        <f>Systematic[[#This Row],[SampleVariableLabel]]+100*Systematic[[#This Row],[State]]</f>
        <v>8030807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8</v>
      </c>
      <c r="B3005" s="1">
        <f t="shared" si="142"/>
        <v>3</v>
      </c>
      <c r="C3005" s="1">
        <f>IF(Systematic[[#This Row],[VariableIndex]]&gt;1,C3004,IF(C3004+1=StepsPerSubsample,0,C3004+1))</f>
        <v>9</v>
      </c>
      <c r="D3005" s="1">
        <f t="shared" si="140"/>
        <v>1</v>
      </c>
      <c r="E3005" s="1" t="str">
        <f>INDEX(Protocol[Mark],MATCH(C3005,Protocol[Step],0))</f>
        <v>9U</v>
      </c>
      <c r="F3005" s="151" t="str">
        <f>INDEX(Variables[Variable],MATCH(Systematic[[#This Row],[VariableIndex]],Variables[Index],0))</f>
        <v>O2 concentration</v>
      </c>
      <c r="G3005" s="134">
        <f>Systematic[[#This Row],[Sample]]*1000000+Systematic[[#This Row],[SubSample]]*10000+Systematic[[#This Row],[VariableIndex]]</f>
        <v>8030001</v>
      </c>
      <c r="H3005" s="134">
        <f>Systematic[[#This Row],[SampleVariableLabel]]+100*Systematic[[#This Row],[State]]</f>
        <v>8030901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8</v>
      </c>
      <c r="B3006" s="1">
        <f t="shared" si="142"/>
        <v>3</v>
      </c>
      <c r="C3006" s="1">
        <f>IF(Systematic[[#This Row],[VariableIndex]]&gt;1,C3005,IF(C3005+1=StepsPerSubsample,0,C3005+1))</f>
        <v>9</v>
      </c>
      <c r="D3006" s="1">
        <f t="shared" si="140"/>
        <v>2</v>
      </c>
      <c r="E3006" s="1" t="str">
        <f>INDEX(Protocol[Mark],MATCH(C3006,Protocol[Step],0))</f>
        <v>9U</v>
      </c>
      <c r="F3006" s="151" t="str">
        <f>INDEX(Variables[Variable],MATCH(Systematic[[#This Row],[VariableIndex]],Variables[Index],0))</f>
        <v>O2 flux per volume</v>
      </c>
      <c r="G3006" s="134">
        <f>Systematic[[#This Row],[Sample]]*1000000+Systematic[[#This Row],[SubSample]]*10000+Systematic[[#This Row],[VariableIndex]]</f>
        <v>8030002</v>
      </c>
      <c r="H3006" s="134">
        <f>Systematic[[#This Row],[SampleVariableLabel]]+100*Systematic[[#This Row],[State]]</f>
        <v>8030902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8</v>
      </c>
      <c r="B3007" s="1">
        <f t="shared" si="142"/>
        <v>3</v>
      </c>
      <c r="C3007" s="1">
        <f>IF(Systematic[[#This Row],[VariableIndex]]&gt;1,C3006,IF(C3006+1=StepsPerSubsample,0,C3006+1))</f>
        <v>9</v>
      </c>
      <c r="D3007" s="1">
        <f t="shared" si="140"/>
        <v>3</v>
      </c>
      <c r="E3007" s="1" t="str">
        <f>INDEX(Protocol[Mark],MATCH(C3007,Protocol[Step],0))</f>
        <v>9U</v>
      </c>
      <c r="F3007" s="151" t="str">
        <f>INDEX(Variables[Variable],MATCH(Systematic[[#This Row],[VariableIndex]],Variables[Index],0))</f>
        <v>Specific flux</v>
      </c>
      <c r="G3007" s="134">
        <f>Systematic[[#This Row],[Sample]]*1000000+Systematic[[#This Row],[SubSample]]*10000+Systematic[[#This Row],[VariableIndex]]</f>
        <v>8030003</v>
      </c>
      <c r="H3007" s="134">
        <f>Systematic[[#This Row],[SampleVariableLabel]]+100*Systematic[[#This Row],[State]]</f>
        <v>8030903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8</v>
      </c>
      <c r="B3008" s="1">
        <f t="shared" si="142"/>
        <v>3</v>
      </c>
      <c r="C3008" s="1">
        <f>IF(Systematic[[#This Row],[VariableIndex]]&gt;1,C3007,IF(C3007+1=StepsPerSubsample,0,C3007+1))</f>
        <v>9</v>
      </c>
      <c r="D3008" s="1">
        <f t="shared" si="140"/>
        <v>4</v>
      </c>
      <c r="E3008" s="1" t="str">
        <f>INDEX(Protocol[Mark],MATCH(C3008,Protocol[Step],0))</f>
        <v>9U</v>
      </c>
      <c r="F3008" s="151" t="str">
        <f>INDEX(Variables[Variable],MATCH(Systematic[[#This Row],[VariableIndex]],Variables[Index],0))</f>
        <v>Flux control ratio</v>
      </c>
      <c r="G3008" s="134">
        <f>Systematic[[#This Row],[Sample]]*1000000+Systematic[[#This Row],[SubSample]]*10000+Systematic[[#This Row],[VariableIndex]]</f>
        <v>8030004</v>
      </c>
      <c r="H3008" s="134">
        <f>Systematic[[#This Row],[SampleVariableLabel]]+100*Systematic[[#This Row],[State]]</f>
        <v>8030904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8</v>
      </c>
      <c r="B3009" s="1">
        <f t="shared" si="142"/>
        <v>3</v>
      </c>
      <c r="C3009" s="1">
        <f>IF(Systematic[[#This Row],[VariableIndex]]&gt;1,C3008,IF(C3008+1=StepsPerSubsample,0,C3008+1))</f>
        <v>9</v>
      </c>
      <c r="D3009" s="1">
        <f t="shared" si="140"/>
        <v>5</v>
      </c>
      <c r="E3009" s="1" t="str">
        <f>INDEX(Protocol[Mark],MATCH(C3009,Protocol[Step],0))</f>
        <v>9U</v>
      </c>
      <c r="F3009" s="151" t="str">
        <f>INDEX(Variables[Variable],MATCH(Systematic[[#This Row],[VariableIndex]],Variables[Index],0))</f>
        <v>Specific flux (mt)</v>
      </c>
      <c r="G3009" s="134">
        <f>Systematic[[#This Row],[Sample]]*1000000+Systematic[[#This Row],[SubSample]]*10000+Systematic[[#This Row],[VariableIndex]]</f>
        <v>8030005</v>
      </c>
      <c r="H3009" s="134">
        <f>Systematic[[#This Row],[SampleVariableLabel]]+100*Systematic[[#This Row],[State]]</f>
        <v>8030905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8</v>
      </c>
      <c r="B3010" s="1">
        <f t="shared" si="142"/>
        <v>3</v>
      </c>
      <c r="C3010" s="1">
        <f>IF(Systematic[[#This Row],[VariableIndex]]&gt;1,C3009,IF(C3009+1=StepsPerSubsample,0,C3009+1))</f>
        <v>9</v>
      </c>
      <c r="D3010" s="1">
        <f t="shared" si="140"/>
        <v>6</v>
      </c>
      <c r="E3010" s="1" t="str">
        <f>INDEX(Protocol[Mark],MATCH(C3010,Protocol[Step],0))</f>
        <v>9U</v>
      </c>
      <c r="F3010" s="151" t="str">
        <f>INDEX(Variables[Variable],MATCH(Systematic[[#This Row],[VariableIndex]],Variables[Index],0))</f>
        <v>FCR (mt: ROX-corr.)</v>
      </c>
      <c r="G3010" s="134">
        <f>Systematic[[#This Row],[Sample]]*1000000+Systematic[[#This Row],[SubSample]]*10000+Systematic[[#This Row],[VariableIndex]]</f>
        <v>8030006</v>
      </c>
      <c r="H3010" s="134">
        <f>Systematic[[#This Row],[SampleVariableLabel]]+100*Systematic[[#This Row],[State]]</f>
        <v>8030906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8</v>
      </c>
      <c r="B3011" s="1">
        <f t="shared" si="142"/>
        <v>3</v>
      </c>
      <c r="C3011" s="1">
        <f>IF(Systematic[[#This Row],[VariableIndex]]&gt;1,C3010,IF(C3010+1=StepsPerSubsample,0,C3010+1))</f>
        <v>9</v>
      </c>
      <c r="D3011" s="1">
        <f t="shared" ref="D3011:D3074" si="143">IF(D3010=nVariables,1,D3010+1)</f>
        <v>7</v>
      </c>
      <c r="E3011" s="1" t="str">
        <f>INDEX(Protocol[Mark],MATCH(C3011,Protocol[Step],0))</f>
        <v>9U</v>
      </c>
      <c r="F3011" s="151" t="str">
        <f>INDEX(Variables[Variable],MATCH(Systematic[[#This Row],[VariableIndex]],Variables[Index],0))</f>
        <v>FCR (mt: ROX-corr.)</v>
      </c>
      <c r="G3011" s="134">
        <f>Systematic[[#This Row],[Sample]]*1000000+Systematic[[#This Row],[SubSample]]*10000+Systematic[[#This Row],[VariableIndex]]</f>
        <v>8030007</v>
      </c>
      <c r="H3011" s="134">
        <f>Systematic[[#This Row],[SampleVariableLabel]]+100*Systematic[[#This Row],[State]]</f>
        <v>8030907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8</v>
      </c>
      <c r="B3012" s="1">
        <f t="shared" si="142"/>
        <v>3</v>
      </c>
      <c r="C3012" s="1">
        <f>IF(Systematic[[#This Row],[VariableIndex]]&gt;1,C3011,IF(C3011+1=StepsPerSubsample,0,C3011+1))</f>
        <v>10</v>
      </c>
      <c r="D3012" s="1">
        <f t="shared" si="143"/>
        <v>1</v>
      </c>
      <c r="E3012" s="1" t="str">
        <f>INDEX(Protocol[Mark],MATCH(C3012,Protocol[Step],0))</f>
        <v>9c</v>
      </c>
      <c r="F3012" s="151" t="str">
        <f>INDEX(Variables[Variable],MATCH(Systematic[[#This Row],[VariableIndex]],Variables[Index],0))</f>
        <v>O2 concentration</v>
      </c>
      <c r="G3012" s="134">
        <f>Systematic[[#This Row],[Sample]]*1000000+Systematic[[#This Row],[SubSample]]*10000+Systematic[[#This Row],[VariableIndex]]</f>
        <v>8030001</v>
      </c>
      <c r="H3012" s="134">
        <f>Systematic[[#This Row],[SampleVariableLabel]]+100*Systematic[[#This Row],[State]]</f>
        <v>8031001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8</v>
      </c>
      <c r="B3013" s="1">
        <f t="shared" si="142"/>
        <v>3</v>
      </c>
      <c r="C3013" s="1">
        <f>IF(Systematic[[#This Row],[VariableIndex]]&gt;1,C3012,IF(C3012+1=StepsPerSubsample,0,C3012+1))</f>
        <v>10</v>
      </c>
      <c r="D3013" s="1">
        <f t="shared" si="143"/>
        <v>2</v>
      </c>
      <c r="E3013" s="1" t="str">
        <f>INDEX(Protocol[Mark],MATCH(C3013,Protocol[Step],0))</f>
        <v>9c</v>
      </c>
      <c r="F3013" s="151" t="str">
        <f>INDEX(Variables[Variable],MATCH(Systematic[[#This Row],[VariableIndex]],Variables[Index],0))</f>
        <v>O2 flux per volume</v>
      </c>
      <c r="G3013" s="134">
        <f>Systematic[[#This Row],[Sample]]*1000000+Systematic[[#This Row],[SubSample]]*10000+Systematic[[#This Row],[VariableIndex]]</f>
        <v>8030002</v>
      </c>
      <c r="H3013" s="134">
        <f>Systematic[[#This Row],[SampleVariableLabel]]+100*Systematic[[#This Row],[State]]</f>
        <v>8031002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8</v>
      </c>
      <c r="B3014" s="1">
        <f t="shared" si="142"/>
        <v>3</v>
      </c>
      <c r="C3014" s="1">
        <f>IF(Systematic[[#This Row],[VariableIndex]]&gt;1,C3013,IF(C3013+1=StepsPerSubsample,0,C3013+1))</f>
        <v>10</v>
      </c>
      <c r="D3014" s="1">
        <f t="shared" si="143"/>
        <v>3</v>
      </c>
      <c r="E3014" s="1" t="str">
        <f>INDEX(Protocol[Mark],MATCH(C3014,Protocol[Step],0))</f>
        <v>9c</v>
      </c>
      <c r="F3014" s="151" t="str">
        <f>INDEX(Variables[Variable],MATCH(Systematic[[#This Row],[VariableIndex]],Variables[Index],0))</f>
        <v>Specific flux</v>
      </c>
      <c r="G3014" s="134">
        <f>Systematic[[#This Row],[Sample]]*1000000+Systematic[[#This Row],[SubSample]]*10000+Systematic[[#This Row],[VariableIndex]]</f>
        <v>8030003</v>
      </c>
      <c r="H3014" s="134">
        <f>Systematic[[#This Row],[SampleVariableLabel]]+100*Systematic[[#This Row],[State]]</f>
        <v>8031003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8</v>
      </c>
      <c r="B3015" s="1">
        <f t="shared" si="142"/>
        <v>3</v>
      </c>
      <c r="C3015" s="1">
        <f>IF(Systematic[[#This Row],[VariableIndex]]&gt;1,C3014,IF(C3014+1=StepsPerSubsample,0,C3014+1))</f>
        <v>10</v>
      </c>
      <c r="D3015" s="1">
        <f t="shared" si="143"/>
        <v>4</v>
      </c>
      <c r="E3015" s="1" t="str">
        <f>INDEX(Protocol[Mark],MATCH(C3015,Protocol[Step],0))</f>
        <v>9c</v>
      </c>
      <c r="F3015" s="151" t="str">
        <f>INDEX(Variables[Variable],MATCH(Systematic[[#This Row],[VariableIndex]],Variables[Index],0))</f>
        <v>Flux control ratio</v>
      </c>
      <c r="G3015" s="134">
        <f>Systematic[[#This Row],[Sample]]*1000000+Systematic[[#This Row],[SubSample]]*10000+Systematic[[#This Row],[VariableIndex]]</f>
        <v>8030004</v>
      </c>
      <c r="H3015" s="134">
        <f>Systematic[[#This Row],[SampleVariableLabel]]+100*Systematic[[#This Row],[State]]</f>
        <v>8031004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8</v>
      </c>
      <c r="B3016" s="1">
        <f t="shared" si="142"/>
        <v>3</v>
      </c>
      <c r="C3016" s="1">
        <f>IF(Systematic[[#This Row],[VariableIndex]]&gt;1,C3015,IF(C3015+1=StepsPerSubsample,0,C3015+1))</f>
        <v>10</v>
      </c>
      <c r="D3016" s="1">
        <f t="shared" si="143"/>
        <v>5</v>
      </c>
      <c r="E3016" s="1" t="str">
        <f>INDEX(Protocol[Mark],MATCH(C3016,Protocol[Step],0))</f>
        <v>9c</v>
      </c>
      <c r="F3016" s="151" t="str">
        <f>INDEX(Variables[Variable],MATCH(Systematic[[#This Row],[VariableIndex]],Variables[Index],0))</f>
        <v>Specific flux (mt)</v>
      </c>
      <c r="G3016" s="134">
        <f>Systematic[[#This Row],[Sample]]*1000000+Systematic[[#This Row],[SubSample]]*10000+Systematic[[#This Row],[VariableIndex]]</f>
        <v>8030005</v>
      </c>
      <c r="H3016" s="134">
        <f>Systematic[[#This Row],[SampleVariableLabel]]+100*Systematic[[#This Row],[State]]</f>
        <v>8031005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8</v>
      </c>
      <c r="B3017" s="1">
        <f t="shared" si="142"/>
        <v>3</v>
      </c>
      <c r="C3017" s="1">
        <f>IF(Systematic[[#This Row],[VariableIndex]]&gt;1,C3016,IF(C3016+1=StepsPerSubsample,0,C3016+1))</f>
        <v>10</v>
      </c>
      <c r="D3017" s="1">
        <f t="shared" si="143"/>
        <v>6</v>
      </c>
      <c r="E3017" s="1" t="str">
        <f>INDEX(Protocol[Mark],MATCH(C3017,Protocol[Step],0))</f>
        <v>9c</v>
      </c>
      <c r="F3017" s="151" t="str">
        <f>INDEX(Variables[Variable],MATCH(Systematic[[#This Row],[VariableIndex]],Variables[Index],0))</f>
        <v>FCR (mt: ROX-corr.)</v>
      </c>
      <c r="G3017" s="134">
        <f>Systematic[[#This Row],[Sample]]*1000000+Systematic[[#This Row],[SubSample]]*10000+Systematic[[#This Row],[VariableIndex]]</f>
        <v>8030006</v>
      </c>
      <c r="H3017" s="134">
        <f>Systematic[[#This Row],[SampleVariableLabel]]+100*Systematic[[#This Row],[State]]</f>
        <v>8031006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8</v>
      </c>
      <c r="B3018" s="1">
        <f t="shared" si="142"/>
        <v>3</v>
      </c>
      <c r="C3018" s="1">
        <f>IF(Systematic[[#This Row],[VariableIndex]]&gt;1,C3017,IF(C3017+1=StepsPerSubsample,0,C3017+1))</f>
        <v>10</v>
      </c>
      <c r="D3018" s="1">
        <f t="shared" si="143"/>
        <v>7</v>
      </c>
      <c r="E3018" s="1" t="str">
        <f>INDEX(Protocol[Mark],MATCH(C3018,Protocol[Step],0))</f>
        <v>9c</v>
      </c>
      <c r="F3018" s="151" t="str">
        <f>INDEX(Variables[Variable],MATCH(Systematic[[#This Row],[VariableIndex]],Variables[Index],0))</f>
        <v>FCR (mt: ROX-corr.)</v>
      </c>
      <c r="G3018" s="134">
        <f>Systematic[[#This Row],[Sample]]*1000000+Systematic[[#This Row],[SubSample]]*10000+Systematic[[#This Row],[VariableIndex]]</f>
        <v>8030007</v>
      </c>
      <c r="H3018" s="134">
        <f>Systematic[[#This Row],[SampleVariableLabel]]+100*Systematic[[#This Row],[State]]</f>
        <v>8031007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8</v>
      </c>
      <c r="B3019" s="1">
        <f t="shared" si="142"/>
        <v>3</v>
      </c>
      <c r="C3019" s="1">
        <f>IF(Systematic[[#This Row],[VariableIndex]]&gt;1,C3018,IF(C3018+1=StepsPerSubsample,0,C3018+1))</f>
        <v>11</v>
      </c>
      <c r="D3019" s="1">
        <f t="shared" si="143"/>
        <v>1</v>
      </c>
      <c r="E3019" s="1" t="str">
        <f>INDEX(Protocol[Mark],MATCH(C3019,Protocol[Step],0))</f>
        <v>10Ama</v>
      </c>
      <c r="F3019" s="151" t="str">
        <f>INDEX(Variables[Variable],MATCH(Systematic[[#This Row],[VariableIndex]],Variables[Index],0))</f>
        <v>O2 concentration</v>
      </c>
      <c r="G3019" s="134">
        <f>Systematic[[#This Row],[Sample]]*1000000+Systematic[[#This Row],[SubSample]]*10000+Systematic[[#This Row],[VariableIndex]]</f>
        <v>8030001</v>
      </c>
      <c r="H3019" s="134">
        <f>Systematic[[#This Row],[SampleVariableLabel]]+100*Systematic[[#This Row],[State]]</f>
        <v>8031101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8</v>
      </c>
      <c r="B3020" s="1">
        <f t="shared" si="142"/>
        <v>3</v>
      </c>
      <c r="C3020" s="1">
        <f>IF(Systematic[[#This Row],[VariableIndex]]&gt;1,C3019,IF(C3019+1=StepsPerSubsample,0,C3019+1))</f>
        <v>11</v>
      </c>
      <c r="D3020" s="1">
        <f t="shared" si="143"/>
        <v>2</v>
      </c>
      <c r="E3020" s="1" t="str">
        <f>INDEX(Protocol[Mark],MATCH(C3020,Protocol[Step],0))</f>
        <v>10Ama</v>
      </c>
      <c r="F3020" s="151" t="str">
        <f>INDEX(Variables[Variable],MATCH(Systematic[[#This Row],[VariableIndex]],Variables[Index],0))</f>
        <v>O2 flux per volume</v>
      </c>
      <c r="G3020" s="134">
        <f>Systematic[[#This Row],[Sample]]*1000000+Systematic[[#This Row],[SubSample]]*10000+Systematic[[#This Row],[VariableIndex]]</f>
        <v>8030002</v>
      </c>
      <c r="H3020" s="134">
        <f>Systematic[[#This Row],[SampleVariableLabel]]+100*Systematic[[#This Row],[State]]</f>
        <v>8031102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8</v>
      </c>
      <c r="B3021" s="1">
        <f t="shared" si="142"/>
        <v>3</v>
      </c>
      <c r="C3021" s="1">
        <f>IF(Systematic[[#This Row],[VariableIndex]]&gt;1,C3020,IF(C3020+1=StepsPerSubsample,0,C3020+1))</f>
        <v>11</v>
      </c>
      <c r="D3021" s="1">
        <f t="shared" si="143"/>
        <v>3</v>
      </c>
      <c r="E3021" s="1" t="str">
        <f>INDEX(Protocol[Mark],MATCH(C3021,Protocol[Step],0))</f>
        <v>10Ama</v>
      </c>
      <c r="F3021" s="151" t="str">
        <f>INDEX(Variables[Variable],MATCH(Systematic[[#This Row],[VariableIndex]],Variables[Index],0))</f>
        <v>Specific flux</v>
      </c>
      <c r="G3021" s="134">
        <f>Systematic[[#This Row],[Sample]]*1000000+Systematic[[#This Row],[SubSample]]*10000+Systematic[[#This Row],[VariableIndex]]</f>
        <v>8030003</v>
      </c>
      <c r="H3021" s="134">
        <f>Systematic[[#This Row],[SampleVariableLabel]]+100*Systematic[[#This Row],[State]]</f>
        <v>8031103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8</v>
      </c>
      <c r="B3022" s="1">
        <f t="shared" si="142"/>
        <v>3</v>
      </c>
      <c r="C3022" s="1">
        <f>IF(Systematic[[#This Row],[VariableIndex]]&gt;1,C3021,IF(C3021+1=StepsPerSubsample,0,C3021+1))</f>
        <v>11</v>
      </c>
      <c r="D3022" s="1">
        <f t="shared" si="143"/>
        <v>4</v>
      </c>
      <c r="E3022" s="1" t="str">
        <f>INDEX(Protocol[Mark],MATCH(C3022,Protocol[Step],0))</f>
        <v>10Ama</v>
      </c>
      <c r="F3022" s="151" t="str">
        <f>INDEX(Variables[Variable],MATCH(Systematic[[#This Row],[VariableIndex]],Variables[Index],0))</f>
        <v>Flux control ratio</v>
      </c>
      <c r="G3022" s="134">
        <f>Systematic[[#This Row],[Sample]]*1000000+Systematic[[#This Row],[SubSample]]*10000+Systematic[[#This Row],[VariableIndex]]</f>
        <v>8030004</v>
      </c>
      <c r="H3022" s="134">
        <f>Systematic[[#This Row],[SampleVariableLabel]]+100*Systematic[[#This Row],[State]]</f>
        <v>8031104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8</v>
      </c>
      <c r="B3023" s="1">
        <f t="shared" si="142"/>
        <v>3</v>
      </c>
      <c r="C3023" s="1">
        <f>IF(Systematic[[#This Row],[VariableIndex]]&gt;1,C3022,IF(C3022+1=StepsPerSubsample,0,C3022+1))</f>
        <v>11</v>
      </c>
      <c r="D3023" s="1">
        <f t="shared" si="143"/>
        <v>5</v>
      </c>
      <c r="E3023" s="1" t="str">
        <f>INDEX(Protocol[Mark],MATCH(C3023,Protocol[Step],0))</f>
        <v>10Ama</v>
      </c>
      <c r="F3023" s="151" t="str">
        <f>INDEX(Variables[Variable],MATCH(Systematic[[#This Row],[VariableIndex]],Variables[Index],0))</f>
        <v>Specific flux (mt)</v>
      </c>
      <c r="G3023" s="134">
        <f>Systematic[[#This Row],[Sample]]*1000000+Systematic[[#This Row],[SubSample]]*10000+Systematic[[#This Row],[VariableIndex]]</f>
        <v>8030005</v>
      </c>
      <c r="H3023" s="134">
        <f>Systematic[[#This Row],[SampleVariableLabel]]+100*Systematic[[#This Row],[State]]</f>
        <v>8031105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8</v>
      </c>
      <c r="B3024" s="1">
        <f t="shared" si="142"/>
        <v>3</v>
      </c>
      <c r="C3024" s="1">
        <f>IF(Systematic[[#This Row],[VariableIndex]]&gt;1,C3023,IF(C3023+1=StepsPerSubsample,0,C3023+1))</f>
        <v>11</v>
      </c>
      <c r="D3024" s="1">
        <f t="shared" si="143"/>
        <v>6</v>
      </c>
      <c r="E3024" s="1" t="str">
        <f>INDEX(Protocol[Mark],MATCH(C3024,Protocol[Step],0))</f>
        <v>10Ama</v>
      </c>
      <c r="F3024" s="151" t="str">
        <f>INDEX(Variables[Variable],MATCH(Systematic[[#This Row],[VariableIndex]],Variables[Index],0))</f>
        <v>FCR (mt: ROX-corr.)</v>
      </c>
      <c r="G3024" s="134">
        <f>Systematic[[#This Row],[Sample]]*1000000+Systematic[[#This Row],[SubSample]]*10000+Systematic[[#This Row],[VariableIndex]]</f>
        <v>8030006</v>
      </c>
      <c r="H3024" s="134">
        <f>Systematic[[#This Row],[SampleVariableLabel]]+100*Systematic[[#This Row],[State]]</f>
        <v>8031106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8</v>
      </c>
      <c r="B3025" s="1">
        <f t="shared" si="142"/>
        <v>3</v>
      </c>
      <c r="C3025" s="1">
        <f>IF(Systematic[[#This Row],[VariableIndex]]&gt;1,C3024,IF(C3024+1=StepsPerSubsample,0,C3024+1))</f>
        <v>11</v>
      </c>
      <c r="D3025" s="1">
        <f t="shared" si="143"/>
        <v>7</v>
      </c>
      <c r="E3025" s="1" t="str">
        <f>INDEX(Protocol[Mark],MATCH(C3025,Protocol[Step],0))</f>
        <v>10Ama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8030007</v>
      </c>
      <c r="H3025" s="134">
        <f>Systematic[[#This Row],[SampleVariableLabel]]+100*Systematic[[#This Row],[State]]</f>
        <v>8031107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8</v>
      </c>
      <c r="B3026" s="1">
        <f t="shared" si="142"/>
        <v>3</v>
      </c>
      <c r="C3026" s="1">
        <f>IF(Systematic[[#This Row],[VariableIndex]]&gt;1,C3025,IF(C3025+1=StepsPerSubsample,0,C3025+1))</f>
        <v>12</v>
      </c>
      <c r="D3026" s="1">
        <f t="shared" si="143"/>
        <v>1</v>
      </c>
      <c r="E3026" s="1" t="str">
        <f>INDEX(Protocol[Mark],MATCH(C3026,Protocol[Step],0))</f>
        <v>11AsTm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8030001</v>
      </c>
      <c r="H3026" s="134">
        <f>Systematic[[#This Row],[SampleVariableLabel]]+100*Systematic[[#This Row],[State]]</f>
        <v>8031201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8</v>
      </c>
      <c r="B3027" s="1">
        <f t="shared" si="142"/>
        <v>3</v>
      </c>
      <c r="C3027" s="1">
        <f>IF(Systematic[[#This Row],[VariableIndex]]&gt;1,C3026,IF(C3026+1=StepsPerSubsample,0,C3026+1))</f>
        <v>12</v>
      </c>
      <c r="D3027" s="1">
        <f t="shared" si="143"/>
        <v>2</v>
      </c>
      <c r="E3027" s="1" t="str">
        <f>INDEX(Protocol[Mark],MATCH(C3027,Protocol[Step],0))</f>
        <v>11AsTm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8030002</v>
      </c>
      <c r="H3027" s="134">
        <f>Systematic[[#This Row],[SampleVariableLabel]]+100*Systematic[[#This Row],[State]]</f>
        <v>8031202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8</v>
      </c>
      <c r="B3028" s="1">
        <f t="shared" si="142"/>
        <v>3</v>
      </c>
      <c r="C3028" s="1">
        <f>IF(Systematic[[#This Row],[VariableIndex]]&gt;1,C3027,IF(C3027+1=StepsPerSubsample,0,C3027+1))</f>
        <v>12</v>
      </c>
      <c r="D3028" s="1">
        <f t="shared" si="143"/>
        <v>3</v>
      </c>
      <c r="E3028" s="1" t="str">
        <f>INDEX(Protocol[Mark],MATCH(C3028,Protocol[Step],0))</f>
        <v>11AsTm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8030003</v>
      </c>
      <c r="H3028" s="134">
        <f>Systematic[[#This Row],[SampleVariableLabel]]+100*Systematic[[#This Row],[State]]</f>
        <v>8031203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8</v>
      </c>
      <c r="B3029" s="1">
        <f t="shared" si="142"/>
        <v>3</v>
      </c>
      <c r="C3029" s="1">
        <f>IF(Systematic[[#This Row],[VariableIndex]]&gt;1,C3028,IF(C3028+1=StepsPerSubsample,0,C3028+1))</f>
        <v>12</v>
      </c>
      <c r="D3029" s="1">
        <f t="shared" si="143"/>
        <v>4</v>
      </c>
      <c r="E3029" s="1" t="str">
        <f>INDEX(Protocol[Mark],MATCH(C3029,Protocol[Step],0))</f>
        <v>11AsTm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8030004</v>
      </c>
      <c r="H3029" s="134">
        <f>Systematic[[#This Row],[SampleVariableLabel]]+100*Systematic[[#This Row],[State]]</f>
        <v>8031204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8</v>
      </c>
      <c r="B3030" s="1">
        <f t="shared" si="142"/>
        <v>3</v>
      </c>
      <c r="C3030" s="1">
        <f>IF(Systematic[[#This Row],[VariableIndex]]&gt;1,C3029,IF(C3029+1=StepsPerSubsample,0,C3029+1))</f>
        <v>12</v>
      </c>
      <c r="D3030" s="1">
        <f t="shared" si="143"/>
        <v>5</v>
      </c>
      <c r="E3030" s="1" t="str">
        <f>INDEX(Protocol[Mark],MATCH(C3030,Protocol[Step],0))</f>
        <v>11AsTm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8030005</v>
      </c>
      <c r="H3030" s="134">
        <f>Systematic[[#This Row],[SampleVariableLabel]]+100*Systematic[[#This Row],[State]]</f>
        <v>8031205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8</v>
      </c>
      <c r="B3031" s="1">
        <f t="shared" si="142"/>
        <v>3</v>
      </c>
      <c r="C3031" s="1">
        <f>IF(Systematic[[#This Row],[VariableIndex]]&gt;1,C3030,IF(C3030+1=StepsPerSubsample,0,C3030+1))</f>
        <v>12</v>
      </c>
      <c r="D3031" s="1">
        <f t="shared" si="143"/>
        <v>6</v>
      </c>
      <c r="E3031" s="1" t="str">
        <f>INDEX(Protocol[Mark],MATCH(C3031,Protocol[Step],0))</f>
        <v>11AsTm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8030006</v>
      </c>
      <c r="H3031" s="134">
        <f>Systematic[[#This Row],[SampleVariableLabel]]+100*Systematic[[#This Row],[State]]</f>
        <v>8031206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8</v>
      </c>
      <c r="B3032" s="1">
        <f t="shared" si="142"/>
        <v>3</v>
      </c>
      <c r="C3032" s="1">
        <f>IF(Systematic[[#This Row],[VariableIndex]]&gt;1,C3031,IF(C3031+1=StepsPerSubsample,0,C3031+1))</f>
        <v>12</v>
      </c>
      <c r="D3032" s="1">
        <f t="shared" si="143"/>
        <v>7</v>
      </c>
      <c r="E3032" s="1" t="str">
        <f>INDEX(Protocol[Mark],MATCH(C3032,Protocol[Step],0))</f>
        <v>11AsTm</v>
      </c>
      <c r="F3032" s="151" t="str">
        <f>INDEX(Variables[Variable],MATCH(Systematic[[#This Row],[VariableIndex]],Variables[Index],0))</f>
        <v>FCR (mt: ROX-corr.)</v>
      </c>
      <c r="G3032" s="134">
        <f>Systematic[[#This Row],[Sample]]*1000000+Systematic[[#This Row],[SubSample]]*10000+Systematic[[#This Row],[VariableIndex]]</f>
        <v>8030007</v>
      </c>
      <c r="H3032" s="134">
        <f>Systematic[[#This Row],[SampleVariableLabel]]+100*Systematic[[#This Row],[State]]</f>
        <v>8031207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8</v>
      </c>
      <c r="B3033" s="1">
        <f t="shared" si="142"/>
        <v>3</v>
      </c>
      <c r="C3033" s="1">
        <f>IF(Systematic[[#This Row],[VariableIndex]]&gt;1,C3032,IF(C3032+1=StepsPerSubsample,0,C3032+1))</f>
        <v>13</v>
      </c>
      <c r="D3033" s="1">
        <f t="shared" si="143"/>
        <v>1</v>
      </c>
      <c r="E3033" s="1" t="str">
        <f>INDEX(Protocol[Mark],MATCH(C3033,Protocol[Step],0))</f>
        <v>12Azd</v>
      </c>
      <c r="F3033" s="151" t="str">
        <f>INDEX(Variables[Variable],MATCH(Systematic[[#This Row],[VariableIndex]],Variables[Index],0))</f>
        <v>O2 concentration</v>
      </c>
      <c r="G3033" s="134">
        <f>Systematic[[#This Row],[Sample]]*1000000+Systematic[[#This Row],[SubSample]]*10000+Systematic[[#This Row],[VariableIndex]]</f>
        <v>8030001</v>
      </c>
      <c r="H3033" s="134">
        <f>Systematic[[#This Row],[SampleVariableLabel]]+100*Systematic[[#This Row],[State]]</f>
        <v>8031301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8</v>
      </c>
      <c r="B3034" s="1">
        <f t="shared" si="142"/>
        <v>3</v>
      </c>
      <c r="C3034" s="1">
        <f>IF(Systematic[[#This Row],[VariableIndex]]&gt;1,C3033,IF(C3033+1=StepsPerSubsample,0,C3033+1))</f>
        <v>13</v>
      </c>
      <c r="D3034" s="1">
        <f t="shared" si="143"/>
        <v>2</v>
      </c>
      <c r="E3034" s="1" t="str">
        <f>INDEX(Protocol[Mark],MATCH(C3034,Protocol[Step],0))</f>
        <v>12Azd</v>
      </c>
      <c r="F3034" s="151" t="str">
        <f>INDEX(Variables[Variable],MATCH(Systematic[[#This Row],[VariableIndex]],Variables[Index],0))</f>
        <v>O2 flux per volume</v>
      </c>
      <c r="G3034" s="134">
        <f>Systematic[[#This Row],[Sample]]*1000000+Systematic[[#This Row],[SubSample]]*10000+Systematic[[#This Row],[VariableIndex]]</f>
        <v>8030002</v>
      </c>
      <c r="H3034" s="134">
        <f>Systematic[[#This Row],[SampleVariableLabel]]+100*Systematic[[#This Row],[State]]</f>
        <v>8031302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8</v>
      </c>
      <c r="B3035" s="1">
        <f t="shared" si="142"/>
        <v>3</v>
      </c>
      <c r="C3035" s="1">
        <f>IF(Systematic[[#This Row],[VariableIndex]]&gt;1,C3034,IF(C3034+1=StepsPerSubsample,0,C3034+1))</f>
        <v>13</v>
      </c>
      <c r="D3035" s="1">
        <f t="shared" si="143"/>
        <v>3</v>
      </c>
      <c r="E3035" s="1" t="str">
        <f>INDEX(Protocol[Mark],MATCH(C3035,Protocol[Step],0))</f>
        <v>12Azd</v>
      </c>
      <c r="F3035" s="151" t="str">
        <f>INDEX(Variables[Variable],MATCH(Systematic[[#This Row],[VariableIndex]],Variables[Index],0))</f>
        <v>Specific flux</v>
      </c>
      <c r="G3035" s="134">
        <f>Systematic[[#This Row],[Sample]]*1000000+Systematic[[#This Row],[SubSample]]*10000+Systematic[[#This Row],[VariableIndex]]</f>
        <v>8030003</v>
      </c>
      <c r="H3035" s="134">
        <f>Systematic[[#This Row],[SampleVariableLabel]]+100*Systematic[[#This Row],[State]]</f>
        <v>8031303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8</v>
      </c>
      <c r="B3036" s="1">
        <f t="shared" si="142"/>
        <v>3</v>
      </c>
      <c r="C3036" s="1">
        <f>IF(Systematic[[#This Row],[VariableIndex]]&gt;1,C3035,IF(C3035+1=StepsPerSubsample,0,C3035+1))</f>
        <v>13</v>
      </c>
      <c r="D3036" s="1">
        <f t="shared" si="143"/>
        <v>4</v>
      </c>
      <c r="E3036" s="1" t="str">
        <f>INDEX(Protocol[Mark],MATCH(C3036,Protocol[Step],0))</f>
        <v>12Azd</v>
      </c>
      <c r="F3036" s="151" t="str">
        <f>INDEX(Variables[Variable],MATCH(Systematic[[#This Row],[VariableIndex]],Variables[Index],0))</f>
        <v>Flux control ratio</v>
      </c>
      <c r="G3036" s="134">
        <f>Systematic[[#This Row],[Sample]]*1000000+Systematic[[#This Row],[SubSample]]*10000+Systematic[[#This Row],[VariableIndex]]</f>
        <v>8030004</v>
      </c>
      <c r="H3036" s="134">
        <f>Systematic[[#This Row],[SampleVariableLabel]]+100*Systematic[[#This Row],[State]]</f>
        <v>8031304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8</v>
      </c>
      <c r="B3037" s="1">
        <f t="shared" si="142"/>
        <v>3</v>
      </c>
      <c r="C3037" s="1">
        <f>IF(Systematic[[#This Row],[VariableIndex]]&gt;1,C3036,IF(C3036+1=StepsPerSubsample,0,C3036+1))</f>
        <v>13</v>
      </c>
      <c r="D3037" s="1">
        <f t="shared" si="143"/>
        <v>5</v>
      </c>
      <c r="E3037" s="1" t="str">
        <f>INDEX(Protocol[Mark],MATCH(C3037,Protocol[Step],0))</f>
        <v>12Azd</v>
      </c>
      <c r="F3037" s="151" t="str">
        <f>INDEX(Variables[Variable],MATCH(Systematic[[#This Row],[VariableIndex]],Variables[Index],0))</f>
        <v>Specific flux (mt)</v>
      </c>
      <c r="G3037" s="134">
        <f>Systematic[[#This Row],[Sample]]*1000000+Systematic[[#This Row],[SubSample]]*10000+Systematic[[#This Row],[VariableIndex]]</f>
        <v>8030005</v>
      </c>
      <c r="H3037" s="134">
        <f>Systematic[[#This Row],[SampleVariableLabel]]+100*Systematic[[#This Row],[State]]</f>
        <v>8031305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8</v>
      </c>
      <c r="B3038" s="1">
        <f t="shared" si="142"/>
        <v>3</v>
      </c>
      <c r="C3038" s="1">
        <f>IF(Systematic[[#This Row],[VariableIndex]]&gt;1,C3037,IF(C3037+1=StepsPerSubsample,0,C3037+1))</f>
        <v>13</v>
      </c>
      <c r="D3038" s="1">
        <f t="shared" si="143"/>
        <v>6</v>
      </c>
      <c r="E3038" s="1" t="str">
        <f>INDEX(Protocol[Mark],MATCH(C3038,Protocol[Step],0))</f>
        <v>12Azd</v>
      </c>
      <c r="F3038" s="151" t="str">
        <f>INDEX(Variables[Variable],MATCH(Systematic[[#This Row],[VariableIndex]],Variables[Index],0))</f>
        <v>FCR (mt: ROX-corr.)</v>
      </c>
      <c r="G3038" s="134">
        <f>Systematic[[#This Row],[Sample]]*1000000+Systematic[[#This Row],[SubSample]]*10000+Systematic[[#This Row],[VariableIndex]]</f>
        <v>8030006</v>
      </c>
      <c r="H3038" s="134">
        <f>Systematic[[#This Row],[SampleVariableLabel]]+100*Systematic[[#This Row],[State]]</f>
        <v>8031306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8</v>
      </c>
      <c r="B3039" s="1">
        <f t="shared" si="142"/>
        <v>3</v>
      </c>
      <c r="C3039" s="1">
        <f>IF(Systematic[[#This Row],[VariableIndex]]&gt;1,C3038,IF(C3038+1=StepsPerSubsample,0,C3038+1))</f>
        <v>13</v>
      </c>
      <c r="D3039" s="1">
        <f t="shared" si="143"/>
        <v>7</v>
      </c>
      <c r="E3039" s="1" t="str">
        <f>INDEX(Protocol[Mark],MATCH(C3039,Protocol[Step],0))</f>
        <v>12Azd</v>
      </c>
      <c r="F3039" s="151" t="str">
        <f>INDEX(Variables[Variable],MATCH(Systematic[[#This Row],[VariableIndex]],Variables[Index],0))</f>
        <v>FCR (mt: ROX-corr.)</v>
      </c>
      <c r="G3039" s="134">
        <f>Systematic[[#This Row],[Sample]]*1000000+Systematic[[#This Row],[SubSample]]*10000+Systematic[[#This Row],[VariableIndex]]</f>
        <v>8030007</v>
      </c>
      <c r="H3039" s="134">
        <f>Systematic[[#This Row],[SampleVariableLabel]]+100*Systematic[[#This Row],[State]]</f>
        <v>8031307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8</v>
      </c>
      <c r="B3040" s="1">
        <f t="shared" si="142"/>
        <v>4</v>
      </c>
      <c r="C3040" s="1">
        <f>IF(Systematic[[#This Row],[VariableIndex]]&gt;1,C3039,IF(C3039+1=StepsPerSubsample,0,C3039+1))</f>
        <v>0</v>
      </c>
      <c r="D3040" s="1">
        <f t="shared" si="143"/>
        <v>1</v>
      </c>
      <c r="E3040" s="1" t="str">
        <f>INDEX(Protocol[Mark],MATCH(C3040,Protocol[Step],0))</f>
        <v>1ce</v>
      </c>
      <c r="F3040" s="151" t="str">
        <f>INDEX(Variables[Variable],MATCH(Systematic[[#This Row],[VariableIndex]],Variables[Index],0))</f>
        <v>O2 concentration</v>
      </c>
      <c r="G3040" s="134">
        <f>Systematic[[#This Row],[Sample]]*1000000+Systematic[[#This Row],[SubSample]]*10000+Systematic[[#This Row],[VariableIndex]]</f>
        <v>8040001</v>
      </c>
      <c r="H3040" s="134">
        <f>Systematic[[#This Row],[SampleVariableLabel]]+100*Systematic[[#This Row],[State]]</f>
        <v>8040001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8</v>
      </c>
      <c r="B3041" s="1">
        <f t="shared" si="142"/>
        <v>4</v>
      </c>
      <c r="C3041" s="1">
        <f>IF(Systematic[[#This Row],[VariableIndex]]&gt;1,C3040,IF(C3040+1=StepsPerSubsample,0,C3040+1))</f>
        <v>0</v>
      </c>
      <c r="D3041" s="1">
        <f t="shared" si="143"/>
        <v>2</v>
      </c>
      <c r="E3041" s="1" t="str">
        <f>INDEX(Protocol[Mark],MATCH(C3041,Protocol[Step],0))</f>
        <v>1ce</v>
      </c>
      <c r="F3041" s="151" t="str">
        <f>INDEX(Variables[Variable],MATCH(Systematic[[#This Row],[VariableIndex]],Variables[Index],0))</f>
        <v>O2 flux per volume</v>
      </c>
      <c r="G3041" s="134">
        <f>Systematic[[#This Row],[Sample]]*1000000+Systematic[[#This Row],[SubSample]]*10000+Systematic[[#This Row],[VariableIndex]]</f>
        <v>8040002</v>
      </c>
      <c r="H3041" s="134">
        <f>Systematic[[#This Row],[SampleVariableLabel]]+100*Systematic[[#This Row],[State]]</f>
        <v>8040002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8</v>
      </c>
      <c r="B3042" s="1">
        <f t="shared" si="142"/>
        <v>4</v>
      </c>
      <c r="C3042" s="1">
        <f>IF(Systematic[[#This Row],[VariableIndex]]&gt;1,C3041,IF(C3041+1=StepsPerSubsample,0,C3041+1))</f>
        <v>0</v>
      </c>
      <c r="D3042" s="1">
        <f t="shared" si="143"/>
        <v>3</v>
      </c>
      <c r="E3042" s="1" t="str">
        <f>INDEX(Protocol[Mark],MATCH(C3042,Protocol[Step],0))</f>
        <v>1ce</v>
      </c>
      <c r="F3042" s="151" t="str">
        <f>INDEX(Variables[Variable],MATCH(Systematic[[#This Row],[VariableIndex]],Variables[Index],0))</f>
        <v>Specific flux</v>
      </c>
      <c r="G3042" s="134">
        <f>Systematic[[#This Row],[Sample]]*1000000+Systematic[[#This Row],[SubSample]]*10000+Systematic[[#This Row],[VariableIndex]]</f>
        <v>8040003</v>
      </c>
      <c r="H3042" s="134">
        <f>Systematic[[#This Row],[SampleVariableLabel]]+100*Systematic[[#This Row],[State]]</f>
        <v>8040003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8</v>
      </c>
      <c r="B3043" s="1">
        <f t="shared" si="142"/>
        <v>4</v>
      </c>
      <c r="C3043" s="1">
        <f>IF(Systematic[[#This Row],[VariableIndex]]&gt;1,C3042,IF(C3042+1=StepsPerSubsample,0,C3042+1))</f>
        <v>0</v>
      </c>
      <c r="D3043" s="1">
        <f t="shared" si="143"/>
        <v>4</v>
      </c>
      <c r="E3043" s="1" t="str">
        <f>INDEX(Protocol[Mark],MATCH(C3043,Protocol[Step],0))</f>
        <v>1ce</v>
      </c>
      <c r="F3043" s="151" t="str">
        <f>INDEX(Variables[Variable],MATCH(Systematic[[#This Row],[VariableIndex]],Variables[Index],0))</f>
        <v>Flux control ratio</v>
      </c>
      <c r="G3043" s="134">
        <f>Systematic[[#This Row],[Sample]]*1000000+Systematic[[#This Row],[SubSample]]*10000+Systematic[[#This Row],[VariableIndex]]</f>
        <v>8040004</v>
      </c>
      <c r="H3043" s="134">
        <f>Systematic[[#This Row],[SampleVariableLabel]]+100*Systematic[[#This Row],[State]]</f>
        <v>8040004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8</v>
      </c>
      <c r="B3044" s="1">
        <f t="shared" si="142"/>
        <v>4</v>
      </c>
      <c r="C3044" s="1">
        <f>IF(Systematic[[#This Row],[VariableIndex]]&gt;1,C3043,IF(C3043+1=StepsPerSubsample,0,C3043+1))</f>
        <v>0</v>
      </c>
      <c r="D3044" s="1">
        <f t="shared" si="143"/>
        <v>5</v>
      </c>
      <c r="E3044" s="1" t="str">
        <f>INDEX(Protocol[Mark],MATCH(C3044,Protocol[Step],0))</f>
        <v>1ce</v>
      </c>
      <c r="F3044" s="151" t="str">
        <f>INDEX(Variables[Variable],MATCH(Systematic[[#This Row],[VariableIndex]],Variables[Index],0))</f>
        <v>Specific flux (mt)</v>
      </c>
      <c r="G3044" s="134">
        <f>Systematic[[#This Row],[Sample]]*1000000+Systematic[[#This Row],[SubSample]]*10000+Systematic[[#This Row],[VariableIndex]]</f>
        <v>8040005</v>
      </c>
      <c r="H3044" s="134">
        <f>Systematic[[#This Row],[SampleVariableLabel]]+100*Systematic[[#This Row],[State]]</f>
        <v>8040005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8</v>
      </c>
      <c r="B3045" s="1">
        <f t="shared" si="142"/>
        <v>4</v>
      </c>
      <c r="C3045" s="1">
        <f>IF(Systematic[[#This Row],[VariableIndex]]&gt;1,C3044,IF(C3044+1=StepsPerSubsample,0,C3044+1))</f>
        <v>0</v>
      </c>
      <c r="D3045" s="1">
        <f t="shared" si="143"/>
        <v>6</v>
      </c>
      <c r="E3045" s="1" t="str">
        <f>INDEX(Protocol[Mark],MATCH(C3045,Protocol[Step],0))</f>
        <v>1ce</v>
      </c>
      <c r="F3045" s="151" t="str">
        <f>INDEX(Variables[Variable],MATCH(Systematic[[#This Row],[VariableIndex]],Variables[Index],0))</f>
        <v>FCR (mt: ROX-corr.)</v>
      </c>
      <c r="G3045" s="134">
        <f>Systematic[[#This Row],[Sample]]*1000000+Systematic[[#This Row],[SubSample]]*10000+Systematic[[#This Row],[VariableIndex]]</f>
        <v>8040006</v>
      </c>
      <c r="H3045" s="134">
        <f>Systematic[[#This Row],[SampleVariableLabel]]+100*Systematic[[#This Row],[State]]</f>
        <v>8040006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8</v>
      </c>
      <c r="B3046" s="1">
        <f t="shared" si="142"/>
        <v>4</v>
      </c>
      <c r="C3046" s="1">
        <f>IF(Systematic[[#This Row],[VariableIndex]]&gt;1,C3045,IF(C3045+1=StepsPerSubsample,0,C3045+1))</f>
        <v>0</v>
      </c>
      <c r="D3046" s="1">
        <f t="shared" si="143"/>
        <v>7</v>
      </c>
      <c r="E3046" s="1" t="str">
        <f>INDEX(Protocol[Mark],MATCH(C3046,Protocol[Step],0))</f>
        <v>1ce</v>
      </c>
      <c r="F3046" s="151" t="str">
        <f>INDEX(Variables[Variable],MATCH(Systematic[[#This Row],[VariableIndex]],Variables[Index],0))</f>
        <v>FCR (mt: ROX-corr.)</v>
      </c>
      <c r="G3046" s="134">
        <f>Systematic[[#This Row],[Sample]]*1000000+Systematic[[#This Row],[SubSample]]*10000+Systematic[[#This Row],[VariableIndex]]</f>
        <v>8040007</v>
      </c>
      <c r="H3046" s="134">
        <f>Systematic[[#This Row],[SampleVariableLabel]]+100*Systematic[[#This Row],[State]]</f>
        <v>8040007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8</v>
      </c>
      <c r="B3047" s="1">
        <f t="shared" si="142"/>
        <v>4</v>
      </c>
      <c r="C3047" s="1">
        <f>IF(Systematic[[#This Row],[VariableIndex]]&gt;1,C3046,IF(C3046+1=StepsPerSubsample,0,C3046+1))</f>
        <v>1</v>
      </c>
      <c r="D3047" s="1">
        <f t="shared" si="143"/>
        <v>1</v>
      </c>
      <c r="E3047" s="1" t="str">
        <f>INDEX(Protocol[Mark],MATCH(C3047,Protocol[Step],0))</f>
        <v>2P10</v>
      </c>
      <c r="F3047" s="151" t="str">
        <f>INDEX(Variables[Variable],MATCH(Systematic[[#This Row],[VariableIndex]],Variables[Index],0))</f>
        <v>O2 concentration</v>
      </c>
      <c r="G3047" s="134">
        <f>Systematic[[#This Row],[Sample]]*1000000+Systematic[[#This Row],[SubSample]]*10000+Systematic[[#This Row],[VariableIndex]]</f>
        <v>8040001</v>
      </c>
      <c r="H3047" s="134">
        <f>Systematic[[#This Row],[SampleVariableLabel]]+100*Systematic[[#This Row],[State]]</f>
        <v>8040101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8</v>
      </c>
      <c r="B3048" s="1">
        <f t="shared" si="142"/>
        <v>4</v>
      </c>
      <c r="C3048" s="1">
        <f>IF(Systematic[[#This Row],[VariableIndex]]&gt;1,C3047,IF(C3047+1=StepsPerSubsample,0,C3047+1))</f>
        <v>1</v>
      </c>
      <c r="D3048" s="1">
        <f t="shared" si="143"/>
        <v>2</v>
      </c>
      <c r="E3048" s="1" t="str">
        <f>INDEX(Protocol[Mark],MATCH(C3048,Protocol[Step],0))</f>
        <v>2P10</v>
      </c>
      <c r="F3048" s="151" t="str">
        <f>INDEX(Variables[Variable],MATCH(Systematic[[#This Row],[VariableIndex]],Variables[Index],0))</f>
        <v>O2 flux per volume</v>
      </c>
      <c r="G3048" s="134">
        <f>Systematic[[#This Row],[Sample]]*1000000+Systematic[[#This Row],[SubSample]]*10000+Systematic[[#This Row],[VariableIndex]]</f>
        <v>8040002</v>
      </c>
      <c r="H3048" s="134">
        <f>Systematic[[#This Row],[SampleVariableLabel]]+100*Systematic[[#This Row],[State]]</f>
        <v>8040102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8</v>
      </c>
      <c r="B3049" s="1">
        <f t="shared" ref="B3049:B3112" si="145">IF(OR(C3049&gt;0,D3049&gt;1),B3048,IF(B3048=SubsamplesPerSample,1,B3048+1))</f>
        <v>4</v>
      </c>
      <c r="C3049" s="1">
        <f>IF(Systematic[[#This Row],[VariableIndex]]&gt;1,C3048,IF(C3048+1=StepsPerSubsample,0,C3048+1))</f>
        <v>1</v>
      </c>
      <c r="D3049" s="1">
        <f t="shared" si="143"/>
        <v>3</v>
      </c>
      <c r="E3049" s="1" t="str">
        <f>INDEX(Protocol[Mark],MATCH(C3049,Protocol[Step],0))</f>
        <v>2P10</v>
      </c>
      <c r="F3049" s="151" t="str">
        <f>INDEX(Variables[Variable],MATCH(Systematic[[#This Row],[VariableIndex]],Variables[Index],0))</f>
        <v>Specific flux</v>
      </c>
      <c r="G3049" s="134">
        <f>Systematic[[#This Row],[Sample]]*1000000+Systematic[[#This Row],[SubSample]]*10000+Systematic[[#This Row],[VariableIndex]]</f>
        <v>8040003</v>
      </c>
      <c r="H3049" s="134">
        <f>Systematic[[#This Row],[SampleVariableLabel]]+100*Systematic[[#This Row],[State]]</f>
        <v>8040103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8</v>
      </c>
      <c r="B3050" s="1">
        <f t="shared" si="145"/>
        <v>4</v>
      </c>
      <c r="C3050" s="1">
        <f>IF(Systematic[[#This Row],[VariableIndex]]&gt;1,C3049,IF(C3049+1=StepsPerSubsample,0,C3049+1))</f>
        <v>1</v>
      </c>
      <c r="D3050" s="1">
        <f t="shared" si="143"/>
        <v>4</v>
      </c>
      <c r="E3050" s="1" t="str">
        <f>INDEX(Protocol[Mark],MATCH(C3050,Protocol[Step],0))</f>
        <v>2P10</v>
      </c>
      <c r="F3050" s="151" t="str">
        <f>INDEX(Variables[Variable],MATCH(Systematic[[#This Row],[VariableIndex]],Variables[Index],0))</f>
        <v>Flux control ratio</v>
      </c>
      <c r="G3050" s="134">
        <f>Systematic[[#This Row],[Sample]]*1000000+Systematic[[#This Row],[SubSample]]*10000+Systematic[[#This Row],[VariableIndex]]</f>
        <v>8040004</v>
      </c>
      <c r="H3050" s="134">
        <f>Systematic[[#This Row],[SampleVariableLabel]]+100*Systematic[[#This Row],[State]]</f>
        <v>8040104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8</v>
      </c>
      <c r="B3051" s="1">
        <f t="shared" si="145"/>
        <v>4</v>
      </c>
      <c r="C3051" s="1">
        <f>IF(Systematic[[#This Row],[VariableIndex]]&gt;1,C3050,IF(C3050+1=StepsPerSubsample,0,C3050+1))</f>
        <v>1</v>
      </c>
      <c r="D3051" s="1">
        <f t="shared" si="143"/>
        <v>5</v>
      </c>
      <c r="E3051" s="1" t="str">
        <f>INDEX(Protocol[Mark],MATCH(C3051,Protocol[Step],0))</f>
        <v>2P10</v>
      </c>
      <c r="F3051" s="151" t="str">
        <f>INDEX(Variables[Variable],MATCH(Systematic[[#This Row],[VariableIndex]],Variables[Index],0))</f>
        <v>Specific flux (mt)</v>
      </c>
      <c r="G3051" s="134">
        <f>Systematic[[#This Row],[Sample]]*1000000+Systematic[[#This Row],[SubSample]]*10000+Systematic[[#This Row],[VariableIndex]]</f>
        <v>8040005</v>
      </c>
      <c r="H3051" s="134">
        <f>Systematic[[#This Row],[SampleVariableLabel]]+100*Systematic[[#This Row],[State]]</f>
        <v>8040105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8</v>
      </c>
      <c r="B3052" s="1">
        <f t="shared" si="145"/>
        <v>4</v>
      </c>
      <c r="C3052" s="1">
        <f>IF(Systematic[[#This Row],[VariableIndex]]&gt;1,C3051,IF(C3051+1=StepsPerSubsample,0,C3051+1))</f>
        <v>1</v>
      </c>
      <c r="D3052" s="1">
        <f t="shared" si="143"/>
        <v>6</v>
      </c>
      <c r="E3052" s="1" t="str">
        <f>INDEX(Protocol[Mark],MATCH(C3052,Protocol[Step],0))</f>
        <v>2P10</v>
      </c>
      <c r="F3052" s="151" t="str">
        <f>INDEX(Variables[Variable],MATCH(Systematic[[#This Row],[VariableIndex]],Variables[Index],0))</f>
        <v>FCR (mt: ROX-corr.)</v>
      </c>
      <c r="G3052" s="134">
        <f>Systematic[[#This Row],[Sample]]*1000000+Systematic[[#This Row],[SubSample]]*10000+Systematic[[#This Row],[VariableIndex]]</f>
        <v>8040006</v>
      </c>
      <c r="H3052" s="134">
        <f>Systematic[[#This Row],[SampleVariableLabel]]+100*Systematic[[#This Row],[State]]</f>
        <v>8040106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8</v>
      </c>
      <c r="B3053" s="1">
        <f t="shared" si="145"/>
        <v>4</v>
      </c>
      <c r="C3053" s="1">
        <f>IF(Systematic[[#This Row],[VariableIndex]]&gt;1,C3052,IF(C3052+1=StepsPerSubsample,0,C3052+1))</f>
        <v>1</v>
      </c>
      <c r="D3053" s="1">
        <f t="shared" si="143"/>
        <v>7</v>
      </c>
      <c r="E3053" s="1" t="str">
        <f>INDEX(Protocol[Mark],MATCH(C3053,Protocol[Step],0))</f>
        <v>2P10</v>
      </c>
      <c r="F3053" s="151" t="str">
        <f>INDEX(Variables[Variable],MATCH(Systematic[[#This Row],[VariableIndex]],Variables[Index],0))</f>
        <v>FCR (mt: ROX-corr.)</v>
      </c>
      <c r="G3053" s="134">
        <f>Systematic[[#This Row],[Sample]]*1000000+Systematic[[#This Row],[SubSample]]*10000+Systematic[[#This Row],[VariableIndex]]</f>
        <v>8040007</v>
      </c>
      <c r="H3053" s="134">
        <f>Systematic[[#This Row],[SampleVariableLabel]]+100*Systematic[[#This Row],[State]]</f>
        <v>8040107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8</v>
      </c>
      <c r="B3054" s="1">
        <f t="shared" si="145"/>
        <v>4</v>
      </c>
      <c r="C3054" s="1">
        <f>IF(Systematic[[#This Row],[VariableIndex]]&gt;1,C3053,IF(C3053+1=StepsPerSubsample,0,C3053+1))</f>
        <v>2</v>
      </c>
      <c r="D3054" s="1">
        <f t="shared" si="143"/>
        <v>1</v>
      </c>
      <c r="E3054" s="1" t="str">
        <f>INDEX(Protocol[Mark],MATCH(C3054,Protocol[Step],0))</f>
        <v>3Omy</v>
      </c>
      <c r="F3054" s="151" t="str">
        <f>INDEX(Variables[Variable],MATCH(Systematic[[#This Row],[VariableIndex]],Variables[Index],0))</f>
        <v>O2 concentration</v>
      </c>
      <c r="G3054" s="134">
        <f>Systematic[[#This Row],[Sample]]*1000000+Systematic[[#This Row],[SubSample]]*10000+Systematic[[#This Row],[VariableIndex]]</f>
        <v>8040001</v>
      </c>
      <c r="H3054" s="134">
        <f>Systematic[[#This Row],[SampleVariableLabel]]+100*Systematic[[#This Row],[State]]</f>
        <v>8040201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8</v>
      </c>
      <c r="B3055" s="1">
        <f t="shared" si="145"/>
        <v>4</v>
      </c>
      <c r="C3055" s="1">
        <f>IF(Systematic[[#This Row],[VariableIndex]]&gt;1,C3054,IF(C3054+1=StepsPerSubsample,0,C3054+1))</f>
        <v>2</v>
      </c>
      <c r="D3055" s="1">
        <f t="shared" si="143"/>
        <v>2</v>
      </c>
      <c r="E3055" s="1" t="str">
        <f>INDEX(Protocol[Mark],MATCH(C3055,Protocol[Step],0))</f>
        <v>3Omy</v>
      </c>
      <c r="F3055" s="151" t="str">
        <f>INDEX(Variables[Variable],MATCH(Systematic[[#This Row],[VariableIndex]],Variables[Index],0))</f>
        <v>O2 flux per volume</v>
      </c>
      <c r="G3055" s="134">
        <f>Systematic[[#This Row],[Sample]]*1000000+Systematic[[#This Row],[SubSample]]*10000+Systematic[[#This Row],[VariableIndex]]</f>
        <v>8040002</v>
      </c>
      <c r="H3055" s="134">
        <f>Systematic[[#This Row],[SampleVariableLabel]]+100*Systematic[[#This Row],[State]]</f>
        <v>8040202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8</v>
      </c>
      <c r="B3056" s="1">
        <f t="shared" si="145"/>
        <v>4</v>
      </c>
      <c r="C3056" s="1">
        <f>IF(Systematic[[#This Row],[VariableIndex]]&gt;1,C3055,IF(C3055+1=StepsPerSubsample,0,C3055+1))</f>
        <v>2</v>
      </c>
      <c r="D3056" s="1">
        <f t="shared" si="143"/>
        <v>3</v>
      </c>
      <c r="E3056" s="1" t="str">
        <f>INDEX(Protocol[Mark],MATCH(C3056,Protocol[Step],0))</f>
        <v>3Omy</v>
      </c>
      <c r="F3056" s="151" t="str">
        <f>INDEX(Variables[Variable],MATCH(Systematic[[#This Row],[VariableIndex]],Variables[Index],0))</f>
        <v>Specific flux</v>
      </c>
      <c r="G3056" s="134">
        <f>Systematic[[#This Row],[Sample]]*1000000+Systematic[[#This Row],[SubSample]]*10000+Systematic[[#This Row],[VariableIndex]]</f>
        <v>8040003</v>
      </c>
      <c r="H3056" s="134">
        <f>Systematic[[#This Row],[SampleVariableLabel]]+100*Systematic[[#This Row],[State]]</f>
        <v>8040203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8</v>
      </c>
      <c r="B3057" s="1">
        <f t="shared" si="145"/>
        <v>4</v>
      </c>
      <c r="C3057" s="1">
        <f>IF(Systematic[[#This Row],[VariableIndex]]&gt;1,C3056,IF(C3056+1=StepsPerSubsample,0,C3056+1))</f>
        <v>2</v>
      </c>
      <c r="D3057" s="1">
        <f t="shared" si="143"/>
        <v>4</v>
      </c>
      <c r="E3057" s="1" t="str">
        <f>INDEX(Protocol[Mark],MATCH(C3057,Protocol[Step],0))</f>
        <v>3Omy</v>
      </c>
      <c r="F3057" s="151" t="str">
        <f>INDEX(Variables[Variable],MATCH(Systematic[[#This Row],[VariableIndex]],Variables[Index],0))</f>
        <v>Flux control ratio</v>
      </c>
      <c r="G3057" s="134">
        <f>Systematic[[#This Row],[Sample]]*1000000+Systematic[[#This Row],[SubSample]]*10000+Systematic[[#This Row],[VariableIndex]]</f>
        <v>8040004</v>
      </c>
      <c r="H3057" s="134">
        <f>Systematic[[#This Row],[SampleVariableLabel]]+100*Systematic[[#This Row],[State]]</f>
        <v>8040204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8</v>
      </c>
      <c r="B3058" s="1">
        <f t="shared" si="145"/>
        <v>4</v>
      </c>
      <c r="C3058" s="1">
        <f>IF(Systematic[[#This Row],[VariableIndex]]&gt;1,C3057,IF(C3057+1=StepsPerSubsample,0,C3057+1))</f>
        <v>2</v>
      </c>
      <c r="D3058" s="1">
        <f t="shared" si="143"/>
        <v>5</v>
      </c>
      <c r="E3058" s="1" t="str">
        <f>INDEX(Protocol[Mark],MATCH(C3058,Protocol[Step],0))</f>
        <v>3Omy</v>
      </c>
      <c r="F3058" s="151" t="str">
        <f>INDEX(Variables[Variable],MATCH(Systematic[[#This Row],[VariableIndex]],Variables[Index],0))</f>
        <v>Specific flux (mt)</v>
      </c>
      <c r="G3058" s="134">
        <f>Systematic[[#This Row],[Sample]]*1000000+Systematic[[#This Row],[SubSample]]*10000+Systematic[[#This Row],[VariableIndex]]</f>
        <v>8040005</v>
      </c>
      <c r="H3058" s="134">
        <f>Systematic[[#This Row],[SampleVariableLabel]]+100*Systematic[[#This Row],[State]]</f>
        <v>8040205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8</v>
      </c>
      <c r="B3059" s="1">
        <f t="shared" si="145"/>
        <v>4</v>
      </c>
      <c r="C3059" s="1">
        <f>IF(Systematic[[#This Row],[VariableIndex]]&gt;1,C3058,IF(C3058+1=StepsPerSubsample,0,C3058+1))</f>
        <v>2</v>
      </c>
      <c r="D3059" s="1">
        <f t="shared" si="143"/>
        <v>6</v>
      </c>
      <c r="E3059" s="1" t="str">
        <f>INDEX(Protocol[Mark],MATCH(C3059,Protocol[Step],0))</f>
        <v>3Omy</v>
      </c>
      <c r="F3059" s="151" t="str">
        <f>INDEX(Variables[Variable],MATCH(Systematic[[#This Row],[VariableIndex]],Variables[Index],0))</f>
        <v>FCR (mt: ROX-corr.)</v>
      </c>
      <c r="G3059" s="134">
        <f>Systematic[[#This Row],[Sample]]*1000000+Systematic[[#This Row],[SubSample]]*10000+Systematic[[#This Row],[VariableIndex]]</f>
        <v>8040006</v>
      </c>
      <c r="H3059" s="134">
        <f>Systematic[[#This Row],[SampleVariableLabel]]+100*Systematic[[#This Row],[State]]</f>
        <v>8040206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8</v>
      </c>
      <c r="B3060" s="1">
        <f t="shared" si="145"/>
        <v>4</v>
      </c>
      <c r="C3060" s="1">
        <f>IF(Systematic[[#This Row],[VariableIndex]]&gt;1,C3059,IF(C3059+1=StepsPerSubsample,0,C3059+1))</f>
        <v>2</v>
      </c>
      <c r="D3060" s="1">
        <f t="shared" si="143"/>
        <v>7</v>
      </c>
      <c r="E3060" s="1" t="str">
        <f>INDEX(Protocol[Mark],MATCH(C3060,Protocol[Step],0))</f>
        <v>3Omy</v>
      </c>
      <c r="F3060" s="151" t="str">
        <f>INDEX(Variables[Variable],MATCH(Systematic[[#This Row],[VariableIndex]],Variables[Index],0))</f>
        <v>FCR (mt: ROX-corr.)</v>
      </c>
      <c r="G3060" s="134">
        <f>Systematic[[#This Row],[Sample]]*1000000+Systematic[[#This Row],[SubSample]]*10000+Systematic[[#This Row],[VariableIndex]]</f>
        <v>8040007</v>
      </c>
      <c r="H3060" s="134">
        <f>Systematic[[#This Row],[SampleVariableLabel]]+100*Systematic[[#This Row],[State]]</f>
        <v>8040207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8</v>
      </c>
      <c r="B3061" s="1">
        <f t="shared" si="145"/>
        <v>4</v>
      </c>
      <c r="C3061" s="1">
        <f>IF(Systematic[[#This Row],[VariableIndex]]&gt;1,C3060,IF(C3060+1=StepsPerSubsample,0,C3060+1))</f>
        <v>3</v>
      </c>
      <c r="D3061" s="1">
        <f t="shared" si="143"/>
        <v>1</v>
      </c>
      <c r="E3061" s="1" t="str">
        <f>INDEX(Protocol[Mark],MATCH(C3061,Protocol[Step],0))</f>
        <v>4U</v>
      </c>
      <c r="F3061" s="151" t="str">
        <f>INDEX(Variables[Variable],MATCH(Systematic[[#This Row],[VariableIndex]],Variables[Index],0))</f>
        <v>O2 concentration</v>
      </c>
      <c r="G3061" s="134">
        <f>Systematic[[#This Row],[Sample]]*1000000+Systematic[[#This Row],[SubSample]]*10000+Systematic[[#This Row],[VariableIndex]]</f>
        <v>8040001</v>
      </c>
      <c r="H3061" s="134">
        <f>Systematic[[#This Row],[SampleVariableLabel]]+100*Systematic[[#This Row],[State]]</f>
        <v>8040301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8</v>
      </c>
      <c r="B3062" s="1">
        <f t="shared" si="145"/>
        <v>4</v>
      </c>
      <c r="C3062" s="1">
        <f>IF(Systematic[[#This Row],[VariableIndex]]&gt;1,C3061,IF(C3061+1=StepsPerSubsample,0,C3061+1))</f>
        <v>3</v>
      </c>
      <c r="D3062" s="1">
        <f t="shared" si="143"/>
        <v>2</v>
      </c>
      <c r="E3062" s="1" t="str">
        <f>INDEX(Protocol[Mark],MATCH(C3062,Protocol[Step],0))</f>
        <v>4U</v>
      </c>
      <c r="F3062" s="151" t="str">
        <f>INDEX(Variables[Variable],MATCH(Systematic[[#This Row],[VariableIndex]],Variables[Index],0))</f>
        <v>O2 flux per volume</v>
      </c>
      <c r="G3062" s="134">
        <f>Systematic[[#This Row],[Sample]]*1000000+Systematic[[#This Row],[SubSample]]*10000+Systematic[[#This Row],[VariableIndex]]</f>
        <v>8040002</v>
      </c>
      <c r="H3062" s="134">
        <f>Systematic[[#This Row],[SampleVariableLabel]]+100*Systematic[[#This Row],[State]]</f>
        <v>8040302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8</v>
      </c>
      <c r="B3063" s="1">
        <f t="shared" si="145"/>
        <v>4</v>
      </c>
      <c r="C3063" s="1">
        <f>IF(Systematic[[#This Row],[VariableIndex]]&gt;1,C3062,IF(C3062+1=StepsPerSubsample,0,C3062+1))</f>
        <v>3</v>
      </c>
      <c r="D3063" s="1">
        <f t="shared" si="143"/>
        <v>3</v>
      </c>
      <c r="E3063" s="1" t="str">
        <f>INDEX(Protocol[Mark],MATCH(C3063,Protocol[Step],0))</f>
        <v>4U</v>
      </c>
      <c r="F3063" s="151" t="str">
        <f>INDEX(Variables[Variable],MATCH(Systematic[[#This Row],[VariableIndex]],Variables[Index],0))</f>
        <v>Specific flux</v>
      </c>
      <c r="G3063" s="134">
        <f>Systematic[[#This Row],[Sample]]*1000000+Systematic[[#This Row],[SubSample]]*10000+Systematic[[#This Row],[VariableIndex]]</f>
        <v>8040003</v>
      </c>
      <c r="H3063" s="134">
        <f>Systematic[[#This Row],[SampleVariableLabel]]+100*Systematic[[#This Row],[State]]</f>
        <v>8040303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8</v>
      </c>
      <c r="B3064" s="1">
        <f t="shared" si="145"/>
        <v>4</v>
      </c>
      <c r="C3064" s="1">
        <f>IF(Systematic[[#This Row],[VariableIndex]]&gt;1,C3063,IF(C3063+1=StepsPerSubsample,0,C3063+1))</f>
        <v>3</v>
      </c>
      <c r="D3064" s="1">
        <f t="shared" si="143"/>
        <v>4</v>
      </c>
      <c r="E3064" s="1" t="str">
        <f>INDEX(Protocol[Mark],MATCH(C3064,Protocol[Step],0))</f>
        <v>4U</v>
      </c>
      <c r="F3064" s="151" t="str">
        <f>INDEX(Variables[Variable],MATCH(Systematic[[#This Row],[VariableIndex]],Variables[Index],0))</f>
        <v>Flux control ratio</v>
      </c>
      <c r="G3064" s="134">
        <f>Systematic[[#This Row],[Sample]]*1000000+Systematic[[#This Row],[SubSample]]*10000+Systematic[[#This Row],[VariableIndex]]</f>
        <v>8040004</v>
      </c>
      <c r="H3064" s="134">
        <f>Systematic[[#This Row],[SampleVariableLabel]]+100*Systematic[[#This Row],[State]]</f>
        <v>8040304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8</v>
      </c>
      <c r="B3065" s="1">
        <f t="shared" si="145"/>
        <v>4</v>
      </c>
      <c r="C3065" s="1">
        <f>IF(Systematic[[#This Row],[VariableIndex]]&gt;1,C3064,IF(C3064+1=StepsPerSubsample,0,C3064+1))</f>
        <v>3</v>
      </c>
      <c r="D3065" s="1">
        <f t="shared" si="143"/>
        <v>5</v>
      </c>
      <c r="E3065" s="1" t="str">
        <f>INDEX(Protocol[Mark],MATCH(C3065,Protocol[Step],0))</f>
        <v>4U</v>
      </c>
      <c r="F3065" s="151" t="str">
        <f>INDEX(Variables[Variable],MATCH(Systematic[[#This Row],[VariableIndex]],Variables[Index],0))</f>
        <v>Specific flux (mt)</v>
      </c>
      <c r="G3065" s="134">
        <f>Systematic[[#This Row],[Sample]]*1000000+Systematic[[#This Row],[SubSample]]*10000+Systematic[[#This Row],[VariableIndex]]</f>
        <v>8040005</v>
      </c>
      <c r="H3065" s="134">
        <f>Systematic[[#This Row],[SampleVariableLabel]]+100*Systematic[[#This Row],[State]]</f>
        <v>8040305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8</v>
      </c>
      <c r="B3066" s="1">
        <f t="shared" si="145"/>
        <v>4</v>
      </c>
      <c r="C3066" s="1">
        <f>IF(Systematic[[#This Row],[VariableIndex]]&gt;1,C3065,IF(C3065+1=StepsPerSubsample,0,C3065+1))</f>
        <v>3</v>
      </c>
      <c r="D3066" s="1">
        <f t="shared" si="143"/>
        <v>6</v>
      </c>
      <c r="E3066" s="1" t="str">
        <f>INDEX(Protocol[Mark],MATCH(C3066,Protocol[Step],0))</f>
        <v>4U</v>
      </c>
      <c r="F3066" s="151" t="str">
        <f>INDEX(Variables[Variable],MATCH(Systematic[[#This Row],[VariableIndex]],Variables[Index],0))</f>
        <v>FCR (mt: ROX-corr.)</v>
      </c>
      <c r="G3066" s="134">
        <f>Systematic[[#This Row],[Sample]]*1000000+Systematic[[#This Row],[SubSample]]*10000+Systematic[[#This Row],[VariableIndex]]</f>
        <v>8040006</v>
      </c>
      <c r="H3066" s="134">
        <f>Systematic[[#This Row],[SampleVariableLabel]]+100*Systematic[[#This Row],[State]]</f>
        <v>8040306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8</v>
      </c>
      <c r="B3067" s="1">
        <f t="shared" si="145"/>
        <v>4</v>
      </c>
      <c r="C3067" s="1">
        <f>IF(Systematic[[#This Row],[VariableIndex]]&gt;1,C3066,IF(C3066+1=StepsPerSubsample,0,C3066+1))</f>
        <v>3</v>
      </c>
      <c r="D3067" s="1">
        <f t="shared" si="143"/>
        <v>7</v>
      </c>
      <c r="E3067" s="1" t="str">
        <f>INDEX(Protocol[Mark],MATCH(C3067,Protocol[Step],0))</f>
        <v>4U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8040007</v>
      </c>
      <c r="H3067" s="134">
        <f>Systematic[[#This Row],[SampleVariableLabel]]+100*Systematic[[#This Row],[State]]</f>
        <v>8040307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8</v>
      </c>
      <c r="B3068" s="1">
        <f t="shared" si="145"/>
        <v>4</v>
      </c>
      <c r="C3068" s="1">
        <f>IF(Systematic[[#This Row],[VariableIndex]]&gt;1,C3067,IF(C3067+1=StepsPerSubsample,0,C3067+1))</f>
        <v>4</v>
      </c>
      <c r="D3068" s="1">
        <f t="shared" si="143"/>
        <v>1</v>
      </c>
      <c r="E3068" s="1" t="str">
        <f>INDEX(Protocol[Mark],MATCH(C3068,Protocol[Step],0))</f>
        <v>5Glc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8040001</v>
      </c>
      <c r="H3068" s="134">
        <f>Systematic[[#This Row],[SampleVariableLabel]]+100*Systematic[[#This Row],[State]]</f>
        <v>8040401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8</v>
      </c>
      <c r="B3069" s="1">
        <f t="shared" si="145"/>
        <v>4</v>
      </c>
      <c r="C3069" s="1">
        <f>IF(Systematic[[#This Row],[VariableIndex]]&gt;1,C3068,IF(C3068+1=StepsPerSubsample,0,C3068+1))</f>
        <v>4</v>
      </c>
      <c r="D3069" s="1">
        <f t="shared" si="143"/>
        <v>2</v>
      </c>
      <c r="E3069" s="1" t="str">
        <f>INDEX(Protocol[Mark],MATCH(C3069,Protocol[Step],0))</f>
        <v>5Glc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8040002</v>
      </c>
      <c r="H3069" s="134">
        <f>Systematic[[#This Row],[SampleVariableLabel]]+100*Systematic[[#This Row],[State]]</f>
        <v>8040402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8</v>
      </c>
      <c r="B3070" s="1">
        <f t="shared" si="145"/>
        <v>4</v>
      </c>
      <c r="C3070" s="1">
        <f>IF(Systematic[[#This Row],[VariableIndex]]&gt;1,C3069,IF(C3069+1=StepsPerSubsample,0,C3069+1))</f>
        <v>4</v>
      </c>
      <c r="D3070" s="1">
        <f t="shared" si="143"/>
        <v>3</v>
      </c>
      <c r="E3070" s="1" t="str">
        <f>INDEX(Protocol[Mark],MATCH(C3070,Protocol[Step],0))</f>
        <v>5Glc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8040003</v>
      </c>
      <c r="H3070" s="134">
        <f>Systematic[[#This Row],[SampleVariableLabel]]+100*Systematic[[#This Row],[State]]</f>
        <v>8040403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8</v>
      </c>
      <c r="B3071" s="1">
        <f t="shared" si="145"/>
        <v>4</v>
      </c>
      <c r="C3071" s="1">
        <f>IF(Systematic[[#This Row],[VariableIndex]]&gt;1,C3070,IF(C3070+1=StepsPerSubsample,0,C3070+1))</f>
        <v>4</v>
      </c>
      <c r="D3071" s="1">
        <f t="shared" si="143"/>
        <v>4</v>
      </c>
      <c r="E3071" s="1" t="str">
        <f>INDEX(Protocol[Mark],MATCH(C3071,Protocol[Step],0))</f>
        <v>5Glc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8040004</v>
      </c>
      <c r="H3071" s="134">
        <f>Systematic[[#This Row],[SampleVariableLabel]]+100*Systematic[[#This Row],[State]]</f>
        <v>8040404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8</v>
      </c>
      <c r="B3072" s="1">
        <f t="shared" si="145"/>
        <v>4</v>
      </c>
      <c r="C3072" s="1">
        <f>IF(Systematic[[#This Row],[VariableIndex]]&gt;1,C3071,IF(C3071+1=StepsPerSubsample,0,C3071+1))</f>
        <v>4</v>
      </c>
      <c r="D3072" s="1">
        <f t="shared" si="143"/>
        <v>5</v>
      </c>
      <c r="E3072" s="1" t="str">
        <f>INDEX(Protocol[Mark],MATCH(C3072,Protocol[Step],0))</f>
        <v>5Glc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8040005</v>
      </c>
      <c r="H3072" s="134">
        <f>Systematic[[#This Row],[SampleVariableLabel]]+100*Systematic[[#This Row],[State]]</f>
        <v>8040405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8</v>
      </c>
      <c r="B3073" s="1">
        <f t="shared" si="145"/>
        <v>4</v>
      </c>
      <c r="C3073" s="1">
        <f>IF(Systematic[[#This Row],[VariableIndex]]&gt;1,C3072,IF(C3072+1=StepsPerSubsample,0,C3072+1))</f>
        <v>4</v>
      </c>
      <c r="D3073" s="1">
        <f t="shared" si="143"/>
        <v>6</v>
      </c>
      <c r="E3073" s="1" t="str">
        <f>INDEX(Protocol[Mark],MATCH(C3073,Protocol[Step],0))</f>
        <v>5Glc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8040006</v>
      </c>
      <c r="H3073" s="134">
        <f>Systematic[[#This Row],[SampleVariableLabel]]+100*Systematic[[#This Row],[State]]</f>
        <v>8040406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8</v>
      </c>
      <c r="B3074" s="1">
        <f t="shared" si="145"/>
        <v>4</v>
      </c>
      <c r="C3074" s="1">
        <f>IF(Systematic[[#This Row],[VariableIndex]]&gt;1,C3073,IF(C3073+1=StepsPerSubsample,0,C3073+1))</f>
        <v>4</v>
      </c>
      <c r="D3074" s="1">
        <f t="shared" si="143"/>
        <v>7</v>
      </c>
      <c r="E3074" s="1" t="str">
        <f>INDEX(Protocol[Mark],MATCH(C3074,Protocol[Step],0))</f>
        <v>5Glc</v>
      </c>
      <c r="F3074" s="151" t="str">
        <f>INDEX(Variables[Variable],MATCH(Systematic[[#This Row],[VariableIndex]],Variables[Index],0))</f>
        <v>FCR (mt: ROX-corr.)</v>
      </c>
      <c r="G3074" s="134">
        <f>Systematic[[#This Row],[Sample]]*1000000+Systematic[[#This Row],[SubSample]]*10000+Systematic[[#This Row],[VariableIndex]]</f>
        <v>8040007</v>
      </c>
      <c r="H3074" s="134">
        <f>Systematic[[#This Row],[SampleVariableLabel]]+100*Systematic[[#This Row],[State]]</f>
        <v>8040407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8</v>
      </c>
      <c r="B3075" s="1">
        <f t="shared" si="145"/>
        <v>4</v>
      </c>
      <c r="C3075" s="1">
        <f>IF(Systematic[[#This Row],[VariableIndex]]&gt;1,C3074,IF(C3074+1=StepsPerSubsample,0,C3074+1))</f>
        <v>5</v>
      </c>
      <c r="D3075" s="1">
        <f t="shared" ref="D3075:D3138" si="146">IF(D3074=nVariables,1,D3074+1)</f>
        <v>1</v>
      </c>
      <c r="E3075" s="1" t="str">
        <f>INDEX(Protocol[Mark],MATCH(C3075,Protocol[Step],0))</f>
        <v>6M2</v>
      </c>
      <c r="F3075" s="151" t="str">
        <f>INDEX(Variables[Variable],MATCH(Systematic[[#This Row],[VariableIndex]],Variables[Index],0))</f>
        <v>O2 concentration</v>
      </c>
      <c r="G3075" s="134">
        <f>Systematic[[#This Row],[Sample]]*1000000+Systematic[[#This Row],[SubSample]]*10000+Systematic[[#This Row],[VariableIndex]]</f>
        <v>8040001</v>
      </c>
      <c r="H3075" s="134">
        <f>Systematic[[#This Row],[SampleVariableLabel]]+100*Systematic[[#This Row],[State]]</f>
        <v>8040501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8</v>
      </c>
      <c r="B3076" s="1">
        <f t="shared" si="145"/>
        <v>4</v>
      </c>
      <c r="C3076" s="1">
        <f>IF(Systematic[[#This Row],[VariableIndex]]&gt;1,C3075,IF(C3075+1=StepsPerSubsample,0,C3075+1))</f>
        <v>5</v>
      </c>
      <c r="D3076" s="1">
        <f t="shared" si="146"/>
        <v>2</v>
      </c>
      <c r="E3076" s="1" t="str">
        <f>INDEX(Protocol[Mark],MATCH(C3076,Protocol[Step],0))</f>
        <v>6M2</v>
      </c>
      <c r="F3076" s="151" t="str">
        <f>INDEX(Variables[Variable],MATCH(Systematic[[#This Row],[VariableIndex]],Variables[Index],0))</f>
        <v>O2 flux per volume</v>
      </c>
      <c r="G3076" s="134">
        <f>Systematic[[#This Row],[Sample]]*1000000+Systematic[[#This Row],[SubSample]]*10000+Systematic[[#This Row],[VariableIndex]]</f>
        <v>8040002</v>
      </c>
      <c r="H3076" s="134">
        <f>Systematic[[#This Row],[SampleVariableLabel]]+100*Systematic[[#This Row],[State]]</f>
        <v>8040502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8</v>
      </c>
      <c r="B3077" s="1">
        <f t="shared" si="145"/>
        <v>4</v>
      </c>
      <c r="C3077" s="1">
        <f>IF(Systematic[[#This Row],[VariableIndex]]&gt;1,C3076,IF(C3076+1=StepsPerSubsample,0,C3076+1))</f>
        <v>5</v>
      </c>
      <c r="D3077" s="1">
        <f t="shared" si="146"/>
        <v>3</v>
      </c>
      <c r="E3077" s="1" t="str">
        <f>INDEX(Protocol[Mark],MATCH(C3077,Protocol[Step],0))</f>
        <v>6M2</v>
      </c>
      <c r="F3077" s="151" t="str">
        <f>INDEX(Variables[Variable],MATCH(Systematic[[#This Row],[VariableIndex]],Variables[Index],0))</f>
        <v>Specific flux</v>
      </c>
      <c r="G3077" s="134">
        <f>Systematic[[#This Row],[Sample]]*1000000+Systematic[[#This Row],[SubSample]]*10000+Systematic[[#This Row],[VariableIndex]]</f>
        <v>8040003</v>
      </c>
      <c r="H3077" s="134">
        <f>Systematic[[#This Row],[SampleVariableLabel]]+100*Systematic[[#This Row],[State]]</f>
        <v>8040503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8</v>
      </c>
      <c r="B3078" s="1">
        <f t="shared" si="145"/>
        <v>4</v>
      </c>
      <c r="C3078" s="1">
        <f>IF(Systematic[[#This Row],[VariableIndex]]&gt;1,C3077,IF(C3077+1=StepsPerSubsample,0,C3077+1))</f>
        <v>5</v>
      </c>
      <c r="D3078" s="1">
        <f t="shared" si="146"/>
        <v>4</v>
      </c>
      <c r="E3078" s="1" t="str">
        <f>INDEX(Protocol[Mark],MATCH(C3078,Protocol[Step],0))</f>
        <v>6M2</v>
      </c>
      <c r="F3078" s="151" t="str">
        <f>INDEX(Variables[Variable],MATCH(Systematic[[#This Row],[VariableIndex]],Variables[Index],0))</f>
        <v>Flux control ratio</v>
      </c>
      <c r="G3078" s="134">
        <f>Systematic[[#This Row],[Sample]]*1000000+Systematic[[#This Row],[SubSample]]*10000+Systematic[[#This Row],[VariableIndex]]</f>
        <v>8040004</v>
      </c>
      <c r="H3078" s="134">
        <f>Systematic[[#This Row],[SampleVariableLabel]]+100*Systematic[[#This Row],[State]]</f>
        <v>8040504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8</v>
      </c>
      <c r="B3079" s="1">
        <f t="shared" si="145"/>
        <v>4</v>
      </c>
      <c r="C3079" s="1">
        <f>IF(Systematic[[#This Row],[VariableIndex]]&gt;1,C3078,IF(C3078+1=StepsPerSubsample,0,C3078+1))</f>
        <v>5</v>
      </c>
      <c r="D3079" s="1">
        <f t="shared" si="146"/>
        <v>5</v>
      </c>
      <c r="E3079" s="1" t="str">
        <f>INDEX(Protocol[Mark],MATCH(C3079,Protocol[Step],0))</f>
        <v>6M2</v>
      </c>
      <c r="F3079" s="151" t="str">
        <f>INDEX(Variables[Variable],MATCH(Systematic[[#This Row],[VariableIndex]],Variables[Index],0))</f>
        <v>Specific flux (mt)</v>
      </c>
      <c r="G3079" s="134">
        <f>Systematic[[#This Row],[Sample]]*1000000+Systematic[[#This Row],[SubSample]]*10000+Systematic[[#This Row],[VariableIndex]]</f>
        <v>8040005</v>
      </c>
      <c r="H3079" s="134">
        <f>Systematic[[#This Row],[SampleVariableLabel]]+100*Systematic[[#This Row],[State]]</f>
        <v>8040505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8</v>
      </c>
      <c r="B3080" s="1">
        <f t="shared" si="145"/>
        <v>4</v>
      </c>
      <c r="C3080" s="1">
        <f>IF(Systematic[[#This Row],[VariableIndex]]&gt;1,C3079,IF(C3079+1=StepsPerSubsample,0,C3079+1))</f>
        <v>5</v>
      </c>
      <c r="D3080" s="1">
        <f t="shared" si="146"/>
        <v>6</v>
      </c>
      <c r="E3080" s="1" t="str">
        <f>INDEX(Protocol[Mark],MATCH(C3080,Protocol[Step],0))</f>
        <v>6M2</v>
      </c>
      <c r="F3080" s="151" t="str">
        <f>INDEX(Variables[Variable],MATCH(Systematic[[#This Row],[VariableIndex]],Variables[Index],0))</f>
        <v>FCR (mt: ROX-corr.)</v>
      </c>
      <c r="G3080" s="134">
        <f>Systematic[[#This Row],[Sample]]*1000000+Systematic[[#This Row],[SubSample]]*10000+Systematic[[#This Row],[VariableIndex]]</f>
        <v>8040006</v>
      </c>
      <c r="H3080" s="134">
        <f>Systematic[[#This Row],[SampleVariableLabel]]+100*Systematic[[#This Row],[State]]</f>
        <v>8040506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8</v>
      </c>
      <c r="B3081" s="1">
        <f t="shared" si="145"/>
        <v>4</v>
      </c>
      <c r="C3081" s="1">
        <f>IF(Systematic[[#This Row],[VariableIndex]]&gt;1,C3080,IF(C3080+1=StepsPerSubsample,0,C3080+1))</f>
        <v>5</v>
      </c>
      <c r="D3081" s="1">
        <f t="shared" si="146"/>
        <v>7</v>
      </c>
      <c r="E3081" s="1" t="str">
        <f>INDEX(Protocol[Mark],MATCH(C3081,Protocol[Step],0))</f>
        <v>6M2</v>
      </c>
      <c r="F3081" s="151" t="str">
        <f>INDEX(Variables[Variable],MATCH(Systematic[[#This Row],[VariableIndex]],Variables[Index],0))</f>
        <v>FCR (mt: ROX-corr.)</v>
      </c>
      <c r="G3081" s="134">
        <f>Systematic[[#This Row],[Sample]]*1000000+Systematic[[#This Row],[SubSample]]*10000+Systematic[[#This Row],[VariableIndex]]</f>
        <v>8040007</v>
      </c>
      <c r="H3081" s="134">
        <f>Systematic[[#This Row],[SampleVariableLabel]]+100*Systematic[[#This Row],[State]]</f>
        <v>8040507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8</v>
      </c>
      <c r="B3082" s="1">
        <f t="shared" si="145"/>
        <v>4</v>
      </c>
      <c r="C3082" s="1">
        <f>IF(Systematic[[#This Row],[VariableIndex]]&gt;1,C3081,IF(C3081+1=StepsPerSubsample,0,C3081+1))</f>
        <v>6</v>
      </c>
      <c r="D3082" s="1">
        <f t="shared" si="146"/>
        <v>1</v>
      </c>
      <c r="E3082" s="1" t="str">
        <f>INDEX(Protocol[Mark],MATCH(C3082,Protocol[Step],0))</f>
        <v>7Rot</v>
      </c>
      <c r="F3082" s="151" t="str">
        <f>INDEX(Variables[Variable],MATCH(Systematic[[#This Row],[VariableIndex]],Variables[Index],0))</f>
        <v>O2 concentration</v>
      </c>
      <c r="G3082" s="134">
        <f>Systematic[[#This Row],[Sample]]*1000000+Systematic[[#This Row],[SubSample]]*10000+Systematic[[#This Row],[VariableIndex]]</f>
        <v>8040001</v>
      </c>
      <c r="H3082" s="134">
        <f>Systematic[[#This Row],[SampleVariableLabel]]+100*Systematic[[#This Row],[State]]</f>
        <v>8040601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8</v>
      </c>
      <c r="B3083" s="1">
        <f t="shared" si="145"/>
        <v>4</v>
      </c>
      <c r="C3083" s="1">
        <f>IF(Systematic[[#This Row],[VariableIndex]]&gt;1,C3082,IF(C3082+1=StepsPerSubsample,0,C3082+1))</f>
        <v>6</v>
      </c>
      <c r="D3083" s="1">
        <f t="shared" si="146"/>
        <v>2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O2 flux per volume</v>
      </c>
      <c r="G3083" s="134">
        <f>Systematic[[#This Row],[Sample]]*1000000+Systematic[[#This Row],[SubSample]]*10000+Systematic[[#This Row],[VariableIndex]]</f>
        <v>8040002</v>
      </c>
      <c r="H3083" s="134">
        <f>Systematic[[#This Row],[SampleVariableLabel]]+100*Systematic[[#This Row],[State]]</f>
        <v>8040602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8</v>
      </c>
      <c r="B3084" s="1">
        <f t="shared" si="145"/>
        <v>4</v>
      </c>
      <c r="C3084" s="1">
        <f>IF(Systematic[[#This Row],[VariableIndex]]&gt;1,C3083,IF(C3083+1=StepsPerSubsample,0,C3083+1))</f>
        <v>6</v>
      </c>
      <c r="D3084" s="1">
        <f t="shared" si="146"/>
        <v>3</v>
      </c>
      <c r="E3084" s="1" t="str">
        <f>INDEX(Protocol[Mark],MATCH(C3084,Protocol[Step],0))</f>
        <v>7Rot</v>
      </c>
      <c r="F3084" s="151" t="str">
        <f>INDEX(Variables[Variable],MATCH(Systematic[[#This Row],[VariableIndex]],Variables[Index],0))</f>
        <v>Specific flux</v>
      </c>
      <c r="G3084" s="134">
        <f>Systematic[[#This Row],[Sample]]*1000000+Systematic[[#This Row],[SubSample]]*10000+Systematic[[#This Row],[VariableIndex]]</f>
        <v>8040003</v>
      </c>
      <c r="H3084" s="134">
        <f>Systematic[[#This Row],[SampleVariableLabel]]+100*Systematic[[#This Row],[State]]</f>
        <v>8040603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8</v>
      </c>
      <c r="B3085" s="1">
        <f t="shared" si="145"/>
        <v>4</v>
      </c>
      <c r="C3085" s="1">
        <f>IF(Systematic[[#This Row],[VariableIndex]]&gt;1,C3084,IF(C3084+1=StepsPerSubsample,0,C3084+1))</f>
        <v>6</v>
      </c>
      <c r="D3085" s="1">
        <f t="shared" si="146"/>
        <v>4</v>
      </c>
      <c r="E3085" s="1" t="str">
        <f>INDEX(Protocol[Mark],MATCH(C3085,Protocol[Step],0))</f>
        <v>7Rot</v>
      </c>
      <c r="F3085" s="151" t="str">
        <f>INDEX(Variables[Variable],MATCH(Systematic[[#This Row],[VariableIndex]],Variables[Index],0))</f>
        <v>Flux control ratio</v>
      </c>
      <c r="G3085" s="134">
        <f>Systematic[[#This Row],[Sample]]*1000000+Systematic[[#This Row],[SubSample]]*10000+Systematic[[#This Row],[VariableIndex]]</f>
        <v>8040004</v>
      </c>
      <c r="H3085" s="134">
        <f>Systematic[[#This Row],[SampleVariableLabel]]+100*Systematic[[#This Row],[State]]</f>
        <v>8040604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8</v>
      </c>
      <c r="B3086" s="1">
        <f t="shared" si="145"/>
        <v>4</v>
      </c>
      <c r="C3086" s="1">
        <f>IF(Systematic[[#This Row],[VariableIndex]]&gt;1,C3085,IF(C3085+1=StepsPerSubsample,0,C3085+1))</f>
        <v>6</v>
      </c>
      <c r="D3086" s="1">
        <f t="shared" si="146"/>
        <v>5</v>
      </c>
      <c r="E3086" s="1" t="str">
        <f>INDEX(Protocol[Mark],MATCH(C3086,Protocol[Step],0))</f>
        <v>7Rot</v>
      </c>
      <c r="F3086" s="151" t="str">
        <f>INDEX(Variables[Variable],MATCH(Systematic[[#This Row],[VariableIndex]],Variables[Index],0))</f>
        <v>Specific flux (mt)</v>
      </c>
      <c r="G3086" s="134">
        <f>Systematic[[#This Row],[Sample]]*1000000+Systematic[[#This Row],[SubSample]]*10000+Systematic[[#This Row],[VariableIndex]]</f>
        <v>8040005</v>
      </c>
      <c r="H3086" s="134">
        <f>Systematic[[#This Row],[SampleVariableLabel]]+100*Systematic[[#This Row],[State]]</f>
        <v>8040605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8</v>
      </c>
      <c r="B3087" s="1">
        <f t="shared" si="145"/>
        <v>4</v>
      </c>
      <c r="C3087" s="1">
        <f>IF(Systematic[[#This Row],[VariableIndex]]&gt;1,C3086,IF(C3086+1=StepsPerSubsample,0,C3086+1))</f>
        <v>6</v>
      </c>
      <c r="D3087" s="1">
        <f t="shared" si="146"/>
        <v>6</v>
      </c>
      <c r="E3087" s="1" t="str">
        <f>INDEX(Protocol[Mark],MATCH(C3087,Protocol[Step],0))</f>
        <v>7Rot</v>
      </c>
      <c r="F3087" s="151" t="str">
        <f>INDEX(Variables[Variable],MATCH(Systematic[[#This Row],[VariableIndex]],Variables[Index],0))</f>
        <v>FCR (mt: ROX-corr.)</v>
      </c>
      <c r="G3087" s="134">
        <f>Systematic[[#This Row],[Sample]]*1000000+Systematic[[#This Row],[SubSample]]*10000+Systematic[[#This Row],[VariableIndex]]</f>
        <v>8040006</v>
      </c>
      <c r="H3087" s="134">
        <f>Systematic[[#This Row],[SampleVariableLabel]]+100*Systematic[[#This Row],[State]]</f>
        <v>8040606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8</v>
      </c>
      <c r="B3088" s="1">
        <f t="shared" si="145"/>
        <v>4</v>
      </c>
      <c r="C3088" s="1">
        <f>IF(Systematic[[#This Row],[VariableIndex]]&gt;1,C3087,IF(C3087+1=StepsPerSubsample,0,C3087+1))</f>
        <v>6</v>
      </c>
      <c r="D3088" s="1">
        <f t="shared" si="146"/>
        <v>7</v>
      </c>
      <c r="E3088" s="1" t="str">
        <f>INDEX(Protocol[Mark],MATCH(C3088,Protocol[Step],0))</f>
        <v>7Rot</v>
      </c>
      <c r="F3088" s="151" t="str">
        <f>INDEX(Variables[Variable],MATCH(Systematic[[#This Row],[VariableIndex]],Variables[Index],0))</f>
        <v>FCR (mt: ROX-corr.)</v>
      </c>
      <c r="G3088" s="134">
        <f>Systematic[[#This Row],[Sample]]*1000000+Systematic[[#This Row],[SubSample]]*10000+Systematic[[#This Row],[VariableIndex]]</f>
        <v>8040007</v>
      </c>
      <c r="H3088" s="134">
        <f>Systematic[[#This Row],[SampleVariableLabel]]+100*Systematic[[#This Row],[State]]</f>
        <v>8040607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8</v>
      </c>
      <c r="B3089" s="1">
        <f t="shared" si="145"/>
        <v>4</v>
      </c>
      <c r="C3089" s="1">
        <f>IF(Systematic[[#This Row],[VariableIndex]]&gt;1,C3088,IF(C3088+1=StepsPerSubsample,0,C3088+1))</f>
        <v>7</v>
      </c>
      <c r="D3089" s="1">
        <f t="shared" si="146"/>
        <v>1</v>
      </c>
      <c r="E3089" s="1" t="str">
        <f>INDEX(Protocol[Mark],MATCH(C3089,Protocol[Step],0))</f>
        <v>8S</v>
      </c>
      <c r="F3089" s="151" t="str">
        <f>INDEX(Variables[Variable],MATCH(Systematic[[#This Row],[VariableIndex]],Variables[Index],0))</f>
        <v>O2 concentration</v>
      </c>
      <c r="G3089" s="134">
        <f>Systematic[[#This Row],[Sample]]*1000000+Systematic[[#This Row],[SubSample]]*10000+Systematic[[#This Row],[VariableIndex]]</f>
        <v>8040001</v>
      </c>
      <c r="H3089" s="134">
        <f>Systematic[[#This Row],[SampleVariableLabel]]+100*Systematic[[#This Row],[State]]</f>
        <v>8040701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8</v>
      </c>
      <c r="B3090" s="1">
        <f t="shared" si="145"/>
        <v>4</v>
      </c>
      <c r="C3090" s="1">
        <f>IF(Systematic[[#This Row],[VariableIndex]]&gt;1,C3089,IF(C3089+1=StepsPerSubsample,0,C3089+1))</f>
        <v>7</v>
      </c>
      <c r="D3090" s="1">
        <f t="shared" si="146"/>
        <v>2</v>
      </c>
      <c r="E3090" s="1" t="str">
        <f>INDEX(Protocol[Mark],MATCH(C3090,Protocol[Step],0))</f>
        <v>8S</v>
      </c>
      <c r="F3090" s="151" t="str">
        <f>INDEX(Variables[Variable],MATCH(Systematic[[#This Row],[VariableIndex]],Variables[Index],0))</f>
        <v>O2 flux per volume</v>
      </c>
      <c r="G3090" s="134">
        <f>Systematic[[#This Row],[Sample]]*1000000+Systematic[[#This Row],[SubSample]]*10000+Systematic[[#This Row],[VariableIndex]]</f>
        <v>8040002</v>
      </c>
      <c r="H3090" s="134">
        <f>Systematic[[#This Row],[SampleVariableLabel]]+100*Systematic[[#This Row],[State]]</f>
        <v>8040702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8</v>
      </c>
      <c r="B3091" s="1">
        <f t="shared" si="145"/>
        <v>4</v>
      </c>
      <c r="C3091" s="1">
        <f>IF(Systematic[[#This Row],[VariableIndex]]&gt;1,C3090,IF(C3090+1=StepsPerSubsample,0,C3090+1))</f>
        <v>7</v>
      </c>
      <c r="D3091" s="1">
        <f t="shared" si="146"/>
        <v>3</v>
      </c>
      <c r="E3091" s="1" t="str">
        <f>INDEX(Protocol[Mark],MATCH(C3091,Protocol[Step],0))</f>
        <v>8S</v>
      </c>
      <c r="F3091" s="151" t="str">
        <f>INDEX(Variables[Variable],MATCH(Systematic[[#This Row],[VariableIndex]],Variables[Index],0))</f>
        <v>Specific flux</v>
      </c>
      <c r="G3091" s="134">
        <f>Systematic[[#This Row],[Sample]]*1000000+Systematic[[#This Row],[SubSample]]*10000+Systematic[[#This Row],[VariableIndex]]</f>
        <v>8040003</v>
      </c>
      <c r="H3091" s="134">
        <f>Systematic[[#This Row],[SampleVariableLabel]]+100*Systematic[[#This Row],[State]]</f>
        <v>8040703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8</v>
      </c>
      <c r="B3092" s="1">
        <f t="shared" si="145"/>
        <v>4</v>
      </c>
      <c r="C3092" s="1">
        <f>IF(Systematic[[#This Row],[VariableIndex]]&gt;1,C3091,IF(C3091+1=StepsPerSubsample,0,C3091+1))</f>
        <v>7</v>
      </c>
      <c r="D3092" s="1">
        <f t="shared" si="146"/>
        <v>4</v>
      </c>
      <c r="E3092" s="1" t="str">
        <f>INDEX(Protocol[Mark],MATCH(C3092,Protocol[Step],0))</f>
        <v>8S</v>
      </c>
      <c r="F3092" s="151" t="str">
        <f>INDEX(Variables[Variable],MATCH(Systematic[[#This Row],[VariableIndex]],Variables[Index],0))</f>
        <v>Flux control ratio</v>
      </c>
      <c r="G3092" s="134">
        <f>Systematic[[#This Row],[Sample]]*1000000+Systematic[[#This Row],[SubSample]]*10000+Systematic[[#This Row],[VariableIndex]]</f>
        <v>8040004</v>
      </c>
      <c r="H3092" s="134">
        <f>Systematic[[#This Row],[SampleVariableLabel]]+100*Systematic[[#This Row],[State]]</f>
        <v>8040704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8</v>
      </c>
      <c r="B3093" s="1">
        <f t="shared" si="145"/>
        <v>4</v>
      </c>
      <c r="C3093" s="1">
        <f>IF(Systematic[[#This Row],[VariableIndex]]&gt;1,C3092,IF(C3092+1=StepsPerSubsample,0,C3092+1))</f>
        <v>7</v>
      </c>
      <c r="D3093" s="1">
        <f t="shared" si="146"/>
        <v>5</v>
      </c>
      <c r="E3093" s="1" t="str">
        <f>INDEX(Protocol[Mark],MATCH(C3093,Protocol[Step],0))</f>
        <v>8S</v>
      </c>
      <c r="F3093" s="151" t="str">
        <f>INDEX(Variables[Variable],MATCH(Systematic[[#This Row],[VariableIndex]],Variables[Index],0))</f>
        <v>Specific flux (mt)</v>
      </c>
      <c r="G3093" s="134">
        <f>Systematic[[#This Row],[Sample]]*1000000+Systematic[[#This Row],[SubSample]]*10000+Systematic[[#This Row],[VariableIndex]]</f>
        <v>8040005</v>
      </c>
      <c r="H3093" s="134">
        <f>Systematic[[#This Row],[SampleVariableLabel]]+100*Systematic[[#This Row],[State]]</f>
        <v>8040705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8</v>
      </c>
      <c r="B3094" s="1">
        <f t="shared" si="145"/>
        <v>4</v>
      </c>
      <c r="C3094" s="1">
        <f>IF(Systematic[[#This Row],[VariableIndex]]&gt;1,C3093,IF(C3093+1=StepsPerSubsample,0,C3093+1))</f>
        <v>7</v>
      </c>
      <c r="D3094" s="1">
        <f t="shared" si="146"/>
        <v>6</v>
      </c>
      <c r="E3094" s="1" t="str">
        <f>INDEX(Protocol[Mark],MATCH(C3094,Protocol[Step],0))</f>
        <v>8S</v>
      </c>
      <c r="F3094" s="151" t="str">
        <f>INDEX(Variables[Variable],MATCH(Systematic[[#This Row],[VariableIndex]],Variables[Index],0))</f>
        <v>FCR (mt: ROX-corr.)</v>
      </c>
      <c r="G3094" s="134">
        <f>Systematic[[#This Row],[Sample]]*1000000+Systematic[[#This Row],[SubSample]]*10000+Systematic[[#This Row],[VariableIndex]]</f>
        <v>8040006</v>
      </c>
      <c r="H3094" s="134">
        <f>Systematic[[#This Row],[SampleVariableLabel]]+100*Systematic[[#This Row],[State]]</f>
        <v>8040706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8</v>
      </c>
      <c r="B3095" s="1">
        <f t="shared" si="145"/>
        <v>4</v>
      </c>
      <c r="C3095" s="1">
        <f>IF(Systematic[[#This Row],[VariableIndex]]&gt;1,C3094,IF(C3094+1=StepsPerSubsample,0,C3094+1))</f>
        <v>7</v>
      </c>
      <c r="D3095" s="1">
        <f t="shared" si="146"/>
        <v>7</v>
      </c>
      <c r="E3095" s="1" t="str">
        <f>INDEX(Protocol[Mark],MATCH(C3095,Protocol[Step],0))</f>
        <v>8S</v>
      </c>
      <c r="F3095" s="151" t="str">
        <f>INDEX(Variables[Variable],MATCH(Systematic[[#This Row],[VariableIndex]],Variables[Index],0))</f>
        <v>FCR (mt: ROX-corr.)</v>
      </c>
      <c r="G3095" s="134">
        <f>Systematic[[#This Row],[Sample]]*1000000+Systematic[[#This Row],[SubSample]]*10000+Systematic[[#This Row],[VariableIndex]]</f>
        <v>8040007</v>
      </c>
      <c r="H3095" s="134">
        <f>Systematic[[#This Row],[SampleVariableLabel]]+100*Systematic[[#This Row],[State]]</f>
        <v>8040707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8</v>
      </c>
      <c r="B3096" s="1">
        <f t="shared" si="145"/>
        <v>4</v>
      </c>
      <c r="C3096" s="1">
        <f>IF(Systematic[[#This Row],[VariableIndex]]&gt;1,C3095,IF(C3095+1=StepsPerSubsample,0,C3095+1))</f>
        <v>8</v>
      </c>
      <c r="D3096" s="1">
        <f t="shared" si="146"/>
        <v>1</v>
      </c>
      <c r="E3096" s="1" t="str">
        <f>INDEX(Protocol[Mark],MATCH(C3096,Protocol[Step],0))</f>
        <v>9Dig</v>
      </c>
      <c r="F3096" s="151" t="str">
        <f>INDEX(Variables[Variable],MATCH(Systematic[[#This Row],[VariableIndex]],Variables[Index],0))</f>
        <v>O2 concentration</v>
      </c>
      <c r="G3096" s="134">
        <f>Systematic[[#This Row],[Sample]]*1000000+Systematic[[#This Row],[SubSample]]*10000+Systematic[[#This Row],[VariableIndex]]</f>
        <v>8040001</v>
      </c>
      <c r="H3096" s="134">
        <f>Systematic[[#This Row],[SampleVariableLabel]]+100*Systematic[[#This Row],[State]]</f>
        <v>8040801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8</v>
      </c>
      <c r="B3097" s="1">
        <f t="shared" si="145"/>
        <v>4</v>
      </c>
      <c r="C3097" s="1">
        <f>IF(Systematic[[#This Row],[VariableIndex]]&gt;1,C3096,IF(C3096+1=StepsPerSubsample,0,C3096+1))</f>
        <v>8</v>
      </c>
      <c r="D3097" s="1">
        <f t="shared" si="146"/>
        <v>2</v>
      </c>
      <c r="E3097" s="1" t="str">
        <f>INDEX(Protocol[Mark],MATCH(C3097,Protocol[Step],0))</f>
        <v>9Dig</v>
      </c>
      <c r="F3097" s="151" t="str">
        <f>INDEX(Variables[Variable],MATCH(Systematic[[#This Row],[VariableIndex]],Variables[Index],0))</f>
        <v>O2 flux per volume</v>
      </c>
      <c r="G3097" s="134">
        <f>Systematic[[#This Row],[Sample]]*1000000+Systematic[[#This Row],[SubSample]]*10000+Systematic[[#This Row],[VariableIndex]]</f>
        <v>8040002</v>
      </c>
      <c r="H3097" s="134">
        <f>Systematic[[#This Row],[SampleVariableLabel]]+100*Systematic[[#This Row],[State]]</f>
        <v>8040802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8</v>
      </c>
      <c r="B3098" s="1">
        <f t="shared" si="145"/>
        <v>4</v>
      </c>
      <c r="C3098" s="1">
        <f>IF(Systematic[[#This Row],[VariableIndex]]&gt;1,C3097,IF(C3097+1=StepsPerSubsample,0,C3097+1))</f>
        <v>8</v>
      </c>
      <c r="D3098" s="1">
        <f t="shared" si="146"/>
        <v>3</v>
      </c>
      <c r="E3098" s="1" t="str">
        <f>INDEX(Protocol[Mark],MATCH(C3098,Protocol[Step],0))</f>
        <v>9Dig</v>
      </c>
      <c r="F3098" s="151" t="str">
        <f>INDEX(Variables[Variable],MATCH(Systematic[[#This Row],[VariableIndex]],Variables[Index],0))</f>
        <v>Specific flux</v>
      </c>
      <c r="G3098" s="134">
        <f>Systematic[[#This Row],[Sample]]*1000000+Systematic[[#This Row],[SubSample]]*10000+Systematic[[#This Row],[VariableIndex]]</f>
        <v>8040003</v>
      </c>
      <c r="H3098" s="134">
        <f>Systematic[[#This Row],[SampleVariableLabel]]+100*Systematic[[#This Row],[State]]</f>
        <v>8040803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8</v>
      </c>
      <c r="B3099" s="1">
        <f t="shared" si="145"/>
        <v>4</v>
      </c>
      <c r="C3099" s="1">
        <f>IF(Systematic[[#This Row],[VariableIndex]]&gt;1,C3098,IF(C3098+1=StepsPerSubsample,0,C3098+1))</f>
        <v>8</v>
      </c>
      <c r="D3099" s="1">
        <f t="shared" si="146"/>
        <v>4</v>
      </c>
      <c r="E3099" s="1" t="str">
        <f>INDEX(Protocol[Mark],MATCH(C3099,Protocol[Step],0))</f>
        <v>9Dig</v>
      </c>
      <c r="F3099" s="151" t="str">
        <f>INDEX(Variables[Variable],MATCH(Systematic[[#This Row],[VariableIndex]],Variables[Index],0))</f>
        <v>Flux control ratio</v>
      </c>
      <c r="G3099" s="134">
        <f>Systematic[[#This Row],[Sample]]*1000000+Systematic[[#This Row],[SubSample]]*10000+Systematic[[#This Row],[VariableIndex]]</f>
        <v>8040004</v>
      </c>
      <c r="H3099" s="134">
        <f>Systematic[[#This Row],[SampleVariableLabel]]+100*Systematic[[#This Row],[State]]</f>
        <v>8040804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8</v>
      </c>
      <c r="B3100" s="1">
        <f t="shared" si="145"/>
        <v>4</v>
      </c>
      <c r="C3100" s="1">
        <f>IF(Systematic[[#This Row],[VariableIndex]]&gt;1,C3099,IF(C3099+1=StepsPerSubsample,0,C3099+1))</f>
        <v>8</v>
      </c>
      <c r="D3100" s="1">
        <f t="shared" si="146"/>
        <v>5</v>
      </c>
      <c r="E3100" s="1" t="str">
        <f>INDEX(Protocol[Mark],MATCH(C3100,Protocol[Step],0))</f>
        <v>9Dig</v>
      </c>
      <c r="F3100" s="151" t="str">
        <f>INDEX(Variables[Variable],MATCH(Systematic[[#This Row],[VariableIndex]],Variables[Index],0))</f>
        <v>Specific flux (mt)</v>
      </c>
      <c r="G3100" s="134">
        <f>Systematic[[#This Row],[Sample]]*1000000+Systematic[[#This Row],[SubSample]]*10000+Systematic[[#This Row],[VariableIndex]]</f>
        <v>8040005</v>
      </c>
      <c r="H3100" s="134">
        <f>Systematic[[#This Row],[SampleVariableLabel]]+100*Systematic[[#This Row],[State]]</f>
        <v>8040805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8</v>
      </c>
      <c r="B3101" s="1">
        <f t="shared" si="145"/>
        <v>4</v>
      </c>
      <c r="C3101" s="1">
        <f>IF(Systematic[[#This Row],[VariableIndex]]&gt;1,C3100,IF(C3100+1=StepsPerSubsample,0,C3100+1))</f>
        <v>8</v>
      </c>
      <c r="D3101" s="1">
        <f t="shared" si="146"/>
        <v>6</v>
      </c>
      <c r="E3101" s="1" t="str">
        <f>INDEX(Protocol[Mark],MATCH(C3101,Protocol[Step],0))</f>
        <v>9Dig</v>
      </c>
      <c r="F3101" s="151" t="str">
        <f>INDEX(Variables[Variable],MATCH(Systematic[[#This Row],[VariableIndex]],Variables[Index],0))</f>
        <v>FCR (mt: ROX-corr.)</v>
      </c>
      <c r="G3101" s="134">
        <f>Systematic[[#This Row],[Sample]]*1000000+Systematic[[#This Row],[SubSample]]*10000+Systematic[[#This Row],[VariableIndex]]</f>
        <v>8040006</v>
      </c>
      <c r="H3101" s="134">
        <f>Systematic[[#This Row],[SampleVariableLabel]]+100*Systematic[[#This Row],[State]]</f>
        <v>8040806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8</v>
      </c>
      <c r="B3102" s="1">
        <f t="shared" si="145"/>
        <v>4</v>
      </c>
      <c r="C3102" s="1">
        <f>IF(Systematic[[#This Row],[VariableIndex]]&gt;1,C3101,IF(C3101+1=StepsPerSubsample,0,C3101+1))</f>
        <v>8</v>
      </c>
      <c r="D3102" s="1">
        <f t="shared" si="146"/>
        <v>7</v>
      </c>
      <c r="E3102" s="1" t="str">
        <f>INDEX(Protocol[Mark],MATCH(C3102,Protocol[Step],0))</f>
        <v>9Dig</v>
      </c>
      <c r="F3102" s="151" t="str">
        <f>INDEX(Variables[Variable],MATCH(Systematic[[#This Row],[VariableIndex]],Variables[Index],0))</f>
        <v>FCR (mt: ROX-corr.)</v>
      </c>
      <c r="G3102" s="134">
        <f>Systematic[[#This Row],[Sample]]*1000000+Systematic[[#This Row],[SubSample]]*10000+Systematic[[#This Row],[VariableIndex]]</f>
        <v>8040007</v>
      </c>
      <c r="H3102" s="134">
        <f>Systematic[[#This Row],[SampleVariableLabel]]+100*Systematic[[#This Row],[State]]</f>
        <v>8040807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8</v>
      </c>
      <c r="B3103" s="1">
        <f t="shared" si="145"/>
        <v>4</v>
      </c>
      <c r="C3103" s="1">
        <f>IF(Systematic[[#This Row],[VariableIndex]]&gt;1,C3102,IF(C3102+1=StepsPerSubsample,0,C3102+1))</f>
        <v>9</v>
      </c>
      <c r="D3103" s="1">
        <f t="shared" si="146"/>
        <v>1</v>
      </c>
      <c r="E3103" s="1" t="str">
        <f>INDEX(Protocol[Mark],MATCH(C3103,Protocol[Step],0))</f>
        <v>9U</v>
      </c>
      <c r="F3103" s="151" t="str">
        <f>INDEX(Variables[Variable],MATCH(Systematic[[#This Row],[VariableIndex]],Variables[Index],0))</f>
        <v>O2 concentration</v>
      </c>
      <c r="G3103" s="134">
        <f>Systematic[[#This Row],[Sample]]*1000000+Systematic[[#This Row],[SubSample]]*10000+Systematic[[#This Row],[VariableIndex]]</f>
        <v>8040001</v>
      </c>
      <c r="H3103" s="134">
        <f>Systematic[[#This Row],[SampleVariableLabel]]+100*Systematic[[#This Row],[State]]</f>
        <v>8040901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8</v>
      </c>
      <c r="B3104" s="1">
        <f t="shared" si="145"/>
        <v>4</v>
      </c>
      <c r="C3104" s="1">
        <f>IF(Systematic[[#This Row],[VariableIndex]]&gt;1,C3103,IF(C3103+1=StepsPerSubsample,0,C3103+1))</f>
        <v>9</v>
      </c>
      <c r="D3104" s="1">
        <f t="shared" si="146"/>
        <v>2</v>
      </c>
      <c r="E3104" s="1" t="str">
        <f>INDEX(Protocol[Mark],MATCH(C3104,Protocol[Step],0))</f>
        <v>9U</v>
      </c>
      <c r="F3104" s="151" t="str">
        <f>INDEX(Variables[Variable],MATCH(Systematic[[#This Row],[VariableIndex]],Variables[Index],0))</f>
        <v>O2 flux per volume</v>
      </c>
      <c r="G3104" s="134">
        <f>Systematic[[#This Row],[Sample]]*1000000+Systematic[[#This Row],[SubSample]]*10000+Systematic[[#This Row],[VariableIndex]]</f>
        <v>8040002</v>
      </c>
      <c r="H3104" s="134">
        <f>Systematic[[#This Row],[SampleVariableLabel]]+100*Systematic[[#This Row],[State]]</f>
        <v>8040902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8</v>
      </c>
      <c r="B3105" s="1">
        <f t="shared" si="145"/>
        <v>4</v>
      </c>
      <c r="C3105" s="1">
        <f>IF(Systematic[[#This Row],[VariableIndex]]&gt;1,C3104,IF(C3104+1=StepsPerSubsample,0,C3104+1))</f>
        <v>9</v>
      </c>
      <c r="D3105" s="1">
        <f t="shared" si="146"/>
        <v>3</v>
      </c>
      <c r="E3105" s="1" t="str">
        <f>INDEX(Protocol[Mark],MATCH(C3105,Protocol[Step],0))</f>
        <v>9U</v>
      </c>
      <c r="F3105" s="151" t="str">
        <f>INDEX(Variables[Variable],MATCH(Systematic[[#This Row],[VariableIndex]],Variables[Index],0))</f>
        <v>Specific flux</v>
      </c>
      <c r="G3105" s="134">
        <f>Systematic[[#This Row],[Sample]]*1000000+Systematic[[#This Row],[SubSample]]*10000+Systematic[[#This Row],[VariableIndex]]</f>
        <v>8040003</v>
      </c>
      <c r="H3105" s="134">
        <f>Systematic[[#This Row],[SampleVariableLabel]]+100*Systematic[[#This Row],[State]]</f>
        <v>8040903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8</v>
      </c>
      <c r="B3106" s="1">
        <f t="shared" si="145"/>
        <v>4</v>
      </c>
      <c r="C3106" s="1">
        <f>IF(Systematic[[#This Row],[VariableIndex]]&gt;1,C3105,IF(C3105+1=StepsPerSubsample,0,C3105+1))</f>
        <v>9</v>
      </c>
      <c r="D3106" s="1">
        <f t="shared" si="146"/>
        <v>4</v>
      </c>
      <c r="E3106" s="1" t="str">
        <f>INDEX(Protocol[Mark],MATCH(C3106,Protocol[Step],0))</f>
        <v>9U</v>
      </c>
      <c r="F3106" s="151" t="str">
        <f>INDEX(Variables[Variable],MATCH(Systematic[[#This Row],[VariableIndex]],Variables[Index],0))</f>
        <v>Flux control ratio</v>
      </c>
      <c r="G3106" s="134">
        <f>Systematic[[#This Row],[Sample]]*1000000+Systematic[[#This Row],[SubSample]]*10000+Systematic[[#This Row],[VariableIndex]]</f>
        <v>8040004</v>
      </c>
      <c r="H3106" s="134">
        <f>Systematic[[#This Row],[SampleVariableLabel]]+100*Systematic[[#This Row],[State]]</f>
        <v>8040904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8</v>
      </c>
      <c r="B3107" s="1">
        <f t="shared" si="145"/>
        <v>4</v>
      </c>
      <c r="C3107" s="1">
        <f>IF(Systematic[[#This Row],[VariableIndex]]&gt;1,C3106,IF(C3106+1=StepsPerSubsample,0,C3106+1))</f>
        <v>9</v>
      </c>
      <c r="D3107" s="1">
        <f t="shared" si="146"/>
        <v>5</v>
      </c>
      <c r="E3107" s="1" t="str">
        <f>INDEX(Protocol[Mark],MATCH(C3107,Protocol[Step],0))</f>
        <v>9U</v>
      </c>
      <c r="F3107" s="151" t="str">
        <f>INDEX(Variables[Variable],MATCH(Systematic[[#This Row],[VariableIndex]],Variables[Index],0))</f>
        <v>Specific flux (mt)</v>
      </c>
      <c r="G3107" s="134">
        <f>Systematic[[#This Row],[Sample]]*1000000+Systematic[[#This Row],[SubSample]]*10000+Systematic[[#This Row],[VariableIndex]]</f>
        <v>8040005</v>
      </c>
      <c r="H3107" s="134">
        <f>Systematic[[#This Row],[SampleVariableLabel]]+100*Systematic[[#This Row],[State]]</f>
        <v>8040905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8</v>
      </c>
      <c r="B3108" s="1">
        <f t="shared" si="145"/>
        <v>4</v>
      </c>
      <c r="C3108" s="1">
        <f>IF(Systematic[[#This Row],[VariableIndex]]&gt;1,C3107,IF(C3107+1=StepsPerSubsample,0,C3107+1))</f>
        <v>9</v>
      </c>
      <c r="D3108" s="1">
        <f t="shared" si="146"/>
        <v>6</v>
      </c>
      <c r="E3108" s="1" t="str">
        <f>INDEX(Protocol[Mark],MATCH(C3108,Protocol[Step],0))</f>
        <v>9U</v>
      </c>
      <c r="F3108" s="151" t="str">
        <f>INDEX(Variables[Variable],MATCH(Systematic[[#This Row],[VariableIndex]],Variables[Index],0))</f>
        <v>FCR (mt: ROX-corr.)</v>
      </c>
      <c r="G3108" s="134">
        <f>Systematic[[#This Row],[Sample]]*1000000+Systematic[[#This Row],[SubSample]]*10000+Systematic[[#This Row],[VariableIndex]]</f>
        <v>8040006</v>
      </c>
      <c r="H3108" s="134">
        <f>Systematic[[#This Row],[SampleVariableLabel]]+100*Systematic[[#This Row],[State]]</f>
        <v>8040906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8</v>
      </c>
      <c r="B3109" s="1">
        <f t="shared" si="145"/>
        <v>4</v>
      </c>
      <c r="C3109" s="1">
        <f>IF(Systematic[[#This Row],[VariableIndex]]&gt;1,C3108,IF(C3108+1=StepsPerSubsample,0,C3108+1))</f>
        <v>9</v>
      </c>
      <c r="D3109" s="1">
        <f t="shared" si="146"/>
        <v>7</v>
      </c>
      <c r="E3109" s="1" t="str">
        <f>INDEX(Protocol[Mark],MATCH(C3109,Protocol[Step],0))</f>
        <v>9U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8040007</v>
      </c>
      <c r="H3109" s="134">
        <f>Systematic[[#This Row],[SampleVariableLabel]]+100*Systematic[[#This Row],[State]]</f>
        <v>8040907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8</v>
      </c>
      <c r="B3110" s="1">
        <f t="shared" si="145"/>
        <v>4</v>
      </c>
      <c r="C3110" s="1">
        <f>IF(Systematic[[#This Row],[VariableIndex]]&gt;1,C3109,IF(C3109+1=StepsPerSubsample,0,C3109+1))</f>
        <v>10</v>
      </c>
      <c r="D3110" s="1">
        <f t="shared" si="146"/>
        <v>1</v>
      </c>
      <c r="E3110" s="1" t="str">
        <f>INDEX(Protocol[Mark],MATCH(C3110,Protocol[Step],0))</f>
        <v>9c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8040001</v>
      </c>
      <c r="H3110" s="134">
        <f>Systematic[[#This Row],[SampleVariableLabel]]+100*Systematic[[#This Row],[State]]</f>
        <v>8041001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8</v>
      </c>
      <c r="B3111" s="1">
        <f t="shared" si="145"/>
        <v>4</v>
      </c>
      <c r="C3111" s="1">
        <f>IF(Systematic[[#This Row],[VariableIndex]]&gt;1,C3110,IF(C3110+1=StepsPerSubsample,0,C3110+1))</f>
        <v>10</v>
      </c>
      <c r="D3111" s="1">
        <f t="shared" si="146"/>
        <v>2</v>
      </c>
      <c r="E3111" s="1" t="str">
        <f>INDEX(Protocol[Mark],MATCH(C3111,Protocol[Step],0))</f>
        <v>9c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8040002</v>
      </c>
      <c r="H3111" s="134">
        <f>Systematic[[#This Row],[SampleVariableLabel]]+100*Systematic[[#This Row],[State]]</f>
        <v>8041002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8</v>
      </c>
      <c r="B3112" s="1">
        <f t="shared" si="145"/>
        <v>4</v>
      </c>
      <c r="C3112" s="1">
        <f>IF(Systematic[[#This Row],[VariableIndex]]&gt;1,C3111,IF(C3111+1=StepsPerSubsample,0,C3111+1))</f>
        <v>10</v>
      </c>
      <c r="D3112" s="1">
        <f t="shared" si="146"/>
        <v>3</v>
      </c>
      <c r="E3112" s="1" t="str">
        <f>INDEX(Protocol[Mark],MATCH(C3112,Protocol[Step],0))</f>
        <v>9c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8040003</v>
      </c>
      <c r="H3112" s="134">
        <f>Systematic[[#This Row],[SampleVariableLabel]]+100*Systematic[[#This Row],[State]]</f>
        <v>8041003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8</v>
      </c>
      <c r="B3113" s="1">
        <f t="shared" ref="B3113:B3176" si="148">IF(OR(C3113&gt;0,D3113&gt;1),B3112,IF(B3112=SubsamplesPerSample,1,B3112+1))</f>
        <v>4</v>
      </c>
      <c r="C3113" s="1">
        <f>IF(Systematic[[#This Row],[VariableIndex]]&gt;1,C3112,IF(C3112+1=StepsPerSubsample,0,C3112+1))</f>
        <v>10</v>
      </c>
      <c r="D3113" s="1">
        <f t="shared" si="146"/>
        <v>4</v>
      </c>
      <c r="E3113" s="1" t="str">
        <f>INDEX(Protocol[Mark],MATCH(C3113,Protocol[Step],0))</f>
        <v>9c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8040004</v>
      </c>
      <c r="H3113" s="134">
        <f>Systematic[[#This Row],[SampleVariableLabel]]+100*Systematic[[#This Row],[State]]</f>
        <v>8041004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8</v>
      </c>
      <c r="B3114" s="1">
        <f t="shared" si="148"/>
        <v>4</v>
      </c>
      <c r="C3114" s="1">
        <f>IF(Systematic[[#This Row],[VariableIndex]]&gt;1,C3113,IF(C3113+1=StepsPerSubsample,0,C3113+1))</f>
        <v>10</v>
      </c>
      <c r="D3114" s="1">
        <f t="shared" si="146"/>
        <v>5</v>
      </c>
      <c r="E3114" s="1" t="str">
        <f>INDEX(Protocol[Mark],MATCH(C3114,Protocol[Step],0))</f>
        <v>9c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8040005</v>
      </c>
      <c r="H3114" s="134">
        <f>Systematic[[#This Row],[SampleVariableLabel]]+100*Systematic[[#This Row],[State]]</f>
        <v>8041005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8</v>
      </c>
      <c r="B3115" s="1">
        <f t="shared" si="148"/>
        <v>4</v>
      </c>
      <c r="C3115" s="1">
        <f>IF(Systematic[[#This Row],[VariableIndex]]&gt;1,C3114,IF(C3114+1=StepsPerSubsample,0,C3114+1))</f>
        <v>10</v>
      </c>
      <c r="D3115" s="1">
        <f t="shared" si="146"/>
        <v>6</v>
      </c>
      <c r="E3115" s="1" t="str">
        <f>INDEX(Protocol[Mark],MATCH(C3115,Protocol[Step],0))</f>
        <v>9c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8040006</v>
      </c>
      <c r="H3115" s="134">
        <f>Systematic[[#This Row],[SampleVariableLabel]]+100*Systematic[[#This Row],[State]]</f>
        <v>8041006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8</v>
      </c>
      <c r="B3116" s="1">
        <f t="shared" si="148"/>
        <v>4</v>
      </c>
      <c r="C3116" s="1">
        <f>IF(Systematic[[#This Row],[VariableIndex]]&gt;1,C3115,IF(C3115+1=StepsPerSubsample,0,C3115+1))</f>
        <v>10</v>
      </c>
      <c r="D3116" s="1">
        <f t="shared" si="146"/>
        <v>7</v>
      </c>
      <c r="E3116" s="1" t="str">
        <f>INDEX(Protocol[Mark],MATCH(C3116,Protocol[Step],0))</f>
        <v>9c</v>
      </c>
      <c r="F3116" s="151" t="str">
        <f>INDEX(Variables[Variable],MATCH(Systematic[[#This Row],[VariableIndex]],Variables[Index],0))</f>
        <v>FCR (mt: ROX-corr.)</v>
      </c>
      <c r="G3116" s="134">
        <f>Systematic[[#This Row],[Sample]]*1000000+Systematic[[#This Row],[SubSample]]*10000+Systematic[[#This Row],[VariableIndex]]</f>
        <v>8040007</v>
      </c>
      <c r="H3116" s="134">
        <f>Systematic[[#This Row],[SampleVariableLabel]]+100*Systematic[[#This Row],[State]]</f>
        <v>8041007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8</v>
      </c>
      <c r="B3117" s="1">
        <f t="shared" si="148"/>
        <v>4</v>
      </c>
      <c r="C3117" s="1">
        <f>IF(Systematic[[#This Row],[VariableIndex]]&gt;1,C3116,IF(C3116+1=StepsPerSubsample,0,C3116+1))</f>
        <v>11</v>
      </c>
      <c r="D3117" s="1">
        <f t="shared" si="146"/>
        <v>1</v>
      </c>
      <c r="E3117" s="1" t="str">
        <f>INDEX(Protocol[Mark],MATCH(C3117,Protocol[Step],0))</f>
        <v>10Ama</v>
      </c>
      <c r="F3117" s="151" t="str">
        <f>INDEX(Variables[Variable],MATCH(Systematic[[#This Row],[VariableIndex]],Variables[Index],0))</f>
        <v>O2 concentration</v>
      </c>
      <c r="G3117" s="134">
        <f>Systematic[[#This Row],[Sample]]*1000000+Systematic[[#This Row],[SubSample]]*10000+Systematic[[#This Row],[VariableIndex]]</f>
        <v>8040001</v>
      </c>
      <c r="H3117" s="134">
        <f>Systematic[[#This Row],[SampleVariableLabel]]+100*Systematic[[#This Row],[State]]</f>
        <v>8041101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8</v>
      </c>
      <c r="B3118" s="1">
        <f t="shared" si="148"/>
        <v>4</v>
      </c>
      <c r="C3118" s="1">
        <f>IF(Systematic[[#This Row],[VariableIndex]]&gt;1,C3117,IF(C3117+1=StepsPerSubsample,0,C3117+1))</f>
        <v>11</v>
      </c>
      <c r="D3118" s="1">
        <f t="shared" si="146"/>
        <v>2</v>
      </c>
      <c r="E3118" s="1" t="str">
        <f>INDEX(Protocol[Mark],MATCH(C3118,Protocol[Step],0))</f>
        <v>10Ama</v>
      </c>
      <c r="F3118" s="151" t="str">
        <f>INDEX(Variables[Variable],MATCH(Systematic[[#This Row],[VariableIndex]],Variables[Index],0))</f>
        <v>O2 flux per volume</v>
      </c>
      <c r="G3118" s="134">
        <f>Systematic[[#This Row],[Sample]]*1000000+Systematic[[#This Row],[SubSample]]*10000+Systematic[[#This Row],[VariableIndex]]</f>
        <v>8040002</v>
      </c>
      <c r="H3118" s="134">
        <f>Systematic[[#This Row],[SampleVariableLabel]]+100*Systematic[[#This Row],[State]]</f>
        <v>8041102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8</v>
      </c>
      <c r="B3119" s="1">
        <f t="shared" si="148"/>
        <v>4</v>
      </c>
      <c r="C3119" s="1">
        <f>IF(Systematic[[#This Row],[VariableIndex]]&gt;1,C3118,IF(C3118+1=StepsPerSubsample,0,C3118+1))</f>
        <v>11</v>
      </c>
      <c r="D3119" s="1">
        <f t="shared" si="146"/>
        <v>3</v>
      </c>
      <c r="E3119" s="1" t="str">
        <f>INDEX(Protocol[Mark],MATCH(C3119,Protocol[Step],0))</f>
        <v>10Ama</v>
      </c>
      <c r="F3119" s="151" t="str">
        <f>INDEX(Variables[Variable],MATCH(Systematic[[#This Row],[VariableIndex]],Variables[Index],0))</f>
        <v>Specific flux</v>
      </c>
      <c r="G3119" s="134">
        <f>Systematic[[#This Row],[Sample]]*1000000+Systematic[[#This Row],[SubSample]]*10000+Systematic[[#This Row],[VariableIndex]]</f>
        <v>8040003</v>
      </c>
      <c r="H3119" s="134">
        <f>Systematic[[#This Row],[SampleVariableLabel]]+100*Systematic[[#This Row],[State]]</f>
        <v>8041103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8</v>
      </c>
      <c r="B3120" s="1">
        <f t="shared" si="148"/>
        <v>4</v>
      </c>
      <c r="C3120" s="1">
        <f>IF(Systematic[[#This Row],[VariableIndex]]&gt;1,C3119,IF(C3119+1=StepsPerSubsample,0,C3119+1))</f>
        <v>11</v>
      </c>
      <c r="D3120" s="1">
        <f t="shared" si="146"/>
        <v>4</v>
      </c>
      <c r="E3120" s="1" t="str">
        <f>INDEX(Protocol[Mark],MATCH(C3120,Protocol[Step],0))</f>
        <v>10Ama</v>
      </c>
      <c r="F3120" s="151" t="str">
        <f>INDEX(Variables[Variable],MATCH(Systematic[[#This Row],[VariableIndex]],Variables[Index],0))</f>
        <v>Flux control ratio</v>
      </c>
      <c r="G3120" s="134">
        <f>Systematic[[#This Row],[Sample]]*1000000+Systematic[[#This Row],[SubSample]]*10000+Systematic[[#This Row],[VariableIndex]]</f>
        <v>8040004</v>
      </c>
      <c r="H3120" s="134">
        <f>Systematic[[#This Row],[SampleVariableLabel]]+100*Systematic[[#This Row],[State]]</f>
        <v>8041104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8</v>
      </c>
      <c r="B3121" s="1">
        <f t="shared" si="148"/>
        <v>4</v>
      </c>
      <c r="C3121" s="1">
        <f>IF(Systematic[[#This Row],[VariableIndex]]&gt;1,C3120,IF(C3120+1=StepsPerSubsample,0,C3120+1))</f>
        <v>11</v>
      </c>
      <c r="D3121" s="1">
        <f t="shared" si="146"/>
        <v>5</v>
      </c>
      <c r="E3121" s="1" t="str">
        <f>INDEX(Protocol[Mark],MATCH(C3121,Protocol[Step],0))</f>
        <v>10Ama</v>
      </c>
      <c r="F3121" s="151" t="str">
        <f>INDEX(Variables[Variable],MATCH(Systematic[[#This Row],[VariableIndex]],Variables[Index],0))</f>
        <v>Specific flux (mt)</v>
      </c>
      <c r="G3121" s="134">
        <f>Systematic[[#This Row],[Sample]]*1000000+Systematic[[#This Row],[SubSample]]*10000+Systematic[[#This Row],[VariableIndex]]</f>
        <v>8040005</v>
      </c>
      <c r="H3121" s="134">
        <f>Systematic[[#This Row],[SampleVariableLabel]]+100*Systematic[[#This Row],[State]]</f>
        <v>8041105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8</v>
      </c>
      <c r="B3122" s="1">
        <f t="shared" si="148"/>
        <v>4</v>
      </c>
      <c r="C3122" s="1">
        <f>IF(Systematic[[#This Row],[VariableIndex]]&gt;1,C3121,IF(C3121+1=StepsPerSubsample,0,C3121+1))</f>
        <v>11</v>
      </c>
      <c r="D3122" s="1">
        <f t="shared" si="146"/>
        <v>6</v>
      </c>
      <c r="E3122" s="1" t="str">
        <f>INDEX(Protocol[Mark],MATCH(C3122,Protocol[Step],0))</f>
        <v>10Ama</v>
      </c>
      <c r="F3122" s="151" t="str">
        <f>INDEX(Variables[Variable],MATCH(Systematic[[#This Row],[VariableIndex]],Variables[Index],0))</f>
        <v>FCR (mt: ROX-corr.)</v>
      </c>
      <c r="G3122" s="134">
        <f>Systematic[[#This Row],[Sample]]*1000000+Systematic[[#This Row],[SubSample]]*10000+Systematic[[#This Row],[VariableIndex]]</f>
        <v>8040006</v>
      </c>
      <c r="H3122" s="134">
        <f>Systematic[[#This Row],[SampleVariableLabel]]+100*Systematic[[#This Row],[State]]</f>
        <v>8041106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8</v>
      </c>
      <c r="B3123" s="1">
        <f t="shared" si="148"/>
        <v>4</v>
      </c>
      <c r="C3123" s="1">
        <f>IF(Systematic[[#This Row],[VariableIndex]]&gt;1,C3122,IF(C3122+1=StepsPerSubsample,0,C3122+1))</f>
        <v>11</v>
      </c>
      <c r="D3123" s="1">
        <f t="shared" si="146"/>
        <v>7</v>
      </c>
      <c r="E3123" s="1" t="str">
        <f>INDEX(Protocol[Mark],MATCH(C3123,Protocol[Step],0))</f>
        <v>10Ama</v>
      </c>
      <c r="F3123" s="151" t="str">
        <f>INDEX(Variables[Variable],MATCH(Systematic[[#This Row],[VariableIndex]],Variables[Index],0))</f>
        <v>FCR (mt: ROX-corr.)</v>
      </c>
      <c r="G3123" s="134">
        <f>Systematic[[#This Row],[Sample]]*1000000+Systematic[[#This Row],[SubSample]]*10000+Systematic[[#This Row],[VariableIndex]]</f>
        <v>8040007</v>
      </c>
      <c r="H3123" s="134">
        <f>Systematic[[#This Row],[SampleVariableLabel]]+100*Systematic[[#This Row],[State]]</f>
        <v>8041107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8</v>
      </c>
      <c r="B3124" s="1">
        <f t="shared" si="148"/>
        <v>4</v>
      </c>
      <c r="C3124" s="1">
        <f>IF(Systematic[[#This Row],[VariableIndex]]&gt;1,C3123,IF(C3123+1=StepsPerSubsample,0,C3123+1))</f>
        <v>12</v>
      </c>
      <c r="D3124" s="1">
        <f t="shared" si="146"/>
        <v>1</v>
      </c>
      <c r="E3124" s="1" t="str">
        <f>INDEX(Protocol[Mark],MATCH(C3124,Protocol[Step],0))</f>
        <v>11AsTm</v>
      </c>
      <c r="F3124" s="151" t="str">
        <f>INDEX(Variables[Variable],MATCH(Systematic[[#This Row],[VariableIndex]],Variables[Index],0))</f>
        <v>O2 concentration</v>
      </c>
      <c r="G3124" s="134">
        <f>Systematic[[#This Row],[Sample]]*1000000+Systematic[[#This Row],[SubSample]]*10000+Systematic[[#This Row],[VariableIndex]]</f>
        <v>8040001</v>
      </c>
      <c r="H3124" s="134">
        <f>Systematic[[#This Row],[SampleVariableLabel]]+100*Systematic[[#This Row],[State]]</f>
        <v>8041201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8</v>
      </c>
      <c r="B3125" s="1">
        <f t="shared" si="148"/>
        <v>4</v>
      </c>
      <c r="C3125" s="1">
        <f>IF(Systematic[[#This Row],[VariableIndex]]&gt;1,C3124,IF(C3124+1=StepsPerSubsample,0,C3124+1))</f>
        <v>12</v>
      </c>
      <c r="D3125" s="1">
        <f t="shared" si="146"/>
        <v>2</v>
      </c>
      <c r="E3125" s="1" t="str">
        <f>INDEX(Protocol[Mark],MATCH(C3125,Protocol[Step],0))</f>
        <v>11AsTm</v>
      </c>
      <c r="F3125" s="151" t="str">
        <f>INDEX(Variables[Variable],MATCH(Systematic[[#This Row],[VariableIndex]],Variables[Index],0))</f>
        <v>O2 flux per volume</v>
      </c>
      <c r="G3125" s="134">
        <f>Systematic[[#This Row],[Sample]]*1000000+Systematic[[#This Row],[SubSample]]*10000+Systematic[[#This Row],[VariableIndex]]</f>
        <v>8040002</v>
      </c>
      <c r="H3125" s="134">
        <f>Systematic[[#This Row],[SampleVariableLabel]]+100*Systematic[[#This Row],[State]]</f>
        <v>8041202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8</v>
      </c>
      <c r="B3126" s="1">
        <f t="shared" si="148"/>
        <v>4</v>
      </c>
      <c r="C3126" s="1">
        <f>IF(Systematic[[#This Row],[VariableIndex]]&gt;1,C3125,IF(C3125+1=StepsPerSubsample,0,C3125+1))</f>
        <v>12</v>
      </c>
      <c r="D3126" s="1">
        <f t="shared" si="146"/>
        <v>3</v>
      </c>
      <c r="E3126" s="1" t="str">
        <f>INDEX(Protocol[Mark],MATCH(C3126,Protocol[Step],0))</f>
        <v>11AsTm</v>
      </c>
      <c r="F3126" s="151" t="str">
        <f>INDEX(Variables[Variable],MATCH(Systematic[[#This Row],[VariableIndex]],Variables[Index],0))</f>
        <v>Specific flux</v>
      </c>
      <c r="G3126" s="134">
        <f>Systematic[[#This Row],[Sample]]*1000000+Systematic[[#This Row],[SubSample]]*10000+Systematic[[#This Row],[VariableIndex]]</f>
        <v>8040003</v>
      </c>
      <c r="H3126" s="134">
        <f>Systematic[[#This Row],[SampleVariableLabel]]+100*Systematic[[#This Row],[State]]</f>
        <v>8041203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8</v>
      </c>
      <c r="B3127" s="1">
        <f t="shared" si="148"/>
        <v>4</v>
      </c>
      <c r="C3127" s="1">
        <f>IF(Systematic[[#This Row],[VariableIndex]]&gt;1,C3126,IF(C3126+1=StepsPerSubsample,0,C3126+1))</f>
        <v>12</v>
      </c>
      <c r="D3127" s="1">
        <f t="shared" si="146"/>
        <v>4</v>
      </c>
      <c r="E3127" s="1" t="str">
        <f>INDEX(Protocol[Mark],MATCH(C3127,Protocol[Step],0))</f>
        <v>11AsTm</v>
      </c>
      <c r="F3127" s="151" t="str">
        <f>INDEX(Variables[Variable],MATCH(Systematic[[#This Row],[VariableIndex]],Variables[Index],0))</f>
        <v>Flux control ratio</v>
      </c>
      <c r="G3127" s="134">
        <f>Systematic[[#This Row],[Sample]]*1000000+Systematic[[#This Row],[SubSample]]*10000+Systematic[[#This Row],[VariableIndex]]</f>
        <v>8040004</v>
      </c>
      <c r="H3127" s="134">
        <f>Systematic[[#This Row],[SampleVariableLabel]]+100*Systematic[[#This Row],[State]]</f>
        <v>8041204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8</v>
      </c>
      <c r="B3128" s="1">
        <f t="shared" si="148"/>
        <v>4</v>
      </c>
      <c r="C3128" s="1">
        <f>IF(Systematic[[#This Row],[VariableIndex]]&gt;1,C3127,IF(C3127+1=StepsPerSubsample,0,C3127+1))</f>
        <v>12</v>
      </c>
      <c r="D3128" s="1">
        <f t="shared" si="146"/>
        <v>5</v>
      </c>
      <c r="E3128" s="1" t="str">
        <f>INDEX(Protocol[Mark],MATCH(C3128,Protocol[Step],0))</f>
        <v>11AsTm</v>
      </c>
      <c r="F3128" s="151" t="str">
        <f>INDEX(Variables[Variable],MATCH(Systematic[[#This Row],[VariableIndex]],Variables[Index],0))</f>
        <v>Specific flux (mt)</v>
      </c>
      <c r="G3128" s="134">
        <f>Systematic[[#This Row],[Sample]]*1000000+Systematic[[#This Row],[SubSample]]*10000+Systematic[[#This Row],[VariableIndex]]</f>
        <v>8040005</v>
      </c>
      <c r="H3128" s="134">
        <f>Systematic[[#This Row],[SampleVariableLabel]]+100*Systematic[[#This Row],[State]]</f>
        <v>8041205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8</v>
      </c>
      <c r="B3129" s="1">
        <f t="shared" si="148"/>
        <v>4</v>
      </c>
      <c r="C3129" s="1">
        <f>IF(Systematic[[#This Row],[VariableIndex]]&gt;1,C3128,IF(C3128+1=StepsPerSubsample,0,C3128+1))</f>
        <v>12</v>
      </c>
      <c r="D3129" s="1">
        <f t="shared" si="146"/>
        <v>6</v>
      </c>
      <c r="E3129" s="1" t="str">
        <f>INDEX(Protocol[Mark],MATCH(C3129,Protocol[Step],0))</f>
        <v>11AsTm</v>
      </c>
      <c r="F3129" s="151" t="str">
        <f>INDEX(Variables[Variable],MATCH(Systematic[[#This Row],[VariableIndex]],Variables[Index],0))</f>
        <v>FCR (mt: ROX-corr.)</v>
      </c>
      <c r="G3129" s="134">
        <f>Systematic[[#This Row],[Sample]]*1000000+Systematic[[#This Row],[SubSample]]*10000+Systematic[[#This Row],[VariableIndex]]</f>
        <v>8040006</v>
      </c>
      <c r="H3129" s="134">
        <f>Systematic[[#This Row],[SampleVariableLabel]]+100*Systematic[[#This Row],[State]]</f>
        <v>8041206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8</v>
      </c>
      <c r="B3130" s="1">
        <f t="shared" si="148"/>
        <v>4</v>
      </c>
      <c r="C3130" s="1">
        <f>IF(Systematic[[#This Row],[VariableIndex]]&gt;1,C3129,IF(C3129+1=StepsPerSubsample,0,C3129+1))</f>
        <v>12</v>
      </c>
      <c r="D3130" s="1">
        <f t="shared" si="146"/>
        <v>7</v>
      </c>
      <c r="E3130" s="1" t="str">
        <f>INDEX(Protocol[Mark],MATCH(C3130,Protocol[Step],0))</f>
        <v>11AsTm</v>
      </c>
      <c r="F3130" s="151" t="str">
        <f>INDEX(Variables[Variable],MATCH(Systematic[[#This Row],[VariableIndex]],Variables[Index],0))</f>
        <v>FCR (mt: ROX-corr.)</v>
      </c>
      <c r="G3130" s="134">
        <f>Systematic[[#This Row],[Sample]]*1000000+Systematic[[#This Row],[SubSample]]*10000+Systematic[[#This Row],[VariableIndex]]</f>
        <v>8040007</v>
      </c>
      <c r="H3130" s="134">
        <f>Systematic[[#This Row],[SampleVariableLabel]]+100*Systematic[[#This Row],[State]]</f>
        <v>8041207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8</v>
      </c>
      <c r="B3131" s="1">
        <f t="shared" si="148"/>
        <v>4</v>
      </c>
      <c r="C3131" s="1">
        <f>IF(Systematic[[#This Row],[VariableIndex]]&gt;1,C3130,IF(C3130+1=StepsPerSubsample,0,C3130+1))</f>
        <v>13</v>
      </c>
      <c r="D3131" s="1">
        <f t="shared" si="146"/>
        <v>1</v>
      </c>
      <c r="E3131" s="1" t="str">
        <f>INDEX(Protocol[Mark],MATCH(C3131,Protocol[Step],0))</f>
        <v>12Azd</v>
      </c>
      <c r="F3131" s="151" t="str">
        <f>INDEX(Variables[Variable],MATCH(Systematic[[#This Row],[VariableIndex]],Variables[Index],0))</f>
        <v>O2 concentration</v>
      </c>
      <c r="G3131" s="134">
        <f>Systematic[[#This Row],[Sample]]*1000000+Systematic[[#This Row],[SubSample]]*10000+Systematic[[#This Row],[VariableIndex]]</f>
        <v>8040001</v>
      </c>
      <c r="H3131" s="134">
        <f>Systematic[[#This Row],[SampleVariableLabel]]+100*Systematic[[#This Row],[State]]</f>
        <v>8041301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8</v>
      </c>
      <c r="B3132" s="1">
        <f t="shared" si="148"/>
        <v>4</v>
      </c>
      <c r="C3132" s="1">
        <f>IF(Systematic[[#This Row],[VariableIndex]]&gt;1,C3131,IF(C3131+1=StepsPerSubsample,0,C3131+1))</f>
        <v>13</v>
      </c>
      <c r="D3132" s="1">
        <f t="shared" si="146"/>
        <v>2</v>
      </c>
      <c r="E3132" s="1" t="str">
        <f>INDEX(Protocol[Mark],MATCH(C3132,Protocol[Step],0))</f>
        <v>12Azd</v>
      </c>
      <c r="F3132" s="151" t="str">
        <f>INDEX(Variables[Variable],MATCH(Systematic[[#This Row],[VariableIndex]],Variables[Index],0))</f>
        <v>O2 flux per volume</v>
      </c>
      <c r="G3132" s="134">
        <f>Systematic[[#This Row],[Sample]]*1000000+Systematic[[#This Row],[SubSample]]*10000+Systematic[[#This Row],[VariableIndex]]</f>
        <v>8040002</v>
      </c>
      <c r="H3132" s="134">
        <f>Systematic[[#This Row],[SampleVariableLabel]]+100*Systematic[[#This Row],[State]]</f>
        <v>8041302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8</v>
      </c>
      <c r="B3133" s="1">
        <f t="shared" si="148"/>
        <v>4</v>
      </c>
      <c r="C3133" s="1">
        <f>IF(Systematic[[#This Row],[VariableIndex]]&gt;1,C3132,IF(C3132+1=StepsPerSubsample,0,C3132+1))</f>
        <v>13</v>
      </c>
      <c r="D3133" s="1">
        <f t="shared" si="146"/>
        <v>3</v>
      </c>
      <c r="E3133" s="1" t="str">
        <f>INDEX(Protocol[Mark],MATCH(C3133,Protocol[Step],0))</f>
        <v>12Azd</v>
      </c>
      <c r="F3133" s="151" t="str">
        <f>INDEX(Variables[Variable],MATCH(Systematic[[#This Row],[VariableIndex]],Variables[Index],0))</f>
        <v>Specific flux</v>
      </c>
      <c r="G3133" s="134">
        <f>Systematic[[#This Row],[Sample]]*1000000+Systematic[[#This Row],[SubSample]]*10000+Systematic[[#This Row],[VariableIndex]]</f>
        <v>8040003</v>
      </c>
      <c r="H3133" s="134">
        <f>Systematic[[#This Row],[SampleVariableLabel]]+100*Systematic[[#This Row],[State]]</f>
        <v>8041303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8</v>
      </c>
      <c r="B3134" s="1">
        <f t="shared" si="148"/>
        <v>4</v>
      </c>
      <c r="C3134" s="1">
        <f>IF(Systematic[[#This Row],[VariableIndex]]&gt;1,C3133,IF(C3133+1=StepsPerSubsample,0,C3133+1))</f>
        <v>13</v>
      </c>
      <c r="D3134" s="1">
        <f t="shared" si="146"/>
        <v>4</v>
      </c>
      <c r="E3134" s="1" t="str">
        <f>INDEX(Protocol[Mark],MATCH(C3134,Protocol[Step],0))</f>
        <v>12Azd</v>
      </c>
      <c r="F3134" s="151" t="str">
        <f>INDEX(Variables[Variable],MATCH(Systematic[[#This Row],[VariableIndex]],Variables[Index],0))</f>
        <v>Flux control ratio</v>
      </c>
      <c r="G3134" s="134">
        <f>Systematic[[#This Row],[Sample]]*1000000+Systematic[[#This Row],[SubSample]]*10000+Systematic[[#This Row],[VariableIndex]]</f>
        <v>8040004</v>
      </c>
      <c r="H3134" s="134">
        <f>Systematic[[#This Row],[SampleVariableLabel]]+100*Systematic[[#This Row],[State]]</f>
        <v>8041304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8</v>
      </c>
      <c r="B3135" s="1">
        <f t="shared" si="148"/>
        <v>4</v>
      </c>
      <c r="C3135" s="1">
        <f>IF(Systematic[[#This Row],[VariableIndex]]&gt;1,C3134,IF(C3134+1=StepsPerSubsample,0,C3134+1))</f>
        <v>13</v>
      </c>
      <c r="D3135" s="1">
        <f t="shared" si="146"/>
        <v>5</v>
      </c>
      <c r="E3135" s="1" t="str">
        <f>INDEX(Protocol[Mark],MATCH(C3135,Protocol[Step],0))</f>
        <v>12Azd</v>
      </c>
      <c r="F3135" s="151" t="str">
        <f>INDEX(Variables[Variable],MATCH(Systematic[[#This Row],[VariableIndex]],Variables[Index],0))</f>
        <v>Specific flux (mt)</v>
      </c>
      <c r="G3135" s="134">
        <f>Systematic[[#This Row],[Sample]]*1000000+Systematic[[#This Row],[SubSample]]*10000+Systematic[[#This Row],[VariableIndex]]</f>
        <v>8040005</v>
      </c>
      <c r="H3135" s="134">
        <f>Systematic[[#This Row],[SampleVariableLabel]]+100*Systematic[[#This Row],[State]]</f>
        <v>8041305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8</v>
      </c>
      <c r="B3136" s="1">
        <f t="shared" si="148"/>
        <v>4</v>
      </c>
      <c r="C3136" s="1">
        <f>IF(Systematic[[#This Row],[VariableIndex]]&gt;1,C3135,IF(C3135+1=StepsPerSubsample,0,C3135+1))</f>
        <v>13</v>
      </c>
      <c r="D3136" s="1">
        <f t="shared" si="146"/>
        <v>6</v>
      </c>
      <c r="E3136" s="1" t="str">
        <f>INDEX(Protocol[Mark],MATCH(C3136,Protocol[Step],0))</f>
        <v>12Azd</v>
      </c>
      <c r="F3136" s="151" t="str">
        <f>INDEX(Variables[Variable],MATCH(Systematic[[#This Row],[VariableIndex]],Variables[Index],0))</f>
        <v>FCR (mt: ROX-corr.)</v>
      </c>
      <c r="G3136" s="134">
        <f>Systematic[[#This Row],[Sample]]*1000000+Systematic[[#This Row],[SubSample]]*10000+Systematic[[#This Row],[VariableIndex]]</f>
        <v>8040006</v>
      </c>
      <c r="H3136" s="134">
        <f>Systematic[[#This Row],[SampleVariableLabel]]+100*Systematic[[#This Row],[State]]</f>
        <v>8041306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8</v>
      </c>
      <c r="B3137" s="1">
        <f t="shared" si="148"/>
        <v>4</v>
      </c>
      <c r="C3137" s="1">
        <f>IF(Systematic[[#This Row],[VariableIndex]]&gt;1,C3136,IF(C3136+1=StepsPerSubsample,0,C3136+1))</f>
        <v>13</v>
      </c>
      <c r="D3137" s="1">
        <f t="shared" si="146"/>
        <v>7</v>
      </c>
      <c r="E3137" s="1" t="str">
        <f>INDEX(Protocol[Mark],MATCH(C3137,Protocol[Step],0))</f>
        <v>12Azd</v>
      </c>
      <c r="F3137" s="151" t="str">
        <f>INDEX(Variables[Variable],MATCH(Systematic[[#This Row],[VariableIndex]],Variables[Index],0))</f>
        <v>FCR (mt: ROX-corr.)</v>
      </c>
      <c r="G3137" s="134">
        <f>Systematic[[#This Row],[Sample]]*1000000+Systematic[[#This Row],[SubSample]]*10000+Systematic[[#This Row],[VariableIndex]]</f>
        <v>8040007</v>
      </c>
      <c r="H3137" s="134">
        <f>Systematic[[#This Row],[SampleVariableLabel]]+100*Systematic[[#This Row],[State]]</f>
        <v>8041307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9</v>
      </c>
      <c r="B3138" s="1">
        <f t="shared" si="148"/>
        <v>1</v>
      </c>
      <c r="C3138" s="1">
        <f>IF(Systematic[[#This Row],[VariableIndex]]&gt;1,C3137,IF(C3137+1=StepsPerSubsample,0,C3137+1))</f>
        <v>0</v>
      </c>
      <c r="D3138" s="1">
        <f t="shared" si="146"/>
        <v>1</v>
      </c>
      <c r="E3138" s="1" t="str">
        <f>INDEX(Protocol[Mark],MATCH(C3138,Protocol[Step],0))</f>
        <v>1ce</v>
      </c>
      <c r="F3138" s="151" t="str">
        <f>INDEX(Variables[Variable],MATCH(Systematic[[#This Row],[VariableIndex]],Variables[Index],0))</f>
        <v>O2 concentration</v>
      </c>
      <c r="G3138" s="134">
        <f>Systematic[[#This Row],[Sample]]*1000000+Systematic[[#This Row],[SubSample]]*10000+Systematic[[#This Row],[VariableIndex]]</f>
        <v>9010001</v>
      </c>
      <c r="H3138" s="134">
        <f>Systematic[[#This Row],[SampleVariableLabel]]+100*Systematic[[#This Row],[State]]</f>
        <v>9010001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9</v>
      </c>
      <c r="B3139" s="1">
        <f t="shared" si="148"/>
        <v>1</v>
      </c>
      <c r="C3139" s="1">
        <f>IF(Systematic[[#This Row],[VariableIndex]]&gt;1,C3138,IF(C3138+1=StepsPerSubsample,0,C3138+1))</f>
        <v>0</v>
      </c>
      <c r="D3139" s="1">
        <f t="shared" ref="D3139:D3202" si="149">IF(D3138=nVariables,1,D3138+1)</f>
        <v>2</v>
      </c>
      <c r="E3139" s="1" t="str">
        <f>INDEX(Protocol[Mark],MATCH(C3139,Protocol[Step],0))</f>
        <v>1ce</v>
      </c>
      <c r="F3139" s="151" t="str">
        <f>INDEX(Variables[Variable],MATCH(Systematic[[#This Row],[VariableIndex]],Variables[Index],0))</f>
        <v>O2 flux per volume</v>
      </c>
      <c r="G3139" s="134">
        <f>Systematic[[#This Row],[Sample]]*1000000+Systematic[[#This Row],[SubSample]]*10000+Systematic[[#This Row],[VariableIndex]]</f>
        <v>9010002</v>
      </c>
      <c r="H3139" s="134">
        <f>Systematic[[#This Row],[SampleVariableLabel]]+100*Systematic[[#This Row],[State]]</f>
        <v>9010002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9</v>
      </c>
      <c r="B3140" s="1">
        <f t="shared" si="148"/>
        <v>1</v>
      </c>
      <c r="C3140" s="1">
        <f>IF(Systematic[[#This Row],[VariableIndex]]&gt;1,C3139,IF(C3139+1=StepsPerSubsample,0,C3139+1))</f>
        <v>0</v>
      </c>
      <c r="D3140" s="1">
        <f t="shared" si="149"/>
        <v>3</v>
      </c>
      <c r="E3140" s="1" t="str">
        <f>INDEX(Protocol[Mark],MATCH(C3140,Protocol[Step],0))</f>
        <v>1ce</v>
      </c>
      <c r="F3140" s="151" t="str">
        <f>INDEX(Variables[Variable],MATCH(Systematic[[#This Row],[VariableIndex]],Variables[Index],0))</f>
        <v>Specific flux</v>
      </c>
      <c r="G3140" s="134">
        <f>Systematic[[#This Row],[Sample]]*1000000+Systematic[[#This Row],[SubSample]]*10000+Systematic[[#This Row],[VariableIndex]]</f>
        <v>9010003</v>
      </c>
      <c r="H3140" s="134">
        <f>Systematic[[#This Row],[SampleVariableLabel]]+100*Systematic[[#This Row],[State]]</f>
        <v>9010003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9</v>
      </c>
      <c r="B3141" s="1">
        <f t="shared" si="148"/>
        <v>1</v>
      </c>
      <c r="C3141" s="1">
        <f>IF(Systematic[[#This Row],[VariableIndex]]&gt;1,C3140,IF(C3140+1=StepsPerSubsample,0,C3140+1))</f>
        <v>0</v>
      </c>
      <c r="D3141" s="1">
        <f t="shared" si="149"/>
        <v>4</v>
      </c>
      <c r="E3141" s="1" t="str">
        <f>INDEX(Protocol[Mark],MATCH(C3141,Protocol[Step],0))</f>
        <v>1ce</v>
      </c>
      <c r="F3141" s="151" t="str">
        <f>INDEX(Variables[Variable],MATCH(Systematic[[#This Row],[VariableIndex]],Variables[Index],0))</f>
        <v>Flux control ratio</v>
      </c>
      <c r="G3141" s="134">
        <f>Systematic[[#This Row],[Sample]]*1000000+Systematic[[#This Row],[SubSample]]*10000+Systematic[[#This Row],[VariableIndex]]</f>
        <v>9010004</v>
      </c>
      <c r="H3141" s="134">
        <f>Systematic[[#This Row],[SampleVariableLabel]]+100*Systematic[[#This Row],[State]]</f>
        <v>9010004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9</v>
      </c>
      <c r="B3142" s="1">
        <f t="shared" si="148"/>
        <v>1</v>
      </c>
      <c r="C3142" s="1">
        <f>IF(Systematic[[#This Row],[VariableIndex]]&gt;1,C3141,IF(C3141+1=StepsPerSubsample,0,C3141+1))</f>
        <v>0</v>
      </c>
      <c r="D3142" s="1">
        <f t="shared" si="149"/>
        <v>5</v>
      </c>
      <c r="E3142" s="1" t="str">
        <f>INDEX(Protocol[Mark],MATCH(C3142,Protocol[Step],0))</f>
        <v>1ce</v>
      </c>
      <c r="F3142" s="151" t="str">
        <f>INDEX(Variables[Variable],MATCH(Systematic[[#This Row],[VariableIndex]],Variables[Index],0))</f>
        <v>Specific flux (mt)</v>
      </c>
      <c r="G3142" s="134">
        <f>Systematic[[#This Row],[Sample]]*1000000+Systematic[[#This Row],[SubSample]]*10000+Systematic[[#This Row],[VariableIndex]]</f>
        <v>9010005</v>
      </c>
      <c r="H3142" s="134">
        <f>Systematic[[#This Row],[SampleVariableLabel]]+100*Systematic[[#This Row],[State]]</f>
        <v>9010005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9</v>
      </c>
      <c r="B3143" s="1">
        <f t="shared" si="148"/>
        <v>1</v>
      </c>
      <c r="C3143" s="1">
        <f>IF(Systematic[[#This Row],[VariableIndex]]&gt;1,C3142,IF(C3142+1=StepsPerSubsample,0,C3142+1))</f>
        <v>0</v>
      </c>
      <c r="D3143" s="1">
        <f t="shared" si="149"/>
        <v>6</v>
      </c>
      <c r="E3143" s="1" t="str">
        <f>INDEX(Protocol[Mark],MATCH(C3143,Protocol[Step],0))</f>
        <v>1ce</v>
      </c>
      <c r="F3143" s="151" t="str">
        <f>INDEX(Variables[Variable],MATCH(Systematic[[#This Row],[VariableIndex]],Variables[Index],0))</f>
        <v>FCR (mt: ROX-corr.)</v>
      </c>
      <c r="G3143" s="134">
        <f>Systematic[[#This Row],[Sample]]*1000000+Systematic[[#This Row],[SubSample]]*10000+Systematic[[#This Row],[VariableIndex]]</f>
        <v>9010006</v>
      </c>
      <c r="H3143" s="134">
        <f>Systematic[[#This Row],[SampleVariableLabel]]+100*Systematic[[#This Row],[State]]</f>
        <v>9010006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9</v>
      </c>
      <c r="B3144" s="1">
        <f t="shared" si="148"/>
        <v>1</v>
      </c>
      <c r="C3144" s="1">
        <f>IF(Systematic[[#This Row],[VariableIndex]]&gt;1,C3143,IF(C3143+1=StepsPerSubsample,0,C3143+1))</f>
        <v>0</v>
      </c>
      <c r="D3144" s="1">
        <f t="shared" si="149"/>
        <v>7</v>
      </c>
      <c r="E3144" s="1" t="str">
        <f>INDEX(Protocol[Mark],MATCH(C3144,Protocol[Step],0))</f>
        <v>1ce</v>
      </c>
      <c r="F3144" s="151" t="str">
        <f>INDEX(Variables[Variable],MATCH(Systematic[[#This Row],[VariableIndex]],Variables[Index],0))</f>
        <v>FCR (mt: ROX-corr.)</v>
      </c>
      <c r="G3144" s="134">
        <f>Systematic[[#This Row],[Sample]]*1000000+Systematic[[#This Row],[SubSample]]*10000+Systematic[[#This Row],[VariableIndex]]</f>
        <v>9010007</v>
      </c>
      <c r="H3144" s="134">
        <f>Systematic[[#This Row],[SampleVariableLabel]]+100*Systematic[[#This Row],[State]]</f>
        <v>9010007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9</v>
      </c>
      <c r="B3145" s="1">
        <f t="shared" si="148"/>
        <v>1</v>
      </c>
      <c r="C3145" s="1">
        <f>IF(Systematic[[#This Row],[VariableIndex]]&gt;1,C3144,IF(C3144+1=StepsPerSubsample,0,C3144+1))</f>
        <v>1</v>
      </c>
      <c r="D3145" s="1">
        <f t="shared" si="149"/>
        <v>1</v>
      </c>
      <c r="E3145" s="1" t="str">
        <f>INDEX(Protocol[Mark],MATCH(C3145,Protocol[Step],0))</f>
        <v>2P10</v>
      </c>
      <c r="F3145" s="151" t="str">
        <f>INDEX(Variables[Variable],MATCH(Systematic[[#This Row],[VariableIndex]],Variables[Index],0))</f>
        <v>O2 concentration</v>
      </c>
      <c r="G3145" s="134">
        <f>Systematic[[#This Row],[Sample]]*1000000+Systematic[[#This Row],[SubSample]]*10000+Systematic[[#This Row],[VariableIndex]]</f>
        <v>9010001</v>
      </c>
      <c r="H3145" s="134">
        <f>Systematic[[#This Row],[SampleVariableLabel]]+100*Systematic[[#This Row],[State]]</f>
        <v>9010101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9</v>
      </c>
      <c r="B3146" s="1">
        <f t="shared" si="148"/>
        <v>1</v>
      </c>
      <c r="C3146" s="1">
        <f>IF(Systematic[[#This Row],[VariableIndex]]&gt;1,C3145,IF(C3145+1=StepsPerSubsample,0,C3145+1))</f>
        <v>1</v>
      </c>
      <c r="D3146" s="1">
        <f t="shared" si="149"/>
        <v>2</v>
      </c>
      <c r="E3146" s="1" t="str">
        <f>INDEX(Protocol[Mark],MATCH(C3146,Protocol[Step],0))</f>
        <v>2P10</v>
      </c>
      <c r="F3146" s="151" t="str">
        <f>INDEX(Variables[Variable],MATCH(Systematic[[#This Row],[VariableIndex]],Variables[Index],0))</f>
        <v>O2 flux per volume</v>
      </c>
      <c r="G3146" s="134">
        <f>Systematic[[#This Row],[Sample]]*1000000+Systematic[[#This Row],[SubSample]]*10000+Systematic[[#This Row],[VariableIndex]]</f>
        <v>9010002</v>
      </c>
      <c r="H3146" s="134">
        <f>Systematic[[#This Row],[SampleVariableLabel]]+100*Systematic[[#This Row],[State]]</f>
        <v>9010102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9</v>
      </c>
      <c r="B3147" s="1">
        <f t="shared" si="148"/>
        <v>1</v>
      </c>
      <c r="C3147" s="1">
        <f>IF(Systematic[[#This Row],[VariableIndex]]&gt;1,C3146,IF(C3146+1=StepsPerSubsample,0,C3146+1))</f>
        <v>1</v>
      </c>
      <c r="D3147" s="1">
        <f t="shared" si="149"/>
        <v>3</v>
      </c>
      <c r="E3147" s="1" t="str">
        <f>INDEX(Protocol[Mark],MATCH(C3147,Protocol[Step],0))</f>
        <v>2P10</v>
      </c>
      <c r="F3147" s="151" t="str">
        <f>INDEX(Variables[Variable],MATCH(Systematic[[#This Row],[VariableIndex]],Variables[Index],0))</f>
        <v>Specific flux</v>
      </c>
      <c r="G3147" s="134">
        <f>Systematic[[#This Row],[Sample]]*1000000+Systematic[[#This Row],[SubSample]]*10000+Systematic[[#This Row],[VariableIndex]]</f>
        <v>9010003</v>
      </c>
      <c r="H3147" s="134">
        <f>Systematic[[#This Row],[SampleVariableLabel]]+100*Systematic[[#This Row],[State]]</f>
        <v>9010103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9</v>
      </c>
      <c r="B3148" s="1">
        <f t="shared" si="148"/>
        <v>1</v>
      </c>
      <c r="C3148" s="1">
        <f>IF(Systematic[[#This Row],[VariableIndex]]&gt;1,C3147,IF(C3147+1=StepsPerSubsample,0,C3147+1))</f>
        <v>1</v>
      </c>
      <c r="D3148" s="1">
        <f t="shared" si="149"/>
        <v>4</v>
      </c>
      <c r="E3148" s="1" t="str">
        <f>INDEX(Protocol[Mark],MATCH(C3148,Protocol[Step],0))</f>
        <v>2P10</v>
      </c>
      <c r="F3148" s="151" t="str">
        <f>INDEX(Variables[Variable],MATCH(Systematic[[#This Row],[VariableIndex]],Variables[Index],0))</f>
        <v>Flux control ratio</v>
      </c>
      <c r="G3148" s="134">
        <f>Systematic[[#This Row],[Sample]]*1000000+Systematic[[#This Row],[SubSample]]*10000+Systematic[[#This Row],[VariableIndex]]</f>
        <v>9010004</v>
      </c>
      <c r="H3148" s="134">
        <f>Systematic[[#This Row],[SampleVariableLabel]]+100*Systematic[[#This Row],[State]]</f>
        <v>9010104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9</v>
      </c>
      <c r="B3149" s="1">
        <f t="shared" si="148"/>
        <v>1</v>
      </c>
      <c r="C3149" s="1">
        <f>IF(Systematic[[#This Row],[VariableIndex]]&gt;1,C3148,IF(C3148+1=StepsPerSubsample,0,C3148+1))</f>
        <v>1</v>
      </c>
      <c r="D3149" s="1">
        <f t="shared" si="149"/>
        <v>5</v>
      </c>
      <c r="E3149" s="1" t="str">
        <f>INDEX(Protocol[Mark],MATCH(C3149,Protocol[Step],0))</f>
        <v>2P10</v>
      </c>
      <c r="F3149" s="151" t="str">
        <f>INDEX(Variables[Variable],MATCH(Systematic[[#This Row],[VariableIndex]],Variables[Index],0))</f>
        <v>Specific flux (mt)</v>
      </c>
      <c r="G3149" s="134">
        <f>Systematic[[#This Row],[Sample]]*1000000+Systematic[[#This Row],[SubSample]]*10000+Systematic[[#This Row],[VariableIndex]]</f>
        <v>9010005</v>
      </c>
      <c r="H3149" s="134">
        <f>Systematic[[#This Row],[SampleVariableLabel]]+100*Systematic[[#This Row],[State]]</f>
        <v>9010105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9</v>
      </c>
      <c r="B3150" s="1">
        <f t="shared" si="148"/>
        <v>1</v>
      </c>
      <c r="C3150" s="1">
        <f>IF(Systematic[[#This Row],[VariableIndex]]&gt;1,C3149,IF(C3149+1=StepsPerSubsample,0,C3149+1))</f>
        <v>1</v>
      </c>
      <c r="D3150" s="1">
        <f t="shared" si="149"/>
        <v>6</v>
      </c>
      <c r="E3150" s="1" t="str">
        <f>INDEX(Protocol[Mark],MATCH(C3150,Protocol[Step],0))</f>
        <v>2P10</v>
      </c>
      <c r="F3150" s="151" t="str">
        <f>INDEX(Variables[Variable],MATCH(Systematic[[#This Row],[VariableIndex]],Variables[Index],0))</f>
        <v>FCR (mt: ROX-corr.)</v>
      </c>
      <c r="G3150" s="134">
        <f>Systematic[[#This Row],[Sample]]*1000000+Systematic[[#This Row],[SubSample]]*10000+Systematic[[#This Row],[VariableIndex]]</f>
        <v>9010006</v>
      </c>
      <c r="H3150" s="134">
        <f>Systematic[[#This Row],[SampleVariableLabel]]+100*Systematic[[#This Row],[State]]</f>
        <v>9010106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9</v>
      </c>
      <c r="B3151" s="1">
        <f t="shared" si="148"/>
        <v>1</v>
      </c>
      <c r="C3151" s="1">
        <f>IF(Systematic[[#This Row],[VariableIndex]]&gt;1,C3150,IF(C3150+1=StepsPerSubsample,0,C3150+1))</f>
        <v>1</v>
      </c>
      <c r="D3151" s="1">
        <f t="shared" si="149"/>
        <v>7</v>
      </c>
      <c r="E3151" s="1" t="str">
        <f>INDEX(Protocol[Mark],MATCH(C3151,Protocol[Step],0))</f>
        <v>2P10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9010007</v>
      </c>
      <c r="H3151" s="134">
        <f>Systematic[[#This Row],[SampleVariableLabel]]+100*Systematic[[#This Row],[State]]</f>
        <v>9010107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9</v>
      </c>
      <c r="B3152" s="1">
        <f t="shared" si="148"/>
        <v>1</v>
      </c>
      <c r="C3152" s="1">
        <f>IF(Systematic[[#This Row],[VariableIndex]]&gt;1,C3151,IF(C3151+1=StepsPerSubsample,0,C3151+1))</f>
        <v>2</v>
      </c>
      <c r="D3152" s="1">
        <f t="shared" si="149"/>
        <v>1</v>
      </c>
      <c r="E3152" s="1" t="str">
        <f>INDEX(Protocol[Mark],MATCH(C3152,Protocol[Step],0))</f>
        <v>3Omy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9010001</v>
      </c>
      <c r="H3152" s="134">
        <f>Systematic[[#This Row],[SampleVariableLabel]]+100*Systematic[[#This Row],[State]]</f>
        <v>9010201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9</v>
      </c>
      <c r="B3153" s="1">
        <f t="shared" si="148"/>
        <v>1</v>
      </c>
      <c r="C3153" s="1">
        <f>IF(Systematic[[#This Row],[VariableIndex]]&gt;1,C3152,IF(C3152+1=StepsPerSubsample,0,C3152+1))</f>
        <v>2</v>
      </c>
      <c r="D3153" s="1">
        <f t="shared" si="149"/>
        <v>2</v>
      </c>
      <c r="E3153" s="1" t="str">
        <f>INDEX(Protocol[Mark],MATCH(C3153,Protocol[Step],0))</f>
        <v>3Omy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9010002</v>
      </c>
      <c r="H3153" s="134">
        <f>Systematic[[#This Row],[SampleVariableLabel]]+100*Systematic[[#This Row],[State]]</f>
        <v>9010202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9</v>
      </c>
      <c r="B3154" s="1">
        <f t="shared" si="148"/>
        <v>1</v>
      </c>
      <c r="C3154" s="1">
        <f>IF(Systematic[[#This Row],[VariableIndex]]&gt;1,C3153,IF(C3153+1=StepsPerSubsample,0,C3153+1))</f>
        <v>2</v>
      </c>
      <c r="D3154" s="1">
        <f t="shared" si="149"/>
        <v>3</v>
      </c>
      <c r="E3154" s="1" t="str">
        <f>INDEX(Protocol[Mark],MATCH(C3154,Protocol[Step],0))</f>
        <v>3Omy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9010003</v>
      </c>
      <c r="H3154" s="134">
        <f>Systematic[[#This Row],[SampleVariableLabel]]+100*Systematic[[#This Row],[State]]</f>
        <v>9010203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9</v>
      </c>
      <c r="B3155" s="1">
        <f t="shared" si="148"/>
        <v>1</v>
      </c>
      <c r="C3155" s="1">
        <f>IF(Systematic[[#This Row],[VariableIndex]]&gt;1,C3154,IF(C3154+1=StepsPerSubsample,0,C3154+1))</f>
        <v>2</v>
      </c>
      <c r="D3155" s="1">
        <f t="shared" si="149"/>
        <v>4</v>
      </c>
      <c r="E3155" s="1" t="str">
        <f>INDEX(Protocol[Mark],MATCH(C3155,Protocol[Step],0))</f>
        <v>3Omy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9010004</v>
      </c>
      <c r="H3155" s="134">
        <f>Systematic[[#This Row],[SampleVariableLabel]]+100*Systematic[[#This Row],[State]]</f>
        <v>9010204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9</v>
      </c>
      <c r="B3156" s="1">
        <f t="shared" si="148"/>
        <v>1</v>
      </c>
      <c r="C3156" s="1">
        <f>IF(Systematic[[#This Row],[VariableIndex]]&gt;1,C3155,IF(C3155+1=StepsPerSubsample,0,C3155+1))</f>
        <v>2</v>
      </c>
      <c r="D3156" s="1">
        <f t="shared" si="149"/>
        <v>5</v>
      </c>
      <c r="E3156" s="1" t="str">
        <f>INDEX(Protocol[Mark],MATCH(C3156,Protocol[Step],0))</f>
        <v>3Omy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9010005</v>
      </c>
      <c r="H3156" s="134">
        <f>Systematic[[#This Row],[SampleVariableLabel]]+100*Systematic[[#This Row],[State]]</f>
        <v>9010205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9</v>
      </c>
      <c r="B3157" s="1">
        <f t="shared" si="148"/>
        <v>1</v>
      </c>
      <c r="C3157" s="1">
        <f>IF(Systematic[[#This Row],[VariableIndex]]&gt;1,C3156,IF(C3156+1=StepsPerSubsample,0,C3156+1))</f>
        <v>2</v>
      </c>
      <c r="D3157" s="1">
        <f t="shared" si="149"/>
        <v>6</v>
      </c>
      <c r="E3157" s="1" t="str">
        <f>INDEX(Protocol[Mark],MATCH(C3157,Protocol[Step],0))</f>
        <v>3Omy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9010006</v>
      </c>
      <c r="H3157" s="134">
        <f>Systematic[[#This Row],[SampleVariableLabel]]+100*Systematic[[#This Row],[State]]</f>
        <v>9010206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9</v>
      </c>
      <c r="B3158" s="1">
        <f t="shared" si="148"/>
        <v>1</v>
      </c>
      <c r="C3158" s="1">
        <f>IF(Systematic[[#This Row],[VariableIndex]]&gt;1,C3157,IF(C3157+1=StepsPerSubsample,0,C3157+1))</f>
        <v>2</v>
      </c>
      <c r="D3158" s="1">
        <f t="shared" si="149"/>
        <v>7</v>
      </c>
      <c r="E3158" s="1" t="str">
        <f>INDEX(Protocol[Mark],MATCH(C3158,Protocol[Step],0))</f>
        <v>3Omy</v>
      </c>
      <c r="F3158" s="151" t="str">
        <f>INDEX(Variables[Variable],MATCH(Systematic[[#This Row],[VariableIndex]],Variables[Index],0))</f>
        <v>FCR (mt: ROX-corr.)</v>
      </c>
      <c r="G3158" s="134">
        <f>Systematic[[#This Row],[Sample]]*1000000+Systematic[[#This Row],[SubSample]]*10000+Systematic[[#This Row],[VariableIndex]]</f>
        <v>9010007</v>
      </c>
      <c r="H3158" s="134">
        <f>Systematic[[#This Row],[SampleVariableLabel]]+100*Systematic[[#This Row],[State]]</f>
        <v>9010207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9</v>
      </c>
      <c r="B3159" s="1">
        <f t="shared" si="148"/>
        <v>1</v>
      </c>
      <c r="C3159" s="1">
        <f>IF(Systematic[[#This Row],[VariableIndex]]&gt;1,C3158,IF(C3158+1=StepsPerSubsample,0,C3158+1))</f>
        <v>3</v>
      </c>
      <c r="D3159" s="1">
        <f t="shared" si="149"/>
        <v>1</v>
      </c>
      <c r="E3159" s="1" t="str">
        <f>INDEX(Protocol[Mark],MATCH(C3159,Protocol[Step],0))</f>
        <v>4U</v>
      </c>
      <c r="F3159" s="151" t="str">
        <f>INDEX(Variables[Variable],MATCH(Systematic[[#This Row],[VariableIndex]],Variables[Index],0))</f>
        <v>O2 concentration</v>
      </c>
      <c r="G3159" s="134">
        <f>Systematic[[#This Row],[Sample]]*1000000+Systematic[[#This Row],[SubSample]]*10000+Systematic[[#This Row],[VariableIndex]]</f>
        <v>9010001</v>
      </c>
      <c r="H3159" s="134">
        <f>Systematic[[#This Row],[SampleVariableLabel]]+100*Systematic[[#This Row],[State]]</f>
        <v>9010301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9</v>
      </c>
      <c r="B3160" s="1">
        <f t="shared" si="148"/>
        <v>1</v>
      </c>
      <c r="C3160" s="1">
        <f>IF(Systematic[[#This Row],[VariableIndex]]&gt;1,C3159,IF(C3159+1=StepsPerSubsample,0,C3159+1))</f>
        <v>3</v>
      </c>
      <c r="D3160" s="1">
        <f t="shared" si="149"/>
        <v>2</v>
      </c>
      <c r="E3160" s="1" t="str">
        <f>INDEX(Protocol[Mark],MATCH(C3160,Protocol[Step],0))</f>
        <v>4U</v>
      </c>
      <c r="F3160" s="151" t="str">
        <f>INDEX(Variables[Variable],MATCH(Systematic[[#This Row],[VariableIndex]],Variables[Index],0))</f>
        <v>O2 flux per volume</v>
      </c>
      <c r="G3160" s="134">
        <f>Systematic[[#This Row],[Sample]]*1000000+Systematic[[#This Row],[SubSample]]*10000+Systematic[[#This Row],[VariableIndex]]</f>
        <v>9010002</v>
      </c>
      <c r="H3160" s="134">
        <f>Systematic[[#This Row],[SampleVariableLabel]]+100*Systematic[[#This Row],[State]]</f>
        <v>9010302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9</v>
      </c>
      <c r="B3161" s="1">
        <f t="shared" si="148"/>
        <v>1</v>
      </c>
      <c r="C3161" s="1">
        <f>IF(Systematic[[#This Row],[VariableIndex]]&gt;1,C3160,IF(C3160+1=StepsPerSubsample,0,C3160+1))</f>
        <v>3</v>
      </c>
      <c r="D3161" s="1">
        <f t="shared" si="149"/>
        <v>3</v>
      </c>
      <c r="E3161" s="1" t="str">
        <f>INDEX(Protocol[Mark],MATCH(C3161,Protocol[Step],0))</f>
        <v>4U</v>
      </c>
      <c r="F3161" s="151" t="str">
        <f>INDEX(Variables[Variable],MATCH(Systematic[[#This Row],[VariableIndex]],Variables[Index],0))</f>
        <v>Specific flux</v>
      </c>
      <c r="G3161" s="134">
        <f>Systematic[[#This Row],[Sample]]*1000000+Systematic[[#This Row],[SubSample]]*10000+Systematic[[#This Row],[VariableIndex]]</f>
        <v>9010003</v>
      </c>
      <c r="H3161" s="134">
        <f>Systematic[[#This Row],[SampleVariableLabel]]+100*Systematic[[#This Row],[State]]</f>
        <v>9010303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9</v>
      </c>
      <c r="B3162" s="1">
        <f t="shared" si="148"/>
        <v>1</v>
      </c>
      <c r="C3162" s="1">
        <f>IF(Systematic[[#This Row],[VariableIndex]]&gt;1,C3161,IF(C3161+1=StepsPerSubsample,0,C3161+1))</f>
        <v>3</v>
      </c>
      <c r="D3162" s="1">
        <f t="shared" si="149"/>
        <v>4</v>
      </c>
      <c r="E3162" s="1" t="str">
        <f>INDEX(Protocol[Mark],MATCH(C3162,Protocol[Step],0))</f>
        <v>4U</v>
      </c>
      <c r="F3162" s="151" t="str">
        <f>INDEX(Variables[Variable],MATCH(Systematic[[#This Row],[VariableIndex]],Variables[Index],0))</f>
        <v>Flux control ratio</v>
      </c>
      <c r="G3162" s="134">
        <f>Systematic[[#This Row],[Sample]]*1000000+Systematic[[#This Row],[SubSample]]*10000+Systematic[[#This Row],[VariableIndex]]</f>
        <v>9010004</v>
      </c>
      <c r="H3162" s="134">
        <f>Systematic[[#This Row],[SampleVariableLabel]]+100*Systematic[[#This Row],[State]]</f>
        <v>9010304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9</v>
      </c>
      <c r="B3163" s="1">
        <f t="shared" si="148"/>
        <v>1</v>
      </c>
      <c r="C3163" s="1">
        <f>IF(Systematic[[#This Row],[VariableIndex]]&gt;1,C3162,IF(C3162+1=StepsPerSubsample,0,C3162+1))</f>
        <v>3</v>
      </c>
      <c r="D3163" s="1">
        <f t="shared" si="149"/>
        <v>5</v>
      </c>
      <c r="E3163" s="1" t="str">
        <f>INDEX(Protocol[Mark],MATCH(C3163,Protocol[Step],0))</f>
        <v>4U</v>
      </c>
      <c r="F3163" s="151" t="str">
        <f>INDEX(Variables[Variable],MATCH(Systematic[[#This Row],[VariableIndex]],Variables[Index],0))</f>
        <v>Specific flux (mt)</v>
      </c>
      <c r="G3163" s="134">
        <f>Systematic[[#This Row],[Sample]]*1000000+Systematic[[#This Row],[SubSample]]*10000+Systematic[[#This Row],[VariableIndex]]</f>
        <v>9010005</v>
      </c>
      <c r="H3163" s="134">
        <f>Systematic[[#This Row],[SampleVariableLabel]]+100*Systematic[[#This Row],[State]]</f>
        <v>9010305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9</v>
      </c>
      <c r="B3164" s="1">
        <f t="shared" si="148"/>
        <v>1</v>
      </c>
      <c r="C3164" s="1">
        <f>IF(Systematic[[#This Row],[VariableIndex]]&gt;1,C3163,IF(C3163+1=StepsPerSubsample,0,C3163+1))</f>
        <v>3</v>
      </c>
      <c r="D3164" s="1">
        <f t="shared" si="149"/>
        <v>6</v>
      </c>
      <c r="E3164" s="1" t="str">
        <f>INDEX(Protocol[Mark],MATCH(C3164,Protocol[Step],0))</f>
        <v>4U</v>
      </c>
      <c r="F3164" s="151" t="str">
        <f>INDEX(Variables[Variable],MATCH(Systematic[[#This Row],[VariableIndex]],Variables[Index],0))</f>
        <v>FCR (mt: ROX-corr.)</v>
      </c>
      <c r="G3164" s="134">
        <f>Systematic[[#This Row],[Sample]]*1000000+Systematic[[#This Row],[SubSample]]*10000+Systematic[[#This Row],[VariableIndex]]</f>
        <v>9010006</v>
      </c>
      <c r="H3164" s="134">
        <f>Systematic[[#This Row],[SampleVariableLabel]]+100*Systematic[[#This Row],[State]]</f>
        <v>9010306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9</v>
      </c>
      <c r="B3165" s="1">
        <f t="shared" si="148"/>
        <v>1</v>
      </c>
      <c r="C3165" s="1">
        <f>IF(Systematic[[#This Row],[VariableIndex]]&gt;1,C3164,IF(C3164+1=StepsPerSubsample,0,C3164+1))</f>
        <v>3</v>
      </c>
      <c r="D3165" s="1">
        <f t="shared" si="149"/>
        <v>7</v>
      </c>
      <c r="E3165" s="1" t="str">
        <f>INDEX(Protocol[Mark],MATCH(C3165,Protocol[Step],0))</f>
        <v>4U</v>
      </c>
      <c r="F3165" s="151" t="str">
        <f>INDEX(Variables[Variable],MATCH(Systematic[[#This Row],[VariableIndex]],Variables[Index],0))</f>
        <v>FCR (mt: ROX-corr.)</v>
      </c>
      <c r="G3165" s="134">
        <f>Systematic[[#This Row],[Sample]]*1000000+Systematic[[#This Row],[SubSample]]*10000+Systematic[[#This Row],[VariableIndex]]</f>
        <v>9010007</v>
      </c>
      <c r="H3165" s="134">
        <f>Systematic[[#This Row],[SampleVariableLabel]]+100*Systematic[[#This Row],[State]]</f>
        <v>9010307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9</v>
      </c>
      <c r="B3166" s="1">
        <f t="shared" si="148"/>
        <v>1</v>
      </c>
      <c r="C3166" s="1">
        <f>IF(Systematic[[#This Row],[VariableIndex]]&gt;1,C3165,IF(C3165+1=StepsPerSubsample,0,C3165+1))</f>
        <v>4</v>
      </c>
      <c r="D3166" s="1">
        <f t="shared" si="149"/>
        <v>1</v>
      </c>
      <c r="E3166" s="1" t="str">
        <f>INDEX(Protocol[Mark],MATCH(C3166,Protocol[Step],0))</f>
        <v>5Glc</v>
      </c>
      <c r="F3166" s="151" t="str">
        <f>INDEX(Variables[Variable],MATCH(Systematic[[#This Row],[VariableIndex]],Variables[Index],0))</f>
        <v>O2 concentration</v>
      </c>
      <c r="G3166" s="134">
        <f>Systematic[[#This Row],[Sample]]*1000000+Systematic[[#This Row],[SubSample]]*10000+Systematic[[#This Row],[VariableIndex]]</f>
        <v>9010001</v>
      </c>
      <c r="H3166" s="134">
        <f>Systematic[[#This Row],[SampleVariableLabel]]+100*Systematic[[#This Row],[State]]</f>
        <v>9010401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9</v>
      </c>
      <c r="B3167" s="1">
        <f t="shared" si="148"/>
        <v>1</v>
      </c>
      <c r="C3167" s="1">
        <f>IF(Systematic[[#This Row],[VariableIndex]]&gt;1,C3166,IF(C3166+1=StepsPerSubsample,0,C3166+1))</f>
        <v>4</v>
      </c>
      <c r="D3167" s="1">
        <f t="shared" si="149"/>
        <v>2</v>
      </c>
      <c r="E3167" s="1" t="str">
        <f>INDEX(Protocol[Mark],MATCH(C3167,Protocol[Step],0))</f>
        <v>5Glc</v>
      </c>
      <c r="F3167" s="151" t="str">
        <f>INDEX(Variables[Variable],MATCH(Systematic[[#This Row],[VariableIndex]],Variables[Index],0))</f>
        <v>O2 flux per volume</v>
      </c>
      <c r="G3167" s="134">
        <f>Systematic[[#This Row],[Sample]]*1000000+Systematic[[#This Row],[SubSample]]*10000+Systematic[[#This Row],[VariableIndex]]</f>
        <v>9010002</v>
      </c>
      <c r="H3167" s="134">
        <f>Systematic[[#This Row],[SampleVariableLabel]]+100*Systematic[[#This Row],[State]]</f>
        <v>9010402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9</v>
      </c>
      <c r="B3168" s="1">
        <f t="shared" si="148"/>
        <v>1</v>
      </c>
      <c r="C3168" s="1">
        <f>IF(Systematic[[#This Row],[VariableIndex]]&gt;1,C3167,IF(C3167+1=StepsPerSubsample,0,C3167+1))</f>
        <v>4</v>
      </c>
      <c r="D3168" s="1">
        <f t="shared" si="149"/>
        <v>3</v>
      </c>
      <c r="E3168" s="1" t="str">
        <f>INDEX(Protocol[Mark],MATCH(C3168,Protocol[Step],0))</f>
        <v>5Glc</v>
      </c>
      <c r="F3168" s="151" t="str">
        <f>INDEX(Variables[Variable],MATCH(Systematic[[#This Row],[VariableIndex]],Variables[Index],0))</f>
        <v>Specific flux</v>
      </c>
      <c r="G3168" s="134">
        <f>Systematic[[#This Row],[Sample]]*1000000+Systematic[[#This Row],[SubSample]]*10000+Systematic[[#This Row],[VariableIndex]]</f>
        <v>9010003</v>
      </c>
      <c r="H3168" s="134">
        <f>Systematic[[#This Row],[SampleVariableLabel]]+100*Systematic[[#This Row],[State]]</f>
        <v>9010403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9</v>
      </c>
      <c r="B3169" s="1">
        <f t="shared" si="148"/>
        <v>1</v>
      </c>
      <c r="C3169" s="1">
        <f>IF(Systematic[[#This Row],[VariableIndex]]&gt;1,C3168,IF(C3168+1=StepsPerSubsample,0,C3168+1))</f>
        <v>4</v>
      </c>
      <c r="D3169" s="1">
        <f t="shared" si="149"/>
        <v>4</v>
      </c>
      <c r="E3169" s="1" t="str">
        <f>INDEX(Protocol[Mark],MATCH(C3169,Protocol[Step],0))</f>
        <v>5Glc</v>
      </c>
      <c r="F3169" s="151" t="str">
        <f>INDEX(Variables[Variable],MATCH(Systematic[[#This Row],[VariableIndex]],Variables[Index],0))</f>
        <v>Flux control ratio</v>
      </c>
      <c r="G3169" s="134">
        <f>Systematic[[#This Row],[Sample]]*1000000+Systematic[[#This Row],[SubSample]]*10000+Systematic[[#This Row],[VariableIndex]]</f>
        <v>9010004</v>
      </c>
      <c r="H3169" s="134">
        <f>Systematic[[#This Row],[SampleVariableLabel]]+100*Systematic[[#This Row],[State]]</f>
        <v>9010404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9</v>
      </c>
      <c r="B3170" s="1">
        <f t="shared" si="148"/>
        <v>1</v>
      </c>
      <c r="C3170" s="1">
        <f>IF(Systematic[[#This Row],[VariableIndex]]&gt;1,C3169,IF(C3169+1=StepsPerSubsample,0,C3169+1))</f>
        <v>4</v>
      </c>
      <c r="D3170" s="1">
        <f t="shared" si="149"/>
        <v>5</v>
      </c>
      <c r="E3170" s="1" t="str">
        <f>INDEX(Protocol[Mark],MATCH(C3170,Protocol[Step],0))</f>
        <v>5Glc</v>
      </c>
      <c r="F3170" s="151" t="str">
        <f>INDEX(Variables[Variable],MATCH(Systematic[[#This Row],[VariableIndex]],Variables[Index],0))</f>
        <v>Specific flux (mt)</v>
      </c>
      <c r="G3170" s="134">
        <f>Systematic[[#This Row],[Sample]]*1000000+Systematic[[#This Row],[SubSample]]*10000+Systematic[[#This Row],[VariableIndex]]</f>
        <v>9010005</v>
      </c>
      <c r="H3170" s="134">
        <f>Systematic[[#This Row],[SampleVariableLabel]]+100*Systematic[[#This Row],[State]]</f>
        <v>9010405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9</v>
      </c>
      <c r="B3171" s="1">
        <f t="shared" si="148"/>
        <v>1</v>
      </c>
      <c r="C3171" s="1">
        <f>IF(Systematic[[#This Row],[VariableIndex]]&gt;1,C3170,IF(C3170+1=StepsPerSubsample,0,C3170+1))</f>
        <v>4</v>
      </c>
      <c r="D3171" s="1">
        <f t="shared" si="149"/>
        <v>6</v>
      </c>
      <c r="E3171" s="1" t="str">
        <f>INDEX(Protocol[Mark],MATCH(C3171,Protocol[Step],0))</f>
        <v>5Glc</v>
      </c>
      <c r="F3171" s="151" t="str">
        <f>INDEX(Variables[Variable],MATCH(Systematic[[#This Row],[VariableIndex]],Variables[Index],0))</f>
        <v>FCR (mt: ROX-corr.)</v>
      </c>
      <c r="G3171" s="134">
        <f>Systematic[[#This Row],[Sample]]*1000000+Systematic[[#This Row],[SubSample]]*10000+Systematic[[#This Row],[VariableIndex]]</f>
        <v>9010006</v>
      </c>
      <c r="H3171" s="134">
        <f>Systematic[[#This Row],[SampleVariableLabel]]+100*Systematic[[#This Row],[State]]</f>
        <v>9010406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9</v>
      </c>
      <c r="B3172" s="1">
        <f t="shared" si="148"/>
        <v>1</v>
      </c>
      <c r="C3172" s="1">
        <f>IF(Systematic[[#This Row],[VariableIndex]]&gt;1,C3171,IF(C3171+1=StepsPerSubsample,0,C3171+1))</f>
        <v>4</v>
      </c>
      <c r="D3172" s="1">
        <f t="shared" si="149"/>
        <v>7</v>
      </c>
      <c r="E3172" s="1" t="str">
        <f>INDEX(Protocol[Mark],MATCH(C3172,Protocol[Step],0))</f>
        <v>5Glc</v>
      </c>
      <c r="F3172" s="151" t="str">
        <f>INDEX(Variables[Variable],MATCH(Systematic[[#This Row],[VariableIndex]],Variables[Index],0))</f>
        <v>FCR (mt: ROX-corr.)</v>
      </c>
      <c r="G3172" s="134">
        <f>Systematic[[#This Row],[Sample]]*1000000+Systematic[[#This Row],[SubSample]]*10000+Systematic[[#This Row],[VariableIndex]]</f>
        <v>9010007</v>
      </c>
      <c r="H3172" s="134">
        <f>Systematic[[#This Row],[SampleVariableLabel]]+100*Systematic[[#This Row],[State]]</f>
        <v>9010407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9</v>
      </c>
      <c r="B3173" s="1">
        <f t="shared" si="148"/>
        <v>1</v>
      </c>
      <c r="C3173" s="1">
        <f>IF(Systematic[[#This Row],[VariableIndex]]&gt;1,C3172,IF(C3172+1=StepsPerSubsample,0,C3172+1))</f>
        <v>5</v>
      </c>
      <c r="D3173" s="1">
        <f t="shared" si="149"/>
        <v>1</v>
      </c>
      <c r="E3173" s="1" t="str">
        <f>INDEX(Protocol[Mark],MATCH(C3173,Protocol[Step],0))</f>
        <v>6M2</v>
      </c>
      <c r="F3173" s="151" t="str">
        <f>INDEX(Variables[Variable],MATCH(Systematic[[#This Row],[VariableIndex]],Variables[Index],0))</f>
        <v>O2 concentration</v>
      </c>
      <c r="G3173" s="134">
        <f>Systematic[[#This Row],[Sample]]*1000000+Systematic[[#This Row],[SubSample]]*10000+Systematic[[#This Row],[VariableIndex]]</f>
        <v>9010001</v>
      </c>
      <c r="H3173" s="134">
        <f>Systematic[[#This Row],[SampleVariableLabel]]+100*Systematic[[#This Row],[State]]</f>
        <v>9010501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9</v>
      </c>
      <c r="B3174" s="1">
        <f t="shared" si="148"/>
        <v>1</v>
      </c>
      <c r="C3174" s="1">
        <f>IF(Systematic[[#This Row],[VariableIndex]]&gt;1,C3173,IF(C3173+1=StepsPerSubsample,0,C3173+1))</f>
        <v>5</v>
      </c>
      <c r="D3174" s="1">
        <f t="shared" si="149"/>
        <v>2</v>
      </c>
      <c r="E3174" s="1" t="str">
        <f>INDEX(Protocol[Mark],MATCH(C3174,Protocol[Step],0))</f>
        <v>6M2</v>
      </c>
      <c r="F3174" s="151" t="str">
        <f>INDEX(Variables[Variable],MATCH(Systematic[[#This Row],[VariableIndex]],Variables[Index],0))</f>
        <v>O2 flux per volume</v>
      </c>
      <c r="G3174" s="134">
        <f>Systematic[[#This Row],[Sample]]*1000000+Systematic[[#This Row],[SubSample]]*10000+Systematic[[#This Row],[VariableIndex]]</f>
        <v>9010002</v>
      </c>
      <c r="H3174" s="134">
        <f>Systematic[[#This Row],[SampleVariableLabel]]+100*Systematic[[#This Row],[State]]</f>
        <v>9010502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9</v>
      </c>
      <c r="B3175" s="1">
        <f t="shared" si="148"/>
        <v>1</v>
      </c>
      <c r="C3175" s="1">
        <f>IF(Systematic[[#This Row],[VariableIndex]]&gt;1,C3174,IF(C3174+1=StepsPerSubsample,0,C3174+1))</f>
        <v>5</v>
      </c>
      <c r="D3175" s="1">
        <f t="shared" si="149"/>
        <v>3</v>
      </c>
      <c r="E3175" s="1" t="str">
        <f>INDEX(Protocol[Mark],MATCH(C3175,Protocol[Step],0))</f>
        <v>6M2</v>
      </c>
      <c r="F3175" s="151" t="str">
        <f>INDEX(Variables[Variable],MATCH(Systematic[[#This Row],[VariableIndex]],Variables[Index],0))</f>
        <v>Specific flux</v>
      </c>
      <c r="G3175" s="134">
        <f>Systematic[[#This Row],[Sample]]*1000000+Systematic[[#This Row],[SubSample]]*10000+Systematic[[#This Row],[VariableIndex]]</f>
        <v>9010003</v>
      </c>
      <c r="H3175" s="134">
        <f>Systematic[[#This Row],[SampleVariableLabel]]+100*Systematic[[#This Row],[State]]</f>
        <v>9010503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9</v>
      </c>
      <c r="B3176" s="1">
        <f t="shared" si="148"/>
        <v>1</v>
      </c>
      <c r="C3176" s="1">
        <f>IF(Systematic[[#This Row],[VariableIndex]]&gt;1,C3175,IF(C3175+1=StepsPerSubsample,0,C3175+1))</f>
        <v>5</v>
      </c>
      <c r="D3176" s="1">
        <f t="shared" si="149"/>
        <v>4</v>
      </c>
      <c r="E3176" s="1" t="str">
        <f>INDEX(Protocol[Mark],MATCH(C3176,Protocol[Step],0))</f>
        <v>6M2</v>
      </c>
      <c r="F3176" s="151" t="str">
        <f>INDEX(Variables[Variable],MATCH(Systematic[[#This Row],[VariableIndex]],Variables[Index],0))</f>
        <v>Flux control ratio</v>
      </c>
      <c r="G3176" s="134">
        <f>Systematic[[#This Row],[Sample]]*1000000+Systematic[[#This Row],[SubSample]]*10000+Systematic[[#This Row],[VariableIndex]]</f>
        <v>9010004</v>
      </c>
      <c r="H3176" s="134">
        <f>Systematic[[#This Row],[SampleVariableLabel]]+100*Systematic[[#This Row],[State]]</f>
        <v>9010504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9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5</v>
      </c>
      <c r="D3177" s="1">
        <f t="shared" si="149"/>
        <v>5</v>
      </c>
      <c r="E3177" s="1" t="str">
        <f>INDEX(Protocol[Mark],MATCH(C3177,Protocol[Step],0))</f>
        <v>6M2</v>
      </c>
      <c r="F3177" s="151" t="str">
        <f>INDEX(Variables[Variable],MATCH(Systematic[[#This Row],[VariableIndex]],Variables[Index],0))</f>
        <v>Specific flux (mt)</v>
      </c>
      <c r="G3177" s="134">
        <f>Systematic[[#This Row],[Sample]]*1000000+Systematic[[#This Row],[SubSample]]*10000+Systematic[[#This Row],[VariableIndex]]</f>
        <v>9010005</v>
      </c>
      <c r="H3177" s="134">
        <f>Systematic[[#This Row],[SampleVariableLabel]]+100*Systematic[[#This Row],[State]]</f>
        <v>9010505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9</v>
      </c>
      <c r="B3178" s="1">
        <f t="shared" si="151"/>
        <v>1</v>
      </c>
      <c r="C3178" s="1">
        <f>IF(Systematic[[#This Row],[VariableIndex]]&gt;1,C3177,IF(C3177+1=StepsPerSubsample,0,C3177+1))</f>
        <v>5</v>
      </c>
      <c r="D3178" s="1">
        <f t="shared" si="149"/>
        <v>6</v>
      </c>
      <c r="E3178" s="1" t="str">
        <f>INDEX(Protocol[Mark],MATCH(C3178,Protocol[Step],0))</f>
        <v>6M2</v>
      </c>
      <c r="F3178" s="151" t="str">
        <f>INDEX(Variables[Variable],MATCH(Systematic[[#This Row],[VariableIndex]],Variables[Index],0))</f>
        <v>FCR (mt: ROX-corr.)</v>
      </c>
      <c r="G3178" s="134">
        <f>Systematic[[#This Row],[Sample]]*1000000+Systematic[[#This Row],[SubSample]]*10000+Systematic[[#This Row],[VariableIndex]]</f>
        <v>9010006</v>
      </c>
      <c r="H3178" s="134">
        <f>Systematic[[#This Row],[SampleVariableLabel]]+100*Systematic[[#This Row],[State]]</f>
        <v>9010506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9</v>
      </c>
      <c r="B3179" s="1">
        <f t="shared" si="151"/>
        <v>1</v>
      </c>
      <c r="C3179" s="1">
        <f>IF(Systematic[[#This Row],[VariableIndex]]&gt;1,C3178,IF(C3178+1=StepsPerSubsample,0,C3178+1))</f>
        <v>5</v>
      </c>
      <c r="D3179" s="1">
        <f t="shared" si="149"/>
        <v>7</v>
      </c>
      <c r="E3179" s="1" t="str">
        <f>INDEX(Protocol[Mark],MATCH(C3179,Protocol[Step],0))</f>
        <v>6M2</v>
      </c>
      <c r="F3179" s="151" t="str">
        <f>INDEX(Variables[Variable],MATCH(Systematic[[#This Row],[VariableIndex]],Variables[Index],0))</f>
        <v>FCR (mt: ROX-corr.)</v>
      </c>
      <c r="G3179" s="134">
        <f>Systematic[[#This Row],[Sample]]*1000000+Systematic[[#This Row],[SubSample]]*10000+Systematic[[#This Row],[VariableIndex]]</f>
        <v>9010007</v>
      </c>
      <c r="H3179" s="134">
        <f>Systematic[[#This Row],[SampleVariableLabel]]+100*Systematic[[#This Row],[State]]</f>
        <v>9010507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9</v>
      </c>
      <c r="B3180" s="1">
        <f t="shared" si="151"/>
        <v>1</v>
      </c>
      <c r="C3180" s="1">
        <f>IF(Systematic[[#This Row],[VariableIndex]]&gt;1,C3179,IF(C3179+1=StepsPerSubsample,0,C3179+1))</f>
        <v>6</v>
      </c>
      <c r="D3180" s="1">
        <f t="shared" si="149"/>
        <v>1</v>
      </c>
      <c r="E3180" s="1" t="str">
        <f>INDEX(Protocol[Mark],MATCH(C3180,Protocol[Step],0))</f>
        <v>7Rot</v>
      </c>
      <c r="F3180" s="151" t="str">
        <f>INDEX(Variables[Variable],MATCH(Systematic[[#This Row],[VariableIndex]],Variables[Index],0))</f>
        <v>O2 concentration</v>
      </c>
      <c r="G3180" s="134">
        <f>Systematic[[#This Row],[Sample]]*1000000+Systematic[[#This Row],[SubSample]]*10000+Systematic[[#This Row],[VariableIndex]]</f>
        <v>9010001</v>
      </c>
      <c r="H3180" s="134">
        <f>Systematic[[#This Row],[SampleVariableLabel]]+100*Systematic[[#This Row],[State]]</f>
        <v>9010601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9</v>
      </c>
      <c r="B3181" s="1">
        <f t="shared" si="151"/>
        <v>1</v>
      </c>
      <c r="C3181" s="1">
        <f>IF(Systematic[[#This Row],[VariableIndex]]&gt;1,C3180,IF(C3180+1=StepsPerSubsample,0,C3180+1))</f>
        <v>6</v>
      </c>
      <c r="D3181" s="1">
        <f t="shared" si="149"/>
        <v>2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O2 flux per volume</v>
      </c>
      <c r="G3181" s="134">
        <f>Systematic[[#This Row],[Sample]]*1000000+Systematic[[#This Row],[SubSample]]*10000+Systematic[[#This Row],[VariableIndex]]</f>
        <v>9010002</v>
      </c>
      <c r="H3181" s="134">
        <f>Systematic[[#This Row],[SampleVariableLabel]]+100*Systematic[[#This Row],[State]]</f>
        <v>9010602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9</v>
      </c>
      <c r="B3182" s="1">
        <f t="shared" si="151"/>
        <v>1</v>
      </c>
      <c r="C3182" s="1">
        <f>IF(Systematic[[#This Row],[VariableIndex]]&gt;1,C3181,IF(C3181+1=StepsPerSubsample,0,C3181+1))</f>
        <v>6</v>
      </c>
      <c r="D3182" s="1">
        <f t="shared" si="149"/>
        <v>3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Specific flux</v>
      </c>
      <c r="G3182" s="134">
        <f>Systematic[[#This Row],[Sample]]*1000000+Systematic[[#This Row],[SubSample]]*10000+Systematic[[#This Row],[VariableIndex]]</f>
        <v>9010003</v>
      </c>
      <c r="H3182" s="134">
        <f>Systematic[[#This Row],[SampleVariableLabel]]+100*Systematic[[#This Row],[State]]</f>
        <v>9010603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9</v>
      </c>
      <c r="B3183" s="1">
        <f t="shared" si="151"/>
        <v>1</v>
      </c>
      <c r="C3183" s="1">
        <f>IF(Systematic[[#This Row],[VariableIndex]]&gt;1,C3182,IF(C3182+1=StepsPerSubsample,0,C3182+1))</f>
        <v>6</v>
      </c>
      <c r="D3183" s="1">
        <f t="shared" si="149"/>
        <v>4</v>
      </c>
      <c r="E3183" s="1" t="str">
        <f>INDEX(Protocol[Mark],MATCH(C3183,Protocol[Step],0))</f>
        <v>7Rot</v>
      </c>
      <c r="F3183" s="151" t="str">
        <f>INDEX(Variables[Variable],MATCH(Systematic[[#This Row],[VariableIndex]],Variables[Index],0))</f>
        <v>Flux control ratio</v>
      </c>
      <c r="G3183" s="134">
        <f>Systematic[[#This Row],[Sample]]*1000000+Systematic[[#This Row],[SubSample]]*10000+Systematic[[#This Row],[VariableIndex]]</f>
        <v>9010004</v>
      </c>
      <c r="H3183" s="134">
        <f>Systematic[[#This Row],[SampleVariableLabel]]+100*Systematic[[#This Row],[State]]</f>
        <v>9010604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9</v>
      </c>
      <c r="B3184" s="1">
        <f t="shared" si="151"/>
        <v>1</v>
      </c>
      <c r="C3184" s="1">
        <f>IF(Systematic[[#This Row],[VariableIndex]]&gt;1,C3183,IF(C3183+1=StepsPerSubsample,0,C3183+1))</f>
        <v>6</v>
      </c>
      <c r="D3184" s="1">
        <f t="shared" si="149"/>
        <v>5</v>
      </c>
      <c r="E3184" s="1" t="str">
        <f>INDEX(Protocol[Mark],MATCH(C3184,Protocol[Step],0))</f>
        <v>7Rot</v>
      </c>
      <c r="F3184" s="151" t="str">
        <f>INDEX(Variables[Variable],MATCH(Systematic[[#This Row],[VariableIndex]],Variables[Index],0))</f>
        <v>Specific flux (mt)</v>
      </c>
      <c r="G3184" s="134">
        <f>Systematic[[#This Row],[Sample]]*1000000+Systematic[[#This Row],[SubSample]]*10000+Systematic[[#This Row],[VariableIndex]]</f>
        <v>9010005</v>
      </c>
      <c r="H3184" s="134">
        <f>Systematic[[#This Row],[SampleVariableLabel]]+100*Systematic[[#This Row],[State]]</f>
        <v>9010605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9</v>
      </c>
      <c r="B3185" s="1">
        <f t="shared" si="151"/>
        <v>1</v>
      </c>
      <c r="C3185" s="1">
        <f>IF(Systematic[[#This Row],[VariableIndex]]&gt;1,C3184,IF(C3184+1=StepsPerSubsample,0,C3184+1))</f>
        <v>6</v>
      </c>
      <c r="D3185" s="1">
        <f t="shared" si="149"/>
        <v>6</v>
      </c>
      <c r="E3185" s="1" t="str">
        <f>INDEX(Protocol[Mark],MATCH(C3185,Protocol[Step],0))</f>
        <v>7Rot</v>
      </c>
      <c r="F3185" s="151" t="str">
        <f>INDEX(Variables[Variable],MATCH(Systematic[[#This Row],[VariableIndex]],Variables[Index],0))</f>
        <v>FCR (mt: ROX-corr.)</v>
      </c>
      <c r="G3185" s="134">
        <f>Systematic[[#This Row],[Sample]]*1000000+Systematic[[#This Row],[SubSample]]*10000+Systematic[[#This Row],[VariableIndex]]</f>
        <v>9010006</v>
      </c>
      <c r="H3185" s="134">
        <f>Systematic[[#This Row],[SampleVariableLabel]]+100*Systematic[[#This Row],[State]]</f>
        <v>9010606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9</v>
      </c>
      <c r="B3186" s="1">
        <f t="shared" si="151"/>
        <v>1</v>
      </c>
      <c r="C3186" s="1">
        <f>IF(Systematic[[#This Row],[VariableIndex]]&gt;1,C3185,IF(C3185+1=StepsPerSubsample,0,C3185+1))</f>
        <v>6</v>
      </c>
      <c r="D3186" s="1">
        <f t="shared" si="149"/>
        <v>7</v>
      </c>
      <c r="E3186" s="1" t="str">
        <f>INDEX(Protocol[Mark],MATCH(C3186,Protocol[Step],0))</f>
        <v>7Rot</v>
      </c>
      <c r="F3186" s="151" t="str">
        <f>INDEX(Variables[Variable],MATCH(Systematic[[#This Row],[VariableIndex]],Variables[Index],0))</f>
        <v>FCR (mt: ROX-corr.)</v>
      </c>
      <c r="G3186" s="134">
        <f>Systematic[[#This Row],[Sample]]*1000000+Systematic[[#This Row],[SubSample]]*10000+Systematic[[#This Row],[VariableIndex]]</f>
        <v>9010007</v>
      </c>
      <c r="H3186" s="134">
        <f>Systematic[[#This Row],[SampleVariableLabel]]+100*Systematic[[#This Row],[State]]</f>
        <v>9010607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9</v>
      </c>
      <c r="B3187" s="1">
        <f t="shared" si="151"/>
        <v>1</v>
      </c>
      <c r="C3187" s="1">
        <f>IF(Systematic[[#This Row],[VariableIndex]]&gt;1,C3186,IF(C3186+1=StepsPerSubsample,0,C3186+1))</f>
        <v>7</v>
      </c>
      <c r="D3187" s="1">
        <f t="shared" si="149"/>
        <v>1</v>
      </c>
      <c r="E3187" s="1" t="str">
        <f>INDEX(Protocol[Mark],MATCH(C3187,Protocol[Step],0))</f>
        <v>8S</v>
      </c>
      <c r="F3187" s="151" t="str">
        <f>INDEX(Variables[Variable],MATCH(Systematic[[#This Row],[VariableIndex]],Variables[Index],0))</f>
        <v>O2 concentration</v>
      </c>
      <c r="G3187" s="134">
        <f>Systematic[[#This Row],[Sample]]*1000000+Systematic[[#This Row],[SubSample]]*10000+Systematic[[#This Row],[VariableIndex]]</f>
        <v>9010001</v>
      </c>
      <c r="H3187" s="134">
        <f>Systematic[[#This Row],[SampleVariableLabel]]+100*Systematic[[#This Row],[State]]</f>
        <v>9010701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9</v>
      </c>
      <c r="B3188" s="1">
        <f t="shared" si="151"/>
        <v>1</v>
      </c>
      <c r="C3188" s="1">
        <f>IF(Systematic[[#This Row],[VariableIndex]]&gt;1,C3187,IF(C3187+1=StepsPerSubsample,0,C3187+1))</f>
        <v>7</v>
      </c>
      <c r="D3188" s="1">
        <f t="shared" si="149"/>
        <v>2</v>
      </c>
      <c r="E3188" s="1" t="str">
        <f>INDEX(Protocol[Mark],MATCH(C3188,Protocol[Step],0))</f>
        <v>8S</v>
      </c>
      <c r="F3188" s="151" t="str">
        <f>INDEX(Variables[Variable],MATCH(Systematic[[#This Row],[VariableIndex]],Variables[Index],0))</f>
        <v>O2 flux per volume</v>
      </c>
      <c r="G3188" s="134">
        <f>Systematic[[#This Row],[Sample]]*1000000+Systematic[[#This Row],[SubSample]]*10000+Systematic[[#This Row],[VariableIndex]]</f>
        <v>9010002</v>
      </c>
      <c r="H3188" s="134">
        <f>Systematic[[#This Row],[SampleVariableLabel]]+100*Systematic[[#This Row],[State]]</f>
        <v>9010702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9</v>
      </c>
      <c r="B3189" s="1">
        <f t="shared" si="151"/>
        <v>1</v>
      </c>
      <c r="C3189" s="1">
        <f>IF(Systematic[[#This Row],[VariableIndex]]&gt;1,C3188,IF(C3188+1=StepsPerSubsample,0,C3188+1))</f>
        <v>7</v>
      </c>
      <c r="D3189" s="1">
        <f t="shared" si="149"/>
        <v>3</v>
      </c>
      <c r="E3189" s="1" t="str">
        <f>INDEX(Protocol[Mark],MATCH(C3189,Protocol[Step],0))</f>
        <v>8S</v>
      </c>
      <c r="F3189" s="151" t="str">
        <f>INDEX(Variables[Variable],MATCH(Systematic[[#This Row],[VariableIndex]],Variables[Index],0))</f>
        <v>Specific flux</v>
      </c>
      <c r="G3189" s="134">
        <f>Systematic[[#This Row],[Sample]]*1000000+Systematic[[#This Row],[SubSample]]*10000+Systematic[[#This Row],[VariableIndex]]</f>
        <v>9010003</v>
      </c>
      <c r="H3189" s="134">
        <f>Systematic[[#This Row],[SampleVariableLabel]]+100*Systematic[[#This Row],[State]]</f>
        <v>9010703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9</v>
      </c>
      <c r="B3190" s="1">
        <f t="shared" si="151"/>
        <v>1</v>
      </c>
      <c r="C3190" s="1">
        <f>IF(Systematic[[#This Row],[VariableIndex]]&gt;1,C3189,IF(C3189+1=StepsPerSubsample,0,C3189+1))</f>
        <v>7</v>
      </c>
      <c r="D3190" s="1">
        <f t="shared" si="149"/>
        <v>4</v>
      </c>
      <c r="E3190" s="1" t="str">
        <f>INDEX(Protocol[Mark],MATCH(C3190,Protocol[Step],0))</f>
        <v>8S</v>
      </c>
      <c r="F3190" s="151" t="str">
        <f>INDEX(Variables[Variable],MATCH(Systematic[[#This Row],[VariableIndex]],Variables[Index],0))</f>
        <v>Flux control ratio</v>
      </c>
      <c r="G3190" s="134">
        <f>Systematic[[#This Row],[Sample]]*1000000+Systematic[[#This Row],[SubSample]]*10000+Systematic[[#This Row],[VariableIndex]]</f>
        <v>9010004</v>
      </c>
      <c r="H3190" s="134">
        <f>Systematic[[#This Row],[SampleVariableLabel]]+100*Systematic[[#This Row],[State]]</f>
        <v>9010704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9</v>
      </c>
      <c r="B3191" s="1">
        <f t="shared" si="151"/>
        <v>1</v>
      </c>
      <c r="C3191" s="1">
        <f>IF(Systematic[[#This Row],[VariableIndex]]&gt;1,C3190,IF(C3190+1=StepsPerSubsample,0,C3190+1))</f>
        <v>7</v>
      </c>
      <c r="D3191" s="1">
        <f t="shared" si="149"/>
        <v>5</v>
      </c>
      <c r="E3191" s="1" t="str">
        <f>INDEX(Protocol[Mark],MATCH(C3191,Protocol[Step],0))</f>
        <v>8S</v>
      </c>
      <c r="F3191" s="151" t="str">
        <f>INDEX(Variables[Variable],MATCH(Systematic[[#This Row],[VariableIndex]],Variables[Index],0))</f>
        <v>Specific flux (mt)</v>
      </c>
      <c r="G3191" s="134">
        <f>Systematic[[#This Row],[Sample]]*1000000+Systematic[[#This Row],[SubSample]]*10000+Systematic[[#This Row],[VariableIndex]]</f>
        <v>9010005</v>
      </c>
      <c r="H3191" s="134">
        <f>Systematic[[#This Row],[SampleVariableLabel]]+100*Systematic[[#This Row],[State]]</f>
        <v>9010705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9</v>
      </c>
      <c r="B3192" s="1">
        <f t="shared" si="151"/>
        <v>1</v>
      </c>
      <c r="C3192" s="1">
        <f>IF(Systematic[[#This Row],[VariableIndex]]&gt;1,C3191,IF(C3191+1=StepsPerSubsample,0,C3191+1))</f>
        <v>7</v>
      </c>
      <c r="D3192" s="1">
        <f t="shared" si="149"/>
        <v>6</v>
      </c>
      <c r="E3192" s="1" t="str">
        <f>INDEX(Protocol[Mark],MATCH(C3192,Protocol[Step],0))</f>
        <v>8S</v>
      </c>
      <c r="F3192" s="151" t="str">
        <f>INDEX(Variables[Variable],MATCH(Systematic[[#This Row],[VariableIndex]],Variables[Index],0))</f>
        <v>FCR (mt: ROX-corr.)</v>
      </c>
      <c r="G3192" s="134">
        <f>Systematic[[#This Row],[Sample]]*1000000+Systematic[[#This Row],[SubSample]]*10000+Systematic[[#This Row],[VariableIndex]]</f>
        <v>9010006</v>
      </c>
      <c r="H3192" s="134">
        <f>Systematic[[#This Row],[SampleVariableLabel]]+100*Systematic[[#This Row],[State]]</f>
        <v>9010706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9</v>
      </c>
      <c r="B3193" s="1">
        <f t="shared" si="151"/>
        <v>1</v>
      </c>
      <c r="C3193" s="1">
        <f>IF(Systematic[[#This Row],[VariableIndex]]&gt;1,C3192,IF(C3192+1=StepsPerSubsample,0,C3192+1))</f>
        <v>7</v>
      </c>
      <c r="D3193" s="1">
        <f t="shared" si="149"/>
        <v>7</v>
      </c>
      <c r="E3193" s="1" t="str">
        <f>INDEX(Protocol[Mark],MATCH(C3193,Protocol[Step],0))</f>
        <v>8S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9010007</v>
      </c>
      <c r="H3193" s="134">
        <f>Systematic[[#This Row],[SampleVariableLabel]]+100*Systematic[[#This Row],[State]]</f>
        <v>9010707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9</v>
      </c>
      <c r="B3194" s="1">
        <f t="shared" si="151"/>
        <v>1</v>
      </c>
      <c r="C3194" s="1">
        <f>IF(Systematic[[#This Row],[VariableIndex]]&gt;1,C3193,IF(C3193+1=StepsPerSubsample,0,C3193+1))</f>
        <v>8</v>
      </c>
      <c r="D3194" s="1">
        <f t="shared" si="149"/>
        <v>1</v>
      </c>
      <c r="E3194" s="1" t="str">
        <f>INDEX(Protocol[Mark],MATCH(C3194,Protocol[Step],0))</f>
        <v>9Dig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9010001</v>
      </c>
      <c r="H3194" s="134">
        <f>Systematic[[#This Row],[SampleVariableLabel]]+100*Systematic[[#This Row],[State]]</f>
        <v>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9</v>
      </c>
      <c r="B3195" s="1">
        <f t="shared" si="151"/>
        <v>1</v>
      </c>
      <c r="C3195" s="1">
        <f>IF(Systematic[[#This Row],[VariableIndex]]&gt;1,C3194,IF(C3194+1=StepsPerSubsample,0,C3194+1))</f>
        <v>8</v>
      </c>
      <c r="D3195" s="1">
        <f t="shared" si="149"/>
        <v>2</v>
      </c>
      <c r="E3195" s="1" t="str">
        <f>INDEX(Protocol[Mark],MATCH(C3195,Protocol[Step],0))</f>
        <v>9Dig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9010002</v>
      </c>
      <c r="H3195" s="134">
        <f>Systematic[[#This Row],[SampleVariableLabel]]+100*Systematic[[#This Row],[State]]</f>
        <v>9010802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9</v>
      </c>
      <c r="B3196" s="1">
        <f t="shared" si="151"/>
        <v>1</v>
      </c>
      <c r="C3196" s="1">
        <f>IF(Systematic[[#This Row],[VariableIndex]]&gt;1,C3195,IF(C3195+1=StepsPerSubsample,0,C3195+1))</f>
        <v>8</v>
      </c>
      <c r="D3196" s="1">
        <f t="shared" si="149"/>
        <v>3</v>
      </c>
      <c r="E3196" s="1" t="str">
        <f>INDEX(Protocol[Mark],MATCH(C3196,Protocol[Step],0))</f>
        <v>9Dig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9010003</v>
      </c>
      <c r="H3196" s="134">
        <f>Systematic[[#This Row],[SampleVariableLabel]]+100*Systematic[[#This Row],[State]]</f>
        <v>9010803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9</v>
      </c>
      <c r="B3197" s="1">
        <f t="shared" si="151"/>
        <v>1</v>
      </c>
      <c r="C3197" s="1">
        <f>IF(Systematic[[#This Row],[VariableIndex]]&gt;1,C3196,IF(C3196+1=StepsPerSubsample,0,C3196+1))</f>
        <v>8</v>
      </c>
      <c r="D3197" s="1">
        <f t="shared" si="149"/>
        <v>4</v>
      </c>
      <c r="E3197" s="1" t="str">
        <f>INDEX(Protocol[Mark],MATCH(C3197,Protocol[Step],0))</f>
        <v>9Dig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9010004</v>
      </c>
      <c r="H3197" s="134">
        <f>Systematic[[#This Row],[SampleVariableLabel]]+100*Systematic[[#This Row],[State]]</f>
        <v>9010804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9</v>
      </c>
      <c r="B3198" s="1">
        <f t="shared" si="151"/>
        <v>1</v>
      </c>
      <c r="C3198" s="1">
        <f>IF(Systematic[[#This Row],[VariableIndex]]&gt;1,C3197,IF(C3197+1=StepsPerSubsample,0,C3197+1))</f>
        <v>8</v>
      </c>
      <c r="D3198" s="1">
        <f t="shared" si="149"/>
        <v>5</v>
      </c>
      <c r="E3198" s="1" t="str">
        <f>INDEX(Protocol[Mark],MATCH(C3198,Protocol[Step],0))</f>
        <v>9Dig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9010005</v>
      </c>
      <c r="H3198" s="134">
        <f>Systematic[[#This Row],[SampleVariableLabel]]+100*Systematic[[#This Row],[State]]</f>
        <v>9010805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9</v>
      </c>
      <c r="B3199" s="1">
        <f t="shared" si="151"/>
        <v>1</v>
      </c>
      <c r="C3199" s="1">
        <f>IF(Systematic[[#This Row],[VariableIndex]]&gt;1,C3198,IF(C3198+1=StepsPerSubsample,0,C3198+1))</f>
        <v>8</v>
      </c>
      <c r="D3199" s="1">
        <f t="shared" si="149"/>
        <v>6</v>
      </c>
      <c r="E3199" s="1" t="str">
        <f>INDEX(Protocol[Mark],MATCH(C3199,Protocol[Step],0))</f>
        <v>9Dig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9010006</v>
      </c>
      <c r="H3199" s="134">
        <f>Systematic[[#This Row],[SampleVariableLabel]]+100*Systematic[[#This Row],[State]]</f>
        <v>9010806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9</v>
      </c>
      <c r="B3200" s="1">
        <f t="shared" si="151"/>
        <v>1</v>
      </c>
      <c r="C3200" s="1">
        <f>IF(Systematic[[#This Row],[VariableIndex]]&gt;1,C3199,IF(C3199+1=StepsPerSubsample,0,C3199+1))</f>
        <v>8</v>
      </c>
      <c r="D3200" s="1">
        <f t="shared" si="149"/>
        <v>7</v>
      </c>
      <c r="E3200" s="1" t="str">
        <f>INDEX(Protocol[Mark],MATCH(C3200,Protocol[Step],0))</f>
        <v>9Dig</v>
      </c>
      <c r="F3200" s="151" t="str">
        <f>INDEX(Variables[Variable],MATCH(Systematic[[#This Row],[VariableIndex]],Variables[Index],0))</f>
        <v>FCR (mt: ROX-corr.)</v>
      </c>
      <c r="G3200" s="134">
        <f>Systematic[[#This Row],[Sample]]*1000000+Systematic[[#This Row],[SubSample]]*10000+Systematic[[#This Row],[VariableIndex]]</f>
        <v>9010007</v>
      </c>
      <c r="H3200" s="134">
        <f>Systematic[[#This Row],[SampleVariableLabel]]+100*Systematic[[#This Row],[State]]</f>
        <v>9010807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9</v>
      </c>
      <c r="B3201" s="1">
        <f t="shared" si="151"/>
        <v>1</v>
      </c>
      <c r="C3201" s="1">
        <f>IF(Systematic[[#This Row],[VariableIndex]]&gt;1,C3200,IF(C3200+1=StepsPerSubsample,0,C3200+1))</f>
        <v>9</v>
      </c>
      <c r="D3201" s="1">
        <f t="shared" si="149"/>
        <v>1</v>
      </c>
      <c r="E3201" s="1" t="str">
        <f>INDEX(Protocol[Mark],MATCH(C3201,Protocol[Step],0))</f>
        <v>9U</v>
      </c>
      <c r="F3201" s="151" t="str">
        <f>INDEX(Variables[Variable],MATCH(Systematic[[#This Row],[VariableIndex]],Variables[Index],0))</f>
        <v>O2 concentration</v>
      </c>
      <c r="G3201" s="134">
        <f>Systematic[[#This Row],[Sample]]*1000000+Systematic[[#This Row],[SubSample]]*10000+Systematic[[#This Row],[VariableIndex]]</f>
        <v>9010001</v>
      </c>
      <c r="H3201" s="134">
        <f>Systematic[[#This Row],[SampleVariableLabel]]+100*Systematic[[#This Row],[State]]</f>
        <v>9010901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9</v>
      </c>
      <c r="B3202" s="1">
        <f t="shared" si="151"/>
        <v>1</v>
      </c>
      <c r="C3202" s="1">
        <f>IF(Systematic[[#This Row],[VariableIndex]]&gt;1,C3201,IF(C3201+1=StepsPerSubsample,0,C3201+1))</f>
        <v>9</v>
      </c>
      <c r="D3202" s="1">
        <f t="shared" si="149"/>
        <v>2</v>
      </c>
      <c r="E3202" s="1" t="str">
        <f>INDEX(Protocol[Mark],MATCH(C3202,Protocol[Step],0))</f>
        <v>9U</v>
      </c>
      <c r="F3202" s="151" t="str">
        <f>INDEX(Variables[Variable],MATCH(Systematic[[#This Row],[VariableIndex]],Variables[Index],0))</f>
        <v>O2 flux per volume</v>
      </c>
      <c r="G3202" s="134">
        <f>Systematic[[#This Row],[Sample]]*1000000+Systematic[[#This Row],[SubSample]]*10000+Systematic[[#This Row],[VariableIndex]]</f>
        <v>9010002</v>
      </c>
      <c r="H3202" s="134">
        <f>Systematic[[#This Row],[SampleVariableLabel]]+100*Systematic[[#This Row],[State]]</f>
        <v>9010902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9</v>
      </c>
      <c r="B3203" s="1">
        <f t="shared" si="151"/>
        <v>1</v>
      </c>
      <c r="C3203" s="1">
        <f>IF(Systematic[[#This Row],[VariableIndex]]&gt;1,C3202,IF(C3202+1=StepsPerSubsample,0,C3202+1))</f>
        <v>9</v>
      </c>
      <c r="D3203" s="1">
        <f t="shared" ref="D3203:D3266" si="152">IF(D3202=nVariables,1,D3202+1)</f>
        <v>3</v>
      </c>
      <c r="E3203" s="1" t="str">
        <f>INDEX(Protocol[Mark],MATCH(C3203,Protocol[Step],0))</f>
        <v>9U</v>
      </c>
      <c r="F3203" s="151" t="str">
        <f>INDEX(Variables[Variable],MATCH(Systematic[[#This Row],[VariableIndex]],Variables[Index],0))</f>
        <v>Specific flux</v>
      </c>
      <c r="G3203" s="134">
        <f>Systematic[[#This Row],[Sample]]*1000000+Systematic[[#This Row],[SubSample]]*10000+Systematic[[#This Row],[VariableIndex]]</f>
        <v>9010003</v>
      </c>
      <c r="H3203" s="134">
        <f>Systematic[[#This Row],[SampleVariableLabel]]+100*Systematic[[#This Row],[State]]</f>
        <v>9010903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9</v>
      </c>
      <c r="B3204" s="1">
        <f t="shared" si="151"/>
        <v>1</v>
      </c>
      <c r="C3204" s="1">
        <f>IF(Systematic[[#This Row],[VariableIndex]]&gt;1,C3203,IF(C3203+1=StepsPerSubsample,0,C3203+1))</f>
        <v>9</v>
      </c>
      <c r="D3204" s="1">
        <f t="shared" si="152"/>
        <v>4</v>
      </c>
      <c r="E3204" s="1" t="str">
        <f>INDEX(Protocol[Mark],MATCH(C3204,Protocol[Step],0))</f>
        <v>9U</v>
      </c>
      <c r="F3204" s="151" t="str">
        <f>INDEX(Variables[Variable],MATCH(Systematic[[#This Row],[VariableIndex]],Variables[Index],0))</f>
        <v>Flux control ratio</v>
      </c>
      <c r="G3204" s="134">
        <f>Systematic[[#This Row],[Sample]]*1000000+Systematic[[#This Row],[SubSample]]*10000+Systematic[[#This Row],[VariableIndex]]</f>
        <v>9010004</v>
      </c>
      <c r="H3204" s="134">
        <f>Systematic[[#This Row],[SampleVariableLabel]]+100*Systematic[[#This Row],[State]]</f>
        <v>9010904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9</v>
      </c>
      <c r="B3205" s="1">
        <f t="shared" si="151"/>
        <v>1</v>
      </c>
      <c r="C3205" s="1">
        <f>IF(Systematic[[#This Row],[VariableIndex]]&gt;1,C3204,IF(C3204+1=StepsPerSubsample,0,C3204+1))</f>
        <v>9</v>
      </c>
      <c r="D3205" s="1">
        <f t="shared" si="152"/>
        <v>5</v>
      </c>
      <c r="E3205" s="1" t="str">
        <f>INDEX(Protocol[Mark],MATCH(C3205,Protocol[Step],0))</f>
        <v>9U</v>
      </c>
      <c r="F3205" s="151" t="str">
        <f>INDEX(Variables[Variable],MATCH(Systematic[[#This Row],[VariableIndex]],Variables[Index],0))</f>
        <v>Specific flux (mt)</v>
      </c>
      <c r="G3205" s="134">
        <f>Systematic[[#This Row],[Sample]]*1000000+Systematic[[#This Row],[SubSample]]*10000+Systematic[[#This Row],[VariableIndex]]</f>
        <v>9010005</v>
      </c>
      <c r="H3205" s="134">
        <f>Systematic[[#This Row],[SampleVariableLabel]]+100*Systematic[[#This Row],[State]]</f>
        <v>9010905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9</v>
      </c>
      <c r="B3206" s="1">
        <f t="shared" si="151"/>
        <v>1</v>
      </c>
      <c r="C3206" s="1">
        <f>IF(Systematic[[#This Row],[VariableIndex]]&gt;1,C3205,IF(C3205+1=StepsPerSubsample,0,C3205+1))</f>
        <v>9</v>
      </c>
      <c r="D3206" s="1">
        <f t="shared" si="152"/>
        <v>6</v>
      </c>
      <c r="E3206" s="1" t="str">
        <f>INDEX(Protocol[Mark],MATCH(C3206,Protocol[Step],0))</f>
        <v>9U</v>
      </c>
      <c r="F3206" s="151" t="str">
        <f>INDEX(Variables[Variable],MATCH(Systematic[[#This Row],[VariableIndex]],Variables[Index],0))</f>
        <v>FCR (mt: ROX-corr.)</v>
      </c>
      <c r="G3206" s="134">
        <f>Systematic[[#This Row],[Sample]]*1000000+Systematic[[#This Row],[SubSample]]*10000+Systematic[[#This Row],[VariableIndex]]</f>
        <v>9010006</v>
      </c>
      <c r="H3206" s="134">
        <f>Systematic[[#This Row],[SampleVariableLabel]]+100*Systematic[[#This Row],[State]]</f>
        <v>9010906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9</v>
      </c>
      <c r="B3207" s="1">
        <f t="shared" si="151"/>
        <v>1</v>
      </c>
      <c r="C3207" s="1">
        <f>IF(Systematic[[#This Row],[VariableIndex]]&gt;1,C3206,IF(C3206+1=StepsPerSubsample,0,C3206+1))</f>
        <v>9</v>
      </c>
      <c r="D3207" s="1">
        <f t="shared" si="152"/>
        <v>7</v>
      </c>
      <c r="E3207" s="1" t="str">
        <f>INDEX(Protocol[Mark],MATCH(C3207,Protocol[Step],0))</f>
        <v>9U</v>
      </c>
      <c r="F3207" s="151" t="str">
        <f>INDEX(Variables[Variable],MATCH(Systematic[[#This Row],[VariableIndex]],Variables[Index],0))</f>
        <v>FCR (mt: ROX-corr.)</v>
      </c>
      <c r="G3207" s="134">
        <f>Systematic[[#This Row],[Sample]]*1000000+Systematic[[#This Row],[SubSample]]*10000+Systematic[[#This Row],[VariableIndex]]</f>
        <v>9010007</v>
      </c>
      <c r="H3207" s="134">
        <f>Systematic[[#This Row],[SampleVariableLabel]]+100*Systematic[[#This Row],[State]]</f>
        <v>9010907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9</v>
      </c>
      <c r="B3208" s="1">
        <f t="shared" si="151"/>
        <v>1</v>
      </c>
      <c r="C3208" s="1">
        <f>IF(Systematic[[#This Row],[VariableIndex]]&gt;1,C3207,IF(C3207+1=StepsPerSubsample,0,C3207+1))</f>
        <v>10</v>
      </c>
      <c r="D3208" s="1">
        <f t="shared" si="152"/>
        <v>1</v>
      </c>
      <c r="E3208" s="1" t="str">
        <f>INDEX(Protocol[Mark],MATCH(C3208,Protocol[Step],0))</f>
        <v>9c</v>
      </c>
      <c r="F3208" s="151" t="str">
        <f>INDEX(Variables[Variable],MATCH(Systematic[[#This Row],[VariableIndex]],Variables[Index],0))</f>
        <v>O2 concentration</v>
      </c>
      <c r="G3208" s="134">
        <f>Systematic[[#This Row],[Sample]]*1000000+Systematic[[#This Row],[SubSample]]*10000+Systematic[[#This Row],[VariableIndex]]</f>
        <v>9010001</v>
      </c>
      <c r="H3208" s="134">
        <f>Systematic[[#This Row],[SampleVariableLabel]]+100*Systematic[[#This Row],[State]]</f>
        <v>9011001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9</v>
      </c>
      <c r="B3209" s="1">
        <f t="shared" si="151"/>
        <v>1</v>
      </c>
      <c r="C3209" s="1">
        <f>IF(Systematic[[#This Row],[VariableIndex]]&gt;1,C3208,IF(C3208+1=StepsPerSubsample,0,C3208+1))</f>
        <v>10</v>
      </c>
      <c r="D3209" s="1">
        <f t="shared" si="152"/>
        <v>2</v>
      </c>
      <c r="E3209" s="1" t="str">
        <f>INDEX(Protocol[Mark],MATCH(C3209,Protocol[Step],0))</f>
        <v>9c</v>
      </c>
      <c r="F3209" s="151" t="str">
        <f>INDEX(Variables[Variable],MATCH(Systematic[[#This Row],[VariableIndex]],Variables[Index],0))</f>
        <v>O2 flux per volume</v>
      </c>
      <c r="G3209" s="134">
        <f>Systematic[[#This Row],[Sample]]*1000000+Systematic[[#This Row],[SubSample]]*10000+Systematic[[#This Row],[VariableIndex]]</f>
        <v>9010002</v>
      </c>
      <c r="H3209" s="134">
        <f>Systematic[[#This Row],[SampleVariableLabel]]+100*Systematic[[#This Row],[State]]</f>
        <v>9011002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9</v>
      </c>
      <c r="B3210" s="1">
        <f t="shared" si="151"/>
        <v>1</v>
      </c>
      <c r="C3210" s="1">
        <f>IF(Systematic[[#This Row],[VariableIndex]]&gt;1,C3209,IF(C3209+1=StepsPerSubsample,0,C3209+1))</f>
        <v>10</v>
      </c>
      <c r="D3210" s="1">
        <f t="shared" si="152"/>
        <v>3</v>
      </c>
      <c r="E3210" s="1" t="str">
        <f>INDEX(Protocol[Mark],MATCH(C3210,Protocol[Step],0))</f>
        <v>9c</v>
      </c>
      <c r="F3210" s="151" t="str">
        <f>INDEX(Variables[Variable],MATCH(Systematic[[#This Row],[VariableIndex]],Variables[Index],0))</f>
        <v>Specific flux</v>
      </c>
      <c r="G3210" s="134">
        <f>Systematic[[#This Row],[Sample]]*1000000+Systematic[[#This Row],[SubSample]]*10000+Systematic[[#This Row],[VariableIndex]]</f>
        <v>9010003</v>
      </c>
      <c r="H3210" s="134">
        <f>Systematic[[#This Row],[SampleVariableLabel]]+100*Systematic[[#This Row],[State]]</f>
        <v>9011003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9</v>
      </c>
      <c r="B3211" s="1">
        <f t="shared" si="151"/>
        <v>1</v>
      </c>
      <c r="C3211" s="1">
        <f>IF(Systematic[[#This Row],[VariableIndex]]&gt;1,C3210,IF(C3210+1=StepsPerSubsample,0,C3210+1))</f>
        <v>10</v>
      </c>
      <c r="D3211" s="1">
        <f t="shared" si="152"/>
        <v>4</v>
      </c>
      <c r="E3211" s="1" t="str">
        <f>INDEX(Protocol[Mark],MATCH(C3211,Protocol[Step],0))</f>
        <v>9c</v>
      </c>
      <c r="F3211" s="151" t="str">
        <f>INDEX(Variables[Variable],MATCH(Systematic[[#This Row],[VariableIndex]],Variables[Index],0))</f>
        <v>Flux control ratio</v>
      </c>
      <c r="G3211" s="134">
        <f>Systematic[[#This Row],[Sample]]*1000000+Systematic[[#This Row],[SubSample]]*10000+Systematic[[#This Row],[VariableIndex]]</f>
        <v>9010004</v>
      </c>
      <c r="H3211" s="134">
        <f>Systematic[[#This Row],[SampleVariableLabel]]+100*Systematic[[#This Row],[State]]</f>
        <v>9011004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9</v>
      </c>
      <c r="B3212" s="1">
        <f t="shared" si="151"/>
        <v>1</v>
      </c>
      <c r="C3212" s="1">
        <f>IF(Systematic[[#This Row],[VariableIndex]]&gt;1,C3211,IF(C3211+1=StepsPerSubsample,0,C3211+1))</f>
        <v>10</v>
      </c>
      <c r="D3212" s="1">
        <f t="shared" si="152"/>
        <v>5</v>
      </c>
      <c r="E3212" s="1" t="str">
        <f>INDEX(Protocol[Mark],MATCH(C3212,Protocol[Step],0))</f>
        <v>9c</v>
      </c>
      <c r="F3212" s="151" t="str">
        <f>INDEX(Variables[Variable],MATCH(Systematic[[#This Row],[VariableIndex]],Variables[Index],0))</f>
        <v>Specific flux (mt)</v>
      </c>
      <c r="G3212" s="134">
        <f>Systematic[[#This Row],[Sample]]*1000000+Systematic[[#This Row],[SubSample]]*10000+Systematic[[#This Row],[VariableIndex]]</f>
        <v>9010005</v>
      </c>
      <c r="H3212" s="134">
        <f>Systematic[[#This Row],[SampleVariableLabel]]+100*Systematic[[#This Row],[State]]</f>
        <v>9011005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9</v>
      </c>
      <c r="B3213" s="1">
        <f t="shared" si="151"/>
        <v>1</v>
      </c>
      <c r="C3213" s="1">
        <f>IF(Systematic[[#This Row],[VariableIndex]]&gt;1,C3212,IF(C3212+1=StepsPerSubsample,0,C3212+1))</f>
        <v>10</v>
      </c>
      <c r="D3213" s="1">
        <f t="shared" si="152"/>
        <v>6</v>
      </c>
      <c r="E3213" s="1" t="str">
        <f>INDEX(Protocol[Mark],MATCH(C3213,Protocol[Step],0))</f>
        <v>9c</v>
      </c>
      <c r="F3213" s="151" t="str">
        <f>INDEX(Variables[Variable],MATCH(Systematic[[#This Row],[VariableIndex]],Variables[Index],0))</f>
        <v>FCR (mt: ROX-corr.)</v>
      </c>
      <c r="G3213" s="134">
        <f>Systematic[[#This Row],[Sample]]*1000000+Systematic[[#This Row],[SubSample]]*10000+Systematic[[#This Row],[VariableIndex]]</f>
        <v>9010006</v>
      </c>
      <c r="H3213" s="134">
        <f>Systematic[[#This Row],[SampleVariableLabel]]+100*Systematic[[#This Row],[State]]</f>
        <v>9011006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9</v>
      </c>
      <c r="B3214" s="1">
        <f t="shared" si="151"/>
        <v>1</v>
      </c>
      <c r="C3214" s="1">
        <f>IF(Systematic[[#This Row],[VariableIndex]]&gt;1,C3213,IF(C3213+1=StepsPerSubsample,0,C3213+1))</f>
        <v>10</v>
      </c>
      <c r="D3214" s="1">
        <f t="shared" si="152"/>
        <v>7</v>
      </c>
      <c r="E3214" s="1" t="str">
        <f>INDEX(Protocol[Mark],MATCH(C3214,Protocol[Step],0))</f>
        <v>9c</v>
      </c>
      <c r="F3214" s="151" t="str">
        <f>INDEX(Variables[Variable],MATCH(Systematic[[#This Row],[VariableIndex]],Variables[Index],0))</f>
        <v>FCR (mt: ROX-corr.)</v>
      </c>
      <c r="G3214" s="134">
        <f>Systematic[[#This Row],[Sample]]*1000000+Systematic[[#This Row],[SubSample]]*10000+Systematic[[#This Row],[VariableIndex]]</f>
        <v>9010007</v>
      </c>
      <c r="H3214" s="134">
        <f>Systematic[[#This Row],[SampleVariableLabel]]+100*Systematic[[#This Row],[State]]</f>
        <v>9011007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9</v>
      </c>
      <c r="B3215" s="1">
        <f t="shared" si="151"/>
        <v>1</v>
      </c>
      <c r="C3215" s="1">
        <f>IF(Systematic[[#This Row],[VariableIndex]]&gt;1,C3214,IF(C3214+1=StepsPerSubsample,0,C3214+1))</f>
        <v>11</v>
      </c>
      <c r="D3215" s="1">
        <f t="shared" si="152"/>
        <v>1</v>
      </c>
      <c r="E3215" s="1" t="str">
        <f>INDEX(Protocol[Mark],MATCH(C3215,Protocol[Step],0))</f>
        <v>10Ama</v>
      </c>
      <c r="F3215" s="151" t="str">
        <f>INDEX(Variables[Variable],MATCH(Systematic[[#This Row],[VariableIndex]],Variables[Index],0))</f>
        <v>O2 concentration</v>
      </c>
      <c r="G3215" s="134">
        <f>Systematic[[#This Row],[Sample]]*1000000+Systematic[[#This Row],[SubSample]]*10000+Systematic[[#This Row],[VariableIndex]]</f>
        <v>9010001</v>
      </c>
      <c r="H3215" s="134">
        <f>Systematic[[#This Row],[SampleVariableLabel]]+100*Systematic[[#This Row],[State]]</f>
        <v>9011101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9</v>
      </c>
      <c r="B3216" s="1">
        <f t="shared" si="151"/>
        <v>1</v>
      </c>
      <c r="C3216" s="1">
        <f>IF(Systematic[[#This Row],[VariableIndex]]&gt;1,C3215,IF(C3215+1=StepsPerSubsample,0,C3215+1))</f>
        <v>11</v>
      </c>
      <c r="D3216" s="1">
        <f t="shared" si="152"/>
        <v>2</v>
      </c>
      <c r="E3216" s="1" t="str">
        <f>INDEX(Protocol[Mark],MATCH(C3216,Protocol[Step],0))</f>
        <v>10Ama</v>
      </c>
      <c r="F3216" s="151" t="str">
        <f>INDEX(Variables[Variable],MATCH(Systematic[[#This Row],[VariableIndex]],Variables[Index],0))</f>
        <v>O2 flux per volume</v>
      </c>
      <c r="G3216" s="134">
        <f>Systematic[[#This Row],[Sample]]*1000000+Systematic[[#This Row],[SubSample]]*10000+Systematic[[#This Row],[VariableIndex]]</f>
        <v>9010002</v>
      </c>
      <c r="H3216" s="134">
        <f>Systematic[[#This Row],[SampleVariableLabel]]+100*Systematic[[#This Row],[State]]</f>
        <v>9011102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9</v>
      </c>
      <c r="B3217" s="1">
        <f t="shared" si="151"/>
        <v>1</v>
      </c>
      <c r="C3217" s="1">
        <f>IF(Systematic[[#This Row],[VariableIndex]]&gt;1,C3216,IF(C3216+1=StepsPerSubsample,0,C3216+1))</f>
        <v>11</v>
      </c>
      <c r="D3217" s="1">
        <f t="shared" si="152"/>
        <v>3</v>
      </c>
      <c r="E3217" s="1" t="str">
        <f>INDEX(Protocol[Mark],MATCH(C3217,Protocol[Step],0))</f>
        <v>10Ama</v>
      </c>
      <c r="F3217" s="151" t="str">
        <f>INDEX(Variables[Variable],MATCH(Systematic[[#This Row],[VariableIndex]],Variables[Index],0))</f>
        <v>Specific flux</v>
      </c>
      <c r="G3217" s="134">
        <f>Systematic[[#This Row],[Sample]]*1000000+Systematic[[#This Row],[SubSample]]*10000+Systematic[[#This Row],[VariableIndex]]</f>
        <v>9010003</v>
      </c>
      <c r="H3217" s="134">
        <f>Systematic[[#This Row],[SampleVariableLabel]]+100*Systematic[[#This Row],[State]]</f>
        <v>9011103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9</v>
      </c>
      <c r="B3218" s="1">
        <f t="shared" si="151"/>
        <v>1</v>
      </c>
      <c r="C3218" s="1">
        <f>IF(Systematic[[#This Row],[VariableIndex]]&gt;1,C3217,IF(C3217+1=StepsPerSubsample,0,C3217+1))</f>
        <v>11</v>
      </c>
      <c r="D3218" s="1">
        <f t="shared" si="152"/>
        <v>4</v>
      </c>
      <c r="E3218" s="1" t="str">
        <f>INDEX(Protocol[Mark],MATCH(C3218,Protocol[Step],0))</f>
        <v>10Ama</v>
      </c>
      <c r="F3218" s="151" t="str">
        <f>INDEX(Variables[Variable],MATCH(Systematic[[#This Row],[VariableIndex]],Variables[Index],0))</f>
        <v>Flux control ratio</v>
      </c>
      <c r="G3218" s="134">
        <f>Systematic[[#This Row],[Sample]]*1000000+Systematic[[#This Row],[SubSample]]*10000+Systematic[[#This Row],[VariableIndex]]</f>
        <v>9010004</v>
      </c>
      <c r="H3218" s="134">
        <f>Systematic[[#This Row],[SampleVariableLabel]]+100*Systematic[[#This Row],[State]]</f>
        <v>9011104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9</v>
      </c>
      <c r="B3219" s="1">
        <f t="shared" si="151"/>
        <v>1</v>
      </c>
      <c r="C3219" s="1">
        <f>IF(Systematic[[#This Row],[VariableIndex]]&gt;1,C3218,IF(C3218+1=StepsPerSubsample,0,C3218+1))</f>
        <v>11</v>
      </c>
      <c r="D3219" s="1">
        <f t="shared" si="152"/>
        <v>5</v>
      </c>
      <c r="E3219" s="1" t="str">
        <f>INDEX(Protocol[Mark],MATCH(C3219,Protocol[Step],0))</f>
        <v>10Ama</v>
      </c>
      <c r="F3219" s="151" t="str">
        <f>INDEX(Variables[Variable],MATCH(Systematic[[#This Row],[VariableIndex]],Variables[Index],0))</f>
        <v>Specific flux (mt)</v>
      </c>
      <c r="G3219" s="134">
        <f>Systematic[[#This Row],[Sample]]*1000000+Systematic[[#This Row],[SubSample]]*10000+Systematic[[#This Row],[VariableIndex]]</f>
        <v>9010005</v>
      </c>
      <c r="H3219" s="134">
        <f>Systematic[[#This Row],[SampleVariableLabel]]+100*Systematic[[#This Row],[State]]</f>
        <v>9011105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9</v>
      </c>
      <c r="B3220" s="1">
        <f t="shared" si="151"/>
        <v>1</v>
      </c>
      <c r="C3220" s="1">
        <f>IF(Systematic[[#This Row],[VariableIndex]]&gt;1,C3219,IF(C3219+1=StepsPerSubsample,0,C3219+1))</f>
        <v>11</v>
      </c>
      <c r="D3220" s="1">
        <f t="shared" si="152"/>
        <v>6</v>
      </c>
      <c r="E3220" s="1" t="str">
        <f>INDEX(Protocol[Mark],MATCH(C3220,Protocol[Step],0))</f>
        <v>10Ama</v>
      </c>
      <c r="F3220" s="151" t="str">
        <f>INDEX(Variables[Variable],MATCH(Systematic[[#This Row],[VariableIndex]],Variables[Index],0))</f>
        <v>FCR (mt: ROX-corr.)</v>
      </c>
      <c r="G3220" s="134">
        <f>Systematic[[#This Row],[Sample]]*1000000+Systematic[[#This Row],[SubSample]]*10000+Systematic[[#This Row],[VariableIndex]]</f>
        <v>9010006</v>
      </c>
      <c r="H3220" s="134">
        <f>Systematic[[#This Row],[SampleVariableLabel]]+100*Systematic[[#This Row],[State]]</f>
        <v>9011106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9</v>
      </c>
      <c r="B3221" s="1">
        <f t="shared" si="151"/>
        <v>1</v>
      </c>
      <c r="C3221" s="1">
        <f>IF(Systematic[[#This Row],[VariableIndex]]&gt;1,C3220,IF(C3220+1=StepsPerSubsample,0,C3220+1))</f>
        <v>11</v>
      </c>
      <c r="D3221" s="1">
        <f t="shared" si="152"/>
        <v>7</v>
      </c>
      <c r="E3221" s="1" t="str">
        <f>INDEX(Protocol[Mark],MATCH(C3221,Protocol[Step],0))</f>
        <v>10Ama</v>
      </c>
      <c r="F3221" s="151" t="str">
        <f>INDEX(Variables[Variable],MATCH(Systematic[[#This Row],[VariableIndex]],Variables[Index],0))</f>
        <v>FCR (mt: ROX-corr.)</v>
      </c>
      <c r="G3221" s="134">
        <f>Systematic[[#This Row],[Sample]]*1000000+Systematic[[#This Row],[SubSample]]*10000+Systematic[[#This Row],[VariableIndex]]</f>
        <v>9010007</v>
      </c>
      <c r="H3221" s="134">
        <f>Systematic[[#This Row],[SampleVariableLabel]]+100*Systematic[[#This Row],[State]]</f>
        <v>9011107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9</v>
      </c>
      <c r="B3222" s="1">
        <f t="shared" si="151"/>
        <v>1</v>
      </c>
      <c r="C3222" s="1">
        <f>IF(Systematic[[#This Row],[VariableIndex]]&gt;1,C3221,IF(C3221+1=StepsPerSubsample,0,C3221+1))</f>
        <v>12</v>
      </c>
      <c r="D3222" s="1">
        <f t="shared" si="152"/>
        <v>1</v>
      </c>
      <c r="E3222" s="1" t="str">
        <f>INDEX(Protocol[Mark],MATCH(C3222,Protocol[Step],0))</f>
        <v>11AsTm</v>
      </c>
      <c r="F3222" s="151" t="str">
        <f>INDEX(Variables[Variable],MATCH(Systematic[[#This Row],[VariableIndex]],Variables[Index],0))</f>
        <v>O2 concentration</v>
      </c>
      <c r="G3222" s="134">
        <f>Systematic[[#This Row],[Sample]]*1000000+Systematic[[#This Row],[SubSample]]*10000+Systematic[[#This Row],[VariableIndex]]</f>
        <v>9010001</v>
      </c>
      <c r="H3222" s="134">
        <f>Systematic[[#This Row],[SampleVariableLabel]]+100*Systematic[[#This Row],[State]]</f>
        <v>9011201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9</v>
      </c>
      <c r="B3223" s="1">
        <f t="shared" si="151"/>
        <v>1</v>
      </c>
      <c r="C3223" s="1">
        <f>IF(Systematic[[#This Row],[VariableIndex]]&gt;1,C3222,IF(C3222+1=StepsPerSubsample,0,C3222+1))</f>
        <v>12</v>
      </c>
      <c r="D3223" s="1">
        <f t="shared" si="152"/>
        <v>2</v>
      </c>
      <c r="E3223" s="1" t="str">
        <f>INDEX(Protocol[Mark],MATCH(C3223,Protocol[Step],0))</f>
        <v>11AsTm</v>
      </c>
      <c r="F3223" s="151" t="str">
        <f>INDEX(Variables[Variable],MATCH(Systematic[[#This Row],[VariableIndex]],Variables[Index],0))</f>
        <v>O2 flux per volume</v>
      </c>
      <c r="G3223" s="134">
        <f>Systematic[[#This Row],[Sample]]*1000000+Systematic[[#This Row],[SubSample]]*10000+Systematic[[#This Row],[VariableIndex]]</f>
        <v>9010002</v>
      </c>
      <c r="H3223" s="134">
        <f>Systematic[[#This Row],[SampleVariableLabel]]+100*Systematic[[#This Row],[State]]</f>
        <v>9011202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9</v>
      </c>
      <c r="B3224" s="1">
        <f t="shared" si="151"/>
        <v>1</v>
      </c>
      <c r="C3224" s="1">
        <f>IF(Systematic[[#This Row],[VariableIndex]]&gt;1,C3223,IF(C3223+1=StepsPerSubsample,0,C3223+1))</f>
        <v>12</v>
      </c>
      <c r="D3224" s="1">
        <f t="shared" si="152"/>
        <v>3</v>
      </c>
      <c r="E3224" s="1" t="str">
        <f>INDEX(Protocol[Mark],MATCH(C3224,Protocol[Step],0))</f>
        <v>11AsTm</v>
      </c>
      <c r="F3224" s="151" t="str">
        <f>INDEX(Variables[Variable],MATCH(Systematic[[#This Row],[VariableIndex]],Variables[Index],0))</f>
        <v>Specific flux</v>
      </c>
      <c r="G3224" s="134">
        <f>Systematic[[#This Row],[Sample]]*1000000+Systematic[[#This Row],[SubSample]]*10000+Systematic[[#This Row],[VariableIndex]]</f>
        <v>9010003</v>
      </c>
      <c r="H3224" s="134">
        <f>Systematic[[#This Row],[SampleVariableLabel]]+100*Systematic[[#This Row],[State]]</f>
        <v>9011203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9</v>
      </c>
      <c r="B3225" s="1">
        <f t="shared" si="151"/>
        <v>1</v>
      </c>
      <c r="C3225" s="1">
        <f>IF(Systematic[[#This Row],[VariableIndex]]&gt;1,C3224,IF(C3224+1=StepsPerSubsample,0,C3224+1))</f>
        <v>12</v>
      </c>
      <c r="D3225" s="1">
        <f t="shared" si="152"/>
        <v>4</v>
      </c>
      <c r="E3225" s="1" t="str">
        <f>INDEX(Protocol[Mark],MATCH(C3225,Protocol[Step],0))</f>
        <v>11AsTm</v>
      </c>
      <c r="F3225" s="151" t="str">
        <f>INDEX(Variables[Variable],MATCH(Systematic[[#This Row],[VariableIndex]],Variables[Index],0))</f>
        <v>Flux control ratio</v>
      </c>
      <c r="G3225" s="134">
        <f>Systematic[[#This Row],[Sample]]*1000000+Systematic[[#This Row],[SubSample]]*10000+Systematic[[#This Row],[VariableIndex]]</f>
        <v>9010004</v>
      </c>
      <c r="H3225" s="134">
        <f>Systematic[[#This Row],[SampleVariableLabel]]+100*Systematic[[#This Row],[State]]</f>
        <v>9011204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9</v>
      </c>
      <c r="B3226" s="1">
        <f t="shared" si="151"/>
        <v>1</v>
      </c>
      <c r="C3226" s="1">
        <f>IF(Systematic[[#This Row],[VariableIndex]]&gt;1,C3225,IF(C3225+1=StepsPerSubsample,0,C3225+1))</f>
        <v>12</v>
      </c>
      <c r="D3226" s="1">
        <f t="shared" si="152"/>
        <v>5</v>
      </c>
      <c r="E3226" s="1" t="str">
        <f>INDEX(Protocol[Mark],MATCH(C3226,Protocol[Step],0))</f>
        <v>11AsTm</v>
      </c>
      <c r="F3226" s="151" t="str">
        <f>INDEX(Variables[Variable],MATCH(Systematic[[#This Row],[VariableIndex]],Variables[Index],0))</f>
        <v>Specific flux (mt)</v>
      </c>
      <c r="G3226" s="134">
        <f>Systematic[[#This Row],[Sample]]*1000000+Systematic[[#This Row],[SubSample]]*10000+Systematic[[#This Row],[VariableIndex]]</f>
        <v>9010005</v>
      </c>
      <c r="H3226" s="134">
        <f>Systematic[[#This Row],[SampleVariableLabel]]+100*Systematic[[#This Row],[State]]</f>
        <v>9011205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9</v>
      </c>
      <c r="B3227" s="1">
        <f t="shared" si="151"/>
        <v>1</v>
      </c>
      <c r="C3227" s="1">
        <f>IF(Systematic[[#This Row],[VariableIndex]]&gt;1,C3226,IF(C3226+1=StepsPerSubsample,0,C3226+1))</f>
        <v>12</v>
      </c>
      <c r="D3227" s="1">
        <f t="shared" si="152"/>
        <v>6</v>
      </c>
      <c r="E3227" s="1" t="str">
        <f>INDEX(Protocol[Mark],MATCH(C3227,Protocol[Step],0))</f>
        <v>11AsTm</v>
      </c>
      <c r="F3227" s="151" t="str">
        <f>INDEX(Variables[Variable],MATCH(Systematic[[#This Row],[VariableIndex]],Variables[Index],0))</f>
        <v>FCR (mt: ROX-corr.)</v>
      </c>
      <c r="G3227" s="134">
        <f>Systematic[[#This Row],[Sample]]*1000000+Systematic[[#This Row],[SubSample]]*10000+Systematic[[#This Row],[VariableIndex]]</f>
        <v>9010006</v>
      </c>
      <c r="H3227" s="134">
        <f>Systematic[[#This Row],[SampleVariableLabel]]+100*Systematic[[#This Row],[State]]</f>
        <v>9011206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9</v>
      </c>
      <c r="B3228" s="1">
        <f t="shared" si="151"/>
        <v>1</v>
      </c>
      <c r="C3228" s="1">
        <f>IF(Systematic[[#This Row],[VariableIndex]]&gt;1,C3227,IF(C3227+1=StepsPerSubsample,0,C3227+1))</f>
        <v>12</v>
      </c>
      <c r="D3228" s="1">
        <f t="shared" si="152"/>
        <v>7</v>
      </c>
      <c r="E3228" s="1" t="str">
        <f>INDEX(Protocol[Mark],MATCH(C3228,Protocol[Step],0))</f>
        <v>11AsTm</v>
      </c>
      <c r="F3228" s="151" t="str">
        <f>INDEX(Variables[Variable],MATCH(Systematic[[#This Row],[VariableIndex]],Variables[Index],0))</f>
        <v>FCR (mt: ROX-corr.)</v>
      </c>
      <c r="G3228" s="134">
        <f>Systematic[[#This Row],[Sample]]*1000000+Systematic[[#This Row],[SubSample]]*10000+Systematic[[#This Row],[VariableIndex]]</f>
        <v>9010007</v>
      </c>
      <c r="H3228" s="134">
        <f>Systematic[[#This Row],[SampleVariableLabel]]+100*Systematic[[#This Row],[State]]</f>
        <v>9011207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9</v>
      </c>
      <c r="B3229" s="1">
        <f t="shared" si="151"/>
        <v>1</v>
      </c>
      <c r="C3229" s="1">
        <f>IF(Systematic[[#This Row],[VariableIndex]]&gt;1,C3228,IF(C3228+1=StepsPerSubsample,0,C3228+1))</f>
        <v>13</v>
      </c>
      <c r="D3229" s="1">
        <f t="shared" si="152"/>
        <v>1</v>
      </c>
      <c r="E3229" s="1" t="str">
        <f>INDEX(Protocol[Mark],MATCH(C3229,Protocol[Step],0))</f>
        <v>12Azd</v>
      </c>
      <c r="F3229" s="151" t="str">
        <f>INDEX(Variables[Variable],MATCH(Systematic[[#This Row],[VariableIndex]],Variables[Index],0))</f>
        <v>O2 concentration</v>
      </c>
      <c r="G3229" s="134">
        <f>Systematic[[#This Row],[Sample]]*1000000+Systematic[[#This Row],[SubSample]]*10000+Systematic[[#This Row],[VariableIndex]]</f>
        <v>9010001</v>
      </c>
      <c r="H3229" s="134">
        <f>Systematic[[#This Row],[SampleVariableLabel]]+100*Systematic[[#This Row],[State]]</f>
        <v>9011301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9</v>
      </c>
      <c r="B3230" s="1">
        <f t="shared" si="151"/>
        <v>1</v>
      </c>
      <c r="C3230" s="1">
        <f>IF(Systematic[[#This Row],[VariableIndex]]&gt;1,C3229,IF(C3229+1=StepsPerSubsample,0,C3229+1))</f>
        <v>13</v>
      </c>
      <c r="D3230" s="1">
        <f t="shared" si="152"/>
        <v>2</v>
      </c>
      <c r="E3230" s="1" t="str">
        <f>INDEX(Protocol[Mark],MATCH(C3230,Protocol[Step],0))</f>
        <v>12Azd</v>
      </c>
      <c r="F3230" s="151" t="str">
        <f>INDEX(Variables[Variable],MATCH(Systematic[[#This Row],[VariableIndex]],Variables[Index],0))</f>
        <v>O2 flux per volume</v>
      </c>
      <c r="G3230" s="134">
        <f>Systematic[[#This Row],[Sample]]*1000000+Systematic[[#This Row],[SubSample]]*10000+Systematic[[#This Row],[VariableIndex]]</f>
        <v>9010002</v>
      </c>
      <c r="H3230" s="134">
        <f>Systematic[[#This Row],[SampleVariableLabel]]+100*Systematic[[#This Row],[State]]</f>
        <v>9011302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9</v>
      </c>
      <c r="B3231" s="1">
        <f t="shared" si="151"/>
        <v>1</v>
      </c>
      <c r="C3231" s="1">
        <f>IF(Systematic[[#This Row],[VariableIndex]]&gt;1,C3230,IF(C3230+1=StepsPerSubsample,0,C3230+1))</f>
        <v>13</v>
      </c>
      <c r="D3231" s="1">
        <f t="shared" si="152"/>
        <v>3</v>
      </c>
      <c r="E3231" s="1" t="str">
        <f>INDEX(Protocol[Mark],MATCH(C3231,Protocol[Step],0))</f>
        <v>12Azd</v>
      </c>
      <c r="F3231" s="151" t="str">
        <f>INDEX(Variables[Variable],MATCH(Systematic[[#This Row],[VariableIndex]],Variables[Index],0))</f>
        <v>Specific flux</v>
      </c>
      <c r="G3231" s="134">
        <f>Systematic[[#This Row],[Sample]]*1000000+Systematic[[#This Row],[SubSample]]*10000+Systematic[[#This Row],[VariableIndex]]</f>
        <v>9010003</v>
      </c>
      <c r="H3231" s="134">
        <f>Systematic[[#This Row],[SampleVariableLabel]]+100*Systematic[[#This Row],[State]]</f>
        <v>9011303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9</v>
      </c>
      <c r="B3232" s="1">
        <f t="shared" si="151"/>
        <v>1</v>
      </c>
      <c r="C3232" s="1">
        <f>IF(Systematic[[#This Row],[VariableIndex]]&gt;1,C3231,IF(C3231+1=StepsPerSubsample,0,C3231+1))</f>
        <v>13</v>
      </c>
      <c r="D3232" s="1">
        <f t="shared" si="152"/>
        <v>4</v>
      </c>
      <c r="E3232" s="1" t="str">
        <f>INDEX(Protocol[Mark],MATCH(C3232,Protocol[Step],0))</f>
        <v>12Azd</v>
      </c>
      <c r="F3232" s="151" t="str">
        <f>INDEX(Variables[Variable],MATCH(Systematic[[#This Row],[VariableIndex]],Variables[Index],0))</f>
        <v>Flux control ratio</v>
      </c>
      <c r="G3232" s="134">
        <f>Systematic[[#This Row],[Sample]]*1000000+Systematic[[#This Row],[SubSample]]*10000+Systematic[[#This Row],[VariableIndex]]</f>
        <v>9010004</v>
      </c>
      <c r="H3232" s="134">
        <f>Systematic[[#This Row],[SampleVariableLabel]]+100*Systematic[[#This Row],[State]]</f>
        <v>9011304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9</v>
      </c>
      <c r="B3233" s="1">
        <f t="shared" si="151"/>
        <v>1</v>
      </c>
      <c r="C3233" s="1">
        <f>IF(Systematic[[#This Row],[VariableIndex]]&gt;1,C3232,IF(C3232+1=StepsPerSubsample,0,C3232+1))</f>
        <v>13</v>
      </c>
      <c r="D3233" s="1">
        <f t="shared" si="152"/>
        <v>5</v>
      </c>
      <c r="E3233" s="1" t="str">
        <f>INDEX(Protocol[Mark],MATCH(C3233,Protocol[Step],0))</f>
        <v>12Azd</v>
      </c>
      <c r="F3233" s="151" t="str">
        <f>INDEX(Variables[Variable],MATCH(Systematic[[#This Row],[VariableIndex]],Variables[Index],0))</f>
        <v>Specific flux (mt)</v>
      </c>
      <c r="G3233" s="134">
        <f>Systematic[[#This Row],[Sample]]*1000000+Systematic[[#This Row],[SubSample]]*10000+Systematic[[#This Row],[VariableIndex]]</f>
        <v>9010005</v>
      </c>
      <c r="H3233" s="134">
        <f>Systematic[[#This Row],[SampleVariableLabel]]+100*Systematic[[#This Row],[State]]</f>
        <v>9011305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9</v>
      </c>
      <c r="B3234" s="1">
        <f t="shared" si="151"/>
        <v>1</v>
      </c>
      <c r="C3234" s="1">
        <f>IF(Systematic[[#This Row],[VariableIndex]]&gt;1,C3233,IF(C3233+1=StepsPerSubsample,0,C3233+1))</f>
        <v>13</v>
      </c>
      <c r="D3234" s="1">
        <f t="shared" si="152"/>
        <v>6</v>
      </c>
      <c r="E3234" s="1" t="str">
        <f>INDEX(Protocol[Mark],MATCH(C3234,Protocol[Step],0))</f>
        <v>12Azd</v>
      </c>
      <c r="F3234" s="151" t="str">
        <f>INDEX(Variables[Variable],MATCH(Systematic[[#This Row],[VariableIndex]],Variables[Index],0))</f>
        <v>FCR (mt: ROX-corr.)</v>
      </c>
      <c r="G3234" s="134">
        <f>Systematic[[#This Row],[Sample]]*1000000+Systematic[[#This Row],[SubSample]]*10000+Systematic[[#This Row],[VariableIndex]]</f>
        <v>9010006</v>
      </c>
      <c r="H3234" s="134">
        <f>Systematic[[#This Row],[SampleVariableLabel]]+100*Systematic[[#This Row],[State]]</f>
        <v>9011306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9</v>
      </c>
      <c r="B3235" s="1">
        <f t="shared" si="151"/>
        <v>1</v>
      </c>
      <c r="C3235" s="1">
        <f>IF(Systematic[[#This Row],[VariableIndex]]&gt;1,C3234,IF(C3234+1=StepsPerSubsample,0,C3234+1))</f>
        <v>13</v>
      </c>
      <c r="D3235" s="1">
        <f t="shared" si="152"/>
        <v>7</v>
      </c>
      <c r="E3235" s="1" t="str">
        <f>INDEX(Protocol[Mark],MATCH(C3235,Protocol[Step],0))</f>
        <v>12Azd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9010007</v>
      </c>
      <c r="H3235" s="134">
        <f>Systematic[[#This Row],[SampleVariableLabel]]+100*Systematic[[#This Row],[State]]</f>
        <v>9011307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9</v>
      </c>
      <c r="B3236" s="1">
        <f t="shared" si="151"/>
        <v>2</v>
      </c>
      <c r="C3236" s="1">
        <f>IF(Systematic[[#This Row],[VariableIndex]]&gt;1,C3235,IF(C3235+1=StepsPerSubsample,0,C3235+1))</f>
        <v>0</v>
      </c>
      <c r="D3236" s="1">
        <f t="shared" si="152"/>
        <v>1</v>
      </c>
      <c r="E3236" s="1" t="str">
        <f>INDEX(Protocol[Mark],MATCH(C3236,Protocol[Step],0))</f>
        <v>1ce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9020001</v>
      </c>
      <c r="H3236" s="134">
        <f>Systematic[[#This Row],[SampleVariableLabel]]+100*Systematic[[#This Row],[State]]</f>
        <v>9020001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9</v>
      </c>
      <c r="B3237" s="1">
        <f t="shared" si="151"/>
        <v>2</v>
      </c>
      <c r="C3237" s="1">
        <f>IF(Systematic[[#This Row],[VariableIndex]]&gt;1,C3236,IF(C3236+1=StepsPerSubsample,0,C3236+1))</f>
        <v>0</v>
      </c>
      <c r="D3237" s="1">
        <f t="shared" si="152"/>
        <v>2</v>
      </c>
      <c r="E3237" s="1" t="str">
        <f>INDEX(Protocol[Mark],MATCH(C3237,Protocol[Step],0))</f>
        <v>1ce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9020002</v>
      </c>
      <c r="H3237" s="134">
        <f>Systematic[[#This Row],[SampleVariableLabel]]+100*Systematic[[#This Row],[State]]</f>
        <v>9020002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9</v>
      </c>
      <c r="B3238" s="1">
        <f t="shared" si="151"/>
        <v>2</v>
      </c>
      <c r="C3238" s="1">
        <f>IF(Systematic[[#This Row],[VariableIndex]]&gt;1,C3237,IF(C3237+1=StepsPerSubsample,0,C3237+1))</f>
        <v>0</v>
      </c>
      <c r="D3238" s="1">
        <f t="shared" si="152"/>
        <v>3</v>
      </c>
      <c r="E3238" s="1" t="str">
        <f>INDEX(Protocol[Mark],MATCH(C3238,Protocol[Step],0))</f>
        <v>1ce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9020003</v>
      </c>
      <c r="H3238" s="134">
        <f>Systematic[[#This Row],[SampleVariableLabel]]+100*Systematic[[#This Row],[State]]</f>
        <v>9020003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9</v>
      </c>
      <c r="B3239" s="1">
        <f t="shared" si="151"/>
        <v>2</v>
      </c>
      <c r="C3239" s="1">
        <f>IF(Systematic[[#This Row],[VariableIndex]]&gt;1,C3238,IF(C3238+1=StepsPerSubsample,0,C3238+1))</f>
        <v>0</v>
      </c>
      <c r="D3239" s="1">
        <f t="shared" si="152"/>
        <v>4</v>
      </c>
      <c r="E3239" s="1" t="str">
        <f>INDEX(Protocol[Mark],MATCH(C3239,Protocol[Step],0))</f>
        <v>1ce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9020004</v>
      </c>
      <c r="H3239" s="134">
        <f>Systematic[[#This Row],[SampleVariableLabel]]+100*Systematic[[#This Row],[State]]</f>
        <v>9020004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9</v>
      </c>
      <c r="B3240" s="1">
        <f t="shared" si="151"/>
        <v>2</v>
      </c>
      <c r="C3240" s="1">
        <f>IF(Systematic[[#This Row],[VariableIndex]]&gt;1,C3239,IF(C3239+1=StepsPerSubsample,0,C3239+1))</f>
        <v>0</v>
      </c>
      <c r="D3240" s="1">
        <f t="shared" si="152"/>
        <v>5</v>
      </c>
      <c r="E3240" s="1" t="str">
        <f>INDEX(Protocol[Mark],MATCH(C3240,Protocol[Step],0))</f>
        <v>1ce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9020005</v>
      </c>
      <c r="H3240" s="134">
        <f>Systematic[[#This Row],[SampleVariableLabel]]+100*Systematic[[#This Row],[State]]</f>
        <v>9020005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9</v>
      </c>
      <c r="B3241" s="1">
        <f t="shared" ref="B3241:B3304" si="154">IF(OR(C3241&gt;0,D3241&gt;1),B3240,IF(B3240=SubsamplesPerSample,1,B3240+1))</f>
        <v>2</v>
      </c>
      <c r="C3241" s="1">
        <f>IF(Systematic[[#This Row],[VariableIndex]]&gt;1,C3240,IF(C3240+1=StepsPerSubsample,0,C3240+1))</f>
        <v>0</v>
      </c>
      <c r="D3241" s="1">
        <f t="shared" si="152"/>
        <v>6</v>
      </c>
      <c r="E3241" s="1" t="str">
        <f>INDEX(Protocol[Mark],MATCH(C3241,Protocol[Step],0))</f>
        <v>1ce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9020006</v>
      </c>
      <c r="H3241" s="134">
        <f>Systematic[[#This Row],[SampleVariableLabel]]+100*Systematic[[#This Row],[State]]</f>
        <v>9020006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9</v>
      </c>
      <c r="B3242" s="1">
        <f t="shared" si="154"/>
        <v>2</v>
      </c>
      <c r="C3242" s="1">
        <f>IF(Systematic[[#This Row],[VariableIndex]]&gt;1,C3241,IF(C3241+1=StepsPerSubsample,0,C3241+1))</f>
        <v>0</v>
      </c>
      <c r="D3242" s="1">
        <f t="shared" si="152"/>
        <v>7</v>
      </c>
      <c r="E3242" s="1" t="str">
        <f>INDEX(Protocol[Mark],MATCH(C3242,Protocol[Step],0))</f>
        <v>1ce</v>
      </c>
      <c r="F3242" s="151" t="str">
        <f>INDEX(Variables[Variable],MATCH(Systematic[[#This Row],[VariableIndex]],Variables[Index],0))</f>
        <v>FCR (mt: ROX-corr.)</v>
      </c>
      <c r="G3242" s="134">
        <f>Systematic[[#This Row],[Sample]]*1000000+Systematic[[#This Row],[SubSample]]*10000+Systematic[[#This Row],[VariableIndex]]</f>
        <v>9020007</v>
      </c>
      <c r="H3242" s="134">
        <f>Systematic[[#This Row],[SampleVariableLabel]]+100*Systematic[[#This Row],[State]]</f>
        <v>9020007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9</v>
      </c>
      <c r="B3243" s="1">
        <f t="shared" si="154"/>
        <v>2</v>
      </c>
      <c r="C3243" s="1">
        <f>IF(Systematic[[#This Row],[VariableIndex]]&gt;1,C3242,IF(C3242+1=StepsPerSubsample,0,C3242+1))</f>
        <v>1</v>
      </c>
      <c r="D3243" s="1">
        <f t="shared" si="152"/>
        <v>1</v>
      </c>
      <c r="E3243" s="1" t="str">
        <f>INDEX(Protocol[Mark],MATCH(C3243,Protocol[Step],0))</f>
        <v>2P10</v>
      </c>
      <c r="F3243" s="151" t="str">
        <f>INDEX(Variables[Variable],MATCH(Systematic[[#This Row],[VariableIndex]],Variables[Index],0))</f>
        <v>O2 concentration</v>
      </c>
      <c r="G3243" s="134">
        <f>Systematic[[#This Row],[Sample]]*1000000+Systematic[[#This Row],[SubSample]]*10000+Systematic[[#This Row],[VariableIndex]]</f>
        <v>9020001</v>
      </c>
      <c r="H3243" s="134">
        <f>Systematic[[#This Row],[SampleVariableLabel]]+100*Systematic[[#This Row],[State]]</f>
        <v>9020101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9</v>
      </c>
      <c r="B3244" s="1">
        <f t="shared" si="154"/>
        <v>2</v>
      </c>
      <c r="C3244" s="1">
        <f>IF(Systematic[[#This Row],[VariableIndex]]&gt;1,C3243,IF(C3243+1=StepsPerSubsample,0,C3243+1))</f>
        <v>1</v>
      </c>
      <c r="D3244" s="1">
        <f t="shared" si="152"/>
        <v>2</v>
      </c>
      <c r="E3244" s="1" t="str">
        <f>INDEX(Protocol[Mark],MATCH(C3244,Protocol[Step],0))</f>
        <v>2P10</v>
      </c>
      <c r="F3244" s="151" t="str">
        <f>INDEX(Variables[Variable],MATCH(Systematic[[#This Row],[VariableIndex]],Variables[Index],0))</f>
        <v>O2 flux per volume</v>
      </c>
      <c r="G3244" s="134">
        <f>Systematic[[#This Row],[Sample]]*1000000+Systematic[[#This Row],[SubSample]]*10000+Systematic[[#This Row],[VariableIndex]]</f>
        <v>9020002</v>
      </c>
      <c r="H3244" s="134">
        <f>Systematic[[#This Row],[SampleVariableLabel]]+100*Systematic[[#This Row],[State]]</f>
        <v>9020102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9</v>
      </c>
      <c r="B3245" s="1">
        <f t="shared" si="154"/>
        <v>2</v>
      </c>
      <c r="C3245" s="1">
        <f>IF(Systematic[[#This Row],[VariableIndex]]&gt;1,C3244,IF(C3244+1=StepsPerSubsample,0,C3244+1))</f>
        <v>1</v>
      </c>
      <c r="D3245" s="1">
        <f t="shared" si="152"/>
        <v>3</v>
      </c>
      <c r="E3245" s="1" t="str">
        <f>INDEX(Protocol[Mark],MATCH(C3245,Protocol[Step],0))</f>
        <v>2P10</v>
      </c>
      <c r="F3245" s="151" t="str">
        <f>INDEX(Variables[Variable],MATCH(Systematic[[#This Row],[VariableIndex]],Variables[Index],0))</f>
        <v>Specific flux</v>
      </c>
      <c r="G3245" s="134">
        <f>Systematic[[#This Row],[Sample]]*1000000+Systematic[[#This Row],[SubSample]]*10000+Systematic[[#This Row],[VariableIndex]]</f>
        <v>9020003</v>
      </c>
      <c r="H3245" s="134">
        <f>Systematic[[#This Row],[SampleVariableLabel]]+100*Systematic[[#This Row],[State]]</f>
        <v>9020103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9</v>
      </c>
      <c r="B3246" s="1">
        <f t="shared" si="154"/>
        <v>2</v>
      </c>
      <c r="C3246" s="1">
        <f>IF(Systematic[[#This Row],[VariableIndex]]&gt;1,C3245,IF(C3245+1=StepsPerSubsample,0,C3245+1))</f>
        <v>1</v>
      </c>
      <c r="D3246" s="1">
        <f t="shared" si="152"/>
        <v>4</v>
      </c>
      <c r="E3246" s="1" t="str">
        <f>INDEX(Protocol[Mark],MATCH(C3246,Protocol[Step],0))</f>
        <v>2P10</v>
      </c>
      <c r="F3246" s="151" t="str">
        <f>INDEX(Variables[Variable],MATCH(Systematic[[#This Row],[VariableIndex]],Variables[Index],0))</f>
        <v>Flux control ratio</v>
      </c>
      <c r="G3246" s="134">
        <f>Systematic[[#This Row],[Sample]]*1000000+Systematic[[#This Row],[SubSample]]*10000+Systematic[[#This Row],[VariableIndex]]</f>
        <v>9020004</v>
      </c>
      <c r="H3246" s="134">
        <f>Systematic[[#This Row],[SampleVariableLabel]]+100*Systematic[[#This Row],[State]]</f>
        <v>9020104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9</v>
      </c>
      <c r="B3247" s="1">
        <f t="shared" si="154"/>
        <v>2</v>
      </c>
      <c r="C3247" s="1">
        <f>IF(Systematic[[#This Row],[VariableIndex]]&gt;1,C3246,IF(C3246+1=StepsPerSubsample,0,C3246+1))</f>
        <v>1</v>
      </c>
      <c r="D3247" s="1">
        <f t="shared" si="152"/>
        <v>5</v>
      </c>
      <c r="E3247" s="1" t="str">
        <f>INDEX(Protocol[Mark],MATCH(C3247,Protocol[Step],0))</f>
        <v>2P10</v>
      </c>
      <c r="F3247" s="151" t="str">
        <f>INDEX(Variables[Variable],MATCH(Systematic[[#This Row],[VariableIndex]],Variables[Index],0))</f>
        <v>Specific flux (mt)</v>
      </c>
      <c r="G3247" s="134">
        <f>Systematic[[#This Row],[Sample]]*1000000+Systematic[[#This Row],[SubSample]]*10000+Systematic[[#This Row],[VariableIndex]]</f>
        <v>9020005</v>
      </c>
      <c r="H3247" s="134">
        <f>Systematic[[#This Row],[SampleVariableLabel]]+100*Systematic[[#This Row],[State]]</f>
        <v>9020105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9</v>
      </c>
      <c r="B3248" s="1">
        <f t="shared" si="154"/>
        <v>2</v>
      </c>
      <c r="C3248" s="1">
        <f>IF(Systematic[[#This Row],[VariableIndex]]&gt;1,C3247,IF(C3247+1=StepsPerSubsample,0,C3247+1))</f>
        <v>1</v>
      </c>
      <c r="D3248" s="1">
        <f t="shared" si="152"/>
        <v>6</v>
      </c>
      <c r="E3248" s="1" t="str">
        <f>INDEX(Protocol[Mark],MATCH(C3248,Protocol[Step],0))</f>
        <v>2P10</v>
      </c>
      <c r="F3248" s="151" t="str">
        <f>INDEX(Variables[Variable],MATCH(Systematic[[#This Row],[VariableIndex]],Variables[Index],0))</f>
        <v>FCR (mt: ROX-corr.)</v>
      </c>
      <c r="G3248" s="134">
        <f>Systematic[[#This Row],[Sample]]*1000000+Systematic[[#This Row],[SubSample]]*10000+Systematic[[#This Row],[VariableIndex]]</f>
        <v>9020006</v>
      </c>
      <c r="H3248" s="134">
        <f>Systematic[[#This Row],[SampleVariableLabel]]+100*Systematic[[#This Row],[State]]</f>
        <v>9020106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9</v>
      </c>
      <c r="B3249" s="1">
        <f t="shared" si="154"/>
        <v>2</v>
      </c>
      <c r="C3249" s="1">
        <f>IF(Systematic[[#This Row],[VariableIndex]]&gt;1,C3248,IF(C3248+1=StepsPerSubsample,0,C3248+1))</f>
        <v>1</v>
      </c>
      <c r="D3249" s="1">
        <f t="shared" si="152"/>
        <v>7</v>
      </c>
      <c r="E3249" s="1" t="str">
        <f>INDEX(Protocol[Mark],MATCH(C3249,Protocol[Step],0))</f>
        <v>2P10</v>
      </c>
      <c r="F3249" s="151" t="str">
        <f>INDEX(Variables[Variable],MATCH(Systematic[[#This Row],[VariableIndex]],Variables[Index],0))</f>
        <v>FCR (mt: ROX-corr.)</v>
      </c>
      <c r="G3249" s="134">
        <f>Systematic[[#This Row],[Sample]]*1000000+Systematic[[#This Row],[SubSample]]*10000+Systematic[[#This Row],[VariableIndex]]</f>
        <v>9020007</v>
      </c>
      <c r="H3249" s="134">
        <f>Systematic[[#This Row],[SampleVariableLabel]]+100*Systematic[[#This Row],[State]]</f>
        <v>9020107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9</v>
      </c>
      <c r="B3250" s="1">
        <f t="shared" si="154"/>
        <v>2</v>
      </c>
      <c r="C3250" s="1">
        <f>IF(Systematic[[#This Row],[VariableIndex]]&gt;1,C3249,IF(C3249+1=StepsPerSubsample,0,C3249+1))</f>
        <v>2</v>
      </c>
      <c r="D3250" s="1">
        <f t="shared" si="152"/>
        <v>1</v>
      </c>
      <c r="E3250" s="1" t="str">
        <f>INDEX(Protocol[Mark],MATCH(C3250,Protocol[Step],0))</f>
        <v>3Omy</v>
      </c>
      <c r="F3250" s="151" t="str">
        <f>INDEX(Variables[Variable],MATCH(Systematic[[#This Row],[VariableIndex]],Variables[Index],0))</f>
        <v>O2 concentration</v>
      </c>
      <c r="G3250" s="134">
        <f>Systematic[[#This Row],[Sample]]*1000000+Systematic[[#This Row],[SubSample]]*10000+Systematic[[#This Row],[VariableIndex]]</f>
        <v>9020001</v>
      </c>
      <c r="H3250" s="134">
        <f>Systematic[[#This Row],[SampleVariableLabel]]+100*Systematic[[#This Row],[State]]</f>
        <v>9020201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9</v>
      </c>
      <c r="B3251" s="1">
        <f t="shared" si="154"/>
        <v>2</v>
      </c>
      <c r="C3251" s="1">
        <f>IF(Systematic[[#This Row],[VariableIndex]]&gt;1,C3250,IF(C3250+1=StepsPerSubsample,0,C3250+1))</f>
        <v>2</v>
      </c>
      <c r="D3251" s="1">
        <f t="shared" si="152"/>
        <v>2</v>
      </c>
      <c r="E3251" s="1" t="str">
        <f>INDEX(Protocol[Mark],MATCH(C3251,Protocol[Step],0))</f>
        <v>3Omy</v>
      </c>
      <c r="F3251" s="151" t="str">
        <f>INDEX(Variables[Variable],MATCH(Systematic[[#This Row],[VariableIndex]],Variables[Index],0))</f>
        <v>O2 flux per volume</v>
      </c>
      <c r="G3251" s="134">
        <f>Systematic[[#This Row],[Sample]]*1000000+Systematic[[#This Row],[SubSample]]*10000+Systematic[[#This Row],[VariableIndex]]</f>
        <v>9020002</v>
      </c>
      <c r="H3251" s="134">
        <f>Systematic[[#This Row],[SampleVariableLabel]]+100*Systematic[[#This Row],[State]]</f>
        <v>9020202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9</v>
      </c>
      <c r="B3252" s="1">
        <f t="shared" si="154"/>
        <v>2</v>
      </c>
      <c r="C3252" s="1">
        <f>IF(Systematic[[#This Row],[VariableIndex]]&gt;1,C3251,IF(C3251+1=StepsPerSubsample,0,C3251+1))</f>
        <v>2</v>
      </c>
      <c r="D3252" s="1">
        <f t="shared" si="152"/>
        <v>3</v>
      </c>
      <c r="E3252" s="1" t="str">
        <f>INDEX(Protocol[Mark],MATCH(C3252,Protocol[Step],0))</f>
        <v>3Omy</v>
      </c>
      <c r="F3252" s="151" t="str">
        <f>INDEX(Variables[Variable],MATCH(Systematic[[#This Row],[VariableIndex]],Variables[Index],0))</f>
        <v>Specific flux</v>
      </c>
      <c r="G3252" s="134">
        <f>Systematic[[#This Row],[Sample]]*1000000+Systematic[[#This Row],[SubSample]]*10000+Systematic[[#This Row],[VariableIndex]]</f>
        <v>9020003</v>
      </c>
      <c r="H3252" s="134">
        <f>Systematic[[#This Row],[SampleVariableLabel]]+100*Systematic[[#This Row],[State]]</f>
        <v>9020203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9</v>
      </c>
      <c r="B3253" s="1">
        <f t="shared" si="154"/>
        <v>2</v>
      </c>
      <c r="C3253" s="1">
        <f>IF(Systematic[[#This Row],[VariableIndex]]&gt;1,C3252,IF(C3252+1=StepsPerSubsample,0,C3252+1))</f>
        <v>2</v>
      </c>
      <c r="D3253" s="1">
        <f t="shared" si="152"/>
        <v>4</v>
      </c>
      <c r="E3253" s="1" t="str">
        <f>INDEX(Protocol[Mark],MATCH(C3253,Protocol[Step],0))</f>
        <v>3Omy</v>
      </c>
      <c r="F3253" s="151" t="str">
        <f>INDEX(Variables[Variable],MATCH(Systematic[[#This Row],[VariableIndex]],Variables[Index],0))</f>
        <v>Flux control ratio</v>
      </c>
      <c r="G3253" s="134">
        <f>Systematic[[#This Row],[Sample]]*1000000+Systematic[[#This Row],[SubSample]]*10000+Systematic[[#This Row],[VariableIndex]]</f>
        <v>9020004</v>
      </c>
      <c r="H3253" s="134">
        <f>Systematic[[#This Row],[SampleVariableLabel]]+100*Systematic[[#This Row],[State]]</f>
        <v>9020204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9</v>
      </c>
      <c r="B3254" s="1">
        <f t="shared" si="154"/>
        <v>2</v>
      </c>
      <c r="C3254" s="1">
        <f>IF(Systematic[[#This Row],[VariableIndex]]&gt;1,C3253,IF(C3253+1=StepsPerSubsample,0,C3253+1))</f>
        <v>2</v>
      </c>
      <c r="D3254" s="1">
        <f t="shared" si="152"/>
        <v>5</v>
      </c>
      <c r="E3254" s="1" t="str">
        <f>INDEX(Protocol[Mark],MATCH(C3254,Protocol[Step],0))</f>
        <v>3Omy</v>
      </c>
      <c r="F3254" s="151" t="str">
        <f>INDEX(Variables[Variable],MATCH(Systematic[[#This Row],[VariableIndex]],Variables[Index],0))</f>
        <v>Specific flux (mt)</v>
      </c>
      <c r="G3254" s="134">
        <f>Systematic[[#This Row],[Sample]]*1000000+Systematic[[#This Row],[SubSample]]*10000+Systematic[[#This Row],[VariableIndex]]</f>
        <v>9020005</v>
      </c>
      <c r="H3254" s="134">
        <f>Systematic[[#This Row],[SampleVariableLabel]]+100*Systematic[[#This Row],[State]]</f>
        <v>9020205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9</v>
      </c>
      <c r="B3255" s="1">
        <f t="shared" si="154"/>
        <v>2</v>
      </c>
      <c r="C3255" s="1">
        <f>IF(Systematic[[#This Row],[VariableIndex]]&gt;1,C3254,IF(C3254+1=StepsPerSubsample,0,C3254+1))</f>
        <v>2</v>
      </c>
      <c r="D3255" s="1">
        <f t="shared" si="152"/>
        <v>6</v>
      </c>
      <c r="E3255" s="1" t="str">
        <f>INDEX(Protocol[Mark],MATCH(C3255,Protocol[Step],0))</f>
        <v>3Omy</v>
      </c>
      <c r="F3255" s="151" t="str">
        <f>INDEX(Variables[Variable],MATCH(Systematic[[#This Row],[VariableIndex]],Variables[Index],0))</f>
        <v>FCR (mt: ROX-corr.)</v>
      </c>
      <c r="G3255" s="134">
        <f>Systematic[[#This Row],[Sample]]*1000000+Systematic[[#This Row],[SubSample]]*10000+Systematic[[#This Row],[VariableIndex]]</f>
        <v>9020006</v>
      </c>
      <c r="H3255" s="134">
        <f>Systematic[[#This Row],[SampleVariableLabel]]+100*Systematic[[#This Row],[State]]</f>
        <v>9020206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9</v>
      </c>
      <c r="B3256" s="1">
        <f t="shared" si="154"/>
        <v>2</v>
      </c>
      <c r="C3256" s="1">
        <f>IF(Systematic[[#This Row],[VariableIndex]]&gt;1,C3255,IF(C3255+1=StepsPerSubsample,0,C3255+1))</f>
        <v>2</v>
      </c>
      <c r="D3256" s="1">
        <f t="shared" si="152"/>
        <v>7</v>
      </c>
      <c r="E3256" s="1" t="str">
        <f>INDEX(Protocol[Mark],MATCH(C3256,Protocol[Step],0))</f>
        <v>3Omy</v>
      </c>
      <c r="F3256" s="151" t="str">
        <f>INDEX(Variables[Variable],MATCH(Systematic[[#This Row],[VariableIndex]],Variables[Index],0))</f>
        <v>FCR (mt: ROX-corr.)</v>
      </c>
      <c r="G3256" s="134">
        <f>Systematic[[#This Row],[Sample]]*1000000+Systematic[[#This Row],[SubSample]]*10000+Systematic[[#This Row],[VariableIndex]]</f>
        <v>9020007</v>
      </c>
      <c r="H3256" s="134">
        <f>Systematic[[#This Row],[SampleVariableLabel]]+100*Systematic[[#This Row],[State]]</f>
        <v>9020207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9</v>
      </c>
      <c r="B3257" s="1">
        <f t="shared" si="154"/>
        <v>2</v>
      </c>
      <c r="C3257" s="1">
        <f>IF(Systematic[[#This Row],[VariableIndex]]&gt;1,C3256,IF(C3256+1=StepsPerSubsample,0,C3256+1))</f>
        <v>3</v>
      </c>
      <c r="D3257" s="1">
        <f t="shared" si="152"/>
        <v>1</v>
      </c>
      <c r="E3257" s="1" t="str">
        <f>INDEX(Protocol[Mark],MATCH(C3257,Protocol[Step],0))</f>
        <v>4U</v>
      </c>
      <c r="F3257" s="151" t="str">
        <f>INDEX(Variables[Variable],MATCH(Systematic[[#This Row],[VariableIndex]],Variables[Index],0))</f>
        <v>O2 concentration</v>
      </c>
      <c r="G3257" s="134">
        <f>Systematic[[#This Row],[Sample]]*1000000+Systematic[[#This Row],[SubSample]]*10000+Systematic[[#This Row],[VariableIndex]]</f>
        <v>9020001</v>
      </c>
      <c r="H3257" s="134">
        <f>Systematic[[#This Row],[SampleVariableLabel]]+100*Systematic[[#This Row],[State]]</f>
        <v>9020301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9</v>
      </c>
      <c r="B3258" s="1">
        <f t="shared" si="154"/>
        <v>2</v>
      </c>
      <c r="C3258" s="1">
        <f>IF(Systematic[[#This Row],[VariableIndex]]&gt;1,C3257,IF(C3257+1=StepsPerSubsample,0,C3257+1))</f>
        <v>3</v>
      </c>
      <c r="D3258" s="1">
        <f t="shared" si="152"/>
        <v>2</v>
      </c>
      <c r="E3258" s="1" t="str">
        <f>INDEX(Protocol[Mark],MATCH(C3258,Protocol[Step],0))</f>
        <v>4U</v>
      </c>
      <c r="F3258" s="151" t="str">
        <f>INDEX(Variables[Variable],MATCH(Systematic[[#This Row],[VariableIndex]],Variables[Index],0))</f>
        <v>O2 flux per volume</v>
      </c>
      <c r="G3258" s="134">
        <f>Systematic[[#This Row],[Sample]]*1000000+Systematic[[#This Row],[SubSample]]*10000+Systematic[[#This Row],[VariableIndex]]</f>
        <v>9020002</v>
      </c>
      <c r="H3258" s="134">
        <f>Systematic[[#This Row],[SampleVariableLabel]]+100*Systematic[[#This Row],[State]]</f>
        <v>9020302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9</v>
      </c>
      <c r="B3259" s="1">
        <f t="shared" si="154"/>
        <v>2</v>
      </c>
      <c r="C3259" s="1">
        <f>IF(Systematic[[#This Row],[VariableIndex]]&gt;1,C3258,IF(C3258+1=StepsPerSubsample,0,C3258+1))</f>
        <v>3</v>
      </c>
      <c r="D3259" s="1">
        <f t="shared" si="152"/>
        <v>3</v>
      </c>
      <c r="E3259" s="1" t="str">
        <f>INDEX(Protocol[Mark],MATCH(C3259,Protocol[Step],0))</f>
        <v>4U</v>
      </c>
      <c r="F3259" s="151" t="str">
        <f>INDEX(Variables[Variable],MATCH(Systematic[[#This Row],[VariableIndex]],Variables[Index],0))</f>
        <v>Specific flux</v>
      </c>
      <c r="G3259" s="134">
        <f>Systematic[[#This Row],[Sample]]*1000000+Systematic[[#This Row],[SubSample]]*10000+Systematic[[#This Row],[VariableIndex]]</f>
        <v>9020003</v>
      </c>
      <c r="H3259" s="134">
        <f>Systematic[[#This Row],[SampleVariableLabel]]+100*Systematic[[#This Row],[State]]</f>
        <v>9020303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9</v>
      </c>
      <c r="B3260" s="1">
        <f t="shared" si="154"/>
        <v>2</v>
      </c>
      <c r="C3260" s="1">
        <f>IF(Systematic[[#This Row],[VariableIndex]]&gt;1,C3259,IF(C3259+1=StepsPerSubsample,0,C3259+1))</f>
        <v>3</v>
      </c>
      <c r="D3260" s="1">
        <f t="shared" si="152"/>
        <v>4</v>
      </c>
      <c r="E3260" s="1" t="str">
        <f>INDEX(Protocol[Mark],MATCH(C3260,Protocol[Step],0))</f>
        <v>4U</v>
      </c>
      <c r="F3260" s="151" t="str">
        <f>INDEX(Variables[Variable],MATCH(Systematic[[#This Row],[VariableIndex]],Variables[Index],0))</f>
        <v>Flux control ratio</v>
      </c>
      <c r="G3260" s="134">
        <f>Systematic[[#This Row],[Sample]]*1000000+Systematic[[#This Row],[SubSample]]*10000+Systematic[[#This Row],[VariableIndex]]</f>
        <v>9020004</v>
      </c>
      <c r="H3260" s="134">
        <f>Systematic[[#This Row],[SampleVariableLabel]]+100*Systematic[[#This Row],[State]]</f>
        <v>9020304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9</v>
      </c>
      <c r="B3261" s="1">
        <f t="shared" si="154"/>
        <v>2</v>
      </c>
      <c r="C3261" s="1">
        <f>IF(Systematic[[#This Row],[VariableIndex]]&gt;1,C3260,IF(C3260+1=StepsPerSubsample,0,C3260+1))</f>
        <v>3</v>
      </c>
      <c r="D3261" s="1">
        <f t="shared" si="152"/>
        <v>5</v>
      </c>
      <c r="E3261" s="1" t="str">
        <f>INDEX(Protocol[Mark],MATCH(C3261,Protocol[Step],0))</f>
        <v>4U</v>
      </c>
      <c r="F3261" s="151" t="str">
        <f>INDEX(Variables[Variable],MATCH(Systematic[[#This Row],[VariableIndex]],Variables[Index],0))</f>
        <v>Specific flux (mt)</v>
      </c>
      <c r="G3261" s="134">
        <f>Systematic[[#This Row],[Sample]]*1000000+Systematic[[#This Row],[SubSample]]*10000+Systematic[[#This Row],[VariableIndex]]</f>
        <v>9020005</v>
      </c>
      <c r="H3261" s="134">
        <f>Systematic[[#This Row],[SampleVariableLabel]]+100*Systematic[[#This Row],[State]]</f>
        <v>9020305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9</v>
      </c>
      <c r="B3262" s="1">
        <f t="shared" si="154"/>
        <v>2</v>
      </c>
      <c r="C3262" s="1">
        <f>IF(Systematic[[#This Row],[VariableIndex]]&gt;1,C3261,IF(C3261+1=StepsPerSubsample,0,C3261+1))</f>
        <v>3</v>
      </c>
      <c r="D3262" s="1">
        <f t="shared" si="152"/>
        <v>6</v>
      </c>
      <c r="E3262" s="1" t="str">
        <f>INDEX(Protocol[Mark],MATCH(C3262,Protocol[Step],0))</f>
        <v>4U</v>
      </c>
      <c r="F3262" s="151" t="str">
        <f>INDEX(Variables[Variable],MATCH(Systematic[[#This Row],[VariableIndex]],Variables[Index],0))</f>
        <v>FCR (mt: ROX-corr.)</v>
      </c>
      <c r="G3262" s="134">
        <f>Systematic[[#This Row],[Sample]]*1000000+Systematic[[#This Row],[SubSample]]*10000+Systematic[[#This Row],[VariableIndex]]</f>
        <v>9020006</v>
      </c>
      <c r="H3262" s="134">
        <f>Systematic[[#This Row],[SampleVariableLabel]]+100*Systematic[[#This Row],[State]]</f>
        <v>9020306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9</v>
      </c>
      <c r="B3263" s="1">
        <f t="shared" si="154"/>
        <v>2</v>
      </c>
      <c r="C3263" s="1">
        <f>IF(Systematic[[#This Row],[VariableIndex]]&gt;1,C3262,IF(C3262+1=StepsPerSubsample,0,C3262+1))</f>
        <v>3</v>
      </c>
      <c r="D3263" s="1">
        <f t="shared" si="152"/>
        <v>7</v>
      </c>
      <c r="E3263" s="1" t="str">
        <f>INDEX(Protocol[Mark],MATCH(C3263,Protocol[Step],0))</f>
        <v>4U</v>
      </c>
      <c r="F3263" s="151" t="str">
        <f>INDEX(Variables[Variable],MATCH(Systematic[[#This Row],[VariableIndex]],Variables[Index],0))</f>
        <v>FCR (mt: ROX-corr.)</v>
      </c>
      <c r="G3263" s="134">
        <f>Systematic[[#This Row],[Sample]]*1000000+Systematic[[#This Row],[SubSample]]*10000+Systematic[[#This Row],[VariableIndex]]</f>
        <v>9020007</v>
      </c>
      <c r="H3263" s="134">
        <f>Systematic[[#This Row],[SampleVariableLabel]]+100*Systematic[[#This Row],[State]]</f>
        <v>9020307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9</v>
      </c>
      <c r="B3264" s="1">
        <f t="shared" si="154"/>
        <v>2</v>
      </c>
      <c r="C3264" s="1">
        <f>IF(Systematic[[#This Row],[VariableIndex]]&gt;1,C3263,IF(C3263+1=StepsPerSubsample,0,C3263+1))</f>
        <v>4</v>
      </c>
      <c r="D3264" s="1">
        <f t="shared" si="152"/>
        <v>1</v>
      </c>
      <c r="E3264" s="1" t="str">
        <f>INDEX(Protocol[Mark],MATCH(C3264,Protocol[Step],0))</f>
        <v>5Glc</v>
      </c>
      <c r="F3264" s="151" t="str">
        <f>INDEX(Variables[Variable],MATCH(Systematic[[#This Row],[VariableIndex]],Variables[Index],0))</f>
        <v>O2 concentration</v>
      </c>
      <c r="G3264" s="134">
        <f>Systematic[[#This Row],[Sample]]*1000000+Systematic[[#This Row],[SubSample]]*10000+Systematic[[#This Row],[VariableIndex]]</f>
        <v>9020001</v>
      </c>
      <c r="H3264" s="134">
        <f>Systematic[[#This Row],[SampleVariableLabel]]+100*Systematic[[#This Row],[State]]</f>
        <v>9020401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9</v>
      </c>
      <c r="B3265" s="1">
        <f t="shared" si="154"/>
        <v>2</v>
      </c>
      <c r="C3265" s="1">
        <f>IF(Systematic[[#This Row],[VariableIndex]]&gt;1,C3264,IF(C3264+1=StepsPerSubsample,0,C3264+1))</f>
        <v>4</v>
      </c>
      <c r="D3265" s="1">
        <f t="shared" si="152"/>
        <v>2</v>
      </c>
      <c r="E3265" s="1" t="str">
        <f>INDEX(Protocol[Mark],MATCH(C3265,Protocol[Step],0))</f>
        <v>5Glc</v>
      </c>
      <c r="F3265" s="151" t="str">
        <f>INDEX(Variables[Variable],MATCH(Systematic[[#This Row],[VariableIndex]],Variables[Index],0))</f>
        <v>O2 flux per volume</v>
      </c>
      <c r="G3265" s="134">
        <f>Systematic[[#This Row],[Sample]]*1000000+Systematic[[#This Row],[SubSample]]*10000+Systematic[[#This Row],[VariableIndex]]</f>
        <v>9020002</v>
      </c>
      <c r="H3265" s="134">
        <f>Systematic[[#This Row],[SampleVariableLabel]]+100*Systematic[[#This Row],[State]]</f>
        <v>9020402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9</v>
      </c>
      <c r="B3266" s="1">
        <f t="shared" si="154"/>
        <v>2</v>
      </c>
      <c r="C3266" s="1">
        <f>IF(Systematic[[#This Row],[VariableIndex]]&gt;1,C3265,IF(C3265+1=StepsPerSubsample,0,C3265+1))</f>
        <v>4</v>
      </c>
      <c r="D3266" s="1">
        <f t="shared" si="152"/>
        <v>3</v>
      </c>
      <c r="E3266" s="1" t="str">
        <f>INDEX(Protocol[Mark],MATCH(C3266,Protocol[Step],0))</f>
        <v>5Glc</v>
      </c>
      <c r="F3266" s="151" t="str">
        <f>INDEX(Variables[Variable],MATCH(Systematic[[#This Row],[VariableIndex]],Variables[Index],0))</f>
        <v>Specific flux</v>
      </c>
      <c r="G3266" s="134">
        <f>Systematic[[#This Row],[Sample]]*1000000+Systematic[[#This Row],[SubSample]]*10000+Systematic[[#This Row],[VariableIndex]]</f>
        <v>9020003</v>
      </c>
      <c r="H3266" s="134">
        <f>Systematic[[#This Row],[SampleVariableLabel]]+100*Systematic[[#This Row],[State]]</f>
        <v>9020403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9</v>
      </c>
      <c r="B3267" s="1">
        <f t="shared" si="154"/>
        <v>2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4</v>
      </c>
      <c r="E3267" s="1" t="str">
        <f>INDEX(Protocol[Mark],MATCH(C3267,Protocol[Step],0))</f>
        <v>5Glc</v>
      </c>
      <c r="F3267" s="151" t="str">
        <f>INDEX(Variables[Variable],MATCH(Systematic[[#This Row],[VariableIndex]],Variables[Index],0))</f>
        <v>Flux control ratio</v>
      </c>
      <c r="G3267" s="134">
        <f>Systematic[[#This Row],[Sample]]*1000000+Systematic[[#This Row],[SubSample]]*10000+Systematic[[#This Row],[VariableIndex]]</f>
        <v>9020004</v>
      </c>
      <c r="H3267" s="134">
        <f>Systematic[[#This Row],[SampleVariableLabel]]+100*Systematic[[#This Row],[State]]</f>
        <v>9020404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9</v>
      </c>
      <c r="B3268" s="1">
        <f t="shared" si="154"/>
        <v>2</v>
      </c>
      <c r="C3268" s="1">
        <f>IF(Systematic[[#This Row],[VariableIndex]]&gt;1,C3267,IF(C3267+1=StepsPerSubsample,0,C3267+1))</f>
        <v>4</v>
      </c>
      <c r="D3268" s="1">
        <f t="shared" si="155"/>
        <v>5</v>
      </c>
      <c r="E3268" s="1" t="str">
        <f>INDEX(Protocol[Mark],MATCH(C3268,Protocol[Step],0))</f>
        <v>5Glc</v>
      </c>
      <c r="F3268" s="151" t="str">
        <f>INDEX(Variables[Variable],MATCH(Systematic[[#This Row],[VariableIndex]],Variables[Index],0))</f>
        <v>Specific flux (mt)</v>
      </c>
      <c r="G3268" s="134">
        <f>Systematic[[#This Row],[Sample]]*1000000+Systematic[[#This Row],[SubSample]]*10000+Systematic[[#This Row],[VariableIndex]]</f>
        <v>9020005</v>
      </c>
      <c r="H3268" s="134">
        <f>Systematic[[#This Row],[SampleVariableLabel]]+100*Systematic[[#This Row],[State]]</f>
        <v>9020405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9</v>
      </c>
      <c r="B3269" s="1">
        <f t="shared" si="154"/>
        <v>2</v>
      </c>
      <c r="C3269" s="1">
        <f>IF(Systematic[[#This Row],[VariableIndex]]&gt;1,C3268,IF(C3268+1=StepsPerSubsample,0,C3268+1))</f>
        <v>4</v>
      </c>
      <c r="D3269" s="1">
        <f t="shared" si="155"/>
        <v>6</v>
      </c>
      <c r="E3269" s="1" t="str">
        <f>INDEX(Protocol[Mark],MATCH(C3269,Protocol[Step],0))</f>
        <v>5Glc</v>
      </c>
      <c r="F3269" s="151" t="str">
        <f>INDEX(Variables[Variable],MATCH(Systematic[[#This Row],[VariableIndex]],Variables[Index],0))</f>
        <v>FCR (mt: ROX-corr.)</v>
      </c>
      <c r="G3269" s="134">
        <f>Systematic[[#This Row],[Sample]]*1000000+Systematic[[#This Row],[SubSample]]*10000+Systematic[[#This Row],[VariableIndex]]</f>
        <v>9020006</v>
      </c>
      <c r="H3269" s="134">
        <f>Systematic[[#This Row],[SampleVariableLabel]]+100*Systematic[[#This Row],[State]]</f>
        <v>9020406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9</v>
      </c>
      <c r="B3270" s="1">
        <f t="shared" si="154"/>
        <v>2</v>
      </c>
      <c r="C3270" s="1">
        <f>IF(Systematic[[#This Row],[VariableIndex]]&gt;1,C3269,IF(C3269+1=StepsPerSubsample,0,C3269+1))</f>
        <v>4</v>
      </c>
      <c r="D3270" s="1">
        <f t="shared" si="155"/>
        <v>7</v>
      </c>
      <c r="E3270" s="1" t="str">
        <f>INDEX(Protocol[Mark],MATCH(C3270,Protocol[Step],0))</f>
        <v>5Glc</v>
      </c>
      <c r="F3270" s="151" t="str">
        <f>INDEX(Variables[Variable],MATCH(Systematic[[#This Row],[VariableIndex]],Variables[Index],0))</f>
        <v>FCR (mt: ROX-corr.)</v>
      </c>
      <c r="G3270" s="134">
        <f>Systematic[[#This Row],[Sample]]*1000000+Systematic[[#This Row],[SubSample]]*10000+Systematic[[#This Row],[VariableIndex]]</f>
        <v>9020007</v>
      </c>
      <c r="H3270" s="134">
        <f>Systematic[[#This Row],[SampleVariableLabel]]+100*Systematic[[#This Row],[State]]</f>
        <v>9020407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9</v>
      </c>
      <c r="B3271" s="1">
        <f t="shared" si="154"/>
        <v>2</v>
      </c>
      <c r="C3271" s="1">
        <f>IF(Systematic[[#This Row],[VariableIndex]]&gt;1,C3270,IF(C3270+1=StepsPerSubsample,0,C3270+1))</f>
        <v>5</v>
      </c>
      <c r="D3271" s="1">
        <f t="shared" si="155"/>
        <v>1</v>
      </c>
      <c r="E3271" s="1" t="str">
        <f>INDEX(Protocol[Mark],MATCH(C3271,Protocol[Step],0))</f>
        <v>6M2</v>
      </c>
      <c r="F3271" s="151" t="str">
        <f>INDEX(Variables[Variable],MATCH(Systematic[[#This Row],[VariableIndex]],Variables[Index],0))</f>
        <v>O2 concentration</v>
      </c>
      <c r="G3271" s="134">
        <f>Systematic[[#This Row],[Sample]]*1000000+Systematic[[#This Row],[SubSample]]*10000+Systematic[[#This Row],[VariableIndex]]</f>
        <v>9020001</v>
      </c>
      <c r="H3271" s="134">
        <f>Systematic[[#This Row],[SampleVariableLabel]]+100*Systematic[[#This Row],[State]]</f>
        <v>9020501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9</v>
      </c>
      <c r="B3272" s="1">
        <f t="shared" si="154"/>
        <v>2</v>
      </c>
      <c r="C3272" s="1">
        <f>IF(Systematic[[#This Row],[VariableIndex]]&gt;1,C3271,IF(C3271+1=StepsPerSubsample,0,C3271+1))</f>
        <v>5</v>
      </c>
      <c r="D3272" s="1">
        <f t="shared" si="155"/>
        <v>2</v>
      </c>
      <c r="E3272" s="1" t="str">
        <f>INDEX(Protocol[Mark],MATCH(C3272,Protocol[Step],0))</f>
        <v>6M2</v>
      </c>
      <c r="F3272" s="151" t="str">
        <f>INDEX(Variables[Variable],MATCH(Systematic[[#This Row],[VariableIndex]],Variables[Index],0))</f>
        <v>O2 flux per volume</v>
      </c>
      <c r="G3272" s="134">
        <f>Systematic[[#This Row],[Sample]]*1000000+Systematic[[#This Row],[SubSample]]*10000+Systematic[[#This Row],[VariableIndex]]</f>
        <v>9020002</v>
      </c>
      <c r="H3272" s="134">
        <f>Systematic[[#This Row],[SampleVariableLabel]]+100*Systematic[[#This Row],[State]]</f>
        <v>9020502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9</v>
      </c>
      <c r="B3273" s="1">
        <f t="shared" si="154"/>
        <v>2</v>
      </c>
      <c r="C3273" s="1">
        <f>IF(Systematic[[#This Row],[VariableIndex]]&gt;1,C3272,IF(C3272+1=StepsPerSubsample,0,C3272+1))</f>
        <v>5</v>
      </c>
      <c r="D3273" s="1">
        <f t="shared" si="155"/>
        <v>3</v>
      </c>
      <c r="E3273" s="1" t="str">
        <f>INDEX(Protocol[Mark],MATCH(C3273,Protocol[Step],0))</f>
        <v>6M2</v>
      </c>
      <c r="F3273" s="151" t="str">
        <f>INDEX(Variables[Variable],MATCH(Systematic[[#This Row],[VariableIndex]],Variables[Index],0))</f>
        <v>Specific flux</v>
      </c>
      <c r="G3273" s="134">
        <f>Systematic[[#This Row],[Sample]]*1000000+Systematic[[#This Row],[SubSample]]*10000+Systematic[[#This Row],[VariableIndex]]</f>
        <v>9020003</v>
      </c>
      <c r="H3273" s="134">
        <f>Systematic[[#This Row],[SampleVariableLabel]]+100*Systematic[[#This Row],[State]]</f>
        <v>9020503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9</v>
      </c>
      <c r="B3274" s="1">
        <f t="shared" si="154"/>
        <v>2</v>
      </c>
      <c r="C3274" s="1">
        <f>IF(Systematic[[#This Row],[VariableIndex]]&gt;1,C3273,IF(C3273+1=StepsPerSubsample,0,C3273+1))</f>
        <v>5</v>
      </c>
      <c r="D3274" s="1">
        <f t="shared" si="155"/>
        <v>4</v>
      </c>
      <c r="E3274" s="1" t="str">
        <f>INDEX(Protocol[Mark],MATCH(C3274,Protocol[Step],0))</f>
        <v>6M2</v>
      </c>
      <c r="F3274" s="151" t="str">
        <f>INDEX(Variables[Variable],MATCH(Systematic[[#This Row],[VariableIndex]],Variables[Index],0))</f>
        <v>Flux control ratio</v>
      </c>
      <c r="G3274" s="134">
        <f>Systematic[[#This Row],[Sample]]*1000000+Systematic[[#This Row],[SubSample]]*10000+Systematic[[#This Row],[VariableIndex]]</f>
        <v>9020004</v>
      </c>
      <c r="H3274" s="134">
        <f>Systematic[[#This Row],[SampleVariableLabel]]+100*Systematic[[#This Row],[State]]</f>
        <v>9020504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9</v>
      </c>
      <c r="B3275" s="1">
        <f t="shared" si="154"/>
        <v>2</v>
      </c>
      <c r="C3275" s="1">
        <f>IF(Systematic[[#This Row],[VariableIndex]]&gt;1,C3274,IF(C3274+1=StepsPerSubsample,0,C3274+1))</f>
        <v>5</v>
      </c>
      <c r="D3275" s="1">
        <f t="shared" si="155"/>
        <v>5</v>
      </c>
      <c r="E3275" s="1" t="str">
        <f>INDEX(Protocol[Mark],MATCH(C3275,Protocol[Step],0))</f>
        <v>6M2</v>
      </c>
      <c r="F3275" s="151" t="str">
        <f>INDEX(Variables[Variable],MATCH(Systematic[[#This Row],[VariableIndex]],Variables[Index],0))</f>
        <v>Specific flux (mt)</v>
      </c>
      <c r="G3275" s="134">
        <f>Systematic[[#This Row],[Sample]]*1000000+Systematic[[#This Row],[SubSample]]*10000+Systematic[[#This Row],[VariableIndex]]</f>
        <v>9020005</v>
      </c>
      <c r="H3275" s="134">
        <f>Systematic[[#This Row],[SampleVariableLabel]]+100*Systematic[[#This Row],[State]]</f>
        <v>9020505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9</v>
      </c>
      <c r="B3276" s="1">
        <f t="shared" si="154"/>
        <v>2</v>
      </c>
      <c r="C3276" s="1">
        <f>IF(Systematic[[#This Row],[VariableIndex]]&gt;1,C3275,IF(C3275+1=StepsPerSubsample,0,C3275+1))</f>
        <v>5</v>
      </c>
      <c r="D3276" s="1">
        <f t="shared" si="155"/>
        <v>6</v>
      </c>
      <c r="E3276" s="1" t="str">
        <f>INDEX(Protocol[Mark],MATCH(C3276,Protocol[Step],0))</f>
        <v>6M2</v>
      </c>
      <c r="F3276" s="151" t="str">
        <f>INDEX(Variables[Variable],MATCH(Systematic[[#This Row],[VariableIndex]],Variables[Index],0))</f>
        <v>FCR (mt: ROX-corr.)</v>
      </c>
      <c r="G3276" s="134">
        <f>Systematic[[#This Row],[Sample]]*1000000+Systematic[[#This Row],[SubSample]]*10000+Systematic[[#This Row],[VariableIndex]]</f>
        <v>9020006</v>
      </c>
      <c r="H3276" s="134">
        <f>Systematic[[#This Row],[SampleVariableLabel]]+100*Systematic[[#This Row],[State]]</f>
        <v>9020506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9</v>
      </c>
      <c r="B3277" s="1">
        <f t="shared" si="154"/>
        <v>2</v>
      </c>
      <c r="C3277" s="1">
        <f>IF(Systematic[[#This Row],[VariableIndex]]&gt;1,C3276,IF(C3276+1=StepsPerSubsample,0,C3276+1))</f>
        <v>5</v>
      </c>
      <c r="D3277" s="1">
        <f t="shared" si="155"/>
        <v>7</v>
      </c>
      <c r="E3277" s="1" t="str">
        <f>INDEX(Protocol[Mark],MATCH(C3277,Protocol[Step],0))</f>
        <v>6M2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9020007</v>
      </c>
      <c r="H3277" s="134">
        <f>Systematic[[#This Row],[SampleVariableLabel]]+100*Systematic[[#This Row],[State]]</f>
        <v>9020507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9</v>
      </c>
      <c r="B3278" s="1">
        <f t="shared" si="154"/>
        <v>2</v>
      </c>
      <c r="C3278" s="1">
        <f>IF(Systematic[[#This Row],[VariableIndex]]&gt;1,C3277,IF(C3277+1=StepsPerSubsample,0,C3277+1))</f>
        <v>6</v>
      </c>
      <c r="D3278" s="1">
        <f t="shared" si="155"/>
        <v>1</v>
      </c>
      <c r="E3278" s="1" t="str">
        <f>INDEX(Protocol[Mark],MATCH(C3278,Protocol[Step],0))</f>
        <v>7Rot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9020001</v>
      </c>
      <c r="H3278" s="134">
        <f>Systematic[[#This Row],[SampleVariableLabel]]+100*Systematic[[#This Row],[State]]</f>
        <v>9020601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9</v>
      </c>
      <c r="B3279" s="1">
        <f t="shared" si="154"/>
        <v>2</v>
      </c>
      <c r="C3279" s="1">
        <f>IF(Systematic[[#This Row],[VariableIndex]]&gt;1,C3278,IF(C3278+1=StepsPerSubsample,0,C3278+1))</f>
        <v>6</v>
      </c>
      <c r="D3279" s="1">
        <f t="shared" si="155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9020002</v>
      </c>
      <c r="H3279" s="134">
        <f>Systematic[[#This Row],[SampleVariableLabel]]+100*Systematic[[#This Row],[State]]</f>
        <v>9020602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9</v>
      </c>
      <c r="B3280" s="1">
        <f t="shared" si="154"/>
        <v>2</v>
      </c>
      <c r="C3280" s="1">
        <f>IF(Systematic[[#This Row],[VariableIndex]]&gt;1,C3279,IF(C3279+1=StepsPerSubsample,0,C3279+1))</f>
        <v>6</v>
      </c>
      <c r="D3280" s="1">
        <f t="shared" si="155"/>
        <v>3</v>
      </c>
      <c r="E3280" s="1" t="str">
        <f>INDEX(Protocol[Mark],MATCH(C3280,Protocol[Step],0))</f>
        <v>7Rot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9020003</v>
      </c>
      <c r="H3280" s="134">
        <f>Systematic[[#This Row],[SampleVariableLabel]]+100*Systematic[[#This Row],[State]]</f>
        <v>9020603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9</v>
      </c>
      <c r="B3281" s="1">
        <f t="shared" si="154"/>
        <v>2</v>
      </c>
      <c r="C3281" s="1">
        <f>IF(Systematic[[#This Row],[VariableIndex]]&gt;1,C3280,IF(C3280+1=StepsPerSubsample,0,C3280+1))</f>
        <v>6</v>
      </c>
      <c r="D3281" s="1">
        <f t="shared" si="155"/>
        <v>4</v>
      </c>
      <c r="E3281" s="1" t="str">
        <f>INDEX(Protocol[Mark],MATCH(C3281,Protocol[Step],0))</f>
        <v>7Rot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9020004</v>
      </c>
      <c r="H3281" s="134">
        <f>Systematic[[#This Row],[SampleVariableLabel]]+100*Systematic[[#This Row],[State]]</f>
        <v>9020604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9</v>
      </c>
      <c r="B3282" s="1">
        <f t="shared" si="154"/>
        <v>2</v>
      </c>
      <c r="C3282" s="1">
        <f>IF(Systematic[[#This Row],[VariableIndex]]&gt;1,C3281,IF(C3281+1=StepsPerSubsample,0,C3281+1))</f>
        <v>6</v>
      </c>
      <c r="D3282" s="1">
        <f t="shared" si="155"/>
        <v>5</v>
      </c>
      <c r="E3282" s="1" t="str">
        <f>INDEX(Protocol[Mark],MATCH(C3282,Protocol[Step],0))</f>
        <v>7Rot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9020005</v>
      </c>
      <c r="H3282" s="134">
        <f>Systematic[[#This Row],[SampleVariableLabel]]+100*Systematic[[#This Row],[State]]</f>
        <v>9020605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9</v>
      </c>
      <c r="B3283" s="1">
        <f t="shared" si="154"/>
        <v>2</v>
      </c>
      <c r="C3283" s="1">
        <f>IF(Systematic[[#This Row],[VariableIndex]]&gt;1,C3282,IF(C3282+1=StepsPerSubsample,0,C3282+1))</f>
        <v>6</v>
      </c>
      <c r="D3283" s="1">
        <f t="shared" si="155"/>
        <v>6</v>
      </c>
      <c r="E3283" s="1" t="str">
        <f>INDEX(Protocol[Mark],MATCH(C3283,Protocol[Step],0))</f>
        <v>7Rot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9020006</v>
      </c>
      <c r="H3283" s="134">
        <f>Systematic[[#This Row],[SampleVariableLabel]]+100*Systematic[[#This Row],[State]]</f>
        <v>9020606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9</v>
      </c>
      <c r="B3284" s="1">
        <f t="shared" si="154"/>
        <v>2</v>
      </c>
      <c r="C3284" s="1">
        <f>IF(Systematic[[#This Row],[VariableIndex]]&gt;1,C3283,IF(C3283+1=StepsPerSubsample,0,C3283+1))</f>
        <v>6</v>
      </c>
      <c r="D3284" s="1">
        <f t="shared" si="155"/>
        <v>7</v>
      </c>
      <c r="E3284" s="1" t="str">
        <f>INDEX(Protocol[Mark],MATCH(C3284,Protocol[Step],0))</f>
        <v>7Rot</v>
      </c>
      <c r="F3284" s="151" t="str">
        <f>INDEX(Variables[Variable],MATCH(Systematic[[#This Row],[VariableIndex]],Variables[Index],0))</f>
        <v>FCR (mt: ROX-corr.)</v>
      </c>
      <c r="G3284" s="134">
        <f>Systematic[[#This Row],[Sample]]*1000000+Systematic[[#This Row],[SubSample]]*10000+Systematic[[#This Row],[VariableIndex]]</f>
        <v>9020007</v>
      </c>
      <c r="H3284" s="134">
        <f>Systematic[[#This Row],[SampleVariableLabel]]+100*Systematic[[#This Row],[State]]</f>
        <v>9020607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9</v>
      </c>
      <c r="B3285" s="1">
        <f t="shared" si="154"/>
        <v>2</v>
      </c>
      <c r="C3285" s="1">
        <f>IF(Systematic[[#This Row],[VariableIndex]]&gt;1,C3284,IF(C3284+1=StepsPerSubsample,0,C3284+1))</f>
        <v>7</v>
      </c>
      <c r="D3285" s="1">
        <f t="shared" si="155"/>
        <v>1</v>
      </c>
      <c r="E3285" s="1" t="str">
        <f>INDEX(Protocol[Mark],MATCH(C3285,Protocol[Step],0))</f>
        <v>8S</v>
      </c>
      <c r="F3285" s="151" t="str">
        <f>INDEX(Variables[Variable],MATCH(Systematic[[#This Row],[VariableIndex]],Variables[Index],0))</f>
        <v>O2 concentration</v>
      </c>
      <c r="G3285" s="134">
        <f>Systematic[[#This Row],[Sample]]*1000000+Systematic[[#This Row],[SubSample]]*10000+Systematic[[#This Row],[VariableIndex]]</f>
        <v>9020001</v>
      </c>
      <c r="H3285" s="134">
        <f>Systematic[[#This Row],[SampleVariableLabel]]+100*Systematic[[#This Row],[State]]</f>
        <v>9020701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9</v>
      </c>
      <c r="B3286" s="1">
        <f t="shared" si="154"/>
        <v>2</v>
      </c>
      <c r="C3286" s="1">
        <f>IF(Systematic[[#This Row],[VariableIndex]]&gt;1,C3285,IF(C3285+1=StepsPerSubsample,0,C3285+1))</f>
        <v>7</v>
      </c>
      <c r="D3286" s="1">
        <f t="shared" si="155"/>
        <v>2</v>
      </c>
      <c r="E3286" s="1" t="str">
        <f>INDEX(Protocol[Mark],MATCH(C3286,Protocol[Step],0))</f>
        <v>8S</v>
      </c>
      <c r="F3286" s="151" t="str">
        <f>INDEX(Variables[Variable],MATCH(Systematic[[#This Row],[VariableIndex]],Variables[Index],0))</f>
        <v>O2 flux per volume</v>
      </c>
      <c r="G3286" s="134">
        <f>Systematic[[#This Row],[Sample]]*1000000+Systematic[[#This Row],[SubSample]]*10000+Systematic[[#This Row],[VariableIndex]]</f>
        <v>9020002</v>
      </c>
      <c r="H3286" s="134">
        <f>Systematic[[#This Row],[SampleVariableLabel]]+100*Systematic[[#This Row],[State]]</f>
        <v>9020702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9</v>
      </c>
      <c r="B3287" s="1">
        <f t="shared" si="154"/>
        <v>2</v>
      </c>
      <c r="C3287" s="1">
        <f>IF(Systematic[[#This Row],[VariableIndex]]&gt;1,C3286,IF(C3286+1=StepsPerSubsample,0,C3286+1))</f>
        <v>7</v>
      </c>
      <c r="D3287" s="1">
        <f t="shared" si="155"/>
        <v>3</v>
      </c>
      <c r="E3287" s="1" t="str">
        <f>INDEX(Protocol[Mark],MATCH(C3287,Protocol[Step],0))</f>
        <v>8S</v>
      </c>
      <c r="F3287" s="151" t="str">
        <f>INDEX(Variables[Variable],MATCH(Systematic[[#This Row],[VariableIndex]],Variables[Index],0))</f>
        <v>Specific flux</v>
      </c>
      <c r="G3287" s="134">
        <f>Systematic[[#This Row],[Sample]]*1000000+Systematic[[#This Row],[SubSample]]*10000+Systematic[[#This Row],[VariableIndex]]</f>
        <v>9020003</v>
      </c>
      <c r="H3287" s="134">
        <f>Systematic[[#This Row],[SampleVariableLabel]]+100*Systematic[[#This Row],[State]]</f>
        <v>9020703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9</v>
      </c>
      <c r="B3288" s="1">
        <f t="shared" si="154"/>
        <v>2</v>
      </c>
      <c r="C3288" s="1">
        <f>IF(Systematic[[#This Row],[VariableIndex]]&gt;1,C3287,IF(C3287+1=StepsPerSubsample,0,C3287+1))</f>
        <v>7</v>
      </c>
      <c r="D3288" s="1">
        <f t="shared" si="155"/>
        <v>4</v>
      </c>
      <c r="E3288" s="1" t="str">
        <f>INDEX(Protocol[Mark],MATCH(C3288,Protocol[Step],0))</f>
        <v>8S</v>
      </c>
      <c r="F3288" s="151" t="str">
        <f>INDEX(Variables[Variable],MATCH(Systematic[[#This Row],[VariableIndex]],Variables[Index],0))</f>
        <v>Flux control ratio</v>
      </c>
      <c r="G3288" s="134">
        <f>Systematic[[#This Row],[Sample]]*1000000+Systematic[[#This Row],[SubSample]]*10000+Systematic[[#This Row],[VariableIndex]]</f>
        <v>9020004</v>
      </c>
      <c r="H3288" s="134">
        <f>Systematic[[#This Row],[SampleVariableLabel]]+100*Systematic[[#This Row],[State]]</f>
        <v>9020704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9</v>
      </c>
      <c r="B3289" s="1">
        <f t="shared" si="154"/>
        <v>2</v>
      </c>
      <c r="C3289" s="1">
        <f>IF(Systematic[[#This Row],[VariableIndex]]&gt;1,C3288,IF(C3288+1=StepsPerSubsample,0,C3288+1))</f>
        <v>7</v>
      </c>
      <c r="D3289" s="1">
        <f t="shared" si="155"/>
        <v>5</v>
      </c>
      <c r="E3289" s="1" t="str">
        <f>INDEX(Protocol[Mark],MATCH(C3289,Protocol[Step],0))</f>
        <v>8S</v>
      </c>
      <c r="F3289" s="151" t="str">
        <f>INDEX(Variables[Variable],MATCH(Systematic[[#This Row],[VariableIndex]],Variables[Index],0))</f>
        <v>Specific flux (mt)</v>
      </c>
      <c r="G3289" s="134">
        <f>Systematic[[#This Row],[Sample]]*1000000+Systematic[[#This Row],[SubSample]]*10000+Systematic[[#This Row],[VariableIndex]]</f>
        <v>9020005</v>
      </c>
      <c r="H3289" s="134">
        <f>Systematic[[#This Row],[SampleVariableLabel]]+100*Systematic[[#This Row],[State]]</f>
        <v>9020705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9</v>
      </c>
      <c r="B3290" s="1">
        <f t="shared" si="154"/>
        <v>2</v>
      </c>
      <c r="C3290" s="1">
        <f>IF(Systematic[[#This Row],[VariableIndex]]&gt;1,C3289,IF(C3289+1=StepsPerSubsample,0,C3289+1))</f>
        <v>7</v>
      </c>
      <c r="D3290" s="1">
        <f t="shared" si="155"/>
        <v>6</v>
      </c>
      <c r="E3290" s="1" t="str">
        <f>INDEX(Protocol[Mark],MATCH(C3290,Protocol[Step],0))</f>
        <v>8S</v>
      </c>
      <c r="F3290" s="151" t="str">
        <f>INDEX(Variables[Variable],MATCH(Systematic[[#This Row],[VariableIndex]],Variables[Index],0))</f>
        <v>FCR (mt: ROX-corr.)</v>
      </c>
      <c r="G3290" s="134">
        <f>Systematic[[#This Row],[Sample]]*1000000+Systematic[[#This Row],[SubSample]]*10000+Systematic[[#This Row],[VariableIndex]]</f>
        <v>9020006</v>
      </c>
      <c r="H3290" s="134">
        <f>Systematic[[#This Row],[SampleVariableLabel]]+100*Systematic[[#This Row],[State]]</f>
        <v>9020706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9</v>
      </c>
      <c r="B3291" s="1">
        <f t="shared" si="154"/>
        <v>2</v>
      </c>
      <c r="C3291" s="1">
        <f>IF(Systematic[[#This Row],[VariableIndex]]&gt;1,C3290,IF(C3290+1=StepsPerSubsample,0,C3290+1))</f>
        <v>7</v>
      </c>
      <c r="D3291" s="1">
        <f t="shared" si="155"/>
        <v>7</v>
      </c>
      <c r="E3291" s="1" t="str">
        <f>INDEX(Protocol[Mark],MATCH(C3291,Protocol[Step],0))</f>
        <v>8S</v>
      </c>
      <c r="F3291" s="151" t="str">
        <f>INDEX(Variables[Variable],MATCH(Systematic[[#This Row],[VariableIndex]],Variables[Index],0))</f>
        <v>FCR (mt: ROX-corr.)</v>
      </c>
      <c r="G3291" s="134">
        <f>Systematic[[#This Row],[Sample]]*1000000+Systematic[[#This Row],[SubSample]]*10000+Systematic[[#This Row],[VariableIndex]]</f>
        <v>9020007</v>
      </c>
      <c r="H3291" s="134">
        <f>Systematic[[#This Row],[SampleVariableLabel]]+100*Systematic[[#This Row],[State]]</f>
        <v>9020707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9</v>
      </c>
      <c r="B3292" s="1">
        <f t="shared" si="154"/>
        <v>2</v>
      </c>
      <c r="C3292" s="1">
        <f>IF(Systematic[[#This Row],[VariableIndex]]&gt;1,C3291,IF(C3291+1=StepsPerSubsample,0,C3291+1))</f>
        <v>8</v>
      </c>
      <c r="D3292" s="1">
        <f t="shared" si="155"/>
        <v>1</v>
      </c>
      <c r="E3292" s="1" t="str">
        <f>INDEX(Protocol[Mark],MATCH(C3292,Protocol[Step],0))</f>
        <v>9Dig</v>
      </c>
      <c r="F3292" s="151" t="str">
        <f>INDEX(Variables[Variable],MATCH(Systematic[[#This Row],[VariableIndex]],Variables[Index],0))</f>
        <v>O2 concentration</v>
      </c>
      <c r="G3292" s="134">
        <f>Systematic[[#This Row],[Sample]]*1000000+Systematic[[#This Row],[SubSample]]*10000+Systematic[[#This Row],[VariableIndex]]</f>
        <v>9020001</v>
      </c>
      <c r="H3292" s="134">
        <f>Systematic[[#This Row],[SampleVariableLabel]]+100*Systematic[[#This Row],[State]]</f>
        <v>9020801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9</v>
      </c>
      <c r="B3293" s="1">
        <f t="shared" si="154"/>
        <v>2</v>
      </c>
      <c r="C3293" s="1">
        <f>IF(Systematic[[#This Row],[VariableIndex]]&gt;1,C3292,IF(C3292+1=StepsPerSubsample,0,C3292+1))</f>
        <v>8</v>
      </c>
      <c r="D3293" s="1">
        <f t="shared" si="155"/>
        <v>2</v>
      </c>
      <c r="E3293" s="1" t="str">
        <f>INDEX(Protocol[Mark],MATCH(C3293,Protocol[Step],0))</f>
        <v>9Dig</v>
      </c>
      <c r="F3293" s="151" t="str">
        <f>INDEX(Variables[Variable],MATCH(Systematic[[#This Row],[VariableIndex]],Variables[Index],0))</f>
        <v>O2 flux per volume</v>
      </c>
      <c r="G3293" s="134">
        <f>Systematic[[#This Row],[Sample]]*1000000+Systematic[[#This Row],[SubSample]]*10000+Systematic[[#This Row],[VariableIndex]]</f>
        <v>9020002</v>
      </c>
      <c r="H3293" s="134">
        <f>Systematic[[#This Row],[SampleVariableLabel]]+100*Systematic[[#This Row],[State]]</f>
        <v>9020802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9</v>
      </c>
      <c r="B3294" s="1">
        <f t="shared" si="154"/>
        <v>2</v>
      </c>
      <c r="C3294" s="1">
        <f>IF(Systematic[[#This Row],[VariableIndex]]&gt;1,C3293,IF(C3293+1=StepsPerSubsample,0,C3293+1))</f>
        <v>8</v>
      </c>
      <c r="D3294" s="1">
        <f t="shared" si="155"/>
        <v>3</v>
      </c>
      <c r="E3294" s="1" t="str">
        <f>INDEX(Protocol[Mark],MATCH(C3294,Protocol[Step],0))</f>
        <v>9Dig</v>
      </c>
      <c r="F3294" s="151" t="str">
        <f>INDEX(Variables[Variable],MATCH(Systematic[[#This Row],[VariableIndex]],Variables[Index],0))</f>
        <v>Specific flux</v>
      </c>
      <c r="G3294" s="134">
        <f>Systematic[[#This Row],[Sample]]*1000000+Systematic[[#This Row],[SubSample]]*10000+Systematic[[#This Row],[VariableIndex]]</f>
        <v>9020003</v>
      </c>
      <c r="H3294" s="134">
        <f>Systematic[[#This Row],[SampleVariableLabel]]+100*Systematic[[#This Row],[State]]</f>
        <v>9020803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9</v>
      </c>
      <c r="B3295" s="1">
        <f t="shared" si="154"/>
        <v>2</v>
      </c>
      <c r="C3295" s="1">
        <f>IF(Systematic[[#This Row],[VariableIndex]]&gt;1,C3294,IF(C3294+1=StepsPerSubsample,0,C3294+1))</f>
        <v>8</v>
      </c>
      <c r="D3295" s="1">
        <f t="shared" si="155"/>
        <v>4</v>
      </c>
      <c r="E3295" s="1" t="str">
        <f>INDEX(Protocol[Mark],MATCH(C3295,Protocol[Step],0))</f>
        <v>9Dig</v>
      </c>
      <c r="F3295" s="151" t="str">
        <f>INDEX(Variables[Variable],MATCH(Systematic[[#This Row],[VariableIndex]],Variables[Index],0))</f>
        <v>Flux control ratio</v>
      </c>
      <c r="G3295" s="134">
        <f>Systematic[[#This Row],[Sample]]*1000000+Systematic[[#This Row],[SubSample]]*10000+Systematic[[#This Row],[VariableIndex]]</f>
        <v>9020004</v>
      </c>
      <c r="H3295" s="134">
        <f>Systematic[[#This Row],[SampleVariableLabel]]+100*Systematic[[#This Row],[State]]</f>
        <v>9020804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9</v>
      </c>
      <c r="B3296" s="1">
        <f t="shared" si="154"/>
        <v>2</v>
      </c>
      <c r="C3296" s="1">
        <f>IF(Systematic[[#This Row],[VariableIndex]]&gt;1,C3295,IF(C3295+1=StepsPerSubsample,0,C3295+1))</f>
        <v>8</v>
      </c>
      <c r="D3296" s="1">
        <f t="shared" si="155"/>
        <v>5</v>
      </c>
      <c r="E3296" s="1" t="str">
        <f>INDEX(Protocol[Mark],MATCH(C3296,Protocol[Step],0))</f>
        <v>9Dig</v>
      </c>
      <c r="F3296" s="151" t="str">
        <f>INDEX(Variables[Variable],MATCH(Systematic[[#This Row],[VariableIndex]],Variables[Index],0))</f>
        <v>Specific flux (mt)</v>
      </c>
      <c r="G3296" s="134">
        <f>Systematic[[#This Row],[Sample]]*1000000+Systematic[[#This Row],[SubSample]]*10000+Systematic[[#This Row],[VariableIndex]]</f>
        <v>9020005</v>
      </c>
      <c r="H3296" s="134">
        <f>Systematic[[#This Row],[SampleVariableLabel]]+100*Systematic[[#This Row],[State]]</f>
        <v>9020805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9</v>
      </c>
      <c r="B3297" s="1">
        <f t="shared" si="154"/>
        <v>2</v>
      </c>
      <c r="C3297" s="1">
        <f>IF(Systematic[[#This Row],[VariableIndex]]&gt;1,C3296,IF(C3296+1=StepsPerSubsample,0,C3296+1))</f>
        <v>8</v>
      </c>
      <c r="D3297" s="1">
        <f t="shared" si="155"/>
        <v>6</v>
      </c>
      <c r="E3297" s="1" t="str">
        <f>INDEX(Protocol[Mark],MATCH(C3297,Protocol[Step],0))</f>
        <v>9Dig</v>
      </c>
      <c r="F3297" s="151" t="str">
        <f>INDEX(Variables[Variable],MATCH(Systematic[[#This Row],[VariableIndex]],Variables[Index],0))</f>
        <v>FCR (mt: ROX-corr.)</v>
      </c>
      <c r="G3297" s="134">
        <f>Systematic[[#This Row],[Sample]]*1000000+Systematic[[#This Row],[SubSample]]*10000+Systematic[[#This Row],[VariableIndex]]</f>
        <v>9020006</v>
      </c>
      <c r="H3297" s="134">
        <f>Systematic[[#This Row],[SampleVariableLabel]]+100*Systematic[[#This Row],[State]]</f>
        <v>9020806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9</v>
      </c>
      <c r="B3298" s="1">
        <f t="shared" si="154"/>
        <v>2</v>
      </c>
      <c r="C3298" s="1">
        <f>IF(Systematic[[#This Row],[VariableIndex]]&gt;1,C3297,IF(C3297+1=StepsPerSubsample,0,C3297+1))</f>
        <v>8</v>
      </c>
      <c r="D3298" s="1">
        <f t="shared" si="155"/>
        <v>7</v>
      </c>
      <c r="E3298" s="1" t="str">
        <f>INDEX(Protocol[Mark],MATCH(C3298,Protocol[Step],0))</f>
        <v>9Dig</v>
      </c>
      <c r="F3298" s="151" t="str">
        <f>INDEX(Variables[Variable],MATCH(Systematic[[#This Row],[VariableIndex]],Variables[Index],0))</f>
        <v>FCR (mt: ROX-corr.)</v>
      </c>
      <c r="G3298" s="134">
        <f>Systematic[[#This Row],[Sample]]*1000000+Systematic[[#This Row],[SubSample]]*10000+Systematic[[#This Row],[VariableIndex]]</f>
        <v>9020007</v>
      </c>
      <c r="H3298" s="134">
        <f>Systematic[[#This Row],[SampleVariableLabel]]+100*Systematic[[#This Row],[State]]</f>
        <v>9020807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9</v>
      </c>
      <c r="B3299" s="1">
        <f t="shared" si="154"/>
        <v>2</v>
      </c>
      <c r="C3299" s="1">
        <f>IF(Systematic[[#This Row],[VariableIndex]]&gt;1,C3298,IF(C3298+1=StepsPerSubsample,0,C3298+1))</f>
        <v>9</v>
      </c>
      <c r="D3299" s="1">
        <f t="shared" si="155"/>
        <v>1</v>
      </c>
      <c r="E3299" s="1" t="str">
        <f>INDEX(Protocol[Mark],MATCH(C3299,Protocol[Step],0))</f>
        <v>9U</v>
      </c>
      <c r="F3299" s="151" t="str">
        <f>INDEX(Variables[Variable],MATCH(Systematic[[#This Row],[VariableIndex]],Variables[Index],0))</f>
        <v>O2 concentration</v>
      </c>
      <c r="G3299" s="134">
        <f>Systematic[[#This Row],[Sample]]*1000000+Systematic[[#This Row],[SubSample]]*10000+Systematic[[#This Row],[VariableIndex]]</f>
        <v>9020001</v>
      </c>
      <c r="H3299" s="134">
        <f>Systematic[[#This Row],[SampleVariableLabel]]+100*Systematic[[#This Row],[State]]</f>
        <v>9020901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9</v>
      </c>
      <c r="B3300" s="1">
        <f t="shared" si="154"/>
        <v>2</v>
      </c>
      <c r="C3300" s="1">
        <f>IF(Systematic[[#This Row],[VariableIndex]]&gt;1,C3299,IF(C3299+1=StepsPerSubsample,0,C3299+1))</f>
        <v>9</v>
      </c>
      <c r="D3300" s="1">
        <f t="shared" si="155"/>
        <v>2</v>
      </c>
      <c r="E3300" s="1" t="str">
        <f>INDEX(Protocol[Mark],MATCH(C3300,Protocol[Step],0))</f>
        <v>9U</v>
      </c>
      <c r="F3300" s="151" t="str">
        <f>INDEX(Variables[Variable],MATCH(Systematic[[#This Row],[VariableIndex]],Variables[Index],0))</f>
        <v>O2 flux per volume</v>
      </c>
      <c r="G3300" s="134">
        <f>Systematic[[#This Row],[Sample]]*1000000+Systematic[[#This Row],[SubSample]]*10000+Systematic[[#This Row],[VariableIndex]]</f>
        <v>9020002</v>
      </c>
      <c r="H3300" s="134">
        <f>Systematic[[#This Row],[SampleVariableLabel]]+100*Systematic[[#This Row],[State]]</f>
        <v>9020902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9</v>
      </c>
      <c r="B3301" s="1">
        <f t="shared" si="154"/>
        <v>2</v>
      </c>
      <c r="C3301" s="1">
        <f>IF(Systematic[[#This Row],[VariableIndex]]&gt;1,C3300,IF(C3300+1=StepsPerSubsample,0,C3300+1))</f>
        <v>9</v>
      </c>
      <c r="D3301" s="1">
        <f t="shared" si="155"/>
        <v>3</v>
      </c>
      <c r="E3301" s="1" t="str">
        <f>INDEX(Protocol[Mark],MATCH(C3301,Protocol[Step],0))</f>
        <v>9U</v>
      </c>
      <c r="F3301" s="151" t="str">
        <f>INDEX(Variables[Variable],MATCH(Systematic[[#This Row],[VariableIndex]],Variables[Index],0))</f>
        <v>Specific flux</v>
      </c>
      <c r="G3301" s="134">
        <f>Systematic[[#This Row],[Sample]]*1000000+Systematic[[#This Row],[SubSample]]*10000+Systematic[[#This Row],[VariableIndex]]</f>
        <v>9020003</v>
      </c>
      <c r="H3301" s="134">
        <f>Systematic[[#This Row],[SampleVariableLabel]]+100*Systematic[[#This Row],[State]]</f>
        <v>9020903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9</v>
      </c>
      <c r="B3302" s="1">
        <f t="shared" si="154"/>
        <v>2</v>
      </c>
      <c r="C3302" s="1">
        <f>IF(Systematic[[#This Row],[VariableIndex]]&gt;1,C3301,IF(C3301+1=StepsPerSubsample,0,C3301+1))</f>
        <v>9</v>
      </c>
      <c r="D3302" s="1">
        <f t="shared" si="155"/>
        <v>4</v>
      </c>
      <c r="E3302" s="1" t="str">
        <f>INDEX(Protocol[Mark],MATCH(C3302,Protocol[Step],0))</f>
        <v>9U</v>
      </c>
      <c r="F3302" s="151" t="str">
        <f>INDEX(Variables[Variable],MATCH(Systematic[[#This Row],[VariableIndex]],Variables[Index],0))</f>
        <v>Flux control ratio</v>
      </c>
      <c r="G3302" s="134">
        <f>Systematic[[#This Row],[Sample]]*1000000+Systematic[[#This Row],[SubSample]]*10000+Systematic[[#This Row],[VariableIndex]]</f>
        <v>9020004</v>
      </c>
      <c r="H3302" s="134">
        <f>Systematic[[#This Row],[SampleVariableLabel]]+100*Systematic[[#This Row],[State]]</f>
        <v>9020904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9</v>
      </c>
      <c r="B3303" s="1">
        <f t="shared" si="154"/>
        <v>2</v>
      </c>
      <c r="C3303" s="1">
        <f>IF(Systematic[[#This Row],[VariableIndex]]&gt;1,C3302,IF(C3302+1=StepsPerSubsample,0,C3302+1))</f>
        <v>9</v>
      </c>
      <c r="D3303" s="1">
        <f t="shared" si="155"/>
        <v>5</v>
      </c>
      <c r="E3303" s="1" t="str">
        <f>INDEX(Protocol[Mark],MATCH(C3303,Protocol[Step],0))</f>
        <v>9U</v>
      </c>
      <c r="F3303" s="151" t="str">
        <f>INDEX(Variables[Variable],MATCH(Systematic[[#This Row],[VariableIndex]],Variables[Index],0))</f>
        <v>Specific flux (mt)</v>
      </c>
      <c r="G3303" s="134">
        <f>Systematic[[#This Row],[Sample]]*1000000+Systematic[[#This Row],[SubSample]]*10000+Systematic[[#This Row],[VariableIndex]]</f>
        <v>9020005</v>
      </c>
      <c r="H3303" s="134">
        <f>Systematic[[#This Row],[SampleVariableLabel]]+100*Systematic[[#This Row],[State]]</f>
        <v>9020905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9</v>
      </c>
      <c r="B3304" s="1">
        <f t="shared" si="154"/>
        <v>2</v>
      </c>
      <c r="C3304" s="1">
        <f>IF(Systematic[[#This Row],[VariableIndex]]&gt;1,C3303,IF(C3303+1=StepsPerSubsample,0,C3303+1))</f>
        <v>9</v>
      </c>
      <c r="D3304" s="1">
        <f t="shared" si="155"/>
        <v>6</v>
      </c>
      <c r="E3304" s="1" t="str">
        <f>INDEX(Protocol[Mark],MATCH(C3304,Protocol[Step],0))</f>
        <v>9U</v>
      </c>
      <c r="F3304" s="151" t="str">
        <f>INDEX(Variables[Variable],MATCH(Systematic[[#This Row],[VariableIndex]],Variables[Index],0))</f>
        <v>FCR (mt: ROX-corr.)</v>
      </c>
      <c r="G3304" s="134">
        <f>Systematic[[#This Row],[Sample]]*1000000+Systematic[[#This Row],[SubSample]]*10000+Systematic[[#This Row],[VariableIndex]]</f>
        <v>9020006</v>
      </c>
      <c r="H3304" s="134">
        <f>Systematic[[#This Row],[SampleVariableLabel]]+100*Systematic[[#This Row],[State]]</f>
        <v>9020906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9</v>
      </c>
      <c r="B3305" s="1">
        <f t="shared" ref="B3305:B3368" si="157">IF(OR(C3305&gt;0,D3305&gt;1),B3304,IF(B3304=SubsamplesPerSample,1,B3304+1))</f>
        <v>2</v>
      </c>
      <c r="C3305" s="1">
        <f>IF(Systematic[[#This Row],[VariableIndex]]&gt;1,C3304,IF(C3304+1=StepsPerSubsample,0,C3304+1))</f>
        <v>9</v>
      </c>
      <c r="D3305" s="1">
        <f t="shared" si="155"/>
        <v>7</v>
      </c>
      <c r="E3305" s="1" t="str">
        <f>INDEX(Protocol[Mark],MATCH(C3305,Protocol[Step],0))</f>
        <v>9U</v>
      </c>
      <c r="F3305" s="151" t="str">
        <f>INDEX(Variables[Variable],MATCH(Systematic[[#This Row],[VariableIndex]],Variables[Index],0))</f>
        <v>FCR (mt: ROX-corr.)</v>
      </c>
      <c r="G3305" s="134">
        <f>Systematic[[#This Row],[Sample]]*1000000+Systematic[[#This Row],[SubSample]]*10000+Systematic[[#This Row],[VariableIndex]]</f>
        <v>9020007</v>
      </c>
      <c r="H3305" s="134">
        <f>Systematic[[#This Row],[SampleVariableLabel]]+100*Systematic[[#This Row],[State]]</f>
        <v>9020907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9</v>
      </c>
      <c r="B3306" s="1">
        <f t="shared" si="157"/>
        <v>2</v>
      </c>
      <c r="C3306" s="1">
        <f>IF(Systematic[[#This Row],[VariableIndex]]&gt;1,C3305,IF(C3305+1=StepsPerSubsample,0,C3305+1))</f>
        <v>10</v>
      </c>
      <c r="D3306" s="1">
        <f t="shared" si="155"/>
        <v>1</v>
      </c>
      <c r="E3306" s="1" t="str">
        <f>INDEX(Protocol[Mark],MATCH(C3306,Protocol[Step],0))</f>
        <v>9c</v>
      </c>
      <c r="F3306" s="151" t="str">
        <f>INDEX(Variables[Variable],MATCH(Systematic[[#This Row],[VariableIndex]],Variables[Index],0))</f>
        <v>O2 concentration</v>
      </c>
      <c r="G3306" s="134">
        <f>Systematic[[#This Row],[Sample]]*1000000+Systematic[[#This Row],[SubSample]]*10000+Systematic[[#This Row],[VariableIndex]]</f>
        <v>9020001</v>
      </c>
      <c r="H3306" s="134">
        <f>Systematic[[#This Row],[SampleVariableLabel]]+100*Systematic[[#This Row],[State]]</f>
        <v>9021001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9</v>
      </c>
      <c r="B3307" s="1">
        <f t="shared" si="157"/>
        <v>2</v>
      </c>
      <c r="C3307" s="1">
        <f>IF(Systematic[[#This Row],[VariableIndex]]&gt;1,C3306,IF(C3306+1=StepsPerSubsample,0,C3306+1))</f>
        <v>10</v>
      </c>
      <c r="D3307" s="1">
        <f t="shared" si="155"/>
        <v>2</v>
      </c>
      <c r="E3307" s="1" t="str">
        <f>INDEX(Protocol[Mark],MATCH(C3307,Protocol[Step],0))</f>
        <v>9c</v>
      </c>
      <c r="F3307" s="151" t="str">
        <f>INDEX(Variables[Variable],MATCH(Systematic[[#This Row],[VariableIndex]],Variables[Index],0))</f>
        <v>O2 flux per volume</v>
      </c>
      <c r="G3307" s="134">
        <f>Systematic[[#This Row],[Sample]]*1000000+Systematic[[#This Row],[SubSample]]*10000+Systematic[[#This Row],[VariableIndex]]</f>
        <v>9020002</v>
      </c>
      <c r="H3307" s="134">
        <f>Systematic[[#This Row],[SampleVariableLabel]]+100*Systematic[[#This Row],[State]]</f>
        <v>9021002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9</v>
      </c>
      <c r="B3308" s="1">
        <f t="shared" si="157"/>
        <v>2</v>
      </c>
      <c r="C3308" s="1">
        <f>IF(Systematic[[#This Row],[VariableIndex]]&gt;1,C3307,IF(C3307+1=StepsPerSubsample,0,C3307+1))</f>
        <v>10</v>
      </c>
      <c r="D3308" s="1">
        <f t="shared" si="155"/>
        <v>3</v>
      </c>
      <c r="E3308" s="1" t="str">
        <f>INDEX(Protocol[Mark],MATCH(C3308,Protocol[Step],0))</f>
        <v>9c</v>
      </c>
      <c r="F3308" s="151" t="str">
        <f>INDEX(Variables[Variable],MATCH(Systematic[[#This Row],[VariableIndex]],Variables[Index],0))</f>
        <v>Specific flux</v>
      </c>
      <c r="G3308" s="134">
        <f>Systematic[[#This Row],[Sample]]*1000000+Systematic[[#This Row],[SubSample]]*10000+Systematic[[#This Row],[VariableIndex]]</f>
        <v>9020003</v>
      </c>
      <c r="H3308" s="134">
        <f>Systematic[[#This Row],[SampleVariableLabel]]+100*Systematic[[#This Row],[State]]</f>
        <v>9021003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9</v>
      </c>
      <c r="B3309" s="1">
        <f t="shared" si="157"/>
        <v>2</v>
      </c>
      <c r="C3309" s="1">
        <f>IF(Systematic[[#This Row],[VariableIndex]]&gt;1,C3308,IF(C3308+1=StepsPerSubsample,0,C3308+1))</f>
        <v>10</v>
      </c>
      <c r="D3309" s="1">
        <f t="shared" si="155"/>
        <v>4</v>
      </c>
      <c r="E3309" s="1" t="str">
        <f>INDEX(Protocol[Mark],MATCH(C3309,Protocol[Step],0))</f>
        <v>9c</v>
      </c>
      <c r="F3309" s="151" t="str">
        <f>INDEX(Variables[Variable],MATCH(Systematic[[#This Row],[VariableIndex]],Variables[Index],0))</f>
        <v>Flux control ratio</v>
      </c>
      <c r="G3309" s="134">
        <f>Systematic[[#This Row],[Sample]]*1000000+Systematic[[#This Row],[SubSample]]*10000+Systematic[[#This Row],[VariableIndex]]</f>
        <v>9020004</v>
      </c>
      <c r="H3309" s="134">
        <f>Systematic[[#This Row],[SampleVariableLabel]]+100*Systematic[[#This Row],[State]]</f>
        <v>9021004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9</v>
      </c>
      <c r="B3310" s="1">
        <f t="shared" si="157"/>
        <v>2</v>
      </c>
      <c r="C3310" s="1">
        <f>IF(Systematic[[#This Row],[VariableIndex]]&gt;1,C3309,IF(C3309+1=StepsPerSubsample,0,C3309+1))</f>
        <v>10</v>
      </c>
      <c r="D3310" s="1">
        <f t="shared" si="155"/>
        <v>5</v>
      </c>
      <c r="E3310" s="1" t="str">
        <f>INDEX(Protocol[Mark],MATCH(C3310,Protocol[Step],0))</f>
        <v>9c</v>
      </c>
      <c r="F3310" s="151" t="str">
        <f>INDEX(Variables[Variable],MATCH(Systematic[[#This Row],[VariableIndex]],Variables[Index],0))</f>
        <v>Specific flux (mt)</v>
      </c>
      <c r="G3310" s="134">
        <f>Systematic[[#This Row],[Sample]]*1000000+Systematic[[#This Row],[SubSample]]*10000+Systematic[[#This Row],[VariableIndex]]</f>
        <v>9020005</v>
      </c>
      <c r="H3310" s="134">
        <f>Systematic[[#This Row],[SampleVariableLabel]]+100*Systematic[[#This Row],[State]]</f>
        <v>9021005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9</v>
      </c>
      <c r="B3311" s="1">
        <f t="shared" si="157"/>
        <v>2</v>
      </c>
      <c r="C3311" s="1">
        <f>IF(Systematic[[#This Row],[VariableIndex]]&gt;1,C3310,IF(C3310+1=StepsPerSubsample,0,C3310+1))</f>
        <v>10</v>
      </c>
      <c r="D3311" s="1">
        <f t="shared" si="155"/>
        <v>6</v>
      </c>
      <c r="E3311" s="1" t="str">
        <f>INDEX(Protocol[Mark],MATCH(C3311,Protocol[Step],0))</f>
        <v>9c</v>
      </c>
      <c r="F3311" s="151" t="str">
        <f>INDEX(Variables[Variable],MATCH(Systematic[[#This Row],[VariableIndex]],Variables[Index],0))</f>
        <v>FCR (mt: ROX-corr.)</v>
      </c>
      <c r="G3311" s="134">
        <f>Systematic[[#This Row],[Sample]]*1000000+Systematic[[#This Row],[SubSample]]*10000+Systematic[[#This Row],[VariableIndex]]</f>
        <v>9020006</v>
      </c>
      <c r="H3311" s="134">
        <f>Systematic[[#This Row],[SampleVariableLabel]]+100*Systematic[[#This Row],[State]]</f>
        <v>9021006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9</v>
      </c>
      <c r="B3312" s="1">
        <f t="shared" si="157"/>
        <v>2</v>
      </c>
      <c r="C3312" s="1">
        <f>IF(Systematic[[#This Row],[VariableIndex]]&gt;1,C3311,IF(C3311+1=StepsPerSubsample,0,C3311+1))</f>
        <v>10</v>
      </c>
      <c r="D3312" s="1">
        <f t="shared" si="155"/>
        <v>7</v>
      </c>
      <c r="E3312" s="1" t="str">
        <f>INDEX(Protocol[Mark],MATCH(C3312,Protocol[Step],0))</f>
        <v>9c</v>
      </c>
      <c r="F3312" s="151" t="str">
        <f>INDEX(Variables[Variable],MATCH(Systematic[[#This Row],[VariableIndex]],Variables[Index],0))</f>
        <v>FCR (mt: ROX-corr.)</v>
      </c>
      <c r="G3312" s="134">
        <f>Systematic[[#This Row],[Sample]]*1000000+Systematic[[#This Row],[SubSample]]*10000+Systematic[[#This Row],[VariableIndex]]</f>
        <v>9020007</v>
      </c>
      <c r="H3312" s="134">
        <f>Systematic[[#This Row],[SampleVariableLabel]]+100*Systematic[[#This Row],[State]]</f>
        <v>9021007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9</v>
      </c>
      <c r="B3313" s="1">
        <f t="shared" si="157"/>
        <v>2</v>
      </c>
      <c r="C3313" s="1">
        <f>IF(Systematic[[#This Row],[VariableIndex]]&gt;1,C3312,IF(C3312+1=StepsPerSubsample,0,C3312+1))</f>
        <v>11</v>
      </c>
      <c r="D3313" s="1">
        <f t="shared" si="155"/>
        <v>1</v>
      </c>
      <c r="E3313" s="1" t="str">
        <f>INDEX(Protocol[Mark],MATCH(C3313,Protocol[Step],0))</f>
        <v>10Ama</v>
      </c>
      <c r="F3313" s="151" t="str">
        <f>INDEX(Variables[Variable],MATCH(Systematic[[#This Row],[VariableIndex]],Variables[Index],0))</f>
        <v>O2 concentration</v>
      </c>
      <c r="G3313" s="134">
        <f>Systematic[[#This Row],[Sample]]*1000000+Systematic[[#This Row],[SubSample]]*10000+Systematic[[#This Row],[VariableIndex]]</f>
        <v>9020001</v>
      </c>
      <c r="H3313" s="134">
        <f>Systematic[[#This Row],[SampleVariableLabel]]+100*Systematic[[#This Row],[State]]</f>
        <v>9021101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9</v>
      </c>
      <c r="B3314" s="1">
        <f t="shared" si="157"/>
        <v>2</v>
      </c>
      <c r="C3314" s="1">
        <f>IF(Systematic[[#This Row],[VariableIndex]]&gt;1,C3313,IF(C3313+1=StepsPerSubsample,0,C3313+1))</f>
        <v>11</v>
      </c>
      <c r="D3314" s="1">
        <f t="shared" si="155"/>
        <v>2</v>
      </c>
      <c r="E3314" s="1" t="str">
        <f>INDEX(Protocol[Mark],MATCH(C3314,Protocol[Step],0))</f>
        <v>10Ama</v>
      </c>
      <c r="F3314" s="151" t="str">
        <f>INDEX(Variables[Variable],MATCH(Systematic[[#This Row],[VariableIndex]],Variables[Index],0))</f>
        <v>O2 flux per volume</v>
      </c>
      <c r="G3314" s="134">
        <f>Systematic[[#This Row],[Sample]]*1000000+Systematic[[#This Row],[SubSample]]*10000+Systematic[[#This Row],[VariableIndex]]</f>
        <v>9020002</v>
      </c>
      <c r="H3314" s="134">
        <f>Systematic[[#This Row],[SampleVariableLabel]]+100*Systematic[[#This Row],[State]]</f>
        <v>9021102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9</v>
      </c>
      <c r="B3315" s="1">
        <f t="shared" si="157"/>
        <v>2</v>
      </c>
      <c r="C3315" s="1">
        <f>IF(Systematic[[#This Row],[VariableIndex]]&gt;1,C3314,IF(C3314+1=StepsPerSubsample,0,C3314+1))</f>
        <v>11</v>
      </c>
      <c r="D3315" s="1">
        <f t="shared" si="155"/>
        <v>3</v>
      </c>
      <c r="E3315" s="1" t="str">
        <f>INDEX(Protocol[Mark],MATCH(C3315,Protocol[Step],0))</f>
        <v>10Ama</v>
      </c>
      <c r="F3315" s="151" t="str">
        <f>INDEX(Variables[Variable],MATCH(Systematic[[#This Row],[VariableIndex]],Variables[Index],0))</f>
        <v>Specific flux</v>
      </c>
      <c r="G3315" s="134">
        <f>Systematic[[#This Row],[Sample]]*1000000+Systematic[[#This Row],[SubSample]]*10000+Systematic[[#This Row],[VariableIndex]]</f>
        <v>9020003</v>
      </c>
      <c r="H3315" s="134">
        <f>Systematic[[#This Row],[SampleVariableLabel]]+100*Systematic[[#This Row],[State]]</f>
        <v>9021103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9</v>
      </c>
      <c r="B3316" s="1">
        <f t="shared" si="157"/>
        <v>2</v>
      </c>
      <c r="C3316" s="1">
        <f>IF(Systematic[[#This Row],[VariableIndex]]&gt;1,C3315,IF(C3315+1=StepsPerSubsample,0,C3315+1))</f>
        <v>11</v>
      </c>
      <c r="D3316" s="1">
        <f t="shared" si="155"/>
        <v>4</v>
      </c>
      <c r="E3316" s="1" t="str">
        <f>INDEX(Protocol[Mark],MATCH(C3316,Protocol[Step],0))</f>
        <v>10Ama</v>
      </c>
      <c r="F3316" s="151" t="str">
        <f>INDEX(Variables[Variable],MATCH(Systematic[[#This Row],[VariableIndex]],Variables[Index],0))</f>
        <v>Flux control ratio</v>
      </c>
      <c r="G3316" s="134">
        <f>Systematic[[#This Row],[Sample]]*1000000+Systematic[[#This Row],[SubSample]]*10000+Systematic[[#This Row],[VariableIndex]]</f>
        <v>9020004</v>
      </c>
      <c r="H3316" s="134">
        <f>Systematic[[#This Row],[SampleVariableLabel]]+100*Systematic[[#This Row],[State]]</f>
        <v>9021104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9</v>
      </c>
      <c r="B3317" s="1">
        <f t="shared" si="157"/>
        <v>2</v>
      </c>
      <c r="C3317" s="1">
        <f>IF(Systematic[[#This Row],[VariableIndex]]&gt;1,C3316,IF(C3316+1=StepsPerSubsample,0,C3316+1))</f>
        <v>11</v>
      </c>
      <c r="D3317" s="1">
        <f t="shared" si="155"/>
        <v>5</v>
      </c>
      <c r="E3317" s="1" t="str">
        <f>INDEX(Protocol[Mark],MATCH(C3317,Protocol[Step],0))</f>
        <v>10Ama</v>
      </c>
      <c r="F3317" s="151" t="str">
        <f>INDEX(Variables[Variable],MATCH(Systematic[[#This Row],[VariableIndex]],Variables[Index],0))</f>
        <v>Specific flux (mt)</v>
      </c>
      <c r="G3317" s="134">
        <f>Systematic[[#This Row],[Sample]]*1000000+Systematic[[#This Row],[SubSample]]*10000+Systematic[[#This Row],[VariableIndex]]</f>
        <v>9020005</v>
      </c>
      <c r="H3317" s="134">
        <f>Systematic[[#This Row],[SampleVariableLabel]]+100*Systematic[[#This Row],[State]]</f>
        <v>9021105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9</v>
      </c>
      <c r="B3318" s="1">
        <f t="shared" si="157"/>
        <v>2</v>
      </c>
      <c r="C3318" s="1">
        <f>IF(Systematic[[#This Row],[VariableIndex]]&gt;1,C3317,IF(C3317+1=StepsPerSubsample,0,C3317+1))</f>
        <v>11</v>
      </c>
      <c r="D3318" s="1">
        <f t="shared" si="155"/>
        <v>6</v>
      </c>
      <c r="E3318" s="1" t="str">
        <f>INDEX(Protocol[Mark],MATCH(C3318,Protocol[Step],0))</f>
        <v>10Ama</v>
      </c>
      <c r="F3318" s="151" t="str">
        <f>INDEX(Variables[Variable],MATCH(Systematic[[#This Row],[VariableIndex]],Variables[Index],0))</f>
        <v>FCR (mt: ROX-corr.)</v>
      </c>
      <c r="G3318" s="134">
        <f>Systematic[[#This Row],[Sample]]*1000000+Systematic[[#This Row],[SubSample]]*10000+Systematic[[#This Row],[VariableIndex]]</f>
        <v>9020006</v>
      </c>
      <c r="H3318" s="134">
        <f>Systematic[[#This Row],[SampleVariableLabel]]+100*Systematic[[#This Row],[State]]</f>
        <v>9021106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9</v>
      </c>
      <c r="B3319" s="1">
        <f t="shared" si="157"/>
        <v>2</v>
      </c>
      <c r="C3319" s="1">
        <f>IF(Systematic[[#This Row],[VariableIndex]]&gt;1,C3318,IF(C3318+1=StepsPerSubsample,0,C3318+1))</f>
        <v>11</v>
      </c>
      <c r="D3319" s="1">
        <f t="shared" si="155"/>
        <v>7</v>
      </c>
      <c r="E3319" s="1" t="str">
        <f>INDEX(Protocol[Mark],MATCH(C3319,Protocol[Step],0))</f>
        <v>10Ama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9020007</v>
      </c>
      <c r="H3319" s="134">
        <f>Systematic[[#This Row],[SampleVariableLabel]]+100*Systematic[[#This Row],[State]]</f>
        <v>9021107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9</v>
      </c>
      <c r="B3320" s="1">
        <f t="shared" si="157"/>
        <v>2</v>
      </c>
      <c r="C3320" s="1">
        <f>IF(Systematic[[#This Row],[VariableIndex]]&gt;1,C3319,IF(C3319+1=StepsPerSubsample,0,C3319+1))</f>
        <v>12</v>
      </c>
      <c r="D3320" s="1">
        <f t="shared" si="155"/>
        <v>1</v>
      </c>
      <c r="E3320" s="1" t="str">
        <f>INDEX(Protocol[Mark],MATCH(C3320,Protocol[Step],0))</f>
        <v>11AsTm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9020001</v>
      </c>
      <c r="H3320" s="134">
        <f>Systematic[[#This Row],[SampleVariableLabel]]+100*Systematic[[#This Row],[State]]</f>
        <v>9021201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9</v>
      </c>
      <c r="B3321" s="1">
        <f t="shared" si="157"/>
        <v>2</v>
      </c>
      <c r="C3321" s="1">
        <f>IF(Systematic[[#This Row],[VariableIndex]]&gt;1,C3320,IF(C3320+1=StepsPerSubsample,0,C3320+1))</f>
        <v>12</v>
      </c>
      <c r="D3321" s="1">
        <f t="shared" si="155"/>
        <v>2</v>
      </c>
      <c r="E3321" s="1" t="str">
        <f>INDEX(Protocol[Mark],MATCH(C3321,Protocol[Step],0))</f>
        <v>11AsTm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9020002</v>
      </c>
      <c r="H3321" s="134">
        <f>Systematic[[#This Row],[SampleVariableLabel]]+100*Systematic[[#This Row],[State]]</f>
        <v>9021202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9</v>
      </c>
      <c r="B3322" s="1">
        <f t="shared" si="157"/>
        <v>2</v>
      </c>
      <c r="C3322" s="1">
        <f>IF(Systematic[[#This Row],[VariableIndex]]&gt;1,C3321,IF(C3321+1=StepsPerSubsample,0,C3321+1))</f>
        <v>12</v>
      </c>
      <c r="D3322" s="1">
        <f t="shared" si="155"/>
        <v>3</v>
      </c>
      <c r="E3322" s="1" t="str">
        <f>INDEX(Protocol[Mark],MATCH(C3322,Protocol[Step],0))</f>
        <v>11AsTm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9020003</v>
      </c>
      <c r="H3322" s="134">
        <f>Systematic[[#This Row],[SampleVariableLabel]]+100*Systematic[[#This Row],[State]]</f>
        <v>9021203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9</v>
      </c>
      <c r="B3323" s="1">
        <f t="shared" si="157"/>
        <v>2</v>
      </c>
      <c r="C3323" s="1">
        <f>IF(Systematic[[#This Row],[VariableIndex]]&gt;1,C3322,IF(C3322+1=StepsPerSubsample,0,C3322+1))</f>
        <v>12</v>
      </c>
      <c r="D3323" s="1">
        <f t="shared" si="155"/>
        <v>4</v>
      </c>
      <c r="E3323" s="1" t="str">
        <f>INDEX(Protocol[Mark],MATCH(C3323,Protocol[Step],0))</f>
        <v>11AsTm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9020004</v>
      </c>
      <c r="H3323" s="134">
        <f>Systematic[[#This Row],[SampleVariableLabel]]+100*Systematic[[#This Row],[State]]</f>
        <v>9021204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9</v>
      </c>
      <c r="B3324" s="1">
        <f t="shared" si="157"/>
        <v>2</v>
      </c>
      <c r="C3324" s="1">
        <f>IF(Systematic[[#This Row],[VariableIndex]]&gt;1,C3323,IF(C3323+1=StepsPerSubsample,0,C3323+1))</f>
        <v>12</v>
      </c>
      <c r="D3324" s="1">
        <f t="shared" si="155"/>
        <v>5</v>
      </c>
      <c r="E3324" s="1" t="str">
        <f>INDEX(Protocol[Mark],MATCH(C3324,Protocol[Step],0))</f>
        <v>11AsTm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9020005</v>
      </c>
      <c r="H3324" s="134">
        <f>Systematic[[#This Row],[SampleVariableLabel]]+100*Systematic[[#This Row],[State]]</f>
        <v>9021205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9</v>
      </c>
      <c r="B3325" s="1">
        <f t="shared" si="157"/>
        <v>2</v>
      </c>
      <c r="C3325" s="1">
        <f>IF(Systematic[[#This Row],[VariableIndex]]&gt;1,C3324,IF(C3324+1=StepsPerSubsample,0,C3324+1))</f>
        <v>12</v>
      </c>
      <c r="D3325" s="1">
        <f t="shared" si="155"/>
        <v>6</v>
      </c>
      <c r="E3325" s="1" t="str">
        <f>INDEX(Protocol[Mark],MATCH(C3325,Protocol[Step],0))</f>
        <v>11AsTm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9020006</v>
      </c>
      <c r="H3325" s="134">
        <f>Systematic[[#This Row],[SampleVariableLabel]]+100*Systematic[[#This Row],[State]]</f>
        <v>9021206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9</v>
      </c>
      <c r="B3326" s="1">
        <f t="shared" si="157"/>
        <v>2</v>
      </c>
      <c r="C3326" s="1">
        <f>IF(Systematic[[#This Row],[VariableIndex]]&gt;1,C3325,IF(C3325+1=StepsPerSubsample,0,C3325+1))</f>
        <v>12</v>
      </c>
      <c r="D3326" s="1">
        <f t="shared" si="155"/>
        <v>7</v>
      </c>
      <c r="E3326" s="1" t="str">
        <f>INDEX(Protocol[Mark],MATCH(C3326,Protocol[Step],0))</f>
        <v>11AsTm</v>
      </c>
      <c r="F3326" s="151" t="str">
        <f>INDEX(Variables[Variable],MATCH(Systematic[[#This Row],[VariableIndex]],Variables[Index],0))</f>
        <v>FCR (mt: ROX-corr.)</v>
      </c>
      <c r="G3326" s="134">
        <f>Systematic[[#This Row],[Sample]]*1000000+Systematic[[#This Row],[SubSample]]*10000+Systematic[[#This Row],[VariableIndex]]</f>
        <v>9020007</v>
      </c>
      <c r="H3326" s="134">
        <f>Systematic[[#This Row],[SampleVariableLabel]]+100*Systematic[[#This Row],[State]]</f>
        <v>9021207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9</v>
      </c>
      <c r="B3327" s="1">
        <f t="shared" si="157"/>
        <v>2</v>
      </c>
      <c r="C3327" s="1">
        <f>IF(Systematic[[#This Row],[VariableIndex]]&gt;1,C3326,IF(C3326+1=StepsPerSubsample,0,C3326+1))</f>
        <v>13</v>
      </c>
      <c r="D3327" s="1">
        <f t="shared" si="155"/>
        <v>1</v>
      </c>
      <c r="E3327" s="1" t="str">
        <f>INDEX(Protocol[Mark],MATCH(C3327,Protocol[Step],0))</f>
        <v>12Azd</v>
      </c>
      <c r="F3327" s="151" t="str">
        <f>INDEX(Variables[Variable],MATCH(Systematic[[#This Row],[VariableIndex]],Variables[Index],0))</f>
        <v>O2 concentration</v>
      </c>
      <c r="G3327" s="134">
        <f>Systematic[[#This Row],[Sample]]*1000000+Systematic[[#This Row],[SubSample]]*10000+Systematic[[#This Row],[VariableIndex]]</f>
        <v>9020001</v>
      </c>
      <c r="H3327" s="134">
        <f>Systematic[[#This Row],[SampleVariableLabel]]+100*Systematic[[#This Row],[State]]</f>
        <v>9021301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9</v>
      </c>
      <c r="B3328" s="1">
        <f t="shared" si="157"/>
        <v>2</v>
      </c>
      <c r="C3328" s="1">
        <f>IF(Systematic[[#This Row],[VariableIndex]]&gt;1,C3327,IF(C3327+1=StepsPerSubsample,0,C3327+1))</f>
        <v>13</v>
      </c>
      <c r="D3328" s="1">
        <f t="shared" si="155"/>
        <v>2</v>
      </c>
      <c r="E3328" s="1" t="str">
        <f>INDEX(Protocol[Mark],MATCH(C3328,Protocol[Step],0))</f>
        <v>12Azd</v>
      </c>
      <c r="F3328" s="151" t="str">
        <f>INDEX(Variables[Variable],MATCH(Systematic[[#This Row],[VariableIndex]],Variables[Index],0))</f>
        <v>O2 flux per volume</v>
      </c>
      <c r="G3328" s="134">
        <f>Systematic[[#This Row],[Sample]]*1000000+Systematic[[#This Row],[SubSample]]*10000+Systematic[[#This Row],[VariableIndex]]</f>
        <v>9020002</v>
      </c>
      <c r="H3328" s="134">
        <f>Systematic[[#This Row],[SampleVariableLabel]]+100*Systematic[[#This Row],[State]]</f>
        <v>9021302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9</v>
      </c>
      <c r="B3329" s="1">
        <f t="shared" si="157"/>
        <v>2</v>
      </c>
      <c r="C3329" s="1">
        <f>IF(Systematic[[#This Row],[VariableIndex]]&gt;1,C3328,IF(C3328+1=StepsPerSubsample,0,C3328+1))</f>
        <v>13</v>
      </c>
      <c r="D3329" s="1">
        <f t="shared" si="155"/>
        <v>3</v>
      </c>
      <c r="E3329" s="1" t="str">
        <f>INDEX(Protocol[Mark],MATCH(C3329,Protocol[Step],0))</f>
        <v>12Azd</v>
      </c>
      <c r="F3329" s="151" t="str">
        <f>INDEX(Variables[Variable],MATCH(Systematic[[#This Row],[VariableIndex]],Variables[Index],0))</f>
        <v>Specific flux</v>
      </c>
      <c r="G3329" s="134">
        <f>Systematic[[#This Row],[Sample]]*1000000+Systematic[[#This Row],[SubSample]]*10000+Systematic[[#This Row],[VariableIndex]]</f>
        <v>9020003</v>
      </c>
      <c r="H3329" s="134">
        <f>Systematic[[#This Row],[SampleVariableLabel]]+100*Systematic[[#This Row],[State]]</f>
        <v>9021303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9</v>
      </c>
      <c r="B3330" s="1">
        <f t="shared" si="157"/>
        <v>2</v>
      </c>
      <c r="C3330" s="1">
        <f>IF(Systematic[[#This Row],[VariableIndex]]&gt;1,C3329,IF(C3329+1=StepsPerSubsample,0,C3329+1))</f>
        <v>13</v>
      </c>
      <c r="D3330" s="1">
        <f t="shared" si="155"/>
        <v>4</v>
      </c>
      <c r="E3330" s="1" t="str">
        <f>INDEX(Protocol[Mark],MATCH(C3330,Protocol[Step],0))</f>
        <v>12Azd</v>
      </c>
      <c r="F3330" s="151" t="str">
        <f>INDEX(Variables[Variable],MATCH(Systematic[[#This Row],[VariableIndex]],Variables[Index],0))</f>
        <v>Flux control ratio</v>
      </c>
      <c r="G3330" s="134">
        <f>Systematic[[#This Row],[Sample]]*1000000+Systematic[[#This Row],[SubSample]]*10000+Systematic[[#This Row],[VariableIndex]]</f>
        <v>9020004</v>
      </c>
      <c r="H3330" s="134">
        <f>Systematic[[#This Row],[SampleVariableLabel]]+100*Systematic[[#This Row],[State]]</f>
        <v>9021304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9</v>
      </c>
      <c r="B3331" s="1">
        <f t="shared" si="157"/>
        <v>2</v>
      </c>
      <c r="C3331" s="1">
        <f>IF(Systematic[[#This Row],[VariableIndex]]&gt;1,C3330,IF(C3330+1=StepsPerSubsample,0,C3330+1))</f>
        <v>13</v>
      </c>
      <c r="D3331" s="1">
        <f t="shared" ref="D3331:D3394" si="158">IF(D3330=nVariables,1,D3330+1)</f>
        <v>5</v>
      </c>
      <c r="E3331" s="1" t="str">
        <f>INDEX(Protocol[Mark],MATCH(C3331,Protocol[Step],0))</f>
        <v>12Azd</v>
      </c>
      <c r="F3331" s="151" t="str">
        <f>INDEX(Variables[Variable],MATCH(Systematic[[#This Row],[VariableIndex]],Variables[Index],0))</f>
        <v>Specific flux (mt)</v>
      </c>
      <c r="G3331" s="134">
        <f>Systematic[[#This Row],[Sample]]*1000000+Systematic[[#This Row],[SubSample]]*10000+Systematic[[#This Row],[VariableIndex]]</f>
        <v>9020005</v>
      </c>
      <c r="H3331" s="134">
        <f>Systematic[[#This Row],[SampleVariableLabel]]+100*Systematic[[#This Row],[State]]</f>
        <v>9021305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9</v>
      </c>
      <c r="B3332" s="1">
        <f t="shared" si="157"/>
        <v>2</v>
      </c>
      <c r="C3332" s="1">
        <f>IF(Systematic[[#This Row],[VariableIndex]]&gt;1,C3331,IF(C3331+1=StepsPerSubsample,0,C3331+1))</f>
        <v>13</v>
      </c>
      <c r="D3332" s="1">
        <f t="shared" si="158"/>
        <v>6</v>
      </c>
      <c r="E3332" s="1" t="str">
        <f>INDEX(Protocol[Mark],MATCH(C3332,Protocol[Step],0))</f>
        <v>12Azd</v>
      </c>
      <c r="F3332" s="151" t="str">
        <f>INDEX(Variables[Variable],MATCH(Systematic[[#This Row],[VariableIndex]],Variables[Index],0))</f>
        <v>FCR (mt: ROX-corr.)</v>
      </c>
      <c r="G3332" s="134">
        <f>Systematic[[#This Row],[Sample]]*1000000+Systematic[[#This Row],[SubSample]]*10000+Systematic[[#This Row],[VariableIndex]]</f>
        <v>9020006</v>
      </c>
      <c r="H3332" s="134">
        <f>Systematic[[#This Row],[SampleVariableLabel]]+100*Systematic[[#This Row],[State]]</f>
        <v>9021306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9</v>
      </c>
      <c r="B3333" s="1">
        <f t="shared" si="157"/>
        <v>2</v>
      </c>
      <c r="C3333" s="1">
        <f>IF(Systematic[[#This Row],[VariableIndex]]&gt;1,C3332,IF(C3332+1=StepsPerSubsample,0,C3332+1))</f>
        <v>13</v>
      </c>
      <c r="D3333" s="1">
        <f t="shared" si="158"/>
        <v>7</v>
      </c>
      <c r="E3333" s="1" t="str">
        <f>INDEX(Protocol[Mark],MATCH(C3333,Protocol[Step],0))</f>
        <v>12Azd</v>
      </c>
      <c r="F3333" s="151" t="str">
        <f>INDEX(Variables[Variable],MATCH(Systematic[[#This Row],[VariableIndex]],Variables[Index],0))</f>
        <v>FCR (mt: ROX-corr.)</v>
      </c>
      <c r="G3333" s="134">
        <f>Systematic[[#This Row],[Sample]]*1000000+Systematic[[#This Row],[SubSample]]*10000+Systematic[[#This Row],[VariableIndex]]</f>
        <v>9020007</v>
      </c>
      <c r="H3333" s="134">
        <f>Systematic[[#This Row],[SampleVariableLabel]]+100*Systematic[[#This Row],[State]]</f>
        <v>9021307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9</v>
      </c>
      <c r="B3334" s="1">
        <f t="shared" si="157"/>
        <v>3</v>
      </c>
      <c r="C3334" s="1">
        <f>IF(Systematic[[#This Row],[VariableIndex]]&gt;1,C3333,IF(C3333+1=StepsPerSubsample,0,C3333+1))</f>
        <v>0</v>
      </c>
      <c r="D3334" s="1">
        <f t="shared" si="158"/>
        <v>1</v>
      </c>
      <c r="E3334" s="1" t="str">
        <f>INDEX(Protocol[Mark],MATCH(C3334,Protocol[Step],0))</f>
        <v>1ce</v>
      </c>
      <c r="F3334" s="151" t="str">
        <f>INDEX(Variables[Variable],MATCH(Systematic[[#This Row],[VariableIndex]],Variables[Index],0))</f>
        <v>O2 concentration</v>
      </c>
      <c r="G3334" s="134">
        <f>Systematic[[#This Row],[Sample]]*1000000+Systematic[[#This Row],[SubSample]]*10000+Systematic[[#This Row],[VariableIndex]]</f>
        <v>9030001</v>
      </c>
      <c r="H3334" s="134">
        <f>Systematic[[#This Row],[SampleVariableLabel]]+100*Systematic[[#This Row],[State]]</f>
        <v>9030001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9</v>
      </c>
      <c r="B3335" s="1">
        <f t="shared" si="157"/>
        <v>3</v>
      </c>
      <c r="C3335" s="1">
        <f>IF(Systematic[[#This Row],[VariableIndex]]&gt;1,C3334,IF(C3334+1=StepsPerSubsample,0,C3334+1))</f>
        <v>0</v>
      </c>
      <c r="D3335" s="1">
        <f t="shared" si="158"/>
        <v>2</v>
      </c>
      <c r="E3335" s="1" t="str">
        <f>INDEX(Protocol[Mark],MATCH(C3335,Protocol[Step],0))</f>
        <v>1ce</v>
      </c>
      <c r="F3335" s="151" t="str">
        <f>INDEX(Variables[Variable],MATCH(Systematic[[#This Row],[VariableIndex]],Variables[Index],0))</f>
        <v>O2 flux per volume</v>
      </c>
      <c r="G3335" s="134">
        <f>Systematic[[#This Row],[Sample]]*1000000+Systematic[[#This Row],[SubSample]]*10000+Systematic[[#This Row],[VariableIndex]]</f>
        <v>9030002</v>
      </c>
      <c r="H3335" s="134">
        <f>Systematic[[#This Row],[SampleVariableLabel]]+100*Systematic[[#This Row],[State]]</f>
        <v>9030002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9</v>
      </c>
      <c r="B3336" s="1">
        <f t="shared" si="157"/>
        <v>3</v>
      </c>
      <c r="C3336" s="1">
        <f>IF(Systematic[[#This Row],[VariableIndex]]&gt;1,C3335,IF(C3335+1=StepsPerSubsample,0,C3335+1))</f>
        <v>0</v>
      </c>
      <c r="D3336" s="1">
        <f t="shared" si="158"/>
        <v>3</v>
      </c>
      <c r="E3336" s="1" t="str">
        <f>INDEX(Protocol[Mark],MATCH(C3336,Protocol[Step],0))</f>
        <v>1ce</v>
      </c>
      <c r="F3336" s="151" t="str">
        <f>INDEX(Variables[Variable],MATCH(Systematic[[#This Row],[VariableIndex]],Variables[Index],0))</f>
        <v>Specific flux</v>
      </c>
      <c r="G3336" s="134">
        <f>Systematic[[#This Row],[Sample]]*1000000+Systematic[[#This Row],[SubSample]]*10000+Systematic[[#This Row],[VariableIndex]]</f>
        <v>9030003</v>
      </c>
      <c r="H3336" s="134">
        <f>Systematic[[#This Row],[SampleVariableLabel]]+100*Systematic[[#This Row],[State]]</f>
        <v>9030003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9</v>
      </c>
      <c r="B3337" s="1">
        <f t="shared" si="157"/>
        <v>3</v>
      </c>
      <c r="C3337" s="1">
        <f>IF(Systematic[[#This Row],[VariableIndex]]&gt;1,C3336,IF(C3336+1=StepsPerSubsample,0,C3336+1))</f>
        <v>0</v>
      </c>
      <c r="D3337" s="1">
        <f t="shared" si="158"/>
        <v>4</v>
      </c>
      <c r="E3337" s="1" t="str">
        <f>INDEX(Protocol[Mark],MATCH(C3337,Protocol[Step],0))</f>
        <v>1ce</v>
      </c>
      <c r="F3337" s="151" t="str">
        <f>INDEX(Variables[Variable],MATCH(Systematic[[#This Row],[VariableIndex]],Variables[Index],0))</f>
        <v>Flux control ratio</v>
      </c>
      <c r="G3337" s="134">
        <f>Systematic[[#This Row],[Sample]]*1000000+Systematic[[#This Row],[SubSample]]*10000+Systematic[[#This Row],[VariableIndex]]</f>
        <v>9030004</v>
      </c>
      <c r="H3337" s="134">
        <f>Systematic[[#This Row],[SampleVariableLabel]]+100*Systematic[[#This Row],[State]]</f>
        <v>9030004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9</v>
      </c>
      <c r="B3338" s="1">
        <f t="shared" si="157"/>
        <v>3</v>
      </c>
      <c r="C3338" s="1">
        <f>IF(Systematic[[#This Row],[VariableIndex]]&gt;1,C3337,IF(C3337+1=StepsPerSubsample,0,C3337+1))</f>
        <v>0</v>
      </c>
      <c r="D3338" s="1">
        <f t="shared" si="158"/>
        <v>5</v>
      </c>
      <c r="E3338" s="1" t="str">
        <f>INDEX(Protocol[Mark],MATCH(C3338,Protocol[Step],0))</f>
        <v>1ce</v>
      </c>
      <c r="F3338" s="151" t="str">
        <f>INDEX(Variables[Variable],MATCH(Systematic[[#This Row],[VariableIndex]],Variables[Index],0))</f>
        <v>Specific flux (mt)</v>
      </c>
      <c r="G3338" s="134">
        <f>Systematic[[#This Row],[Sample]]*1000000+Systematic[[#This Row],[SubSample]]*10000+Systematic[[#This Row],[VariableIndex]]</f>
        <v>9030005</v>
      </c>
      <c r="H3338" s="134">
        <f>Systematic[[#This Row],[SampleVariableLabel]]+100*Systematic[[#This Row],[State]]</f>
        <v>9030005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9</v>
      </c>
      <c r="B3339" s="1">
        <f t="shared" si="157"/>
        <v>3</v>
      </c>
      <c r="C3339" s="1">
        <f>IF(Systematic[[#This Row],[VariableIndex]]&gt;1,C3338,IF(C3338+1=StepsPerSubsample,0,C3338+1))</f>
        <v>0</v>
      </c>
      <c r="D3339" s="1">
        <f t="shared" si="158"/>
        <v>6</v>
      </c>
      <c r="E3339" s="1" t="str">
        <f>INDEX(Protocol[Mark],MATCH(C3339,Protocol[Step],0))</f>
        <v>1ce</v>
      </c>
      <c r="F3339" s="151" t="str">
        <f>INDEX(Variables[Variable],MATCH(Systematic[[#This Row],[VariableIndex]],Variables[Index],0))</f>
        <v>FCR (mt: ROX-corr.)</v>
      </c>
      <c r="G3339" s="134">
        <f>Systematic[[#This Row],[Sample]]*1000000+Systematic[[#This Row],[SubSample]]*10000+Systematic[[#This Row],[VariableIndex]]</f>
        <v>9030006</v>
      </c>
      <c r="H3339" s="134">
        <f>Systematic[[#This Row],[SampleVariableLabel]]+100*Systematic[[#This Row],[State]]</f>
        <v>9030006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9</v>
      </c>
      <c r="B3340" s="1">
        <f t="shared" si="157"/>
        <v>3</v>
      </c>
      <c r="C3340" s="1">
        <f>IF(Systematic[[#This Row],[VariableIndex]]&gt;1,C3339,IF(C3339+1=StepsPerSubsample,0,C3339+1))</f>
        <v>0</v>
      </c>
      <c r="D3340" s="1">
        <f t="shared" si="158"/>
        <v>7</v>
      </c>
      <c r="E3340" s="1" t="str">
        <f>INDEX(Protocol[Mark],MATCH(C3340,Protocol[Step],0))</f>
        <v>1ce</v>
      </c>
      <c r="F3340" s="151" t="str">
        <f>INDEX(Variables[Variable],MATCH(Systematic[[#This Row],[VariableIndex]],Variables[Index],0))</f>
        <v>FCR (mt: ROX-corr.)</v>
      </c>
      <c r="G3340" s="134">
        <f>Systematic[[#This Row],[Sample]]*1000000+Systematic[[#This Row],[SubSample]]*10000+Systematic[[#This Row],[VariableIndex]]</f>
        <v>9030007</v>
      </c>
      <c r="H3340" s="134">
        <f>Systematic[[#This Row],[SampleVariableLabel]]+100*Systematic[[#This Row],[State]]</f>
        <v>9030007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9</v>
      </c>
      <c r="B3341" s="1">
        <f t="shared" si="157"/>
        <v>3</v>
      </c>
      <c r="C3341" s="1">
        <f>IF(Systematic[[#This Row],[VariableIndex]]&gt;1,C3340,IF(C3340+1=StepsPerSubsample,0,C3340+1))</f>
        <v>1</v>
      </c>
      <c r="D3341" s="1">
        <f t="shared" si="158"/>
        <v>1</v>
      </c>
      <c r="E3341" s="1" t="str">
        <f>INDEX(Protocol[Mark],MATCH(C3341,Protocol[Step],0))</f>
        <v>2P10</v>
      </c>
      <c r="F3341" s="151" t="str">
        <f>INDEX(Variables[Variable],MATCH(Systematic[[#This Row],[VariableIndex]],Variables[Index],0))</f>
        <v>O2 concentration</v>
      </c>
      <c r="G3341" s="134">
        <f>Systematic[[#This Row],[Sample]]*1000000+Systematic[[#This Row],[SubSample]]*10000+Systematic[[#This Row],[VariableIndex]]</f>
        <v>9030001</v>
      </c>
      <c r="H3341" s="134">
        <f>Systematic[[#This Row],[SampleVariableLabel]]+100*Systematic[[#This Row],[State]]</f>
        <v>9030101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9</v>
      </c>
      <c r="B3342" s="1">
        <f t="shared" si="157"/>
        <v>3</v>
      </c>
      <c r="C3342" s="1">
        <f>IF(Systematic[[#This Row],[VariableIndex]]&gt;1,C3341,IF(C3341+1=StepsPerSubsample,0,C3341+1))</f>
        <v>1</v>
      </c>
      <c r="D3342" s="1">
        <f t="shared" si="158"/>
        <v>2</v>
      </c>
      <c r="E3342" s="1" t="str">
        <f>INDEX(Protocol[Mark],MATCH(C3342,Protocol[Step],0))</f>
        <v>2P10</v>
      </c>
      <c r="F3342" s="151" t="str">
        <f>INDEX(Variables[Variable],MATCH(Systematic[[#This Row],[VariableIndex]],Variables[Index],0))</f>
        <v>O2 flux per volume</v>
      </c>
      <c r="G3342" s="134">
        <f>Systematic[[#This Row],[Sample]]*1000000+Systematic[[#This Row],[SubSample]]*10000+Systematic[[#This Row],[VariableIndex]]</f>
        <v>9030002</v>
      </c>
      <c r="H3342" s="134">
        <f>Systematic[[#This Row],[SampleVariableLabel]]+100*Systematic[[#This Row],[State]]</f>
        <v>9030102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9</v>
      </c>
      <c r="B3343" s="1">
        <f t="shared" si="157"/>
        <v>3</v>
      </c>
      <c r="C3343" s="1">
        <f>IF(Systematic[[#This Row],[VariableIndex]]&gt;1,C3342,IF(C3342+1=StepsPerSubsample,0,C3342+1))</f>
        <v>1</v>
      </c>
      <c r="D3343" s="1">
        <f t="shared" si="158"/>
        <v>3</v>
      </c>
      <c r="E3343" s="1" t="str">
        <f>INDEX(Protocol[Mark],MATCH(C3343,Protocol[Step],0))</f>
        <v>2P10</v>
      </c>
      <c r="F3343" s="151" t="str">
        <f>INDEX(Variables[Variable],MATCH(Systematic[[#This Row],[VariableIndex]],Variables[Index],0))</f>
        <v>Specific flux</v>
      </c>
      <c r="G3343" s="134">
        <f>Systematic[[#This Row],[Sample]]*1000000+Systematic[[#This Row],[SubSample]]*10000+Systematic[[#This Row],[VariableIndex]]</f>
        <v>9030003</v>
      </c>
      <c r="H3343" s="134">
        <f>Systematic[[#This Row],[SampleVariableLabel]]+100*Systematic[[#This Row],[State]]</f>
        <v>9030103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9</v>
      </c>
      <c r="B3344" s="1">
        <f t="shared" si="157"/>
        <v>3</v>
      </c>
      <c r="C3344" s="1">
        <f>IF(Systematic[[#This Row],[VariableIndex]]&gt;1,C3343,IF(C3343+1=StepsPerSubsample,0,C3343+1))</f>
        <v>1</v>
      </c>
      <c r="D3344" s="1">
        <f t="shared" si="158"/>
        <v>4</v>
      </c>
      <c r="E3344" s="1" t="str">
        <f>INDEX(Protocol[Mark],MATCH(C3344,Protocol[Step],0))</f>
        <v>2P10</v>
      </c>
      <c r="F3344" s="151" t="str">
        <f>INDEX(Variables[Variable],MATCH(Systematic[[#This Row],[VariableIndex]],Variables[Index],0))</f>
        <v>Flux control ratio</v>
      </c>
      <c r="G3344" s="134">
        <f>Systematic[[#This Row],[Sample]]*1000000+Systematic[[#This Row],[SubSample]]*10000+Systematic[[#This Row],[VariableIndex]]</f>
        <v>9030004</v>
      </c>
      <c r="H3344" s="134">
        <f>Systematic[[#This Row],[SampleVariableLabel]]+100*Systematic[[#This Row],[State]]</f>
        <v>9030104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9</v>
      </c>
      <c r="B3345" s="1">
        <f t="shared" si="157"/>
        <v>3</v>
      </c>
      <c r="C3345" s="1">
        <f>IF(Systematic[[#This Row],[VariableIndex]]&gt;1,C3344,IF(C3344+1=StepsPerSubsample,0,C3344+1))</f>
        <v>1</v>
      </c>
      <c r="D3345" s="1">
        <f t="shared" si="158"/>
        <v>5</v>
      </c>
      <c r="E3345" s="1" t="str">
        <f>INDEX(Protocol[Mark],MATCH(C3345,Protocol[Step],0))</f>
        <v>2P10</v>
      </c>
      <c r="F3345" s="151" t="str">
        <f>INDEX(Variables[Variable],MATCH(Systematic[[#This Row],[VariableIndex]],Variables[Index],0))</f>
        <v>Specific flux (mt)</v>
      </c>
      <c r="G3345" s="134">
        <f>Systematic[[#This Row],[Sample]]*1000000+Systematic[[#This Row],[SubSample]]*10000+Systematic[[#This Row],[VariableIndex]]</f>
        <v>9030005</v>
      </c>
      <c r="H3345" s="134">
        <f>Systematic[[#This Row],[SampleVariableLabel]]+100*Systematic[[#This Row],[State]]</f>
        <v>9030105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9</v>
      </c>
      <c r="B3346" s="1">
        <f t="shared" si="157"/>
        <v>3</v>
      </c>
      <c r="C3346" s="1">
        <f>IF(Systematic[[#This Row],[VariableIndex]]&gt;1,C3345,IF(C3345+1=StepsPerSubsample,0,C3345+1))</f>
        <v>1</v>
      </c>
      <c r="D3346" s="1">
        <f t="shared" si="158"/>
        <v>6</v>
      </c>
      <c r="E3346" s="1" t="str">
        <f>INDEX(Protocol[Mark],MATCH(C3346,Protocol[Step],0))</f>
        <v>2P10</v>
      </c>
      <c r="F3346" s="151" t="str">
        <f>INDEX(Variables[Variable],MATCH(Systematic[[#This Row],[VariableIndex]],Variables[Index],0))</f>
        <v>FCR (mt: ROX-corr.)</v>
      </c>
      <c r="G3346" s="134">
        <f>Systematic[[#This Row],[Sample]]*1000000+Systematic[[#This Row],[SubSample]]*10000+Systematic[[#This Row],[VariableIndex]]</f>
        <v>9030006</v>
      </c>
      <c r="H3346" s="134">
        <f>Systematic[[#This Row],[SampleVariableLabel]]+100*Systematic[[#This Row],[State]]</f>
        <v>9030106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9</v>
      </c>
      <c r="B3347" s="1">
        <f t="shared" si="157"/>
        <v>3</v>
      </c>
      <c r="C3347" s="1">
        <f>IF(Systematic[[#This Row],[VariableIndex]]&gt;1,C3346,IF(C3346+1=StepsPerSubsample,0,C3346+1))</f>
        <v>1</v>
      </c>
      <c r="D3347" s="1">
        <f t="shared" si="158"/>
        <v>7</v>
      </c>
      <c r="E3347" s="1" t="str">
        <f>INDEX(Protocol[Mark],MATCH(C3347,Protocol[Step],0))</f>
        <v>2P10</v>
      </c>
      <c r="F3347" s="151" t="str">
        <f>INDEX(Variables[Variable],MATCH(Systematic[[#This Row],[VariableIndex]],Variables[Index],0))</f>
        <v>FCR (mt: ROX-corr.)</v>
      </c>
      <c r="G3347" s="134">
        <f>Systematic[[#This Row],[Sample]]*1000000+Systematic[[#This Row],[SubSample]]*10000+Systematic[[#This Row],[VariableIndex]]</f>
        <v>9030007</v>
      </c>
      <c r="H3347" s="134">
        <f>Systematic[[#This Row],[SampleVariableLabel]]+100*Systematic[[#This Row],[State]]</f>
        <v>9030107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9</v>
      </c>
      <c r="B3348" s="1">
        <f t="shared" si="157"/>
        <v>3</v>
      </c>
      <c r="C3348" s="1">
        <f>IF(Systematic[[#This Row],[VariableIndex]]&gt;1,C3347,IF(C3347+1=StepsPerSubsample,0,C3347+1))</f>
        <v>2</v>
      </c>
      <c r="D3348" s="1">
        <f t="shared" si="158"/>
        <v>1</v>
      </c>
      <c r="E3348" s="1" t="str">
        <f>INDEX(Protocol[Mark],MATCH(C3348,Protocol[Step],0))</f>
        <v>3Omy</v>
      </c>
      <c r="F3348" s="151" t="str">
        <f>INDEX(Variables[Variable],MATCH(Systematic[[#This Row],[VariableIndex]],Variables[Index],0))</f>
        <v>O2 concentration</v>
      </c>
      <c r="G3348" s="134">
        <f>Systematic[[#This Row],[Sample]]*1000000+Systematic[[#This Row],[SubSample]]*10000+Systematic[[#This Row],[VariableIndex]]</f>
        <v>9030001</v>
      </c>
      <c r="H3348" s="134">
        <f>Systematic[[#This Row],[SampleVariableLabel]]+100*Systematic[[#This Row],[State]]</f>
        <v>9030201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9</v>
      </c>
      <c r="B3349" s="1">
        <f t="shared" si="157"/>
        <v>3</v>
      </c>
      <c r="C3349" s="1">
        <f>IF(Systematic[[#This Row],[VariableIndex]]&gt;1,C3348,IF(C3348+1=StepsPerSubsample,0,C3348+1))</f>
        <v>2</v>
      </c>
      <c r="D3349" s="1">
        <f t="shared" si="158"/>
        <v>2</v>
      </c>
      <c r="E3349" s="1" t="str">
        <f>INDEX(Protocol[Mark],MATCH(C3349,Protocol[Step],0))</f>
        <v>3Omy</v>
      </c>
      <c r="F3349" s="151" t="str">
        <f>INDEX(Variables[Variable],MATCH(Systematic[[#This Row],[VariableIndex]],Variables[Index],0))</f>
        <v>O2 flux per volume</v>
      </c>
      <c r="G3349" s="134">
        <f>Systematic[[#This Row],[Sample]]*1000000+Systematic[[#This Row],[SubSample]]*10000+Systematic[[#This Row],[VariableIndex]]</f>
        <v>9030002</v>
      </c>
      <c r="H3349" s="134">
        <f>Systematic[[#This Row],[SampleVariableLabel]]+100*Systematic[[#This Row],[State]]</f>
        <v>9030202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9</v>
      </c>
      <c r="B3350" s="1">
        <f t="shared" si="157"/>
        <v>3</v>
      </c>
      <c r="C3350" s="1">
        <f>IF(Systematic[[#This Row],[VariableIndex]]&gt;1,C3349,IF(C3349+1=StepsPerSubsample,0,C3349+1))</f>
        <v>2</v>
      </c>
      <c r="D3350" s="1">
        <f t="shared" si="158"/>
        <v>3</v>
      </c>
      <c r="E3350" s="1" t="str">
        <f>INDEX(Protocol[Mark],MATCH(C3350,Protocol[Step],0))</f>
        <v>3Omy</v>
      </c>
      <c r="F3350" s="151" t="str">
        <f>INDEX(Variables[Variable],MATCH(Systematic[[#This Row],[VariableIndex]],Variables[Index],0))</f>
        <v>Specific flux</v>
      </c>
      <c r="G3350" s="134">
        <f>Systematic[[#This Row],[Sample]]*1000000+Systematic[[#This Row],[SubSample]]*10000+Systematic[[#This Row],[VariableIndex]]</f>
        <v>9030003</v>
      </c>
      <c r="H3350" s="134">
        <f>Systematic[[#This Row],[SampleVariableLabel]]+100*Systematic[[#This Row],[State]]</f>
        <v>9030203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9</v>
      </c>
      <c r="B3351" s="1">
        <f t="shared" si="157"/>
        <v>3</v>
      </c>
      <c r="C3351" s="1">
        <f>IF(Systematic[[#This Row],[VariableIndex]]&gt;1,C3350,IF(C3350+1=StepsPerSubsample,0,C3350+1))</f>
        <v>2</v>
      </c>
      <c r="D3351" s="1">
        <f t="shared" si="158"/>
        <v>4</v>
      </c>
      <c r="E3351" s="1" t="str">
        <f>INDEX(Protocol[Mark],MATCH(C3351,Protocol[Step],0))</f>
        <v>3Omy</v>
      </c>
      <c r="F3351" s="151" t="str">
        <f>INDEX(Variables[Variable],MATCH(Systematic[[#This Row],[VariableIndex]],Variables[Index],0))</f>
        <v>Flux control ratio</v>
      </c>
      <c r="G3351" s="134">
        <f>Systematic[[#This Row],[Sample]]*1000000+Systematic[[#This Row],[SubSample]]*10000+Systematic[[#This Row],[VariableIndex]]</f>
        <v>9030004</v>
      </c>
      <c r="H3351" s="134">
        <f>Systematic[[#This Row],[SampleVariableLabel]]+100*Systematic[[#This Row],[State]]</f>
        <v>9030204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9</v>
      </c>
      <c r="B3352" s="1">
        <f t="shared" si="157"/>
        <v>3</v>
      </c>
      <c r="C3352" s="1">
        <f>IF(Systematic[[#This Row],[VariableIndex]]&gt;1,C3351,IF(C3351+1=StepsPerSubsample,0,C3351+1))</f>
        <v>2</v>
      </c>
      <c r="D3352" s="1">
        <f t="shared" si="158"/>
        <v>5</v>
      </c>
      <c r="E3352" s="1" t="str">
        <f>INDEX(Protocol[Mark],MATCH(C3352,Protocol[Step],0))</f>
        <v>3Omy</v>
      </c>
      <c r="F3352" s="151" t="str">
        <f>INDEX(Variables[Variable],MATCH(Systematic[[#This Row],[VariableIndex]],Variables[Index],0))</f>
        <v>Specific flux (mt)</v>
      </c>
      <c r="G3352" s="134">
        <f>Systematic[[#This Row],[Sample]]*1000000+Systematic[[#This Row],[SubSample]]*10000+Systematic[[#This Row],[VariableIndex]]</f>
        <v>9030005</v>
      </c>
      <c r="H3352" s="134">
        <f>Systematic[[#This Row],[SampleVariableLabel]]+100*Systematic[[#This Row],[State]]</f>
        <v>9030205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9</v>
      </c>
      <c r="B3353" s="1">
        <f t="shared" si="157"/>
        <v>3</v>
      </c>
      <c r="C3353" s="1">
        <f>IF(Systematic[[#This Row],[VariableIndex]]&gt;1,C3352,IF(C3352+1=StepsPerSubsample,0,C3352+1))</f>
        <v>2</v>
      </c>
      <c r="D3353" s="1">
        <f t="shared" si="158"/>
        <v>6</v>
      </c>
      <c r="E3353" s="1" t="str">
        <f>INDEX(Protocol[Mark],MATCH(C3353,Protocol[Step],0))</f>
        <v>3Omy</v>
      </c>
      <c r="F3353" s="151" t="str">
        <f>INDEX(Variables[Variable],MATCH(Systematic[[#This Row],[VariableIndex]],Variables[Index],0))</f>
        <v>FCR (mt: ROX-corr.)</v>
      </c>
      <c r="G3353" s="134">
        <f>Systematic[[#This Row],[Sample]]*1000000+Systematic[[#This Row],[SubSample]]*10000+Systematic[[#This Row],[VariableIndex]]</f>
        <v>9030006</v>
      </c>
      <c r="H3353" s="134">
        <f>Systematic[[#This Row],[SampleVariableLabel]]+100*Systematic[[#This Row],[State]]</f>
        <v>9030206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9</v>
      </c>
      <c r="B3354" s="1">
        <f t="shared" si="157"/>
        <v>3</v>
      </c>
      <c r="C3354" s="1">
        <f>IF(Systematic[[#This Row],[VariableIndex]]&gt;1,C3353,IF(C3353+1=StepsPerSubsample,0,C3353+1))</f>
        <v>2</v>
      </c>
      <c r="D3354" s="1">
        <f t="shared" si="158"/>
        <v>7</v>
      </c>
      <c r="E3354" s="1" t="str">
        <f>INDEX(Protocol[Mark],MATCH(C3354,Protocol[Step],0))</f>
        <v>3Omy</v>
      </c>
      <c r="F3354" s="151" t="str">
        <f>INDEX(Variables[Variable],MATCH(Systematic[[#This Row],[VariableIndex]],Variables[Index],0))</f>
        <v>FCR (mt: ROX-corr.)</v>
      </c>
      <c r="G3354" s="134">
        <f>Systematic[[#This Row],[Sample]]*1000000+Systematic[[#This Row],[SubSample]]*10000+Systematic[[#This Row],[VariableIndex]]</f>
        <v>9030007</v>
      </c>
      <c r="H3354" s="134">
        <f>Systematic[[#This Row],[SampleVariableLabel]]+100*Systematic[[#This Row],[State]]</f>
        <v>9030207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9</v>
      </c>
      <c r="B3355" s="1">
        <f t="shared" si="157"/>
        <v>3</v>
      </c>
      <c r="C3355" s="1">
        <f>IF(Systematic[[#This Row],[VariableIndex]]&gt;1,C3354,IF(C3354+1=StepsPerSubsample,0,C3354+1))</f>
        <v>3</v>
      </c>
      <c r="D3355" s="1">
        <f t="shared" si="158"/>
        <v>1</v>
      </c>
      <c r="E3355" s="1" t="str">
        <f>INDEX(Protocol[Mark],MATCH(C3355,Protocol[Step],0))</f>
        <v>4U</v>
      </c>
      <c r="F3355" s="151" t="str">
        <f>INDEX(Variables[Variable],MATCH(Systematic[[#This Row],[VariableIndex]],Variables[Index],0))</f>
        <v>O2 concentration</v>
      </c>
      <c r="G3355" s="134">
        <f>Systematic[[#This Row],[Sample]]*1000000+Systematic[[#This Row],[SubSample]]*10000+Systematic[[#This Row],[VariableIndex]]</f>
        <v>9030001</v>
      </c>
      <c r="H3355" s="134">
        <f>Systematic[[#This Row],[SampleVariableLabel]]+100*Systematic[[#This Row],[State]]</f>
        <v>9030301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9</v>
      </c>
      <c r="B3356" s="1">
        <f t="shared" si="157"/>
        <v>3</v>
      </c>
      <c r="C3356" s="1">
        <f>IF(Systematic[[#This Row],[VariableIndex]]&gt;1,C3355,IF(C3355+1=StepsPerSubsample,0,C3355+1))</f>
        <v>3</v>
      </c>
      <c r="D3356" s="1">
        <f t="shared" si="158"/>
        <v>2</v>
      </c>
      <c r="E3356" s="1" t="str">
        <f>INDEX(Protocol[Mark],MATCH(C3356,Protocol[Step],0))</f>
        <v>4U</v>
      </c>
      <c r="F3356" s="151" t="str">
        <f>INDEX(Variables[Variable],MATCH(Systematic[[#This Row],[VariableIndex]],Variables[Index],0))</f>
        <v>O2 flux per volume</v>
      </c>
      <c r="G3356" s="134">
        <f>Systematic[[#This Row],[Sample]]*1000000+Systematic[[#This Row],[SubSample]]*10000+Systematic[[#This Row],[VariableIndex]]</f>
        <v>9030002</v>
      </c>
      <c r="H3356" s="134">
        <f>Systematic[[#This Row],[SampleVariableLabel]]+100*Systematic[[#This Row],[State]]</f>
        <v>9030302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9</v>
      </c>
      <c r="B3357" s="1">
        <f t="shared" si="157"/>
        <v>3</v>
      </c>
      <c r="C3357" s="1">
        <f>IF(Systematic[[#This Row],[VariableIndex]]&gt;1,C3356,IF(C3356+1=StepsPerSubsample,0,C3356+1))</f>
        <v>3</v>
      </c>
      <c r="D3357" s="1">
        <f t="shared" si="158"/>
        <v>3</v>
      </c>
      <c r="E3357" s="1" t="str">
        <f>INDEX(Protocol[Mark],MATCH(C3357,Protocol[Step],0))</f>
        <v>4U</v>
      </c>
      <c r="F3357" s="151" t="str">
        <f>INDEX(Variables[Variable],MATCH(Systematic[[#This Row],[VariableIndex]],Variables[Index],0))</f>
        <v>Specific flux</v>
      </c>
      <c r="G3357" s="134">
        <f>Systematic[[#This Row],[Sample]]*1000000+Systematic[[#This Row],[SubSample]]*10000+Systematic[[#This Row],[VariableIndex]]</f>
        <v>9030003</v>
      </c>
      <c r="H3357" s="134">
        <f>Systematic[[#This Row],[SampleVariableLabel]]+100*Systematic[[#This Row],[State]]</f>
        <v>9030303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9</v>
      </c>
      <c r="B3358" s="1">
        <f t="shared" si="157"/>
        <v>3</v>
      </c>
      <c r="C3358" s="1">
        <f>IF(Systematic[[#This Row],[VariableIndex]]&gt;1,C3357,IF(C3357+1=StepsPerSubsample,0,C3357+1))</f>
        <v>3</v>
      </c>
      <c r="D3358" s="1">
        <f t="shared" si="158"/>
        <v>4</v>
      </c>
      <c r="E3358" s="1" t="str">
        <f>INDEX(Protocol[Mark],MATCH(C3358,Protocol[Step],0))</f>
        <v>4U</v>
      </c>
      <c r="F3358" s="151" t="str">
        <f>INDEX(Variables[Variable],MATCH(Systematic[[#This Row],[VariableIndex]],Variables[Index],0))</f>
        <v>Flux control ratio</v>
      </c>
      <c r="G3358" s="134">
        <f>Systematic[[#This Row],[Sample]]*1000000+Systematic[[#This Row],[SubSample]]*10000+Systematic[[#This Row],[VariableIndex]]</f>
        <v>9030004</v>
      </c>
      <c r="H3358" s="134">
        <f>Systematic[[#This Row],[SampleVariableLabel]]+100*Systematic[[#This Row],[State]]</f>
        <v>9030304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9</v>
      </c>
      <c r="B3359" s="1">
        <f t="shared" si="157"/>
        <v>3</v>
      </c>
      <c r="C3359" s="1">
        <f>IF(Systematic[[#This Row],[VariableIndex]]&gt;1,C3358,IF(C3358+1=StepsPerSubsample,0,C3358+1))</f>
        <v>3</v>
      </c>
      <c r="D3359" s="1">
        <f t="shared" si="158"/>
        <v>5</v>
      </c>
      <c r="E3359" s="1" t="str">
        <f>INDEX(Protocol[Mark],MATCH(C3359,Protocol[Step],0))</f>
        <v>4U</v>
      </c>
      <c r="F3359" s="151" t="str">
        <f>INDEX(Variables[Variable],MATCH(Systematic[[#This Row],[VariableIndex]],Variables[Index],0))</f>
        <v>Specific flux (mt)</v>
      </c>
      <c r="G3359" s="134">
        <f>Systematic[[#This Row],[Sample]]*1000000+Systematic[[#This Row],[SubSample]]*10000+Systematic[[#This Row],[VariableIndex]]</f>
        <v>9030005</v>
      </c>
      <c r="H3359" s="134">
        <f>Systematic[[#This Row],[SampleVariableLabel]]+100*Systematic[[#This Row],[State]]</f>
        <v>9030305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9</v>
      </c>
      <c r="B3360" s="1">
        <f t="shared" si="157"/>
        <v>3</v>
      </c>
      <c r="C3360" s="1">
        <f>IF(Systematic[[#This Row],[VariableIndex]]&gt;1,C3359,IF(C3359+1=StepsPerSubsample,0,C3359+1))</f>
        <v>3</v>
      </c>
      <c r="D3360" s="1">
        <f t="shared" si="158"/>
        <v>6</v>
      </c>
      <c r="E3360" s="1" t="str">
        <f>INDEX(Protocol[Mark],MATCH(C3360,Protocol[Step],0))</f>
        <v>4U</v>
      </c>
      <c r="F3360" s="151" t="str">
        <f>INDEX(Variables[Variable],MATCH(Systematic[[#This Row],[VariableIndex]],Variables[Index],0))</f>
        <v>FCR (mt: ROX-corr.)</v>
      </c>
      <c r="G3360" s="134">
        <f>Systematic[[#This Row],[Sample]]*1000000+Systematic[[#This Row],[SubSample]]*10000+Systematic[[#This Row],[VariableIndex]]</f>
        <v>9030006</v>
      </c>
      <c r="H3360" s="134">
        <f>Systematic[[#This Row],[SampleVariableLabel]]+100*Systematic[[#This Row],[State]]</f>
        <v>9030306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9</v>
      </c>
      <c r="B3361" s="1">
        <f t="shared" si="157"/>
        <v>3</v>
      </c>
      <c r="C3361" s="1">
        <f>IF(Systematic[[#This Row],[VariableIndex]]&gt;1,C3360,IF(C3360+1=StepsPerSubsample,0,C3360+1))</f>
        <v>3</v>
      </c>
      <c r="D3361" s="1">
        <f t="shared" si="158"/>
        <v>7</v>
      </c>
      <c r="E3361" s="1" t="str">
        <f>INDEX(Protocol[Mark],MATCH(C3361,Protocol[Step],0))</f>
        <v>4U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9030007</v>
      </c>
      <c r="H3361" s="134">
        <f>Systematic[[#This Row],[SampleVariableLabel]]+100*Systematic[[#This Row],[State]]</f>
        <v>9030307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9</v>
      </c>
      <c r="B3362" s="1">
        <f t="shared" si="157"/>
        <v>3</v>
      </c>
      <c r="C3362" s="1">
        <f>IF(Systematic[[#This Row],[VariableIndex]]&gt;1,C3361,IF(C3361+1=StepsPerSubsample,0,C3361+1))</f>
        <v>4</v>
      </c>
      <c r="D3362" s="1">
        <f t="shared" si="158"/>
        <v>1</v>
      </c>
      <c r="E3362" s="1" t="str">
        <f>INDEX(Protocol[Mark],MATCH(C3362,Protocol[Step],0))</f>
        <v>5Glc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9030001</v>
      </c>
      <c r="H3362" s="134">
        <f>Systematic[[#This Row],[SampleVariableLabel]]+100*Systematic[[#This Row],[State]]</f>
        <v>9030401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9</v>
      </c>
      <c r="B3363" s="1">
        <f t="shared" si="157"/>
        <v>3</v>
      </c>
      <c r="C3363" s="1">
        <f>IF(Systematic[[#This Row],[VariableIndex]]&gt;1,C3362,IF(C3362+1=StepsPerSubsample,0,C3362+1))</f>
        <v>4</v>
      </c>
      <c r="D3363" s="1">
        <f t="shared" si="158"/>
        <v>2</v>
      </c>
      <c r="E3363" s="1" t="str">
        <f>INDEX(Protocol[Mark],MATCH(C3363,Protocol[Step],0))</f>
        <v>5Glc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9030002</v>
      </c>
      <c r="H3363" s="134">
        <f>Systematic[[#This Row],[SampleVariableLabel]]+100*Systematic[[#This Row],[State]]</f>
        <v>9030402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9</v>
      </c>
      <c r="B3364" s="1">
        <f t="shared" si="157"/>
        <v>3</v>
      </c>
      <c r="C3364" s="1">
        <f>IF(Systematic[[#This Row],[VariableIndex]]&gt;1,C3363,IF(C3363+1=StepsPerSubsample,0,C3363+1))</f>
        <v>4</v>
      </c>
      <c r="D3364" s="1">
        <f t="shared" si="158"/>
        <v>3</v>
      </c>
      <c r="E3364" s="1" t="str">
        <f>INDEX(Protocol[Mark],MATCH(C3364,Protocol[Step],0))</f>
        <v>5Glc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9030003</v>
      </c>
      <c r="H3364" s="134">
        <f>Systematic[[#This Row],[SampleVariableLabel]]+100*Systematic[[#This Row],[State]]</f>
        <v>9030403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9</v>
      </c>
      <c r="B3365" s="1">
        <f t="shared" si="157"/>
        <v>3</v>
      </c>
      <c r="C3365" s="1">
        <f>IF(Systematic[[#This Row],[VariableIndex]]&gt;1,C3364,IF(C3364+1=StepsPerSubsample,0,C3364+1))</f>
        <v>4</v>
      </c>
      <c r="D3365" s="1">
        <f t="shared" si="158"/>
        <v>4</v>
      </c>
      <c r="E3365" s="1" t="str">
        <f>INDEX(Protocol[Mark],MATCH(C3365,Protocol[Step],0))</f>
        <v>5Glc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9030004</v>
      </c>
      <c r="H3365" s="134">
        <f>Systematic[[#This Row],[SampleVariableLabel]]+100*Systematic[[#This Row],[State]]</f>
        <v>9030404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9</v>
      </c>
      <c r="B3366" s="1">
        <f t="shared" si="157"/>
        <v>3</v>
      </c>
      <c r="C3366" s="1">
        <f>IF(Systematic[[#This Row],[VariableIndex]]&gt;1,C3365,IF(C3365+1=StepsPerSubsample,0,C3365+1))</f>
        <v>4</v>
      </c>
      <c r="D3366" s="1">
        <f t="shared" si="158"/>
        <v>5</v>
      </c>
      <c r="E3366" s="1" t="str">
        <f>INDEX(Protocol[Mark],MATCH(C3366,Protocol[Step],0))</f>
        <v>5Glc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9030005</v>
      </c>
      <c r="H3366" s="134">
        <f>Systematic[[#This Row],[SampleVariableLabel]]+100*Systematic[[#This Row],[State]]</f>
        <v>9030405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9</v>
      </c>
      <c r="B3367" s="1">
        <f t="shared" si="157"/>
        <v>3</v>
      </c>
      <c r="C3367" s="1">
        <f>IF(Systematic[[#This Row],[VariableIndex]]&gt;1,C3366,IF(C3366+1=StepsPerSubsample,0,C3366+1))</f>
        <v>4</v>
      </c>
      <c r="D3367" s="1">
        <f t="shared" si="158"/>
        <v>6</v>
      </c>
      <c r="E3367" s="1" t="str">
        <f>INDEX(Protocol[Mark],MATCH(C3367,Protocol[Step],0))</f>
        <v>5Glc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9030006</v>
      </c>
      <c r="H3367" s="134">
        <f>Systematic[[#This Row],[SampleVariableLabel]]+100*Systematic[[#This Row],[State]]</f>
        <v>9030406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9</v>
      </c>
      <c r="B3368" s="1">
        <f t="shared" si="157"/>
        <v>3</v>
      </c>
      <c r="C3368" s="1">
        <f>IF(Systematic[[#This Row],[VariableIndex]]&gt;1,C3367,IF(C3367+1=StepsPerSubsample,0,C3367+1))</f>
        <v>4</v>
      </c>
      <c r="D3368" s="1">
        <f t="shared" si="158"/>
        <v>7</v>
      </c>
      <c r="E3368" s="1" t="str">
        <f>INDEX(Protocol[Mark],MATCH(C3368,Protocol[Step],0))</f>
        <v>5Glc</v>
      </c>
      <c r="F3368" s="151" t="str">
        <f>INDEX(Variables[Variable],MATCH(Systematic[[#This Row],[VariableIndex]],Variables[Index],0))</f>
        <v>FCR (mt: ROX-corr.)</v>
      </c>
      <c r="G3368" s="134">
        <f>Systematic[[#This Row],[Sample]]*1000000+Systematic[[#This Row],[SubSample]]*10000+Systematic[[#This Row],[VariableIndex]]</f>
        <v>9030007</v>
      </c>
      <c r="H3368" s="134">
        <f>Systematic[[#This Row],[SampleVariableLabel]]+100*Systematic[[#This Row],[State]]</f>
        <v>9030407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9</v>
      </c>
      <c r="B3369" s="1">
        <f t="shared" ref="B3369:B3432" si="160">IF(OR(C3369&gt;0,D3369&gt;1),B3368,IF(B3368=SubsamplesPerSample,1,B3368+1))</f>
        <v>3</v>
      </c>
      <c r="C3369" s="1">
        <f>IF(Systematic[[#This Row],[VariableIndex]]&gt;1,C3368,IF(C3368+1=StepsPerSubsample,0,C3368+1))</f>
        <v>5</v>
      </c>
      <c r="D3369" s="1">
        <f t="shared" si="158"/>
        <v>1</v>
      </c>
      <c r="E3369" s="1" t="str">
        <f>INDEX(Protocol[Mark],MATCH(C3369,Protocol[Step],0))</f>
        <v>6M2</v>
      </c>
      <c r="F3369" s="151" t="str">
        <f>INDEX(Variables[Variable],MATCH(Systematic[[#This Row],[VariableIndex]],Variables[Index],0))</f>
        <v>O2 concentration</v>
      </c>
      <c r="G3369" s="134">
        <f>Systematic[[#This Row],[Sample]]*1000000+Systematic[[#This Row],[SubSample]]*10000+Systematic[[#This Row],[VariableIndex]]</f>
        <v>9030001</v>
      </c>
      <c r="H3369" s="134">
        <f>Systematic[[#This Row],[SampleVariableLabel]]+100*Systematic[[#This Row],[State]]</f>
        <v>9030501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9</v>
      </c>
      <c r="B3370" s="1">
        <f t="shared" si="160"/>
        <v>3</v>
      </c>
      <c r="C3370" s="1">
        <f>IF(Systematic[[#This Row],[VariableIndex]]&gt;1,C3369,IF(C3369+1=StepsPerSubsample,0,C3369+1))</f>
        <v>5</v>
      </c>
      <c r="D3370" s="1">
        <f t="shared" si="158"/>
        <v>2</v>
      </c>
      <c r="E3370" s="1" t="str">
        <f>INDEX(Protocol[Mark],MATCH(C3370,Protocol[Step],0))</f>
        <v>6M2</v>
      </c>
      <c r="F3370" s="151" t="str">
        <f>INDEX(Variables[Variable],MATCH(Systematic[[#This Row],[VariableIndex]],Variables[Index],0))</f>
        <v>O2 flux per volume</v>
      </c>
      <c r="G3370" s="134">
        <f>Systematic[[#This Row],[Sample]]*1000000+Systematic[[#This Row],[SubSample]]*10000+Systematic[[#This Row],[VariableIndex]]</f>
        <v>9030002</v>
      </c>
      <c r="H3370" s="134">
        <f>Systematic[[#This Row],[SampleVariableLabel]]+100*Systematic[[#This Row],[State]]</f>
        <v>9030502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9</v>
      </c>
      <c r="B3371" s="1">
        <f t="shared" si="160"/>
        <v>3</v>
      </c>
      <c r="C3371" s="1">
        <f>IF(Systematic[[#This Row],[VariableIndex]]&gt;1,C3370,IF(C3370+1=StepsPerSubsample,0,C3370+1))</f>
        <v>5</v>
      </c>
      <c r="D3371" s="1">
        <f t="shared" si="158"/>
        <v>3</v>
      </c>
      <c r="E3371" s="1" t="str">
        <f>INDEX(Protocol[Mark],MATCH(C3371,Protocol[Step],0))</f>
        <v>6M2</v>
      </c>
      <c r="F3371" s="151" t="str">
        <f>INDEX(Variables[Variable],MATCH(Systematic[[#This Row],[VariableIndex]],Variables[Index],0))</f>
        <v>Specific flux</v>
      </c>
      <c r="G3371" s="134">
        <f>Systematic[[#This Row],[Sample]]*1000000+Systematic[[#This Row],[SubSample]]*10000+Systematic[[#This Row],[VariableIndex]]</f>
        <v>9030003</v>
      </c>
      <c r="H3371" s="134">
        <f>Systematic[[#This Row],[SampleVariableLabel]]+100*Systematic[[#This Row],[State]]</f>
        <v>9030503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9</v>
      </c>
      <c r="B3372" s="1">
        <f t="shared" si="160"/>
        <v>3</v>
      </c>
      <c r="C3372" s="1">
        <f>IF(Systematic[[#This Row],[VariableIndex]]&gt;1,C3371,IF(C3371+1=StepsPerSubsample,0,C3371+1))</f>
        <v>5</v>
      </c>
      <c r="D3372" s="1">
        <f t="shared" si="158"/>
        <v>4</v>
      </c>
      <c r="E3372" s="1" t="str">
        <f>INDEX(Protocol[Mark],MATCH(C3372,Protocol[Step],0))</f>
        <v>6M2</v>
      </c>
      <c r="F3372" s="151" t="str">
        <f>INDEX(Variables[Variable],MATCH(Systematic[[#This Row],[VariableIndex]],Variables[Index],0))</f>
        <v>Flux control ratio</v>
      </c>
      <c r="G3372" s="134">
        <f>Systematic[[#This Row],[Sample]]*1000000+Systematic[[#This Row],[SubSample]]*10000+Systematic[[#This Row],[VariableIndex]]</f>
        <v>9030004</v>
      </c>
      <c r="H3372" s="134">
        <f>Systematic[[#This Row],[SampleVariableLabel]]+100*Systematic[[#This Row],[State]]</f>
        <v>9030504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9</v>
      </c>
      <c r="B3373" s="1">
        <f t="shared" si="160"/>
        <v>3</v>
      </c>
      <c r="C3373" s="1">
        <f>IF(Systematic[[#This Row],[VariableIndex]]&gt;1,C3372,IF(C3372+1=StepsPerSubsample,0,C3372+1))</f>
        <v>5</v>
      </c>
      <c r="D3373" s="1">
        <f t="shared" si="158"/>
        <v>5</v>
      </c>
      <c r="E3373" s="1" t="str">
        <f>INDEX(Protocol[Mark],MATCH(C3373,Protocol[Step],0))</f>
        <v>6M2</v>
      </c>
      <c r="F3373" s="151" t="str">
        <f>INDEX(Variables[Variable],MATCH(Systematic[[#This Row],[VariableIndex]],Variables[Index],0))</f>
        <v>Specific flux (mt)</v>
      </c>
      <c r="G3373" s="134">
        <f>Systematic[[#This Row],[Sample]]*1000000+Systematic[[#This Row],[SubSample]]*10000+Systematic[[#This Row],[VariableIndex]]</f>
        <v>9030005</v>
      </c>
      <c r="H3373" s="134">
        <f>Systematic[[#This Row],[SampleVariableLabel]]+100*Systematic[[#This Row],[State]]</f>
        <v>9030505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9</v>
      </c>
      <c r="B3374" s="1">
        <f t="shared" si="160"/>
        <v>3</v>
      </c>
      <c r="C3374" s="1">
        <f>IF(Systematic[[#This Row],[VariableIndex]]&gt;1,C3373,IF(C3373+1=StepsPerSubsample,0,C3373+1))</f>
        <v>5</v>
      </c>
      <c r="D3374" s="1">
        <f t="shared" si="158"/>
        <v>6</v>
      </c>
      <c r="E3374" s="1" t="str">
        <f>INDEX(Protocol[Mark],MATCH(C3374,Protocol[Step],0))</f>
        <v>6M2</v>
      </c>
      <c r="F3374" s="151" t="str">
        <f>INDEX(Variables[Variable],MATCH(Systematic[[#This Row],[VariableIndex]],Variables[Index],0))</f>
        <v>FCR (mt: ROX-corr.)</v>
      </c>
      <c r="G3374" s="134">
        <f>Systematic[[#This Row],[Sample]]*1000000+Systematic[[#This Row],[SubSample]]*10000+Systematic[[#This Row],[VariableIndex]]</f>
        <v>9030006</v>
      </c>
      <c r="H3374" s="134">
        <f>Systematic[[#This Row],[SampleVariableLabel]]+100*Systematic[[#This Row],[State]]</f>
        <v>9030506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9</v>
      </c>
      <c r="B3375" s="1">
        <f t="shared" si="160"/>
        <v>3</v>
      </c>
      <c r="C3375" s="1">
        <f>IF(Systematic[[#This Row],[VariableIndex]]&gt;1,C3374,IF(C3374+1=StepsPerSubsample,0,C3374+1))</f>
        <v>5</v>
      </c>
      <c r="D3375" s="1">
        <f t="shared" si="158"/>
        <v>7</v>
      </c>
      <c r="E3375" s="1" t="str">
        <f>INDEX(Protocol[Mark],MATCH(C3375,Protocol[Step],0))</f>
        <v>6M2</v>
      </c>
      <c r="F3375" s="151" t="str">
        <f>INDEX(Variables[Variable],MATCH(Systematic[[#This Row],[VariableIndex]],Variables[Index],0))</f>
        <v>FCR (mt: ROX-corr.)</v>
      </c>
      <c r="G3375" s="134">
        <f>Systematic[[#This Row],[Sample]]*1000000+Systematic[[#This Row],[SubSample]]*10000+Systematic[[#This Row],[VariableIndex]]</f>
        <v>9030007</v>
      </c>
      <c r="H3375" s="134">
        <f>Systematic[[#This Row],[SampleVariableLabel]]+100*Systematic[[#This Row],[State]]</f>
        <v>9030507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9</v>
      </c>
      <c r="B3376" s="1">
        <f t="shared" si="160"/>
        <v>3</v>
      </c>
      <c r="C3376" s="1">
        <f>IF(Systematic[[#This Row],[VariableIndex]]&gt;1,C3375,IF(C3375+1=StepsPerSubsample,0,C3375+1))</f>
        <v>6</v>
      </c>
      <c r="D3376" s="1">
        <f t="shared" si="158"/>
        <v>1</v>
      </c>
      <c r="E3376" s="1" t="str">
        <f>INDEX(Protocol[Mark],MATCH(C3376,Protocol[Step],0))</f>
        <v>7Rot</v>
      </c>
      <c r="F3376" s="151" t="str">
        <f>INDEX(Variables[Variable],MATCH(Systematic[[#This Row],[VariableIndex]],Variables[Index],0))</f>
        <v>O2 concentration</v>
      </c>
      <c r="G3376" s="134">
        <f>Systematic[[#This Row],[Sample]]*1000000+Systematic[[#This Row],[SubSample]]*10000+Systematic[[#This Row],[VariableIndex]]</f>
        <v>9030001</v>
      </c>
      <c r="H3376" s="134">
        <f>Systematic[[#This Row],[SampleVariableLabel]]+100*Systematic[[#This Row],[State]]</f>
        <v>9030601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9</v>
      </c>
      <c r="B3377" s="1">
        <f t="shared" si="160"/>
        <v>3</v>
      </c>
      <c r="C3377" s="1">
        <f>IF(Systematic[[#This Row],[VariableIndex]]&gt;1,C3376,IF(C3376+1=StepsPerSubsample,0,C3376+1))</f>
        <v>6</v>
      </c>
      <c r="D3377" s="1">
        <f t="shared" si="158"/>
        <v>2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O2 flux per volume</v>
      </c>
      <c r="G3377" s="134">
        <f>Systematic[[#This Row],[Sample]]*1000000+Systematic[[#This Row],[SubSample]]*10000+Systematic[[#This Row],[VariableIndex]]</f>
        <v>9030002</v>
      </c>
      <c r="H3377" s="134">
        <f>Systematic[[#This Row],[SampleVariableLabel]]+100*Systematic[[#This Row],[State]]</f>
        <v>9030602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9</v>
      </c>
      <c r="B3378" s="1">
        <f t="shared" si="160"/>
        <v>3</v>
      </c>
      <c r="C3378" s="1">
        <f>IF(Systematic[[#This Row],[VariableIndex]]&gt;1,C3377,IF(C3377+1=StepsPerSubsample,0,C3377+1))</f>
        <v>6</v>
      </c>
      <c r="D3378" s="1">
        <f t="shared" si="158"/>
        <v>3</v>
      </c>
      <c r="E3378" s="1" t="str">
        <f>INDEX(Protocol[Mark],MATCH(C3378,Protocol[Step],0))</f>
        <v>7Rot</v>
      </c>
      <c r="F3378" s="151" t="str">
        <f>INDEX(Variables[Variable],MATCH(Systematic[[#This Row],[VariableIndex]],Variables[Index],0))</f>
        <v>Specific flux</v>
      </c>
      <c r="G3378" s="134">
        <f>Systematic[[#This Row],[Sample]]*1000000+Systematic[[#This Row],[SubSample]]*10000+Systematic[[#This Row],[VariableIndex]]</f>
        <v>9030003</v>
      </c>
      <c r="H3378" s="134">
        <f>Systematic[[#This Row],[SampleVariableLabel]]+100*Systematic[[#This Row],[State]]</f>
        <v>9030603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9</v>
      </c>
      <c r="B3379" s="1">
        <f t="shared" si="160"/>
        <v>3</v>
      </c>
      <c r="C3379" s="1">
        <f>IF(Systematic[[#This Row],[VariableIndex]]&gt;1,C3378,IF(C3378+1=StepsPerSubsample,0,C3378+1))</f>
        <v>6</v>
      </c>
      <c r="D3379" s="1">
        <f t="shared" si="158"/>
        <v>4</v>
      </c>
      <c r="E3379" s="1" t="str">
        <f>INDEX(Protocol[Mark],MATCH(C3379,Protocol[Step],0))</f>
        <v>7Rot</v>
      </c>
      <c r="F3379" s="151" t="str">
        <f>INDEX(Variables[Variable],MATCH(Systematic[[#This Row],[VariableIndex]],Variables[Index],0))</f>
        <v>Flux control ratio</v>
      </c>
      <c r="G3379" s="134">
        <f>Systematic[[#This Row],[Sample]]*1000000+Systematic[[#This Row],[SubSample]]*10000+Systematic[[#This Row],[VariableIndex]]</f>
        <v>9030004</v>
      </c>
      <c r="H3379" s="134">
        <f>Systematic[[#This Row],[SampleVariableLabel]]+100*Systematic[[#This Row],[State]]</f>
        <v>9030604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9</v>
      </c>
      <c r="B3380" s="1">
        <f t="shared" si="160"/>
        <v>3</v>
      </c>
      <c r="C3380" s="1">
        <f>IF(Systematic[[#This Row],[VariableIndex]]&gt;1,C3379,IF(C3379+1=StepsPerSubsample,0,C3379+1))</f>
        <v>6</v>
      </c>
      <c r="D3380" s="1">
        <f t="shared" si="158"/>
        <v>5</v>
      </c>
      <c r="E3380" s="1" t="str">
        <f>INDEX(Protocol[Mark],MATCH(C3380,Protocol[Step],0))</f>
        <v>7Rot</v>
      </c>
      <c r="F3380" s="151" t="str">
        <f>INDEX(Variables[Variable],MATCH(Systematic[[#This Row],[VariableIndex]],Variables[Index],0))</f>
        <v>Specific flux (mt)</v>
      </c>
      <c r="G3380" s="134">
        <f>Systematic[[#This Row],[Sample]]*1000000+Systematic[[#This Row],[SubSample]]*10000+Systematic[[#This Row],[VariableIndex]]</f>
        <v>9030005</v>
      </c>
      <c r="H3380" s="134">
        <f>Systematic[[#This Row],[SampleVariableLabel]]+100*Systematic[[#This Row],[State]]</f>
        <v>9030605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9</v>
      </c>
      <c r="B3381" s="1">
        <f t="shared" si="160"/>
        <v>3</v>
      </c>
      <c r="C3381" s="1">
        <f>IF(Systematic[[#This Row],[VariableIndex]]&gt;1,C3380,IF(C3380+1=StepsPerSubsample,0,C3380+1))</f>
        <v>6</v>
      </c>
      <c r="D3381" s="1">
        <f t="shared" si="158"/>
        <v>6</v>
      </c>
      <c r="E3381" s="1" t="str">
        <f>INDEX(Protocol[Mark],MATCH(C3381,Protocol[Step],0))</f>
        <v>7Rot</v>
      </c>
      <c r="F3381" s="151" t="str">
        <f>INDEX(Variables[Variable],MATCH(Systematic[[#This Row],[VariableIndex]],Variables[Index],0))</f>
        <v>FCR (mt: ROX-corr.)</v>
      </c>
      <c r="G3381" s="134">
        <f>Systematic[[#This Row],[Sample]]*1000000+Systematic[[#This Row],[SubSample]]*10000+Systematic[[#This Row],[VariableIndex]]</f>
        <v>9030006</v>
      </c>
      <c r="H3381" s="134">
        <f>Systematic[[#This Row],[SampleVariableLabel]]+100*Systematic[[#This Row],[State]]</f>
        <v>9030606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9</v>
      </c>
      <c r="B3382" s="1">
        <f t="shared" si="160"/>
        <v>3</v>
      </c>
      <c r="C3382" s="1">
        <f>IF(Systematic[[#This Row],[VariableIndex]]&gt;1,C3381,IF(C3381+1=StepsPerSubsample,0,C3381+1))</f>
        <v>6</v>
      </c>
      <c r="D3382" s="1">
        <f t="shared" si="158"/>
        <v>7</v>
      </c>
      <c r="E3382" s="1" t="str">
        <f>INDEX(Protocol[Mark],MATCH(C3382,Protocol[Step],0))</f>
        <v>7Rot</v>
      </c>
      <c r="F3382" s="151" t="str">
        <f>INDEX(Variables[Variable],MATCH(Systematic[[#This Row],[VariableIndex]],Variables[Index],0))</f>
        <v>FCR (mt: ROX-corr.)</v>
      </c>
      <c r="G3382" s="134">
        <f>Systematic[[#This Row],[Sample]]*1000000+Systematic[[#This Row],[SubSample]]*10000+Systematic[[#This Row],[VariableIndex]]</f>
        <v>9030007</v>
      </c>
      <c r="H3382" s="134">
        <f>Systematic[[#This Row],[SampleVariableLabel]]+100*Systematic[[#This Row],[State]]</f>
        <v>9030607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9</v>
      </c>
      <c r="B3383" s="1">
        <f t="shared" si="160"/>
        <v>3</v>
      </c>
      <c r="C3383" s="1">
        <f>IF(Systematic[[#This Row],[VariableIndex]]&gt;1,C3382,IF(C3382+1=StepsPerSubsample,0,C3382+1))</f>
        <v>7</v>
      </c>
      <c r="D3383" s="1">
        <f t="shared" si="158"/>
        <v>1</v>
      </c>
      <c r="E3383" s="1" t="str">
        <f>INDEX(Protocol[Mark],MATCH(C3383,Protocol[Step],0))</f>
        <v>8S</v>
      </c>
      <c r="F3383" s="151" t="str">
        <f>INDEX(Variables[Variable],MATCH(Systematic[[#This Row],[VariableIndex]],Variables[Index],0))</f>
        <v>O2 concentration</v>
      </c>
      <c r="G3383" s="134">
        <f>Systematic[[#This Row],[Sample]]*1000000+Systematic[[#This Row],[SubSample]]*10000+Systematic[[#This Row],[VariableIndex]]</f>
        <v>9030001</v>
      </c>
      <c r="H3383" s="134">
        <f>Systematic[[#This Row],[SampleVariableLabel]]+100*Systematic[[#This Row],[State]]</f>
        <v>9030701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9</v>
      </c>
      <c r="B3384" s="1">
        <f t="shared" si="160"/>
        <v>3</v>
      </c>
      <c r="C3384" s="1">
        <f>IF(Systematic[[#This Row],[VariableIndex]]&gt;1,C3383,IF(C3383+1=StepsPerSubsample,0,C3383+1))</f>
        <v>7</v>
      </c>
      <c r="D3384" s="1">
        <f t="shared" si="158"/>
        <v>2</v>
      </c>
      <c r="E3384" s="1" t="str">
        <f>INDEX(Protocol[Mark],MATCH(C3384,Protocol[Step],0))</f>
        <v>8S</v>
      </c>
      <c r="F3384" s="151" t="str">
        <f>INDEX(Variables[Variable],MATCH(Systematic[[#This Row],[VariableIndex]],Variables[Index],0))</f>
        <v>O2 flux per volume</v>
      </c>
      <c r="G3384" s="134">
        <f>Systematic[[#This Row],[Sample]]*1000000+Systematic[[#This Row],[SubSample]]*10000+Systematic[[#This Row],[VariableIndex]]</f>
        <v>9030002</v>
      </c>
      <c r="H3384" s="134">
        <f>Systematic[[#This Row],[SampleVariableLabel]]+100*Systematic[[#This Row],[State]]</f>
        <v>9030702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9</v>
      </c>
      <c r="B3385" s="1">
        <f t="shared" si="160"/>
        <v>3</v>
      </c>
      <c r="C3385" s="1">
        <f>IF(Systematic[[#This Row],[VariableIndex]]&gt;1,C3384,IF(C3384+1=StepsPerSubsample,0,C3384+1))</f>
        <v>7</v>
      </c>
      <c r="D3385" s="1">
        <f t="shared" si="158"/>
        <v>3</v>
      </c>
      <c r="E3385" s="1" t="str">
        <f>INDEX(Protocol[Mark],MATCH(C3385,Protocol[Step],0))</f>
        <v>8S</v>
      </c>
      <c r="F3385" s="151" t="str">
        <f>INDEX(Variables[Variable],MATCH(Systematic[[#This Row],[VariableIndex]],Variables[Index],0))</f>
        <v>Specific flux</v>
      </c>
      <c r="G3385" s="134">
        <f>Systematic[[#This Row],[Sample]]*1000000+Systematic[[#This Row],[SubSample]]*10000+Systematic[[#This Row],[VariableIndex]]</f>
        <v>9030003</v>
      </c>
      <c r="H3385" s="134">
        <f>Systematic[[#This Row],[SampleVariableLabel]]+100*Systematic[[#This Row],[State]]</f>
        <v>9030703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9</v>
      </c>
      <c r="B3386" s="1">
        <f t="shared" si="160"/>
        <v>3</v>
      </c>
      <c r="C3386" s="1">
        <f>IF(Systematic[[#This Row],[VariableIndex]]&gt;1,C3385,IF(C3385+1=StepsPerSubsample,0,C3385+1))</f>
        <v>7</v>
      </c>
      <c r="D3386" s="1">
        <f t="shared" si="158"/>
        <v>4</v>
      </c>
      <c r="E3386" s="1" t="str">
        <f>INDEX(Protocol[Mark],MATCH(C3386,Protocol[Step],0))</f>
        <v>8S</v>
      </c>
      <c r="F3386" s="151" t="str">
        <f>INDEX(Variables[Variable],MATCH(Systematic[[#This Row],[VariableIndex]],Variables[Index],0))</f>
        <v>Flux control ratio</v>
      </c>
      <c r="G3386" s="134">
        <f>Systematic[[#This Row],[Sample]]*1000000+Systematic[[#This Row],[SubSample]]*10000+Systematic[[#This Row],[VariableIndex]]</f>
        <v>9030004</v>
      </c>
      <c r="H3386" s="134">
        <f>Systematic[[#This Row],[SampleVariableLabel]]+100*Systematic[[#This Row],[State]]</f>
        <v>9030704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9</v>
      </c>
      <c r="B3387" s="1">
        <f t="shared" si="160"/>
        <v>3</v>
      </c>
      <c r="C3387" s="1">
        <f>IF(Systematic[[#This Row],[VariableIndex]]&gt;1,C3386,IF(C3386+1=StepsPerSubsample,0,C3386+1))</f>
        <v>7</v>
      </c>
      <c r="D3387" s="1">
        <f t="shared" si="158"/>
        <v>5</v>
      </c>
      <c r="E3387" s="1" t="str">
        <f>INDEX(Protocol[Mark],MATCH(C3387,Protocol[Step],0))</f>
        <v>8S</v>
      </c>
      <c r="F3387" s="151" t="str">
        <f>INDEX(Variables[Variable],MATCH(Systematic[[#This Row],[VariableIndex]],Variables[Index],0))</f>
        <v>Specific flux (mt)</v>
      </c>
      <c r="G3387" s="134">
        <f>Systematic[[#This Row],[Sample]]*1000000+Systematic[[#This Row],[SubSample]]*10000+Systematic[[#This Row],[VariableIndex]]</f>
        <v>9030005</v>
      </c>
      <c r="H3387" s="134">
        <f>Systematic[[#This Row],[SampleVariableLabel]]+100*Systematic[[#This Row],[State]]</f>
        <v>9030705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9</v>
      </c>
      <c r="B3388" s="1">
        <f t="shared" si="160"/>
        <v>3</v>
      </c>
      <c r="C3388" s="1">
        <f>IF(Systematic[[#This Row],[VariableIndex]]&gt;1,C3387,IF(C3387+1=StepsPerSubsample,0,C3387+1))</f>
        <v>7</v>
      </c>
      <c r="D3388" s="1">
        <f t="shared" si="158"/>
        <v>6</v>
      </c>
      <c r="E3388" s="1" t="str">
        <f>INDEX(Protocol[Mark],MATCH(C3388,Protocol[Step],0))</f>
        <v>8S</v>
      </c>
      <c r="F3388" s="151" t="str">
        <f>INDEX(Variables[Variable],MATCH(Systematic[[#This Row],[VariableIndex]],Variables[Index],0))</f>
        <v>FCR (mt: ROX-corr.)</v>
      </c>
      <c r="G3388" s="134">
        <f>Systematic[[#This Row],[Sample]]*1000000+Systematic[[#This Row],[SubSample]]*10000+Systematic[[#This Row],[VariableIndex]]</f>
        <v>9030006</v>
      </c>
      <c r="H3388" s="134">
        <f>Systematic[[#This Row],[SampleVariableLabel]]+100*Systematic[[#This Row],[State]]</f>
        <v>9030706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9</v>
      </c>
      <c r="B3389" s="1">
        <f t="shared" si="160"/>
        <v>3</v>
      </c>
      <c r="C3389" s="1">
        <f>IF(Systematic[[#This Row],[VariableIndex]]&gt;1,C3388,IF(C3388+1=StepsPerSubsample,0,C3388+1))</f>
        <v>7</v>
      </c>
      <c r="D3389" s="1">
        <f t="shared" si="158"/>
        <v>7</v>
      </c>
      <c r="E3389" s="1" t="str">
        <f>INDEX(Protocol[Mark],MATCH(C3389,Protocol[Step],0))</f>
        <v>8S</v>
      </c>
      <c r="F3389" s="151" t="str">
        <f>INDEX(Variables[Variable],MATCH(Systematic[[#This Row],[VariableIndex]],Variables[Index],0))</f>
        <v>FCR (mt: ROX-corr.)</v>
      </c>
      <c r="G3389" s="134">
        <f>Systematic[[#This Row],[Sample]]*1000000+Systematic[[#This Row],[SubSample]]*10000+Systematic[[#This Row],[VariableIndex]]</f>
        <v>9030007</v>
      </c>
      <c r="H3389" s="134">
        <f>Systematic[[#This Row],[SampleVariableLabel]]+100*Systematic[[#This Row],[State]]</f>
        <v>9030707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9</v>
      </c>
      <c r="B3390" s="1">
        <f t="shared" si="160"/>
        <v>3</v>
      </c>
      <c r="C3390" s="1">
        <f>IF(Systematic[[#This Row],[VariableIndex]]&gt;1,C3389,IF(C3389+1=StepsPerSubsample,0,C3389+1))</f>
        <v>8</v>
      </c>
      <c r="D3390" s="1">
        <f t="shared" si="158"/>
        <v>1</v>
      </c>
      <c r="E3390" s="1" t="str">
        <f>INDEX(Protocol[Mark],MATCH(C3390,Protocol[Step],0))</f>
        <v>9Dig</v>
      </c>
      <c r="F3390" s="151" t="str">
        <f>INDEX(Variables[Variable],MATCH(Systematic[[#This Row],[VariableIndex]],Variables[Index],0))</f>
        <v>O2 concentration</v>
      </c>
      <c r="G3390" s="134">
        <f>Systematic[[#This Row],[Sample]]*1000000+Systematic[[#This Row],[SubSample]]*10000+Systematic[[#This Row],[VariableIndex]]</f>
        <v>9030001</v>
      </c>
      <c r="H3390" s="134">
        <f>Systematic[[#This Row],[SampleVariableLabel]]+100*Systematic[[#This Row],[State]]</f>
        <v>9030801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9</v>
      </c>
      <c r="B3391" s="1">
        <f t="shared" si="160"/>
        <v>3</v>
      </c>
      <c r="C3391" s="1">
        <f>IF(Systematic[[#This Row],[VariableIndex]]&gt;1,C3390,IF(C3390+1=StepsPerSubsample,0,C3390+1))</f>
        <v>8</v>
      </c>
      <c r="D3391" s="1">
        <f t="shared" si="158"/>
        <v>2</v>
      </c>
      <c r="E3391" s="1" t="str">
        <f>INDEX(Protocol[Mark],MATCH(C3391,Protocol[Step],0))</f>
        <v>9Dig</v>
      </c>
      <c r="F3391" s="151" t="str">
        <f>INDEX(Variables[Variable],MATCH(Systematic[[#This Row],[VariableIndex]],Variables[Index],0))</f>
        <v>O2 flux per volume</v>
      </c>
      <c r="G3391" s="134">
        <f>Systematic[[#This Row],[Sample]]*1000000+Systematic[[#This Row],[SubSample]]*10000+Systematic[[#This Row],[VariableIndex]]</f>
        <v>9030002</v>
      </c>
      <c r="H3391" s="134">
        <f>Systematic[[#This Row],[SampleVariableLabel]]+100*Systematic[[#This Row],[State]]</f>
        <v>9030802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9</v>
      </c>
      <c r="B3392" s="1">
        <f t="shared" si="160"/>
        <v>3</v>
      </c>
      <c r="C3392" s="1">
        <f>IF(Systematic[[#This Row],[VariableIndex]]&gt;1,C3391,IF(C3391+1=StepsPerSubsample,0,C3391+1))</f>
        <v>8</v>
      </c>
      <c r="D3392" s="1">
        <f t="shared" si="158"/>
        <v>3</v>
      </c>
      <c r="E3392" s="1" t="str">
        <f>INDEX(Protocol[Mark],MATCH(C3392,Protocol[Step],0))</f>
        <v>9Dig</v>
      </c>
      <c r="F3392" s="151" t="str">
        <f>INDEX(Variables[Variable],MATCH(Systematic[[#This Row],[VariableIndex]],Variables[Index],0))</f>
        <v>Specific flux</v>
      </c>
      <c r="G3392" s="134">
        <f>Systematic[[#This Row],[Sample]]*1000000+Systematic[[#This Row],[SubSample]]*10000+Systematic[[#This Row],[VariableIndex]]</f>
        <v>9030003</v>
      </c>
      <c r="H3392" s="134">
        <f>Systematic[[#This Row],[SampleVariableLabel]]+100*Systematic[[#This Row],[State]]</f>
        <v>9030803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9</v>
      </c>
      <c r="B3393" s="1">
        <f t="shared" si="160"/>
        <v>3</v>
      </c>
      <c r="C3393" s="1">
        <f>IF(Systematic[[#This Row],[VariableIndex]]&gt;1,C3392,IF(C3392+1=StepsPerSubsample,0,C3392+1))</f>
        <v>8</v>
      </c>
      <c r="D3393" s="1">
        <f t="shared" si="158"/>
        <v>4</v>
      </c>
      <c r="E3393" s="1" t="str">
        <f>INDEX(Protocol[Mark],MATCH(C3393,Protocol[Step],0))</f>
        <v>9Dig</v>
      </c>
      <c r="F3393" s="151" t="str">
        <f>INDEX(Variables[Variable],MATCH(Systematic[[#This Row],[VariableIndex]],Variables[Index],0))</f>
        <v>Flux control ratio</v>
      </c>
      <c r="G3393" s="134">
        <f>Systematic[[#This Row],[Sample]]*1000000+Systematic[[#This Row],[SubSample]]*10000+Systematic[[#This Row],[VariableIndex]]</f>
        <v>9030004</v>
      </c>
      <c r="H3393" s="134">
        <f>Systematic[[#This Row],[SampleVariableLabel]]+100*Systematic[[#This Row],[State]]</f>
        <v>9030804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9</v>
      </c>
      <c r="B3394" s="1">
        <f t="shared" si="160"/>
        <v>3</v>
      </c>
      <c r="C3394" s="1">
        <f>IF(Systematic[[#This Row],[VariableIndex]]&gt;1,C3393,IF(C3393+1=StepsPerSubsample,0,C3393+1))</f>
        <v>8</v>
      </c>
      <c r="D3394" s="1">
        <f t="shared" si="158"/>
        <v>5</v>
      </c>
      <c r="E3394" s="1" t="str">
        <f>INDEX(Protocol[Mark],MATCH(C3394,Protocol[Step],0))</f>
        <v>9Dig</v>
      </c>
      <c r="F3394" s="151" t="str">
        <f>INDEX(Variables[Variable],MATCH(Systematic[[#This Row],[VariableIndex]],Variables[Index],0))</f>
        <v>Specific flux (mt)</v>
      </c>
      <c r="G3394" s="134">
        <f>Systematic[[#This Row],[Sample]]*1000000+Systematic[[#This Row],[SubSample]]*10000+Systematic[[#This Row],[VariableIndex]]</f>
        <v>9030005</v>
      </c>
      <c r="H3394" s="134">
        <f>Systematic[[#This Row],[SampleVariableLabel]]+100*Systematic[[#This Row],[State]]</f>
        <v>9030805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9</v>
      </c>
      <c r="B3395" s="1">
        <f t="shared" si="160"/>
        <v>3</v>
      </c>
      <c r="C3395" s="1">
        <f>IF(Systematic[[#This Row],[VariableIndex]]&gt;1,C3394,IF(C3394+1=StepsPerSubsample,0,C3394+1))</f>
        <v>8</v>
      </c>
      <c r="D3395" s="1">
        <f t="shared" ref="D3395:D3458" si="161">IF(D3394=nVariables,1,D3394+1)</f>
        <v>6</v>
      </c>
      <c r="E3395" s="1" t="str">
        <f>INDEX(Protocol[Mark],MATCH(C3395,Protocol[Step],0))</f>
        <v>9Dig</v>
      </c>
      <c r="F3395" s="151" t="str">
        <f>INDEX(Variables[Variable],MATCH(Systematic[[#This Row],[VariableIndex]],Variables[Index],0))</f>
        <v>FCR (mt: ROX-corr.)</v>
      </c>
      <c r="G3395" s="134">
        <f>Systematic[[#This Row],[Sample]]*1000000+Systematic[[#This Row],[SubSample]]*10000+Systematic[[#This Row],[VariableIndex]]</f>
        <v>9030006</v>
      </c>
      <c r="H3395" s="134">
        <f>Systematic[[#This Row],[SampleVariableLabel]]+100*Systematic[[#This Row],[State]]</f>
        <v>9030806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9</v>
      </c>
      <c r="B3396" s="1">
        <f t="shared" si="160"/>
        <v>3</v>
      </c>
      <c r="C3396" s="1">
        <f>IF(Systematic[[#This Row],[VariableIndex]]&gt;1,C3395,IF(C3395+1=StepsPerSubsample,0,C3395+1))</f>
        <v>8</v>
      </c>
      <c r="D3396" s="1">
        <f t="shared" si="161"/>
        <v>7</v>
      </c>
      <c r="E3396" s="1" t="str">
        <f>INDEX(Protocol[Mark],MATCH(C3396,Protocol[Step],0))</f>
        <v>9Dig</v>
      </c>
      <c r="F3396" s="151" t="str">
        <f>INDEX(Variables[Variable],MATCH(Systematic[[#This Row],[VariableIndex]],Variables[Index],0))</f>
        <v>FCR (mt: ROX-corr.)</v>
      </c>
      <c r="G3396" s="134">
        <f>Systematic[[#This Row],[Sample]]*1000000+Systematic[[#This Row],[SubSample]]*10000+Systematic[[#This Row],[VariableIndex]]</f>
        <v>9030007</v>
      </c>
      <c r="H3396" s="134">
        <f>Systematic[[#This Row],[SampleVariableLabel]]+100*Systematic[[#This Row],[State]]</f>
        <v>9030807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9</v>
      </c>
      <c r="B3397" s="1">
        <f t="shared" si="160"/>
        <v>3</v>
      </c>
      <c r="C3397" s="1">
        <f>IF(Systematic[[#This Row],[VariableIndex]]&gt;1,C3396,IF(C3396+1=StepsPerSubsample,0,C3396+1))</f>
        <v>9</v>
      </c>
      <c r="D3397" s="1">
        <f t="shared" si="161"/>
        <v>1</v>
      </c>
      <c r="E3397" s="1" t="str">
        <f>INDEX(Protocol[Mark],MATCH(C3397,Protocol[Step],0))</f>
        <v>9U</v>
      </c>
      <c r="F3397" s="151" t="str">
        <f>INDEX(Variables[Variable],MATCH(Systematic[[#This Row],[VariableIndex]],Variables[Index],0))</f>
        <v>O2 concentration</v>
      </c>
      <c r="G3397" s="134">
        <f>Systematic[[#This Row],[Sample]]*1000000+Systematic[[#This Row],[SubSample]]*10000+Systematic[[#This Row],[VariableIndex]]</f>
        <v>9030001</v>
      </c>
      <c r="H3397" s="134">
        <f>Systematic[[#This Row],[SampleVariableLabel]]+100*Systematic[[#This Row],[State]]</f>
        <v>9030901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9</v>
      </c>
      <c r="B3398" s="1">
        <f t="shared" si="160"/>
        <v>3</v>
      </c>
      <c r="C3398" s="1">
        <f>IF(Systematic[[#This Row],[VariableIndex]]&gt;1,C3397,IF(C3397+1=StepsPerSubsample,0,C3397+1))</f>
        <v>9</v>
      </c>
      <c r="D3398" s="1">
        <f t="shared" si="161"/>
        <v>2</v>
      </c>
      <c r="E3398" s="1" t="str">
        <f>INDEX(Protocol[Mark],MATCH(C3398,Protocol[Step],0))</f>
        <v>9U</v>
      </c>
      <c r="F3398" s="151" t="str">
        <f>INDEX(Variables[Variable],MATCH(Systematic[[#This Row],[VariableIndex]],Variables[Index],0))</f>
        <v>O2 flux per volume</v>
      </c>
      <c r="G3398" s="134">
        <f>Systematic[[#This Row],[Sample]]*1000000+Systematic[[#This Row],[SubSample]]*10000+Systematic[[#This Row],[VariableIndex]]</f>
        <v>9030002</v>
      </c>
      <c r="H3398" s="134">
        <f>Systematic[[#This Row],[SampleVariableLabel]]+100*Systematic[[#This Row],[State]]</f>
        <v>9030902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9</v>
      </c>
      <c r="B3399" s="1">
        <f t="shared" si="160"/>
        <v>3</v>
      </c>
      <c r="C3399" s="1">
        <f>IF(Systematic[[#This Row],[VariableIndex]]&gt;1,C3398,IF(C3398+1=StepsPerSubsample,0,C3398+1))</f>
        <v>9</v>
      </c>
      <c r="D3399" s="1">
        <f t="shared" si="161"/>
        <v>3</v>
      </c>
      <c r="E3399" s="1" t="str">
        <f>INDEX(Protocol[Mark],MATCH(C3399,Protocol[Step],0))</f>
        <v>9U</v>
      </c>
      <c r="F3399" s="151" t="str">
        <f>INDEX(Variables[Variable],MATCH(Systematic[[#This Row],[VariableIndex]],Variables[Index],0))</f>
        <v>Specific flux</v>
      </c>
      <c r="G3399" s="134">
        <f>Systematic[[#This Row],[Sample]]*1000000+Systematic[[#This Row],[SubSample]]*10000+Systematic[[#This Row],[VariableIndex]]</f>
        <v>9030003</v>
      </c>
      <c r="H3399" s="134">
        <f>Systematic[[#This Row],[SampleVariableLabel]]+100*Systematic[[#This Row],[State]]</f>
        <v>9030903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9</v>
      </c>
      <c r="B3400" s="1">
        <f t="shared" si="160"/>
        <v>3</v>
      </c>
      <c r="C3400" s="1">
        <f>IF(Systematic[[#This Row],[VariableIndex]]&gt;1,C3399,IF(C3399+1=StepsPerSubsample,0,C3399+1))</f>
        <v>9</v>
      </c>
      <c r="D3400" s="1">
        <f t="shared" si="161"/>
        <v>4</v>
      </c>
      <c r="E3400" s="1" t="str">
        <f>INDEX(Protocol[Mark],MATCH(C3400,Protocol[Step],0))</f>
        <v>9U</v>
      </c>
      <c r="F3400" s="151" t="str">
        <f>INDEX(Variables[Variable],MATCH(Systematic[[#This Row],[VariableIndex]],Variables[Index],0))</f>
        <v>Flux control ratio</v>
      </c>
      <c r="G3400" s="134">
        <f>Systematic[[#This Row],[Sample]]*1000000+Systematic[[#This Row],[SubSample]]*10000+Systematic[[#This Row],[VariableIndex]]</f>
        <v>9030004</v>
      </c>
      <c r="H3400" s="134">
        <f>Systematic[[#This Row],[SampleVariableLabel]]+100*Systematic[[#This Row],[State]]</f>
        <v>9030904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9</v>
      </c>
      <c r="B3401" s="1">
        <f t="shared" si="160"/>
        <v>3</v>
      </c>
      <c r="C3401" s="1">
        <f>IF(Systematic[[#This Row],[VariableIndex]]&gt;1,C3400,IF(C3400+1=StepsPerSubsample,0,C3400+1))</f>
        <v>9</v>
      </c>
      <c r="D3401" s="1">
        <f t="shared" si="161"/>
        <v>5</v>
      </c>
      <c r="E3401" s="1" t="str">
        <f>INDEX(Protocol[Mark],MATCH(C3401,Protocol[Step],0))</f>
        <v>9U</v>
      </c>
      <c r="F3401" s="151" t="str">
        <f>INDEX(Variables[Variable],MATCH(Systematic[[#This Row],[VariableIndex]],Variables[Index],0))</f>
        <v>Specific flux (mt)</v>
      </c>
      <c r="G3401" s="134">
        <f>Systematic[[#This Row],[Sample]]*1000000+Systematic[[#This Row],[SubSample]]*10000+Systematic[[#This Row],[VariableIndex]]</f>
        <v>9030005</v>
      </c>
      <c r="H3401" s="134">
        <f>Systematic[[#This Row],[SampleVariableLabel]]+100*Systematic[[#This Row],[State]]</f>
        <v>9030905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9</v>
      </c>
      <c r="B3402" s="1">
        <f t="shared" si="160"/>
        <v>3</v>
      </c>
      <c r="C3402" s="1">
        <f>IF(Systematic[[#This Row],[VariableIndex]]&gt;1,C3401,IF(C3401+1=StepsPerSubsample,0,C3401+1))</f>
        <v>9</v>
      </c>
      <c r="D3402" s="1">
        <f t="shared" si="161"/>
        <v>6</v>
      </c>
      <c r="E3402" s="1" t="str">
        <f>INDEX(Protocol[Mark],MATCH(C3402,Protocol[Step],0))</f>
        <v>9U</v>
      </c>
      <c r="F3402" s="151" t="str">
        <f>INDEX(Variables[Variable],MATCH(Systematic[[#This Row],[VariableIndex]],Variables[Index],0))</f>
        <v>FCR (mt: ROX-corr.)</v>
      </c>
      <c r="G3402" s="134">
        <f>Systematic[[#This Row],[Sample]]*1000000+Systematic[[#This Row],[SubSample]]*10000+Systematic[[#This Row],[VariableIndex]]</f>
        <v>9030006</v>
      </c>
      <c r="H3402" s="134">
        <f>Systematic[[#This Row],[SampleVariableLabel]]+100*Systematic[[#This Row],[State]]</f>
        <v>9030906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9</v>
      </c>
      <c r="B3403" s="1">
        <f t="shared" si="160"/>
        <v>3</v>
      </c>
      <c r="C3403" s="1">
        <f>IF(Systematic[[#This Row],[VariableIndex]]&gt;1,C3402,IF(C3402+1=StepsPerSubsample,0,C3402+1))</f>
        <v>9</v>
      </c>
      <c r="D3403" s="1">
        <f t="shared" si="161"/>
        <v>7</v>
      </c>
      <c r="E3403" s="1" t="str">
        <f>INDEX(Protocol[Mark],MATCH(C3403,Protocol[Step],0))</f>
        <v>9U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9030007</v>
      </c>
      <c r="H3403" s="134">
        <f>Systematic[[#This Row],[SampleVariableLabel]]+100*Systematic[[#This Row],[State]]</f>
        <v>9030907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9</v>
      </c>
      <c r="B3404" s="1">
        <f t="shared" si="160"/>
        <v>3</v>
      </c>
      <c r="C3404" s="1">
        <f>IF(Systematic[[#This Row],[VariableIndex]]&gt;1,C3403,IF(C3403+1=StepsPerSubsample,0,C3403+1))</f>
        <v>10</v>
      </c>
      <c r="D3404" s="1">
        <f t="shared" si="161"/>
        <v>1</v>
      </c>
      <c r="E3404" s="1" t="str">
        <f>INDEX(Protocol[Mark],MATCH(C3404,Protocol[Step],0))</f>
        <v>9c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9030001</v>
      </c>
      <c r="H3404" s="134">
        <f>Systematic[[#This Row],[SampleVariableLabel]]+100*Systematic[[#This Row],[State]]</f>
        <v>9031001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9</v>
      </c>
      <c r="B3405" s="1">
        <f t="shared" si="160"/>
        <v>3</v>
      </c>
      <c r="C3405" s="1">
        <f>IF(Systematic[[#This Row],[VariableIndex]]&gt;1,C3404,IF(C3404+1=StepsPerSubsample,0,C3404+1))</f>
        <v>10</v>
      </c>
      <c r="D3405" s="1">
        <f t="shared" si="161"/>
        <v>2</v>
      </c>
      <c r="E3405" s="1" t="str">
        <f>INDEX(Protocol[Mark],MATCH(C3405,Protocol[Step],0))</f>
        <v>9c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9030002</v>
      </c>
      <c r="H3405" s="134">
        <f>Systematic[[#This Row],[SampleVariableLabel]]+100*Systematic[[#This Row],[State]]</f>
        <v>9031002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9</v>
      </c>
      <c r="B3406" s="1">
        <f t="shared" si="160"/>
        <v>3</v>
      </c>
      <c r="C3406" s="1">
        <f>IF(Systematic[[#This Row],[VariableIndex]]&gt;1,C3405,IF(C3405+1=StepsPerSubsample,0,C3405+1))</f>
        <v>10</v>
      </c>
      <c r="D3406" s="1">
        <f t="shared" si="161"/>
        <v>3</v>
      </c>
      <c r="E3406" s="1" t="str">
        <f>INDEX(Protocol[Mark],MATCH(C3406,Protocol[Step],0))</f>
        <v>9c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9030003</v>
      </c>
      <c r="H3406" s="134">
        <f>Systematic[[#This Row],[SampleVariableLabel]]+100*Systematic[[#This Row],[State]]</f>
        <v>9031003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9</v>
      </c>
      <c r="B3407" s="1">
        <f t="shared" si="160"/>
        <v>3</v>
      </c>
      <c r="C3407" s="1">
        <f>IF(Systematic[[#This Row],[VariableIndex]]&gt;1,C3406,IF(C3406+1=StepsPerSubsample,0,C3406+1))</f>
        <v>10</v>
      </c>
      <c r="D3407" s="1">
        <f t="shared" si="161"/>
        <v>4</v>
      </c>
      <c r="E3407" s="1" t="str">
        <f>INDEX(Protocol[Mark],MATCH(C3407,Protocol[Step],0))</f>
        <v>9c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9030004</v>
      </c>
      <c r="H3407" s="134">
        <f>Systematic[[#This Row],[SampleVariableLabel]]+100*Systematic[[#This Row],[State]]</f>
        <v>9031004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9</v>
      </c>
      <c r="B3408" s="1">
        <f t="shared" si="160"/>
        <v>3</v>
      </c>
      <c r="C3408" s="1">
        <f>IF(Systematic[[#This Row],[VariableIndex]]&gt;1,C3407,IF(C3407+1=StepsPerSubsample,0,C3407+1))</f>
        <v>10</v>
      </c>
      <c r="D3408" s="1">
        <f t="shared" si="161"/>
        <v>5</v>
      </c>
      <c r="E3408" s="1" t="str">
        <f>INDEX(Protocol[Mark],MATCH(C3408,Protocol[Step],0))</f>
        <v>9c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9030005</v>
      </c>
      <c r="H3408" s="134">
        <f>Systematic[[#This Row],[SampleVariableLabel]]+100*Systematic[[#This Row],[State]]</f>
        <v>9031005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9</v>
      </c>
      <c r="B3409" s="1">
        <f t="shared" si="160"/>
        <v>3</v>
      </c>
      <c r="C3409" s="1">
        <f>IF(Systematic[[#This Row],[VariableIndex]]&gt;1,C3408,IF(C3408+1=StepsPerSubsample,0,C3408+1))</f>
        <v>10</v>
      </c>
      <c r="D3409" s="1">
        <f t="shared" si="161"/>
        <v>6</v>
      </c>
      <c r="E3409" s="1" t="str">
        <f>INDEX(Protocol[Mark],MATCH(C3409,Protocol[Step],0))</f>
        <v>9c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9030006</v>
      </c>
      <c r="H3409" s="134">
        <f>Systematic[[#This Row],[SampleVariableLabel]]+100*Systematic[[#This Row],[State]]</f>
        <v>9031006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9</v>
      </c>
      <c r="B3410" s="1">
        <f t="shared" si="160"/>
        <v>3</v>
      </c>
      <c r="C3410" s="1">
        <f>IF(Systematic[[#This Row],[VariableIndex]]&gt;1,C3409,IF(C3409+1=StepsPerSubsample,0,C3409+1))</f>
        <v>10</v>
      </c>
      <c r="D3410" s="1">
        <f t="shared" si="161"/>
        <v>7</v>
      </c>
      <c r="E3410" s="1" t="str">
        <f>INDEX(Protocol[Mark],MATCH(C3410,Protocol[Step],0))</f>
        <v>9c</v>
      </c>
      <c r="F3410" s="151" t="str">
        <f>INDEX(Variables[Variable],MATCH(Systematic[[#This Row],[VariableIndex]],Variables[Index],0))</f>
        <v>FCR (mt: ROX-corr.)</v>
      </c>
      <c r="G3410" s="134">
        <f>Systematic[[#This Row],[Sample]]*1000000+Systematic[[#This Row],[SubSample]]*10000+Systematic[[#This Row],[VariableIndex]]</f>
        <v>9030007</v>
      </c>
      <c r="H3410" s="134">
        <f>Systematic[[#This Row],[SampleVariableLabel]]+100*Systematic[[#This Row],[State]]</f>
        <v>9031007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9</v>
      </c>
      <c r="B3411" s="1">
        <f t="shared" si="160"/>
        <v>3</v>
      </c>
      <c r="C3411" s="1">
        <f>IF(Systematic[[#This Row],[VariableIndex]]&gt;1,C3410,IF(C3410+1=StepsPerSubsample,0,C3410+1))</f>
        <v>11</v>
      </c>
      <c r="D3411" s="1">
        <f t="shared" si="161"/>
        <v>1</v>
      </c>
      <c r="E3411" s="1" t="str">
        <f>INDEX(Protocol[Mark],MATCH(C3411,Protocol[Step],0))</f>
        <v>10Ama</v>
      </c>
      <c r="F3411" s="151" t="str">
        <f>INDEX(Variables[Variable],MATCH(Systematic[[#This Row],[VariableIndex]],Variables[Index],0))</f>
        <v>O2 concentration</v>
      </c>
      <c r="G3411" s="134">
        <f>Systematic[[#This Row],[Sample]]*1000000+Systematic[[#This Row],[SubSample]]*10000+Systematic[[#This Row],[VariableIndex]]</f>
        <v>9030001</v>
      </c>
      <c r="H3411" s="134">
        <f>Systematic[[#This Row],[SampleVariableLabel]]+100*Systematic[[#This Row],[State]]</f>
        <v>9031101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9</v>
      </c>
      <c r="B3412" s="1">
        <f t="shared" si="160"/>
        <v>3</v>
      </c>
      <c r="C3412" s="1">
        <f>IF(Systematic[[#This Row],[VariableIndex]]&gt;1,C3411,IF(C3411+1=StepsPerSubsample,0,C3411+1))</f>
        <v>11</v>
      </c>
      <c r="D3412" s="1">
        <f t="shared" si="161"/>
        <v>2</v>
      </c>
      <c r="E3412" s="1" t="str">
        <f>INDEX(Protocol[Mark],MATCH(C3412,Protocol[Step],0))</f>
        <v>10Ama</v>
      </c>
      <c r="F3412" s="151" t="str">
        <f>INDEX(Variables[Variable],MATCH(Systematic[[#This Row],[VariableIndex]],Variables[Index],0))</f>
        <v>O2 flux per volume</v>
      </c>
      <c r="G3412" s="134">
        <f>Systematic[[#This Row],[Sample]]*1000000+Systematic[[#This Row],[SubSample]]*10000+Systematic[[#This Row],[VariableIndex]]</f>
        <v>9030002</v>
      </c>
      <c r="H3412" s="134">
        <f>Systematic[[#This Row],[SampleVariableLabel]]+100*Systematic[[#This Row],[State]]</f>
        <v>9031102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9</v>
      </c>
      <c r="B3413" s="1">
        <f t="shared" si="160"/>
        <v>3</v>
      </c>
      <c r="C3413" s="1">
        <f>IF(Systematic[[#This Row],[VariableIndex]]&gt;1,C3412,IF(C3412+1=StepsPerSubsample,0,C3412+1))</f>
        <v>11</v>
      </c>
      <c r="D3413" s="1">
        <f t="shared" si="161"/>
        <v>3</v>
      </c>
      <c r="E3413" s="1" t="str">
        <f>INDEX(Protocol[Mark],MATCH(C3413,Protocol[Step],0))</f>
        <v>10Ama</v>
      </c>
      <c r="F3413" s="151" t="str">
        <f>INDEX(Variables[Variable],MATCH(Systematic[[#This Row],[VariableIndex]],Variables[Index],0))</f>
        <v>Specific flux</v>
      </c>
      <c r="G3413" s="134">
        <f>Systematic[[#This Row],[Sample]]*1000000+Systematic[[#This Row],[SubSample]]*10000+Systematic[[#This Row],[VariableIndex]]</f>
        <v>9030003</v>
      </c>
      <c r="H3413" s="134">
        <f>Systematic[[#This Row],[SampleVariableLabel]]+100*Systematic[[#This Row],[State]]</f>
        <v>9031103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9</v>
      </c>
      <c r="B3414" s="1">
        <f t="shared" si="160"/>
        <v>3</v>
      </c>
      <c r="C3414" s="1">
        <f>IF(Systematic[[#This Row],[VariableIndex]]&gt;1,C3413,IF(C3413+1=StepsPerSubsample,0,C3413+1))</f>
        <v>11</v>
      </c>
      <c r="D3414" s="1">
        <f t="shared" si="161"/>
        <v>4</v>
      </c>
      <c r="E3414" s="1" t="str">
        <f>INDEX(Protocol[Mark],MATCH(C3414,Protocol[Step],0))</f>
        <v>10Ama</v>
      </c>
      <c r="F3414" s="151" t="str">
        <f>INDEX(Variables[Variable],MATCH(Systematic[[#This Row],[VariableIndex]],Variables[Index],0))</f>
        <v>Flux control ratio</v>
      </c>
      <c r="G3414" s="134">
        <f>Systematic[[#This Row],[Sample]]*1000000+Systematic[[#This Row],[SubSample]]*10000+Systematic[[#This Row],[VariableIndex]]</f>
        <v>9030004</v>
      </c>
      <c r="H3414" s="134">
        <f>Systematic[[#This Row],[SampleVariableLabel]]+100*Systematic[[#This Row],[State]]</f>
        <v>9031104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9</v>
      </c>
      <c r="B3415" s="1">
        <f t="shared" si="160"/>
        <v>3</v>
      </c>
      <c r="C3415" s="1">
        <f>IF(Systematic[[#This Row],[VariableIndex]]&gt;1,C3414,IF(C3414+1=StepsPerSubsample,0,C3414+1))</f>
        <v>11</v>
      </c>
      <c r="D3415" s="1">
        <f t="shared" si="161"/>
        <v>5</v>
      </c>
      <c r="E3415" s="1" t="str">
        <f>INDEX(Protocol[Mark],MATCH(C3415,Protocol[Step],0))</f>
        <v>10Ama</v>
      </c>
      <c r="F3415" s="151" t="str">
        <f>INDEX(Variables[Variable],MATCH(Systematic[[#This Row],[VariableIndex]],Variables[Index],0))</f>
        <v>Specific flux (mt)</v>
      </c>
      <c r="G3415" s="134">
        <f>Systematic[[#This Row],[Sample]]*1000000+Systematic[[#This Row],[SubSample]]*10000+Systematic[[#This Row],[VariableIndex]]</f>
        <v>9030005</v>
      </c>
      <c r="H3415" s="134">
        <f>Systematic[[#This Row],[SampleVariableLabel]]+100*Systematic[[#This Row],[State]]</f>
        <v>9031105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9</v>
      </c>
      <c r="B3416" s="1">
        <f t="shared" si="160"/>
        <v>3</v>
      </c>
      <c r="C3416" s="1">
        <f>IF(Systematic[[#This Row],[VariableIndex]]&gt;1,C3415,IF(C3415+1=StepsPerSubsample,0,C3415+1))</f>
        <v>11</v>
      </c>
      <c r="D3416" s="1">
        <f t="shared" si="161"/>
        <v>6</v>
      </c>
      <c r="E3416" s="1" t="str">
        <f>INDEX(Protocol[Mark],MATCH(C3416,Protocol[Step],0))</f>
        <v>10Ama</v>
      </c>
      <c r="F3416" s="151" t="str">
        <f>INDEX(Variables[Variable],MATCH(Systematic[[#This Row],[VariableIndex]],Variables[Index],0))</f>
        <v>FCR (mt: ROX-corr.)</v>
      </c>
      <c r="G3416" s="134">
        <f>Systematic[[#This Row],[Sample]]*1000000+Systematic[[#This Row],[SubSample]]*10000+Systematic[[#This Row],[VariableIndex]]</f>
        <v>9030006</v>
      </c>
      <c r="H3416" s="134">
        <f>Systematic[[#This Row],[SampleVariableLabel]]+100*Systematic[[#This Row],[State]]</f>
        <v>9031106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9</v>
      </c>
      <c r="B3417" s="1">
        <f t="shared" si="160"/>
        <v>3</v>
      </c>
      <c r="C3417" s="1">
        <f>IF(Systematic[[#This Row],[VariableIndex]]&gt;1,C3416,IF(C3416+1=StepsPerSubsample,0,C3416+1))</f>
        <v>11</v>
      </c>
      <c r="D3417" s="1">
        <f t="shared" si="161"/>
        <v>7</v>
      </c>
      <c r="E3417" s="1" t="str">
        <f>INDEX(Protocol[Mark],MATCH(C3417,Protocol[Step],0))</f>
        <v>10Ama</v>
      </c>
      <c r="F3417" s="151" t="str">
        <f>INDEX(Variables[Variable],MATCH(Systematic[[#This Row],[VariableIndex]],Variables[Index],0))</f>
        <v>FCR (mt: ROX-corr.)</v>
      </c>
      <c r="G3417" s="134">
        <f>Systematic[[#This Row],[Sample]]*1000000+Systematic[[#This Row],[SubSample]]*10000+Systematic[[#This Row],[VariableIndex]]</f>
        <v>9030007</v>
      </c>
      <c r="H3417" s="134">
        <f>Systematic[[#This Row],[SampleVariableLabel]]+100*Systematic[[#This Row],[State]]</f>
        <v>9031107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9</v>
      </c>
      <c r="B3418" s="1">
        <f t="shared" si="160"/>
        <v>3</v>
      </c>
      <c r="C3418" s="1">
        <f>IF(Systematic[[#This Row],[VariableIndex]]&gt;1,C3417,IF(C3417+1=StepsPerSubsample,0,C3417+1))</f>
        <v>12</v>
      </c>
      <c r="D3418" s="1">
        <f t="shared" si="161"/>
        <v>1</v>
      </c>
      <c r="E3418" s="1" t="str">
        <f>INDEX(Protocol[Mark],MATCH(C3418,Protocol[Step],0))</f>
        <v>11AsTm</v>
      </c>
      <c r="F3418" s="151" t="str">
        <f>INDEX(Variables[Variable],MATCH(Systematic[[#This Row],[VariableIndex]],Variables[Index],0))</f>
        <v>O2 concentration</v>
      </c>
      <c r="G3418" s="134">
        <f>Systematic[[#This Row],[Sample]]*1000000+Systematic[[#This Row],[SubSample]]*10000+Systematic[[#This Row],[VariableIndex]]</f>
        <v>9030001</v>
      </c>
      <c r="H3418" s="134">
        <f>Systematic[[#This Row],[SampleVariableLabel]]+100*Systematic[[#This Row],[State]]</f>
        <v>9031201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9</v>
      </c>
      <c r="B3419" s="1">
        <f t="shared" si="160"/>
        <v>3</v>
      </c>
      <c r="C3419" s="1">
        <f>IF(Systematic[[#This Row],[VariableIndex]]&gt;1,C3418,IF(C3418+1=StepsPerSubsample,0,C3418+1))</f>
        <v>12</v>
      </c>
      <c r="D3419" s="1">
        <f t="shared" si="161"/>
        <v>2</v>
      </c>
      <c r="E3419" s="1" t="str">
        <f>INDEX(Protocol[Mark],MATCH(C3419,Protocol[Step],0))</f>
        <v>11AsTm</v>
      </c>
      <c r="F3419" s="151" t="str">
        <f>INDEX(Variables[Variable],MATCH(Systematic[[#This Row],[VariableIndex]],Variables[Index],0))</f>
        <v>O2 flux per volume</v>
      </c>
      <c r="G3419" s="134">
        <f>Systematic[[#This Row],[Sample]]*1000000+Systematic[[#This Row],[SubSample]]*10000+Systematic[[#This Row],[VariableIndex]]</f>
        <v>9030002</v>
      </c>
      <c r="H3419" s="134">
        <f>Systematic[[#This Row],[SampleVariableLabel]]+100*Systematic[[#This Row],[State]]</f>
        <v>9031202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9</v>
      </c>
      <c r="B3420" s="1">
        <f t="shared" si="160"/>
        <v>3</v>
      </c>
      <c r="C3420" s="1">
        <f>IF(Systematic[[#This Row],[VariableIndex]]&gt;1,C3419,IF(C3419+1=StepsPerSubsample,0,C3419+1))</f>
        <v>12</v>
      </c>
      <c r="D3420" s="1">
        <f t="shared" si="161"/>
        <v>3</v>
      </c>
      <c r="E3420" s="1" t="str">
        <f>INDEX(Protocol[Mark],MATCH(C3420,Protocol[Step],0))</f>
        <v>11AsTm</v>
      </c>
      <c r="F3420" s="151" t="str">
        <f>INDEX(Variables[Variable],MATCH(Systematic[[#This Row],[VariableIndex]],Variables[Index],0))</f>
        <v>Specific flux</v>
      </c>
      <c r="G3420" s="134">
        <f>Systematic[[#This Row],[Sample]]*1000000+Systematic[[#This Row],[SubSample]]*10000+Systematic[[#This Row],[VariableIndex]]</f>
        <v>9030003</v>
      </c>
      <c r="H3420" s="134">
        <f>Systematic[[#This Row],[SampleVariableLabel]]+100*Systematic[[#This Row],[State]]</f>
        <v>9031203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9</v>
      </c>
      <c r="B3421" s="1">
        <f t="shared" si="160"/>
        <v>3</v>
      </c>
      <c r="C3421" s="1">
        <f>IF(Systematic[[#This Row],[VariableIndex]]&gt;1,C3420,IF(C3420+1=StepsPerSubsample,0,C3420+1))</f>
        <v>12</v>
      </c>
      <c r="D3421" s="1">
        <f t="shared" si="161"/>
        <v>4</v>
      </c>
      <c r="E3421" s="1" t="str">
        <f>INDEX(Protocol[Mark],MATCH(C3421,Protocol[Step],0))</f>
        <v>11AsTm</v>
      </c>
      <c r="F3421" s="151" t="str">
        <f>INDEX(Variables[Variable],MATCH(Systematic[[#This Row],[VariableIndex]],Variables[Index],0))</f>
        <v>Flux control ratio</v>
      </c>
      <c r="G3421" s="134">
        <f>Systematic[[#This Row],[Sample]]*1000000+Systematic[[#This Row],[SubSample]]*10000+Systematic[[#This Row],[VariableIndex]]</f>
        <v>9030004</v>
      </c>
      <c r="H3421" s="134">
        <f>Systematic[[#This Row],[SampleVariableLabel]]+100*Systematic[[#This Row],[State]]</f>
        <v>9031204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9</v>
      </c>
      <c r="B3422" s="1">
        <f t="shared" si="160"/>
        <v>3</v>
      </c>
      <c r="C3422" s="1">
        <f>IF(Systematic[[#This Row],[VariableIndex]]&gt;1,C3421,IF(C3421+1=StepsPerSubsample,0,C3421+1))</f>
        <v>12</v>
      </c>
      <c r="D3422" s="1">
        <f t="shared" si="161"/>
        <v>5</v>
      </c>
      <c r="E3422" s="1" t="str">
        <f>INDEX(Protocol[Mark],MATCH(C3422,Protocol[Step],0))</f>
        <v>11AsTm</v>
      </c>
      <c r="F3422" s="151" t="str">
        <f>INDEX(Variables[Variable],MATCH(Systematic[[#This Row],[VariableIndex]],Variables[Index],0))</f>
        <v>Specific flux (mt)</v>
      </c>
      <c r="G3422" s="134">
        <f>Systematic[[#This Row],[Sample]]*1000000+Systematic[[#This Row],[SubSample]]*10000+Systematic[[#This Row],[VariableIndex]]</f>
        <v>9030005</v>
      </c>
      <c r="H3422" s="134">
        <f>Systematic[[#This Row],[SampleVariableLabel]]+100*Systematic[[#This Row],[State]]</f>
        <v>9031205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9</v>
      </c>
      <c r="B3423" s="1">
        <f t="shared" si="160"/>
        <v>3</v>
      </c>
      <c r="C3423" s="1">
        <f>IF(Systematic[[#This Row],[VariableIndex]]&gt;1,C3422,IF(C3422+1=StepsPerSubsample,0,C3422+1))</f>
        <v>12</v>
      </c>
      <c r="D3423" s="1">
        <f t="shared" si="161"/>
        <v>6</v>
      </c>
      <c r="E3423" s="1" t="str">
        <f>INDEX(Protocol[Mark],MATCH(C3423,Protocol[Step],0))</f>
        <v>11AsTm</v>
      </c>
      <c r="F3423" s="151" t="str">
        <f>INDEX(Variables[Variable],MATCH(Systematic[[#This Row],[VariableIndex]],Variables[Index],0))</f>
        <v>FCR (mt: ROX-corr.)</v>
      </c>
      <c r="G3423" s="134">
        <f>Systematic[[#This Row],[Sample]]*1000000+Systematic[[#This Row],[SubSample]]*10000+Systematic[[#This Row],[VariableIndex]]</f>
        <v>9030006</v>
      </c>
      <c r="H3423" s="134">
        <f>Systematic[[#This Row],[SampleVariableLabel]]+100*Systematic[[#This Row],[State]]</f>
        <v>9031206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9</v>
      </c>
      <c r="B3424" s="1">
        <f t="shared" si="160"/>
        <v>3</v>
      </c>
      <c r="C3424" s="1">
        <f>IF(Systematic[[#This Row],[VariableIndex]]&gt;1,C3423,IF(C3423+1=StepsPerSubsample,0,C3423+1))</f>
        <v>12</v>
      </c>
      <c r="D3424" s="1">
        <f t="shared" si="161"/>
        <v>7</v>
      </c>
      <c r="E3424" s="1" t="str">
        <f>INDEX(Protocol[Mark],MATCH(C3424,Protocol[Step],0))</f>
        <v>11AsTm</v>
      </c>
      <c r="F3424" s="151" t="str">
        <f>INDEX(Variables[Variable],MATCH(Systematic[[#This Row],[VariableIndex]],Variables[Index],0))</f>
        <v>FCR (mt: ROX-corr.)</v>
      </c>
      <c r="G3424" s="134">
        <f>Systematic[[#This Row],[Sample]]*1000000+Systematic[[#This Row],[SubSample]]*10000+Systematic[[#This Row],[VariableIndex]]</f>
        <v>9030007</v>
      </c>
      <c r="H3424" s="134">
        <f>Systematic[[#This Row],[SampleVariableLabel]]+100*Systematic[[#This Row],[State]]</f>
        <v>9031207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9</v>
      </c>
      <c r="B3425" s="1">
        <f t="shared" si="160"/>
        <v>3</v>
      </c>
      <c r="C3425" s="1">
        <f>IF(Systematic[[#This Row],[VariableIndex]]&gt;1,C3424,IF(C3424+1=StepsPerSubsample,0,C3424+1))</f>
        <v>13</v>
      </c>
      <c r="D3425" s="1">
        <f t="shared" si="161"/>
        <v>1</v>
      </c>
      <c r="E3425" s="1" t="str">
        <f>INDEX(Protocol[Mark],MATCH(C3425,Protocol[Step],0))</f>
        <v>12Azd</v>
      </c>
      <c r="F3425" s="151" t="str">
        <f>INDEX(Variables[Variable],MATCH(Systematic[[#This Row],[VariableIndex]],Variables[Index],0))</f>
        <v>O2 concentration</v>
      </c>
      <c r="G3425" s="134">
        <f>Systematic[[#This Row],[Sample]]*1000000+Systematic[[#This Row],[SubSample]]*10000+Systematic[[#This Row],[VariableIndex]]</f>
        <v>9030001</v>
      </c>
      <c r="H3425" s="134">
        <f>Systematic[[#This Row],[SampleVariableLabel]]+100*Systematic[[#This Row],[State]]</f>
        <v>9031301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9</v>
      </c>
      <c r="B3426" s="1">
        <f t="shared" si="160"/>
        <v>3</v>
      </c>
      <c r="C3426" s="1">
        <f>IF(Systematic[[#This Row],[VariableIndex]]&gt;1,C3425,IF(C3425+1=StepsPerSubsample,0,C3425+1))</f>
        <v>13</v>
      </c>
      <c r="D3426" s="1">
        <f t="shared" si="161"/>
        <v>2</v>
      </c>
      <c r="E3426" s="1" t="str">
        <f>INDEX(Protocol[Mark],MATCH(C3426,Protocol[Step],0))</f>
        <v>12Azd</v>
      </c>
      <c r="F3426" s="151" t="str">
        <f>INDEX(Variables[Variable],MATCH(Systematic[[#This Row],[VariableIndex]],Variables[Index],0))</f>
        <v>O2 flux per volume</v>
      </c>
      <c r="G3426" s="134">
        <f>Systematic[[#This Row],[Sample]]*1000000+Systematic[[#This Row],[SubSample]]*10000+Systematic[[#This Row],[VariableIndex]]</f>
        <v>9030002</v>
      </c>
      <c r="H3426" s="134">
        <f>Systematic[[#This Row],[SampleVariableLabel]]+100*Systematic[[#This Row],[State]]</f>
        <v>9031302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9</v>
      </c>
      <c r="B3427" s="1">
        <f t="shared" si="160"/>
        <v>3</v>
      </c>
      <c r="C3427" s="1">
        <f>IF(Systematic[[#This Row],[VariableIndex]]&gt;1,C3426,IF(C3426+1=StepsPerSubsample,0,C3426+1))</f>
        <v>13</v>
      </c>
      <c r="D3427" s="1">
        <f t="shared" si="161"/>
        <v>3</v>
      </c>
      <c r="E3427" s="1" t="str">
        <f>INDEX(Protocol[Mark],MATCH(C3427,Protocol[Step],0))</f>
        <v>12Azd</v>
      </c>
      <c r="F3427" s="151" t="str">
        <f>INDEX(Variables[Variable],MATCH(Systematic[[#This Row],[VariableIndex]],Variables[Index],0))</f>
        <v>Specific flux</v>
      </c>
      <c r="G3427" s="134">
        <f>Systematic[[#This Row],[Sample]]*1000000+Systematic[[#This Row],[SubSample]]*10000+Systematic[[#This Row],[VariableIndex]]</f>
        <v>9030003</v>
      </c>
      <c r="H3427" s="134">
        <f>Systematic[[#This Row],[SampleVariableLabel]]+100*Systematic[[#This Row],[State]]</f>
        <v>9031303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9</v>
      </c>
      <c r="B3428" s="1">
        <f t="shared" si="160"/>
        <v>3</v>
      </c>
      <c r="C3428" s="1">
        <f>IF(Systematic[[#This Row],[VariableIndex]]&gt;1,C3427,IF(C3427+1=StepsPerSubsample,0,C3427+1))</f>
        <v>13</v>
      </c>
      <c r="D3428" s="1">
        <f t="shared" si="161"/>
        <v>4</v>
      </c>
      <c r="E3428" s="1" t="str">
        <f>INDEX(Protocol[Mark],MATCH(C3428,Protocol[Step],0))</f>
        <v>12Azd</v>
      </c>
      <c r="F3428" s="151" t="str">
        <f>INDEX(Variables[Variable],MATCH(Systematic[[#This Row],[VariableIndex]],Variables[Index],0))</f>
        <v>Flux control ratio</v>
      </c>
      <c r="G3428" s="134">
        <f>Systematic[[#This Row],[Sample]]*1000000+Systematic[[#This Row],[SubSample]]*10000+Systematic[[#This Row],[VariableIndex]]</f>
        <v>9030004</v>
      </c>
      <c r="H3428" s="134">
        <f>Systematic[[#This Row],[SampleVariableLabel]]+100*Systematic[[#This Row],[State]]</f>
        <v>9031304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9</v>
      </c>
      <c r="B3429" s="1">
        <f t="shared" si="160"/>
        <v>3</v>
      </c>
      <c r="C3429" s="1">
        <f>IF(Systematic[[#This Row],[VariableIndex]]&gt;1,C3428,IF(C3428+1=StepsPerSubsample,0,C3428+1))</f>
        <v>13</v>
      </c>
      <c r="D3429" s="1">
        <f t="shared" si="161"/>
        <v>5</v>
      </c>
      <c r="E3429" s="1" t="str">
        <f>INDEX(Protocol[Mark],MATCH(C3429,Protocol[Step],0))</f>
        <v>12Azd</v>
      </c>
      <c r="F3429" s="151" t="str">
        <f>INDEX(Variables[Variable],MATCH(Systematic[[#This Row],[VariableIndex]],Variables[Index],0))</f>
        <v>Specific flux (mt)</v>
      </c>
      <c r="G3429" s="134">
        <f>Systematic[[#This Row],[Sample]]*1000000+Systematic[[#This Row],[SubSample]]*10000+Systematic[[#This Row],[VariableIndex]]</f>
        <v>9030005</v>
      </c>
      <c r="H3429" s="134">
        <f>Systematic[[#This Row],[SampleVariableLabel]]+100*Systematic[[#This Row],[State]]</f>
        <v>9031305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9</v>
      </c>
      <c r="B3430" s="1">
        <f t="shared" si="160"/>
        <v>3</v>
      </c>
      <c r="C3430" s="1">
        <f>IF(Systematic[[#This Row],[VariableIndex]]&gt;1,C3429,IF(C3429+1=StepsPerSubsample,0,C3429+1))</f>
        <v>13</v>
      </c>
      <c r="D3430" s="1">
        <f t="shared" si="161"/>
        <v>6</v>
      </c>
      <c r="E3430" s="1" t="str">
        <f>INDEX(Protocol[Mark],MATCH(C3430,Protocol[Step],0))</f>
        <v>12Azd</v>
      </c>
      <c r="F3430" s="151" t="str">
        <f>INDEX(Variables[Variable],MATCH(Systematic[[#This Row],[VariableIndex]],Variables[Index],0))</f>
        <v>FCR (mt: ROX-corr.)</v>
      </c>
      <c r="G3430" s="134">
        <f>Systematic[[#This Row],[Sample]]*1000000+Systematic[[#This Row],[SubSample]]*10000+Systematic[[#This Row],[VariableIndex]]</f>
        <v>9030006</v>
      </c>
      <c r="H3430" s="134">
        <f>Systematic[[#This Row],[SampleVariableLabel]]+100*Systematic[[#This Row],[State]]</f>
        <v>9031306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9</v>
      </c>
      <c r="B3431" s="1">
        <f t="shared" si="160"/>
        <v>3</v>
      </c>
      <c r="C3431" s="1">
        <f>IF(Systematic[[#This Row],[VariableIndex]]&gt;1,C3430,IF(C3430+1=StepsPerSubsample,0,C3430+1))</f>
        <v>13</v>
      </c>
      <c r="D3431" s="1">
        <f t="shared" si="161"/>
        <v>7</v>
      </c>
      <c r="E3431" s="1" t="str">
        <f>INDEX(Protocol[Mark],MATCH(C3431,Protocol[Step],0))</f>
        <v>12Azd</v>
      </c>
      <c r="F3431" s="151" t="str">
        <f>INDEX(Variables[Variable],MATCH(Systematic[[#This Row],[VariableIndex]],Variables[Index],0))</f>
        <v>FCR (mt: ROX-corr.)</v>
      </c>
      <c r="G3431" s="134">
        <f>Systematic[[#This Row],[Sample]]*1000000+Systematic[[#This Row],[SubSample]]*10000+Systematic[[#This Row],[VariableIndex]]</f>
        <v>9030007</v>
      </c>
      <c r="H3431" s="134">
        <f>Systematic[[#This Row],[SampleVariableLabel]]+100*Systematic[[#This Row],[State]]</f>
        <v>9031307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9</v>
      </c>
      <c r="B3432" s="1">
        <f t="shared" si="160"/>
        <v>4</v>
      </c>
      <c r="C3432" s="1">
        <f>IF(Systematic[[#This Row],[VariableIndex]]&gt;1,C3431,IF(C3431+1=StepsPerSubsample,0,C3431+1))</f>
        <v>0</v>
      </c>
      <c r="D3432" s="1">
        <f t="shared" si="161"/>
        <v>1</v>
      </c>
      <c r="E3432" s="1" t="str">
        <f>INDEX(Protocol[Mark],MATCH(C3432,Protocol[Step],0))</f>
        <v>1ce</v>
      </c>
      <c r="F3432" s="151" t="str">
        <f>INDEX(Variables[Variable],MATCH(Systematic[[#This Row],[VariableIndex]],Variables[Index],0))</f>
        <v>O2 concentration</v>
      </c>
      <c r="G3432" s="134">
        <f>Systematic[[#This Row],[Sample]]*1000000+Systematic[[#This Row],[SubSample]]*10000+Systematic[[#This Row],[VariableIndex]]</f>
        <v>9040001</v>
      </c>
      <c r="H3432" s="134">
        <f>Systematic[[#This Row],[SampleVariableLabel]]+100*Systematic[[#This Row],[State]]</f>
        <v>9040001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9</v>
      </c>
      <c r="B3433" s="1">
        <f t="shared" ref="B3433:B3496" si="163">IF(OR(C3433&gt;0,D3433&gt;1),B3432,IF(B3432=SubsamplesPerSample,1,B3432+1))</f>
        <v>4</v>
      </c>
      <c r="C3433" s="1">
        <f>IF(Systematic[[#This Row],[VariableIndex]]&gt;1,C3432,IF(C3432+1=StepsPerSubsample,0,C3432+1))</f>
        <v>0</v>
      </c>
      <c r="D3433" s="1">
        <f t="shared" si="161"/>
        <v>2</v>
      </c>
      <c r="E3433" s="1" t="str">
        <f>INDEX(Protocol[Mark],MATCH(C3433,Protocol[Step],0))</f>
        <v>1ce</v>
      </c>
      <c r="F3433" s="151" t="str">
        <f>INDEX(Variables[Variable],MATCH(Systematic[[#This Row],[VariableIndex]],Variables[Index],0))</f>
        <v>O2 flux per volume</v>
      </c>
      <c r="G3433" s="134">
        <f>Systematic[[#This Row],[Sample]]*1000000+Systematic[[#This Row],[SubSample]]*10000+Systematic[[#This Row],[VariableIndex]]</f>
        <v>9040002</v>
      </c>
      <c r="H3433" s="134">
        <f>Systematic[[#This Row],[SampleVariableLabel]]+100*Systematic[[#This Row],[State]]</f>
        <v>9040002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9</v>
      </c>
      <c r="B3434" s="1">
        <f t="shared" si="163"/>
        <v>4</v>
      </c>
      <c r="C3434" s="1">
        <f>IF(Systematic[[#This Row],[VariableIndex]]&gt;1,C3433,IF(C3433+1=StepsPerSubsample,0,C3433+1))</f>
        <v>0</v>
      </c>
      <c r="D3434" s="1">
        <f t="shared" si="161"/>
        <v>3</v>
      </c>
      <c r="E3434" s="1" t="str">
        <f>INDEX(Protocol[Mark],MATCH(C3434,Protocol[Step],0))</f>
        <v>1ce</v>
      </c>
      <c r="F3434" s="151" t="str">
        <f>INDEX(Variables[Variable],MATCH(Systematic[[#This Row],[VariableIndex]],Variables[Index],0))</f>
        <v>Specific flux</v>
      </c>
      <c r="G3434" s="134">
        <f>Systematic[[#This Row],[Sample]]*1000000+Systematic[[#This Row],[SubSample]]*10000+Systematic[[#This Row],[VariableIndex]]</f>
        <v>9040003</v>
      </c>
      <c r="H3434" s="134">
        <f>Systematic[[#This Row],[SampleVariableLabel]]+100*Systematic[[#This Row],[State]]</f>
        <v>9040003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9</v>
      </c>
      <c r="B3435" s="1">
        <f t="shared" si="163"/>
        <v>4</v>
      </c>
      <c r="C3435" s="1">
        <f>IF(Systematic[[#This Row],[VariableIndex]]&gt;1,C3434,IF(C3434+1=StepsPerSubsample,0,C3434+1))</f>
        <v>0</v>
      </c>
      <c r="D3435" s="1">
        <f t="shared" si="161"/>
        <v>4</v>
      </c>
      <c r="E3435" s="1" t="str">
        <f>INDEX(Protocol[Mark],MATCH(C3435,Protocol[Step],0))</f>
        <v>1ce</v>
      </c>
      <c r="F3435" s="151" t="str">
        <f>INDEX(Variables[Variable],MATCH(Systematic[[#This Row],[VariableIndex]],Variables[Index],0))</f>
        <v>Flux control ratio</v>
      </c>
      <c r="G3435" s="134">
        <f>Systematic[[#This Row],[Sample]]*1000000+Systematic[[#This Row],[SubSample]]*10000+Systematic[[#This Row],[VariableIndex]]</f>
        <v>9040004</v>
      </c>
      <c r="H3435" s="134">
        <f>Systematic[[#This Row],[SampleVariableLabel]]+100*Systematic[[#This Row],[State]]</f>
        <v>9040004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9</v>
      </c>
      <c r="B3436" s="1">
        <f t="shared" si="163"/>
        <v>4</v>
      </c>
      <c r="C3436" s="1">
        <f>IF(Systematic[[#This Row],[VariableIndex]]&gt;1,C3435,IF(C3435+1=StepsPerSubsample,0,C3435+1))</f>
        <v>0</v>
      </c>
      <c r="D3436" s="1">
        <f t="shared" si="161"/>
        <v>5</v>
      </c>
      <c r="E3436" s="1" t="str">
        <f>INDEX(Protocol[Mark],MATCH(C3436,Protocol[Step],0))</f>
        <v>1ce</v>
      </c>
      <c r="F3436" s="151" t="str">
        <f>INDEX(Variables[Variable],MATCH(Systematic[[#This Row],[VariableIndex]],Variables[Index],0))</f>
        <v>Specific flux (mt)</v>
      </c>
      <c r="G3436" s="134">
        <f>Systematic[[#This Row],[Sample]]*1000000+Systematic[[#This Row],[SubSample]]*10000+Systematic[[#This Row],[VariableIndex]]</f>
        <v>9040005</v>
      </c>
      <c r="H3436" s="134">
        <f>Systematic[[#This Row],[SampleVariableLabel]]+100*Systematic[[#This Row],[State]]</f>
        <v>9040005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9</v>
      </c>
      <c r="B3437" s="1">
        <f t="shared" si="163"/>
        <v>4</v>
      </c>
      <c r="C3437" s="1">
        <f>IF(Systematic[[#This Row],[VariableIndex]]&gt;1,C3436,IF(C3436+1=StepsPerSubsample,0,C3436+1))</f>
        <v>0</v>
      </c>
      <c r="D3437" s="1">
        <f t="shared" si="161"/>
        <v>6</v>
      </c>
      <c r="E3437" s="1" t="str">
        <f>INDEX(Protocol[Mark],MATCH(C3437,Protocol[Step],0))</f>
        <v>1ce</v>
      </c>
      <c r="F3437" s="151" t="str">
        <f>INDEX(Variables[Variable],MATCH(Systematic[[#This Row],[VariableIndex]],Variables[Index],0))</f>
        <v>FCR (mt: ROX-corr.)</v>
      </c>
      <c r="G3437" s="134">
        <f>Systematic[[#This Row],[Sample]]*1000000+Systematic[[#This Row],[SubSample]]*10000+Systematic[[#This Row],[VariableIndex]]</f>
        <v>9040006</v>
      </c>
      <c r="H3437" s="134">
        <f>Systematic[[#This Row],[SampleVariableLabel]]+100*Systematic[[#This Row],[State]]</f>
        <v>9040006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9</v>
      </c>
      <c r="B3438" s="1">
        <f t="shared" si="163"/>
        <v>4</v>
      </c>
      <c r="C3438" s="1">
        <f>IF(Systematic[[#This Row],[VariableIndex]]&gt;1,C3437,IF(C3437+1=StepsPerSubsample,0,C3437+1))</f>
        <v>0</v>
      </c>
      <c r="D3438" s="1">
        <f t="shared" si="161"/>
        <v>7</v>
      </c>
      <c r="E3438" s="1" t="str">
        <f>INDEX(Protocol[Mark],MATCH(C3438,Protocol[Step],0))</f>
        <v>1ce</v>
      </c>
      <c r="F3438" s="151" t="str">
        <f>INDEX(Variables[Variable],MATCH(Systematic[[#This Row],[VariableIndex]],Variables[Index],0))</f>
        <v>FCR (mt: ROX-corr.)</v>
      </c>
      <c r="G3438" s="134">
        <f>Systematic[[#This Row],[Sample]]*1000000+Systematic[[#This Row],[SubSample]]*10000+Systematic[[#This Row],[VariableIndex]]</f>
        <v>9040007</v>
      </c>
      <c r="H3438" s="134">
        <f>Systematic[[#This Row],[SampleVariableLabel]]+100*Systematic[[#This Row],[State]]</f>
        <v>9040007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9</v>
      </c>
      <c r="B3439" s="1">
        <f t="shared" si="163"/>
        <v>4</v>
      </c>
      <c r="C3439" s="1">
        <f>IF(Systematic[[#This Row],[VariableIndex]]&gt;1,C3438,IF(C3438+1=StepsPerSubsample,0,C3438+1))</f>
        <v>1</v>
      </c>
      <c r="D3439" s="1">
        <f t="shared" si="161"/>
        <v>1</v>
      </c>
      <c r="E3439" s="1" t="str">
        <f>INDEX(Protocol[Mark],MATCH(C3439,Protocol[Step],0))</f>
        <v>2P10</v>
      </c>
      <c r="F3439" s="151" t="str">
        <f>INDEX(Variables[Variable],MATCH(Systematic[[#This Row],[VariableIndex]],Variables[Index],0))</f>
        <v>O2 concentration</v>
      </c>
      <c r="G3439" s="134">
        <f>Systematic[[#This Row],[Sample]]*1000000+Systematic[[#This Row],[SubSample]]*10000+Systematic[[#This Row],[VariableIndex]]</f>
        <v>9040001</v>
      </c>
      <c r="H3439" s="134">
        <f>Systematic[[#This Row],[SampleVariableLabel]]+100*Systematic[[#This Row],[State]]</f>
        <v>9040101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9</v>
      </c>
      <c r="B3440" s="1">
        <f t="shared" si="163"/>
        <v>4</v>
      </c>
      <c r="C3440" s="1">
        <f>IF(Systematic[[#This Row],[VariableIndex]]&gt;1,C3439,IF(C3439+1=StepsPerSubsample,0,C3439+1))</f>
        <v>1</v>
      </c>
      <c r="D3440" s="1">
        <f t="shared" si="161"/>
        <v>2</v>
      </c>
      <c r="E3440" s="1" t="str">
        <f>INDEX(Protocol[Mark],MATCH(C3440,Protocol[Step],0))</f>
        <v>2P10</v>
      </c>
      <c r="F3440" s="151" t="str">
        <f>INDEX(Variables[Variable],MATCH(Systematic[[#This Row],[VariableIndex]],Variables[Index],0))</f>
        <v>O2 flux per volume</v>
      </c>
      <c r="G3440" s="134">
        <f>Systematic[[#This Row],[Sample]]*1000000+Systematic[[#This Row],[SubSample]]*10000+Systematic[[#This Row],[VariableIndex]]</f>
        <v>9040002</v>
      </c>
      <c r="H3440" s="134">
        <f>Systematic[[#This Row],[SampleVariableLabel]]+100*Systematic[[#This Row],[State]]</f>
        <v>9040102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9</v>
      </c>
      <c r="B3441" s="1">
        <f t="shared" si="163"/>
        <v>4</v>
      </c>
      <c r="C3441" s="1">
        <f>IF(Systematic[[#This Row],[VariableIndex]]&gt;1,C3440,IF(C3440+1=StepsPerSubsample,0,C3440+1))</f>
        <v>1</v>
      </c>
      <c r="D3441" s="1">
        <f t="shared" si="161"/>
        <v>3</v>
      </c>
      <c r="E3441" s="1" t="str">
        <f>INDEX(Protocol[Mark],MATCH(C3441,Protocol[Step],0))</f>
        <v>2P10</v>
      </c>
      <c r="F3441" s="151" t="str">
        <f>INDEX(Variables[Variable],MATCH(Systematic[[#This Row],[VariableIndex]],Variables[Index],0))</f>
        <v>Specific flux</v>
      </c>
      <c r="G3441" s="134">
        <f>Systematic[[#This Row],[Sample]]*1000000+Systematic[[#This Row],[SubSample]]*10000+Systematic[[#This Row],[VariableIndex]]</f>
        <v>9040003</v>
      </c>
      <c r="H3441" s="134">
        <f>Systematic[[#This Row],[SampleVariableLabel]]+100*Systematic[[#This Row],[State]]</f>
        <v>9040103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9</v>
      </c>
      <c r="B3442" s="1">
        <f t="shared" si="163"/>
        <v>4</v>
      </c>
      <c r="C3442" s="1">
        <f>IF(Systematic[[#This Row],[VariableIndex]]&gt;1,C3441,IF(C3441+1=StepsPerSubsample,0,C3441+1))</f>
        <v>1</v>
      </c>
      <c r="D3442" s="1">
        <f t="shared" si="161"/>
        <v>4</v>
      </c>
      <c r="E3442" s="1" t="str">
        <f>INDEX(Protocol[Mark],MATCH(C3442,Protocol[Step],0))</f>
        <v>2P10</v>
      </c>
      <c r="F3442" s="151" t="str">
        <f>INDEX(Variables[Variable],MATCH(Systematic[[#This Row],[VariableIndex]],Variables[Index],0))</f>
        <v>Flux control ratio</v>
      </c>
      <c r="G3442" s="134">
        <f>Systematic[[#This Row],[Sample]]*1000000+Systematic[[#This Row],[SubSample]]*10000+Systematic[[#This Row],[VariableIndex]]</f>
        <v>9040004</v>
      </c>
      <c r="H3442" s="134">
        <f>Systematic[[#This Row],[SampleVariableLabel]]+100*Systematic[[#This Row],[State]]</f>
        <v>9040104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9</v>
      </c>
      <c r="B3443" s="1">
        <f t="shared" si="163"/>
        <v>4</v>
      </c>
      <c r="C3443" s="1">
        <f>IF(Systematic[[#This Row],[VariableIndex]]&gt;1,C3442,IF(C3442+1=StepsPerSubsample,0,C3442+1))</f>
        <v>1</v>
      </c>
      <c r="D3443" s="1">
        <f t="shared" si="161"/>
        <v>5</v>
      </c>
      <c r="E3443" s="1" t="str">
        <f>INDEX(Protocol[Mark],MATCH(C3443,Protocol[Step],0))</f>
        <v>2P10</v>
      </c>
      <c r="F3443" s="151" t="str">
        <f>INDEX(Variables[Variable],MATCH(Systematic[[#This Row],[VariableIndex]],Variables[Index],0))</f>
        <v>Specific flux (mt)</v>
      </c>
      <c r="G3443" s="134">
        <f>Systematic[[#This Row],[Sample]]*1000000+Systematic[[#This Row],[SubSample]]*10000+Systematic[[#This Row],[VariableIndex]]</f>
        <v>9040005</v>
      </c>
      <c r="H3443" s="134">
        <f>Systematic[[#This Row],[SampleVariableLabel]]+100*Systematic[[#This Row],[State]]</f>
        <v>9040105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9</v>
      </c>
      <c r="B3444" s="1">
        <f t="shared" si="163"/>
        <v>4</v>
      </c>
      <c r="C3444" s="1">
        <f>IF(Systematic[[#This Row],[VariableIndex]]&gt;1,C3443,IF(C3443+1=StepsPerSubsample,0,C3443+1))</f>
        <v>1</v>
      </c>
      <c r="D3444" s="1">
        <f t="shared" si="161"/>
        <v>6</v>
      </c>
      <c r="E3444" s="1" t="str">
        <f>INDEX(Protocol[Mark],MATCH(C3444,Protocol[Step],0))</f>
        <v>2P10</v>
      </c>
      <c r="F3444" s="151" t="str">
        <f>INDEX(Variables[Variable],MATCH(Systematic[[#This Row],[VariableIndex]],Variables[Index],0))</f>
        <v>FCR (mt: ROX-corr.)</v>
      </c>
      <c r="G3444" s="134">
        <f>Systematic[[#This Row],[Sample]]*1000000+Systematic[[#This Row],[SubSample]]*10000+Systematic[[#This Row],[VariableIndex]]</f>
        <v>9040006</v>
      </c>
      <c r="H3444" s="134">
        <f>Systematic[[#This Row],[SampleVariableLabel]]+100*Systematic[[#This Row],[State]]</f>
        <v>9040106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9</v>
      </c>
      <c r="B3445" s="1">
        <f t="shared" si="163"/>
        <v>4</v>
      </c>
      <c r="C3445" s="1">
        <f>IF(Systematic[[#This Row],[VariableIndex]]&gt;1,C3444,IF(C3444+1=StepsPerSubsample,0,C3444+1))</f>
        <v>1</v>
      </c>
      <c r="D3445" s="1">
        <f t="shared" si="161"/>
        <v>7</v>
      </c>
      <c r="E3445" s="1" t="str">
        <f>INDEX(Protocol[Mark],MATCH(C3445,Protocol[Step],0))</f>
        <v>2P10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9040007</v>
      </c>
      <c r="H3445" s="134">
        <f>Systematic[[#This Row],[SampleVariableLabel]]+100*Systematic[[#This Row],[State]]</f>
        <v>9040107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9</v>
      </c>
      <c r="B3446" s="1">
        <f t="shared" si="163"/>
        <v>4</v>
      </c>
      <c r="C3446" s="1">
        <f>IF(Systematic[[#This Row],[VariableIndex]]&gt;1,C3445,IF(C3445+1=StepsPerSubsample,0,C3445+1))</f>
        <v>2</v>
      </c>
      <c r="D3446" s="1">
        <f t="shared" si="161"/>
        <v>1</v>
      </c>
      <c r="E3446" s="1" t="str">
        <f>INDEX(Protocol[Mark],MATCH(C3446,Protocol[Step],0))</f>
        <v>3Omy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9040001</v>
      </c>
      <c r="H3446" s="134">
        <f>Systematic[[#This Row],[SampleVariableLabel]]+100*Systematic[[#This Row],[State]]</f>
        <v>9040201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9</v>
      </c>
      <c r="B3447" s="1">
        <f t="shared" si="163"/>
        <v>4</v>
      </c>
      <c r="C3447" s="1">
        <f>IF(Systematic[[#This Row],[VariableIndex]]&gt;1,C3446,IF(C3446+1=StepsPerSubsample,0,C3446+1))</f>
        <v>2</v>
      </c>
      <c r="D3447" s="1">
        <f t="shared" si="161"/>
        <v>2</v>
      </c>
      <c r="E3447" s="1" t="str">
        <f>INDEX(Protocol[Mark],MATCH(C3447,Protocol[Step],0))</f>
        <v>3Omy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9040002</v>
      </c>
      <c r="H3447" s="134">
        <f>Systematic[[#This Row],[SampleVariableLabel]]+100*Systematic[[#This Row],[State]]</f>
        <v>9040202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9</v>
      </c>
      <c r="B3448" s="1">
        <f t="shared" si="163"/>
        <v>4</v>
      </c>
      <c r="C3448" s="1">
        <f>IF(Systematic[[#This Row],[VariableIndex]]&gt;1,C3447,IF(C3447+1=StepsPerSubsample,0,C3447+1))</f>
        <v>2</v>
      </c>
      <c r="D3448" s="1">
        <f t="shared" si="161"/>
        <v>3</v>
      </c>
      <c r="E3448" s="1" t="str">
        <f>INDEX(Protocol[Mark],MATCH(C3448,Protocol[Step],0))</f>
        <v>3Omy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9040003</v>
      </c>
      <c r="H3448" s="134">
        <f>Systematic[[#This Row],[SampleVariableLabel]]+100*Systematic[[#This Row],[State]]</f>
        <v>9040203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9</v>
      </c>
      <c r="B3449" s="1">
        <f t="shared" si="163"/>
        <v>4</v>
      </c>
      <c r="C3449" s="1">
        <f>IF(Systematic[[#This Row],[VariableIndex]]&gt;1,C3448,IF(C3448+1=StepsPerSubsample,0,C3448+1))</f>
        <v>2</v>
      </c>
      <c r="D3449" s="1">
        <f t="shared" si="161"/>
        <v>4</v>
      </c>
      <c r="E3449" s="1" t="str">
        <f>INDEX(Protocol[Mark],MATCH(C3449,Protocol[Step],0))</f>
        <v>3Omy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9040004</v>
      </c>
      <c r="H3449" s="134">
        <f>Systematic[[#This Row],[SampleVariableLabel]]+100*Systematic[[#This Row],[State]]</f>
        <v>9040204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9</v>
      </c>
      <c r="B3450" s="1">
        <f t="shared" si="163"/>
        <v>4</v>
      </c>
      <c r="C3450" s="1">
        <f>IF(Systematic[[#This Row],[VariableIndex]]&gt;1,C3449,IF(C3449+1=StepsPerSubsample,0,C3449+1))</f>
        <v>2</v>
      </c>
      <c r="D3450" s="1">
        <f t="shared" si="161"/>
        <v>5</v>
      </c>
      <c r="E3450" s="1" t="str">
        <f>INDEX(Protocol[Mark],MATCH(C3450,Protocol[Step],0))</f>
        <v>3Omy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9040005</v>
      </c>
      <c r="H3450" s="134">
        <f>Systematic[[#This Row],[SampleVariableLabel]]+100*Systematic[[#This Row],[State]]</f>
        <v>9040205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9</v>
      </c>
      <c r="B3451" s="1">
        <f t="shared" si="163"/>
        <v>4</v>
      </c>
      <c r="C3451" s="1">
        <f>IF(Systematic[[#This Row],[VariableIndex]]&gt;1,C3450,IF(C3450+1=StepsPerSubsample,0,C3450+1))</f>
        <v>2</v>
      </c>
      <c r="D3451" s="1">
        <f t="shared" si="161"/>
        <v>6</v>
      </c>
      <c r="E3451" s="1" t="str">
        <f>INDEX(Protocol[Mark],MATCH(C3451,Protocol[Step],0))</f>
        <v>3Omy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9040006</v>
      </c>
      <c r="H3451" s="134">
        <f>Systematic[[#This Row],[SampleVariableLabel]]+100*Systematic[[#This Row],[State]]</f>
        <v>9040206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9</v>
      </c>
      <c r="B3452" s="1">
        <f t="shared" si="163"/>
        <v>4</v>
      </c>
      <c r="C3452" s="1">
        <f>IF(Systematic[[#This Row],[VariableIndex]]&gt;1,C3451,IF(C3451+1=StepsPerSubsample,0,C3451+1))</f>
        <v>2</v>
      </c>
      <c r="D3452" s="1">
        <f t="shared" si="161"/>
        <v>7</v>
      </c>
      <c r="E3452" s="1" t="str">
        <f>INDEX(Protocol[Mark],MATCH(C3452,Protocol[Step],0))</f>
        <v>3Omy</v>
      </c>
      <c r="F3452" s="151" t="str">
        <f>INDEX(Variables[Variable],MATCH(Systematic[[#This Row],[VariableIndex]],Variables[Index],0))</f>
        <v>FCR (mt: ROX-corr.)</v>
      </c>
      <c r="G3452" s="134">
        <f>Systematic[[#This Row],[Sample]]*1000000+Systematic[[#This Row],[SubSample]]*10000+Systematic[[#This Row],[VariableIndex]]</f>
        <v>9040007</v>
      </c>
      <c r="H3452" s="134">
        <f>Systematic[[#This Row],[SampleVariableLabel]]+100*Systematic[[#This Row],[State]]</f>
        <v>9040207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9</v>
      </c>
      <c r="B3453" s="1">
        <f t="shared" si="163"/>
        <v>4</v>
      </c>
      <c r="C3453" s="1">
        <f>IF(Systematic[[#This Row],[VariableIndex]]&gt;1,C3452,IF(C3452+1=StepsPerSubsample,0,C3452+1))</f>
        <v>3</v>
      </c>
      <c r="D3453" s="1">
        <f t="shared" si="161"/>
        <v>1</v>
      </c>
      <c r="E3453" s="1" t="str">
        <f>INDEX(Protocol[Mark],MATCH(C3453,Protocol[Step],0))</f>
        <v>4U</v>
      </c>
      <c r="F3453" s="151" t="str">
        <f>INDEX(Variables[Variable],MATCH(Systematic[[#This Row],[VariableIndex]],Variables[Index],0))</f>
        <v>O2 concentration</v>
      </c>
      <c r="G3453" s="134">
        <f>Systematic[[#This Row],[Sample]]*1000000+Systematic[[#This Row],[SubSample]]*10000+Systematic[[#This Row],[VariableIndex]]</f>
        <v>9040001</v>
      </c>
      <c r="H3453" s="134">
        <f>Systematic[[#This Row],[SampleVariableLabel]]+100*Systematic[[#This Row],[State]]</f>
        <v>9040301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9</v>
      </c>
      <c r="B3454" s="1">
        <f t="shared" si="163"/>
        <v>4</v>
      </c>
      <c r="C3454" s="1">
        <f>IF(Systematic[[#This Row],[VariableIndex]]&gt;1,C3453,IF(C3453+1=StepsPerSubsample,0,C3453+1))</f>
        <v>3</v>
      </c>
      <c r="D3454" s="1">
        <f t="shared" si="161"/>
        <v>2</v>
      </c>
      <c r="E3454" s="1" t="str">
        <f>INDEX(Protocol[Mark],MATCH(C3454,Protocol[Step],0))</f>
        <v>4U</v>
      </c>
      <c r="F3454" s="151" t="str">
        <f>INDEX(Variables[Variable],MATCH(Systematic[[#This Row],[VariableIndex]],Variables[Index],0))</f>
        <v>O2 flux per volume</v>
      </c>
      <c r="G3454" s="134">
        <f>Systematic[[#This Row],[Sample]]*1000000+Systematic[[#This Row],[SubSample]]*10000+Systematic[[#This Row],[VariableIndex]]</f>
        <v>9040002</v>
      </c>
      <c r="H3454" s="134">
        <f>Systematic[[#This Row],[SampleVariableLabel]]+100*Systematic[[#This Row],[State]]</f>
        <v>9040302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9</v>
      </c>
      <c r="B3455" s="1">
        <f t="shared" si="163"/>
        <v>4</v>
      </c>
      <c r="C3455" s="1">
        <f>IF(Systematic[[#This Row],[VariableIndex]]&gt;1,C3454,IF(C3454+1=StepsPerSubsample,0,C3454+1))</f>
        <v>3</v>
      </c>
      <c r="D3455" s="1">
        <f t="shared" si="161"/>
        <v>3</v>
      </c>
      <c r="E3455" s="1" t="str">
        <f>INDEX(Protocol[Mark],MATCH(C3455,Protocol[Step],0))</f>
        <v>4U</v>
      </c>
      <c r="F3455" s="151" t="str">
        <f>INDEX(Variables[Variable],MATCH(Systematic[[#This Row],[VariableIndex]],Variables[Index],0))</f>
        <v>Specific flux</v>
      </c>
      <c r="G3455" s="134">
        <f>Systematic[[#This Row],[Sample]]*1000000+Systematic[[#This Row],[SubSample]]*10000+Systematic[[#This Row],[VariableIndex]]</f>
        <v>9040003</v>
      </c>
      <c r="H3455" s="134">
        <f>Systematic[[#This Row],[SampleVariableLabel]]+100*Systematic[[#This Row],[State]]</f>
        <v>9040303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9</v>
      </c>
      <c r="B3456" s="1">
        <f t="shared" si="163"/>
        <v>4</v>
      </c>
      <c r="C3456" s="1">
        <f>IF(Systematic[[#This Row],[VariableIndex]]&gt;1,C3455,IF(C3455+1=StepsPerSubsample,0,C3455+1))</f>
        <v>3</v>
      </c>
      <c r="D3456" s="1">
        <f t="shared" si="161"/>
        <v>4</v>
      </c>
      <c r="E3456" s="1" t="str">
        <f>INDEX(Protocol[Mark],MATCH(C3456,Protocol[Step],0))</f>
        <v>4U</v>
      </c>
      <c r="F3456" s="151" t="str">
        <f>INDEX(Variables[Variable],MATCH(Systematic[[#This Row],[VariableIndex]],Variables[Index],0))</f>
        <v>Flux control ratio</v>
      </c>
      <c r="G3456" s="134">
        <f>Systematic[[#This Row],[Sample]]*1000000+Systematic[[#This Row],[SubSample]]*10000+Systematic[[#This Row],[VariableIndex]]</f>
        <v>9040004</v>
      </c>
      <c r="H3456" s="134">
        <f>Systematic[[#This Row],[SampleVariableLabel]]+100*Systematic[[#This Row],[State]]</f>
        <v>9040304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9</v>
      </c>
      <c r="B3457" s="1">
        <f t="shared" si="163"/>
        <v>4</v>
      </c>
      <c r="C3457" s="1">
        <f>IF(Systematic[[#This Row],[VariableIndex]]&gt;1,C3456,IF(C3456+1=StepsPerSubsample,0,C3456+1))</f>
        <v>3</v>
      </c>
      <c r="D3457" s="1">
        <f t="shared" si="161"/>
        <v>5</v>
      </c>
      <c r="E3457" s="1" t="str">
        <f>INDEX(Protocol[Mark],MATCH(C3457,Protocol[Step],0))</f>
        <v>4U</v>
      </c>
      <c r="F3457" s="151" t="str">
        <f>INDEX(Variables[Variable],MATCH(Systematic[[#This Row],[VariableIndex]],Variables[Index],0))</f>
        <v>Specific flux (mt)</v>
      </c>
      <c r="G3457" s="134">
        <f>Systematic[[#This Row],[Sample]]*1000000+Systematic[[#This Row],[SubSample]]*10000+Systematic[[#This Row],[VariableIndex]]</f>
        <v>9040005</v>
      </c>
      <c r="H3457" s="134">
        <f>Systematic[[#This Row],[SampleVariableLabel]]+100*Systematic[[#This Row],[State]]</f>
        <v>9040305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9</v>
      </c>
      <c r="B3458" s="1">
        <f t="shared" si="163"/>
        <v>4</v>
      </c>
      <c r="C3458" s="1">
        <f>IF(Systematic[[#This Row],[VariableIndex]]&gt;1,C3457,IF(C3457+1=StepsPerSubsample,0,C3457+1))</f>
        <v>3</v>
      </c>
      <c r="D3458" s="1">
        <f t="shared" si="161"/>
        <v>6</v>
      </c>
      <c r="E3458" s="1" t="str">
        <f>INDEX(Protocol[Mark],MATCH(C3458,Protocol[Step],0))</f>
        <v>4U</v>
      </c>
      <c r="F3458" s="151" t="str">
        <f>INDEX(Variables[Variable],MATCH(Systematic[[#This Row],[VariableIndex]],Variables[Index],0))</f>
        <v>FCR (mt: ROX-corr.)</v>
      </c>
      <c r="G3458" s="134">
        <f>Systematic[[#This Row],[Sample]]*1000000+Systematic[[#This Row],[SubSample]]*10000+Systematic[[#This Row],[VariableIndex]]</f>
        <v>9040006</v>
      </c>
      <c r="H3458" s="134">
        <f>Systematic[[#This Row],[SampleVariableLabel]]+100*Systematic[[#This Row],[State]]</f>
        <v>9040306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9</v>
      </c>
      <c r="B3459" s="1">
        <f t="shared" si="163"/>
        <v>4</v>
      </c>
      <c r="C3459" s="1">
        <f>IF(Systematic[[#This Row],[VariableIndex]]&gt;1,C3458,IF(C3458+1=StepsPerSubsample,0,C3458+1))</f>
        <v>3</v>
      </c>
      <c r="D3459" s="1">
        <f t="shared" ref="D3459:D3522" si="164">IF(D3458=nVariables,1,D3458+1)</f>
        <v>7</v>
      </c>
      <c r="E3459" s="1" t="str">
        <f>INDEX(Protocol[Mark],MATCH(C3459,Protocol[Step],0))</f>
        <v>4U</v>
      </c>
      <c r="F3459" s="151" t="str">
        <f>INDEX(Variables[Variable],MATCH(Systematic[[#This Row],[VariableIndex]],Variables[Index],0))</f>
        <v>FCR (mt: ROX-corr.)</v>
      </c>
      <c r="G3459" s="134">
        <f>Systematic[[#This Row],[Sample]]*1000000+Systematic[[#This Row],[SubSample]]*10000+Systematic[[#This Row],[VariableIndex]]</f>
        <v>9040007</v>
      </c>
      <c r="H3459" s="134">
        <f>Systematic[[#This Row],[SampleVariableLabel]]+100*Systematic[[#This Row],[State]]</f>
        <v>9040307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9</v>
      </c>
      <c r="B3460" s="1">
        <f t="shared" si="163"/>
        <v>4</v>
      </c>
      <c r="C3460" s="1">
        <f>IF(Systematic[[#This Row],[VariableIndex]]&gt;1,C3459,IF(C3459+1=StepsPerSubsample,0,C3459+1))</f>
        <v>4</v>
      </c>
      <c r="D3460" s="1">
        <f t="shared" si="164"/>
        <v>1</v>
      </c>
      <c r="E3460" s="1" t="str">
        <f>INDEX(Protocol[Mark],MATCH(C3460,Protocol[Step],0))</f>
        <v>5Glc</v>
      </c>
      <c r="F3460" s="151" t="str">
        <f>INDEX(Variables[Variable],MATCH(Systematic[[#This Row],[VariableIndex]],Variables[Index],0))</f>
        <v>O2 concentration</v>
      </c>
      <c r="G3460" s="134">
        <f>Systematic[[#This Row],[Sample]]*1000000+Systematic[[#This Row],[SubSample]]*10000+Systematic[[#This Row],[VariableIndex]]</f>
        <v>9040001</v>
      </c>
      <c r="H3460" s="134">
        <f>Systematic[[#This Row],[SampleVariableLabel]]+100*Systematic[[#This Row],[State]]</f>
        <v>9040401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9</v>
      </c>
      <c r="B3461" s="1">
        <f t="shared" si="163"/>
        <v>4</v>
      </c>
      <c r="C3461" s="1">
        <f>IF(Systematic[[#This Row],[VariableIndex]]&gt;1,C3460,IF(C3460+1=StepsPerSubsample,0,C3460+1))</f>
        <v>4</v>
      </c>
      <c r="D3461" s="1">
        <f t="shared" si="164"/>
        <v>2</v>
      </c>
      <c r="E3461" s="1" t="str">
        <f>INDEX(Protocol[Mark],MATCH(C3461,Protocol[Step],0))</f>
        <v>5Glc</v>
      </c>
      <c r="F3461" s="151" t="str">
        <f>INDEX(Variables[Variable],MATCH(Systematic[[#This Row],[VariableIndex]],Variables[Index],0))</f>
        <v>O2 flux per volume</v>
      </c>
      <c r="G3461" s="134">
        <f>Systematic[[#This Row],[Sample]]*1000000+Systematic[[#This Row],[SubSample]]*10000+Systematic[[#This Row],[VariableIndex]]</f>
        <v>9040002</v>
      </c>
      <c r="H3461" s="134">
        <f>Systematic[[#This Row],[SampleVariableLabel]]+100*Systematic[[#This Row],[State]]</f>
        <v>9040402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9</v>
      </c>
      <c r="B3462" s="1">
        <f t="shared" si="163"/>
        <v>4</v>
      </c>
      <c r="C3462" s="1">
        <f>IF(Systematic[[#This Row],[VariableIndex]]&gt;1,C3461,IF(C3461+1=StepsPerSubsample,0,C3461+1))</f>
        <v>4</v>
      </c>
      <c r="D3462" s="1">
        <f t="shared" si="164"/>
        <v>3</v>
      </c>
      <c r="E3462" s="1" t="str">
        <f>INDEX(Protocol[Mark],MATCH(C3462,Protocol[Step],0))</f>
        <v>5Glc</v>
      </c>
      <c r="F3462" s="151" t="str">
        <f>INDEX(Variables[Variable],MATCH(Systematic[[#This Row],[VariableIndex]],Variables[Index],0))</f>
        <v>Specific flux</v>
      </c>
      <c r="G3462" s="134">
        <f>Systematic[[#This Row],[Sample]]*1000000+Systematic[[#This Row],[SubSample]]*10000+Systematic[[#This Row],[VariableIndex]]</f>
        <v>9040003</v>
      </c>
      <c r="H3462" s="134">
        <f>Systematic[[#This Row],[SampleVariableLabel]]+100*Systematic[[#This Row],[State]]</f>
        <v>9040403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9</v>
      </c>
      <c r="B3463" s="1">
        <f t="shared" si="163"/>
        <v>4</v>
      </c>
      <c r="C3463" s="1">
        <f>IF(Systematic[[#This Row],[VariableIndex]]&gt;1,C3462,IF(C3462+1=StepsPerSubsample,0,C3462+1))</f>
        <v>4</v>
      </c>
      <c r="D3463" s="1">
        <f t="shared" si="164"/>
        <v>4</v>
      </c>
      <c r="E3463" s="1" t="str">
        <f>INDEX(Protocol[Mark],MATCH(C3463,Protocol[Step],0))</f>
        <v>5Glc</v>
      </c>
      <c r="F3463" s="151" t="str">
        <f>INDEX(Variables[Variable],MATCH(Systematic[[#This Row],[VariableIndex]],Variables[Index],0))</f>
        <v>Flux control ratio</v>
      </c>
      <c r="G3463" s="134">
        <f>Systematic[[#This Row],[Sample]]*1000000+Systematic[[#This Row],[SubSample]]*10000+Systematic[[#This Row],[VariableIndex]]</f>
        <v>9040004</v>
      </c>
      <c r="H3463" s="134">
        <f>Systematic[[#This Row],[SampleVariableLabel]]+100*Systematic[[#This Row],[State]]</f>
        <v>9040404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9</v>
      </c>
      <c r="B3464" s="1">
        <f t="shared" si="163"/>
        <v>4</v>
      </c>
      <c r="C3464" s="1">
        <f>IF(Systematic[[#This Row],[VariableIndex]]&gt;1,C3463,IF(C3463+1=StepsPerSubsample,0,C3463+1))</f>
        <v>4</v>
      </c>
      <c r="D3464" s="1">
        <f t="shared" si="164"/>
        <v>5</v>
      </c>
      <c r="E3464" s="1" t="str">
        <f>INDEX(Protocol[Mark],MATCH(C3464,Protocol[Step],0))</f>
        <v>5Glc</v>
      </c>
      <c r="F3464" s="151" t="str">
        <f>INDEX(Variables[Variable],MATCH(Systematic[[#This Row],[VariableIndex]],Variables[Index],0))</f>
        <v>Specific flux (mt)</v>
      </c>
      <c r="G3464" s="134">
        <f>Systematic[[#This Row],[Sample]]*1000000+Systematic[[#This Row],[SubSample]]*10000+Systematic[[#This Row],[VariableIndex]]</f>
        <v>9040005</v>
      </c>
      <c r="H3464" s="134">
        <f>Systematic[[#This Row],[SampleVariableLabel]]+100*Systematic[[#This Row],[State]]</f>
        <v>9040405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9</v>
      </c>
      <c r="B3465" s="1">
        <f t="shared" si="163"/>
        <v>4</v>
      </c>
      <c r="C3465" s="1">
        <f>IF(Systematic[[#This Row],[VariableIndex]]&gt;1,C3464,IF(C3464+1=StepsPerSubsample,0,C3464+1))</f>
        <v>4</v>
      </c>
      <c r="D3465" s="1">
        <f t="shared" si="164"/>
        <v>6</v>
      </c>
      <c r="E3465" s="1" t="str">
        <f>INDEX(Protocol[Mark],MATCH(C3465,Protocol[Step],0))</f>
        <v>5Glc</v>
      </c>
      <c r="F3465" s="151" t="str">
        <f>INDEX(Variables[Variable],MATCH(Systematic[[#This Row],[VariableIndex]],Variables[Index],0))</f>
        <v>FCR (mt: ROX-corr.)</v>
      </c>
      <c r="G3465" s="134">
        <f>Systematic[[#This Row],[Sample]]*1000000+Systematic[[#This Row],[SubSample]]*10000+Systematic[[#This Row],[VariableIndex]]</f>
        <v>9040006</v>
      </c>
      <c r="H3465" s="134">
        <f>Systematic[[#This Row],[SampleVariableLabel]]+100*Systematic[[#This Row],[State]]</f>
        <v>9040406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9</v>
      </c>
      <c r="B3466" s="1">
        <f t="shared" si="163"/>
        <v>4</v>
      </c>
      <c r="C3466" s="1">
        <f>IF(Systematic[[#This Row],[VariableIndex]]&gt;1,C3465,IF(C3465+1=StepsPerSubsample,0,C3465+1))</f>
        <v>4</v>
      </c>
      <c r="D3466" s="1">
        <f t="shared" si="164"/>
        <v>7</v>
      </c>
      <c r="E3466" s="1" t="str">
        <f>INDEX(Protocol[Mark],MATCH(C3466,Protocol[Step],0))</f>
        <v>5Glc</v>
      </c>
      <c r="F3466" s="151" t="str">
        <f>INDEX(Variables[Variable],MATCH(Systematic[[#This Row],[VariableIndex]],Variables[Index],0))</f>
        <v>FCR (mt: ROX-corr.)</v>
      </c>
      <c r="G3466" s="134">
        <f>Systematic[[#This Row],[Sample]]*1000000+Systematic[[#This Row],[SubSample]]*10000+Systematic[[#This Row],[VariableIndex]]</f>
        <v>9040007</v>
      </c>
      <c r="H3466" s="134">
        <f>Systematic[[#This Row],[SampleVariableLabel]]+100*Systematic[[#This Row],[State]]</f>
        <v>9040407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9</v>
      </c>
      <c r="B3467" s="1">
        <f t="shared" si="163"/>
        <v>4</v>
      </c>
      <c r="C3467" s="1">
        <f>IF(Systematic[[#This Row],[VariableIndex]]&gt;1,C3466,IF(C3466+1=StepsPerSubsample,0,C3466+1))</f>
        <v>5</v>
      </c>
      <c r="D3467" s="1">
        <f t="shared" si="164"/>
        <v>1</v>
      </c>
      <c r="E3467" s="1" t="str">
        <f>INDEX(Protocol[Mark],MATCH(C3467,Protocol[Step],0))</f>
        <v>6M2</v>
      </c>
      <c r="F3467" s="151" t="str">
        <f>INDEX(Variables[Variable],MATCH(Systematic[[#This Row],[VariableIndex]],Variables[Index],0))</f>
        <v>O2 concentration</v>
      </c>
      <c r="G3467" s="134">
        <f>Systematic[[#This Row],[Sample]]*1000000+Systematic[[#This Row],[SubSample]]*10000+Systematic[[#This Row],[VariableIndex]]</f>
        <v>9040001</v>
      </c>
      <c r="H3467" s="134">
        <f>Systematic[[#This Row],[SampleVariableLabel]]+100*Systematic[[#This Row],[State]]</f>
        <v>9040501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9</v>
      </c>
      <c r="B3468" s="1">
        <f t="shared" si="163"/>
        <v>4</v>
      </c>
      <c r="C3468" s="1">
        <f>IF(Systematic[[#This Row],[VariableIndex]]&gt;1,C3467,IF(C3467+1=StepsPerSubsample,0,C3467+1))</f>
        <v>5</v>
      </c>
      <c r="D3468" s="1">
        <f t="shared" si="164"/>
        <v>2</v>
      </c>
      <c r="E3468" s="1" t="str">
        <f>INDEX(Protocol[Mark],MATCH(C3468,Protocol[Step],0))</f>
        <v>6M2</v>
      </c>
      <c r="F3468" s="151" t="str">
        <f>INDEX(Variables[Variable],MATCH(Systematic[[#This Row],[VariableIndex]],Variables[Index],0))</f>
        <v>O2 flux per volume</v>
      </c>
      <c r="G3468" s="134">
        <f>Systematic[[#This Row],[Sample]]*1000000+Systematic[[#This Row],[SubSample]]*10000+Systematic[[#This Row],[VariableIndex]]</f>
        <v>9040002</v>
      </c>
      <c r="H3468" s="134">
        <f>Systematic[[#This Row],[SampleVariableLabel]]+100*Systematic[[#This Row],[State]]</f>
        <v>9040502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9</v>
      </c>
      <c r="B3469" s="1">
        <f t="shared" si="163"/>
        <v>4</v>
      </c>
      <c r="C3469" s="1">
        <f>IF(Systematic[[#This Row],[VariableIndex]]&gt;1,C3468,IF(C3468+1=StepsPerSubsample,0,C3468+1))</f>
        <v>5</v>
      </c>
      <c r="D3469" s="1">
        <f t="shared" si="164"/>
        <v>3</v>
      </c>
      <c r="E3469" s="1" t="str">
        <f>INDEX(Protocol[Mark],MATCH(C3469,Protocol[Step],0))</f>
        <v>6M2</v>
      </c>
      <c r="F3469" s="151" t="str">
        <f>INDEX(Variables[Variable],MATCH(Systematic[[#This Row],[VariableIndex]],Variables[Index],0))</f>
        <v>Specific flux</v>
      </c>
      <c r="G3469" s="134">
        <f>Systematic[[#This Row],[Sample]]*1000000+Systematic[[#This Row],[SubSample]]*10000+Systematic[[#This Row],[VariableIndex]]</f>
        <v>9040003</v>
      </c>
      <c r="H3469" s="134">
        <f>Systematic[[#This Row],[SampleVariableLabel]]+100*Systematic[[#This Row],[State]]</f>
        <v>9040503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9</v>
      </c>
      <c r="B3470" s="1">
        <f t="shared" si="163"/>
        <v>4</v>
      </c>
      <c r="C3470" s="1">
        <f>IF(Systematic[[#This Row],[VariableIndex]]&gt;1,C3469,IF(C3469+1=StepsPerSubsample,0,C3469+1))</f>
        <v>5</v>
      </c>
      <c r="D3470" s="1">
        <f t="shared" si="164"/>
        <v>4</v>
      </c>
      <c r="E3470" s="1" t="str">
        <f>INDEX(Protocol[Mark],MATCH(C3470,Protocol[Step],0))</f>
        <v>6M2</v>
      </c>
      <c r="F3470" s="151" t="str">
        <f>INDEX(Variables[Variable],MATCH(Systematic[[#This Row],[VariableIndex]],Variables[Index],0))</f>
        <v>Flux control ratio</v>
      </c>
      <c r="G3470" s="134">
        <f>Systematic[[#This Row],[Sample]]*1000000+Systematic[[#This Row],[SubSample]]*10000+Systematic[[#This Row],[VariableIndex]]</f>
        <v>9040004</v>
      </c>
      <c r="H3470" s="134">
        <f>Systematic[[#This Row],[SampleVariableLabel]]+100*Systematic[[#This Row],[State]]</f>
        <v>9040504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9</v>
      </c>
      <c r="B3471" s="1">
        <f t="shared" si="163"/>
        <v>4</v>
      </c>
      <c r="C3471" s="1">
        <f>IF(Systematic[[#This Row],[VariableIndex]]&gt;1,C3470,IF(C3470+1=StepsPerSubsample,0,C3470+1))</f>
        <v>5</v>
      </c>
      <c r="D3471" s="1">
        <f t="shared" si="164"/>
        <v>5</v>
      </c>
      <c r="E3471" s="1" t="str">
        <f>INDEX(Protocol[Mark],MATCH(C3471,Protocol[Step],0))</f>
        <v>6M2</v>
      </c>
      <c r="F3471" s="151" t="str">
        <f>INDEX(Variables[Variable],MATCH(Systematic[[#This Row],[VariableIndex]],Variables[Index],0))</f>
        <v>Specific flux (mt)</v>
      </c>
      <c r="G3471" s="134">
        <f>Systematic[[#This Row],[Sample]]*1000000+Systematic[[#This Row],[SubSample]]*10000+Systematic[[#This Row],[VariableIndex]]</f>
        <v>9040005</v>
      </c>
      <c r="H3471" s="134">
        <f>Systematic[[#This Row],[SampleVariableLabel]]+100*Systematic[[#This Row],[State]]</f>
        <v>9040505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9</v>
      </c>
      <c r="B3472" s="1">
        <f t="shared" si="163"/>
        <v>4</v>
      </c>
      <c r="C3472" s="1">
        <f>IF(Systematic[[#This Row],[VariableIndex]]&gt;1,C3471,IF(C3471+1=StepsPerSubsample,0,C3471+1))</f>
        <v>5</v>
      </c>
      <c r="D3472" s="1">
        <f t="shared" si="164"/>
        <v>6</v>
      </c>
      <c r="E3472" s="1" t="str">
        <f>INDEX(Protocol[Mark],MATCH(C3472,Protocol[Step],0))</f>
        <v>6M2</v>
      </c>
      <c r="F3472" s="151" t="str">
        <f>INDEX(Variables[Variable],MATCH(Systematic[[#This Row],[VariableIndex]],Variables[Index],0))</f>
        <v>FCR (mt: ROX-corr.)</v>
      </c>
      <c r="G3472" s="134">
        <f>Systematic[[#This Row],[Sample]]*1000000+Systematic[[#This Row],[SubSample]]*10000+Systematic[[#This Row],[VariableIndex]]</f>
        <v>9040006</v>
      </c>
      <c r="H3472" s="134">
        <f>Systematic[[#This Row],[SampleVariableLabel]]+100*Systematic[[#This Row],[State]]</f>
        <v>9040506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9</v>
      </c>
      <c r="B3473" s="1">
        <f t="shared" si="163"/>
        <v>4</v>
      </c>
      <c r="C3473" s="1">
        <f>IF(Systematic[[#This Row],[VariableIndex]]&gt;1,C3472,IF(C3472+1=StepsPerSubsample,0,C3472+1))</f>
        <v>5</v>
      </c>
      <c r="D3473" s="1">
        <f t="shared" si="164"/>
        <v>7</v>
      </c>
      <c r="E3473" s="1" t="str">
        <f>INDEX(Protocol[Mark],MATCH(C3473,Protocol[Step],0))</f>
        <v>6M2</v>
      </c>
      <c r="F3473" s="151" t="str">
        <f>INDEX(Variables[Variable],MATCH(Systematic[[#This Row],[VariableIndex]],Variables[Index],0))</f>
        <v>FCR (mt: ROX-corr.)</v>
      </c>
      <c r="G3473" s="134">
        <f>Systematic[[#This Row],[Sample]]*1000000+Systematic[[#This Row],[SubSample]]*10000+Systematic[[#This Row],[VariableIndex]]</f>
        <v>9040007</v>
      </c>
      <c r="H3473" s="134">
        <f>Systematic[[#This Row],[SampleVariableLabel]]+100*Systematic[[#This Row],[State]]</f>
        <v>9040507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9</v>
      </c>
      <c r="B3474" s="1">
        <f t="shared" si="163"/>
        <v>4</v>
      </c>
      <c r="C3474" s="1">
        <f>IF(Systematic[[#This Row],[VariableIndex]]&gt;1,C3473,IF(C3473+1=StepsPerSubsample,0,C3473+1))</f>
        <v>6</v>
      </c>
      <c r="D3474" s="1">
        <f t="shared" si="164"/>
        <v>1</v>
      </c>
      <c r="E3474" s="1" t="str">
        <f>INDEX(Protocol[Mark],MATCH(C3474,Protocol[Step],0))</f>
        <v>7Rot</v>
      </c>
      <c r="F3474" s="151" t="str">
        <f>INDEX(Variables[Variable],MATCH(Systematic[[#This Row],[VariableIndex]],Variables[Index],0))</f>
        <v>O2 concentration</v>
      </c>
      <c r="G3474" s="134">
        <f>Systematic[[#This Row],[Sample]]*1000000+Systematic[[#This Row],[SubSample]]*10000+Systematic[[#This Row],[VariableIndex]]</f>
        <v>9040001</v>
      </c>
      <c r="H3474" s="134">
        <f>Systematic[[#This Row],[SampleVariableLabel]]+100*Systematic[[#This Row],[State]]</f>
        <v>9040601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9</v>
      </c>
      <c r="B3475" s="1">
        <f t="shared" si="163"/>
        <v>4</v>
      </c>
      <c r="C3475" s="1">
        <f>IF(Systematic[[#This Row],[VariableIndex]]&gt;1,C3474,IF(C3474+1=StepsPerSubsample,0,C3474+1))</f>
        <v>6</v>
      </c>
      <c r="D3475" s="1">
        <f t="shared" si="164"/>
        <v>2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O2 flux per volume</v>
      </c>
      <c r="G3475" s="134">
        <f>Systematic[[#This Row],[Sample]]*1000000+Systematic[[#This Row],[SubSample]]*10000+Systematic[[#This Row],[VariableIndex]]</f>
        <v>9040002</v>
      </c>
      <c r="H3475" s="134">
        <f>Systematic[[#This Row],[SampleVariableLabel]]+100*Systematic[[#This Row],[State]]</f>
        <v>9040602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9</v>
      </c>
      <c r="B3476" s="1">
        <f t="shared" si="163"/>
        <v>4</v>
      </c>
      <c r="C3476" s="1">
        <f>IF(Systematic[[#This Row],[VariableIndex]]&gt;1,C3475,IF(C3475+1=StepsPerSubsample,0,C3475+1))</f>
        <v>6</v>
      </c>
      <c r="D3476" s="1">
        <f t="shared" si="164"/>
        <v>3</v>
      </c>
      <c r="E3476" s="1" t="str">
        <f>INDEX(Protocol[Mark],MATCH(C3476,Protocol[Step],0))</f>
        <v>7Rot</v>
      </c>
      <c r="F3476" s="151" t="str">
        <f>INDEX(Variables[Variable],MATCH(Systematic[[#This Row],[VariableIndex]],Variables[Index],0))</f>
        <v>Specific flux</v>
      </c>
      <c r="G3476" s="134">
        <f>Systematic[[#This Row],[Sample]]*1000000+Systematic[[#This Row],[SubSample]]*10000+Systematic[[#This Row],[VariableIndex]]</f>
        <v>9040003</v>
      </c>
      <c r="H3476" s="134">
        <f>Systematic[[#This Row],[SampleVariableLabel]]+100*Systematic[[#This Row],[State]]</f>
        <v>9040603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9</v>
      </c>
      <c r="B3477" s="1">
        <f t="shared" si="163"/>
        <v>4</v>
      </c>
      <c r="C3477" s="1">
        <f>IF(Systematic[[#This Row],[VariableIndex]]&gt;1,C3476,IF(C3476+1=StepsPerSubsample,0,C3476+1))</f>
        <v>6</v>
      </c>
      <c r="D3477" s="1">
        <f t="shared" si="164"/>
        <v>4</v>
      </c>
      <c r="E3477" s="1" t="str">
        <f>INDEX(Protocol[Mark],MATCH(C3477,Protocol[Step],0))</f>
        <v>7Rot</v>
      </c>
      <c r="F3477" s="151" t="str">
        <f>INDEX(Variables[Variable],MATCH(Systematic[[#This Row],[VariableIndex]],Variables[Index],0))</f>
        <v>Flux control ratio</v>
      </c>
      <c r="G3477" s="134">
        <f>Systematic[[#This Row],[Sample]]*1000000+Systematic[[#This Row],[SubSample]]*10000+Systematic[[#This Row],[VariableIndex]]</f>
        <v>9040004</v>
      </c>
      <c r="H3477" s="134">
        <f>Systematic[[#This Row],[SampleVariableLabel]]+100*Systematic[[#This Row],[State]]</f>
        <v>9040604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9</v>
      </c>
      <c r="B3478" s="1">
        <f t="shared" si="163"/>
        <v>4</v>
      </c>
      <c r="C3478" s="1">
        <f>IF(Systematic[[#This Row],[VariableIndex]]&gt;1,C3477,IF(C3477+1=StepsPerSubsample,0,C3477+1))</f>
        <v>6</v>
      </c>
      <c r="D3478" s="1">
        <f t="shared" si="164"/>
        <v>5</v>
      </c>
      <c r="E3478" s="1" t="str">
        <f>INDEX(Protocol[Mark],MATCH(C3478,Protocol[Step],0))</f>
        <v>7Rot</v>
      </c>
      <c r="F3478" s="151" t="str">
        <f>INDEX(Variables[Variable],MATCH(Systematic[[#This Row],[VariableIndex]],Variables[Index],0))</f>
        <v>Specific flux (mt)</v>
      </c>
      <c r="G3478" s="134">
        <f>Systematic[[#This Row],[Sample]]*1000000+Systematic[[#This Row],[SubSample]]*10000+Systematic[[#This Row],[VariableIndex]]</f>
        <v>9040005</v>
      </c>
      <c r="H3478" s="134">
        <f>Systematic[[#This Row],[SampleVariableLabel]]+100*Systematic[[#This Row],[State]]</f>
        <v>9040605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9</v>
      </c>
      <c r="B3479" s="1">
        <f t="shared" si="163"/>
        <v>4</v>
      </c>
      <c r="C3479" s="1">
        <f>IF(Systematic[[#This Row],[VariableIndex]]&gt;1,C3478,IF(C3478+1=StepsPerSubsample,0,C3478+1))</f>
        <v>6</v>
      </c>
      <c r="D3479" s="1">
        <f t="shared" si="164"/>
        <v>6</v>
      </c>
      <c r="E3479" s="1" t="str">
        <f>INDEX(Protocol[Mark],MATCH(C3479,Protocol[Step],0))</f>
        <v>7Rot</v>
      </c>
      <c r="F3479" s="151" t="str">
        <f>INDEX(Variables[Variable],MATCH(Systematic[[#This Row],[VariableIndex]],Variables[Index],0))</f>
        <v>FCR (mt: ROX-corr.)</v>
      </c>
      <c r="G3479" s="134">
        <f>Systematic[[#This Row],[Sample]]*1000000+Systematic[[#This Row],[SubSample]]*10000+Systematic[[#This Row],[VariableIndex]]</f>
        <v>9040006</v>
      </c>
      <c r="H3479" s="134">
        <f>Systematic[[#This Row],[SampleVariableLabel]]+100*Systematic[[#This Row],[State]]</f>
        <v>9040606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9</v>
      </c>
      <c r="B3480" s="1">
        <f t="shared" si="163"/>
        <v>4</v>
      </c>
      <c r="C3480" s="1">
        <f>IF(Systematic[[#This Row],[VariableIndex]]&gt;1,C3479,IF(C3479+1=StepsPerSubsample,0,C3479+1))</f>
        <v>6</v>
      </c>
      <c r="D3480" s="1">
        <f t="shared" si="164"/>
        <v>7</v>
      </c>
      <c r="E3480" s="1" t="str">
        <f>INDEX(Protocol[Mark],MATCH(C3480,Protocol[Step],0))</f>
        <v>7Rot</v>
      </c>
      <c r="F3480" s="151" t="str">
        <f>INDEX(Variables[Variable],MATCH(Systematic[[#This Row],[VariableIndex]],Variables[Index],0))</f>
        <v>FCR (mt: ROX-corr.)</v>
      </c>
      <c r="G3480" s="134">
        <f>Systematic[[#This Row],[Sample]]*1000000+Systematic[[#This Row],[SubSample]]*10000+Systematic[[#This Row],[VariableIndex]]</f>
        <v>9040007</v>
      </c>
      <c r="H3480" s="134">
        <f>Systematic[[#This Row],[SampleVariableLabel]]+100*Systematic[[#This Row],[State]]</f>
        <v>9040607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9</v>
      </c>
      <c r="B3481" s="1">
        <f t="shared" si="163"/>
        <v>4</v>
      </c>
      <c r="C3481" s="1">
        <f>IF(Systematic[[#This Row],[VariableIndex]]&gt;1,C3480,IF(C3480+1=StepsPerSubsample,0,C3480+1))</f>
        <v>7</v>
      </c>
      <c r="D3481" s="1">
        <f t="shared" si="164"/>
        <v>1</v>
      </c>
      <c r="E3481" s="1" t="str">
        <f>INDEX(Protocol[Mark],MATCH(C3481,Protocol[Step],0))</f>
        <v>8S</v>
      </c>
      <c r="F3481" s="151" t="str">
        <f>INDEX(Variables[Variable],MATCH(Systematic[[#This Row],[VariableIndex]],Variables[Index],0))</f>
        <v>O2 concentration</v>
      </c>
      <c r="G3481" s="134">
        <f>Systematic[[#This Row],[Sample]]*1000000+Systematic[[#This Row],[SubSample]]*10000+Systematic[[#This Row],[VariableIndex]]</f>
        <v>9040001</v>
      </c>
      <c r="H3481" s="134">
        <f>Systematic[[#This Row],[SampleVariableLabel]]+100*Systematic[[#This Row],[State]]</f>
        <v>9040701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9</v>
      </c>
      <c r="B3482" s="1">
        <f t="shared" si="163"/>
        <v>4</v>
      </c>
      <c r="C3482" s="1">
        <f>IF(Systematic[[#This Row],[VariableIndex]]&gt;1,C3481,IF(C3481+1=StepsPerSubsample,0,C3481+1))</f>
        <v>7</v>
      </c>
      <c r="D3482" s="1">
        <f t="shared" si="164"/>
        <v>2</v>
      </c>
      <c r="E3482" s="1" t="str">
        <f>INDEX(Protocol[Mark],MATCH(C3482,Protocol[Step],0))</f>
        <v>8S</v>
      </c>
      <c r="F3482" s="151" t="str">
        <f>INDEX(Variables[Variable],MATCH(Systematic[[#This Row],[VariableIndex]],Variables[Index],0))</f>
        <v>O2 flux per volume</v>
      </c>
      <c r="G3482" s="134">
        <f>Systematic[[#This Row],[Sample]]*1000000+Systematic[[#This Row],[SubSample]]*10000+Systematic[[#This Row],[VariableIndex]]</f>
        <v>9040002</v>
      </c>
      <c r="H3482" s="134">
        <f>Systematic[[#This Row],[SampleVariableLabel]]+100*Systematic[[#This Row],[State]]</f>
        <v>9040702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9</v>
      </c>
      <c r="B3483" s="1">
        <f t="shared" si="163"/>
        <v>4</v>
      </c>
      <c r="C3483" s="1">
        <f>IF(Systematic[[#This Row],[VariableIndex]]&gt;1,C3482,IF(C3482+1=StepsPerSubsample,0,C3482+1))</f>
        <v>7</v>
      </c>
      <c r="D3483" s="1">
        <f t="shared" si="164"/>
        <v>3</v>
      </c>
      <c r="E3483" s="1" t="str">
        <f>INDEX(Protocol[Mark],MATCH(C3483,Protocol[Step],0))</f>
        <v>8S</v>
      </c>
      <c r="F3483" s="151" t="str">
        <f>INDEX(Variables[Variable],MATCH(Systematic[[#This Row],[VariableIndex]],Variables[Index],0))</f>
        <v>Specific flux</v>
      </c>
      <c r="G3483" s="134">
        <f>Systematic[[#This Row],[Sample]]*1000000+Systematic[[#This Row],[SubSample]]*10000+Systematic[[#This Row],[VariableIndex]]</f>
        <v>9040003</v>
      </c>
      <c r="H3483" s="134">
        <f>Systematic[[#This Row],[SampleVariableLabel]]+100*Systematic[[#This Row],[State]]</f>
        <v>9040703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9</v>
      </c>
      <c r="B3484" s="1">
        <f t="shared" si="163"/>
        <v>4</v>
      </c>
      <c r="C3484" s="1">
        <f>IF(Systematic[[#This Row],[VariableIndex]]&gt;1,C3483,IF(C3483+1=StepsPerSubsample,0,C3483+1))</f>
        <v>7</v>
      </c>
      <c r="D3484" s="1">
        <f t="shared" si="164"/>
        <v>4</v>
      </c>
      <c r="E3484" s="1" t="str">
        <f>INDEX(Protocol[Mark],MATCH(C3484,Protocol[Step],0))</f>
        <v>8S</v>
      </c>
      <c r="F3484" s="151" t="str">
        <f>INDEX(Variables[Variable],MATCH(Systematic[[#This Row],[VariableIndex]],Variables[Index],0))</f>
        <v>Flux control ratio</v>
      </c>
      <c r="G3484" s="134">
        <f>Systematic[[#This Row],[Sample]]*1000000+Systematic[[#This Row],[SubSample]]*10000+Systematic[[#This Row],[VariableIndex]]</f>
        <v>9040004</v>
      </c>
      <c r="H3484" s="134">
        <f>Systematic[[#This Row],[SampleVariableLabel]]+100*Systematic[[#This Row],[State]]</f>
        <v>9040704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9</v>
      </c>
      <c r="B3485" s="1">
        <f t="shared" si="163"/>
        <v>4</v>
      </c>
      <c r="C3485" s="1">
        <f>IF(Systematic[[#This Row],[VariableIndex]]&gt;1,C3484,IF(C3484+1=StepsPerSubsample,0,C3484+1))</f>
        <v>7</v>
      </c>
      <c r="D3485" s="1">
        <f t="shared" si="164"/>
        <v>5</v>
      </c>
      <c r="E3485" s="1" t="str">
        <f>INDEX(Protocol[Mark],MATCH(C3485,Protocol[Step],0))</f>
        <v>8S</v>
      </c>
      <c r="F3485" s="151" t="str">
        <f>INDEX(Variables[Variable],MATCH(Systematic[[#This Row],[VariableIndex]],Variables[Index],0))</f>
        <v>Specific flux (mt)</v>
      </c>
      <c r="G3485" s="134">
        <f>Systematic[[#This Row],[Sample]]*1000000+Systematic[[#This Row],[SubSample]]*10000+Systematic[[#This Row],[VariableIndex]]</f>
        <v>9040005</v>
      </c>
      <c r="H3485" s="134">
        <f>Systematic[[#This Row],[SampleVariableLabel]]+100*Systematic[[#This Row],[State]]</f>
        <v>9040705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9</v>
      </c>
      <c r="B3486" s="1">
        <f t="shared" si="163"/>
        <v>4</v>
      </c>
      <c r="C3486" s="1">
        <f>IF(Systematic[[#This Row],[VariableIndex]]&gt;1,C3485,IF(C3485+1=StepsPerSubsample,0,C3485+1))</f>
        <v>7</v>
      </c>
      <c r="D3486" s="1">
        <f t="shared" si="164"/>
        <v>6</v>
      </c>
      <c r="E3486" s="1" t="str">
        <f>INDEX(Protocol[Mark],MATCH(C3486,Protocol[Step],0))</f>
        <v>8S</v>
      </c>
      <c r="F3486" s="151" t="str">
        <f>INDEX(Variables[Variable],MATCH(Systematic[[#This Row],[VariableIndex]],Variables[Index],0))</f>
        <v>FCR (mt: ROX-corr.)</v>
      </c>
      <c r="G3486" s="134">
        <f>Systematic[[#This Row],[Sample]]*1000000+Systematic[[#This Row],[SubSample]]*10000+Systematic[[#This Row],[VariableIndex]]</f>
        <v>9040006</v>
      </c>
      <c r="H3486" s="134">
        <f>Systematic[[#This Row],[SampleVariableLabel]]+100*Systematic[[#This Row],[State]]</f>
        <v>9040706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9</v>
      </c>
      <c r="B3487" s="1">
        <f t="shared" si="163"/>
        <v>4</v>
      </c>
      <c r="C3487" s="1">
        <f>IF(Systematic[[#This Row],[VariableIndex]]&gt;1,C3486,IF(C3486+1=StepsPerSubsample,0,C3486+1))</f>
        <v>7</v>
      </c>
      <c r="D3487" s="1">
        <f t="shared" si="164"/>
        <v>7</v>
      </c>
      <c r="E3487" s="1" t="str">
        <f>INDEX(Protocol[Mark],MATCH(C3487,Protocol[Step],0))</f>
        <v>8S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9040007</v>
      </c>
      <c r="H3487" s="134">
        <f>Systematic[[#This Row],[SampleVariableLabel]]+100*Systematic[[#This Row],[State]]</f>
        <v>9040707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9</v>
      </c>
      <c r="B3488" s="1">
        <f t="shared" si="163"/>
        <v>4</v>
      </c>
      <c r="C3488" s="1">
        <f>IF(Systematic[[#This Row],[VariableIndex]]&gt;1,C3487,IF(C3487+1=StepsPerSubsample,0,C3487+1))</f>
        <v>8</v>
      </c>
      <c r="D3488" s="1">
        <f t="shared" si="164"/>
        <v>1</v>
      </c>
      <c r="E3488" s="1" t="str">
        <f>INDEX(Protocol[Mark],MATCH(C3488,Protocol[Step],0))</f>
        <v>9Dig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9040001</v>
      </c>
      <c r="H3488" s="134">
        <f>Systematic[[#This Row],[SampleVariableLabel]]+100*Systematic[[#This Row],[State]]</f>
        <v>9040801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9</v>
      </c>
      <c r="B3489" s="1">
        <f t="shared" si="163"/>
        <v>4</v>
      </c>
      <c r="C3489" s="1">
        <f>IF(Systematic[[#This Row],[VariableIndex]]&gt;1,C3488,IF(C3488+1=StepsPerSubsample,0,C3488+1))</f>
        <v>8</v>
      </c>
      <c r="D3489" s="1">
        <f t="shared" si="164"/>
        <v>2</v>
      </c>
      <c r="E3489" s="1" t="str">
        <f>INDEX(Protocol[Mark],MATCH(C3489,Protocol[Step],0))</f>
        <v>9Dig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9040002</v>
      </c>
      <c r="H3489" s="134">
        <f>Systematic[[#This Row],[SampleVariableLabel]]+100*Systematic[[#This Row],[State]]</f>
        <v>9040802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9</v>
      </c>
      <c r="B3490" s="1">
        <f t="shared" si="163"/>
        <v>4</v>
      </c>
      <c r="C3490" s="1">
        <f>IF(Systematic[[#This Row],[VariableIndex]]&gt;1,C3489,IF(C3489+1=StepsPerSubsample,0,C3489+1))</f>
        <v>8</v>
      </c>
      <c r="D3490" s="1">
        <f t="shared" si="164"/>
        <v>3</v>
      </c>
      <c r="E3490" s="1" t="str">
        <f>INDEX(Protocol[Mark],MATCH(C3490,Protocol[Step],0))</f>
        <v>9Dig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9040003</v>
      </c>
      <c r="H3490" s="134">
        <f>Systematic[[#This Row],[SampleVariableLabel]]+100*Systematic[[#This Row],[State]]</f>
        <v>9040803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9</v>
      </c>
      <c r="B3491" s="1">
        <f t="shared" si="163"/>
        <v>4</v>
      </c>
      <c r="C3491" s="1">
        <f>IF(Systematic[[#This Row],[VariableIndex]]&gt;1,C3490,IF(C3490+1=StepsPerSubsample,0,C3490+1))</f>
        <v>8</v>
      </c>
      <c r="D3491" s="1">
        <f t="shared" si="164"/>
        <v>4</v>
      </c>
      <c r="E3491" s="1" t="str">
        <f>INDEX(Protocol[Mark],MATCH(C3491,Protocol[Step],0))</f>
        <v>9Dig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9040004</v>
      </c>
      <c r="H3491" s="134">
        <f>Systematic[[#This Row],[SampleVariableLabel]]+100*Systematic[[#This Row],[State]]</f>
        <v>9040804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9</v>
      </c>
      <c r="B3492" s="1">
        <f t="shared" si="163"/>
        <v>4</v>
      </c>
      <c r="C3492" s="1">
        <f>IF(Systematic[[#This Row],[VariableIndex]]&gt;1,C3491,IF(C3491+1=StepsPerSubsample,0,C3491+1))</f>
        <v>8</v>
      </c>
      <c r="D3492" s="1">
        <f t="shared" si="164"/>
        <v>5</v>
      </c>
      <c r="E3492" s="1" t="str">
        <f>INDEX(Protocol[Mark],MATCH(C3492,Protocol[Step],0))</f>
        <v>9Dig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9040005</v>
      </c>
      <c r="H3492" s="134">
        <f>Systematic[[#This Row],[SampleVariableLabel]]+100*Systematic[[#This Row],[State]]</f>
        <v>9040805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9</v>
      </c>
      <c r="B3493" s="1">
        <f t="shared" si="163"/>
        <v>4</v>
      </c>
      <c r="C3493" s="1">
        <f>IF(Systematic[[#This Row],[VariableIndex]]&gt;1,C3492,IF(C3492+1=StepsPerSubsample,0,C3492+1))</f>
        <v>8</v>
      </c>
      <c r="D3493" s="1">
        <f t="shared" si="164"/>
        <v>6</v>
      </c>
      <c r="E3493" s="1" t="str">
        <f>INDEX(Protocol[Mark],MATCH(C3493,Protocol[Step],0))</f>
        <v>9Dig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9040006</v>
      </c>
      <c r="H3493" s="134">
        <f>Systematic[[#This Row],[SampleVariableLabel]]+100*Systematic[[#This Row],[State]]</f>
        <v>9040806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9</v>
      </c>
      <c r="B3494" s="1">
        <f t="shared" si="163"/>
        <v>4</v>
      </c>
      <c r="C3494" s="1">
        <f>IF(Systematic[[#This Row],[VariableIndex]]&gt;1,C3493,IF(C3493+1=StepsPerSubsample,0,C3493+1))</f>
        <v>8</v>
      </c>
      <c r="D3494" s="1">
        <f t="shared" si="164"/>
        <v>7</v>
      </c>
      <c r="E3494" s="1" t="str">
        <f>INDEX(Protocol[Mark],MATCH(C3494,Protocol[Step],0))</f>
        <v>9Dig</v>
      </c>
      <c r="F3494" s="151" t="str">
        <f>INDEX(Variables[Variable],MATCH(Systematic[[#This Row],[VariableIndex]],Variables[Index],0))</f>
        <v>FCR (mt: ROX-corr.)</v>
      </c>
      <c r="G3494" s="134">
        <f>Systematic[[#This Row],[Sample]]*1000000+Systematic[[#This Row],[SubSample]]*10000+Systematic[[#This Row],[VariableIndex]]</f>
        <v>9040007</v>
      </c>
      <c r="H3494" s="134">
        <f>Systematic[[#This Row],[SampleVariableLabel]]+100*Systematic[[#This Row],[State]]</f>
        <v>9040807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9</v>
      </c>
      <c r="B3495" s="1">
        <f t="shared" si="163"/>
        <v>4</v>
      </c>
      <c r="C3495" s="1">
        <f>IF(Systematic[[#This Row],[VariableIndex]]&gt;1,C3494,IF(C3494+1=StepsPerSubsample,0,C3494+1))</f>
        <v>9</v>
      </c>
      <c r="D3495" s="1">
        <f t="shared" si="164"/>
        <v>1</v>
      </c>
      <c r="E3495" s="1" t="str">
        <f>INDEX(Protocol[Mark],MATCH(C3495,Protocol[Step],0))</f>
        <v>9U</v>
      </c>
      <c r="F3495" s="151" t="str">
        <f>INDEX(Variables[Variable],MATCH(Systematic[[#This Row],[VariableIndex]],Variables[Index],0))</f>
        <v>O2 concentration</v>
      </c>
      <c r="G3495" s="134">
        <f>Systematic[[#This Row],[Sample]]*1000000+Systematic[[#This Row],[SubSample]]*10000+Systematic[[#This Row],[VariableIndex]]</f>
        <v>9040001</v>
      </c>
      <c r="H3495" s="134">
        <f>Systematic[[#This Row],[SampleVariableLabel]]+100*Systematic[[#This Row],[State]]</f>
        <v>9040901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9</v>
      </c>
      <c r="B3496" s="1">
        <f t="shared" si="163"/>
        <v>4</v>
      </c>
      <c r="C3496" s="1">
        <f>IF(Systematic[[#This Row],[VariableIndex]]&gt;1,C3495,IF(C3495+1=StepsPerSubsample,0,C3495+1))</f>
        <v>9</v>
      </c>
      <c r="D3496" s="1">
        <f t="shared" si="164"/>
        <v>2</v>
      </c>
      <c r="E3496" s="1" t="str">
        <f>INDEX(Protocol[Mark],MATCH(C3496,Protocol[Step],0))</f>
        <v>9U</v>
      </c>
      <c r="F3496" s="151" t="str">
        <f>INDEX(Variables[Variable],MATCH(Systematic[[#This Row],[VariableIndex]],Variables[Index],0))</f>
        <v>O2 flux per volume</v>
      </c>
      <c r="G3496" s="134">
        <f>Systematic[[#This Row],[Sample]]*1000000+Systematic[[#This Row],[SubSample]]*10000+Systematic[[#This Row],[VariableIndex]]</f>
        <v>9040002</v>
      </c>
      <c r="H3496" s="134">
        <f>Systematic[[#This Row],[SampleVariableLabel]]+100*Systematic[[#This Row],[State]]</f>
        <v>9040902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9</v>
      </c>
      <c r="B3497" s="1">
        <f t="shared" ref="B3497:B3560" si="166">IF(OR(C3497&gt;0,D3497&gt;1),B3496,IF(B3496=SubsamplesPerSample,1,B3496+1))</f>
        <v>4</v>
      </c>
      <c r="C3497" s="1">
        <f>IF(Systematic[[#This Row],[VariableIndex]]&gt;1,C3496,IF(C3496+1=StepsPerSubsample,0,C3496+1))</f>
        <v>9</v>
      </c>
      <c r="D3497" s="1">
        <f t="shared" si="164"/>
        <v>3</v>
      </c>
      <c r="E3497" s="1" t="str">
        <f>INDEX(Protocol[Mark],MATCH(C3497,Protocol[Step],0))</f>
        <v>9U</v>
      </c>
      <c r="F3497" s="151" t="str">
        <f>INDEX(Variables[Variable],MATCH(Systematic[[#This Row],[VariableIndex]],Variables[Index],0))</f>
        <v>Specific flux</v>
      </c>
      <c r="G3497" s="134">
        <f>Systematic[[#This Row],[Sample]]*1000000+Systematic[[#This Row],[SubSample]]*10000+Systematic[[#This Row],[VariableIndex]]</f>
        <v>9040003</v>
      </c>
      <c r="H3497" s="134">
        <f>Systematic[[#This Row],[SampleVariableLabel]]+100*Systematic[[#This Row],[State]]</f>
        <v>9040903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9</v>
      </c>
      <c r="B3498" s="1">
        <f t="shared" si="166"/>
        <v>4</v>
      </c>
      <c r="C3498" s="1">
        <f>IF(Systematic[[#This Row],[VariableIndex]]&gt;1,C3497,IF(C3497+1=StepsPerSubsample,0,C3497+1))</f>
        <v>9</v>
      </c>
      <c r="D3498" s="1">
        <f t="shared" si="164"/>
        <v>4</v>
      </c>
      <c r="E3498" s="1" t="str">
        <f>INDEX(Protocol[Mark],MATCH(C3498,Protocol[Step],0))</f>
        <v>9U</v>
      </c>
      <c r="F3498" s="151" t="str">
        <f>INDEX(Variables[Variable],MATCH(Systematic[[#This Row],[VariableIndex]],Variables[Index],0))</f>
        <v>Flux control ratio</v>
      </c>
      <c r="G3498" s="134">
        <f>Systematic[[#This Row],[Sample]]*1000000+Systematic[[#This Row],[SubSample]]*10000+Systematic[[#This Row],[VariableIndex]]</f>
        <v>9040004</v>
      </c>
      <c r="H3498" s="134">
        <f>Systematic[[#This Row],[SampleVariableLabel]]+100*Systematic[[#This Row],[State]]</f>
        <v>9040904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9</v>
      </c>
      <c r="B3499" s="1">
        <f t="shared" si="166"/>
        <v>4</v>
      </c>
      <c r="C3499" s="1">
        <f>IF(Systematic[[#This Row],[VariableIndex]]&gt;1,C3498,IF(C3498+1=StepsPerSubsample,0,C3498+1))</f>
        <v>9</v>
      </c>
      <c r="D3499" s="1">
        <f t="shared" si="164"/>
        <v>5</v>
      </c>
      <c r="E3499" s="1" t="str">
        <f>INDEX(Protocol[Mark],MATCH(C3499,Protocol[Step],0))</f>
        <v>9U</v>
      </c>
      <c r="F3499" s="151" t="str">
        <f>INDEX(Variables[Variable],MATCH(Systematic[[#This Row],[VariableIndex]],Variables[Index],0))</f>
        <v>Specific flux (mt)</v>
      </c>
      <c r="G3499" s="134">
        <f>Systematic[[#This Row],[Sample]]*1000000+Systematic[[#This Row],[SubSample]]*10000+Systematic[[#This Row],[VariableIndex]]</f>
        <v>9040005</v>
      </c>
      <c r="H3499" s="134">
        <f>Systematic[[#This Row],[SampleVariableLabel]]+100*Systematic[[#This Row],[State]]</f>
        <v>9040905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9</v>
      </c>
      <c r="B3500" s="1">
        <f t="shared" si="166"/>
        <v>4</v>
      </c>
      <c r="C3500" s="1">
        <f>IF(Systematic[[#This Row],[VariableIndex]]&gt;1,C3499,IF(C3499+1=StepsPerSubsample,0,C3499+1))</f>
        <v>9</v>
      </c>
      <c r="D3500" s="1">
        <f t="shared" si="164"/>
        <v>6</v>
      </c>
      <c r="E3500" s="1" t="str">
        <f>INDEX(Protocol[Mark],MATCH(C3500,Protocol[Step],0))</f>
        <v>9U</v>
      </c>
      <c r="F3500" s="151" t="str">
        <f>INDEX(Variables[Variable],MATCH(Systematic[[#This Row],[VariableIndex]],Variables[Index],0))</f>
        <v>FCR (mt: ROX-corr.)</v>
      </c>
      <c r="G3500" s="134">
        <f>Systematic[[#This Row],[Sample]]*1000000+Systematic[[#This Row],[SubSample]]*10000+Systematic[[#This Row],[VariableIndex]]</f>
        <v>9040006</v>
      </c>
      <c r="H3500" s="134">
        <f>Systematic[[#This Row],[SampleVariableLabel]]+100*Systematic[[#This Row],[State]]</f>
        <v>9040906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9</v>
      </c>
      <c r="B3501" s="1">
        <f t="shared" si="166"/>
        <v>4</v>
      </c>
      <c r="C3501" s="1">
        <f>IF(Systematic[[#This Row],[VariableIndex]]&gt;1,C3500,IF(C3500+1=StepsPerSubsample,0,C3500+1))</f>
        <v>9</v>
      </c>
      <c r="D3501" s="1">
        <f t="shared" si="164"/>
        <v>7</v>
      </c>
      <c r="E3501" s="1" t="str">
        <f>INDEX(Protocol[Mark],MATCH(C3501,Protocol[Step],0))</f>
        <v>9U</v>
      </c>
      <c r="F3501" s="151" t="str">
        <f>INDEX(Variables[Variable],MATCH(Systematic[[#This Row],[VariableIndex]],Variables[Index],0))</f>
        <v>FCR (mt: ROX-corr.)</v>
      </c>
      <c r="G3501" s="134">
        <f>Systematic[[#This Row],[Sample]]*1000000+Systematic[[#This Row],[SubSample]]*10000+Systematic[[#This Row],[VariableIndex]]</f>
        <v>9040007</v>
      </c>
      <c r="H3501" s="134">
        <f>Systematic[[#This Row],[SampleVariableLabel]]+100*Systematic[[#This Row],[State]]</f>
        <v>9040907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9</v>
      </c>
      <c r="B3502" s="1">
        <f t="shared" si="166"/>
        <v>4</v>
      </c>
      <c r="C3502" s="1">
        <f>IF(Systematic[[#This Row],[VariableIndex]]&gt;1,C3501,IF(C3501+1=StepsPerSubsample,0,C3501+1))</f>
        <v>10</v>
      </c>
      <c r="D3502" s="1">
        <f t="shared" si="164"/>
        <v>1</v>
      </c>
      <c r="E3502" s="1" t="str">
        <f>INDEX(Protocol[Mark],MATCH(C3502,Protocol[Step],0))</f>
        <v>9c</v>
      </c>
      <c r="F3502" s="151" t="str">
        <f>INDEX(Variables[Variable],MATCH(Systematic[[#This Row],[VariableIndex]],Variables[Index],0))</f>
        <v>O2 concentration</v>
      </c>
      <c r="G3502" s="134">
        <f>Systematic[[#This Row],[Sample]]*1000000+Systematic[[#This Row],[SubSample]]*10000+Systematic[[#This Row],[VariableIndex]]</f>
        <v>9040001</v>
      </c>
      <c r="H3502" s="134">
        <f>Systematic[[#This Row],[SampleVariableLabel]]+100*Systematic[[#This Row],[State]]</f>
        <v>9041001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9</v>
      </c>
      <c r="B3503" s="1">
        <f t="shared" si="166"/>
        <v>4</v>
      </c>
      <c r="C3503" s="1">
        <f>IF(Systematic[[#This Row],[VariableIndex]]&gt;1,C3502,IF(C3502+1=StepsPerSubsample,0,C3502+1))</f>
        <v>10</v>
      </c>
      <c r="D3503" s="1">
        <f t="shared" si="164"/>
        <v>2</v>
      </c>
      <c r="E3503" s="1" t="str">
        <f>INDEX(Protocol[Mark],MATCH(C3503,Protocol[Step],0))</f>
        <v>9c</v>
      </c>
      <c r="F3503" s="151" t="str">
        <f>INDEX(Variables[Variable],MATCH(Systematic[[#This Row],[VariableIndex]],Variables[Index],0))</f>
        <v>O2 flux per volume</v>
      </c>
      <c r="G3503" s="134">
        <f>Systematic[[#This Row],[Sample]]*1000000+Systematic[[#This Row],[SubSample]]*10000+Systematic[[#This Row],[VariableIndex]]</f>
        <v>9040002</v>
      </c>
      <c r="H3503" s="134">
        <f>Systematic[[#This Row],[SampleVariableLabel]]+100*Systematic[[#This Row],[State]]</f>
        <v>9041002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9</v>
      </c>
      <c r="B3504" s="1">
        <f t="shared" si="166"/>
        <v>4</v>
      </c>
      <c r="C3504" s="1">
        <f>IF(Systematic[[#This Row],[VariableIndex]]&gt;1,C3503,IF(C3503+1=StepsPerSubsample,0,C3503+1))</f>
        <v>10</v>
      </c>
      <c r="D3504" s="1">
        <f t="shared" si="164"/>
        <v>3</v>
      </c>
      <c r="E3504" s="1" t="str">
        <f>INDEX(Protocol[Mark],MATCH(C3504,Protocol[Step],0))</f>
        <v>9c</v>
      </c>
      <c r="F3504" s="151" t="str">
        <f>INDEX(Variables[Variable],MATCH(Systematic[[#This Row],[VariableIndex]],Variables[Index],0))</f>
        <v>Specific flux</v>
      </c>
      <c r="G3504" s="134">
        <f>Systematic[[#This Row],[Sample]]*1000000+Systematic[[#This Row],[SubSample]]*10000+Systematic[[#This Row],[VariableIndex]]</f>
        <v>9040003</v>
      </c>
      <c r="H3504" s="134">
        <f>Systematic[[#This Row],[SampleVariableLabel]]+100*Systematic[[#This Row],[State]]</f>
        <v>9041003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9</v>
      </c>
      <c r="B3505" s="1">
        <f t="shared" si="166"/>
        <v>4</v>
      </c>
      <c r="C3505" s="1">
        <f>IF(Systematic[[#This Row],[VariableIndex]]&gt;1,C3504,IF(C3504+1=StepsPerSubsample,0,C3504+1))</f>
        <v>10</v>
      </c>
      <c r="D3505" s="1">
        <f t="shared" si="164"/>
        <v>4</v>
      </c>
      <c r="E3505" s="1" t="str">
        <f>INDEX(Protocol[Mark],MATCH(C3505,Protocol[Step],0))</f>
        <v>9c</v>
      </c>
      <c r="F3505" s="151" t="str">
        <f>INDEX(Variables[Variable],MATCH(Systematic[[#This Row],[VariableIndex]],Variables[Index],0))</f>
        <v>Flux control ratio</v>
      </c>
      <c r="G3505" s="134">
        <f>Systematic[[#This Row],[Sample]]*1000000+Systematic[[#This Row],[SubSample]]*10000+Systematic[[#This Row],[VariableIndex]]</f>
        <v>9040004</v>
      </c>
      <c r="H3505" s="134">
        <f>Systematic[[#This Row],[SampleVariableLabel]]+100*Systematic[[#This Row],[State]]</f>
        <v>9041004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9</v>
      </c>
      <c r="B3506" s="1">
        <f t="shared" si="166"/>
        <v>4</v>
      </c>
      <c r="C3506" s="1">
        <f>IF(Systematic[[#This Row],[VariableIndex]]&gt;1,C3505,IF(C3505+1=StepsPerSubsample,0,C3505+1))</f>
        <v>10</v>
      </c>
      <c r="D3506" s="1">
        <f t="shared" si="164"/>
        <v>5</v>
      </c>
      <c r="E3506" s="1" t="str">
        <f>INDEX(Protocol[Mark],MATCH(C3506,Protocol[Step],0))</f>
        <v>9c</v>
      </c>
      <c r="F3506" s="151" t="str">
        <f>INDEX(Variables[Variable],MATCH(Systematic[[#This Row],[VariableIndex]],Variables[Index],0))</f>
        <v>Specific flux (mt)</v>
      </c>
      <c r="G3506" s="134">
        <f>Systematic[[#This Row],[Sample]]*1000000+Systematic[[#This Row],[SubSample]]*10000+Systematic[[#This Row],[VariableIndex]]</f>
        <v>9040005</v>
      </c>
      <c r="H3506" s="134">
        <f>Systematic[[#This Row],[SampleVariableLabel]]+100*Systematic[[#This Row],[State]]</f>
        <v>9041005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9</v>
      </c>
      <c r="B3507" s="1">
        <f t="shared" si="166"/>
        <v>4</v>
      </c>
      <c r="C3507" s="1">
        <f>IF(Systematic[[#This Row],[VariableIndex]]&gt;1,C3506,IF(C3506+1=StepsPerSubsample,0,C3506+1))</f>
        <v>10</v>
      </c>
      <c r="D3507" s="1">
        <f t="shared" si="164"/>
        <v>6</v>
      </c>
      <c r="E3507" s="1" t="str">
        <f>INDEX(Protocol[Mark],MATCH(C3507,Protocol[Step],0))</f>
        <v>9c</v>
      </c>
      <c r="F3507" s="151" t="str">
        <f>INDEX(Variables[Variable],MATCH(Systematic[[#This Row],[VariableIndex]],Variables[Index],0))</f>
        <v>FCR (mt: ROX-corr.)</v>
      </c>
      <c r="G3507" s="134">
        <f>Systematic[[#This Row],[Sample]]*1000000+Systematic[[#This Row],[SubSample]]*10000+Systematic[[#This Row],[VariableIndex]]</f>
        <v>9040006</v>
      </c>
      <c r="H3507" s="134">
        <f>Systematic[[#This Row],[SampleVariableLabel]]+100*Systematic[[#This Row],[State]]</f>
        <v>9041006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9</v>
      </c>
      <c r="B3508" s="1">
        <f t="shared" si="166"/>
        <v>4</v>
      </c>
      <c r="C3508" s="1">
        <f>IF(Systematic[[#This Row],[VariableIndex]]&gt;1,C3507,IF(C3507+1=StepsPerSubsample,0,C3507+1))</f>
        <v>10</v>
      </c>
      <c r="D3508" s="1">
        <f t="shared" si="164"/>
        <v>7</v>
      </c>
      <c r="E3508" s="1" t="str">
        <f>INDEX(Protocol[Mark],MATCH(C3508,Protocol[Step],0))</f>
        <v>9c</v>
      </c>
      <c r="F3508" s="151" t="str">
        <f>INDEX(Variables[Variable],MATCH(Systematic[[#This Row],[VariableIndex]],Variables[Index],0))</f>
        <v>FCR (mt: ROX-corr.)</v>
      </c>
      <c r="G3508" s="134">
        <f>Systematic[[#This Row],[Sample]]*1000000+Systematic[[#This Row],[SubSample]]*10000+Systematic[[#This Row],[VariableIndex]]</f>
        <v>9040007</v>
      </c>
      <c r="H3508" s="134">
        <f>Systematic[[#This Row],[SampleVariableLabel]]+100*Systematic[[#This Row],[State]]</f>
        <v>9041007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9</v>
      </c>
      <c r="B3509" s="1">
        <f t="shared" si="166"/>
        <v>4</v>
      </c>
      <c r="C3509" s="1">
        <f>IF(Systematic[[#This Row],[VariableIndex]]&gt;1,C3508,IF(C3508+1=StepsPerSubsample,0,C3508+1))</f>
        <v>11</v>
      </c>
      <c r="D3509" s="1">
        <f t="shared" si="164"/>
        <v>1</v>
      </c>
      <c r="E3509" s="1" t="str">
        <f>INDEX(Protocol[Mark],MATCH(C3509,Protocol[Step],0))</f>
        <v>10Ama</v>
      </c>
      <c r="F3509" s="151" t="str">
        <f>INDEX(Variables[Variable],MATCH(Systematic[[#This Row],[VariableIndex]],Variables[Index],0))</f>
        <v>O2 concentration</v>
      </c>
      <c r="G3509" s="134">
        <f>Systematic[[#This Row],[Sample]]*1000000+Systematic[[#This Row],[SubSample]]*10000+Systematic[[#This Row],[VariableIndex]]</f>
        <v>9040001</v>
      </c>
      <c r="H3509" s="134">
        <f>Systematic[[#This Row],[SampleVariableLabel]]+100*Systematic[[#This Row],[State]]</f>
        <v>9041101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9</v>
      </c>
      <c r="B3510" s="1">
        <f t="shared" si="166"/>
        <v>4</v>
      </c>
      <c r="C3510" s="1">
        <f>IF(Systematic[[#This Row],[VariableIndex]]&gt;1,C3509,IF(C3509+1=StepsPerSubsample,0,C3509+1))</f>
        <v>11</v>
      </c>
      <c r="D3510" s="1">
        <f t="shared" si="164"/>
        <v>2</v>
      </c>
      <c r="E3510" s="1" t="str">
        <f>INDEX(Protocol[Mark],MATCH(C3510,Protocol[Step],0))</f>
        <v>10Ama</v>
      </c>
      <c r="F3510" s="151" t="str">
        <f>INDEX(Variables[Variable],MATCH(Systematic[[#This Row],[VariableIndex]],Variables[Index],0))</f>
        <v>O2 flux per volume</v>
      </c>
      <c r="G3510" s="134">
        <f>Systematic[[#This Row],[Sample]]*1000000+Systematic[[#This Row],[SubSample]]*10000+Systematic[[#This Row],[VariableIndex]]</f>
        <v>9040002</v>
      </c>
      <c r="H3510" s="134">
        <f>Systematic[[#This Row],[SampleVariableLabel]]+100*Systematic[[#This Row],[State]]</f>
        <v>9041102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9</v>
      </c>
      <c r="B3511" s="1">
        <f t="shared" si="166"/>
        <v>4</v>
      </c>
      <c r="C3511" s="1">
        <f>IF(Systematic[[#This Row],[VariableIndex]]&gt;1,C3510,IF(C3510+1=StepsPerSubsample,0,C3510+1))</f>
        <v>11</v>
      </c>
      <c r="D3511" s="1">
        <f t="shared" si="164"/>
        <v>3</v>
      </c>
      <c r="E3511" s="1" t="str">
        <f>INDEX(Protocol[Mark],MATCH(C3511,Protocol[Step],0))</f>
        <v>10Ama</v>
      </c>
      <c r="F3511" s="151" t="str">
        <f>INDEX(Variables[Variable],MATCH(Systematic[[#This Row],[VariableIndex]],Variables[Index],0))</f>
        <v>Specific flux</v>
      </c>
      <c r="G3511" s="134">
        <f>Systematic[[#This Row],[Sample]]*1000000+Systematic[[#This Row],[SubSample]]*10000+Systematic[[#This Row],[VariableIndex]]</f>
        <v>9040003</v>
      </c>
      <c r="H3511" s="134">
        <f>Systematic[[#This Row],[SampleVariableLabel]]+100*Systematic[[#This Row],[State]]</f>
        <v>9041103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9</v>
      </c>
      <c r="B3512" s="1">
        <f t="shared" si="166"/>
        <v>4</v>
      </c>
      <c r="C3512" s="1">
        <f>IF(Systematic[[#This Row],[VariableIndex]]&gt;1,C3511,IF(C3511+1=StepsPerSubsample,0,C3511+1))</f>
        <v>11</v>
      </c>
      <c r="D3512" s="1">
        <f t="shared" si="164"/>
        <v>4</v>
      </c>
      <c r="E3512" s="1" t="str">
        <f>INDEX(Protocol[Mark],MATCH(C3512,Protocol[Step],0))</f>
        <v>10Ama</v>
      </c>
      <c r="F3512" s="151" t="str">
        <f>INDEX(Variables[Variable],MATCH(Systematic[[#This Row],[VariableIndex]],Variables[Index],0))</f>
        <v>Flux control ratio</v>
      </c>
      <c r="G3512" s="134">
        <f>Systematic[[#This Row],[Sample]]*1000000+Systematic[[#This Row],[SubSample]]*10000+Systematic[[#This Row],[VariableIndex]]</f>
        <v>9040004</v>
      </c>
      <c r="H3512" s="134">
        <f>Systematic[[#This Row],[SampleVariableLabel]]+100*Systematic[[#This Row],[State]]</f>
        <v>9041104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9</v>
      </c>
      <c r="B3513" s="1">
        <f t="shared" si="166"/>
        <v>4</v>
      </c>
      <c r="C3513" s="1">
        <f>IF(Systematic[[#This Row],[VariableIndex]]&gt;1,C3512,IF(C3512+1=StepsPerSubsample,0,C3512+1))</f>
        <v>11</v>
      </c>
      <c r="D3513" s="1">
        <f t="shared" si="164"/>
        <v>5</v>
      </c>
      <c r="E3513" s="1" t="str">
        <f>INDEX(Protocol[Mark],MATCH(C3513,Protocol[Step],0))</f>
        <v>10Ama</v>
      </c>
      <c r="F3513" s="151" t="str">
        <f>INDEX(Variables[Variable],MATCH(Systematic[[#This Row],[VariableIndex]],Variables[Index],0))</f>
        <v>Specific flux (mt)</v>
      </c>
      <c r="G3513" s="134">
        <f>Systematic[[#This Row],[Sample]]*1000000+Systematic[[#This Row],[SubSample]]*10000+Systematic[[#This Row],[VariableIndex]]</f>
        <v>9040005</v>
      </c>
      <c r="H3513" s="134">
        <f>Systematic[[#This Row],[SampleVariableLabel]]+100*Systematic[[#This Row],[State]]</f>
        <v>9041105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9</v>
      </c>
      <c r="B3514" s="1">
        <f t="shared" si="166"/>
        <v>4</v>
      </c>
      <c r="C3514" s="1">
        <f>IF(Systematic[[#This Row],[VariableIndex]]&gt;1,C3513,IF(C3513+1=StepsPerSubsample,0,C3513+1))</f>
        <v>11</v>
      </c>
      <c r="D3514" s="1">
        <f t="shared" si="164"/>
        <v>6</v>
      </c>
      <c r="E3514" s="1" t="str">
        <f>INDEX(Protocol[Mark],MATCH(C3514,Protocol[Step],0))</f>
        <v>10Ama</v>
      </c>
      <c r="F3514" s="151" t="str">
        <f>INDEX(Variables[Variable],MATCH(Systematic[[#This Row],[VariableIndex]],Variables[Index],0))</f>
        <v>FCR (mt: ROX-corr.)</v>
      </c>
      <c r="G3514" s="134">
        <f>Systematic[[#This Row],[Sample]]*1000000+Systematic[[#This Row],[SubSample]]*10000+Systematic[[#This Row],[VariableIndex]]</f>
        <v>9040006</v>
      </c>
      <c r="H3514" s="134">
        <f>Systematic[[#This Row],[SampleVariableLabel]]+100*Systematic[[#This Row],[State]]</f>
        <v>9041106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9</v>
      </c>
      <c r="B3515" s="1">
        <f t="shared" si="166"/>
        <v>4</v>
      </c>
      <c r="C3515" s="1">
        <f>IF(Systematic[[#This Row],[VariableIndex]]&gt;1,C3514,IF(C3514+1=StepsPerSubsample,0,C3514+1))</f>
        <v>11</v>
      </c>
      <c r="D3515" s="1">
        <f t="shared" si="164"/>
        <v>7</v>
      </c>
      <c r="E3515" s="1" t="str">
        <f>INDEX(Protocol[Mark],MATCH(C3515,Protocol[Step],0))</f>
        <v>10Ama</v>
      </c>
      <c r="F3515" s="151" t="str">
        <f>INDEX(Variables[Variable],MATCH(Systematic[[#This Row],[VariableIndex]],Variables[Index],0))</f>
        <v>FCR (mt: ROX-corr.)</v>
      </c>
      <c r="G3515" s="134">
        <f>Systematic[[#This Row],[Sample]]*1000000+Systematic[[#This Row],[SubSample]]*10000+Systematic[[#This Row],[VariableIndex]]</f>
        <v>9040007</v>
      </c>
      <c r="H3515" s="134">
        <f>Systematic[[#This Row],[SampleVariableLabel]]+100*Systematic[[#This Row],[State]]</f>
        <v>9041107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9</v>
      </c>
      <c r="B3516" s="1">
        <f t="shared" si="166"/>
        <v>4</v>
      </c>
      <c r="C3516" s="1">
        <f>IF(Systematic[[#This Row],[VariableIndex]]&gt;1,C3515,IF(C3515+1=StepsPerSubsample,0,C3515+1))</f>
        <v>12</v>
      </c>
      <c r="D3516" s="1">
        <f t="shared" si="164"/>
        <v>1</v>
      </c>
      <c r="E3516" s="1" t="str">
        <f>INDEX(Protocol[Mark],MATCH(C3516,Protocol[Step],0))</f>
        <v>11AsTm</v>
      </c>
      <c r="F3516" s="151" t="str">
        <f>INDEX(Variables[Variable],MATCH(Systematic[[#This Row],[VariableIndex]],Variables[Index],0))</f>
        <v>O2 concentration</v>
      </c>
      <c r="G3516" s="134">
        <f>Systematic[[#This Row],[Sample]]*1000000+Systematic[[#This Row],[SubSample]]*10000+Systematic[[#This Row],[VariableIndex]]</f>
        <v>9040001</v>
      </c>
      <c r="H3516" s="134">
        <f>Systematic[[#This Row],[SampleVariableLabel]]+100*Systematic[[#This Row],[State]]</f>
        <v>9041201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9</v>
      </c>
      <c r="B3517" s="1">
        <f t="shared" si="166"/>
        <v>4</v>
      </c>
      <c r="C3517" s="1">
        <f>IF(Systematic[[#This Row],[VariableIndex]]&gt;1,C3516,IF(C3516+1=StepsPerSubsample,0,C3516+1))</f>
        <v>12</v>
      </c>
      <c r="D3517" s="1">
        <f t="shared" si="164"/>
        <v>2</v>
      </c>
      <c r="E3517" s="1" t="str">
        <f>INDEX(Protocol[Mark],MATCH(C3517,Protocol[Step],0))</f>
        <v>11AsTm</v>
      </c>
      <c r="F3517" s="151" t="str">
        <f>INDEX(Variables[Variable],MATCH(Systematic[[#This Row],[VariableIndex]],Variables[Index],0))</f>
        <v>O2 flux per volume</v>
      </c>
      <c r="G3517" s="134">
        <f>Systematic[[#This Row],[Sample]]*1000000+Systematic[[#This Row],[SubSample]]*10000+Systematic[[#This Row],[VariableIndex]]</f>
        <v>9040002</v>
      </c>
      <c r="H3517" s="134">
        <f>Systematic[[#This Row],[SampleVariableLabel]]+100*Systematic[[#This Row],[State]]</f>
        <v>9041202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9</v>
      </c>
      <c r="B3518" s="1">
        <f t="shared" si="166"/>
        <v>4</v>
      </c>
      <c r="C3518" s="1">
        <f>IF(Systematic[[#This Row],[VariableIndex]]&gt;1,C3517,IF(C3517+1=StepsPerSubsample,0,C3517+1))</f>
        <v>12</v>
      </c>
      <c r="D3518" s="1">
        <f t="shared" si="164"/>
        <v>3</v>
      </c>
      <c r="E3518" s="1" t="str">
        <f>INDEX(Protocol[Mark],MATCH(C3518,Protocol[Step],0))</f>
        <v>11AsTm</v>
      </c>
      <c r="F3518" s="151" t="str">
        <f>INDEX(Variables[Variable],MATCH(Systematic[[#This Row],[VariableIndex]],Variables[Index],0))</f>
        <v>Specific flux</v>
      </c>
      <c r="G3518" s="134">
        <f>Systematic[[#This Row],[Sample]]*1000000+Systematic[[#This Row],[SubSample]]*10000+Systematic[[#This Row],[VariableIndex]]</f>
        <v>9040003</v>
      </c>
      <c r="H3518" s="134">
        <f>Systematic[[#This Row],[SampleVariableLabel]]+100*Systematic[[#This Row],[State]]</f>
        <v>9041203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9</v>
      </c>
      <c r="B3519" s="1">
        <f t="shared" si="166"/>
        <v>4</v>
      </c>
      <c r="C3519" s="1">
        <f>IF(Systematic[[#This Row],[VariableIndex]]&gt;1,C3518,IF(C3518+1=StepsPerSubsample,0,C3518+1))</f>
        <v>12</v>
      </c>
      <c r="D3519" s="1">
        <f t="shared" si="164"/>
        <v>4</v>
      </c>
      <c r="E3519" s="1" t="str">
        <f>INDEX(Protocol[Mark],MATCH(C3519,Protocol[Step],0))</f>
        <v>11AsTm</v>
      </c>
      <c r="F3519" s="151" t="str">
        <f>INDEX(Variables[Variable],MATCH(Systematic[[#This Row],[VariableIndex]],Variables[Index],0))</f>
        <v>Flux control ratio</v>
      </c>
      <c r="G3519" s="134">
        <f>Systematic[[#This Row],[Sample]]*1000000+Systematic[[#This Row],[SubSample]]*10000+Systematic[[#This Row],[VariableIndex]]</f>
        <v>9040004</v>
      </c>
      <c r="H3519" s="134">
        <f>Systematic[[#This Row],[SampleVariableLabel]]+100*Systematic[[#This Row],[State]]</f>
        <v>9041204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9</v>
      </c>
      <c r="B3520" s="1">
        <f t="shared" si="166"/>
        <v>4</v>
      </c>
      <c r="C3520" s="1">
        <f>IF(Systematic[[#This Row],[VariableIndex]]&gt;1,C3519,IF(C3519+1=StepsPerSubsample,0,C3519+1))</f>
        <v>12</v>
      </c>
      <c r="D3520" s="1">
        <f t="shared" si="164"/>
        <v>5</v>
      </c>
      <c r="E3520" s="1" t="str">
        <f>INDEX(Protocol[Mark],MATCH(C3520,Protocol[Step],0))</f>
        <v>11AsTm</v>
      </c>
      <c r="F3520" s="151" t="str">
        <f>INDEX(Variables[Variable],MATCH(Systematic[[#This Row],[VariableIndex]],Variables[Index],0))</f>
        <v>Specific flux (mt)</v>
      </c>
      <c r="G3520" s="134">
        <f>Systematic[[#This Row],[Sample]]*1000000+Systematic[[#This Row],[SubSample]]*10000+Systematic[[#This Row],[VariableIndex]]</f>
        <v>9040005</v>
      </c>
      <c r="H3520" s="134">
        <f>Systematic[[#This Row],[SampleVariableLabel]]+100*Systematic[[#This Row],[State]]</f>
        <v>9041205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9</v>
      </c>
      <c r="B3521" s="1">
        <f t="shared" si="166"/>
        <v>4</v>
      </c>
      <c r="C3521" s="1">
        <f>IF(Systematic[[#This Row],[VariableIndex]]&gt;1,C3520,IF(C3520+1=StepsPerSubsample,0,C3520+1))</f>
        <v>12</v>
      </c>
      <c r="D3521" s="1">
        <f t="shared" si="164"/>
        <v>6</v>
      </c>
      <c r="E3521" s="1" t="str">
        <f>INDEX(Protocol[Mark],MATCH(C3521,Protocol[Step],0))</f>
        <v>11AsTm</v>
      </c>
      <c r="F3521" s="151" t="str">
        <f>INDEX(Variables[Variable],MATCH(Systematic[[#This Row],[VariableIndex]],Variables[Index],0))</f>
        <v>FCR (mt: ROX-corr.)</v>
      </c>
      <c r="G3521" s="134">
        <f>Systematic[[#This Row],[Sample]]*1000000+Systematic[[#This Row],[SubSample]]*10000+Systematic[[#This Row],[VariableIndex]]</f>
        <v>9040006</v>
      </c>
      <c r="H3521" s="134">
        <f>Systematic[[#This Row],[SampleVariableLabel]]+100*Systematic[[#This Row],[State]]</f>
        <v>9041206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9</v>
      </c>
      <c r="B3522" s="1">
        <f t="shared" si="166"/>
        <v>4</v>
      </c>
      <c r="C3522" s="1">
        <f>IF(Systematic[[#This Row],[VariableIndex]]&gt;1,C3521,IF(C3521+1=StepsPerSubsample,0,C3521+1))</f>
        <v>12</v>
      </c>
      <c r="D3522" s="1">
        <f t="shared" si="164"/>
        <v>7</v>
      </c>
      <c r="E3522" s="1" t="str">
        <f>INDEX(Protocol[Mark],MATCH(C3522,Protocol[Step],0))</f>
        <v>11AsTm</v>
      </c>
      <c r="F3522" s="151" t="str">
        <f>INDEX(Variables[Variable],MATCH(Systematic[[#This Row],[VariableIndex]],Variables[Index],0))</f>
        <v>FCR (mt: ROX-corr.)</v>
      </c>
      <c r="G3522" s="134">
        <f>Systematic[[#This Row],[Sample]]*1000000+Systematic[[#This Row],[SubSample]]*10000+Systematic[[#This Row],[VariableIndex]]</f>
        <v>9040007</v>
      </c>
      <c r="H3522" s="134">
        <f>Systematic[[#This Row],[SampleVariableLabel]]+100*Systematic[[#This Row],[State]]</f>
        <v>9041207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9</v>
      </c>
      <c r="B3523" s="1">
        <f t="shared" si="166"/>
        <v>4</v>
      </c>
      <c r="C3523" s="1">
        <f>IF(Systematic[[#This Row],[VariableIndex]]&gt;1,C3522,IF(C3522+1=StepsPerSubsample,0,C3522+1))</f>
        <v>13</v>
      </c>
      <c r="D3523" s="1">
        <f t="shared" ref="D3523:D3586" si="167">IF(D3522=nVariables,1,D3522+1)</f>
        <v>1</v>
      </c>
      <c r="E3523" s="1" t="str">
        <f>INDEX(Protocol[Mark],MATCH(C3523,Protocol[Step],0))</f>
        <v>12Azd</v>
      </c>
      <c r="F3523" s="151" t="str">
        <f>INDEX(Variables[Variable],MATCH(Systematic[[#This Row],[VariableIndex]],Variables[Index],0))</f>
        <v>O2 concentration</v>
      </c>
      <c r="G3523" s="134">
        <f>Systematic[[#This Row],[Sample]]*1000000+Systematic[[#This Row],[SubSample]]*10000+Systematic[[#This Row],[VariableIndex]]</f>
        <v>9040001</v>
      </c>
      <c r="H3523" s="134">
        <f>Systematic[[#This Row],[SampleVariableLabel]]+100*Systematic[[#This Row],[State]]</f>
        <v>9041301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9</v>
      </c>
      <c r="B3524" s="1">
        <f t="shared" si="166"/>
        <v>4</v>
      </c>
      <c r="C3524" s="1">
        <f>IF(Systematic[[#This Row],[VariableIndex]]&gt;1,C3523,IF(C3523+1=StepsPerSubsample,0,C3523+1))</f>
        <v>13</v>
      </c>
      <c r="D3524" s="1">
        <f t="shared" si="167"/>
        <v>2</v>
      </c>
      <c r="E3524" s="1" t="str">
        <f>INDEX(Protocol[Mark],MATCH(C3524,Protocol[Step],0))</f>
        <v>12Azd</v>
      </c>
      <c r="F3524" s="151" t="str">
        <f>INDEX(Variables[Variable],MATCH(Systematic[[#This Row],[VariableIndex]],Variables[Index],0))</f>
        <v>O2 flux per volume</v>
      </c>
      <c r="G3524" s="134">
        <f>Systematic[[#This Row],[Sample]]*1000000+Systematic[[#This Row],[SubSample]]*10000+Systematic[[#This Row],[VariableIndex]]</f>
        <v>9040002</v>
      </c>
      <c r="H3524" s="134">
        <f>Systematic[[#This Row],[SampleVariableLabel]]+100*Systematic[[#This Row],[State]]</f>
        <v>9041302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9</v>
      </c>
      <c r="B3525" s="1">
        <f t="shared" si="166"/>
        <v>4</v>
      </c>
      <c r="C3525" s="1">
        <f>IF(Systematic[[#This Row],[VariableIndex]]&gt;1,C3524,IF(C3524+1=StepsPerSubsample,0,C3524+1))</f>
        <v>13</v>
      </c>
      <c r="D3525" s="1">
        <f t="shared" si="167"/>
        <v>3</v>
      </c>
      <c r="E3525" s="1" t="str">
        <f>INDEX(Protocol[Mark],MATCH(C3525,Protocol[Step],0))</f>
        <v>12Azd</v>
      </c>
      <c r="F3525" s="151" t="str">
        <f>INDEX(Variables[Variable],MATCH(Systematic[[#This Row],[VariableIndex]],Variables[Index],0))</f>
        <v>Specific flux</v>
      </c>
      <c r="G3525" s="134">
        <f>Systematic[[#This Row],[Sample]]*1000000+Systematic[[#This Row],[SubSample]]*10000+Systematic[[#This Row],[VariableIndex]]</f>
        <v>9040003</v>
      </c>
      <c r="H3525" s="134">
        <f>Systematic[[#This Row],[SampleVariableLabel]]+100*Systematic[[#This Row],[State]]</f>
        <v>9041303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9</v>
      </c>
      <c r="B3526" s="1">
        <f t="shared" si="166"/>
        <v>4</v>
      </c>
      <c r="C3526" s="1">
        <f>IF(Systematic[[#This Row],[VariableIndex]]&gt;1,C3525,IF(C3525+1=StepsPerSubsample,0,C3525+1))</f>
        <v>13</v>
      </c>
      <c r="D3526" s="1">
        <f t="shared" si="167"/>
        <v>4</v>
      </c>
      <c r="E3526" s="1" t="str">
        <f>INDEX(Protocol[Mark],MATCH(C3526,Protocol[Step],0))</f>
        <v>12Azd</v>
      </c>
      <c r="F3526" s="151" t="str">
        <f>INDEX(Variables[Variable],MATCH(Systematic[[#This Row],[VariableIndex]],Variables[Index],0))</f>
        <v>Flux control ratio</v>
      </c>
      <c r="G3526" s="134">
        <f>Systematic[[#This Row],[Sample]]*1000000+Systematic[[#This Row],[SubSample]]*10000+Systematic[[#This Row],[VariableIndex]]</f>
        <v>9040004</v>
      </c>
      <c r="H3526" s="134">
        <f>Systematic[[#This Row],[SampleVariableLabel]]+100*Systematic[[#This Row],[State]]</f>
        <v>9041304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9</v>
      </c>
      <c r="B3527" s="1">
        <f t="shared" si="166"/>
        <v>4</v>
      </c>
      <c r="C3527" s="1">
        <f>IF(Systematic[[#This Row],[VariableIndex]]&gt;1,C3526,IF(C3526+1=StepsPerSubsample,0,C3526+1))</f>
        <v>13</v>
      </c>
      <c r="D3527" s="1">
        <f t="shared" si="167"/>
        <v>5</v>
      </c>
      <c r="E3527" s="1" t="str">
        <f>INDEX(Protocol[Mark],MATCH(C3527,Protocol[Step],0))</f>
        <v>12Azd</v>
      </c>
      <c r="F3527" s="151" t="str">
        <f>INDEX(Variables[Variable],MATCH(Systematic[[#This Row],[VariableIndex]],Variables[Index],0))</f>
        <v>Specific flux (mt)</v>
      </c>
      <c r="G3527" s="134">
        <f>Systematic[[#This Row],[Sample]]*1000000+Systematic[[#This Row],[SubSample]]*10000+Systematic[[#This Row],[VariableIndex]]</f>
        <v>9040005</v>
      </c>
      <c r="H3527" s="134">
        <f>Systematic[[#This Row],[SampleVariableLabel]]+100*Systematic[[#This Row],[State]]</f>
        <v>9041305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9</v>
      </c>
      <c r="B3528" s="1">
        <f t="shared" si="166"/>
        <v>4</v>
      </c>
      <c r="C3528" s="1">
        <f>IF(Systematic[[#This Row],[VariableIndex]]&gt;1,C3527,IF(C3527+1=StepsPerSubsample,0,C3527+1))</f>
        <v>13</v>
      </c>
      <c r="D3528" s="1">
        <f t="shared" si="167"/>
        <v>6</v>
      </c>
      <c r="E3528" s="1" t="str">
        <f>INDEX(Protocol[Mark],MATCH(C3528,Protocol[Step],0))</f>
        <v>12Azd</v>
      </c>
      <c r="F3528" s="151" t="str">
        <f>INDEX(Variables[Variable],MATCH(Systematic[[#This Row],[VariableIndex]],Variables[Index],0))</f>
        <v>FCR (mt: ROX-corr.)</v>
      </c>
      <c r="G3528" s="134">
        <f>Systematic[[#This Row],[Sample]]*1000000+Systematic[[#This Row],[SubSample]]*10000+Systematic[[#This Row],[VariableIndex]]</f>
        <v>9040006</v>
      </c>
      <c r="H3528" s="134">
        <f>Systematic[[#This Row],[SampleVariableLabel]]+100*Systematic[[#This Row],[State]]</f>
        <v>9041306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9</v>
      </c>
      <c r="B3529" s="1">
        <f t="shared" si="166"/>
        <v>4</v>
      </c>
      <c r="C3529" s="1">
        <f>IF(Systematic[[#This Row],[VariableIndex]]&gt;1,C3528,IF(C3528+1=StepsPerSubsample,0,C3528+1))</f>
        <v>13</v>
      </c>
      <c r="D3529" s="1">
        <f t="shared" si="167"/>
        <v>7</v>
      </c>
      <c r="E3529" s="1" t="str">
        <f>INDEX(Protocol[Mark],MATCH(C3529,Protocol[Step],0))</f>
        <v>12Azd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9040007</v>
      </c>
      <c r="H3529" s="134">
        <f>Systematic[[#This Row],[SampleVariableLabel]]+100*Systematic[[#This Row],[State]]</f>
        <v>9041307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10</v>
      </c>
      <c r="B3530" s="1">
        <f t="shared" si="166"/>
        <v>1</v>
      </c>
      <c r="C3530" s="1">
        <f>IF(Systematic[[#This Row],[VariableIndex]]&gt;1,C3529,IF(C3529+1=StepsPerSubsample,0,C3529+1))</f>
        <v>0</v>
      </c>
      <c r="D3530" s="1">
        <f t="shared" si="167"/>
        <v>1</v>
      </c>
      <c r="E3530" s="1" t="str">
        <f>INDEX(Protocol[Mark],MATCH(C3530,Protocol[Step],0))</f>
        <v>1ce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10010001</v>
      </c>
      <c r="H3530" s="134">
        <f>Systematic[[#This Row],[SampleVariableLabel]]+100*Systematic[[#This Row],[State]]</f>
        <v>10010001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10</v>
      </c>
      <c r="B3531" s="1">
        <f t="shared" si="166"/>
        <v>1</v>
      </c>
      <c r="C3531" s="1">
        <f>IF(Systematic[[#This Row],[VariableIndex]]&gt;1,C3530,IF(C3530+1=StepsPerSubsample,0,C3530+1))</f>
        <v>0</v>
      </c>
      <c r="D3531" s="1">
        <f t="shared" si="167"/>
        <v>2</v>
      </c>
      <c r="E3531" s="1" t="str">
        <f>INDEX(Protocol[Mark],MATCH(C3531,Protocol[Step],0))</f>
        <v>1ce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10010002</v>
      </c>
      <c r="H3531" s="134">
        <f>Systematic[[#This Row],[SampleVariableLabel]]+100*Systematic[[#This Row],[State]]</f>
        <v>10010002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10</v>
      </c>
      <c r="B3532" s="1">
        <f t="shared" si="166"/>
        <v>1</v>
      </c>
      <c r="C3532" s="1">
        <f>IF(Systematic[[#This Row],[VariableIndex]]&gt;1,C3531,IF(C3531+1=StepsPerSubsample,0,C3531+1))</f>
        <v>0</v>
      </c>
      <c r="D3532" s="1">
        <f t="shared" si="167"/>
        <v>3</v>
      </c>
      <c r="E3532" s="1" t="str">
        <f>INDEX(Protocol[Mark],MATCH(C3532,Protocol[Step],0))</f>
        <v>1ce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10010003</v>
      </c>
      <c r="H3532" s="134">
        <f>Systematic[[#This Row],[SampleVariableLabel]]+100*Systematic[[#This Row],[State]]</f>
        <v>10010003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10</v>
      </c>
      <c r="B3533" s="1">
        <f t="shared" si="166"/>
        <v>1</v>
      </c>
      <c r="C3533" s="1">
        <f>IF(Systematic[[#This Row],[VariableIndex]]&gt;1,C3532,IF(C3532+1=StepsPerSubsample,0,C3532+1))</f>
        <v>0</v>
      </c>
      <c r="D3533" s="1">
        <f t="shared" si="167"/>
        <v>4</v>
      </c>
      <c r="E3533" s="1" t="str">
        <f>INDEX(Protocol[Mark],MATCH(C3533,Protocol[Step],0))</f>
        <v>1ce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10010004</v>
      </c>
      <c r="H3533" s="134">
        <f>Systematic[[#This Row],[SampleVariableLabel]]+100*Systematic[[#This Row],[State]]</f>
        <v>10010004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10</v>
      </c>
      <c r="B3534" s="1">
        <f t="shared" si="166"/>
        <v>1</v>
      </c>
      <c r="C3534" s="1">
        <f>IF(Systematic[[#This Row],[VariableIndex]]&gt;1,C3533,IF(C3533+1=StepsPerSubsample,0,C3533+1))</f>
        <v>0</v>
      </c>
      <c r="D3534" s="1">
        <f t="shared" si="167"/>
        <v>5</v>
      </c>
      <c r="E3534" s="1" t="str">
        <f>INDEX(Protocol[Mark],MATCH(C3534,Protocol[Step],0))</f>
        <v>1ce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10010005</v>
      </c>
      <c r="H3534" s="134">
        <f>Systematic[[#This Row],[SampleVariableLabel]]+100*Systematic[[#This Row],[State]]</f>
        <v>10010005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10</v>
      </c>
      <c r="B3535" s="1">
        <f t="shared" si="166"/>
        <v>1</v>
      </c>
      <c r="C3535" s="1">
        <f>IF(Systematic[[#This Row],[VariableIndex]]&gt;1,C3534,IF(C3534+1=StepsPerSubsample,0,C3534+1))</f>
        <v>0</v>
      </c>
      <c r="D3535" s="1">
        <f t="shared" si="167"/>
        <v>6</v>
      </c>
      <c r="E3535" s="1" t="str">
        <f>INDEX(Protocol[Mark],MATCH(C3535,Protocol[Step],0))</f>
        <v>1ce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10010006</v>
      </c>
      <c r="H3535" s="134">
        <f>Systematic[[#This Row],[SampleVariableLabel]]+100*Systematic[[#This Row],[State]]</f>
        <v>10010006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10</v>
      </c>
      <c r="B3536" s="1">
        <f t="shared" si="166"/>
        <v>1</v>
      </c>
      <c r="C3536" s="1">
        <f>IF(Systematic[[#This Row],[VariableIndex]]&gt;1,C3535,IF(C3535+1=StepsPerSubsample,0,C3535+1))</f>
        <v>0</v>
      </c>
      <c r="D3536" s="1">
        <f t="shared" si="167"/>
        <v>7</v>
      </c>
      <c r="E3536" s="1" t="str">
        <f>INDEX(Protocol[Mark],MATCH(C3536,Protocol[Step],0))</f>
        <v>1ce</v>
      </c>
      <c r="F3536" s="151" t="str">
        <f>INDEX(Variables[Variable],MATCH(Systematic[[#This Row],[VariableIndex]],Variables[Index],0))</f>
        <v>FCR (mt: ROX-corr.)</v>
      </c>
      <c r="G3536" s="134">
        <f>Systematic[[#This Row],[Sample]]*1000000+Systematic[[#This Row],[SubSample]]*10000+Systematic[[#This Row],[VariableIndex]]</f>
        <v>10010007</v>
      </c>
      <c r="H3536" s="134">
        <f>Systematic[[#This Row],[SampleVariableLabel]]+100*Systematic[[#This Row],[State]]</f>
        <v>10010007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10</v>
      </c>
      <c r="B3537" s="1">
        <f t="shared" si="166"/>
        <v>1</v>
      </c>
      <c r="C3537" s="1">
        <f>IF(Systematic[[#This Row],[VariableIndex]]&gt;1,C3536,IF(C3536+1=StepsPerSubsample,0,C3536+1))</f>
        <v>1</v>
      </c>
      <c r="D3537" s="1">
        <f t="shared" si="167"/>
        <v>1</v>
      </c>
      <c r="E3537" s="1" t="str">
        <f>INDEX(Protocol[Mark],MATCH(C3537,Protocol[Step],0))</f>
        <v>2P10</v>
      </c>
      <c r="F3537" s="151" t="str">
        <f>INDEX(Variables[Variable],MATCH(Systematic[[#This Row],[VariableIndex]],Variables[Index],0))</f>
        <v>O2 concentration</v>
      </c>
      <c r="G3537" s="134">
        <f>Systematic[[#This Row],[Sample]]*1000000+Systematic[[#This Row],[SubSample]]*10000+Systematic[[#This Row],[VariableIndex]]</f>
        <v>10010001</v>
      </c>
      <c r="H3537" s="134">
        <f>Systematic[[#This Row],[SampleVariableLabel]]+100*Systematic[[#This Row],[State]]</f>
        <v>10010101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10</v>
      </c>
      <c r="B3538" s="1">
        <f t="shared" si="166"/>
        <v>1</v>
      </c>
      <c r="C3538" s="1">
        <f>IF(Systematic[[#This Row],[VariableIndex]]&gt;1,C3537,IF(C3537+1=StepsPerSubsample,0,C3537+1))</f>
        <v>1</v>
      </c>
      <c r="D3538" s="1">
        <f t="shared" si="167"/>
        <v>2</v>
      </c>
      <c r="E3538" s="1" t="str">
        <f>INDEX(Protocol[Mark],MATCH(C3538,Protocol[Step],0))</f>
        <v>2P10</v>
      </c>
      <c r="F3538" s="151" t="str">
        <f>INDEX(Variables[Variable],MATCH(Systematic[[#This Row],[VariableIndex]],Variables[Index],0))</f>
        <v>O2 flux per volume</v>
      </c>
      <c r="G3538" s="134">
        <f>Systematic[[#This Row],[Sample]]*1000000+Systematic[[#This Row],[SubSample]]*10000+Systematic[[#This Row],[VariableIndex]]</f>
        <v>10010002</v>
      </c>
      <c r="H3538" s="134">
        <f>Systematic[[#This Row],[SampleVariableLabel]]+100*Systematic[[#This Row],[State]]</f>
        <v>10010102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10</v>
      </c>
      <c r="B3539" s="1">
        <f t="shared" si="166"/>
        <v>1</v>
      </c>
      <c r="C3539" s="1">
        <f>IF(Systematic[[#This Row],[VariableIndex]]&gt;1,C3538,IF(C3538+1=StepsPerSubsample,0,C3538+1))</f>
        <v>1</v>
      </c>
      <c r="D3539" s="1">
        <f t="shared" si="167"/>
        <v>3</v>
      </c>
      <c r="E3539" s="1" t="str">
        <f>INDEX(Protocol[Mark],MATCH(C3539,Protocol[Step],0))</f>
        <v>2P10</v>
      </c>
      <c r="F3539" s="151" t="str">
        <f>INDEX(Variables[Variable],MATCH(Systematic[[#This Row],[VariableIndex]],Variables[Index],0))</f>
        <v>Specific flux</v>
      </c>
      <c r="G3539" s="134">
        <f>Systematic[[#This Row],[Sample]]*1000000+Systematic[[#This Row],[SubSample]]*10000+Systematic[[#This Row],[VariableIndex]]</f>
        <v>10010003</v>
      </c>
      <c r="H3539" s="134">
        <f>Systematic[[#This Row],[SampleVariableLabel]]+100*Systematic[[#This Row],[State]]</f>
        <v>10010103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10</v>
      </c>
      <c r="B3540" s="1">
        <f t="shared" si="166"/>
        <v>1</v>
      </c>
      <c r="C3540" s="1">
        <f>IF(Systematic[[#This Row],[VariableIndex]]&gt;1,C3539,IF(C3539+1=StepsPerSubsample,0,C3539+1))</f>
        <v>1</v>
      </c>
      <c r="D3540" s="1">
        <f t="shared" si="167"/>
        <v>4</v>
      </c>
      <c r="E3540" s="1" t="str">
        <f>INDEX(Protocol[Mark],MATCH(C3540,Protocol[Step],0))</f>
        <v>2P10</v>
      </c>
      <c r="F3540" s="151" t="str">
        <f>INDEX(Variables[Variable],MATCH(Systematic[[#This Row],[VariableIndex]],Variables[Index],0))</f>
        <v>Flux control ratio</v>
      </c>
      <c r="G3540" s="134">
        <f>Systematic[[#This Row],[Sample]]*1000000+Systematic[[#This Row],[SubSample]]*10000+Systematic[[#This Row],[VariableIndex]]</f>
        <v>10010004</v>
      </c>
      <c r="H3540" s="134">
        <f>Systematic[[#This Row],[SampleVariableLabel]]+100*Systematic[[#This Row],[State]]</f>
        <v>10010104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10</v>
      </c>
      <c r="B3541" s="1">
        <f t="shared" si="166"/>
        <v>1</v>
      </c>
      <c r="C3541" s="1">
        <f>IF(Systematic[[#This Row],[VariableIndex]]&gt;1,C3540,IF(C3540+1=StepsPerSubsample,0,C3540+1))</f>
        <v>1</v>
      </c>
      <c r="D3541" s="1">
        <f t="shared" si="167"/>
        <v>5</v>
      </c>
      <c r="E3541" s="1" t="str">
        <f>INDEX(Protocol[Mark],MATCH(C3541,Protocol[Step],0))</f>
        <v>2P10</v>
      </c>
      <c r="F3541" s="151" t="str">
        <f>INDEX(Variables[Variable],MATCH(Systematic[[#This Row],[VariableIndex]],Variables[Index],0))</f>
        <v>Specific flux (mt)</v>
      </c>
      <c r="G3541" s="134">
        <f>Systematic[[#This Row],[Sample]]*1000000+Systematic[[#This Row],[SubSample]]*10000+Systematic[[#This Row],[VariableIndex]]</f>
        <v>10010005</v>
      </c>
      <c r="H3541" s="134">
        <f>Systematic[[#This Row],[SampleVariableLabel]]+100*Systematic[[#This Row],[State]]</f>
        <v>10010105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10</v>
      </c>
      <c r="B3542" s="1">
        <f t="shared" si="166"/>
        <v>1</v>
      </c>
      <c r="C3542" s="1">
        <f>IF(Systematic[[#This Row],[VariableIndex]]&gt;1,C3541,IF(C3541+1=StepsPerSubsample,0,C3541+1))</f>
        <v>1</v>
      </c>
      <c r="D3542" s="1">
        <f t="shared" si="167"/>
        <v>6</v>
      </c>
      <c r="E3542" s="1" t="str">
        <f>INDEX(Protocol[Mark],MATCH(C3542,Protocol[Step],0))</f>
        <v>2P10</v>
      </c>
      <c r="F3542" s="151" t="str">
        <f>INDEX(Variables[Variable],MATCH(Systematic[[#This Row],[VariableIndex]],Variables[Index],0))</f>
        <v>FCR (mt: ROX-corr.)</v>
      </c>
      <c r="G3542" s="134">
        <f>Systematic[[#This Row],[Sample]]*1000000+Systematic[[#This Row],[SubSample]]*10000+Systematic[[#This Row],[VariableIndex]]</f>
        <v>10010006</v>
      </c>
      <c r="H3542" s="134">
        <f>Systematic[[#This Row],[SampleVariableLabel]]+100*Systematic[[#This Row],[State]]</f>
        <v>10010106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10</v>
      </c>
      <c r="B3543" s="1">
        <f t="shared" si="166"/>
        <v>1</v>
      </c>
      <c r="C3543" s="1">
        <f>IF(Systematic[[#This Row],[VariableIndex]]&gt;1,C3542,IF(C3542+1=StepsPerSubsample,0,C3542+1))</f>
        <v>1</v>
      </c>
      <c r="D3543" s="1">
        <f t="shared" si="167"/>
        <v>7</v>
      </c>
      <c r="E3543" s="1" t="str">
        <f>INDEX(Protocol[Mark],MATCH(C3543,Protocol[Step],0))</f>
        <v>2P10</v>
      </c>
      <c r="F3543" s="151" t="str">
        <f>INDEX(Variables[Variable],MATCH(Systematic[[#This Row],[VariableIndex]],Variables[Index],0))</f>
        <v>FCR (mt: ROX-corr.)</v>
      </c>
      <c r="G3543" s="134">
        <f>Systematic[[#This Row],[Sample]]*1000000+Systematic[[#This Row],[SubSample]]*10000+Systematic[[#This Row],[VariableIndex]]</f>
        <v>10010007</v>
      </c>
      <c r="H3543" s="134">
        <f>Systematic[[#This Row],[SampleVariableLabel]]+100*Systematic[[#This Row],[State]]</f>
        <v>10010107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10</v>
      </c>
      <c r="B3544" s="1">
        <f t="shared" si="166"/>
        <v>1</v>
      </c>
      <c r="C3544" s="1">
        <f>IF(Systematic[[#This Row],[VariableIndex]]&gt;1,C3543,IF(C3543+1=StepsPerSubsample,0,C3543+1))</f>
        <v>2</v>
      </c>
      <c r="D3544" s="1">
        <f t="shared" si="167"/>
        <v>1</v>
      </c>
      <c r="E3544" s="1" t="str">
        <f>INDEX(Protocol[Mark],MATCH(C3544,Protocol[Step],0))</f>
        <v>3Omy</v>
      </c>
      <c r="F3544" s="151" t="str">
        <f>INDEX(Variables[Variable],MATCH(Systematic[[#This Row],[VariableIndex]],Variables[Index],0))</f>
        <v>O2 concentration</v>
      </c>
      <c r="G3544" s="134">
        <f>Systematic[[#This Row],[Sample]]*1000000+Systematic[[#This Row],[SubSample]]*10000+Systematic[[#This Row],[VariableIndex]]</f>
        <v>10010001</v>
      </c>
      <c r="H3544" s="134">
        <f>Systematic[[#This Row],[SampleVariableLabel]]+100*Systematic[[#This Row],[State]]</f>
        <v>10010201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10</v>
      </c>
      <c r="B3545" s="1">
        <f t="shared" si="166"/>
        <v>1</v>
      </c>
      <c r="C3545" s="1">
        <f>IF(Systematic[[#This Row],[VariableIndex]]&gt;1,C3544,IF(C3544+1=StepsPerSubsample,0,C3544+1))</f>
        <v>2</v>
      </c>
      <c r="D3545" s="1">
        <f t="shared" si="167"/>
        <v>2</v>
      </c>
      <c r="E3545" s="1" t="str">
        <f>INDEX(Protocol[Mark],MATCH(C3545,Protocol[Step],0))</f>
        <v>3Omy</v>
      </c>
      <c r="F3545" s="151" t="str">
        <f>INDEX(Variables[Variable],MATCH(Systematic[[#This Row],[VariableIndex]],Variables[Index],0))</f>
        <v>O2 flux per volume</v>
      </c>
      <c r="G3545" s="134">
        <f>Systematic[[#This Row],[Sample]]*1000000+Systematic[[#This Row],[SubSample]]*10000+Systematic[[#This Row],[VariableIndex]]</f>
        <v>10010002</v>
      </c>
      <c r="H3545" s="134">
        <f>Systematic[[#This Row],[SampleVariableLabel]]+100*Systematic[[#This Row],[State]]</f>
        <v>10010202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10</v>
      </c>
      <c r="B3546" s="1">
        <f t="shared" si="166"/>
        <v>1</v>
      </c>
      <c r="C3546" s="1">
        <f>IF(Systematic[[#This Row],[VariableIndex]]&gt;1,C3545,IF(C3545+1=StepsPerSubsample,0,C3545+1))</f>
        <v>2</v>
      </c>
      <c r="D3546" s="1">
        <f t="shared" si="167"/>
        <v>3</v>
      </c>
      <c r="E3546" s="1" t="str">
        <f>INDEX(Protocol[Mark],MATCH(C3546,Protocol[Step],0))</f>
        <v>3Omy</v>
      </c>
      <c r="F3546" s="151" t="str">
        <f>INDEX(Variables[Variable],MATCH(Systematic[[#This Row],[VariableIndex]],Variables[Index],0))</f>
        <v>Specific flux</v>
      </c>
      <c r="G3546" s="134">
        <f>Systematic[[#This Row],[Sample]]*1000000+Systematic[[#This Row],[SubSample]]*10000+Systematic[[#This Row],[VariableIndex]]</f>
        <v>10010003</v>
      </c>
      <c r="H3546" s="134">
        <f>Systematic[[#This Row],[SampleVariableLabel]]+100*Systematic[[#This Row],[State]]</f>
        <v>10010203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10</v>
      </c>
      <c r="B3547" s="1">
        <f t="shared" si="166"/>
        <v>1</v>
      </c>
      <c r="C3547" s="1">
        <f>IF(Systematic[[#This Row],[VariableIndex]]&gt;1,C3546,IF(C3546+1=StepsPerSubsample,0,C3546+1))</f>
        <v>2</v>
      </c>
      <c r="D3547" s="1">
        <f t="shared" si="167"/>
        <v>4</v>
      </c>
      <c r="E3547" s="1" t="str">
        <f>INDEX(Protocol[Mark],MATCH(C3547,Protocol[Step],0))</f>
        <v>3Omy</v>
      </c>
      <c r="F3547" s="151" t="str">
        <f>INDEX(Variables[Variable],MATCH(Systematic[[#This Row],[VariableIndex]],Variables[Index],0))</f>
        <v>Flux control ratio</v>
      </c>
      <c r="G3547" s="134">
        <f>Systematic[[#This Row],[Sample]]*1000000+Systematic[[#This Row],[SubSample]]*10000+Systematic[[#This Row],[VariableIndex]]</f>
        <v>10010004</v>
      </c>
      <c r="H3547" s="134">
        <f>Systematic[[#This Row],[SampleVariableLabel]]+100*Systematic[[#This Row],[State]]</f>
        <v>10010204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10</v>
      </c>
      <c r="B3548" s="1">
        <f t="shared" si="166"/>
        <v>1</v>
      </c>
      <c r="C3548" s="1">
        <f>IF(Systematic[[#This Row],[VariableIndex]]&gt;1,C3547,IF(C3547+1=StepsPerSubsample,0,C3547+1))</f>
        <v>2</v>
      </c>
      <c r="D3548" s="1">
        <f t="shared" si="167"/>
        <v>5</v>
      </c>
      <c r="E3548" s="1" t="str">
        <f>INDEX(Protocol[Mark],MATCH(C3548,Protocol[Step],0))</f>
        <v>3Omy</v>
      </c>
      <c r="F3548" s="151" t="str">
        <f>INDEX(Variables[Variable],MATCH(Systematic[[#This Row],[VariableIndex]],Variables[Index],0))</f>
        <v>Specific flux (mt)</v>
      </c>
      <c r="G3548" s="134">
        <f>Systematic[[#This Row],[Sample]]*1000000+Systematic[[#This Row],[SubSample]]*10000+Systematic[[#This Row],[VariableIndex]]</f>
        <v>10010005</v>
      </c>
      <c r="H3548" s="134">
        <f>Systematic[[#This Row],[SampleVariableLabel]]+100*Systematic[[#This Row],[State]]</f>
        <v>10010205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10</v>
      </c>
      <c r="B3549" s="1">
        <f t="shared" si="166"/>
        <v>1</v>
      </c>
      <c r="C3549" s="1">
        <f>IF(Systematic[[#This Row],[VariableIndex]]&gt;1,C3548,IF(C3548+1=StepsPerSubsample,0,C3548+1))</f>
        <v>2</v>
      </c>
      <c r="D3549" s="1">
        <f t="shared" si="167"/>
        <v>6</v>
      </c>
      <c r="E3549" s="1" t="str">
        <f>INDEX(Protocol[Mark],MATCH(C3549,Protocol[Step],0))</f>
        <v>3Omy</v>
      </c>
      <c r="F3549" s="151" t="str">
        <f>INDEX(Variables[Variable],MATCH(Systematic[[#This Row],[VariableIndex]],Variables[Index],0))</f>
        <v>FCR (mt: ROX-corr.)</v>
      </c>
      <c r="G3549" s="134">
        <f>Systematic[[#This Row],[Sample]]*1000000+Systematic[[#This Row],[SubSample]]*10000+Systematic[[#This Row],[VariableIndex]]</f>
        <v>10010006</v>
      </c>
      <c r="H3549" s="134">
        <f>Systematic[[#This Row],[SampleVariableLabel]]+100*Systematic[[#This Row],[State]]</f>
        <v>10010206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10</v>
      </c>
      <c r="B3550" s="1">
        <f t="shared" si="166"/>
        <v>1</v>
      </c>
      <c r="C3550" s="1">
        <f>IF(Systematic[[#This Row],[VariableIndex]]&gt;1,C3549,IF(C3549+1=StepsPerSubsample,0,C3549+1))</f>
        <v>2</v>
      </c>
      <c r="D3550" s="1">
        <f t="shared" si="167"/>
        <v>7</v>
      </c>
      <c r="E3550" s="1" t="str">
        <f>INDEX(Protocol[Mark],MATCH(C3550,Protocol[Step],0))</f>
        <v>3Omy</v>
      </c>
      <c r="F3550" s="151" t="str">
        <f>INDEX(Variables[Variable],MATCH(Systematic[[#This Row],[VariableIndex]],Variables[Index],0))</f>
        <v>FCR (mt: ROX-corr.)</v>
      </c>
      <c r="G3550" s="134">
        <f>Systematic[[#This Row],[Sample]]*1000000+Systematic[[#This Row],[SubSample]]*10000+Systematic[[#This Row],[VariableIndex]]</f>
        <v>10010007</v>
      </c>
      <c r="H3550" s="134">
        <f>Systematic[[#This Row],[SampleVariableLabel]]+100*Systematic[[#This Row],[State]]</f>
        <v>10010207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10</v>
      </c>
      <c r="B3551" s="1">
        <f t="shared" si="166"/>
        <v>1</v>
      </c>
      <c r="C3551" s="1">
        <f>IF(Systematic[[#This Row],[VariableIndex]]&gt;1,C3550,IF(C3550+1=StepsPerSubsample,0,C3550+1))</f>
        <v>3</v>
      </c>
      <c r="D3551" s="1">
        <f t="shared" si="167"/>
        <v>1</v>
      </c>
      <c r="E3551" s="1" t="str">
        <f>INDEX(Protocol[Mark],MATCH(C3551,Protocol[Step],0))</f>
        <v>4U</v>
      </c>
      <c r="F3551" s="151" t="str">
        <f>INDEX(Variables[Variable],MATCH(Systematic[[#This Row],[VariableIndex]],Variables[Index],0))</f>
        <v>O2 concentration</v>
      </c>
      <c r="G3551" s="134">
        <f>Systematic[[#This Row],[Sample]]*1000000+Systematic[[#This Row],[SubSample]]*10000+Systematic[[#This Row],[VariableIndex]]</f>
        <v>10010001</v>
      </c>
      <c r="H3551" s="134">
        <f>Systematic[[#This Row],[SampleVariableLabel]]+100*Systematic[[#This Row],[State]]</f>
        <v>10010301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10</v>
      </c>
      <c r="B3552" s="1">
        <f t="shared" si="166"/>
        <v>1</v>
      </c>
      <c r="C3552" s="1">
        <f>IF(Systematic[[#This Row],[VariableIndex]]&gt;1,C3551,IF(C3551+1=StepsPerSubsample,0,C3551+1))</f>
        <v>3</v>
      </c>
      <c r="D3552" s="1">
        <f t="shared" si="167"/>
        <v>2</v>
      </c>
      <c r="E3552" s="1" t="str">
        <f>INDEX(Protocol[Mark],MATCH(C3552,Protocol[Step],0))</f>
        <v>4U</v>
      </c>
      <c r="F3552" s="151" t="str">
        <f>INDEX(Variables[Variable],MATCH(Systematic[[#This Row],[VariableIndex]],Variables[Index],0))</f>
        <v>O2 flux per volume</v>
      </c>
      <c r="G3552" s="134">
        <f>Systematic[[#This Row],[Sample]]*1000000+Systematic[[#This Row],[SubSample]]*10000+Systematic[[#This Row],[VariableIndex]]</f>
        <v>10010002</v>
      </c>
      <c r="H3552" s="134">
        <f>Systematic[[#This Row],[SampleVariableLabel]]+100*Systematic[[#This Row],[State]]</f>
        <v>10010302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10</v>
      </c>
      <c r="B3553" s="1">
        <f t="shared" si="166"/>
        <v>1</v>
      </c>
      <c r="C3553" s="1">
        <f>IF(Systematic[[#This Row],[VariableIndex]]&gt;1,C3552,IF(C3552+1=StepsPerSubsample,0,C3552+1))</f>
        <v>3</v>
      </c>
      <c r="D3553" s="1">
        <f t="shared" si="167"/>
        <v>3</v>
      </c>
      <c r="E3553" s="1" t="str">
        <f>INDEX(Protocol[Mark],MATCH(C3553,Protocol[Step],0))</f>
        <v>4U</v>
      </c>
      <c r="F3553" s="151" t="str">
        <f>INDEX(Variables[Variable],MATCH(Systematic[[#This Row],[VariableIndex]],Variables[Index],0))</f>
        <v>Specific flux</v>
      </c>
      <c r="G3553" s="134">
        <f>Systematic[[#This Row],[Sample]]*1000000+Systematic[[#This Row],[SubSample]]*10000+Systematic[[#This Row],[VariableIndex]]</f>
        <v>10010003</v>
      </c>
      <c r="H3553" s="134">
        <f>Systematic[[#This Row],[SampleVariableLabel]]+100*Systematic[[#This Row],[State]]</f>
        <v>10010303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10</v>
      </c>
      <c r="B3554" s="1">
        <f t="shared" si="166"/>
        <v>1</v>
      </c>
      <c r="C3554" s="1">
        <f>IF(Systematic[[#This Row],[VariableIndex]]&gt;1,C3553,IF(C3553+1=StepsPerSubsample,0,C3553+1))</f>
        <v>3</v>
      </c>
      <c r="D3554" s="1">
        <f t="shared" si="167"/>
        <v>4</v>
      </c>
      <c r="E3554" s="1" t="str">
        <f>INDEX(Protocol[Mark],MATCH(C3554,Protocol[Step],0))</f>
        <v>4U</v>
      </c>
      <c r="F3554" s="151" t="str">
        <f>INDEX(Variables[Variable],MATCH(Systematic[[#This Row],[VariableIndex]],Variables[Index],0))</f>
        <v>Flux control ratio</v>
      </c>
      <c r="G3554" s="134">
        <f>Systematic[[#This Row],[Sample]]*1000000+Systematic[[#This Row],[SubSample]]*10000+Systematic[[#This Row],[VariableIndex]]</f>
        <v>10010004</v>
      </c>
      <c r="H3554" s="134">
        <f>Systematic[[#This Row],[SampleVariableLabel]]+100*Systematic[[#This Row],[State]]</f>
        <v>10010304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10</v>
      </c>
      <c r="B3555" s="1">
        <f t="shared" si="166"/>
        <v>1</v>
      </c>
      <c r="C3555" s="1">
        <f>IF(Systematic[[#This Row],[VariableIndex]]&gt;1,C3554,IF(C3554+1=StepsPerSubsample,0,C3554+1))</f>
        <v>3</v>
      </c>
      <c r="D3555" s="1">
        <f t="shared" si="167"/>
        <v>5</v>
      </c>
      <c r="E3555" s="1" t="str">
        <f>INDEX(Protocol[Mark],MATCH(C3555,Protocol[Step],0))</f>
        <v>4U</v>
      </c>
      <c r="F3555" s="151" t="str">
        <f>INDEX(Variables[Variable],MATCH(Systematic[[#This Row],[VariableIndex]],Variables[Index],0))</f>
        <v>Specific flux (mt)</v>
      </c>
      <c r="G3555" s="134">
        <f>Systematic[[#This Row],[Sample]]*1000000+Systematic[[#This Row],[SubSample]]*10000+Systematic[[#This Row],[VariableIndex]]</f>
        <v>10010005</v>
      </c>
      <c r="H3555" s="134">
        <f>Systematic[[#This Row],[SampleVariableLabel]]+100*Systematic[[#This Row],[State]]</f>
        <v>10010305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10</v>
      </c>
      <c r="B3556" s="1">
        <f t="shared" si="166"/>
        <v>1</v>
      </c>
      <c r="C3556" s="1">
        <f>IF(Systematic[[#This Row],[VariableIndex]]&gt;1,C3555,IF(C3555+1=StepsPerSubsample,0,C3555+1))</f>
        <v>3</v>
      </c>
      <c r="D3556" s="1">
        <f t="shared" si="167"/>
        <v>6</v>
      </c>
      <c r="E3556" s="1" t="str">
        <f>INDEX(Protocol[Mark],MATCH(C3556,Protocol[Step],0))</f>
        <v>4U</v>
      </c>
      <c r="F3556" s="151" t="str">
        <f>INDEX(Variables[Variable],MATCH(Systematic[[#This Row],[VariableIndex]],Variables[Index],0))</f>
        <v>FCR (mt: ROX-corr.)</v>
      </c>
      <c r="G3556" s="134">
        <f>Systematic[[#This Row],[Sample]]*1000000+Systematic[[#This Row],[SubSample]]*10000+Systematic[[#This Row],[VariableIndex]]</f>
        <v>10010006</v>
      </c>
      <c r="H3556" s="134">
        <f>Systematic[[#This Row],[SampleVariableLabel]]+100*Systematic[[#This Row],[State]]</f>
        <v>10010306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10</v>
      </c>
      <c r="B3557" s="1">
        <f t="shared" si="166"/>
        <v>1</v>
      </c>
      <c r="C3557" s="1">
        <f>IF(Systematic[[#This Row],[VariableIndex]]&gt;1,C3556,IF(C3556+1=StepsPerSubsample,0,C3556+1))</f>
        <v>3</v>
      </c>
      <c r="D3557" s="1">
        <f t="shared" si="167"/>
        <v>7</v>
      </c>
      <c r="E3557" s="1" t="str">
        <f>INDEX(Protocol[Mark],MATCH(C3557,Protocol[Step],0))</f>
        <v>4U</v>
      </c>
      <c r="F3557" s="151" t="str">
        <f>INDEX(Variables[Variable],MATCH(Systematic[[#This Row],[VariableIndex]],Variables[Index],0))</f>
        <v>FCR (mt: ROX-corr.)</v>
      </c>
      <c r="G3557" s="134">
        <f>Systematic[[#This Row],[Sample]]*1000000+Systematic[[#This Row],[SubSample]]*10000+Systematic[[#This Row],[VariableIndex]]</f>
        <v>10010007</v>
      </c>
      <c r="H3557" s="134">
        <f>Systematic[[#This Row],[SampleVariableLabel]]+100*Systematic[[#This Row],[State]]</f>
        <v>10010307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10</v>
      </c>
      <c r="B3558" s="1">
        <f t="shared" si="166"/>
        <v>1</v>
      </c>
      <c r="C3558" s="1">
        <f>IF(Systematic[[#This Row],[VariableIndex]]&gt;1,C3557,IF(C3557+1=StepsPerSubsample,0,C3557+1))</f>
        <v>4</v>
      </c>
      <c r="D3558" s="1">
        <f t="shared" si="167"/>
        <v>1</v>
      </c>
      <c r="E3558" s="1" t="str">
        <f>INDEX(Protocol[Mark],MATCH(C3558,Protocol[Step],0))</f>
        <v>5Glc</v>
      </c>
      <c r="F3558" s="151" t="str">
        <f>INDEX(Variables[Variable],MATCH(Systematic[[#This Row],[VariableIndex]],Variables[Index],0))</f>
        <v>O2 concentration</v>
      </c>
      <c r="G3558" s="134">
        <f>Systematic[[#This Row],[Sample]]*1000000+Systematic[[#This Row],[SubSample]]*10000+Systematic[[#This Row],[VariableIndex]]</f>
        <v>10010001</v>
      </c>
      <c r="H3558" s="134">
        <f>Systematic[[#This Row],[SampleVariableLabel]]+100*Systematic[[#This Row],[State]]</f>
        <v>10010401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10</v>
      </c>
      <c r="B3559" s="1">
        <f t="shared" si="166"/>
        <v>1</v>
      </c>
      <c r="C3559" s="1">
        <f>IF(Systematic[[#This Row],[VariableIndex]]&gt;1,C3558,IF(C3558+1=StepsPerSubsample,0,C3558+1))</f>
        <v>4</v>
      </c>
      <c r="D3559" s="1">
        <f t="shared" si="167"/>
        <v>2</v>
      </c>
      <c r="E3559" s="1" t="str">
        <f>INDEX(Protocol[Mark],MATCH(C3559,Protocol[Step],0))</f>
        <v>5Glc</v>
      </c>
      <c r="F3559" s="151" t="str">
        <f>INDEX(Variables[Variable],MATCH(Systematic[[#This Row],[VariableIndex]],Variables[Index],0))</f>
        <v>O2 flux per volume</v>
      </c>
      <c r="G3559" s="134">
        <f>Systematic[[#This Row],[Sample]]*1000000+Systematic[[#This Row],[SubSample]]*10000+Systematic[[#This Row],[VariableIndex]]</f>
        <v>10010002</v>
      </c>
      <c r="H3559" s="134">
        <f>Systematic[[#This Row],[SampleVariableLabel]]+100*Systematic[[#This Row],[State]]</f>
        <v>10010402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10</v>
      </c>
      <c r="B3560" s="1">
        <f t="shared" si="166"/>
        <v>1</v>
      </c>
      <c r="C3560" s="1">
        <f>IF(Systematic[[#This Row],[VariableIndex]]&gt;1,C3559,IF(C3559+1=StepsPerSubsample,0,C3559+1))</f>
        <v>4</v>
      </c>
      <c r="D3560" s="1">
        <f t="shared" si="167"/>
        <v>3</v>
      </c>
      <c r="E3560" s="1" t="str">
        <f>INDEX(Protocol[Mark],MATCH(C3560,Protocol[Step],0))</f>
        <v>5Glc</v>
      </c>
      <c r="F3560" s="151" t="str">
        <f>INDEX(Variables[Variable],MATCH(Systematic[[#This Row],[VariableIndex]],Variables[Index],0))</f>
        <v>Specific flux</v>
      </c>
      <c r="G3560" s="134">
        <f>Systematic[[#This Row],[Sample]]*1000000+Systematic[[#This Row],[SubSample]]*10000+Systematic[[#This Row],[VariableIndex]]</f>
        <v>10010003</v>
      </c>
      <c r="H3560" s="134">
        <f>Systematic[[#This Row],[SampleVariableLabel]]+100*Systematic[[#This Row],[State]]</f>
        <v>10010403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10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4</v>
      </c>
      <c r="D3561" s="1">
        <f t="shared" si="167"/>
        <v>4</v>
      </c>
      <c r="E3561" s="1" t="str">
        <f>INDEX(Protocol[Mark],MATCH(C3561,Protocol[Step],0))</f>
        <v>5Glc</v>
      </c>
      <c r="F3561" s="151" t="str">
        <f>INDEX(Variables[Variable],MATCH(Systematic[[#This Row],[VariableIndex]],Variables[Index],0))</f>
        <v>Flux control ratio</v>
      </c>
      <c r="G3561" s="134">
        <f>Systematic[[#This Row],[Sample]]*1000000+Systematic[[#This Row],[SubSample]]*10000+Systematic[[#This Row],[VariableIndex]]</f>
        <v>10010004</v>
      </c>
      <c r="H3561" s="134">
        <f>Systematic[[#This Row],[SampleVariableLabel]]+100*Systematic[[#This Row],[State]]</f>
        <v>10010404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10</v>
      </c>
      <c r="B3562" s="1">
        <f t="shared" si="169"/>
        <v>1</v>
      </c>
      <c r="C3562" s="1">
        <f>IF(Systematic[[#This Row],[VariableIndex]]&gt;1,C3561,IF(C3561+1=StepsPerSubsample,0,C3561+1))</f>
        <v>4</v>
      </c>
      <c r="D3562" s="1">
        <f t="shared" si="167"/>
        <v>5</v>
      </c>
      <c r="E3562" s="1" t="str">
        <f>INDEX(Protocol[Mark],MATCH(C3562,Protocol[Step],0))</f>
        <v>5Glc</v>
      </c>
      <c r="F3562" s="151" t="str">
        <f>INDEX(Variables[Variable],MATCH(Systematic[[#This Row],[VariableIndex]],Variables[Index],0))</f>
        <v>Specific flux (mt)</v>
      </c>
      <c r="G3562" s="134">
        <f>Systematic[[#This Row],[Sample]]*1000000+Systematic[[#This Row],[SubSample]]*10000+Systematic[[#This Row],[VariableIndex]]</f>
        <v>10010005</v>
      </c>
      <c r="H3562" s="134">
        <f>Systematic[[#This Row],[SampleVariableLabel]]+100*Systematic[[#This Row],[State]]</f>
        <v>10010405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10</v>
      </c>
      <c r="B3563" s="1">
        <f t="shared" si="169"/>
        <v>1</v>
      </c>
      <c r="C3563" s="1">
        <f>IF(Systematic[[#This Row],[VariableIndex]]&gt;1,C3562,IF(C3562+1=StepsPerSubsample,0,C3562+1))</f>
        <v>4</v>
      </c>
      <c r="D3563" s="1">
        <f t="shared" si="167"/>
        <v>6</v>
      </c>
      <c r="E3563" s="1" t="str">
        <f>INDEX(Protocol[Mark],MATCH(C3563,Protocol[Step],0))</f>
        <v>5Glc</v>
      </c>
      <c r="F3563" s="151" t="str">
        <f>INDEX(Variables[Variable],MATCH(Systematic[[#This Row],[VariableIndex]],Variables[Index],0))</f>
        <v>FCR (mt: ROX-corr.)</v>
      </c>
      <c r="G3563" s="134">
        <f>Systematic[[#This Row],[Sample]]*1000000+Systematic[[#This Row],[SubSample]]*10000+Systematic[[#This Row],[VariableIndex]]</f>
        <v>10010006</v>
      </c>
      <c r="H3563" s="134">
        <f>Systematic[[#This Row],[SampleVariableLabel]]+100*Systematic[[#This Row],[State]]</f>
        <v>10010406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10</v>
      </c>
      <c r="B3564" s="1">
        <f t="shared" si="169"/>
        <v>1</v>
      </c>
      <c r="C3564" s="1">
        <f>IF(Systematic[[#This Row],[VariableIndex]]&gt;1,C3563,IF(C3563+1=StepsPerSubsample,0,C3563+1))</f>
        <v>4</v>
      </c>
      <c r="D3564" s="1">
        <f t="shared" si="167"/>
        <v>7</v>
      </c>
      <c r="E3564" s="1" t="str">
        <f>INDEX(Protocol[Mark],MATCH(C3564,Protocol[Step],0))</f>
        <v>5Glc</v>
      </c>
      <c r="F3564" s="151" t="str">
        <f>INDEX(Variables[Variable],MATCH(Systematic[[#This Row],[VariableIndex]],Variables[Index],0))</f>
        <v>FCR (mt: ROX-corr.)</v>
      </c>
      <c r="G3564" s="134">
        <f>Systematic[[#This Row],[Sample]]*1000000+Systematic[[#This Row],[SubSample]]*10000+Systematic[[#This Row],[VariableIndex]]</f>
        <v>10010007</v>
      </c>
      <c r="H3564" s="134">
        <f>Systematic[[#This Row],[SampleVariableLabel]]+100*Systematic[[#This Row],[State]]</f>
        <v>10010407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10</v>
      </c>
      <c r="B3565" s="1">
        <f t="shared" si="169"/>
        <v>1</v>
      </c>
      <c r="C3565" s="1">
        <f>IF(Systematic[[#This Row],[VariableIndex]]&gt;1,C3564,IF(C3564+1=StepsPerSubsample,0,C3564+1))</f>
        <v>5</v>
      </c>
      <c r="D3565" s="1">
        <f t="shared" si="167"/>
        <v>1</v>
      </c>
      <c r="E3565" s="1" t="str">
        <f>INDEX(Protocol[Mark],MATCH(C3565,Protocol[Step],0))</f>
        <v>6M2</v>
      </c>
      <c r="F3565" s="151" t="str">
        <f>INDEX(Variables[Variable],MATCH(Systematic[[#This Row],[VariableIndex]],Variables[Index],0))</f>
        <v>O2 concentration</v>
      </c>
      <c r="G3565" s="134">
        <f>Systematic[[#This Row],[Sample]]*1000000+Systematic[[#This Row],[SubSample]]*10000+Systematic[[#This Row],[VariableIndex]]</f>
        <v>10010001</v>
      </c>
      <c r="H3565" s="134">
        <f>Systematic[[#This Row],[SampleVariableLabel]]+100*Systematic[[#This Row],[State]]</f>
        <v>10010501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10</v>
      </c>
      <c r="B3566" s="1">
        <f t="shared" si="169"/>
        <v>1</v>
      </c>
      <c r="C3566" s="1">
        <f>IF(Systematic[[#This Row],[VariableIndex]]&gt;1,C3565,IF(C3565+1=StepsPerSubsample,0,C3565+1))</f>
        <v>5</v>
      </c>
      <c r="D3566" s="1">
        <f t="shared" si="167"/>
        <v>2</v>
      </c>
      <c r="E3566" s="1" t="str">
        <f>INDEX(Protocol[Mark],MATCH(C3566,Protocol[Step],0))</f>
        <v>6M2</v>
      </c>
      <c r="F3566" s="151" t="str">
        <f>INDEX(Variables[Variable],MATCH(Systematic[[#This Row],[VariableIndex]],Variables[Index],0))</f>
        <v>O2 flux per volume</v>
      </c>
      <c r="G3566" s="134">
        <f>Systematic[[#This Row],[Sample]]*1000000+Systematic[[#This Row],[SubSample]]*10000+Systematic[[#This Row],[VariableIndex]]</f>
        <v>10010002</v>
      </c>
      <c r="H3566" s="134">
        <f>Systematic[[#This Row],[SampleVariableLabel]]+100*Systematic[[#This Row],[State]]</f>
        <v>10010502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10</v>
      </c>
      <c r="B3567" s="1">
        <f t="shared" si="169"/>
        <v>1</v>
      </c>
      <c r="C3567" s="1">
        <f>IF(Systematic[[#This Row],[VariableIndex]]&gt;1,C3566,IF(C3566+1=StepsPerSubsample,0,C3566+1))</f>
        <v>5</v>
      </c>
      <c r="D3567" s="1">
        <f t="shared" si="167"/>
        <v>3</v>
      </c>
      <c r="E3567" s="1" t="str">
        <f>INDEX(Protocol[Mark],MATCH(C3567,Protocol[Step],0))</f>
        <v>6M2</v>
      </c>
      <c r="F3567" s="151" t="str">
        <f>INDEX(Variables[Variable],MATCH(Systematic[[#This Row],[VariableIndex]],Variables[Index],0))</f>
        <v>Specific flux</v>
      </c>
      <c r="G3567" s="134">
        <f>Systematic[[#This Row],[Sample]]*1000000+Systematic[[#This Row],[SubSample]]*10000+Systematic[[#This Row],[VariableIndex]]</f>
        <v>10010003</v>
      </c>
      <c r="H3567" s="134">
        <f>Systematic[[#This Row],[SampleVariableLabel]]+100*Systematic[[#This Row],[State]]</f>
        <v>10010503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10</v>
      </c>
      <c r="B3568" s="1">
        <f t="shared" si="169"/>
        <v>1</v>
      </c>
      <c r="C3568" s="1">
        <f>IF(Systematic[[#This Row],[VariableIndex]]&gt;1,C3567,IF(C3567+1=StepsPerSubsample,0,C3567+1))</f>
        <v>5</v>
      </c>
      <c r="D3568" s="1">
        <f t="shared" si="167"/>
        <v>4</v>
      </c>
      <c r="E3568" s="1" t="str">
        <f>INDEX(Protocol[Mark],MATCH(C3568,Protocol[Step],0))</f>
        <v>6M2</v>
      </c>
      <c r="F3568" s="151" t="str">
        <f>INDEX(Variables[Variable],MATCH(Systematic[[#This Row],[VariableIndex]],Variables[Index],0))</f>
        <v>Flux control ratio</v>
      </c>
      <c r="G3568" s="134">
        <f>Systematic[[#This Row],[Sample]]*1000000+Systematic[[#This Row],[SubSample]]*10000+Systematic[[#This Row],[VariableIndex]]</f>
        <v>10010004</v>
      </c>
      <c r="H3568" s="134">
        <f>Systematic[[#This Row],[SampleVariableLabel]]+100*Systematic[[#This Row],[State]]</f>
        <v>10010504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10</v>
      </c>
      <c r="B3569" s="1">
        <f t="shared" si="169"/>
        <v>1</v>
      </c>
      <c r="C3569" s="1">
        <f>IF(Systematic[[#This Row],[VariableIndex]]&gt;1,C3568,IF(C3568+1=StepsPerSubsample,0,C3568+1))</f>
        <v>5</v>
      </c>
      <c r="D3569" s="1">
        <f t="shared" si="167"/>
        <v>5</v>
      </c>
      <c r="E3569" s="1" t="str">
        <f>INDEX(Protocol[Mark],MATCH(C3569,Protocol[Step],0))</f>
        <v>6M2</v>
      </c>
      <c r="F3569" s="151" t="str">
        <f>INDEX(Variables[Variable],MATCH(Systematic[[#This Row],[VariableIndex]],Variables[Index],0))</f>
        <v>Specific flux (mt)</v>
      </c>
      <c r="G3569" s="134">
        <f>Systematic[[#This Row],[Sample]]*1000000+Systematic[[#This Row],[SubSample]]*10000+Systematic[[#This Row],[VariableIndex]]</f>
        <v>10010005</v>
      </c>
      <c r="H3569" s="134">
        <f>Systematic[[#This Row],[SampleVariableLabel]]+100*Systematic[[#This Row],[State]]</f>
        <v>10010505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10</v>
      </c>
      <c r="B3570" s="1">
        <f t="shared" si="169"/>
        <v>1</v>
      </c>
      <c r="C3570" s="1">
        <f>IF(Systematic[[#This Row],[VariableIndex]]&gt;1,C3569,IF(C3569+1=StepsPerSubsample,0,C3569+1))</f>
        <v>5</v>
      </c>
      <c r="D3570" s="1">
        <f t="shared" si="167"/>
        <v>6</v>
      </c>
      <c r="E3570" s="1" t="str">
        <f>INDEX(Protocol[Mark],MATCH(C3570,Protocol[Step],0))</f>
        <v>6M2</v>
      </c>
      <c r="F3570" s="151" t="str">
        <f>INDEX(Variables[Variable],MATCH(Systematic[[#This Row],[VariableIndex]],Variables[Index],0))</f>
        <v>FCR (mt: ROX-corr.)</v>
      </c>
      <c r="G3570" s="134">
        <f>Systematic[[#This Row],[Sample]]*1000000+Systematic[[#This Row],[SubSample]]*10000+Systematic[[#This Row],[VariableIndex]]</f>
        <v>10010006</v>
      </c>
      <c r="H3570" s="134">
        <f>Systematic[[#This Row],[SampleVariableLabel]]+100*Systematic[[#This Row],[State]]</f>
        <v>10010506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10</v>
      </c>
      <c r="B3571" s="1">
        <f t="shared" si="169"/>
        <v>1</v>
      </c>
      <c r="C3571" s="1">
        <f>IF(Systematic[[#This Row],[VariableIndex]]&gt;1,C3570,IF(C3570+1=StepsPerSubsample,0,C3570+1))</f>
        <v>5</v>
      </c>
      <c r="D3571" s="1">
        <f t="shared" si="167"/>
        <v>7</v>
      </c>
      <c r="E3571" s="1" t="str">
        <f>INDEX(Protocol[Mark],MATCH(C3571,Protocol[Step],0))</f>
        <v>6M2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10010007</v>
      </c>
      <c r="H3571" s="134">
        <f>Systematic[[#This Row],[SampleVariableLabel]]+100*Systematic[[#This Row],[State]]</f>
        <v>10010507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10</v>
      </c>
      <c r="B3572" s="1">
        <f t="shared" si="169"/>
        <v>1</v>
      </c>
      <c r="C3572" s="1">
        <f>IF(Systematic[[#This Row],[VariableIndex]]&gt;1,C3571,IF(C3571+1=StepsPerSubsample,0,C3571+1))</f>
        <v>6</v>
      </c>
      <c r="D3572" s="1">
        <f t="shared" si="16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10010001</v>
      </c>
      <c r="H3572" s="134">
        <f>Systematic[[#This Row],[SampleVariableLabel]]+100*Systematic[[#This Row],[State]]</f>
        <v>10010601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10</v>
      </c>
      <c r="B3573" s="1">
        <f t="shared" si="169"/>
        <v>1</v>
      </c>
      <c r="C3573" s="1">
        <f>IF(Systematic[[#This Row],[VariableIndex]]&gt;1,C3572,IF(C3572+1=StepsPerSubsample,0,C3572+1))</f>
        <v>6</v>
      </c>
      <c r="D3573" s="1">
        <f t="shared" si="16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10010002</v>
      </c>
      <c r="H3573" s="134">
        <f>Systematic[[#This Row],[SampleVariableLabel]]+100*Systematic[[#This Row],[State]]</f>
        <v>10010602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10</v>
      </c>
      <c r="B3574" s="1">
        <f t="shared" si="169"/>
        <v>1</v>
      </c>
      <c r="C3574" s="1">
        <f>IF(Systematic[[#This Row],[VariableIndex]]&gt;1,C3573,IF(C3573+1=StepsPerSubsample,0,C3573+1))</f>
        <v>6</v>
      </c>
      <c r="D3574" s="1">
        <f t="shared" si="167"/>
        <v>3</v>
      </c>
      <c r="E3574" s="1" t="str">
        <f>INDEX(Protocol[Mark],MATCH(C3574,Protocol[Step],0))</f>
        <v>7Rot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10010003</v>
      </c>
      <c r="H3574" s="134">
        <f>Systematic[[#This Row],[SampleVariableLabel]]+100*Systematic[[#This Row],[State]]</f>
        <v>10010603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10</v>
      </c>
      <c r="B3575" s="1">
        <f t="shared" si="169"/>
        <v>1</v>
      </c>
      <c r="C3575" s="1">
        <f>IF(Systematic[[#This Row],[VariableIndex]]&gt;1,C3574,IF(C3574+1=StepsPerSubsample,0,C3574+1))</f>
        <v>6</v>
      </c>
      <c r="D3575" s="1">
        <f t="shared" si="167"/>
        <v>4</v>
      </c>
      <c r="E3575" s="1" t="str">
        <f>INDEX(Protocol[Mark],MATCH(C3575,Protocol[Step],0))</f>
        <v>7Rot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10010004</v>
      </c>
      <c r="H3575" s="134">
        <f>Systematic[[#This Row],[SampleVariableLabel]]+100*Systematic[[#This Row],[State]]</f>
        <v>10010604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10</v>
      </c>
      <c r="B3576" s="1">
        <f t="shared" si="169"/>
        <v>1</v>
      </c>
      <c r="C3576" s="1">
        <f>IF(Systematic[[#This Row],[VariableIndex]]&gt;1,C3575,IF(C3575+1=StepsPerSubsample,0,C3575+1))</f>
        <v>6</v>
      </c>
      <c r="D3576" s="1">
        <f t="shared" si="167"/>
        <v>5</v>
      </c>
      <c r="E3576" s="1" t="str">
        <f>INDEX(Protocol[Mark],MATCH(C3576,Protocol[Step],0))</f>
        <v>7Rot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10010005</v>
      </c>
      <c r="H3576" s="134">
        <f>Systematic[[#This Row],[SampleVariableLabel]]+100*Systematic[[#This Row],[State]]</f>
        <v>10010605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10</v>
      </c>
      <c r="B3577" s="1">
        <f t="shared" si="169"/>
        <v>1</v>
      </c>
      <c r="C3577" s="1">
        <f>IF(Systematic[[#This Row],[VariableIndex]]&gt;1,C3576,IF(C3576+1=StepsPerSubsample,0,C3576+1))</f>
        <v>6</v>
      </c>
      <c r="D3577" s="1">
        <f t="shared" si="167"/>
        <v>6</v>
      </c>
      <c r="E3577" s="1" t="str">
        <f>INDEX(Protocol[Mark],MATCH(C3577,Protocol[Step],0))</f>
        <v>7Rot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10010006</v>
      </c>
      <c r="H3577" s="134">
        <f>Systematic[[#This Row],[SampleVariableLabel]]+100*Systematic[[#This Row],[State]]</f>
        <v>10010606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10</v>
      </c>
      <c r="B3578" s="1">
        <f t="shared" si="169"/>
        <v>1</v>
      </c>
      <c r="C3578" s="1">
        <f>IF(Systematic[[#This Row],[VariableIndex]]&gt;1,C3577,IF(C3577+1=StepsPerSubsample,0,C3577+1))</f>
        <v>6</v>
      </c>
      <c r="D3578" s="1">
        <f t="shared" si="167"/>
        <v>7</v>
      </c>
      <c r="E3578" s="1" t="str">
        <f>INDEX(Protocol[Mark],MATCH(C3578,Protocol[Step],0))</f>
        <v>7Rot</v>
      </c>
      <c r="F3578" s="151" t="str">
        <f>INDEX(Variables[Variable],MATCH(Systematic[[#This Row],[VariableIndex]],Variables[Index],0))</f>
        <v>FCR (mt: ROX-corr.)</v>
      </c>
      <c r="G3578" s="134">
        <f>Systematic[[#This Row],[Sample]]*1000000+Systematic[[#This Row],[SubSample]]*10000+Systematic[[#This Row],[VariableIndex]]</f>
        <v>10010007</v>
      </c>
      <c r="H3578" s="134">
        <f>Systematic[[#This Row],[SampleVariableLabel]]+100*Systematic[[#This Row],[State]]</f>
        <v>10010607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10</v>
      </c>
      <c r="B3579" s="1">
        <f t="shared" si="169"/>
        <v>1</v>
      </c>
      <c r="C3579" s="1">
        <f>IF(Systematic[[#This Row],[VariableIndex]]&gt;1,C3578,IF(C3578+1=StepsPerSubsample,0,C3578+1))</f>
        <v>7</v>
      </c>
      <c r="D3579" s="1">
        <f t="shared" si="167"/>
        <v>1</v>
      </c>
      <c r="E3579" s="1" t="str">
        <f>INDEX(Protocol[Mark],MATCH(C3579,Protocol[Step],0))</f>
        <v>8S</v>
      </c>
      <c r="F3579" s="151" t="str">
        <f>INDEX(Variables[Variable],MATCH(Systematic[[#This Row],[VariableIndex]],Variables[Index],0))</f>
        <v>O2 concentration</v>
      </c>
      <c r="G3579" s="134">
        <f>Systematic[[#This Row],[Sample]]*1000000+Systematic[[#This Row],[SubSample]]*10000+Systematic[[#This Row],[VariableIndex]]</f>
        <v>10010001</v>
      </c>
      <c r="H3579" s="134">
        <f>Systematic[[#This Row],[SampleVariableLabel]]+100*Systematic[[#This Row],[State]]</f>
        <v>10010701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10</v>
      </c>
      <c r="B3580" s="1">
        <f t="shared" si="169"/>
        <v>1</v>
      </c>
      <c r="C3580" s="1">
        <f>IF(Systematic[[#This Row],[VariableIndex]]&gt;1,C3579,IF(C3579+1=StepsPerSubsample,0,C3579+1))</f>
        <v>7</v>
      </c>
      <c r="D3580" s="1">
        <f t="shared" si="167"/>
        <v>2</v>
      </c>
      <c r="E3580" s="1" t="str">
        <f>INDEX(Protocol[Mark],MATCH(C3580,Protocol[Step],0))</f>
        <v>8S</v>
      </c>
      <c r="F3580" s="151" t="str">
        <f>INDEX(Variables[Variable],MATCH(Systematic[[#This Row],[VariableIndex]],Variables[Index],0))</f>
        <v>O2 flux per volume</v>
      </c>
      <c r="G3580" s="134">
        <f>Systematic[[#This Row],[Sample]]*1000000+Systematic[[#This Row],[SubSample]]*10000+Systematic[[#This Row],[VariableIndex]]</f>
        <v>10010002</v>
      </c>
      <c r="H3580" s="134">
        <f>Systematic[[#This Row],[SampleVariableLabel]]+100*Systematic[[#This Row],[State]]</f>
        <v>10010702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10</v>
      </c>
      <c r="B3581" s="1">
        <f t="shared" si="169"/>
        <v>1</v>
      </c>
      <c r="C3581" s="1">
        <f>IF(Systematic[[#This Row],[VariableIndex]]&gt;1,C3580,IF(C3580+1=StepsPerSubsample,0,C3580+1))</f>
        <v>7</v>
      </c>
      <c r="D3581" s="1">
        <f t="shared" si="167"/>
        <v>3</v>
      </c>
      <c r="E3581" s="1" t="str">
        <f>INDEX(Protocol[Mark],MATCH(C3581,Protocol[Step],0))</f>
        <v>8S</v>
      </c>
      <c r="F3581" s="151" t="str">
        <f>INDEX(Variables[Variable],MATCH(Systematic[[#This Row],[VariableIndex]],Variables[Index],0))</f>
        <v>Specific flux</v>
      </c>
      <c r="G3581" s="134">
        <f>Systematic[[#This Row],[Sample]]*1000000+Systematic[[#This Row],[SubSample]]*10000+Systematic[[#This Row],[VariableIndex]]</f>
        <v>10010003</v>
      </c>
      <c r="H3581" s="134">
        <f>Systematic[[#This Row],[SampleVariableLabel]]+100*Systematic[[#This Row],[State]]</f>
        <v>10010703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10</v>
      </c>
      <c r="B3582" s="1">
        <f t="shared" si="169"/>
        <v>1</v>
      </c>
      <c r="C3582" s="1">
        <f>IF(Systematic[[#This Row],[VariableIndex]]&gt;1,C3581,IF(C3581+1=StepsPerSubsample,0,C3581+1))</f>
        <v>7</v>
      </c>
      <c r="D3582" s="1">
        <f t="shared" si="167"/>
        <v>4</v>
      </c>
      <c r="E3582" s="1" t="str">
        <f>INDEX(Protocol[Mark],MATCH(C3582,Protocol[Step],0))</f>
        <v>8S</v>
      </c>
      <c r="F3582" s="151" t="str">
        <f>INDEX(Variables[Variable],MATCH(Systematic[[#This Row],[VariableIndex]],Variables[Index],0))</f>
        <v>Flux control ratio</v>
      </c>
      <c r="G3582" s="134">
        <f>Systematic[[#This Row],[Sample]]*1000000+Systematic[[#This Row],[SubSample]]*10000+Systematic[[#This Row],[VariableIndex]]</f>
        <v>10010004</v>
      </c>
      <c r="H3582" s="134">
        <f>Systematic[[#This Row],[SampleVariableLabel]]+100*Systematic[[#This Row],[State]]</f>
        <v>10010704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10</v>
      </c>
      <c r="B3583" s="1">
        <f t="shared" si="169"/>
        <v>1</v>
      </c>
      <c r="C3583" s="1">
        <f>IF(Systematic[[#This Row],[VariableIndex]]&gt;1,C3582,IF(C3582+1=StepsPerSubsample,0,C3582+1))</f>
        <v>7</v>
      </c>
      <c r="D3583" s="1">
        <f t="shared" si="167"/>
        <v>5</v>
      </c>
      <c r="E3583" s="1" t="str">
        <f>INDEX(Protocol[Mark],MATCH(C3583,Protocol[Step],0))</f>
        <v>8S</v>
      </c>
      <c r="F3583" s="151" t="str">
        <f>INDEX(Variables[Variable],MATCH(Systematic[[#This Row],[VariableIndex]],Variables[Index],0))</f>
        <v>Specific flux (mt)</v>
      </c>
      <c r="G3583" s="134">
        <f>Systematic[[#This Row],[Sample]]*1000000+Systematic[[#This Row],[SubSample]]*10000+Systematic[[#This Row],[VariableIndex]]</f>
        <v>10010005</v>
      </c>
      <c r="H3583" s="134">
        <f>Systematic[[#This Row],[SampleVariableLabel]]+100*Systematic[[#This Row],[State]]</f>
        <v>10010705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10</v>
      </c>
      <c r="B3584" s="1">
        <f t="shared" si="169"/>
        <v>1</v>
      </c>
      <c r="C3584" s="1">
        <f>IF(Systematic[[#This Row],[VariableIndex]]&gt;1,C3583,IF(C3583+1=StepsPerSubsample,0,C3583+1))</f>
        <v>7</v>
      </c>
      <c r="D3584" s="1">
        <f t="shared" si="167"/>
        <v>6</v>
      </c>
      <c r="E3584" s="1" t="str">
        <f>INDEX(Protocol[Mark],MATCH(C3584,Protocol[Step],0))</f>
        <v>8S</v>
      </c>
      <c r="F3584" s="151" t="str">
        <f>INDEX(Variables[Variable],MATCH(Systematic[[#This Row],[VariableIndex]],Variables[Index],0))</f>
        <v>FCR (mt: ROX-corr.)</v>
      </c>
      <c r="G3584" s="134">
        <f>Systematic[[#This Row],[Sample]]*1000000+Systematic[[#This Row],[SubSample]]*10000+Systematic[[#This Row],[VariableIndex]]</f>
        <v>10010006</v>
      </c>
      <c r="H3584" s="134">
        <f>Systematic[[#This Row],[SampleVariableLabel]]+100*Systematic[[#This Row],[State]]</f>
        <v>10010706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10</v>
      </c>
      <c r="B3585" s="1">
        <f t="shared" si="169"/>
        <v>1</v>
      </c>
      <c r="C3585" s="1">
        <f>IF(Systematic[[#This Row],[VariableIndex]]&gt;1,C3584,IF(C3584+1=StepsPerSubsample,0,C3584+1))</f>
        <v>7</v>
      </c>
      <c r="D3585" s="1">
        <f t="shared" si="167"/>
        <v>7</v>
      </c>
      <c r="E3585" s="1" t="str">
        <f>INDEX(Protocol[Mark],MATCH(C3585,Protocol[Step],0))</f>
        <v>8S</v>
      </c>
      <c r="F3585" s="151" t="str">
        <f>INDEX(Variables[Variable],MATCH(Systematic[[#This Row],[VariableIndex]],Variables[Index],0))</f>
        <v>FCR (mt: ROX-corr.)</v>
      </c>
      <c r="G3585" s="134">
        <f>Systematic[[#This Row],[Sample]]*1000000+Systematic[[#This Row],[SubSample]]*10000+Systematic[[#This Row],[VariableIndex]]</f>
        <v>10010007</v>
      </c>
      <c r="H3585" s="134">
        <f>Systematic[[#This Row],[SampleVariableLabel]]+100*Systematic[[#This Row],[State]]</f>
        <v>10010707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10</v>
      </c>
      <c r="B3586" s="1">
        <f t="shared" si="169"/>
        <v>1</v>
      </c>
      <c r="C3586" s="1">
        <f>IF(Systematic[[#This Row],[VariableIndex]]&gt;1,C3585,IF(C3585+1=StepsPerSubsample,0,C3585+1))</f>
        <v>8</v>
      </c>
      <c r="D3586" s="1">
        <f t="shared" si="167"/>
        <v>1</v>
      </c>
      <c r="E3586" s="1" t="str">
        <f>INDEX(Protocol[Mark],MATCH(C3586,Protocol[Step],0))</f>
        <v>9Dig</v>
      </c>
      <c r="F3586" s="151" t="str">
        <f>INDEX(Variables[Variable],MATCH(Systematic[[#This Row],[VariableIndex]],Variables[Index],0))</f>
        <v>O2 concentration</v>
      </c>
      <c r="G3586" s="134">
        <f>Systematic[[#This Row],[Sample]]*1000000+Systematic[[#This Row],[SubSample]]*10000+Systematic[[#This Row],[VariableIndex]]</f>
        <v>10010001</v>
      </c>
      <c r="H3586" s="134">
        <f>Systematic[[#This Row],[SampleVariableLabel]]+100*Systematic[[#This Row],[State]]</f>
        <v>10010801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10</v>
      </c>
      <c r="B3587" s="1">
        <f t="shared" si="169"/>
        <v>1</v>
      </c>
      <c r="C3587" s="1">
        <f>IF(Systematic[[#This Row],[VariableIndex]]&gt;1,C3586,IF(C3586+1=StepsPerSubsample,0,C3586+1))</f>
        <v>8</v>
      </c>
      <c r="D3587" s="1">
        <f t="shared" ref="D3587:D3650" si="170">IF(D3586=nVariables,1,D3586+1)</f>
        <v>2</v>
      </c>
      <c r="E3587" s="1" t="str">
        <f>INDEX(Protocol[Mark],MATCH(C3587,Protocol[Step],0))</f>
        <v>9Dig</v>
      </c>
      <c r="F3587" s="151" t="str">
        <f>INDEX(Variables[Variable],MATCH(Systematic[[#This Row],[VariableIndex]],Variables[Index],0))</f>
        <v>O2 flux per volume</v>
      </c>
      <c r="G3587" s="134">
        <f>Systematic[[#This Row],[Sample]]*1000000+Systematic[[#This Row],[SubSample]]*10000+Systematic[[#This Row],[VariableIndex]]</f>
        <v>10010002</v>
      </c>
      <c r="H3587" s="134">
        <f>Systematic[[#This Row],[SampleVariableLabel]]+100*Systematic[[#This Row],[State]]</f>
        <v>10010802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10</v>
      </c>
      <c r="B3588" s="1">
        <f t="shared" si="169"/>
        <v>1</v>
      </c>
      <c r="C3588" s="1">
        <f>IF(Systematic[[#This Row],[VariableIndex]]&gt;1,C3587,IF(C3587+1=StepsPerSubsample,0,C3587+1))</f>
        <v>8</v>
      </c>
      <c r="D3588" s="1">
        <f t="shared" si="170"/>
        <v>3</v>
      </c>
      <c r="E3588" s="1" t="str">
        <f>INDEX(Protocol[Mark],MATCH(C3588,Protocol[Step],0))</f>
        <v>9Dig</v>
      </c>
      <c r="F3588" s="151" t="str">
        <f>INDEX(Variables[Variable],MATCH(Systematic[[#This Row],[VariableIndex]],Variables[Index],0))</f>
        <v>Specific flux</v>
      </c>
      <c r="G3588" s="134">
        <f>Systematic[[#This Row],[Sample]]*1000000+Systematic[[#This Row],[SubSample]]*10000+Systematic[[#This Row],[VariableIndex]]</f>
        <v>10010003</v>
      </c>
      <c r="H3588" s="134">
        <f>Systematic[[#This Row],[SampleVariableLabel]]+100*Systematic[[#This Row],[State]]</f>
        <v>10010803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10</v>
      </c>
      <c r="B3589" s="1">
        <f t="shared" si="169"/>
        <v>1</v>
      </c>
      <c r="C3589" s="1">
        <f>IF(Systematic[[#This Row],[VariableIndex]]&gt;1,C3588,IF(C3588+1=StepsPerSubsample,0,C3588+1))</f>
        <v>8</v>
      </c>
      <c r="D3589" s="1">
        <f t="shared" si="170"/>
        <v>4</v>
      </c>
      <c r="E3589" s="1" t="str">
        <f>INDEX(Protocol[Mark],MATCH(C3589,Protocol[Step],0))</f>
        <v>9Dig</v>
      </c>
      <c r="F3589" s="151" t="str">
        <f>INDEX(Variables[Variable],MATCH(Systematic[[#This Row],[VariableIndex]],Variables[Index],0))</f>
        <v>Flux control ratio</v>
      </c>
      <c r="G3589" s="134">
        <f>Systematic[[#This Row],[Sample]]*1000000+Systematic[[#This Row],[SubSample]]*10000+Systematic[[#This Row],[VariableIndex]]</f>
        <v>10010004</v>
      </c>
      <c r="H3589" s="134">
        <f>Systematic[[#This Row],[SampleVariableLabel]]+100*Systematic[[#This Row],[State]]</f>
        <v>10010804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10</v>
      </c>
      <c r="B3590" s="1">
        <f t="shared" si="169"/>
        <v>1</v>
      </c>
      <c r="C3590" s="1">
        <f>IF(Systematic[[#This Row],[VariableIndex]]&gt;1,C3589,IF(C3589+1=StepsPerSubsample,0,C3589+1))</f>
        <v>8</v>
      </c>
      <c r="D3590" s="1">
        <f t="shared" si="170"/>
        <v>5</v>
      </c>
      <c r="E3590" s="1" t="str">
        <f>INDEX(Protocol[Mark],MATCH(C3590,Protocol[Step],0))</f>
        <v>9Dig</v>
      </c>
      <c r="F3590" s="151" t="str">
        <f>INDEX(Variables[Variable],MATCH(Systematic[[#This Row],[VariableIndex]],Variables[Index],0))</f>
        <v>Specific flux (mt)</v>
      </c>
      <c r="G3590" s="134">
        <f>Systematic[[#This Row],[Sample]]*1000000+Systematic[[#This Row],[SubSample]]*10000+Systematic[[#This Row],[VariableIndex]]</f>
        <v>10010005</v>
      </c>
      <c r="H3590" s="134">
        <f>Systematic[[#This Row],[SampleVariableLabel]]+100*Systematic[[#This Row],[State]]</f>
        <v>10010805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10</v>
      </c>
      <c r="B3591" s="1">
        <f t="shared" si="169"/>
        <v>1</v>
      </c>
      <c r="C3591" s="1">
        <f>IF(Systematic[[#This Row],[VariableIndex]]&gt;1,C3590,IF(C3590+1=StepsPerSubsample,0,C3590+1))</f>
        <v>8</v>
      </c>
      <c r="D3591" s="1">
        <f t="shared" si="170"/>
        <v>6</v>
      </c>
      <c r="E3591" s="1" t="str">
        <f>INDEX(Protocol[Mark],MATCH(C3591,Protocol[Step],0))</f>
        <v>9Dig</v>
      </c>
      <c r="F3591" s="151" t="str">
        <f>INDEX(Variables[Variable],MATCH(Systematic[[#This Row],[VariableIndex]],Variables[Index],0))</f>
        <v>FCR (mt: ROX-corr.)</v>
      </c>
      <c r="G3591" s="134">
        <f>Systematic[[#This Row],[Sample]]*1000000+Systematic[[#This Row],[SubSample]]*10000+Systematic[[#This Row],[VariableIndex]]</f>
        <v>10010006</v>
      </c>
      <c r="H3591" s="134">
        <f>Systematic[[#This Row],[SampleVariableLabel]]+100*Systematic[[#This Row],[State]]</f>
        <v>10010806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10</v>
      </c>
      <c r="B3592" s="1">
        <f t="shared" si="169"/>
        <v>1</v>
      </c>
      <c r="C3592" s="1">
        <f>IF(Systematic[[#This Row],[VariableIndex]]&gt;1,C3591,IF(C3591+1=StepsPerSubsample,0,C3591+1))</f>
        <v>8</v>
      </c>
      <c r="D3592" s="1">
        <f t="shared" si="170"/>
        <v>7</v>
      </c>
      <c r="E3592" s="1" t="str">
        <f>INDEX(Protocol[Mark],MATCH(C3592,Protocol[Step],0))</f>
        <v>9Dig</v>
      </c>
      <c r="F3592" s="151" t="str">
        <f>INDEX(Variables[Variable],MATCH(Systematic[[#This Row],[VariableIndex]],Variables[Index],0))</f>
        <v>FCR (mt: ROX-corr.)</v>
      </c>
      <c r="G3592" s="134">
        <f>Systematic[[#This Row],[Sample]]*1000000+Systematic[[#This Row],[SubSample]]*10000+Systematic[[#This Row],[VariableIndex]]</f>
        <v>10010007</v>
      </c>
      <c r="H3592" s="134">
        <f>Systematic[[#This Row],[SampleVariableLabel]]+100*Systematic[[#This Row],[State]]</f>
        <v>10010807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10</v>
      </c>
      <c r="B3593" s="1">
        <f t="shared" si="169"/>
        <v>1</v>
      </c>
      <c r="C3593" s="1">
        <f>IF(Systematic[[#This Row],[VariableIndex]]&gt;1,C3592,IF(C3592+1=StepsPerSubsample,0,C3592+1))</f>
        <v>9</v>
      </c>
      <c r="D3593" s="1">
        <f t="shared" si="170"/>
        <v>1</v>
      </c>
      <c r="E3593" s="1" t="str">
        <f>INDEX(Protocol[Mark],MATCH(C3593,Protocol[Step],0))</f>
        <v>9U</v>
      </c>
      <c r="F3593" s="151" t="str">
        <f>INDEX(Variables[Variable],MATCH(Systematic[[#This Row],[VariableIndex]],Variables[Index],0))</f>
        <v>O2 concentration</v>
      </c>
      <c r="G3593" s="134">
        <f>Systematic[[#This Row],[Sample]]*1000000+Systematic[[#This Row],[SubSample]]*10000+Systematic[[#This Row],[VariableIndex]]</f>
        <v>10010001</v>
      </c>
      <c r="H3593" s="134">
        <f>Systematic[[#This Row],[SampleVariableLabel]]+100*Systematic[[#This Row],[State]]</f>
        <v>10010901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10</v>
      </c>
      <c r="B3594" s="1">
        <f t="shared" si="169"/>
        <v>1</v>
      </c>
      <c r="C3594" s="1">
        <f>IF(Systematic[[#This Row],[VariableIndex]]&gt;1,C3593,IF(C3593+1=StepsPerSubsample,0,C3593+1))</f>
        <v>9</v>
      </c>
      <c r="D3594" s="1">
        <f t="shared" si="170"/>
        <v>2</v>
      </c>
      <c r="E3594" s="1" t="str">
        <f>INDEX(Protocol[Mark],MATCH(C3594,Protocol[Step],0))</f>
        <v>9U</v>
      </c>
      <c r="F3594" s="151" t="str">
        <f>INDEX(Variables[Variable],MATCH(Systematic[[#This Row],[VariableIndex]],Variables[Index],0))</f>
        <v>O2 flux per volume</v>
      </c>
      <c r="G3594" s="134">
        <f>Systematic[[#This Row],[Sample]]*1000000+Systematic[[#This Row],[SubSample]]*10000+Systematic[[#This Row],[VariableIndex]]</f>
        <v>10010002</v>
      </c>
      <c r="H3594" s="134">
        <f>Systematic[[#This Row],[SampleVariableLabel]]+100*Systematic[[#This Row],[State]]</f>
        <v>10010902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10</v>
      </c>
      <c r="B3595" s="1">
        <f t="shared" si="169"/>
        <v>1</v>
      </c>
      <c r="C3595" s="1">
        <f>IF(Systematic[[#This Row],[VariableIndex]]&gt;1,C3594,IF(C3594+1=StepsPerSubsample,0,C3594+1))</f>
        <v>9</v>
      </c>
      <c r="D3595" s="1">
        <f t="shared" si="170"/>
        <v>3</v>
      </c>
      <c r="E3595" s="1" t="str">
        <f>INDEX(Protocol[Mark],MATCH(C3595,Protocol[Step],0))</f>
        <v>9U</v>
      </c>
      <c r="F3595" s="151" t="str">
        <f>INDEX(Variables[Variable],MATCH(Systematic[[#This Row],[VariableIndex]],Variables[Index],0))</f>
        <v>Specific flux</v>
      </c>
      <c r="G3595" s="134">
        <f>Systematic[[#This Row],[Sample]]*1000000+Systematic[[#This Row],[SubSample]]*10000+Systematic[[#This Row],[VariableIndex]]</f>
        <v>10010003</v>
      </c>
      <c r="H3595" s="134">
        <f>Systematic[[#This Row],[SampleVariableLabel]]+100*Systematic[[#This Row],[State]]</f>
        <v>10010903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10</v>
      </c>
      <c r="B3596" s="1">
        <f t="shared" si="169"/>
        <v>1</v>
      </c>
      <c r="C3596" s="1">
        <f>IF(Systematic[[#This Row],[VariableIndex]]&gt;1,C3595,IF(C3595+1=StepsPerSubsample,0,C3595+1))</f>
        <v>9</v>
      </c>
      <c r="D3596" s="1">
        <f t="shared" si="170"/>
        <v>4</v>
      </c>
      <c r="E3596" s="1" t="str">
        <f>INDEX(Protocol[Mark],MATCH(C3596,Protocol[Step],0))</f>
        <v>9U</v>
      </c>
      <c r="F3596" s="151" t="str">
        <f>INDEX(Variables[Variable],MATCH(Systematic[[#This Row],[VariableIndex]],Variables[Index],0))</f>
        <v>Flux control ratio</v>
      </c>
      <c r="G3596" s="134">
        <f>Systematic[[#This Row],[Sample]]*1000000+Systematic[[#This Row],[SubSample]]*10000+Systematic[[#This Row],[VariableIndex]]</f>
        <v>10010004</v>
      </c>
      <c r="H3596" s="134">
        <f>Systematic[[#This Row],[SampleVariableLabel]]+100*Systematic[[#This Row],[State]]</f>
        <v>10010904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10</v>
      </c>
      <c r="B3597" s="1">
        <f t="shared" si="169"/>
        <v>1</v>
      </c>
      <c r="C3597" s="1">
        <f>IF(Systematic[[#This Row],[VariableIndex]]&gt;1,C3596,IF(C3596+1=StepsPerSubsample,0,C3596+1))</f>
        <v>9</v>
      </c>
      <c r="D3597" s="1">
        <f t="shared" si="170"/>
        <v>5</v>
      </c>
      <c r="E3597" s="1" t="str">
        <f>INDEX(Protocol[Mark],MATCH(C3597,Protocol[Step],0))</f>
        <v>9U</v>
      </c>
      <c r="F3597" s="151" t="str">
        <f>INDEX(Variables[Variable],MATCH(Systematic[[#This Row],[VariableIndex]],Variables[Index],0))</f>
        <v>Specific flux (mt)</v>
      </c>
      <c r="G3597" s="134">
        <f>Systematic[[#This Row],[Sample]]*1000000+Systematic[[#This Row],[SubSample]]*10000+Systematic[[#This Row],[VariableIndex]]</f>
        <v>10010005</v>
      </c>
      <c r="H3597" s="134">
        <f>Systematic[[#This Row],[SampleVariableLabel]]+100*Systematic[[#This Row],[State]]</f>
        <v>10010905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10</v>
      </c>
      <c r="B3598" s="1">
        <f t="shared" si="169"/>
        <v>1</v>
      </c>
      <c r="C3598" s="1">
        <f>IF(Systematic[[#This Row],[VariableIndex]]&gt;1,C3597,IF(C3597+1=StepsPerSubsample,0,C3597+1))</f>
        <v>9</v>
      </c>
      <c r="D3598" s="1">
        <f t="shared" si="170"/>
        <v>6</v>
      </c>
      <c r="E3598" s="1" t="str">
        <f>INDEX(Protocol[Mark],MATCH(C3598,Protocol[Step],0))</f>
        <v>9U</v>
      </c>
      <c r="F3598" s="151" t="str">
        <f>INDEX(Variables[Variable],MATCH(Systematic[[#This Row],[VariableIndex]],Variables[Index],0))</f>
        <v>FCR (mt: ROX-corr.)</v>
      </c>
      <c r="G3598" s="134">
        <f>Systematic[[#This Row],[Sample]]*1000000+Systematic[[#This Row],[SubSample]]*10000+Systematic[[#This Row],[VariableIndex]]</f>
        <v>10010006</v>
      </c>
      <c r="H3598" s="134">
        <f>Systematic[[#This Row],[SampleVariableLabel]]+100*Systematic[[#This Row],[State]]</f>
        <v>10010906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10</v>
      </c>
      <c r="B3599" s="1">
        <f t="shared" si="169"/>
        <v>1</v>
      </c>
      <c r="C3599" s="1">
        <f>IF(Systematic[[#This Row],[VariableIndex]]&gt;1,C3598,IF(C3598+1=StepsPerSubsample,0,C3598+1))</f>
        <v>9</v>
      </c>
      <c r="D3599" s="1">
        <f t="shared" si="170"/>
        <v>7</v>
      </c>
      <c r="E3599" s="1" t="str">
        <f>INDEX(Protocol[Mark],MATCH(C3599,Protocol[Step],0))</f>
        <v>9U</v>
      </c>
      <c r="F3599" s="151" t="str">
        <f>INDEX(Variables[Variable],MATCH(Systematic[[#This Row],[VariableIndex]],Variables[Index],0))</f>
        <v>FCR (mt: ROX-corr.)</v>
      </c>
      <c r="G3599" s="134">
        <f>Systematic[[#This Row],[Sample]]*1000000+Systematic[[#This Row],[SubSample]]*10000+Systematic[[#This Row],[VariableIndex]]</f>
        <v>10010007</v>
      </c>
      <c r="H3599" s="134">
        <f>Systematic[[#This Row],[SampleVariableLabel]]+100*Systematic[[#This Row],[State]]</f>
        <v>10010907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10</v>
      </c>
      <c r="B3600" s="1">
        <f t="shared" si="169"/>
        <v>1</v>
      </c>
      <c r="C3600" s="1">
        <f>IF(Systematic[[#This Row],[VariableIndex]]&gt;1,C3599,IF(C3599+1=StepsPerSubsample,0,C3599+1))</f>
        <v>10</v>
      </c>
      <c r="D3600" s="1">
        <f t="shared" si="170"/>
        <v>1</v>
      </c>
      <c r="E3600" s="1" t="str">
        <f>INDEX(Protocol[Mark],MATCH(C3600,Protocol[Step],0))</f>
        <v>9c</v>
      </c>
      <c r="F3600" s="151" t="str">
        <f>INDEX(Variables[Variable],MATCH(Systematic[[#This Row],[VariableIndex]],Variables[Index],0))</f>
        <v>O2 concentration</v>
      </c>
      <c r="G3600" s="134">
        <f>Systematic[[#This Row],[Sample]]*1000000+Systematic[[#This Row],[SubSample]]*10000+Systematic[[#This Row],[VariableIndex]]</f>
        <v>10010001</v>
      </c>
      <c r="H3600" s="134">
        <f>Systematic[[#This Row],[SampleVariableLabel]]+100*Systematic[[#This Row],[State]]</f>
        <v>10011001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10</v>
      </c>
      <c r="B3601" s="1">
        <f t="shared" si="169"/>
        <v>1</v>
      </c>
      <c r="C3601" s="1">
        <f>IF(Systematic[[#This Row],[VariableIndex]]&gt;1,C3600,IF(C3600+1=StepsPerSubsample,0,C3600+1))</f>
        <v>10</v>
      </c>
      <c r="D3601" s="1">
        <f t="shared" si="170"/>
        <v>2</v>
      </c>
      <c r="E3601" s="1" t="str">
        <f>INDEX(Protocol[Mark],MATCH(C3601,Protocol[Step],0))</f>
        <v>9c</v>
      </c>
      <c r="F3601" s="151" t="str">
        <f>INDEX(Variables[Variable],MATCH(Systematic[[#This Row],[VariableIndex]],Variables[Index],0))</f>
        <v>O2 flux per volume</v>
      </c>
      <c r="G3601" s="134">
        <f>Systematic[[#This Row],[Sample]]*1000000+Systematic[[#This Row],[SubSample]]*10000+Systematic[[#This Row],[VariableIndex]]</f>
        <v>10010002</v>
      </c>
      <c r="H3601" s="134">
        <f>Systematic[[#This Row],[SampleVariableLabel]]+100*Systematic[[#This Row],[State]]</f>
        <v>10011002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10</v>
      </c>
      <c r="B3602" s="1">
        <f t="shared" si="169"/>
        <v>1</v>
      </c>
      <c r="C3602" s="1">
        <f>IF(Systematic[[#This Row],[VariableIndex]]&gt;1,C3601,IF(C3601+1=StepsPerSubsample,0,C3601+1))</f>
        <v>10</v>
      </c>
      <c r="D3602" s="1">
        <f t="shared" si="170"/>
        <v>3</v>
      </c>
      <c r="E3602" s="1" t="str">
        <f>INDEX(Protocol[Mark],MATCH(C3602,Protocol[Step],0))</f>
        <v>9c</v>
      </c>
      <c r="F3602" s="151" t="str">
        <f>INDEX(Variables[Variable],MATCH(Systematic[[#This Row],[VariableIndex]],Variables[Index],0))</f>
        <v>Specific flux</v>
      </c>
      <c r="G3602" s="134">
        <f>Systematic[[#This Row],[Sample]]*1000000+Systematic[[#This Row],[SubSample]]*10000+Systematic[[#This Row],[VariableIndex]]</f>
        <v>10010003</v>
      </c>
      <c r="H3602" s="134">
        <f>Systematic[[#This Row],[SampleVariableLabel]]+100*Systematic[[#This Row],[State]]</f>
        <v>10011003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10</v>
      </c>
      <c r="B3603" s="1">
        <f t="shared" si="169"/>
        <v>1</v>
      </c>
      <c r="C3603" s="1">
        <f>IF(Systematic[[#This Row],[VariableIndex]]&gt;1,C3602,IF(C3602+1=StepsPerSubsample,0,C3602+1))</f>
        <v>10</v>
      </c>
      <c r="D3603" s="1">
        <f t="shared" si="170"/>
        <v>4</v>
      </c>
      <c r="E3603" s="1" t="str">
        <f>INDEX(Protocol[Mark],MATCH(C3603,Protocol[Step],0))</f>
        <v>9c</v>
      </c>
      <c r="F3603" s="151" t="str">
        <f>INDEX(Variables[Variable],MATCH(Systematic[[#This Row],[VariableIndex]],Variables[Index],0))</f>
        <v>Flux control ratio</v>
      </c>
      <c r="G3603" s="134">
        <f>Systematic[[#This Row],[Sample]]*1000000+Systematic[[#This Row],[SubSample]]*10000+Systematic[[#This Row],[VariableIndex]]</f>
        <v>10010004</v>
      </c>
      <c r="H3603" s="134">
        <f>Systematic[[#This Row],[SampleVariableLabel]]+100*Systematic[[#This Row],[State]]</f>
        <v>10011004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10</v>
      </c>
      <c r="B3604" s="1">
        <f t="shared" si="169"/>
        <v>1</v>
      </c>
      <c r="C3604" s="1">
        <f>IF(Systematic[[#This Row],[VariableIndex]]&gt;1,C3603,IF(C3603+1=StepsPerSubsample,0,C3603+1))</f>
        <v>10</v>
      </c>
      <c r="D3604" s="1">
        <f t="shared" si="170"/>
        <v>5</v>
      </c>
      <c r="E3604" s="1" t="str">
        <f>INDEX(Protocol[Mark],MATCH(C3604,Protocol[Step],0))</f>
        <v>9c</v>
      </c>
      <c r="F3604" s="151" t="str">
        <f>INDEX(Variables[Variable],MATCH(Systematic[[#This Row],[VariableIndex]],Variables[Index],0))</f>
        <v>Specific flux (mt)</v>
      </c>
      <c r="G3604" s="134">
        <f>Systematic[[#This Row],[Sample]]*1000000+Systematic[[#This Row],[SubSample]]*10000+Systematic[[#This Row],[VariableIndex]]</f>
        <v>10010005</v>
      </c>
      <c r="H3604" s="134">
        <f>Systematic[[#This Row],[SampleVariableLabel]]+100*Systematic[[#This Row],[State]]</f>
        <v>10011005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10</v>
      </c>
      <c r="B3605" s="1">
        <f t="shared" si="169"/>
        <v>1</v>
      </c>
      <c r="C3605" s="1">
        <f>IF(Systematic[[#This Row],[VariableIndex]]&gt;1,C3604,IF(C3604+1=StepsPerSubsample,0,C3604+1))</f>
        <v>10</v>
      </c>
      <c r="D3605" s="1">
        <f t="shared" si="170"/>
        <v>6</v>
      </c>
      <c r="E3605" s="1" t="str">
        <f>INDEX(Protocol[Mark],MATCH(C3605,Protocol[Step],0))</f>
        <v>9c</v>
      </c>
      <c r="F3605" s="151" t="str">
        <f>INDEX(Variables[Variable],MATCH(Systematic[[#This Row],[VariableIndex]],Variables[Index],0))</f>
        <v>FCR (mt: ROX-corr.)</v>
      </c>
      <c r="G3605" s="134">
        <f>Systematic[[#This Row],[Sample]]*1000000+Systematic[[#This Row],[SubSample]]*10000+Systematic[[#This Row],[VariableIndex]]</f>
        <v>10010006</v>
      </c>
      <c r="H3605" s="134">
        <f>Systematic[[#This Row],[SampleVariableLabel]]+100*Systematic[[#This Row],[State]]</f>
        <v>10011006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10</v>
      </c>
      <c r="B3606" s="1">
        <f t="shared" si="169"/>
        <v>1</v>
      </c>
      <c r="C3606" s="1">
        <f>IF(Systematic[[#This Row],[VariableIndex]]&gt;1,C3605,IF(C3605+1=StepsPerSubsample,0,C3605+1))</f>
        <v>10</v>
      </c>
      <c r="D3606" s="1">
        <f t="shared" si="170"/>
        <v>7</v>
      </c>
      <c r="E3606" s="1" t="str">
        <f>INDEX(Protocol[Mark],MATCH(C3606,Protocol[Step],0))</f>
        <v>9c</v>
      </c>
      <c r="F3606" s="151" t="str">
        <f>INDEX(Variables[Variable],MATCH(Systematic[[#This Row],[VariableIndex]],Variables[Index],0))</f>
        <v>FCR (mt: ROX-corr.)</v>
      </c>
      <c r="G3606" s="134">
        <f>Systematic[[#This Row],[Sample]]*1000000+Systematic[[#This Row],[SubSample]]*10000+Systematic[[#This Row],[VariableIndex]]</f>
        <v>10010007</v>
      </c>
      <c r="H3606" s="134">
        <f>Systematic[[#This Row],[SampleVariableLabel]]+100*Systematic[[#This Row],[State]]</f>
        <v>10011007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10</v>
      </c>
      <c r="B3607" s="1">
        <f t="shared" si="169"/>
        <v>1</v>
      </c>
      <c r="C3607" s="1">
        <f>IF(Systematic[[#This Row],[VariableIndex]]&gt;1,C3606,IF(C3606+1=StepsPerSubsample,0,C3606+1))</f>
        <v>11</v>
      </c>
      <c r="D3607" s="1">
        <f t="shared" si="170"/>
        <v>1</v>
      </c>
      <c r="E3607" s="1" t="str">
        <f>INDEX(Protocol[Mark],MATCH(C3607,Protocol[Step],0))</f>
        <v>10Ama</v>
      </c>
      <c r="F3607" s="151" t="str">
        <f>INDEX(Variables[Variable],MATCH(Systematic[[#This Row],[VariableIndex]],Variables[Index],0))</f>
        <v>O2 concentration</v>
      </c>
      <c r="G3607" s="134">
        <f>Systematic[[#This Row],[Sample]]*1000000+Systematic[[#This Row],[SubSample]]*10000+Systematic[[#This Row],[VariableIndex]]</f>
        <v>10010001</v>
      </c>
      <c r="H3607" s="134">
        <f>Systematic[[#This Row],[SampleVariableLabel]]+100*Systematic[[#This Row],[State]]</f>
        <v>10011101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10</v>
      </c>
      <c r="B3608" s="1">
        <f t="shared" si="169"/>
        <v>1</v>
      </c>
      <c r="C3608" s="1">
        <f>IF(Systematic[[#This Row],[VariableIndex]]&gt;1,C3607,IF(C3607+1=StepsPerSubsample,0,C3607+1))</f>
        <v>11</v>
      </c>
      <c r="D3608" s="1">
        <f t="shared" si="170"/>
        <v>2</v>
      </c>
      <c r="E3608" s="1" t="str">
        <f>INDEX(Protocol[Mark],MATCH(C3608,Protocol[Step],0))</f>
        <v>10Ama</v>
      </c>
      <c r="F3608" s="151" t="str">
        <f>INDEX(Variables[Variable],MATCH(Systematic[[#This Row],[VariableIndex]],Variables[Index],0))</f>
        <v>O2 flux per volume</v>
      </c>
      <c r="G3608" s="134">
        <f>Systematic[[#This Row],[Sample]]*1000000+Systematic[[#This Row],[SubSample]]*10000+Systematic[[#This Row],[VariableIndex]]</f>
        <v>10010002</v>
      </c>
      <c r="H3608" s="134">
        <f>Systematic[[#This Row],[SampleVariableLabel]]+100*Systematic[[#This Row],[State]]</f>
        <v>10011102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10</v>
      </c>
      <c r="B3609" s="1">
        <f t="shared" si="169"/>
        <v>1</v>
      </c>
      <c r="C3609" s="1">
        <f>IF(Systematic[[#This Row],[VariableIndex]]&gt;1,C3608,IF(C3608+1=StepsPerSubsample,0,C3608+1))</f>
        <v>11</v>
      </c>
      <c r="D3609" s="1">
        <f t="shared" si="170"/>
        <v>3</v>
      </c>
      <c r="E3609" s="1" t="str">
        <f>INDEX(Protocol[Mark],MATCH(C3609,Protocol[Step],0))</f>
        <v>10Ama</v>
      </c>
      <c r="F3609" s="151" t="str">
        <f>INDEX(Variables[Variable],MATCH(Systematic[[#This Row],[VariableIndex]],Variables[Index],0))</f>
        <v>Specific flux</v>
      </c>
      <c r="G3609" s="134">
        <f>Systematic[[#This Row],[Sample]]*1000000+Systematic[[#This Row],[SubSample]]*10000+Systematic[[#This Row],[VariableIndex]]</f>
        <v>10010003</v>
      </c>
      <c r="H3609" s="134">
        <f>Systematic[[#This Row],[SampleVariableLabel]]+100*Systematic[[#This Row],[State]]</f>
        <v>10011103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10</v>
      </c>
      <c r="B3610" s="1">
        <f t="shared" si="169"/>
        <v>1</v>
      </c>
      <c r="C3610" s="1">
        <f>IF(Systematic[[#This Row],[VariableIndex]]&gt;1,C3609,IF(C3609+1=StepsPerSubsample,0,C3609+1))</f>
        <v>11</v>
      </c>
      <c r="D3610" s="1">
        <f t="shared" si="170"/>
        <v>4</v>
      </c>
      <c r="E3610" s="1" t="str">
        <f>INDEX(Protocol[Mark],MATCH(C3610,Protocol[Step],0))</f>
        <v>10Ama</v>
      </c>
      <c r="F3610" s="151" t="str">
        <f>INDEX(Variables[Variable],MATCH(Systematic[[#This Row],[VariableIndex]],Variables[Index],0))</f>
        <v>Flux control ratio</v>
      </c>
      <c r="G3610" s="134">
        <f>Systematic[[#This Row],[Sample]]*1000000+Systematic[[#This Row],[SubSample]]*10000+Systematic[[#This Row],[VariableIndex]]</f>
        <v>10010004</v>
      </c>
      <c r="H3610" s="134">
        <f>Systematic[[#This Row],[SampleVariableLabel]]+100*Systematic[[#This Row],[State]]</f>
        <v>10011104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10</v>
      </c>
      <c r="B3611" s="1">
        <f t="shared" si="169"/>
        <v>1</v>
      </c>
      <c r="C3611" s="1">
        <f>IF(Systematic[[#This Row],[VariableIndex]]&gt;1,C3610,IF(C3610+1=StepsPerSubsample,0,C3610+1))</f>
        <v>11</v>
      </c>
      <c r="D3611" s="1">
        <f t="shared" si="170"/>
        <v>5</v>
      </c>
      <c r="E3611" s="1" t="str">
        <f>INDEX(Protocol[Mark],MATCH(C3611,Protocol[Step],0))</f>
        <v>10Ama</v>
      </c>
      <c r="F3611" s="151" t="str">
        <f>INDEX(Variables[Variable],MATCH(Systematic[[#This Row],[VariableIndex]],Variables[Index],0))</f>
        <v>Specific flux (mt)</v>
      </c>
      <c r="G3611" s="134">
        <f>Systematic[[#This Row],[Sample]]*1000000+Systematic[[#This Row],[SubSample]]*10000+Systematic[[#This Row],[VariableIndex]]</f>
        <v>10010005</v>
      </c>
      <c r="H3611" s="134">
        <f>Systematic[[#This Row],[SampleVariableLabel]]+100*Systematic[[#This Row],[State]]</f>
        <v>10011105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10</v>
      </c>
      <c r="B3612" s="1">
        <f t="shared" si="169"/>
        <v>1</v>
      </c>
      <c r="C3612" s="1">
        <f>IF(Systematic[[#This Row],[VariableIndex]]&gt;1,C3611,IF(C3611+1=StepsPerSubsample,0,C3611+1))</f>
        <v>11</v>
      </c>
      <c r="D3612" s="1">
        <f t="shared" si="170"/>
        <v>6</v>
      </c>
      <c r="E3612" s="1" t="str">
        <f>INDEX(Protocol[Mark],MATCH(C3612,Protocol[Step],0))</f>
        <v>10Ama</v>
      </c>
      <c r="F3612" s="151" t="str">
        <f>INDEX(Variables[Variable],MATCH(Systematic[[#This Row],[VariableIndex]],Variables[Index],0))</f>
        <v>FCR (mt: ROX-corr.)</v>
      </c>
      <c r="G3612" s="134">
        <f>Systematic[[#This Row],[Sample]]*1000000+Systematic[[#This Row],[SubSample]]*10000+Systematic[[#This Row],[VariableIndex]]</f>
        <v>10010006</v>
      </c>
      <c r="H3612" s="134">
        <f>Systematic[[#This Row],[SampleVariableLabel]]+100*Systematic[[#This Row],[State]]</f>
        <v>10011106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10</v>
      </c>
      <c r="B3613" s="1">
        <f t="shared" si="169"/>
        <v>1</v>
      </c>
      <c r="C3613" s="1">
        <f>IF(Systematic[[#This Row],[VariableIndex]]&gt;1,C3612,IF(C3612+1=StepsPerSubsample,0,C3612+1))</f>
        <v>11</v>
      </c>
      <c r="D3613" s="1">
        <f t="shared" si="170"/>
        <v>7</v>
      </c>
      <c r="E3613" s="1" t="str">
        <f>INDEX(Protocol[Mark],MATCH(C3613,Protocol[Step],0))</f>
        <v>10Ama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10010007</v>
      </c>
      <c r="H3613" s="134">
        <f>Systematic[[#This Row],[SampleVariableLabel]]+100*Systematic[[#This Row],[State]]</f>
        <v>10011107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10</v>
      </c>
      <c r="B3614" s="1">
        <f t="shared" si="169"/>
        <v>1</v>
      </c>
      <c r="C3614" s="1">
        <f>IF(Systematic[[#This Row],[VariableIndex]]&gt;1,C3613,IF(C3613+1=StepsPerSubsample,0,C3613+1))</f>
        <v>12</v>
      </c>
      <c r="D3614" s="1">
        <f t="shared" si="170"/>
        <v>1</v>
      </c>
      <c r="E3614" s="1" t="str">
        <f>INDEX(Protocol[Mark],MATCH(C3614,Protocol[Step],0))</f>
        <v>11AsTm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10010001</v>
      </c>
      <c r="H3614" s="134">
        <f>Systematic[[#This Row],[SampleVariableLabel]]+100*Systematic[[#This Row],[State]]</f>
        <v>10011201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10</v>
      </c>
      <c r="B3615" s="1">
        <f t="shared" si="169"/>
        <v>1</v>
      </c>
      <c r="C3615" s="1">
        <f>IF(Systematic[[#This Row],[VariableIndex]]&gt;1,C3614,IF(C3614+1=StepsPerSubsample,0,C3614+1))</f>
        <v>12</v>
      </c>
      <c r="D3615" s="1">
        <f t="shared" si="170"/>
        <v>2</v>
      </c>
      <c r="E3615" s="1" t="str">
        <f>INDEX(Protocol[Mark],MATCH(C3615,Protocol[Step],0))</f>
        <v>11AsTm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10010002</v>
      </c>
      <c r="H3615" s="134">
        <f>Systematic[[#This Row],[SampleVariableLabel]]+100*Systematic[[#This Row],[State]]</f>
        <v>10011202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10</v>
      </c>
      <c r="B3616" s="1">
        <f t="shared" si="169"/>
        <v>1</v>
      </c>
      <c r="C3616" s="1">
        <f>IF(Systematic[[#This Row],[VariableIndex]]&gt;1,C3615,IF(C3615+1=StepsPerSubsample,0,C3615+1))</f>
        <v>12</v>
      </c>
      <c r="D3616" s="1">
        <f t="shared" si="170"/>
        <v>3</v>
      </c>
      <c r="E3616" s="1" t="str">
        <f>INDEX(Protocol[Mark],MATCH(C3616,Protocol[Step],0))</f>
        <v>11AsTm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10010003</v>
      </c>
      <c r="H3616" s="134">
        <f>Systematic[[#This Row],[SampleVariableLabel]]+100*Systematic[[#This Row],[State]]</f>
        <v>10011203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10</v>
      </c>
      <c r="B3617" s="1">
        <f t="shared" si="169"/>
        <v>1</v>
      </c>
      <c r="C3617" s="1">
        <f>IF(Systematic[[#This Row],[VariableIndex]]&gt;1,C3616,IF(C3616+1=StepsPerSubsample,0,C3616+1))</f>
        <v>12</v>
      </c>
      <c r="D3617" s="1">
        <f t="shared" si="170"/>
        <v>4</v>
      </c>
      <c r="E3617" s="1" t="str">
        <f>INDEX(Protocol[Mark],MATCH(C3617,Protocol[Step],0))</f>
        <v>11AsTm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10010004</v>
      </c>
      <c r="H3617" s="134">
        <f>Systematic[[#This Row],[SampleVariableLabel]]+100*Systematic[[#This Row],[State]]</f>
        <v>10011204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10</v>
      </c>
      <c r="B3618" s="1">
        <f t="shared" si="169"/>
        <v>1</v>
      </c>
      <c r="C3618" s="1">
        <f>IF(Systematic[[#This Row],[VariableIndex]]&gt;1,C3617,IF(C3617+1=StepsPerSubsample,0,C3617+1))</f>
        <v>12</v>
      </c>
      <c r="D3618" s="1">
        <f t="shared" si="170"/>
        <v>5</v>
      </c>
      <c r="E3618" s="1" t="str">
        <f>INDEX(Protocol[Mark],MATCH(C3618,Protocol[Step],0))</f>
        <v>11AsTm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10010005</v>
      </c>
      <c r="H3618" s="134">
        <f>Systematic[[#This Row],[SampleVariableLabel]]+100*Systematic[[#This Row],[State]]</f>
        <v>10011205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10</v>
      </c>
      <c r="B3619" s="1">
        <f t="shared" si="169"/>
        <v>1</v>
      </c>
      <c r="C3619" s="1">
        <f>IF(Systematic[[#This Row],[VariableIndex]]&gt;1,C3618,IF(C3618+1=StepsPerSubsample,0,C3618+1))</f>
        <v>12</v>
      </c>
      <c r="D3619" s="1">
        <f t="shared" si="170"/>
        <v>6</v>
      </c>
      <c r="E3619" s="1" t="str">
        <f>INDEX(Protocol[Mark],MATCH(C3619,Protocol[Step],0))</f>
        <v>11AsTm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10010006</v>
      </c>
      <c r="H3619" s="134">
        <f>Systematic[[#This Row],[SampleVariableLabel]]+100*Systematic[[#This Row],[State]]</f>
        <v>10011206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10</v>
      </c>
      <c r="B3620" s="1">
        <f t="shared" si="169"/>
        <v>1</v>
      </c>
      <c r="C3620" s="1">
        <f>IF(Systematic[[#This Row],[VariableIndex]]&gt;1,C3619,IF(C3619+1=StepsPerSubsample,0,C3619+1))</f>
        <v>12</v>
      </c>
      <c r="D3620" s="1">
        <f t="shared" si="170"/>
        <v>7</v>
      </c>
      <c r="E3620" s="1" t="str">
        <f>INDEX(Protocol[Mark],MATCH(C3620,Protocol[Step],0))</f>
        <v>11AsTm</v>
      </c>
      <c r="F3620" s="151" t="str">
        <f>INDEX(Variables[Variable],MATCH(Systematic[[#This Row],[VariableIndex]],Variables[Index],0))</f>
        <v>FCR (mt: ROX-corr.)</v>
      </c>
      <c r="G3620" s="134">
        <f>Systematic[[#This Row],[Sample]]*1000000+Systematic[[#This Row],[SubSample]]*10000+Systematic[[#This Row],[VariableIndex]]</f>
        <v>10010007</v>
      </c>
      <c r="H3620" s="134">
        <f>Systematic[[#This Row],[SampleVariableLabel]]+100*Systematic[[#This Row],[State]]</f>
        <v>10011207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10</v>
      </c>
      <c r="B3621" s="1">
        <f t="shared" si="169"/>
        <v>1</v>
      </c>
      <c r="C3621" s="1">
        <f>IF(Systematic[[#This Row],[VariableIndex]]&gt;1,C3620,IF(C3620+1=StepsPerSubsample,0,C3620+1))</f>
        <v>13</v>
      </c>
      <c r="D3621" s="1">
        <f t="shared" si="170"/>
        <v>1</v>
      </c>
      <c r="E3621" s="1" t="str">
        <f>INDEX(Protocol[Mark],MATCH(C3621,Protocol[Step],0))</f>
        <v>12Azd</v>
      </c>
      <c r="F3621" s="151" t="str">
        <f>INDEX(Variables[Variable],MATCH(Systematic[[#This Row],[VariableIndex]],Variables[Index],0))</f>
        <v>O2 concentration</v>
      </c>
      <c r="G3621" s="134">
        <f>Systematic[[#This Row],[Sample]]*1000000+Systematic[[#This Row],[SubSample]]*10000+Systematic[[#This Row],[VariableIndex]]</f>
        <v>10010001</v>
      </c>
      <c r="H3621" s="134">
        <f>Systematic[[#This Row],[SampleVariableLabel]]+100*Systematic[[#This Row],[State]]</f>
        <v>10011301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10</v>
      </c>
      <c r="B3622" s="1">
        <f t="shared" si="169"/>
        <v>1</v>
      </c>
      <c r="C3622" s="1">
        <f>IF(Systematic[[#This Row],[VariableIndex]]&gt;1,C3621,IF(C3621+1=StepsPerSubsample,0,C3621+1))</f>
        <v>13</v>
      </c>
      <c r="D3622" s="1">
        <f t="shared" si="170"/>
        <v>2</v>
      </c>
      <c r="E3622" s="1" t="str">
        <f>INDEX(Protocol[Mark],MATCH(C3622,Protocol[Step],0))</f>
        <v>12Azd</v>
      </c>
      <c r="F3622" s="151" t="str">
        <f>INDEX(Variables[Variable],MATCH(Systematic[[#This Row],[VariableIndex]],Variables[Index],0))</f>
        <v>O2 flux per volume</v>
      </c>
      <c r="G3622" s="134">
        <f>Systematic[[#This Row],[Sample]]*1000000+Systematic[[#This Row],[SubSample]]*10000+Systematic[[#This Row],[VariableIndex]]</f>
        <v>10010002</v>
      </c>
      <c r="H3622" s="134">
        <f>Systematic[[#This Row],[SampleVariableLabel]]+100*Systematic[[#This Row],[State]]</f>
        <v>10011302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10</v>
      </c>
      <c r="B3623" s="1">
        <f t="shared" si="169"/>
        <v>1</v>
      </c>
      <c r="C3623" s="1">
        <f>IF(Systematic[[#This Row],[VariableIndex]]&gt;1,C3622,IF(C3622+1=StepsPerSubsample,0,C3622+1))</f>
        <v>13</v>
      </c>
      <c r="D3623" s="1">
        <f t="shared" si="170"/>
        <v>3</v>
      </c>
      <c r="E3623" s="1" t="str">
        <f>INDEX(Protocol[Mark],MATCH(C3623,Protocol[Step],0))</f>
        <v>12Azd</v>
      </c>
      <c r="F3623" s="151" t="str">
        <f>INDEX(Variables[Variable],MATCH(Systematic[[#This Row],[VariableIndex]],Variables[Index],0))</f>
        <v>Specific flux</v>
      </c>
      <c r="G3623" s="134">
        <f>Systematic[[#This Row],[Sample]]*1000000+Systematic[[#This Row],[SubSample]]*10000+Systematic[[#This Row],[VariableIndex]]</f>
        <v>10010003</v>
      </c>
      <c r="H3623" s="134">
        <f>Systematic[[#This Row],[SampleVariableLabel]]+100*Systematic[[#This Row],[State]]</f>
        <v>10011303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10</v>
      </c>
      <c r="B3624" s="1">
        <f t="shared" si="169"/>
        <v>1</v>
      </c>
      <c r="C3624" s="1">
        <f>IF(Systematic[[#This Row],[VariableIndex]]&gt;1,C3623,IF(C3623+1=StepsPerSubsample,0,C3623+1))</f>
        <v>13</v>
      </c>
      <c r="D3624" s="1">
        <f t="shared" si="170"/>
        <v>4</v>
      </c>
      <c r="E3624" s="1" t="str">
        <f>INDEX(Protocol[Mark],MATCH(C3624,Protocol[Step],0))</f>
        <v>12Azd</v>
      </c>
      <c r="F3624" s="151" t="str">
        <f>INDEX(Variables[Variable],MATCH(Systematic[[#This Row],[VariableIndex]],Variables[Index],0))</f>
        <v>Flux control ratio</v>
      </c>
      <c r="G3624" s="134">
        <f>Systematic[[#This Row],[Sample]]*1000000+Systematic[[#This Row],[SubSample]]*10000+Systematic[[#This Row],[VariableIndex]]</f>
        <v>10010004</v>
      </c>
      <c r="H3624" s="134">
        <f>Systematic[[#This Row],[SampleVariableLabel]]+100*Systematic[[#This Row],[State]]</f>
        <v>10011304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10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13</v>
      </c>
      <c r="D3625" s="1">
        <f t="shared" si="170"/>
        <v>5</v>
      </c>
      <c r="E3625" s="1" t="str">
        <f>INDEX(Protocol[Mark],MATCH(C3625,Protocol[Step],0))</f>
        <v>12Azd</v>
      </c>
      <c r="F3625" s="151" t="str">
        <f>INDEX(Variables[Variable],MATCH(Systematic[[#This Row],[VariableIndex]],Variables[Index],0))</f>
        <v>Specific flux (mt)</v>
      </c>
      <c r="G3625" s="134">
        <f>Systematic[[#This Row],[Sample]]*1000000+Systematic[[#This Row],[SubSample]]*10000+Systematic[[#This Row],[VariableIndex]]</f>
        <v>10010005</v>
      </c>
      <c r="H3625" s="134">
        <f>Systematic[[#This Row],[SampleVariableLabel]]+100*Systematic[[#This Row],[State]]</f>
        <v>10011305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10</v>
      </c>
      <c r="B3626" s="1">
        <f t="shared" si="172"/>
        <v>1</v>
      </c>
      <c r="C3626" s="1">
        <f>IF(Systematic[[#This Row],[VariableIndex]]&gt;1,C3625,IF(C3625+1=StepsPerSubsample,0,C3625+1))</f>
        <v>13</v>
      </c>
      <c r="D3626" s="1">
        <f t="shared" si="170"/>
        <v>6</v>
      </c>
      <c r="E3626" s="1" t="str">
        <f>INDEX(Protocol[Mark],MATCH(C3626,Protocol[Step],0))</f>
        <v>12Azd</v>
      </c>
      <c r="F3626" s="151" t="str">
        <f>INDEX(Variables[Variable],MATCH(Systematic[[#This Row],[VariableIndex]],Variables[Index],0))</f>
        <v>FCR (mt: ROX-corr.)</v>
      </c>
      <c r="G3626" s="134">
        <f>Systematic[[#This Row],[Sample]]*1000000+Systematic[[#This Row],[SubSample]]*10000+Systematic[[#This Row],[VariableIndex]]</f>
        <v>10010006</v>
      </c>
      <c r="H3626" s="134">
        <f>Systematic[[#This Row],[SampleVariableLabel]]+100*Systematic[[#This Row],[State]]</f>
        <v>10011306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10</v>
      </c>
      <c r="B3627" s="1">
        <f t="shared" si="172"/>
        <v>1</v>
      </c>
      <c r="C3627" s="1">
        <f>IF(Systematic[[#This Row],[VariableIndex]]&gt;1,C3626,IF(C3626+1=StepsPerSubsample,0,C3626+1))</f>
        <v>13</v>
      </c>
      <c r="D3627" s="1">
        <f t="shared" si="170"/>
        <v>7</v>
      </c>
      <c r="E3627" s="1" t="str">
        <f>INDEX(Protocol[Mark],MATCH(C3627,Protocol[Step],0))</f>
        <v>12Azd</v>
      </c>
      <c r="F3627" s="151" t="str">
        <f>INDEX(Variables[Variable],MATCH(Systematic[[#This Row],[VariableIndex]],Variables[Index],0))</f>
        <v>FCR (mt: ROX-corr.)</v>
      </c>
      <c r="G3627" s="134">
        <f>Systematic[[#This Row],[Sample]]*1000000+Systematic[[#This Row],[SubSample]]*10000+Systematic[[#This Row],[VariableIndex]]</f>
        <v>10010007</v>
      </c>
      <c r="H3627" s="134">
        <f>Systematic[[#This Row],[SampleVariableLabel]]+100*Systematic[[#This Row],[State]]</f>
        <v>10011307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10</v>
      </c>
      <c r="B3628" s="1">
        <f t="shared" si="172"/>
        <v>2</v>
      </c>
      <c r="C3628" s="1">
        <f>IF(Systematic[[#This Row],[VariableIndex]]&gt;1,C3627,IF(C3627+1=StepsPerSubsample,0,C3627+1))</f>
        <v>0</v>
      </c>
      <c r="D3628" s="1">
        <f t="shared" si="170"/>
        <v>1</v>
      </c>
      <c r="E3628" s="1" t="str">
        <f>INDEX(Protocol[Mark],MATCH(C3628,Protocol[Step],0))</f>
        <v>1ce</v>
      </c>
      <c r="F3628" s="151" t="str">
        <f>INDEX(Variables[Variable],MATCH(Systematic[[#This Row],[VariableIndex]],Variables[Index],0))</f>
        <v>O2 concentration</v>
      </c>
      <c r="G3628" s="134">
        <f>Systematic[[#This Row],[Sample]]*1000000+Systematic[[#This Row],[SubSample]]*10000+Systematic[[#This Row],[VariableIndex]]</f>
        <v>10020001</v>
      </c>
      <c r="H3628" s="134">
        <f>Systematic[[#This Row],[SampleVariableLabel]]+100*Systematic[[#This Row],[State]]</f>
        <v>10020001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10</v>
      </c>
      <c r="B3629" s="1">
        <f t="shared" si="172"/>
        <v>2</v>
      </c>
      <c r="C3629" s="1">
        <f>IF(Systematic[[#This Row],[VariableIndex]]&gt;1,C3628,IF(C3628+1=StepsPerSubsample,0,C3628+1))</f>
        <v>0</v>
      </c>
      <c r="D3629" s="1">
        <f t="shared" si="170"/>
        <v>2</v>
      </c>
      <c r="E3629" s="1" t="str">
        <f>INDEX(Protocol[Mark],MATCH(C3629,Protocol[Step],0))</f>
        <v>1ce</v>
      </c>
      <c r="F3629" s="151" t="str">
        <f>INDEX(Variables[Variable],MATCH(Systematic[[#This Row],[VariableIndex]],Variables[Index],0))</f>
        <v>O2 flux per volume</v>
      </c>
      <c r="G3629" s="134">
        <f>Systematic[[#This Row],[Sample]]*1000000+Systematic[[#This Row],[SubSample]]*10000+Systematic[[#This Row],[VariableIndex]]</f>
        <v>10020002</v>
      </c>
      <c r="H3629" s="134">
        <f>Systematic[[#This Row],[SampleVariableLabel]]+100*Systematic[[#This Row],[State]]</f>
        <v>10020002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10</v>
      </c>
      <c r="B3630" s="1">
        <f t="shared" si="172"/>
        <v>2</v>
      </c>
      <c r="C3630" s="1">
        <f>IF(Systematic[[#This Row],[VariableIndex]]&gt;1,C3629,IF(C3629+1=StepsPerSubsample,0,C3629+1))</f>
        <v>0</v>
      </c>
      <c r="D3630" s="1">
        <f t="shared" si="170"/>
        <v>3</v>
      </c>
      <c r="E3630" s="1" t="str">
        <f>INDEX(Protocol[Mark],MATCH(C3630,Protocol[Step],0))</f>
        <v>1ce</v>
      </c>
      <c r="F3630" s="151" t="str">
        <f>INDEX(Variables[Variable],MATCH(Systematic[[#This Row],[VariableIndex]],Variables[Index],0))</f>
        <v>Specific flux</v>
      </c>
      <c r="G3630" s="134">
        <f>Systematic[[#This Row],[Sample]]*1000000+Systematic[[#This Row],[SubSample]]*10000+Systematic[[#This Row],[VariableIndex]]</f>
        <v>10020003</v>
      </c>
      <c r="H3630" s="134">
        <f>Systematic[[#This Row],[SampleVariableLabel]]+100*Systematic[[#This Row],[State]]</f>
        <v>10020003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10</v>
      </c>
      <c r="B3631" s="1">
        <f t="shared" si="172"/>
        <v>2</v>
      </c>
      <c r="C3631" s="1">
        <f>IF(Systematic[[#This Row],[VariableIndex]]&gt;1,C3630,IF(C3630+1=StepsPerSubsample,0,C3630+1))</f>
        <v>0</v>
      </c>
      <c r="D3631" s="1">
        <f t="shared" si="170"/>
        <v>4</v>
      </c>
      <c r="E3631" s="1" t="str">
        <f>INDEX(Protocol[Mark],MATCH(C3631,Protocol[Step],0))</f>
        <v>1ce</v>
      </c>
      <c r="F3631" s="151" t="str">
        <f>INDEX(Variables[Variable],MATCH(Systematic[[#This Row],[VariableIndex]],Variables[Index],0))</f>
        <v>Flux control ratio</v>
      </c>
      <c r="G3631" s="134">
        <f>Systematic[[#This Row],[Sample]]*1000000+Systematic[[#This Row],[SubSample]]*10000+Systematic[[#This Row],[VariableIndex]]</f>
        <v>10020004</v>
      </c>
      <c r="H3631" s="134">
        <f>Systematic[[#This Row],[SampleVariableLabel]]+100*Systematic[[#This Row],[State]]</f>
        <v>10020004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10</v>
      </c>
      <c r="B3632" s="1">
        <f t="shared" si="172"/>
        <v>2</v>
      </c>
      <c r="C3632" s="1">
        <f>IF(Systematic[[#This Row],[VariableIndex]]&gt;1,C3631,IF(C3631+1=StepsPerSubsample,0,C3631+1))</f>
        <v>0</v>
      </c>
      <c r="D3632" s="1">
        <f t="shared" si="170"/>
        <v>5</v>
      </c>
      <c r="E3632" s="1" t="str">
        <f>INDEX(Protocol[Mark],MATCH(C3632,Protocol[Step],0))</f>
        <v>1ce</v>
      </c>
      <c r="F3632" s="151" t="str">
        <f>INDEX(Variables[Variable],MATCH(Systematic[[#This Row],[VariableIndex]],Variables[Index],0))</f>
        <v>Specific flux (mt)</v>
      </c>
      <c r="G3632" s="134">
        <f>Systematic[[#This Row],[Sample]]*1000000+Systematic[[#This Row],[SubSample]]*10000+Systematic[[#This Row],[VariableIndex]]</f>
        <v>10020005</v>
      </c>
      <c r="H3632" s="134">
        <f>Systematic[[#This Row],[SampleVariableLabel]]+100*Systematic[[#This Row],[State]]</f>
        <v>10020005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10</v>
      </c>
      <c r="B3633" s="1">
        <f t="shared" si="172"/>
        <v>2</v>
      </c>
      <c r="C3633" s="1">
        <f>IF(Systematic[[#This Row],[VariableIndex]]&gt;1,C3632,IF(C3632+1=StepsPerSubsample,0,C3632+1))</f>
        <v>0</v>
      </c>
      <c r="D3633" s="1">
        <f t="shared" si="170"/>
        <v>6</v>
      </c>
      <c r="E3633" s="1" t="str">
        <f>INDEX(Protocol[Mark],MATCH(C3633,Protocol[Step],0))</f>
        <v>1ce</v>
      </c>
      <c r="F3633" s="151" t="str">
        <f>INDEX(Variables[Variable],MATCH(Systematic[[#This Row],[VariableIndex]],Variables[Index],0))</f>
        <v>FCR (mt: ROX-corr.)</v>
      </c>
      <c r="G3633" s="134">
        <f>Systematic[[#This Row],[Sample]]*1000000+Systematic[[#This Row],[SubSample]]*10000+Systematic[[#This Row],[VariableIndex]]</f>
        <v>10020006</v>
      </c>
      <c r="H3633" s="134">
        <f>Systematic[[#This Row],[SampleVariableLabel]]+100*Systematic[[#This Row],[State]]</f>
        <v>10020006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10</v>
      </c>
      <c r="B3634" s="1">
        <f t="shared" si="172"/>
        <v>2</v>
      </c>
      <c r="C3634" s="1">
        <f>IF(Systematic[[#This Row],[VariableIndex]]&gt;1,C3633,IF(C3633+1=StepsPerSubsample,0,C3633+1))</f>
        <v>0</v>
      </c>
      <c r="D3634" s="1">
        <f t="shared" si="170"/>
        <v>7</v>
      </c>
      <c r="E3634" s="1" t="str">
        <f>INDEX(Protocol[Mark],MATCH(C3634,Protocol[Step],0))</f>
        <v>1ce</v>
      </c>
      <c r="F3634" s="151" t="str">
        <f>INDEX(Variables[Variable],MATCH(Systematic[[#This Row],[VariableIndex]],Variables[Index],0))</f>
        <v>FCR (mt: ROX-corr.)</v>
      </c>
      <c r="G3634" s="134">
        <f>Systematic[[#This Row],[Sample]]*1000000+Systematic[[#This Row],[SubSample]]*10000+Systematic[[#This Row],[VariableIndex]]</f>
        <v>10020007</v>
      </c>
      <c r="H3634" s="134">
        <f>Systematic[[#This Row],[SampleVariableLabel]]+100*Systematic[[#This Row],[State]]</f>
        <v>10020007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10</v>
      </c>
      <c r="B3635" s="1">
        <f t="shared" si="172"/>
        <v>2</v>
      </c>
      <c r="C3635" s="1">
        <f>IF(Systematic[[#This Row],[VariableIndex]]&gt;1,C3634,IF(C3634+1=StepsPerSubsample,0,C3634+1))</f>
        <v>1</v>
      </c>
      <c r="D3635" s="1">
        <f t="shared" si="170"/>
        <v>1</v>
      </c>
      <c r="E3635" s="1" t="str">
        <f>INDEX(Protocol[Mark],MATCH(C3635,Protocol[Step],0))</f>
        <v>2P10</v>
      </c>
      <c r="F3635" s="151" t="str">
        <f>INDEX(Variables[Variable],MATCH(Systematic[[#This Row],[VariableIndex]],Variables[Index],0))</f>
        <v>O2 concentration</v>
      </c>
      <c r="G3635" s="134">
        <f>Systematic[[#This Row],[Sample]]*1000000+Systematic[[#This Row],[SubSample]]*10000+Systematic[[#This Row],[VariableIndex]]</f>
        <v>10020001</v>
      </c>
      <c r="H3635" s="134">
        <f>Systematic[[#This Row],[SampleVariableLabel]]+100*Systematic[[#This Row],[State]]</f>
        <v>10020101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10</v>
      </c>
      <c r="B3636" s="1">
        <f t="shared" si="172"/>
        <v>2</v>
      </c>
      <c r="C3636" s="1">
        <f>IF(Systematic[[#This Row],[VariableIndex]]&gt;1,C3635,IF(C3635+1=StepsPerSubsample,0,C3635+1))</f>
        <v>1</v>
      </c>
      <c r="D3636" s="1">
        <f t="shared" si="170"/>
        <v>2</v>
      </c>
      <c r="E3636" s="1" t="str">
        <f>INDEX(Protocol[Mark],MATCH(C3636,Protocol[Step],0))</f>
        <v>2P10</v>
      </c>
      <c r="F3636" s="151" t="str">
        <f>INDEX(Variables[Variable],MATCH(Systematic[[#This Row],[VariableIndex]],Variables[Index],0))</f>
        <v>O2 flux per volume</v>
      </c>
      <c r="G3636" s="134">
        <f>Systematic[[#This Row],[Sample]]*1000000+Systematic[[#This Row],[SubSample]]*10000+Systematic[[#This Row],[VariableIndex]]</f>
        <v>10020002</v>
      </c>
      <c r="H3636" s="134">
        <f>Systematic[[#This Row],[SampleVariableLabel]]+100*Systematic[[#This Row],[State]]</f>
        <v>10020102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10</v>
      </c>
      <c r="B3637" s="1">
        <f t="shared" si="172"/>
        <v>2</v>
      </c>
      <c r="C3637" s="1">
        <f>IF(Systematic[[#This Row],[VariableIndex]]&gt;1,C3636,IF(C3636+1=StepsPerSubsample,0,C3636+1))</f>
        <v>1</v>
      </c>
      <c r="D3637" s="1">
        <f t="shared" si="170"/>
        <v>3</v>
      </c>
      <c r="E3637" s="1" t="str">
        <f>INDEX(Protocol[Mark],MATCH(C3637,Protocol[Step],0))</f>
        <v>2P10</v>
      </c>
      <c r="F3637" s="151" t="str">
        <f>INDEX(Variables[Variable],MATCH(Systematic[[#This Row],[VariableIndex]],Variables[Index],0))</f>
        <v>Specific flux</v>
      </c>
      <c r="G3637" s="134">
        <f>Systematic[[#This Row],[Sample]]*1000000+Systematic[[#This Row],[SubSample]]*10000+Systematic[[#This Row],[VariableIndex]]</f>
        <v>10020003</v>
      </c>
      <c r="H3637" s="134">
        <f>Systematic[[#This Row],[SampleVariableLabel]]+100*Systematic[[#This Row],[State]]</f>
        <v>10020103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10</v>
      </c>
      <c r="B3638" s="1">
        <f t="shared" si="172"/>
        <v>2</v>
      </c>
      <c r="C3638" s="1">
        <f>IF(Systematic[[#This Row],[VariableIndex]]&gt;1,C3637,IF(C3637+1=StepsPerSubsample,0,C3637+1))</f>
        <v>1</v>
      </c>
      <c r="D3638" s="1">
        <f t="shared" si="170"/>
        <v>4</v>
      </c>
      <c r="E3638" s="1" t="str">
        <f>INDEX(Protocol[Mark],MATCH(C3638,Protocol[Step],0))</f>
        <v>2P10</v>
      </c>
      <c r="F3638" s="151" t="str">
        <f>INDEX(Variables[Variable],MATCH(Systematic[[#This Row],[VariableIndex]],Variables[Index],0))</f>
        <v>Flux control ratio</v>
      </c>
      <c r="G3638" s="134">
        <f>Systematic[[#This Row],[Sample]]*1000000+Systematic[[#This Row],[SubSample]]*10000+Systematic[[#This Row],[VariableIndex]]</f>
        <v>10020004</v>
      </c>
      <c r="H3638" s="134">
        <f>Systematic[[#This Row],[SampleVariableLabel]]+100*Systematic[[#This Row],[State]]</f>
        <v>10020104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10</v>
      </c>
      <c r="B3639" s="1">
        <f t="shared" si="172"/>
        <v>2</v>
      </c>
      <c r="C3639" s="1">
        <f>IF(Systematic[[#This Row],[VariableIndex]]&gt;1,C3638,IF(C3638+1=StepsPerSubsample,0,C3638+1))</f>
        <v>1</v>
      </c>
      <c r="D3639" s="1">
        <f t="shared" si="170"/>
        <v>5</v>
      </c>
      <c r="E3639" s="1" t="str">
        <f>INDEX(Protocol[Mark],MATCH(C3639,Protocol[Step],0))</f>
        <v>2P10</v>
      </c>
      <c r="F3639" s="151" t="str">
        <f>INDEX(Variables[Variable],MATCH(Systematic[[#This Row],[VariableIndex]],Variables[Index],0))</f>
        <v>Specific flux (mt)</v>
      </c>
      <c r="G3639" s="134">
        <f>Systematic[[#This Row],[Sample]]*1000000+Systematic[[#This Row],[SubSample]]*10000+Systematic[[#This Row],[VariableIndex]]</f>
        <v>10020005</v>
      </c>
      <c r="H3639" s="134">
        <f>Systematic[[#This Row],[SampleVariableLabel]]+100*Systematic[[#This Row],[State]]</f>
        <v>10020105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10</v>
      </c>
      <c r="B3640" s="1">
        <f t="shared" si="172"/>
        <v>2</v>
      </c>
      <c r="C3640" s="1">
        <f>IF(Systematic[[#This Row],[VariableIndex]]&gt;1,C3639,IF(C3639+1=StepsPerSubsample,0,C3639+1))</f>
        <v>1</v>
      </c>
      <c r="D3640" s="1">
        <f t="shared" si="170"/>
        <v>6</v>
      </c>
      <c r="E3640" s="1" t="str">
        <f>INDEX(Protocol[Mark],MATCH(C3640,Protocol[Step],0))</f>
        <v>2P10</v>
      </c>
      <c r="F3640" s="151" t="str">
        <f>INDEX(Variables[Variable],MATCH(Systematic[[#This Row],[VariableIndex]],Variables[Index],0))</f>
        <v>FCR (mt: ROX-corr.)</v>
      </c>
      <c r="G3640" s="134">
        <f>Systematic[[#This Row],[Sample]]*1000000+Systematic[[#This Row],[SubSample]]*10000+Systematic[[#This Row],[VariableIndex]]</f>
        <v>10020006</v>
      </c>
      <c r="H3640" s="134">
        <f>Systematic[[#This Row],[SampleVariableLabel]]+100*Systematic[[#This Row],[State]]</f>
        <v>10020106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10</v>
      </c>
      <c r="B3641" s="1">
        <f t="shared" si="172"/>
        <v>2</v>
      </c>
      <c r="C3641" s="1">
        <f>IF(Systematic[[#This Row],[VariableIndex]]&gt;1,C3640,IF(C3640+1=StepsPerSubsample,0,C3640+1))</f>
        <v>1</v>
      </c>
      <c r="D3641" s="1">
        <f t="shared" si="170"/>
        <v>7</v>
      </c>
      <c r="E3641" s="1" t="str">
        <f>INDEX(Protocol[Mark],MATCH(C3641,Protocol[Step],0))</f>
        <v>2P10</v>
      </c>
      <c r="F3641" s="151" t="str">
        <f>INDEX(Variables[Variable],MATCH(Systematic[[#This Row],[VariableIndex]],Variables[Index],0))</f>
        <v>FCR (mt: ROX-corr.)</v>
      </c>
      <c r="G3641" s="134">
        <f>Systematic[[#This Row],[Sample]]*1000000+Systematic[[#This Row],[SubSample]]*10000+Systematic[[#This Row],[VariableIndex]]</f>
        <v>10020007</v>
      </c>
      <c r="H3641" s="134">
        <f>Systematic[[#This Row],[SampleVariableLabel]]+100*Systematic[[#This Row],[State]]</f>
        <v>10020107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10</v>
      </c>
      <c r="B3642" s="1">
        <f t="shared" si="172"/>
        <v>2</v>
      </c>
      <c r="C3642" s="1">
        <f>IF(Systematic[[#This Row],[VariableIndex]]&gt;1,C3641,IF(C3641+1=StepsPerSubsample,0,C3641+1))</f>
        <v>2</v>
      </c>
      <c r="D3642" s="1">
        <f t="shared" si="170"/>
        <v>1</v>
      </c>
      <c r="E3642" s="1" t="str">
        <f>INDEX(Protocol[Mark],MATCH(C3642,Protocol[Step],0))</f>
        <v>3Omy</v>
      </c>
      <c r="F3642" s="151" t="str">
        <f>INDEX(Variables[Variable],MATCH(Systematic[[#This Row],[VariableIndex]],Variables[Index],0))</f>
        <v>O2 concentration</v>
      </c>
      <c r="G3642" s="134">
        <f>Systematic[[#This Row],[Sample]]*1000000+Systematic[[#This Row],[SubSample]]*10000+Systematic[[#This Row],[VariableIndex]]</f>
        <v>10020001</v>
      </c>
      <c r="H3642" s="134">
        <f>Systematic[[#This Row],[SampleVariableLabel]]+100*Systematic[[#This Row],[State]]</f>
        <v>10020201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10</v>
      </c>
      <c r="B3643" s="1">
        <f t="shared" si="172"/>
        <v>2</v>
      </c>
      <c r="C3643" s="1">
        <f>IF(Systematic[[#This Row],[VariableIndex]]&gt;1,C3642,IF(C3642+1=StepsPerSubsample,0,C3642+1))</f>
        <v>2</v>
      </c>
      <c r="D3643" s="1">
        <f t="shared" si="170"/>
        <v>2</v>
      </c>
      <c r="E3643" s="1" t="str">
        <f>INDEX(Protocol[Mark],MATCH(C3643,Protocol[Step],0))</f>
        <v>3Omy</v>
      </c>
      <c r="F3643" s="151" t="str">
        <f>INDEX(Variables[Variable],MATCH(Systematic[[#This Row],[VariableIndex]],Variables[Index],0))</f>
        <v>O2 flux per volume</v>
      </c>
      <c r="G3643" s="134">
        <f>Systematic[[#This Row],[Sample]]*1000000+Systematic[[#This Row],[SubSample]]*10000+Systematic[[#This Row],[VariableIndex]]</f>
        <v>10020002</v>
      </c>
      <c r="H3643" s="134">
        <f>Systematic[[#This Row],[SampleVariableLabel]]+100*Systematic[[#This Row],[State]]</f>
        <v>10020202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10</v>
      </c>
      <c r="B3644" s="1">
        <f t="shared" si="172"/>
        <v>2</v>
      </c>
      <c r="C3644" s="1">
        <f>IF(Systematic[[#This Row],[VariableIndex]]&gt;1,C3643,IF(C3643+1=StepsPerSubsample,0,C3643+1))</f>
        <v>2</v>
      </c>
      <c r="D3644" s="1">
        <f t="shared" si="170"/>
        <v>3</v>
      </c>
      <c r="E3644" s="1" t="str">
        <f>INDEX(Protocol[Mark],MATCH(C3644,Protocol[Step],0))</f>
        <v>3Omy</v>
      </c>
      <c r="F3644" s="151" t="str">
        <f>INDEX(Variables[Variable],MATCH(Systematic[[#This Row],[VariableIndex]],Variables[Index],0))</f>
        <v>Specific flux</v>
      </c>
      <c r="G3644" s="134">
        <f>Systematic[[#This Row],[Sample]]*1000000+Systematic[[#This Row],[SubSample]]*10000+Systematic[[#This Row],[VariableIndex]]</f>
        <v>10020003</v>
      </c>
      <c r="H3644" s="134">
        <f>Systematic[[#This Row],[SampleVariableLabel]]+100*Systematic[[#This Row],[State]]</f>
        <v>10020203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10</v>
      </c>
      <c r="B3645" s="1">
        <f t="shared" si="172"/>
        <v>2</v>
      </c>
      <c r="C3645" s="1">
        <f>IF(Systematic[[#This Row],[VariableIndex]]&gt;1,C3644,IF(C3644+1=StepsPerSubsample,0,C3644+1))</f>
        <v>2</v>
      </c>
      <c r="D3645" s="1">
        <f t="shared" si="170"/>
        <v>4</v>
      </c>
      <c r="E3645" s="1" t="str">
        <f>INDEX(Protocol[Mark],MATCH(C3645,Protocol[Step],0))</f>
        <v>3Omy</v>
      </c>
      <c r="F3645" s="151" t="str">
        <f>INDEX(Variables[Variable],MATCH(Systematic[[#This Row],[VariableIndex]],Variables[Index],0))</f>
        <v>Flux control ratio</v>
      </c>
      <c r="G3645" s="134">
        <f>Systematic[[#This Row],[Sample]]*1000000+Systematic[[#This Row],[SubSample]]*10000+Systematic[[#This Row],[VariableIndex]]</f>
        <v>10020004</v>
      </c>
      <c r="H3645" s="134">
        <f>Systematic[[#This Row],[SampleVariableLabel]]+100*Systematic[[#This Row],[State]]</f>
        <v>10020204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10</v>
      </c>
      <c r="B3646" s="1">
        <f t="shared" si="172"/>
        <v>2</v>
      </c>
      <c r="C3646" s="1">
        <f>IF(Systematic[[#This Row],[VariableIndex]]&gt;1,C3645,IF(C3645+1=StepsPerSubsample,0,C3645+1))</f>
        <v>2</v>
      </c>
      <c r="D3646" s="1">
        <f t="shared" si="170"/>
        <v>5</v>
      </c>
      <c r="E3646" s="1" t="str">
        <f>INDEX(Protocol[Mark],MATCH(C3646,Protocol[Step],0))</f>
        <v>3Omy</v>
      </c>
      <c r="F3646" s="151" t="str">
        <f>INDEX(Variables[Variable],MATCH(Systematic[[#This Row],[VariableIndex]],Variables[Index],0))</f>
        <v>Specific flux (mt)</v>
      </c>
      <c r="G3646" s="134">
        <f>Systematic[[#This Row],[Sample]]*1000000+Systematic[[#This Row],[SubSample]]*10000+Systematic[[#This Row],[VariableIndex]]</f>
        <v>10020005</v>
      </c>
      <c r="H3646" s="134">
        <f>Systematic[[#This Row],[SampleVariableLabel]]+100*Systematic[[#This Row],[State]]</f>
        <v>10020205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10</v>
      </c>
      <c r="B3647" s="1">
        <f t="shared" si="172"/>
        <v>2</v>
      </c>
      <c r="C3647" s="1">
        <f>IF(Systematic[[#This Row],[VariableIndex]]&gt;1,C3646,IF(C3646+1=StepsPerSubsample,0,C3646+1))</f>
        <v>2</v>
      </c>
      <c r="D3647" s="1">
        <f t="shared" si="170"/>
        <v>6</v>
      </c>
      <c r="E3647" s="1" t="str">
        <f>INDEX(Protocol[Mark],MATCH(C3647,Protocol[Step],0))</f>
        <v>3Omy</v>
      </c>
      <c r="F3647" s="151" t="str">
        <f>INDEX(Variables[Variable],MATCH(Systematic[[#This Row],[VariableIndex]],Variables[Index],0))</f>
        <v>FCR (mt: ROX-corr.)</v>
      </c>
      <c r="G3647" s="134">
        <f>Systematic[[#This Row],[Sample]]*1000000+Systematic[[#This Row],[SubSample]]*10000+Systematic[[#This Row],[VariableIndex]]</f>
        <v>10020006</v>
      </c>
      <c r="H3647" s="134">
        <f>Systematic[[#This Row],[SampleVariableLabel]]+100*Systematic[[#This Row],[State]]</f>
        <v>10020206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10</v>
      </c>
      <c r="B3648" s="1">
        <f t="shared" si="172"/>
        <v>2</v>
      </c>
      <c r="C3648" s="1">
        <f>IF(Systematic[[#This Row],[VariableIndex]]&gt;1,C3647,IF(C3647+1=StepsPerSubsample,0,C3647+1))</f>
        <v>2</v>
      </c>
      <c r="D3648" s="1">
        <f t="shared" si="170"/>
        <v>7</v>
      </c>
      <c r="E3648" s="1" t="str">
        <f>INDEX(Protocol[Mark],MATCH(C3648,Protocol[Step],0))</f>
        <v>3Omy</v>
      </c>
      <c r="F3648" s="151" t="str">
        <f>INDEX(Variables[Variable],MATCH(Systematic[[#This Row],[VariableIndex]],Variables[Index],0))</f>
        <v>FCR (mt: ROX-corr.)</v>
      </c>
      <c r="G3648" s="134">
        <f>Systematic[[#This Row],[Sample]]*1000000+Systematic[[#This Row],[SubSample]]*10000+Systematic[[#This Row],[VariableIndex]]</f>
        <v>10020007</v>
      </c>
      <c r="H3648" s="134">
        <f>Systematic[[#This Row],[SampleVariableLabel]]+100*Systematic[[#This Row],[State]]</f>
        <v>10020207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10</v>
      </c>
      <c r="B3649" s="1">
        <f t="shared" si="172"/>
        <v>2</v>
      </c>
      <c r="C3649" s="1">
        <f>IF(Systematic[[#This Row],[VariableIndex]]&gt;1,C3648,IF(C3648+1=StepsPerSubsample,0,C3648+1))</f>
        <v>3</v>
      </c>
      <c r="D3649" s="1">
        <f t="shared" si="170"/>
        <v>1</v>
      </c>
      <c r="E3649" s="1" t="str">
        <f>INDEX(Protocol[Mark],MATCH(C3649,Protocol[Step],0))</f>
        <v>4U</v>
      </c>
      <c r="F3649" s="151" t="str">
        <f>INDEX(Variables[Variable],MATCH(Systematic[[#This Row],[VariableIndex]],Variables[Index],0))</f>
        <v>O2 concentration</v>
      </c>
      <c r="G3649" s="134">
        <f>Systematic[[#This Row],[Sample]]*1000000+Systematic[[#This Row],[SubSample]]*10000+Systematic[[#This Row],[VariableIndex]]</f>
        <v>10020001</v>
      </c>
      <c r="H3649" s="134">
        <f>Systematic[[#This Row],[SampleVariableLabel]]+100*Systematic[[#This Row],[State]]</f>
        <v>10020301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10</v>
      </c>
      <c r="B3650" s="1">
        <f t="shared" si="172"/>
        <v>2</v>
      </c>
      <c r="C3650" s="1">
        <f>IF(Systematic[[#This Row],[VariableIndex]]&gt;1,C3649,IF(C3649+1=StepsPerSubsample,0,C3649+1))</f>
        <v>3</v>
      </c>
      <c r="D3650" s="1">
        <f t="shared" si="170"/>
        <v>2</v>
      </c>
      <c r="E3650" s="1" t="str">
        <f>INDEX(Protocol[Mark],MATCH(C3650,Protocol[Step],0))</f>
        <v>4U</v>
      </c>
      <c r="F3650" s="151" t="str">
        <f>INDEX(Variables[Variable],MATCH(Systematic[[#This Row],[VariableIndex]],Variables[Index],0))</f>
        <v>O2 flux per volume</v>
      </c>
      <c r="G3650" s="134">
        <f>Systematic[[#This Row],[Sample]]*1000000+Systematic[[#This Row],[SubSample]]*10000+Systematic[[#This Row],[VariableIndex]]</f>
        <v>10020002</v>
      </c>
      <c r="H3650" s="134">
        <f>Systematic[[#This Row],[SampleVariableLabel]]+100*Systematic[[#This Row],[State]]</f>
        <v>10020302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10</v>
      </c>
      <c r="B3651" s="1">
        <f t="shared" si="172"/>
        <v>2</v>
      </c>
      <c r="C3651" s="1">
        <f>IF(Systematic[[#This Row],[VariableIndex]]&gt;1,C3650,IF(C3650+1=StepsPerSubsample,0,C3650+1))</f>
        <v>3</v>
      </c>
      <c r="D3651" s="1">
        <f t="shared" ref="D3651:D3714" si="173">IF(D3650=nVariables,1,D3650+1)</f>
        <v>3</v>
      </c>
      <c r="E3651" s="1" t="str">
        <f>INDEX(Protocol[Mark],MATCH(C3651,Protocol[Step],0))</f>
        <v>4U</v>
      </c>
      <c r="F3651" s="151" t="str">
        <f>INDEX(Variables[Variable],MATCH(Systematic[[#This Row],[VariableIndex]],Variables[Index],0))</f>
        <v>Specific flux</v>
      </c>
      <c r="G3651" s="134">
        <f>Systematic[[#This Row],[Sample]]*1000000+Systematic[[#This Row],[SubSample]]*10000+Systematic[[#This Row],[VariableIndex]]</f>
        <v>10020003</v>
      </c>
      <c r="H3651" s="134">
        <f>Systematic[[#This Row],[SampleVariableLabel]]+100*Systematic[[#This Row],[State]]</f>
        <v>10020303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10</v>
      </c>
      <c r="B3652" s="1">
        <f t="shared" si="172"/>
        <v>2</v>
      </c>
      <c r="C3652" s="1">
        <f>IF(Systematic[[#This Row],[VariableIndex]]&gt;1,C3651,IF(C3651+1=StepsPerSubsample,0,C3651+1))</f>
        <v>3</v>
      </c>
      <c r="D3652" s="1">
        <f t="shared" si="173"/>
        <v>4</v>
      </c>
      <c r="E3652" s="1" t="str">
        <f>INDEX(Protocol[Mark],MATCH(C3652,Protocol[Step],0))</f>
        <v>4U</v>
      </c>
      <c r="F3652" s="151" t="str">
        <f>INDEX(Variables[Variable],MATCH(Systematic[[#This Row],[VariableIndex]],Variables[Index],0))</f>
        <v>Flux control ratio</v>
      </c>
      <c r="G3652" s="134">
        <f>Systematic[[#This Row],[Sample]]*1000000+Systematic[[#This Row],[SubSample]]*10000+Systematic[[#This Row],[VariableIndex]]</f>
        <v>10020004</v>
      </c>
      <c r="H3652" s="134">
        <f>Systematic[[#This Row],[SampleVariableLabel]]+100*Systematic[[#This Row],[State]]</f>
        <v>10020304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10</v>
      </c>
      <c r="B3653" s="1">
        <f t="shared" si="172"/>
        <v>2</v>
      </c>
      <c r="C3653" s="1">
        <f>IF(Systematic[[#This Row],[VariableIndex]]&gt;1,C3652,IF(C3652+1=StepsPerSubsample,0,C3652+1))</f>
        <v>3</v>
      </c>
      <c r="D3653" s="1">
        <f t="shared" si="173"/>
        <v>5</v>
      </c>
      <c r="E3653" s="1" t="str">
        <f>INDEX(Protocol[Mark],MATCH(C3653,Protocol[Step],0))</f>
        <v>4U</v>
      </c>
      <c r="F3653" s="151" t="str">
        <f>INDEX(Variables[Variable],MATCH(Systematic[[#This Row],[VariableIndex]],Variables[Index],0))</f>
        <v>Specific flux (mt)</v>
      </c>
      <c r="G3653" s="134">
        <f>Systematic[[#This Row],[Sample]]*1000000+Systematic[[#This Row],[SubSample]]*10000+Systematic[[#This Row],[VariableIndex]]</f>
        <v>10020005</v>
      </c>
      <c r="H3653" s="134">
        <f>Systematic[[#This Row],[SampleVariableLabel]]+100*Systematic[[#This Row],[State]]</f>
        <v>10020305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10</v>
      </c>
      <c r="B3654" s="1">
        <f t="shared" si="172"/>
        <v>2</v>
      </c>
      <c r="C3654" s="1">
        <f>IF(Systematic[[#This Row],[VariableIndex]]&gt;1,C3653,IF(C3653+1=StepsPerSubsample,0,C3653+1))</f>
        <v>3</v>
      </c>
      <c r="D3654" s="1">
        <f t="shared" si="173"/>
        <v>6</v>
      </c>
      <c r="E3654" s="1" t="str">
        <f>INDEX(Protocol[Mark],MATCH(C3654,Protocol[Step],0))</f>
        <v>4U</v>
      </c>
      <c r="F3654" s="151" t="str">
        <f>INDEX(Variables[Variable],MATCH(Systematic[[#This Row],[VariableIndex]],Variables[Index],0))</f>
        <v>FCR (mt: ROX-corr.)</v>
      </c>
      <c r="G3654" s="134">
        <f>Systematic[[#This Row],[Sample]]*1000000+Systematic[[#This Row],[SubSample]]*10000+Systematic[[#This Row],[VariableIndex]]</f>
        <v>10020006</v>
      </c>
      <c r="H3654" s="134">
        <f>Systematic[[#This Row],[SampleVariableLabel]]+100*Systematic[[#This Row],[State]]</f>
        <v>10020306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10</v>
      </c>
      <c r="B3655" s="1">
        <f t="shared" si="172"/>
        <v>2</v>
      </c>
      <c r="C3655" s="1">
        <f>IF(Systematic[[#This Row],[VariableIndex]]&gt;1,C3654,IF(C3654+1=StepsPerSubsample,0,C3654+1))</f>
        <v>3</v>
      </c>
      <c r="D3655" s="1">
        <f t="shared" si="173"/>
        <v>7</v>
      </c>
      <c r="E3655" s="1" t="str">
        <f>INDEX(Protocol[Mark],MATCH(C3655,Protocol[Step],0))</f>
        <v>4U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10020007</v>
      </c>
      <c r="H3655" s="134">
        <f>Systematic[[#This Row],[SampleVariableLabel]]+100*Systematic[[#This Row],[State]]</f>
        <v>10020307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10</v>
      </c>
      <c r="B3656" s="1">
        <f t="shared" si="172"/>
        <v>2</v>
      </c>
      <c r="C3656" s="1">
        <f>IF(Systematic[[#This Row],[VariableIndex]]&gt;1,C3655,IF(C3655+1=StepsPerSubsample,0,C3655+1))</f>
        <v>4</v>
      </c>
      <c r="D3656" s="1">
        <f t="shared" si="173"/>
        <v>1</v>
      </c>
      <c r="E3656" s="1" t="str">
        <f>INDEX(Protocol[Mark],MATCH(C3656,Protocol[Step],0))</f>
        <v>5Glc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10020001</v>
      </c>
      <c r="H3656" s="134">
        <f>Systematic[[#This Row],[SampleVariableLabel]]+100*Systematic[[#This Row],[State]]</f>
        <v>10020401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10</v>
      </c>
      <c r="B3657" s="1">
        <f t="shared" si="172"/>
        <v>2</v>
      </c>
      <c r="C3657" s="1">
        <f>IF(Systematic[[#This Row],[VariableIndex]]&gt;1,C3656,IF(C3656+1=StepsPerSubsample,0,C3656+1))</f>
        <v>4</v>
      </c>
      <c r="D3657" s="1">
        <f t="shared" si="173"/>
        <v>2</v>
      </c>
      <c r="E3657" s="1" t="str">
        <f>INDEX(Protocol[Mark],MATCH(C3657,Protocol[Step],0))</f>
        <v>5Glc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10020002</v>
      </c>
      <c r="H3657" s="134">
        <f>Systematic[[#This Row],[SampleVariableLabel]]+100*Systematic[[#This Row],[State]]</f>
        <v>10020402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10</v>
      </c>
      <c r="B3658" s="1">
        <f t="shared" si="172"/>
        <v>2</v>
      </c>
      <c r="C3658" s="1">
        <f>IF(Systematic[[#This Row],[VariableIndex]]&gt;1,C3657,IF(C3657+1=StepsPerSubsample,0,C3657+1))</f>
        <v>4</v>
      </c>
      <c r="D3658" s="1">
        <f t="shared" si="173"/>
        <v>3</v>
      </c>
      <c r="E3658" s="1" t="str">
        <f>INDEX(Protocol[Mark],MATCH(C3658,Protocol[Step],0))</f>
        <v>5Glc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10020003</v>
      </c>
      <c r="H3658" s="134">
        <f>Systematic[[#This Row],[SampleVariableLabel]]+100*Systematic[[#This Row],[State]]</f>
        <v>10020403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10</v>
      </c>
      <c r="B3659" s="1">
        <f t="shared" si="172"/>
        <v>2</v>
      </c>
      <c r="C3659" s="1">
        <f>IF(Systematic[[#This Row],[VariableIndex]]&gt;1,C3658,IF(C3658+1=StepsPerSubsample,0,C3658+1))</f>
        <v>4</v>
      </c>
      <c r="D3659" s="1">
        <f t="shared" si="173"/>
        <v>4</v>
      </c>
      <c r="E3659" s="1" t="str">
        <f>INDEX(Protocol[Mark],MATCH(C3659,Protocol[Step],0))</f>
        <v>5Glc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10020004</v>
      </c>
      <c r="H3659" s="134">
        <f>Systematic[[#This Row],[SampleVariableLabel]]+100*Systematic[[#This Row],[State]]</f>
        <v>10020404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10</v>
      </c>
      <c r="B3660" s="1">
        <f t="shared" si="172"/>
        <v>2</v>
      </c>
      <c r="C3660" s="1">
        <f>IF(Systematic[[#This Row],[VariableIndex]]&gt;1,C3659,IF(C3659+1=StepsPerSubsample,0,C3659+1))</f>
        <v>4</v>
      </c>
      <c r="D3660" s="1">
        <f t="shared" si="173"/>
        <v>5</v>
      </c>
      <c r="E3660" s="1" t="str">
        <f>INDEX(Protocol[Mark],MATCH(C3660,Protocol[Step],0))</f>
        <v>5Glc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10020005</v>
      </c>
      <c r="H3660" s="134">
        <f>Systematic[[#This Row],[SampleVariableLabel]]+100*Systematic[[#This Row],[State]]</f>
        <v>10020405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10</v>
      </c>
      <c r="B3661" s="1">
        <f t="shared" si="172"/>
        <v>2</v>
      </c>
      <c r="C3661" s="1">
        <f>IF(Systematic[[#This Row],[VariableIndex]]&gt;1,C3660,IF(C3660+1=StepsPerSubsample,0,C3660+1))</f>
        <v>4</v>
      </c>
      <c r="D3661" s="1">
        <f t="shared" si="173"/>
        <v>6</v>
      </c>
      <c r="E3661" s="1" t="str">
        <f>INDEX(Protocol[Mark],MATCH(C3661,Protocol[Step],0))</f>
        <v>5Glc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10020006</v>
      </c>
      <c r="H3661" s="134">
        <f>Systematic[[#This Row],[SampleVariableLabel]]+100*Systematic[[#This Row],[State]]</f>
        <v>10020406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10</v>
      </c>
      <c r="B3662" s="1">
        <f t="shared" si="172"/>
        <v>2</v>
      </c>
      <c r="C3662" s="1">
        <f>IF(Systematic[[#This Row],[VariableIndex]]&gt;1,C3661,IF(C3661+1=StepsPerSubsample,0,C3661+1))</f>
        <v>4</v>
      </c>
      <c r="D3662" s="1">
        <f t="shared" si="173"/>
        <v>7</v>
      </c>
      <c r="E3662" s="1" t="str">
        <f>INDEX(Protocol[Mark],MATCH(C3662,Protocol[Step],0))</f>
        <v>5Glc</v>
      </c>
      <c r="F3662" s="151" t="str">
        <f>INDEX(Variables[Variable],MATCH(Systematic[[#This Row],[VariableIndex]],Variables[Index],0))</f>
        <v>FCR (mt: ROX-corr.)</v>
      </c>
      <c r="G3662" s="134">
        <f>Systematic[[#This Row],[Sample]]*1000000+Systematic[[#This Row],[SubSample]]*10000+Systematic[[#This Row],[VariableIndex]]</f>
        <v>10020007</v>
      </c>
      <c r="H3662" s="134">
        <f>Systematic[[#This Row],[SampleVariableLabel]]+100*Systematic[[#This Row],[State]]</f>
        <v>10020407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10</v>
      </c>
      <c r="B3663" s="1">
        <f t="shared" si="172"/>
        <v>2</v>
      </c>
      <c r="C3663" s="1">
        <f>IF(Systematic[[#This Row],[VariableIndex]]&gt;1,C3662,IF(C3662+1=StepsPerSubsample,0,C3662+1))</f>
        <v>5</v>
      </c>
      <c r="D3663" s="1">
        <f t="shared" si="173"/>
        <v>1</v>
      </c>
      <c r="E3663" s="1" t="str">
        <f>INDEX(Protocol[Mark],MATCH(C3663,Protocol[Step],0))</f>
        <v>6M2</v>
      </c>
      <c r="F3663" s="151" t="str">
        <f>INDEX(Variables[Variable],MATCH(Systematic[[#This Row],[VariableIndex]],Variables[Index],0))</f>
        <v>O2 concentration</v>
      </c>
      <c r="G3663" s="134">
        <f>Systematic[[#This Row],[Sample]]*1000000+Systematic[[#This Row],[SubSample]]*10000+Systematic[[#This Row],[VariableIndex]]</f>
        <v>10020001</v>
      </c>
      <c r="H3663" s="134">
        <f>Systematic[[#This Row],[SampleVariableLabel]]+100*Systematic[[#This Row],[State]]</f>
        <v>10020501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10</v>
      </c>
      <c r="B3664" s="1">
        <f t="shared" si="172"/>
        <v>2</v>
      </c>
      <c r="C3664" s="1">
        <f>IF(Systematic[[#This Row],[VariableIndex]]&gt;1,C3663,IF(C3663+1=StepsPerSubsample,0,C3663+1))</f>
        <v>5</v>
      </c>
      <c r="D3664" s="1">
        <f t="shared" si="173"/>
        <v>2</v>
      </c>
      <c r="E3664" s="1" t="str">
        <f>INDEX(Protocol[Mark],MATCH(C3664,Protocol[Step],0))</f>
        <v>6M2</v>
      </c>
      <c r="F3664" s="151" t="str">
        <f>INDEX(Variables[Variable],MATCH(Systematic[[#This Row],[VariableIndex]],Variables[Index],0))</f>
        <v>O2 flux per volume</v>
      </c>
      <c r="G3664" s="134">
        <f>Systematic[[#This Row],[Sample]]*1000000+Systematic[[#This Row],[SubSample]]*10000+Systematic[[#This Row],[VariableIndex]]</f>
        <v>10020002</v>
      </c>
      <c r="H3664" s="134">
        <f>Systematic[[#This Row],[SampleVariableLabel]]+100*Systematic[[#This Row],[State]]</f>
        <v>10020502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10</v>
      </c>
      <c r="B3665" s="1">
        <f t="shared" si="172"/>
        <v>2</v>
      </c>
      <c r="C3665" s="1">
        <f>IF(Systematic[[#This Row],[VariableIndex]]&gt;1,C3664,IF(C3664+1=StepsPerSubsample,0,C3664+1))</f>
        <v>5</v>
      </c>
      <c r="D3665" s="1">
        <f t="shared" si="173"/>
        <v>3</v>
      </c>
      <c r="E3665" s="1" t="str">
        <f>INDEX(Protocol[Mark],MATCH(C3665,Protocol[Step],0))</f>
        <v>6M2</v>
      </c>
      <c r="F3665" s="151" t="str">
        <f>INDEX(Variables[Variable],MATCH(Systematic[[#This Row],[VariableIndex]],Variables[Index],0))</f>
        <v>Specific flux</v>
      </c>
      <c r="G3665" s="134">
        <f>Systematic[[#This Row],[Sample]]*1000000+Systematic[[#This Row],[SubSample]]*10000+Systematic[[#This Row],[VariableIndex]]</f>
        <v>10020003</v>
      </c>
      <c r="H3665" s="134">
        <f>Systematic[[#This Row],[SampleVariableLabel]]+100*Systematic[[#This Row],[State]]</f>
        <v>10020503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10</v>
      </c>
      <c r="B3666" s="1">
        <f t="shared" si="172"/>
        <v>2</v>
      </c>
      <c r="C3666" s="1">
        <f>IF(Systematic[[#This Row],[VariableIndex]]&gt;1,C3665,IF(C3665+1=StepsPerSubsample,0,C3665+1))</f>
        <v>5</v>
      </c>
      <c r="D3666" s="1">
        <f t="shared" si="173"/>
        <v>4</v>
      </c>
      <c r="E3666" s="1" t="str">
        <f>INDEX(Protocol[Mark],MATCH(C3666,Protocol[Step],0))</f>
        <v>6M2</v>
      </c>
      <c r="F3666" s="151" t="str">
        <f>INDEX(Variables[Variable],MATCH(Systematic[[#This Row],[VariableIndex]],Variables[Index],0))</f>
        <v>Flux control ratio</v>
      </c>
      <c r="G3666" s="134">
        <f>Systematic[[#This Row],[Sample]]*1000000+Systematic[[#This Row],[SubSample]]*10000+Systematic[[#This Row],[VariableIndex]]</f>
        <v>10020004</v>
      </c>
      <c r="H3666" s="134">
        <f>Systematic[[#This Row],[SampleVariableLabel]]+100*Systematic[[#This Row],[State]]</f>
        <v>10020504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10</v>
      </c>
      <c r="B3667" s="1">
        <f t="shared" si="172"/>
        <v>2</v>
      </c>
      <c r="C3667" s="1">
        <f>IF(Systematic[[#This Row],[VariableIndex]]&gt;1,C3666,IF(C3666+1=StepsPerSubsample,0,C3666+1))</f>
        <v>5</v>
      </c>
      <c r="D3667" s="1">
        <f t="shared" si="173"/>
        <v>5</v>
      </c>
      <c r="E3667" s="1" t="str">
        <f>INDEX(Protocol[Mark],MATCH(C3667,Protocol[Step],0))</f>
        <v>6M2</v>
      </c>
      <c r="F3667" s="151" t="str">
        <f>INDEX(Variables[Variable],MATCH(Systematic[[#This Row],[VariableIndex]],Variables[Index],0))</f>
        <v>Specific flux (mt)</v>
      </c>
      <c r="G3667" s="134">
        <f>Systematic[[#This Row],[Sample]]*1000000+Systematic[[#This Row],[SubSample]]*10000+Systematic[[#This Row],[VariableIndex]]</f>
        <v>10020005</v>
      </c>
      <c r="H3667" s="134">
        <f>Systematic[[#This Row],[SampleVariableLabel]]+100*Systematic[[#This Row],[State]]</f>
        <v>10020505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10</v>
      </c>
      <c r="B3668" s="1">
        <f t="shared" si="172"/>
        <v>2</v>
      </c>
      <c r="C3668" s="1">
        <f>IF(Systematic[[#This Row],[VariableIndex]]&gt;1,C3667,IF(C3667+1=StepsPerSubsample,0,C3667+1))</f>
        <v>5</v>
      </c>
      <c r="D3668" s="1">
        <f t="shared" si="173"/>
        <v>6</v>
      </c>
      <c r="E3668" s="1" t="str">
        <f>INDEX(Protocol[Mark],MATCH(C3668,Protocol[Step],0))</f>
        <v>6M2</v>
      </c>
      <c r="F3668" s="151" t="str">
        <f>INDEX(Variables[Variable],MATCH(Systematic[[#This Row],[VariableIndex]],Variables[Index],0))</f>
        <v>FCR (mt: ROX-corr.)</v>
      </c>
      <c r="G3668" s="134">
        <f>Systematic[[#This Row],[Sample]]*1000000+Systematic[[#This Row],[SubSample]]*10000+Systematic[[#This Row],[VariableIndex]]</f>
        <v>10020006</v>
      </c>
      <c r="H3668" s="134">
        <f>Systematic[[#This Row],[SampleVariableLabel]]+100*Systematic[[#This Row],[State]]</f>
        <v>10020506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10</v>
      </c>
      <c r="B3669" s="1">
        <f t="shared" si="172"/>
        <v>2</v>
      </c>
      <c r="C3669" s="1">
        <f>IF(Systematic[[#This Row],[VariableIndex]]&gt;1,C3668,IF(C3668+1=StepsPerSubsample,0,C3668+1))</f>
        <v>5</v>
      </c>
      <c r="D3669" s="1">
        <f t="shared" si="173"/>
        <v>7</v>
      </c>
      <c r="E3669" s="1" t="str">
        <f>INDEX(Protocol[Mark],MATCH(C3669,Protocol[Step],0))</f>
        <v>6M2</v>
      </c>
      <c r="F3669" s="151" t="str">
        <f>INDEX(Variables[Variable],MATCH(Systematic[[#This Row],[VariableIndex]],Variables[Index],0))</f>
        <v>FCR (mt: ROX-corr.)</v>
      </c>
      <c r="G3669" s="134">
        <f>Systematic[[#This Row],[Sample]]*1000000+Systematic[[#This Row],[SubSample]]*10000+Systematic[[#This Row],[VariableIndex]]</f>
        <v>10020007</v>
      </c>
      <c r="H3669" s="134">
        <f>Systematic[[#This Row],[SampleVariableLabel]]+100*Systematic[[#This Row],[State]]</f>
        <v>10020507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10</v>
      </c>
      <c r="B3670" s="1">
        <f t="shared" si="172"/>
        <v>2</v>
      </c>
      <c r="C3670" s="1">
        <f>IF(Systematic[[#This Row],[VariableIndex]]&gt;1,C3669,IF(C3669+1=StepsPerSubsample,0,C3669+1))</f>
        <v>6</v>
      </c>
      <c r="D3670" s="1">
        <f t="shared" si="173"/>
        <v>1</v>
      </c>
      <c r="E3670" s="1" t="str">
        <f>INDEX(Protocol[Mark],MATCH(C3670,Protocol[Step],0))</f>
        <v>7Rot</v>
      </c>
      <c r="F3670" s="151" t="str">
        <f>INDEX(Variables[Variable],MATCH(Systematic[[#This Row],[VariableIndex]],Variables[Index],0))</f>
        <v>O2 concentration</v>
      </c>
      <c r="G3670" s="134">
        <f>Systematic[[#This Row],[Sample]]*1000000+Systematic[[#This Row],[SubSample]]*10000+Systematic[[#This Row],[VariableIndex]]</f>
        <v>10020001</v>
      </c>
      <c r="H3670" s="134">
        <f>Systematic[[#This Row],[SampleVariableLabel]]+100*Systematic[[#This Row],[State]]</f>
        <v>10020601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10</v>
      </c>
      <c r="B3671" s="1">
        <f t="shared" si="172"/>
        <v>2</v>
      </c>
      <c r="C3671" s="1">
        <f>IF(Systematic[[#This Row],[VariableIndex]]&gt;1,C3670,IF(C3670+1=StepsPerSubsample,0,C3670+1))</f>
        <v>6</v>
      </c>
      <c r="D3671" s="1">
        <f t="shared" si="173"/>
        <v>2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O2 flux per volume</v>
      </c>
      <c r="G3671" s="134">
        <f>Systematic[[#This Row],[Sample]]*1000000+Systematic[[#This Row],[SubSample]]*10000+Systematic[[#This Row],[VariableIndex]]</f>
        <v>10020002</v>
      </c>
      <c r="H3671" s="134">
        <f>Systematic[[#This Row],[SampleVariableLabel]]+100*Systematic[[#This Row],[State]]</f>
        <v>10020602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10</v>
      </c>
      <c r="B3672" s="1">
        <f t="shared" si="172"/>
        <v>2</v>
      </c>
      <c r="C3672" s="1">
        <f>IF(Systematic[[#This Row],[VariableIndex]]&gt;1,C3671,IF(C3671+1=StepsPerSubsample,0,C3671+1))</f>
        <v>6</v>
      </c>
      <c r="D3672" s="1">
        <f t="shared" si="173"/>
        <v>3</v>
      </c>
      <c r="E3672" s="1" t="str">
        <f>INDEX(Protocol[Mark],MATCH(C3672,Protocol[Step],0))</f>
        <v>7Rot</v>
      </c>
      <c r="F3672" s="151" t="str">
        <f>INDEX(Variables[Variable],MATCH(Systematic[[#This Row],[VariableIndex]],Variables[Index],0))</f>
        <v>Specific flux</v>
      </c>
      <c r="G3672" s="134">
        <f>Systematic[[#This Row],[Sample]]*1000000+Systematic[[#This Row],[SubSample]]*10000+Systematic[[#This Row],[VariableIndex]]</f>
        <v>10020003</v>
      </c>
      <c r="H3672" s="134">
        <f>Systematic[[#This Row],[SampleVariableLabel]]+100*Systematic[[#This Row],[State]]</f>
        <v>10020603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10</v>
      </c>
      <c r="B3673" s="1">
        <f t="shared" si="172"/>
        <v>2</v>
      </c>
      <c r="C3673" s="1">
        <f>IF(Systematic[[#This Row],[VariableIndex]]&gt;1,C3672,IF(C3672+1=StepsPerSubsample,0,C3672+1))</f>
        <v>6</v>
      </c>
      <c r="D3673" s="1">
        <f t="shared" si="173"/>
        <v>4</v>
      </c>
      <c r="E3673" s="1" t="str">
        <f>INDEX(Protocol[Mark],MATCH(C3673,Protocol[Step],0))</f>
        <v>7Rot</v>
      </c>
      <c r="F3673" s="151" t="str">
        <f>INDEX(Variables[Variable],MATCH(Systematic[[#This Row],[VariableIndex]],Variables[Index],0))</f>
        <v>Flux control ratio</v>
      </c>
      <c r="G3673" s="134">
        <f>Systematic[[#This Row],[Sample]]*1000000+Systematic[[#This Row],[SubSample]]*10000+Systematic[[#This Row],[VariableIndex]]</f>
        <v>10020004</v>
      </c>
      <c r="H3673" s="134">
        <f>Systematic[[#This Row],[SampleVariableLabel]]+100*Systematic[[#This Row],[State]]</f>
        <v>10020604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10</v>
      </c>
      <c r="B3674" s="1">
        <f t="shared" si="172"/>
        <v>2</v>
      </c>
      <c r="C3674" s="1">
        <f>IF(Systematic[[#This Row],[VariableIndex]]&gt;1,C3673,IF(C3673+1=StepsPerSubsample,0,C3673+1))</f>
        <v>6</v>
      </c>
      <c r="D3674" s="1">
        <f t="shared" si="173"/>
        <v>5</v>
      </c>
      <c r="E3674" s="1" t="str">
        <f>INDEX(Protocol[Mark],MATCH(C3674,Protocol[Step],0))</f>
        <v>7Rot</v>
      </c>
      <c r="F3674" s="151" t="str">
        <f>INDEX(Variables[Variable],MATCH(Systematic[[#This Row],[VariableIndex]],Variables[Index],0))</f>
        <v>Specific flux (mt)</v>
      </c>
      <c r="G3674" s="134">
        <f>Systematic[[#This Row],[Sample]]*1000000+Systematic[[#This Row],[SubSample]]*10000+Systematic[[#This Row],[VariableIndex]]</f>
        <v>10020005</v>
      </c>
      <c r="H3674" s="134">
        <f>Systematic[[#This Row],[SampleVariableLabel]]+100*Systematic[[#This Row],[State]]</f>
        <v>10020605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10</v>
      </c>
      <c r="B3675" s="1">
        <f t="shared" si="172"/>
        <v>2</v>
      </c>
      <c r="C3675" s="1">
        <f>IF(Systematic[[#This Row],[VariableIndex]]&gt;1,C3674,IF(C3674+1=StepsPerSubsample,0,C3674+1))</f>
        <v>6</v>
      </c>
      <c r="D3675" s="1">
        <f t="shared" si="173"/>
        <v>6</v>
      </c>
      <c r="E3675" s="1" t="str">
        <f>INDEX(Protocol[Mark],MATCH(C3675,Protocol[Step],0))</f>
        <v>7Rot</v>
      </c>
      <c r="F3675" s="151" t="str">
        <f>INDEX(Variables[Variable],MATCH(Systematic[[#This Row],[VariableIndex]],Variables[Index],0))</f>
        <v>FCR (mt: ROX-corr.)</v>
      </c>
      <c r="G3675" s="134">
        <f>Systematic[[#This Row],[Sample]]*1000000+Systematic[[#This Row],[SubSample]]*10000+Systematic[[#This Row],[VariableIndex]]</f>
        <v>10020006</v>
      </c>
      <c r="H3675" s="134">
        <f>Systematic[[#This Row],[SampleVariableLabel]]+100*Systematic[[#This Row],[State]]</f>
        <v>10020606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10</v>
      </c>
      <c r="B3676" s="1">
        <f t="shared" si="172"/>
        <v>2</v>
      </c>
      <c r="C3676" s="1">
        <f>IF(Systematic[[#This Row],[VariableIndex]]&gt;1,C3675,IF(C3675+1=StepsPerSubsample,0,C3675+1))</f>
        <v>6</v>
      </c>
      <c r="D3676" s="1">
        <f t="shared" si="173"/>
        <v>7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FCR (mt: ROX-corr.)</v>
      </c>
      <c r="G3676" s="134">
        <f>Systematic[[#This Row],[Sample]]*1000000+Systematic[[#This Row],[SubSample]]*10000+Systematic[[#This Row],[VariableIndex]]</f>
        <v>10020007</v>
      </c>
      <c r="H3676" s="134">
        <f>Systematic[[#This Row],[SampleVariableLabel]]+100*Systematic[[#This Row],[State]]</f>
        <v>10020607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10</v>
      </c>
      <c r="B3677" s="1">
        <f t="shared" si="172"/>
        <v>2</v>
      </c>
      <c r="C3677" s="1">
        <f>IF(Systematic[[#This Row],[VariableIndex]]&gt;1,C3676,IF(C3676+1=StepsPerSubsample,0,C3676+1))</f>
        <v>7</v>
      </c>
      <c r="D3677" s="1">
        <f t="shared" si="173"/>
        <v>1</v>
      </c>
      <c r="E3677" s="1" t="str">
        <f>INDEX(Protocol[Mark],MATCH(C3677,Protocol[Step],0))</f>
        <v>8S</v>
      </c>
      <c r="F3677" s="151" t="str">
        <f>INDEX(Variables[Variable],MATCH(Systematic[[#This Row],[VariableIndex]],Variables[Index],0))</f>
        <v>O2 concentration</v>
      </c>
      <c r="G3677" s="134">
        <f>Systematic[[#This Row],[Sample]]*1000000+Systematic[[#This Row],[SubSample]]*10000+Systematic[[#This Row],[VariableIndex]]</f>
        <v>10020001</v>
      </c>
      <c r="H3677" s="134">
        <f>Systematic[[#This Row],[SampleVariableLabel]]+100*Systematic[[#This Row],[State]]</f>
        <v>10020701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10</v>
      </c>
      <c r="B3678" s="1">
        <f t="shared" si="172"/>
        <v>2</v>
      </c>
      <c r="C3678" s="1">
        <f>IF(Systematic[[#This Row],[VariableIndex]]&gt;1,C3677,IF(C3677+1=StepsPerSubsample,0,C3677+1))</f>
        <v>7</v>
      </c>
      <c r="D3678" s="1">
        <f t="shared" si="173"/>
        <v>2</v>
      </c>
      <c r="E3678" s="1" t="str">
        <f>INDEX(Protocol[Mark],MATCH(C3678,Protocol[Step],0))</f>
        <v>8S</v>
      </c>
      <c r="F3678" s="151" t="str">
        <f>INDEX(Variables[Variable],MATCH(Systematic[[#This Row],[VariableIndex]],Variables[Index],0))</f>
        <v>O2 flux per volume</v>
      </c>
      <c r="G3678" s="134">
        <f>Systematic[[#This Row],[Sample]]*1000000+Systematic[[#This Row],[SubSample]]*10000+Systematic[[#This Row],[VariableIndex]]</f>
        <v>10020002</v>
      </c>
      <c r="H3678" s="134">
        <f>Systematic[[#This Row],[SampleVariableLabel]]+100*Systematic[[#This Row],[State]]</f>
        <v>10020702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10</v>
      </c>
      <c r="B3679" s="1">
        <f t="shared" si="172"/>
        <v>2</v>
      </c>
      <c r="C3679" s="1">
        <f>IF(Systematic[[#This Row],[VariableIndex]]&gt;1,C3678,IF(C3678+1=StepsPerSubsample,0,C3678+1))</f>
        <v>7</v>
      </c>
      <c r="D3679" s="1">
        <f t="shared" si="173"/>
        <v>3</v>
      </c>
      <c r="E3679" s="1" t="str">
        <f>INDEX(Protocol[Mark],MATCH(C3679,Protocol[Step],0))</f>
        <v>8S</v>
      </c>
      <c r="F3679" s="151" t="str">
        <f>INDEX(Variables[Variable],MATCH(Systematic[[#This Row],[VariableIndex]],Variables[Index],0))</f>
        <v>Specific flux</v>
      </c>
      <c r="G3679" s="134">
        <f>Systematic[[#This Row],[Sample]]*1000000+Systematic[[#This Row],[SubSample]]*10000+Systematic[[#This Row],[VariableIndex]]</f>
        <v>10020003</v>
      </c>
      <c r="H3679" s="134">
        <f>Systematic[[#This Row],[SampleVariableLabel]]+100*Systematic[[#This Row],[State]]</f>
        <v>10020703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10</v>
      </c>
      <c r="B3680" s="1">
        <f t="shared" si="172"/>
        <v>2</v>
      </c>
      <c r="C3680" s="1">
        <f>IF(Systematic[[#This Row],[VariableIndex]]&gt;1,C3679,IF(C3679+1=StepsPerSubsample,0,C3679+1))</f>
        <v>7</v>
      </c>
      <c r="D3680" s="1">
        <f t="shared" si="173"/>
        <v>4</v>
      </c>
      <c r="E3680" s="1" t="str">
        <f>INDEX(Protocol[Mark],MATCH(C3680,Protocol[Step],0))</f>
        <v>8S</v>
      </c>
      <c r="F3680" s="151" t="str">
        <f>INDEX(Variables[Variable],MATCH(Systematic[[#This Row],[VariableIndex]],Variables[Index],0))</f>
        <v>Flux control ratio</v>
      </c>
      <c r="G3680" s="134">
        <f>Systematic[[#This Row],[Sample]]*1000000+Systematic[[#This Row],[SubSample]]*10000+Systematic[[#This Row],[VariableIndex]]</f>
        <v>10020004</v>
      </c>
      <c r="H3680" s="134">
        <f>Systematic[[#This Row],[SampleVariableLabel]]+100*Systematic[[#This Row],[State]]</f>
        <v>10020704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10</v>
      </c>
      <c r="B3681" s="1">
        <f t="shared" si="172"/>
        <v>2</v>
      </c>
      <c r="C3681" s="1">
        <f>IF(Systematic[[#This Row],[VariableIndex]]&gt;1,C3680,IF(C3680+1=StepsPerSubsample,0,C3680+1))</f>
        <v>7</v>
      </c>
      <c r="D3681" s="1">
        <f t="shared" si="173"/>
        <v>5</v>
      </c>
      <c r="E3681" s="1" t="str">
        <f>INDEX(Protocol[Mark],MATCH(C3681,Protocol[Step],0))</f>
        <v>8S</v>
      </c>
      <c r="F3681" s="151" t="str">
        <f>INDEX(Variables[Variable],MATCH(Systematic[[#This Row],[VariableIndex]],Variables[Index],0))</f>
        <v>Specific flux (mt)</v>
      </c>
      <c r="G3681" s="134">
        <f>Systematic[[#This Row],[Sample]]*1000000+Systematic[[#This Row],[SubSample]]*10000+Systematic[[#This Row],[VariableIndex]]</f>
        <v>10020005</v>
      </c>
      <c r="H3681" s="134">
        <f>Systematic[[#This Row],[SampleVariableLabel]]+100*Systematic[[#This Row],[State]]</f>
        <v>10020705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10</v>
      </c>
      <c r="B3682" s="1">
        <f t="shared" si="172"/>
        <v>2</v>
      </c>
      <c r="C3682" s="1">
        <f>IF(Systematic[[#This Row],[VariableIndex]]&gt;1,C3681,IF(C3681+1=StepsPerSubsample,0,C3681+1))</f>
        <v>7</v>
      </c>
      <c r="D3682" s="1">
        <f t="shared" si="173"/>
        <v>6</v>
      </c>
      <c r="E3682" s="1" t="str">
        <f>INDEX(Protocol[Mark],MATCH(C3682,Protocol[Step],0))</f>
        <v>8S</v>
      </c>
      <c r="F3682" s="151" t="str">
        <f>INDEX(Variables[Variable],MATCH(Systematic[[#This Row],[VariableIndex]],Variables[Index],0))</f>
        <v>FCR (mt: ROX-corr.)</v>
      </c>
      <c r="G3682" s="134">
        <f>Systematic[[#This Row],[Sample]]*1000000+Systematic[[#This Row],[SubSample]]*10000+Systematic[[#This Row],[VariableIndex]]</f>
        <v>10020006</v>
      </c>
      <c r="H3682" s="134">
        <f>Systematic[[#This Row],[SampleVariableLabel]]+100*Systematic[[#This Row],[State]]</f>
        <v>10020706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10</v>
      </c>
      <c r="B3683" s="1">
        <f t="shared" si="172"/>
        <v>2</v>
      </c>
      <c r="C3683" s="1">
        <f>IF(Systematic[[#This Row],[VariableIndex]]&gt;1,C3682,IF(C3682+1=StepsPerSubsample,0,C3682+1))</f>
        <v>7</v>
      </c>
      <c r="D3683" s="1">
        <f t="shared" si="173"/>
        <v>7</v>
      </c>
      <c r="E3683" s="1" t="str">
        <f>INDEX(Protocol[Mark],MATCH(C3683,Protocol[Step],0))</f>
        <v>8S</v>
      </c>
      <c r="F3683" s="151" t="str">
        <f>INDEX(Variables[Variable],MATCH(Systematic[[#This Row],[VariableIndex]],Variables[Index],0))</f>
        <v>FCR (mt: ROX-corr.)</v>
      </c>
      <c r="G3683" s="134">
        <f>Systematic[[#This Row],[Sample]]*1000000+Systematic[[#This Row],[SubSample]]*10000+Systematic[[#This Row],[VariableIndex]]</f>
        <v>10020007</v>
      </c>
      <c r="H3683" s="134">
        <f>Systematic[[#This Row],[SampleVariableLabel]]+100*Systematic[[#This Row],[State]]</f>
        <v>10020707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10</v>
      </c>
      <c r="B3684" s="1">
        <f t="shared" si="172"/>
        <v>2</v>
      </c>
      <c r="C3684" s="1">
        <f>IF(Systematic[[#This Row],[VariableIndex]]&gt;1,C3683,IF(C3683+1=StepsPerSubsample,0,C3683+1))</f>
        <v>8</v>
      </c>
      <c r="D3684" s="1">
        <f t="shared" si="173"/>
        <v>1</v>
      </c>
      <c r="E3684" s="1" t="str">
        <f>INDEX(Protocol[Mark],MATCH(C3684,Protocol[Step],0))</f>
        <v>9Dig</v>
      </c>
      <c r="F3684" s="151" t="str">
        <f>INDEX(Variables[Variable],MATCH(Systematic[[#This Row],[VariableIndex]],Variables[Index],0))</f>
        <v>O2 concentration</v>
      </c>
      <c r="G3684" s="134">
        <f>Systematic[[#This Row],[Sample]]*1000000+Systematic[[#This Row],[SubSample]]*10000+Systematic[[#This Row],[VariableIndex]]</f>
        <v>10020001</v>
      </c>
      <c r="H3684" s="134">
        <f>Systematic[[#This Row],[SampleVariableLabel]]+100*Systematic[[#This Row],[State]]</f>
        <v>10020801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10</v>
      </c>
      <c r="B3685" s="1">
        <f t="shared" si="172"/>
        <v>2</v>
      </c>
      <c r="C3685" s="1">
        <f>IF(Systematic[[#This Row],[VariableIndex]]&gt;1,C3684,IF(C3684+1=StepsPerSubsample,0,C3684+1))</f>
        <v>8</v>
      </c>
      <c r="D3685" s="1">
        <f t="shared" si="173"/>
        <v>2</v>
      </c>
      <c r="E3685" s="1" t="str">
        <f>INDEX(Protocol[Mark],MATCH(C3685,Protocol[Step],0))</f>
        <v>9Dig</v>
      </c>
      <c r="F3685" s="151" t="str">
        <f>INDEX(Variables[Variable],MATCH(Systematic[[#This Row],[VariableIndex]],Variables[Index],0))</f>
        <v>O2 flux per volume</v>
      </c>
      <c r="G3685" s="134">
        <f>Systematic[[#This Row],[Sample]]*1000000+Systematic[[#This Row],[SubSample]]*10000+Systematic[[#This Row],[VariableIndex]]</f>
        <v>10020002</v>
      </c>
      <c r="H3685" s="134">
        <f>Systematic[[#This Row],[SampleVariableLabel]]+100*Systematic[[#This Row],[State]]</f>
        <v>10020802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10</v>
      </c>
      <c r="B3686" s="1">
        <f t="shared" si="172"/>
        <v>2</v>
      </c>
      <c r="C3686" s="1">
        <f>IF(Systematic[[#This Row],[VariableIndex]]&gt;1,C3685,IF(C3685+1=StepsPerSubsample,0,C3685+1))</f>
        <v>8</v>
      </c>
      <c r="D3686" s="1">
        <f t="shared" si="173"/>
        <v>3</v>
      </c>
      <c r="E3686" s="1" t="str">
        <f>INDEX(Protocol[Mark],MATCH(C3686,Protocol[Step],0))</f>
        <v>9Dig</v>
      </c>
      <c r="F3686" s="151" t="str">
        <f>INDEX(Variables[Variable],MATCH(Systematic[[#This Row],[VariableIndex]],Variables[Index],0))</f>
        <v>Specific flux</v>
      </c>
      <c r="G3686" s="134">
        <f>Systematic[[#This Row],[Sample]]*1000000+Systematic[[#This Row],[SubSample]]*10000+Systematic[[#This Row],[VariableIndex]]</f>
        <v>10020003</v>
      </c>
      <c r="H3686" s="134">
        <f>Systematic[[#This Row],[SampleVariableLabel]]+100*Systematic[[#This Row],[State]]</f>
        <v>10020803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10</v>
      </c>
      <c r="B3687" s="1">
        <f t="shared" si="172"/>
        <v>2</v>
      </c>
      <c r="C3687" s="1">
        <f>IF(Systematic[[#This Row],[VariableIndex]]&gt;1,C3686,IF(C3686+1=StepsPerSubsample,0,C3686+1))</f>
        <v>8</v>
      </c>
      <c r="D3687" s="1">
        <f t="shared" si="173"/>
        <v>4</v>
      </c>
      <c r="E3687" s="1" t="str">
        <f>INDEX(Protocol[Mark],MATCH(C3687,Protocol[Step],0))</f>
        <v>9Dig</v>
      </c>
      <c r="F3687" s="151" t="str">
        <f>INDEX(Variables[Variable],MATCH(Systematic[[#This Row],[VariableIndex]],Variables[Index],0))</f>
        <v>Flux control ratio</v>
      </c>
      <c r="G3687" s="134">
        <f>Systematic[[#This Row],[Sample]]*1000000+Systematic[[#This Row],[SubSample]]*10000+Systematic[[#This Row],[VariableIndex]]</f>
        <v>10020004</v>
      </c>
      <c r="H3687" s="134">
        <f>Systematic[[#This Row],[SampleVariableLabel]]+100*Systematic[[#This Row],[State]]</f>
        <v>10020804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10</v>
      </c>
      <c r="B3688" s="1">
        <f t="shared" si="172"/>
        <v>2</v>
      </c>
      <c r="C3688" s="1">
        <f>IF(Systematic[[#This Row],[VariableIndex]]&gt;1,C3687,IF(C3687+1=StepsPerSubsample,0,C3687+1))</f>
        <v>8</v>
      </c>
      <c r="D3688" s="1">
        <f t="shared" si="173"/>
        <v>5</v>
      </c>
      <c r="E3688" s="1" t="str">
        <f>INDEX(Protocol[Mark],MATCH(C3688,Protocol[Step],0))</f>
        <v>9Dig</v>
      </c>
      <c r="F3688" s="151" t="str">
        <f>INDEX(Variables[Variable],MATCH(Systematic[[#This Row],[VariableIndex]],Variables[Index],0))</f>
        <v>Specific flux (mt)</v>
      </c>
      <c r="G3688" s="134">
        <f>Systematic[[#This Row],[Sample]]*1000000+Systematic[[#This Row],[SubSample]]*10000+Systematic[[#This Row],[VariableIndex]]</f>
        <v>10020005</v>
      </c>
      <c r="H3688" s="134">
        <f>Systematic[[#This Row],[SampleVariableLabel]]+100*Systematic[[#This Row],[State]]</f>
        <v>10020805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10</v>
      </c>
      <c r="B3689" s="1">
        <f t="shared" ref="B3689:B3752" si="175">IF(OR(C3689&gt;0,D3689&gt;1),B3688,IF(B3688=SubsamplesPerSample,1,B3688+1))</f>
        <v>2</v>
      </c>
      <c r="C3689" s="1">
        <f>IF(Systematic[[#This Row],[VariableIndex]]&gt;1,C3688,IF(C3688+1=StepsPerSubsample,0,C3688+1))</f>
        <v>8</v>
      </c>
      <c r="D3689" s="1">
        <f t="shared" si="173"/>
        <v>6</v>
      </c>
      <c r="E3689" s="1" t="str">
        <f>INDEX(Protocol[Mark],MATCH(C3689,Protocol[Step],0))</f>
        <v>9Dig</v>
      </c>
      <c r="F3689" s="151" t="str">
        <f>INDEX(Variables[Variable],MATCH(Systematic[[#This Row],[VariableIndex]],Variables[Index],0))</f>
        <v>FCR (mt: ROX-corr.)</v>
      </c>
      <c r="G3689" s="134">
        <f>Systematic[[#This Row],[Sample]]*1000000+Systematic[[#This Row],[SubSample]]*10000+Systematic[[#This Row],[VariableIndex]]</f>
        <v>10020006</v>
      </c>
      <c r="H3689" s="134">
        <f>Systematic[[#This Row],[SampleVariableLabel]]+100*Systematic[[#This Row],[State]]</f>
        <v>10020806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10</v>
      </c>
      <c r="B3690" s="1">
        <f t="shared" si="175"/>
        <v>2</v>
      </c>
      <c r="C3690" s="1">
        <f>IF(Systematic[[#This Row],[VariableIndex]]&gt;1,C3689,IF(C3689+1=StepsPerSubsample,0,C3689+1))</f>
        <v>8</v>
      </c>
      <c r="D3690" s="1">
        <f t="shared" si="173"/>
        <v>7</v>
      </c>
      <c r="E3690" s="1" t="str">
        <f>INDEX(Protocol[Mark],MATCH(C3690,Protocol[Step],0))</f>
        <v>9Dig</v>
      </c>
      <c r="F3690" s="151" t="str">
        <f>INDEX(Variables[Variable],MATCH(Systematic[[#This Row],[VariableIndex]],Variables[Index],0))</f>
        <v>FCR (mt: ROX-corr.)</v>
      </c>
      <c r="G3690" s="134">
        <f>Systematic[[#This Row],[Sample]]*1000000+Systematic[[#This Row],[SubSample]]*10000+Systematic[[#This Row],[VariableIndex]]</f>
        <v>10020007</v>
      </c>
      <c r="H3690" s="134">
        <f>Systematic[[#This Row],[SampleVariableLabel]]+100*Systematic[[#This Row],[State]]</f>
        <v>10020807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10</v>
      </c>
      <c r="B3691" s="1">
        <f t="shared" si="175"/>
        <v>2</v>
      </c>
      <c r="C3691" s="1">
        <f>IF(Systematic[[#This Row],[VariableIndex]]&gt;1,C3690,IF(C3690+1=StepsPerSubsample,0,C3690+1))</f>
        <v>9</v>
      </c>
      <c r="D3691" s="1">
        <f t="shared" si="173"/>
        <v>1</v>
      </c>
      <c r="E3691" s="1" t="str">
        <f>INDEX(Protocol[Mark],MATCH(C3691,Protocol[Step],0))</f>
        <v>9U</v>
      </c>
      <c r="F3691" s="151" t="str">
        <f>INDEX(Variables[Variable],MATCH(Systematic[[#This Row],[VariableIndex]],Variables[Index],0))</f>
        <v>O2 concentration</v>
      </c>
      <c r="G3691" s="134">
        <f>Systematic[[#This Row],[Sample]]*1000000+Systematic[[#This Row],[SubSample]]*10000+Systematic[[#This Row],[VariableIndex]]</f>
        <v>10020001</v>
      </c>
      <c r="H3691" s="134">
        <f>Systematic[[#This Row],[SampleVariableLabel]]+100*Systematic[[#This Row],[State]]</f>
        <v>10020901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10</v>
      </c>
      <c r="B3692" s="1">
        <f t="shared" si="175"/>
        <v>2</v>
      </c>
      <c r="C3692" s="1">
        <f>IF(Systematic[[#This Row],[VariableIndex]]&gt;1,C3691,IF(C3691+1=StepsPerSubsample,0,C3691+1))</f>
        <v>9</v>
      </c>
      <c r="D3692" s="1">
        <f t="shared" si="173"/>
        <v>2</v>
      </c>
      <c r="E3692" s="1" t="str">
        <f>INDEX(Protocol[Mark],MATCH(C3692,Protocol[Step],0))</f>
        <v>9U</v>
      </c>
      <c r="F3692" s="151" t="str">
        <f>INDEX(Variables[Variable],MATCH(Systematic[[#This Row],[VariableIndex]],Variables[Index],0))</f>
        <v>O2 flux per volume</v>
      </c>
      <c r="G3692" s="134">
        <f>Systematic[[#This Row],[Sample]]*1000000+Systematic[[#This Row],[SubSample]]*10000+Systematic[[#This Row],[VariableIndex]]</f>
        <v>10020002</v>
      </c>
      <c r="H3692" s="134">
        <f>Systematic[[#This Row],[SampleVariableLabel]]+100*Systematic[[#This Row],[State]]</f>
        <v>10020902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10</v>
      </c>
      <c r="B3693" s="1">
        <f t="shared" si="175"/>
        <v>2</v>
      </c>
      <c r="C3693" s="1">
        <f>IF(Systematic[[#This Row],[VariableIndex]]&gt;1,C3692,IF(C3692+1=StepsPerSubsample,0,C3692+1))</f>
        <v>9</v>
      </c>
      <c r="D3693" s="1">
        <f t="shared" si="173"/>
        <v>3</v>
      </c>
      <c r="E3693" s="1" t="str">
        <f>INDEX(Protocol[Mark],MATCH(C3693,Protocol[Step],0))</f>
        <v>9U</v>
      </c>
      <c r="F3693" s="151" t="str">
        <f>INDEX(Variables[Variable],MATCH(Systematic[[#This Row],[VariableIndex]],Variables[Index],0))</f>
        <v>Specific flux</v>
      </c>
      <c r="G3693" s="134">
        <f>Systematic[[#This Row],[Sample]]*1000000+Systematic[[#This Row],[SubSample]]*10000+Systematic[[#This Row],[VariableIndex]]</f>
        <v>10020003</v>
      </c>
      <c r="H3693" s="134">
        <f>Systematic[[#This Row],[SampleVariableLabel]]+100*Systematic[[#This Row],[State]]</f>
        <v>10020903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10</v>
      </c>
      <c r="B3694" s="1">
        <f t="shared" si="175"/>
        <v>2</v>
      </c>
      <c r="C3694" s="1">
        <f>IF(Systematic[[#This Row],[VariableIndex]]&gt;1,C3693,IF(C3693+1=StepsPerSubsample,0,C3693+1))</f>
        <v>9</v>
      </c>
      <c r="D3694" s="1">
        <f t="shared" si="173"/>
        <v>4</v>
      </c>
      <c r="E3694" s="1" t="str">
        <f>INDEX(Protocol[Mark],MATCH(C3694,Protocol[Step],0))</f>
        <v>9U</v>
      </c>
      <c r="F3694" s="151" t="str">
        <f>INDEX(Variables[Variable],MATCH(Systematic[[#This Row],[VariableIndex]],Variables[Index],0))</f>
        <v>Flux control ratio</v>
      </c>
      <c r="G3694" s="134">
        <f>Systematic[[#This Row],[Sample]]*1000000+Systematic[[#This Row],[SubSample]]*10000+Systematic[[#This Row],[VariableIndex]]</f>
        <v>10020004</v>
      </c>
      <c r="H3694" s="134">
        <f>Systematic[[#This Row],[SampleVariableLabel]]+100*Systematic[[#This Row],[State]]</f>
        <v>10020904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10</v>
      </c>
      <c r="B3695" s="1">
        <f t="shared" si="175"/>
        <v>2</v>
      </c>
      <c r="C3695" s="1">
        <f>IF(Systematic[[#This Row],[VariableIndex]]&gt;1,C3694,IF(C3694+1=StepsPerSubsample,0,C3694+1))</f>
        <v>9</v>
      </c>
      <c r="D3695" s="1">
        <f t="shared" si="173"/>
        <v>5</v>
      </c>
      <c r="E3695" s="1" t="str">
        <f>INDEX(Protocol[Mark],MATCH(C3695,Protocol[Step],0))</f>
        <v>9U</v>
      </c>
      <c r="F3695" s="151" t="str">
        <f>INDEX(Variables[Variable],MATCH(Systematic[[#This Row],[VariableIndex]],Variables[Index],0))</f>
        <v>Specific flux (mt)</v>
      </c>
      <c r="G3695" s="134">
        <f>Systematic[[#This Row],[Sample]]*1000000+Systematic[[#This Row],[SubSample]]*10000+Systematic[[#This Row],[VariableIndex]]</f>
        <v>10020005</v>
      </c>
      <c r="H3695" s="134">
        <f>Systematic[[#This Row],[SampleVariableLabel]]+100*Systematic[[#This Row],[State]]</f>
        <v>10020905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10</v>
      </c>
      <c r="B3696" s="1">
        <f t="shared" si="175"/>
        <v>2</v>
      </c>
      <c r="C3696" s="1">
        <f>IF(Systematic[[#This Row],[VariableIndex]]&gt;1,C3695,IF(C3695+1=StepsPerSubsample,0,C3695+1))</f>
        <v>9</v>
      </c>
      <c r="D3696" s="1">
        <f t="shared" si="173"/>
        <v>6</v>
      </c>
      <c r="E3696" s="1" t="str">
        <f>INDEX(Protocol[Mark],MATCH(C3696,Protocol[Step],0))</f>
        <v>9U</v>
      </c>
      <c r="F3696" s="151" t="str">
        <f>INDEX(Variables[Variable],MATCH(Systematic[[#This Row],[VariableIndex]],Variables[Index],0))</f>
        <v>FCR (mt: ROX-corr.)</v>
      </c>
      <c r="G3696" s="134">
        <f>Systematic[[#This Row],[Sample]]*1000000+Systematic[[#This Row],[SubSample]]*10000+Systematic[[#This Row],[VariableIndex]]</f>
        <v>10020006</v>
      </c>
      <c r="H3696" s="134">
        <f>Systematic[[#This Row],[SampleVariableLabel]]+100*Systematic[[#This Row],[State]]</f>
        <v>10020906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10</v>
      </c>
      <c r="B3697" s="1">
        <f t="shared" si="175"/>
        <v>2</v>
      </c>
      <c r="C3697" s="1">
        <f>IF(Systematic[[#This Row],[VariableIndex]]&gt;1,C3696,IF(C3696+1=StepsPerSubsample,0,C3696+1))</f>
        <v>9</v>
      </c>
      <c r="D3697" s="1">
        <f t="shared" si="173"/>
        <v>7</v>
      </c>
      <c r="E3697" s="1" t="str">
        <f>INDEX(Protocol[Mark],MATCH(C3697,Protocol[Step],0))</f>
        <v>9U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10020007</v>
      </c>
      <c r="H3697" s="134">
        <f>Systematic[[#This Row],[SampleVariableLabel]]+100*Systematic[[#This Row],[State]]</f>
        <v>10020907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10</v>
      </c>
      <c r="B3698" s="1">
        <f t="shared" si="175"/>
        <v>2</v>
      </c>
      <c r="C3698" s="1">
        <f>IF(Systematic[[#This Row],[VariableIndex]]&gt;1,C3697,IF(C3697+1=StepsPerSubsample,0,C3697+1))</f>
        <v>10</v>
      </c>
      <c r="D3698" s="1">
        <f t="shared" si="173"/>
        <v>1</v>
      </c>
      <c r="E3698" s="1" t="str">
        <f>INDEX(Protocol[Mark],MATCH(C3698,Protocol[Step],0))</f>
        <v>9c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10020001</v>
      </c>
      <c r="H3698" s="134">
        <f>Systematic[[#This Row],[SampleVariableLabel]]+100*Systematic[[#This Row],[State]]</f>
        <v>10021001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10</v>
      </c>
      <c r="B3699" s="1">
        <f t="shared" si="175"/>
        <v>2</v>
      </c>
      <c r="C3699" s="1">
        <f>IF(Systematic[[#This Row],[VariableIndex]]&gt;1,C3698,IF(C3698+1=StepsPerSubsample,0,C3698+1))</f>
        <v>10</v>
      </c>
      <c r="D3699" s="1">
        <f t="shared" si="173"/>
        <v>2</v>
      </c>
      <c r="E3699" s="1" t="str">
        <f>INDEX(Protocol[Mark],MATCH(C3699,Protocol[Step],0))</f>
        <v>9c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10020002</v>
      </c>
      <c r="H3699" s="134">
        <f>Systematic[[#This Row],[SampleVariableLabel]]+100*Systematic[[#This Row],[State]]</f>
        <v>10021002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10</v>
      </c>
      <c r="B3700" s="1">
        <f t="shared" si="175"/>
        <v>2</v>
      </c>
      <c r="C3700" s="1">
        <f>IF(Systematic[[#This Row],[VariableIndex]]&gt;1,C3699,IF(C3699+1=StepsPerSubsample,0,C3699+1))</f>
        <v>10</v>
      </c>
      <c r="D3700" s="1">
        <f t="shared" si="173"/>
        <v>3</v>
      </c>
      <c r="E3700" s="1" t="str">
        <f>INDEX(Protocol[Mark],MATCH(C3700,Protocol[Step],0))</f>
        <v>9c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10020003</v>
      </c>
      <c r="H3700" s="134">
        <f>Systematic[[#This Row],[SampleVariableLabel]]+100*Systematic[[#This Row],[State]]</f>
        <v>10021003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10</v>
      </c>
      <c r="B3701" s="1">
        <f t="shared" si="175"/>
        <v>2</v>
      </c>
      <c r="C3701" s="1">
        <f>IF(Systematic[[#This Row],[VariableIndex]]&gt;1,C3700,IF(C3700+1=StepsPerSubsample,0,C3700+1))</f>
        <v>10</v>
      </c>
      <c r="D3701" s="1">
        <f t="shared" si="173"/>
        <v>4</v>
      </c>
      <c r="E3701" s="1" t="str">
        <f>INDEX(Protocol[Mark],MATCH(C3701,Protocol[Step],0))</f>
        <v>9c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10020004</v>
      </c>
      <c r="H3701" s="134">
        <f>Systematic[[#This Row],[SampleVariableLabel]]+100*Systematic[[#This Row],[State]]</f>
        <v>10021004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10</v>
      </c>
      <c r="B3702" s="1">
        <f t="shared" si="175"/>
        <v>2</v>
      </c>
      <c r="C3702" s="1">
        <f>IF(Systematic[[#This Row],[VariableIndex]]&gt;1,C3701,IF(C3701+1=StepsPerSubsample,0,C3701+1))</f>
        <v>10</v>
      </c>
      <c r="D3702" s="1">
        <f t="shared" si="173"/>
        <v>5</v>
      </c>
      <c r="E3702" s="1" t="str">
        <f>INDEX(Protocol[Mark],MATCH(C3702,Protocol[Step],0))</f>
        <v>9c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10020005</v>
      </c>
      <c r="H3702" s="134">
        <f>Systematic[[#This Row],[SampleVariableLabel]]+100*Systematic[[#This Row],[State]]</f>
        <v>10021005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10</v>
      </c>
      <c r="B3703" s="1">
        <f t="shared" si="175"/>
        <v>2</v>
      </c>
      <c r="C3703" s="1">
        <f>IF(Systematic[[#This Row],[VariableIndex]]&gt;1,C3702,IF(C3702+1=StepsPerSubsample,0,C3702+1))</f>
        <v>10</v>
      </c>
      <c r="D3703" s="1">
        <f t="shared" si="173"/>
        <v>6</v>
      </c>
      <c r="E3703" s="1" t="str">
        <f>INDEX(Protocol[Mark],MATCH(C3703,Protocol[Step],0))</f>
        <v>9c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10020006</v>
      </c>
      <c r="H3703" s="134">
        <f>Systematic[[#This Row],[SampleVariableLabel]]+100*Systematic[[#This Row],[State]]</f>
        <v>10021006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10</v>
      </c>
      <c r="B3704" s="1">
        <f t="shared" si="175"/>
        <v>2</v>
      </c>
      <c r="C3704" s="1">
        <f>IF(Systematic[[#This Row],[VariableIndex]]&gt;1,C3703,IF(C3703+1=StepsPerSubsample,0,C3703+1))</f>
        <v>10</v>
      </c>
      <c r="D3704" s="1">
        <f t="shared" si="173"/>
        <v>7</v>
      </c>
      <c r="E3704" s="1" t="str">
        <f>INDEX(Protocol[Mark],MATCH(C3704,Protocol[Step],0))</f>
        <v>9c</v>
      </c>
      <c r="F3704" s="151" t="str">
        <f>INDEX(Variables[Variable],MATCH(Systematic[[#This Row],[VariableIndex]],Variables[Index],0))</f>
        <v>FCR (mt: ROX-corr.)</v>
      </c>
      <c r="G3704" s="134">
        <f>Systematic[[#This Row],[Sample]]*1000000+Systematic[[#This Row],[SubSample]]*10000+Systematic[[#This Row],[VariableIndex]]</f>
        <v>10020007</v>
      </c>
      <c r="H3704" s="134">
        <f>Systematic[[#This Row],[SampleVariableLabel]]+100*Systematic[[#This Row],[State]]</f>
        <v>10021007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10</v>
      </c>
      <c r="B3705" s="1">
        <f t="shared" si="175"/>
        <v>2</v>
      </c>
      <c r="C3705" s="1">
        <f>IF(Systematic[[#This Row],[VariableIndex]]&gt;1,C3704,IF(C3704+1=StepsPerSubsample,0,C3704+1))</f>
        <v>11</v>
      </c>
      <c r="D3705" s="1">
        <f t="shared" si="173"/>
        <v>1</v>
      </c>
      <c r="E3705" s="1" t="str">
        <f>INDEX(Protocol[Mark],MATCH(C3705,Protocol[Step],0))</f>
        <v>10Ama</v>
      </c>
      <c r="F3705" s="151" t="str">
        <f>INDEX(Variables[Variable],MATCH(Systematic[[#This Row],[VariableIndex]],Variables[Index],0))</f>
        <v>O2 concentration</v>
      </c>
      <c r="G3705" s="134">
        <f>Systematic[[#This Row],[Sample]]*1000000+Systematic[[#This Row],[SubSample]]*10000+Systematic[[#This Row],[VariableIndex]]</f>
        <v>10020001</v>
      </c>
      <c r="H3705" s="134">
        <f>Systematic[[#This Row],[SampleVariableLabel]]+100*Systematic[[#This Row],[State]]</f>
        <v>10021101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10</v>
      </c>
      <c r="B3706" s="1">
        <f t="shared" si="175"/>
        <v>2</v>
      </c>
      <c r="C3706" s="1">
        <f>IF(Systematic[[#This Row],[VariableIndex]]&gt;1,C3705,IF(C3705+1=StepsPerSubsample,0,C3705+1))</f>
        <v>11</v>
      </c>
      <c r="D3706" s="1">
        <f t="shared" si="173"/>
        <v>2</v>
      </c>
      <c r="E3706" s="1" t="str">
        <f>INDEX(Protocol[Mark],MATCH(C3706,Protocol[Step],0))</f>
        <v>10Ama</v>
      </c>
      <c r="F3706" s="151" t="str">
        <f>INDEX(Variables[Variable],MATCH(Systematic[[#This Row],[VariableIndex]],Variables[Index],0))</f>
        <v>O2 flux per volume</v>
      </c>
      <c r="G3706" s="134">
        <f>Systematic[[#This Row],[Sample]]*1000000+Systematic[[#This Row],[SubSample]]*10000+Systematic[[#This Row],[VariableIndex]]</f>
        <v>10020002</v>
      </c>
      <c r="H3706" s="134">
        <f>Systematic[[#This Row],[SampleVariableLabel]]+100*Systematic[[#This Row],[State]]</f>
        <v>10021102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10</v>
      </c>
      <c r="B3707" s="1">
        <f t="shared" si="175"/>
        <v>2</v>
      </c>
      <c r="C3707" s="1">
        <f>IF(Systematic[[#This Row],[VariableIndex]]&gt;1,C3706,IF(C3706+1=StepsPerSubsample,0,C3706+1))</f>
        <v>11</v>
      </c>
      <c r="D3707" s="1">
        <f t="shared" si="173"/>
        <v>3</v>
      </c>
      <c r="E3707" s="1" t="str">
        <f>INDEX(Protocol[Mark],MATCH(C3707,Protocol[Step],0))</f>
        <v>10Ama</v>
      </c>
      <c r="F3707" s="151" t="str">
        <f>INDEX(Variables[Variable],MATCH(Systematic[[#This Row],[VariableIndex]],Variables[Index],0))</f>
        <v>Specific flux</v>
      </c>
      <c r="G3707" s="134">
        <f>Systematic[[#This Row],[Sample]]*1000000+Systematic[[#This Row],[SubSample]]*10000+Systematic[[#This Row],[VariableIndex]]</f>
        <v>10020003</v>
      </c>
      <c r="H3707" s="134">
        <f>Systematic[[#This Row],[SampleVariableLabel]]+100*Systematic[[#This Row],[State]]</f>
        <v>10021103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10</v>
      </c>
      <c r="B3708" s="1">
        <f t="shared" si="175"/>
        <v>2</v>
      </c>
      <c r="C3708" s="1">
        <f>IF(Systematic[[#This Row],[VariableIndex]]&gt;1,C3707,IF(C3707+1=StepsPerSubsample,0,C3707+1))</f>
        <v>11</v>
      </c>
      <c r="D3708" s="1">
        <f t="shared" si="173"/>
        <v>4</v>
      </c>
      <c r="E3708" s="1" t="str">
        <f>INDEX(Protocol[Mark],MATCH(C3708,Protocol[Step],0))</f>
        <v>10Ama</v>
      </c>
      <c r="F3708" s="151" t="str">
        <f>INDEX(Variables[Variable],MATCH(Systematic[[#This Row],[VariableIndex]],Variables[Index],0))</f>
        <v>Flux control ratio</v>
      </c>
      <c r="G3708" s="134">
        <f>Systematic[[#This Row],[Sample]]*1000000+Systematic[[#This Row],[SubSample]]*10000+Systematic[[#This Row],[VariableIndex]]</f>
        <v>10020004</v>
      </c>
      <c r="H3708" s="134">
        <f>Systematic[[#This Row],[SampleVariableLabel]]+100*Systematic[[#This Row],[State]]</f>
        <v>10021104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10</v>
      </c>
      <c r="B3709" s="1">
        <f t="shared" si="175"/>
        <v>2</v>
      </c>
      <c r="C3709" s="1">
        <f>IF(Systematic[[#This Row],[VariableIndex]]&gt;1,C3708,IF(C3708+1=StepsPerSubsample,0,C3708+1))</f>
        <v>11</v>
      </c>
      <c r="D3709" s="1">
        <f t="shared" si="173"/>
        <v>5</v>
      </c>
      <c r="E3709" s="1" t="str">
        <f>INDEX(Protocol[Mark],MATCH(C3709,Protocol[Step],0))</f>
        <v>10Ama</v>
      </c>
      <c r="F3709" s="151" t="str">
        <f>INDEX(Variables[Variable],MATCH(Systematic[[#This Row],[VariableIndex]],Variables[Index],0))</f>
        <v>Specific flux (mt)</v>
      </c>
      <c r="G3709" s="134">
        <f>Systematic[[#This Row],[Sample]]*1000000+Systematic[[#This Row],[SubSample]]*10000+Systematic[[#This Row],[VariableIndex]]</f>
        <v>10020005</v>
      </c>
      <c r="H3709" s="134">
        <f>Systematic[[#This Row],[SampleVariableLabel]]+100*Systematic[[#This Row],[State]]</f>
        <v>10021105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10</v>
      </c>
      <c r="B3710" s="1">
        <f t="shared" si="175"/>
        <v>2</v>
      </c>
      <c r="C3710" s="1">
        <f>IF(Systematic[[#This Row],[VariableIndex]]&gt;1,C3709,IF(C3709+1=StepsPerSubsample,0,C3709+1))</f>
        <v>11</v>
      </c>
      <c r="D3710" s="1">
        <f t="shared" si="173"/>
        <v>6</v>
      </c>
      <c r="E3710" s="1" t="str">
        <f>INDEX(Protocol[Mark],MATCH(C3710,Protocol[Step],0))</f>
        <v>10Ama</v>
      </c>
      <c r="F3710" s="151" t="str">
        <f>INDEX(Variables[Variable],MATCH(Systematic[[#This Row],[VariableIndex]],Variables[Index],0))</f>
        <v>FCR (mt: ROX-corr.)</v>
      </c>
      <c r="G3710" s="134">
        <f>Systematic[[#This Row],[Sample]]*1000000+Systematic[[#This Row],[SubSample]]*10000+Systematic[[#This Row],[VariableIndex]]</f>
        <v>10020006</v>
      </c>
      <c r="H3710" s="134">
        <f>Systematic[[#This Row],[SampleVariableLabel]]+100*Systematic[[#This Row],[State]]</f>
        <v>10021106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10</v>
      </c>
      <c r="B3711" s="1">
        <f t="shared" si="175"/>
        <v>2</v>
      </c>
      <c r="C3711" s="1">
        <f>IF(Systematic[[#This Row],[VariableIndex]]&gt;1,C3710,IF(C3710+1=StepsPerSubsample,0,C3710+1))</f>
        <v>11</v>
      </c>
      <c r="D3711" s="1">
        <f t="shared" si="173"/>
        <v>7</v>
      </c>
      <c r="E3711" s="1" t="str">
        <f>INDEX(Protocol[Mark],MATCH(C3711,Protocol[Step],0))</f>
        <v>10Ama</v>
      </c>
      <c r="F3711" s="151" t="str">
        <f>INDEX(Variables[Variable],MATCH(Systematic[[#This Row],[VariableIndex]],Variables[Index],0))</f>
        <v>FCR (mt: ROX-corr.)</v>
      </c>
      <c r="G3711" s="134">
        <f>Systematic[[#This Row],[Sample]]*1000000+Systematic[[#This Row],[SubSample]]*10000+Systematic[[#This Row],[VariableIndex]]</f>
        <v>10020007</v>
      </c>
      <c r="H3711" s="134">
        <f>Systematic[[#This Row],[SampleVariableLabel]]+100*Systematic[[#This Row],[State]]</f>
        <v>10021107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10</v>
      </c>
      <c r="B3712" s="1">
        <f t="shared" si="175"/>
        <v>2</v>
      </c>
      <c r="C3712" s="1">
        <f>IF(Systematic[[#This Row],[VariableIndex]]&gt;1,C3711,IF(C3711+1=StepsPerSubsample,0,C3711+1))</f>
        <v>12</v>
      </c>
      <c r="D3712" s="1">
        <f t="shared" si="173"/>
        <v>1</v>
      </c>
      <c r="E3712" s="1" t="str">
        <f>INDEX(Protocol[Mark],MATCH(C3712,Protocol[Step],0))</f>
        <v>11AsTm</v>
      </c>
      <c r="F3712" s="151" t="str">
        <f>INDEX(Variables[Variable],MATCH(Systematic[[#This Row],[VariableIndex]],Variables[Index],0))</f>
        <v>O2 concentration</v>
      </c>
      <c r="G3712" s="134">
        <f>Systematic[[#This Row],[Sample]]*1000000+Systematic[[#This Row],[SubSample]]*10000+Systematic[[#This Row],[VariableIndex]]</f>
        <v>10020001</v>
      </c>
      <c r="H3712" s="134">
        <f>Systematic[[#This Row],[SampleVariableLabel]]+100*Systematic[[#This Row],[State]]</f>
        <v>10021201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10</v>
      </c>
      <c r="B3713" s="1">
        <f t="shared" si="175"/>
        <v>2</v>
      </c>
      <c r="C3713" s="1">
        <f>IF(Systematic[[#This Row],[VariableIndex]]&gt;1,C3712,IF(C3712+1=StepsPerSubsample,0,C3712+1))</f>
        <v>12</v>
      </c>
      <c r="D3713" s="1">
        <f t="shared" si="173"/>
        <v>2</v>
      </c>
      <c r="E3713" s="1" t="str">
        <f>INDEX(Protocol[Mark],MATCH(C3713,Protocol[Step],0))</f>
        <v>11AsTm</v>
      </c>
      <c r="F3713" s="151" t="str">
        <f>INDEX(Variables[Variable],MATCH(Systematic[[#This Row],[VariableIndex]],Variables[Index],0))</f>
        <v>O2 flux per volume</v>
      </c>
      <c r="G3713" s="134">
        <f>Systematic[[#This Row],[Sample]]*1000000+Systematic[[#This Row],[SubSample]]*10000+Systematic[[#This Row],[VariableIndex]]</f>
        <v>10020002</v>
      </c>
      <c r="H3713" s="134">
        <f>Systematic[[#This Row],[SampleVariableLabel]]+100*Systematic[[#This Row],[State]]</f>
        <v>10021202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10</v>
      </c>
      <c r="B3714" s="1">
        <f t="shared" si="175"/>
        <v>2</v>
      </c>
      <c r="C3714" s="1">
        <f>IF(Systematic[[#This Row],[VariableIndex]]&gt;1,C3713,IF(C3713+1=StepsPerSubsample,0,C3713+1))</f>
        <v>12</v>
      </c>
      <c r="D3714" s="1">
        <f t="shared" si="173"/>
        <v>3</v>
      </c>
      <c r="E3714" s="1" t="str">
        <f>INDEX(Protocol[Mark],MATCH(C3714,Protocol[Step],0))</f>
        <v>11AsTm</v>
      </c>
      <c r="F3714" s="151" t="str">
        <f>INDEX(Variables[Variable],MATCH(Systematic[[#This Row],[VariableIndex]],Variables[Index],0))</f>
        <v>Specific flux</v>
      </c>
      <c r="G3714" s="134">
        <f>Systematic[[#This Row],[Sample]]*1000000+Systematic[[#This Row],[SubSample]]*10000+Systematic[[#This Row],[VariableIndex]]</f>
        <v>10020003</v>
      </c>
      <c r="H3714" s="134">
        <f>Systematic[[#This Row],[SampleVariableLabel]]+100*Systematic[[#This Row],[State]]</f>
        <v>10021203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10</v>
      </c>
      <c r="B3715" s="1">
        <f t="shared" si="175"/>
        <v>2</v>
      </c>
      <c r="C3715" s="1">
        <f>IF(Systematic[[#This Row],[VariableIndex]]&gt;1,C3714,IF(C3714+1=StepsPerSubsample,0,C3714+1))</f>
        <v>12</v>
      </c>
      <c r="D3715" s="1">
        <f t="shared" ref="D3715:D3778" si="176">IF(D3714=nVariables,1,D3714+1)</f>
        <v>4</v>
      </c>
      <c r="E3715" s="1" t="str">
        <f>INDEX(Protocol[Mark],MATCH(C3715,Protocol[Step],0))</f>
        <v>11AsTm</v>
      </c>
      <c r="F3715" s="151" t="str">
        <f>INDEX(Variables[Variable],MATCH(Systematic[[#This Row],[VariableIndex]],Variables[Index],0))</f>
        <v>Flux control ratio</v>
      </c>
      <c r="G3715" s="134">
        <f>Systematic[[#This Row],[Sample]]*1000000+Systematic[[#This Row],[SubSample]]*10000+Systematic[[#This Row],[VariableIndex]]</f>
        <v>10020004</v>
      </c>
      <c r="H3715" s="134">
        <f>Systematic[[#This Row],[SampleVariableLabel]]+100*Systematic[[#This Row],[State]]</f>
        <v>10021204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10</v>
      </c>
      <c r="B3716" s="1">
        <f t="shared" si="175"/>
        <v>2</v>
      </c>
      <c r="C3716" s="1">
        <f>IF(Systematic[[#This Row],[VariableIndex]]&gt;1,C3715,IF(C3715+1=StepsPerSubsample,0,C3715+1))</f>
        <v>12</v>
      </c>
      <c r="D3716" s="1">
        <f t="shared" si="176"/>
        <v>5</v>
      </c>
      <c r="E3716" s="1" t="str">
        <f>INDEX(Protocol[Mark],MATCH(C3716,Protocol[Step],0))</f>
        <v>11AsTm</v>
      </c>
      <c r="F3716" s="151" t="str">
        <f>INDEX(Variables[Variable],MATCH(Systematic[[#This Row],[VariableIndex]],Variables[Index],0))</f>
        <v>Specific flux (mt)</v>
      </c>
      <c r="G3716" s="134">
        <f>Systematic[[#This Row],[Sample]]*1000000+Systematic[[#This Row],[SubSample]]*10000+Systematic[[#This Row],[VariableIndex]]</f>
        <v>10020005</v>
      </c>
      <c r="H3716" s="134">
        <f>Systematic[[#This Row],[SampleVariableLabel]]+100*Systematic[[#This Row],[State]]</f>
        <v>10021205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10</v>
      </c>
      <c r="B3717" s="1">
        <f t="shared" si="175"/>
        <v>2</v>
      </c>
      <c r="C3717" s="1">
        <f>IF(Systematic[[#This Row],[VariableIndex]]&gt;1,C3716,IF(C3716+1=StepsPerSubsample,0,C3716+1))</f>
        <v>12</v>
      </c>
      <c r="D3717" s="1">
        <f t="shared" si="176"/>
        <v>6</v>
      </c>
      <c r="E3717" s="1" t="str">
        <f>INDEX(Protocol[Mark],MATCH(C3717,Protocol[Step],0))</f>
        <v>11AsTm</v>
      </c>
      <c r="F3717" s="151" t="str">
        <f>INDEX(Variables[Variable],MATCH(Systematic[[#This Row],[VariableIndex]],Variables[Index],0))</f>
        <v>FCR (mt: ROX-corr.)</v>
      </c>
      <c r="G3717" s="134">
        <f>Systematic[[#This Row],[Sample]]*1000000+Systematic[[#This Row],[SubSample]]*10000+Systematic[[#This Row],[VariableIndex]]</f>
        <v>10020006</v>
      </c>
      <c r="H3717" s="134">
        <f>Systematic[[#This Row],[SampleVariableLabel]]+100*Systematic[[#This Row],[State]]</f>
        <v>10021206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10</v>
      </c>
      <c r="B3718" s="1">
        <f t="shared" si="175"/>
        <v>2</v>
      </c>
      <c r="C3718" s="1">
        <f>IF(Systematic[[#This Row],[VariableIndex]]&gt;1,C3717,IF(C3717+1=StepsPerSubsample,0,C3717+1))</f>
        <v>12</v>
      </c>
      <c r="D3718" s="1">
        <f t="shared" si="176"/>
        <v>7</v>
      </c>
      <c r="E3718" s="1" t="str">
        <f>INDEX(Protocol[Mark],MATCH(C3718,Protocol[Step],0))</f>
        <v>11AsTm</v>
      </c>
      <c r="F3718" s="151" t="str">
        <f>INDEX(Variables[Variable],MATCH(Systematic[[#This Row],[VariableIndex]],Variables[Index],0))</f>
        <v>FCR (mt: ROX-corr.)</v>
      </c>
      <c r="G3718" s="134">
        <f>Systematic[[#This Row],[Sample]]*1000000+Systematic[[#This Row],[SubSample]]*10000+Systematic[[#This Row],[VariableIndex]]</f>
        <v>10020007</v>
      </c>
      <c r="H3718" s="134">
        <f>Systematic[[#This Row],[SampleVariableLabel]]+100*Systematic[[#This Row],[State]]</f>
        <v>10021207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10</v>
      </c>
      <c r="B3719" s="1">
        <f t="shared" si="175"/>
        <v>2</v>
      </c>
      <c r="C3719" s="1">
        <f>IF(Systematic[[#This Row],[VariableIndex]]&gt;1,C3718,IF(C3718+1=StepsPerSubsample,0,C3718+1))</f>
        <v>13</v>
      </c>
      <c r="D3719" s="1">
        <f t="shared" si="176"/>
        <v>1</v>
      </c>
      <c r="E3719" s="1" t="str">
        <f>INDEX(Protocol[Mark],MATCH(C3719,Protocol[Step],0))</f>
        <v>12Azd</v>
      </c>
      <c r="F3719" s="151" t="str">
        <f>INDEX(Variables[Variable],MATCH(Systematic[[#This Row],[VariableIndex]],Variables[Index],0))</f>
        <v>O2 concentration</v>
      </c>
      <c r="G3719" s="134">
        <f>Systematic[[#This Row],[Sample]]*1000000+Systematic[[#This Row],[SubSample]]*10000+Systematic[[#This Row],[VariableIndex]]</f>
        <v>10020001</v>
      </c>
      <c r="H3719" s="134">
        <f>Systematic[[#This Row],[SampleVariableLabel]]+100*Systematic[[#This Row],[State]]</f>
        <v>10021301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10</v>
      </c>
      <c r="B3720" s="1">
        <f t="shared" si="175"/>
        <v>2</v>
      </c>
      <c r="C3720" s="1">
        <f>IF(Systematic[[#This Row],[VariableIndex]]&gt;1,C3719,IF(C3719+1=StepsPerSubsample,0,C3719+1))</f>
        <v>13</v>
      </c>
      <c r="D3720" s="1">
        <f t="shared" si="176"/>
        <v>2</v>
      </c>
      <c r="E3720" s="1" t="str">
        <f>INDEX(Protocol[Mark],MATCH(C3720,Protocol[Step],0))</f>
        <v>12Azd</v>
      </c>
      <c r="F3720" s="151" t="str">
        <f>INDEX(Variables[Variable],MATCH(Systematic[[#This Row],[VariableIndex]],Variables[Index],0))</f>
        <v>O2 flux per volume</v>
      </c>
      <c r="G3720" s="134">
        <f>Systematic[[#This Row],[Sample]]*1000000+Systematic[[#This Row],[SubSample]]*10000+Systematic[[#This Row],[VariableIndex]]</f>
        <v>10020002</v>
      </c>
      <c r="H3720" s="134">
        <f>Systematic[[#This Row],[SampleVariableLabel]]+100*Systematic[[#This Row],[State]]</f>
        <v>10021302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10</v>
      </c>
      <c r="B3721" s="1">
        <f t="shared" si="175"/>
        <v>2</v>
      </c>
      <c r="C3721" s="1">
        <f>IF(Systematic[[#This Row],[VariableIndex]]&gt;1,C3720,IF(C3720+1=StepsPerSubsample,0,C3720+1))</f>
        <v>13</v>
      </c>
      <c r="D3721" s="1">
        <f t="shared" si="176"/>
        <v>3</v>
      </c>
      <c r="E3721" s="1" t="str">
        <f>INDEX(Protocol[Mark],MATCH(C3721,Protocol[Step],0))</f>
        <v>12Azd</v>
      </c>
      <c r="F3721" s="151" t="str">
        <f>INDEX(Variables[Variable],MATCH(Systematic[[#This Row],[VariableIndex]],Variables[Index],0))</f>
        <v>Specific flux</v>
      </c>
      <c r="G3721" s="134">
        <f>Systematic[[#This Row],[Sample]]*1000000+Systematic[[#This Row],[SubSample]]*10000+Systematic[[#This Row],[VariableIndex]]</f>
        <v>10020003</v>
      </c>
      <c r="H3721" s="134">
        <f>Systematic[[#This Row],[SampleVariableLabel]]+100*Systematic[[#This Row],[State]]</f>
        <v>10021303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10</v>
      </c>
      <c r="B3722" s="1">
        <f t="shared" si="175"/>
        <v>2</v>
      </c>
      <c r="C3722" s="1">
        <f>IF(Systematic[[#This Row],[VariableIndex]]&gt;1,C3721,IF(C3721+1=StepsPerSubsample,0,C3721+1))</f>
        <v>13</v>
      </c>
      <c r="D3722" s="1">
        <f t="shared" si="176"/>
        <v>4</v>
      </c>
      <c r="E3722" s="1" t="str">
        <f>INDEX(Protocol[Mark],MATCH(C3722,Protocol[Step],0))</f>
        <v>12Azd</v>
      </c>
      <c r="F3722" s="151" t="str">
        <f>INDEX(Variables[Variable],MATCH(Systematic[[#This Row],[VariableIndex]],Variables[Index],0))</f>
        <v>Flux control ratio</v>
      </c>
      <c r="G3722" s="134">
        <f>Systematic[[#This Row],[Sample]]*1000000+Systematic[[#This Row],[SubSample]]*10000+Systematic[[#This Row],[VariableIndex]]</f>
        <v>10020004</v>
      </c>
      <c r="H3722" s="134">
        <f>Systematic[[#This Row],[SampleVariableLabel]]+100*Systematic[[#This Row],[State]]</f>
        <v>10021304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10</v>
      </c>
      <c r="B3723" s="1">
        <f t="shared" si="175"/>
        <v>2</v>
      </c>
      <c r="C3723" s="1">
        <f>IF(Systematic[[#This Row],[VariableIndex]]&gt;1,C3722,IF(C3722+1=StepsPerSubsample,0,C3722+1))</f>
        <v>13</v>
      </c>
      <c r="D3723" s="1">
        <f t="shared" si="176"/>
        <v>5</v>
      </c>
      <c r="E3723" s="1" t="str">
        <f>INDEX(Protocol[Mark],MATCH(C3723,Protocol[Step],0))</f>
        <v>12Azd</v>
      </c>
      <c r="F3723" s="151" t="str">
        <f>INDEX(Variables[Variable],MATCH(Systematic[[#This Row],[VariableIndex]],Variables[Index],0))</f>
        <v>Specific flux (mt)</v>
      </c>
      <c r="G3723" s="134">
        <f>Systematic[[#This Row],[Sample]]*1000000+Systematic[[#This Row],[SubSample]]*10000+Systematic[[#This Row],[VariableIndex]]</f>
        <v>10020005</v>
      </c>
      <c r="H3723" s="134">
        <f>Systematic[[#This Row],[SampleVariableLabel]]+100*Systematic[[#This Row],[State]]</f>
        <v>10021305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10</v>
      </c>
      <c r="B3724" s="1">
        <f t="shared" si="175"/>
        <v>2</v>
      </c>
      <c r="C3724" s="1">
        <f>IF(Systematic[[#This Row],[VariableIndex]]&gt;1,C3723,IF(C3723+1=StepsPerSubsample,0,C3723+1))</f>
        <v>13</v>
      </c>
      <c r="D3724" s="1">
        <f t="shared" si="176"/>
        <v>6</v>
      </c>
      <c r="E3724" s="1" t="str">
        <f>INDEX(Protocol[Mark],MATCH(C3724,Protocol[Step],0))</f>
        <v>12Azd</v>
      </c>
      <c r="F3724" s="151" t="str">
        <f>INDEX(Variables[Variable],MATCH(Systematic[[#This Row],[VariableIndex]],Variables[Index],0))</f>
        <v>FCR (mt: ROX-corr.)</v>
      </c>
      <c r="G3724" s="134">
        <f>Systematic[[#This Row],[Sample]]*1000000+Systematic[[#This Row],[SubSample]]*10000+Systematic[[#This Row],[VariableIndex]]</f>
        <v>10020006</v>
      </c>
      <c r="H3724" s="134">
        <f>Systematic[[#This Row],[SampleVariableLabel]]+100*Systematic[[#This Row],[State]]</f>
        <v>10021306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10</v>
      </c>
      <c r="B3725" s="1">
        <f t="shared" si="175"/>
        <v>2</v>
      </c>
      <c r="C3725" s="1">
        <f>IF(Systematic[[#This Row],[VariableIndex]]&gt;1,C3724,IF(C3724+1=StepsPerSubsample,0,C3724+1))</f>
        <v>13</v>
      </c>
      <c r="D3725" s="1">
        <f t="shared" si="176"/>
        <v>7</v>
      </c>
      <c r="E3725" s="1" t="str">
        <f>INDEX(Protocol[Mark],MATCH(C3725,Protocol[Step],0))</f>
        <v>12Azd</v>
      </c>
      <c r="F3725" s="151" t="str">
        <f>INDEX(Variables[Variable],MATCH(Systematic[[#This Row],[VariableIndex]],Variables[Index],0))</f>
        <v>FCR (mt: ROX-corr.)</v>
      </c>
      <c r="G3725" s="134">
        <f>Systematic[[#This Row],[Sample]]*1000000+Systematic[[#This Row],[SubSample]]*10000+Systematic[[#This Row],[VariableIndex]]</f>
        <v>10020007</v>
      </c>
      <c r="H3725" s="134">
        <f>Systematic[[#This Row],[SampleVariableLabel]]+100*Systematic[[#This Row],[State]]</f>
        <v>10021307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10</v>
      </c>
      <c r="B3726" s="1">
        <f t="shared" si="175"/>
        <v>3</v>
      </c>
      <c r="C3726" s="1">
        <f>IF(Systematic[[#This Row],[VariableIndex]]&gt;1,C3725,IF(C3725+1=StepsPerSubsample,0,C3725+1))</f>
        <v>0</v>
      </c>
      <c r="D3726" s="1">
        <f t="shared" si="176"/>
        <v>1</v>
      </c>
      <c r="E3726" s="1" t="str">
        <f>INDEX(Protocol[Mark],MATCH(C3726,Protocol[Step],0))</f>
        <v>1ce</v>
      </c>
      <c r="F3726" s="151" t="str">
        <f>INDEX(Variables[Variable],MATCH(Systematic[[#This Row],[VariableIndex]],Variables[Index],0))</f>
        <v>O2 concentration</v>
      </c>
      <c r="G3726" s="134">
        <f>Systematic[[#This Row],[Sample]]*1000000+Systematic[[#This Row],[SubSample]]*10000+Systematic[[#This Row],[VariableIndex]]</f>
        <v>10030001</v>
      </c>
      <c r="H3726" s="134">
        <f>Systematic[[#This Row],[SampleVariableLabel]]+100*Systematic[[#This Row],[State]]</f>
        <v>10030001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10</v>
      </c>
      <c r="B3727" s="1">
        <f t="shared" si="175"/>
        <v>3</v>
      </c>
      <c r="C3727" s="1">
        <f>IF(Systematic[[#This Row],[VariableIndex]]&gt;1,C3726,IF(C3726+1=StepsPerSubsample,0,C3726+1))</f>
        <v>0</v>
      </c>
      <c r="D3727" s="1">
        <f t="shared" si="176"/>
        <v>2</v>
      </c>
      <c r="E3727" s="1" t="str">
        <f>INDEX(Protocol[Mark],MATCH(C3727,Protocol[Step],0))</f>
        <v>1ce</v>
      </c>
      <c r="F3727" s="151" t="str">
        <f>INDEX(Variables[Variable],MATCH(Systematic[[#This Row],[VariableIndex]],Variables[Index],0))</f>
        <v>O2 flux per volume</v>
      </c>
      <c r="G3727" s="134">
        <f>Systematic[[#This Row],[Sample]]*1000000+Systematic[[#This Row],[SubSample]]*10000+Systematic[[#This Row],[VariableIndex]]</f>
        <v>10030002</v>
      </c>
      <c r="H3727" s="134">
        <f>Systematic[[#This Row],[SampleVariableLabel]]+100*Systematic[[#This Row],[State]]</f>
        <v>10030002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10</v>
      </c>
      <c r="B3728" s="1">
        <f t="shared" si="175"/>
        <v>3</v>
      </c>
      <c r="C3728" s="1">
        <f>IF(Systematic[[#This Row],[VariableIndex]]&gt;1,C3727,IF(C3727+1=StepsPerSubsample,0,C3727+1))</f>
        <v>0</v>
      </c>
      <c r="D3728" s="1">
        <f t="shared" si="176"/>
        <v>3</v>
      </c>
      <c r="E3728" s="1" t="str">
        <f>INDEX(Protocol[Mark],MATCH(C3728,Protocol[Step],0))</f>
        <v>1ce</v>
      </c>
      <c r="F3728" s="151" t="str">
        <f>INDEX(Variables[Variable],MATCH(Systematic[[#This Row],[VariableIndex]],Variables[Index],0))</f>
        <v>Specific flux</v>
      </c>
      <c r="G3728" s="134">
        <f>Systematic[[#This Row],[Sample]]*1000000+Systematic[[#This Row],[SubSample]]*10000+Systematic[[#This Row],[VariableIndex]]</f>
        <v>10030003</v>
      </c>
      <c r="H3728" s="134">
        <f>Systematic[[#This Row],[SampleVariableLabel]]+100*Systematic[[#This Row],[State]]</f>
        <v>10030003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10</v>
      </c>
      <c r="B3729" s="1">
        <f t="shared" si="175"/>
        <v>3</v>
      </c>
      <c r="C3729" s="1">
        <f>IF(Systematic[[#This Row],[VariableIndex]]&gt;1,C3728,IF(C3728+1=StepsPerSubsample,0,C3728+1))</f>
        <v>0</v>
      </c>
      <c r="D3729" s="1">
        <f t="shared" si="176"/>
        <v>4</v>
      </c>
      <c r="E3729" s="1" t="str">
        <f>INDEX(Protocol[Mark],MATCH(C3729,Protocol[Step],0))</f>
        <v>1ce</v>
      </c>
      <c r="F3729" s="151" t="str">
        <f>INDEX(Variables[Variable],MATCH(Systematic[[#This Row],[VariableIndex]],Variables[Index],0))</f>
        <v>Flux control ratio</v>
      </c>
      <c r="G3729" s="134">
        <f>Systematic[[#This Row],[Sample]]*1000000+Systematic[[#This Row],[SubSample]]*10000+Systematic[[#This Row],[VariableIndex]]</f>
        <v>10030004</v>
      </c>
      <c r="H3729" s="134">
        <f>Systematic[[#This Row],[SampleVariableLabel]]+100*Systematic[[#This Row],[State]]</f>
        <v>10030004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10</v>
      </c>
      <c r="B3730" s="1">
        <f t="shared" si="175"/>
        <v>3</v>
      </c>
      <c r="C3730" s="1">
        <f>IF(Systematic[[#This Row],[VariableIndex]]&gt;1,C3729,IF(C3729+1=StepsPerSubsample,0,C3729+1))</f>
        <v>0</v>
      </c>
      <c r="D3730" s="1">
        <f t="shared" si="176"/>
        <v>5</v>
      </c>
      <c r="E3730" s="1" t="str">
        <f>INDEX(Protocol[Mark],MATCH(C3730,Protocol[Step],0))</f>
        <v>1ce</v>
      </c>
      <c r="F3730" s="151" t="str">
        <f>INDEX(Variables[Variable],MATCH(Systematic[[#This Row],[VariableIndex]],Variables[Index],0))</f>
        <v>Specific flux (mt)</v>
      </c>
      <c r="G3730" s="134">
        <f>Systematic[[#This Row],[Sample]]*1000000+Systematic[[#This Row],[SubSample]]*10000+Systematic[[#This Row],[VariableIndex]]</f>
        <v>10030005</v>
      </c>
      <c r="H3730" s="134">
        <f>Systematic[[#This Row],[SampleVariableLabel]]+100*Systematic[[#This Row],[State]]</f>
        <v>10030005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10</v>
      </c>
      <c r="B3731" s="1">
        <f t="shared" si="175"/>
        <v>3</v>
      </c>
      <c r="C3731" s="1">
        <f>IF(Systematic[[#This Row],[VariableIndex]]&gt;1,C3730,IF(C3730+1=StepsPerSubsample,0,C3730+1))</f>
        <v>0</v>
      </c>
      <c r="D3731" s="1">
        <f t="shared" si="176"/>
        <v>6</v>
      </c>
      <c r="E3731" s="1" t="str">
        <f>INDEX(Protocol[Mark],MATCH(C3731,Protocol[Step],0))</f>
        <v>1ce</v>
      </c>
      <c r="F3731" s="151" t="str">
        <f>INDEX(Variables[Variable],MATCH(Systematic[[#This Row],[VariableIndex]],Variables[Index],0))</f>
        <v>FCR (mt: ROX-corr.)</v>
      </c>
      <c r="G3731" s="134">
        <f>Systematic[[#This Row],[Sample]]*1000000+Systematic[[#This Row],[SubSample]]*10000+Systematic[[#This Row],[VariableIndex]]</f>
        <v>10030006</v>
      </c>
      <c r="H3731" s="134">
        <f>Systematic[[#This Row],[SampleVariableLabel]]+100*Systematic[[#This Row],[State]]</f>
        <v>10030006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10</v>
      </c>
      <c r="B3732" s="1">
        <f t="shared" si="175"/>
        <v>3</v>
      </c>
      <c r="C3732" s="1">
        <f>IF(Systematic[[#This Row],[VariableIndex]]&gt;1,C3731,IF(C3731+1=StepsPerSubsample,0,C3731+1))</f>
        <v>0</v>
      </c>
      <c r="D3732" s="1">
        <f t="shared" si="176"/>
        <v>7</v>
      </c>
      <c r="E3732" s="1" t="str">
        <f>INDEX(Protocol[Mark],MATCH(C3732,Protocol[Step],0))</f>
        <v>1ce</v>
      </c>
      <c r="F3732" s="151" t="str">
        <f>INDEX(Variables[Variable],MATCH(Systematic[[#This Row],[VariableIndex]],Variables[Index],0))</f>
        <v>FCR (mt: ROX-corr.)</v>
      </c>
      <c r="G3732" s="134">
        <f>Systematic[[#This Row],[Sample]]*1000000+Systematic[[#This Row],[SubSample]]*10000+Systematic[[#This Row],[VariableIndex]]</f>
        <v>10030007</v>
      </c>
      <c r="H3732" s="134">
        <f>Systematic[[#This Row],[SampleVariableLabel]]+100*Systematic[[#This Row],[State]]</f>
        <v>10030007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10</v>
      </c>
      <c r="B3733" s="1">
        <f t="shared" si="175"/>
        <v>3</v>
      </c>
      <c r="C3733" s="1">
        <f>IF(Systematic[[#This Row],[VariableIndex]]&gt;1,C3732,IF(C3732+1=StepsPerSubsample,0,C3732+1))</f>
        <v>1</v>
      </c>
      <c r="D3733" s="1">
        <f t="shared" si="176"/>
        <v>1</v>
      </c>
      <c r="E3733" s="1" t="str">
        <f>INDEX(Protocol[Mark],MATCH(C3733,Protocol[Step],0))</f>
        <v>2P10</v>
      </c>
      <c r="F3733" s="151" t="str">
        <f>INDEX(Variables[Variable],MATCH(Systematic[[#This Row],[VariableIndex]],Variables[Index],0))</f>
        <v>O2 concentration</v>
      </c>
      <c r="G3733" s="134">
        <f>Systematic[[#This Row],[Sample]]*1000000+Systematic[[#This Row],[SubSample]]*10000+Systematic[[#This Row],[VariableIndex]]</f>
        <v>10030001</v>
      </c>
      <c r="H3733" s="134">
        <f>Systematic[[#This Row],[SampleVariableLabel]]+100*Systematic[[#This Row],[State]]</f>
        <v>10030101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10</v>
      </c>
      <c r="B3734" s="1">
        <f t="shared" si="175"/>
        <v>3</v>
      </c>
      <c r="C3734" s="1">
        <f>IF(Systematic[[#This Row],[VariableIndex]]&gt;1,C3733,IF(C3733+1=StepsPerSubsample,0,C3733+1))</f>
        <v>1</v>
      </c>
      <c r="D3734" s="1">
        <f t="shared" si="176"/>
        <v>2</v>
      </c>
      <c r="E3734" s="1" t="str">
        <f>INDEX(Protocol[Mark],MATCH(C3734,Protocol[Step],0))</f>
        <v>2P10</v>
      </c>
      <c r="F3734" s="151" t="str">
        <f>INDEX(Variables[Variable],MATCH(Systematic[[#This Row],[VariableIndex]],Variables[Index],0))</f>
        <v>O2 flux per volume</v>
      </c>
      <c r="G3734" s="134">
        <f>Systematic[[#This Row],[Sample]]*1000000+Systematic[[#This Row],[SubSample]]*10000+Systematic[[#This Row],[VariableIndex]]</f>
        <v>10030002</v>
      </c>
      <c r="H3734" s="134">
        <f>Systematic[[#This Row],[SampleVariableLabel]]+100*Systematic[[#This Row],[State]]</f>
        <v>10030102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10</v>
      </c>
      <c r="B3735" s="1">
        <f t="shared" si="175"/>
        <v>3</v>
      </c>
      <c r="C3735" s="1">
        <f>IF(Systematic[[#This Row],[VariableIndex]]&gt;1,C3734,IF(C3734+1=StepsPerSubsample,0,C3734+1))</f>
        <v>1</v>
      </c>
      <c r="D3735" s="1">
        <f t="shared" si="176"/>
        <v>3</v>
      </c>
      <c r="E3735" s="1" t="str">
        <f>INDEX(Protocol[Mark],MATCH(C3735,Protocol[Step],0))</f>
        <v>2P10</v>
      </c>
      <c r="F3735" s="151" t="str">
        <f>INDEX(Variables[Variable],MATCH(Systematic[[#This Row],[VariableIndex]],Variables[Index],0))</f>
        <v>Specific flux</v>
      </c>
      <c r="G3735" s="134">
        <f>Systematic[[#This Row],[Sample]]*1000000+Systematic[[#This Row],[SubSample]]*10000+Systematic[[#This Row],[VariableIndex]]</f>
        <v>10030003</v>
      </c>
      <c r="H3735" s="134">
        <f>Systematic[[#This Row],[SampleVariableLabel]]+100*Systematic[[#This Row],[State]]</f>
        <v>10030103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10</v>
      </c>
      <c r="B3736" s="1">
        <f t="shared" si="175"/>
        <v>3</v>
      </c>
      <c r="C3736" s="1">
        <f>IF(Systematic[[#This Row],[VariableIndex]]&gt;1,C3735,IF(C3735+1=StepsPerSubsample,0,C3735+1))</f>
        <v>1</v>
      </c>
      <c r="D3736" s="1">
        <f t="shared" si="176"/>
        <v>4</v>
      </c>
      <c r="E3736" s="1" t="str">
        <f>INDEX(Protocol[Mark],MATCH(C3736,Protocol[Step],0))</f>
        <v>2P10</v>
      </c>
      <c r="F3736" s="151" t="str">
        <f>INDEX(Variables[Variable],MATCH(Systematic[[#This Row],[VariableIndex]],Variables[Index],0))</f>
        <v>Flux control ratio</v>
      </c>
      <c r="G3736" s="134">
        <f>Systematic[[#This Row],[Sample]]*1000000+Systematic[[#This Row],[SubSample]]*10000+Systematic[[#This Row],[VariableIndex]]</f>
        <v>10030004</v>
      </c>
      <c r="H3736" s="134">
        <f>Systematic[[#This Row],[SampleVariableLabel]]+100*Systematic[[#This Row],[State]]</f>
        <v>10030104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10</v>
      </c>
      <c r="B3737" s="1">
        <f t="shared" si="175"/>
        <v>3</v>
      </c>
      <c r="C3737" s="1">
        <f>IF(Systematic[[#This Row],[VariableIndex]]&gt;1,C3736,IF(C3736+1=StepsPerSubsample,0,C3736+1))</f>
        <v>1</v>
      </c>
      <c r="D3737" s="1">
        <f t="shared" si="176"/>
        <v>5</v>
      </c>
      <c r="E3737" s="1" t="str">
        <f>INDEX(Protocol[Mark],MATCH(C3737,Protocol[Step],0))</f>
        <v>2P10</v>
      </c>
      <c r="F3737" s="151" t="str">
        <f>INDEX(Variables[Variable],MATCH(Systematic[[#This Row],[VariableIndex]],Variables[Index],0))</f>
        <v>Specific flux (mt)</v>
      </c>
      <c r="G3737" s="134">
        <f>Systematic[[#This Row],[Sample]]*1000000+Systematic[[#This Row],[SubSample]]*10000+Systematic[[#This Row],[VariableIndex]]</f>
        <v>10030005</v>
      </c>
      <c r="H3737" s="134">
        <f>Systematic[[#This Row],[SampleVariableLabel]]+100*Systematic[[#This Row],[State]]</f>
        <v>10030105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10</v>
      </c>
      <c r="B3738" s="1">
        <f t="shared" si="175"/>
        <v>3</v>
      </c>
      <c r="C3738" s="1">
        <f>IF(Systematic[[#This Row],[VariableIndex]]&gt;1,C3737,IF(C3737+1=StepsPerSubsample,0,C3737+1))</f>
        <v>1</v>
      </c>
      <c r="D3738" s="1">
        <f t="shared" si="176"/>
        <v>6</v>
      </c>
      <c r="E3738" s="1" t="str">
        <f>INDEX(Protocol[Mark],MATCH(C3738,Protocol[Step],0))</f>
        <v>2P10</v>
      </c>
      <c r="F3738" s="151" t="str">
        <f>INDEX(Variables[Variable],MATCH(Systematic[[#This Row],[VariableIndex]],Variables[Index],0))</f>
        <v>FCR (mt: ROX-corr.)</v>
      </c>
      <c r="G3738" s="134">
        <f>Systematic[[#This Row],[Sample]]*1000000+Systematic[[#This Row],[SubSample]]*10000+Systematic[[#This Row],[VariableIndex]]</f>
        <v>10030006</v>
      </c>
      <c r="H3738" s="134">
        <f>Systematic[[#This Row],[SampleVariableLabel]]+100*Systematic[[#This Row],[State]]</f>
        <v>10030106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10</v>
      </c>
      <c r="B3739" s="1">
        <f t="shared" si="175"/>
        <v>3</v>
      </c>
      <c r="C3739" s="1">
        <f>IF(Systematic[[#This Row],[VariableIndex]]&gt;1,C3738,IF(C3738+1=StepsPerSubsample,0,C3738+1))</f>
        <v>1</v>
      </c>
      <c r="D3739" s="1">
        <f t="shared" si="176"/>
        <v>7</v>
      </c>
      <c r="E3739" s="1" t="str">
        <f>INDEX(Protocol[Mark],MATCH(C3739,Protocol[Step],0))</f>
        <v>2P10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10030007</v>
      </c>
      <c r="H3739" s="134">
        <f>Systematic[[#This Row],[SampleVariableLabel]]+100*Systematic[[#This Row],[State]]</f>
        <v>10030107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10</v>
      </c>
      <c r="B3740" s="1">
        <f t="shared" si="175"/>
        <v>3</v>
      </c>
      <c r="C3740" s="1">
        <f>IF(Systematic[[#This Row],[VariableIndex]]&gt;1,C3739,IF(C3739+1=StepsPerSubsample,0,C3739+1))</f>
        <v>2</v>
      </c>
      <c r="D3740" s="1">
        <f t="shared" si="176"/>
        <v>1</v>
      </c>
      <c r="E3740" s="1" t="str">
        <f>INDEX(Protocol[Mark],MATCH(C3740,Protocol[Step],0))</f>
        <v>3Omy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10030001</v>
      </c>
      <c r="H3740" s="134">
        <f>Systematic[[#This Row],[SampleVariableLabel]]+100*Systematic[[#This Row],[State]]</f>
        <v>10030201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10</v>
      </c>
      <c r="B3741" s="1">
        <f t="shared" si="175"/>
        <v>3</v>
      </c>
      <c r="C3741" s="1">
        <f>IF(Systematic[[#This Row],[VariableIndex]]&gt;1,C3740,IF(C3740+1=StepsPerSubsample,0,C3740+1))</f>
        <v>2</v>
      </c>
      <c r="D3741" s="1">
        <f t="shared" si="176"/>
        <v>2</v>
      </c>
      <c r="E3741" s="1" t="str">
        <f>INDEX(Protocol[Mark],MATCH(C3741,Protocol[Step],0))</f>
        <v>3Omy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10030002</v>
      </c>
      <c r="H3741" s="134">
        <f>Systematic[[#This Row],[SampleVariableLabel]]+100*Systematic[[#This Row],[State]]</f>
        <v>10030202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10</v>
      </c>
      <c r="B3742" s="1">
        <f t="shared" si="175"/>
        <v>3</v>
      </c>
      <c r="C3742" s="1">
        <f>IF(Systematic[[#This Row],[VariableIndex]]&gt;1,C3741,IF(C3741+1=StepsPerSubsample,0,C3741+1))</f>
        <v>2</v>
      </c>
      <c r="D3742" s="1">
        <f t="shared" si="176"/>
        <v>3</v>
      </c>
      <c r="E3742" s="1" t="str">
        <f>INDEX(Protocol[Mark],MATCH(C3742,Protocol[Step],0))</f>
        <v>3Omy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10030003</v>
      </c>
      <c r="H3742" s="134">
        <f>Systematic[[#This Row],[SampleVariableLabel]]+100*Systematic[[#This Row],[State]]</f>
        <v>10030203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10</v>
      </c>
      <c r="B3743" s="1">
        <f t="shared" si="175"/>
        <v>3</v>
      </c>
      <c r="C3743" s="1">
        <f>IF(Systematic[[#This Row],[VariableIndex]]&gt;1,C3742,IF(C3742+1=StepsPerSubsample,0,C3742+1))</f>
        <v>2</v>
      </c>
      <c r="D3743" s="1">
        <f t="shared" si="176"/>
        <v>4</v>
      </c>
      <c r="E3743" s="1" t="str">
        <f>INDEX(Protocol[Mark],MATCH(C3743,Protocol[Step],0))</f>
        <v>3Omy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10030004</v>
      </c>
      <c r="H3743" s="134">
        <f>Systematic[[#This Row],[SampleVariableLabel]]+100*Systematic[[#This Row],[State]]</f>
        <v>10030204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10</v>
      </c>
      <c r="B3744" s="1">
        <f t="shared" si="175"/>
        <v>3</v>
      </c>
      <c r="C3744" s="1">
        <f>IF(Systematic[[#This Row],[VariableIndex]]&gt;1,C3743,IF(C3743+1=StepsPerSubsample,0,C3743+1))</f>
        <v>2</v>
      </c>
      <c r="D3744" s="1">
        <f t="shared" si="176"/>
        <v>5</v>
      </c>
      <c r="E3744" s="1" t="str">
        <f>INDEX(Protocol[Mark],MATCH(C3744,Protocol[Step],0))</f>
        <v>3Omy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10030005</v>
      </c>
      <c r="H3744" s="134">
        <f>Systematic[[#This Row],[SampleVariableLabel]]+100*Systematic[[#This Row],[State]]</f>
        <v>10030205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10</v>
      </c>
      <c r="B3745" s="1">
        <f t="shared" si="175"/>
        <v>3</v>
      </c>
      <c r="C3745" s="1">
        <f>IF(Systematic[[#This Row],[VariableIndex]]&gt;1,C3744,IF(C3744+1=StepsPerSubsample,0,C3744+1))</f>
        <v>2</v>
      </c>
      <c r="D3745" s="1">
        <f t="shared" si="176"/>
        <v>6</v>
      </c>
      <c r="E3745" s="1" t="str">
        <f>INDEX(Protocol[Mark],MATCH(C3745,Protocol[Step],0))</f>
        <v>3Omy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10030006</v>
      </c>
      <c r="H3745" s="134">
        <f>Systematic[[#This Row],[SampleVariableLabel]]+100*Systematic[[#This Row],[State]]</f>
        <v>10030206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10</v>
      </c>
      <c r="B3746" s="1">
        <f t="shared" si="175"/>
        <v>3</v>
      </c>
      <c r="C3746" s="1">
        <f>IF(Systematic[[#This Row],[VariableIndex]]&gt;1,C3745,IF(C3745+1=StepsPerSubsample,0,C3745+1))</f>
        <v>2</v>
      </c>
      <c r="D3746" s="1">
        <f t="shared" si="176"/>
        <v>7</v>
      </c>
      <c r="E3746" s="1" t="str">
        <f>INDEX(Protocol[Mark],MATCH(C3746,Protocol[Step],0))</f>
        <v>3Omy</v>
      </c>
      <c r="F3746" s="151" t="str">
        <f>INDEX(Variables[Variable],MATCH(Systematic[[#This Row],[VariableIndex]],Variables[Index],0))</f>
        <v>FCR (mt: ROX-corr.)</v>
      </c>
      <c r="G3746" s="134">
        <f>Systematic[[#This Row],[Sample]]*1000000+Systematic[[#This Row],[SubSample]]*10000+Systematic[[#This Row],[VariableIndex]]</f>
        <v>10030007</v>
      </c>
      <c r="H3746" s="134">
        <f>Systematic[[#This Row],[SampleVariableLabel]]+100*Systematic[[#This Row],[State]]</f>
        <v>10030207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10</v>
      </c>
      <c r="B3747" s="1">
        <f t="shared" si="175"/>
        <v>3</v>
      </c>
      <c r="C3747" s="1">
        <f>IF(Systematic[[#This Row],[VariableIndex]]&gt;1,C3746,IF(C3746+1=StepsPerSubsample,0,C3746+1))</f>
        <v>3</v>
      </c>
      <c r="D3747" s="1">
        <f t="shared" si="176"/>
        <v>1</v>
      </c>
      <c r="E3747" s="1" t="str">
        <f>INDEX(Protocol[Mark],MATCH(C3747,Protocol[Step],0))</f>
        <v>4U</v>
      </c>
      <c r="F3747" s="151" t="str">
        <f>INDEX(Variables[Variable],MATCH(Systematic[[#This Row],[VariableIndex]],Variables[Index],0))</f>
        <v>O2 concentration</v>
      </c>
      <c r="G3747" s="134">
        <f>Systematic[[#This Row],[Sample]]*1000000+Systematic[[#This Row],[SubSample]]*10000+Systematic[[#This Row],[VariableIndex]]</f>
        <v>10030001</v>
      </c>
      <c r="H3747" s="134">
        <f>Systematic[[#This Row],[SampleVariableLabel]]+100*Systematic[[#This Row],[State]]</f>
        <v>10030301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10</v>
      </c>
      <c r="B3748" s="1">
        <f t="shared" si="175"/>
        <v>3</v>
      </c>
      <c r="C3748" s="1">
        <f>IF(Systematic[[#This Row],[VariableIndex]]&gt;1,C3747,IF(C3747+1=StepsPerSubsample,0,C3747+1))</f>
        <v>3</v>
      </c>
      <c r="D3748" s="1">
        <f t="shared" si="176"/>
        <v>2</v>
      </c>
      <c r="E3748" s="1" t="str">
        <f>INDEX(Protocol[Mark],MATCH(C3748,Protocol[Step],0))</f>
        <v>4U</v>
      </c>
      <c r="F3748" s="151" t="str">
        <f>INDEX(Variables[Variable],MATCH(Systematic[[#This Row],[VariableIndex]],Variables[Index],0))</f>
        <v>O2 flux per volume</v>
      </c>
      <c r="G3748" s="134">
        <f>Systematic[[#This Row],[Sample]]*1000000+Systematic[[#This Row],[SubSample]]*10000+Systematic[[#This Row],[VariableIndex]]</f>
        <v>10030002</v>
      </c>
      <c r="H3748" s="134">
        <f>Systematic[[#This Row],[SampleVariableLabel]]+100*Systematic[[#This Row],[State]]</f>
        <v>10030302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10</v>
      </c>
      <c r="B3749" s="1">
        <f t="shared" si="175"/>
        <v>3</v>
      </c>
      <c r="C3749" s="1">
        <f>IF(Systematic[[#This Row],[VariableIndex]]&gt;1,C3748,IF(C3748+1=StepsPerSubsample,0,C3748+1))</f>
        <v>3</v>
      </c>
      <c r="D3749" s="1">
        <f t="shared" si="176"/>
        <v>3</v>
      </c>
      <c r="E3749" s="1" t="str">
        <f>INDEX(Protocol[Mark],MATCH(C3749,Protocol[Step],0))</f>
        <v>4U</v>
      </c>
      <c r="F3749" s="151" t="str">
        <f>INDEX(Variables[Variable],MATCH(Systematic[[#This Row],[VariableIndex]],Variables[Index],0))</f>
        <v>Specific flux</v>
      </c>
      <c r="G3749" s="134">
        <f>Systematic[[#This Row],[Sample]]*1000000+Systematic[[#This Row],[SubSample]]*10000+Systematic[[#This Row],[VariableIndex]]</f>
        <v>10030003</v>
      </c>
      <c r="H3749" s="134">
        <f>Systematic[[#This Row],[SampleVariableLabel]]+100*Systematic[[#This Row],[State]]</f>
        <v>10030303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10</v>
      </c>
      <c r="B3750" s="1">
        <f t="shared" si="175"/>
        <v>3</v>
      </c>
      <c r="C3750" s="1">
        <f>IF(Systematic[[#This Row],[VariableIndex]]&gt;1,C3749,IF(C3749+1=StepsPerSubsample,0,C3749+1))</f>
        <v>3</v>
      </c>
      <c r="D3750" s="1">
        <f t="shared" si="176"/>
        <v>4</v>
      </c>
      <c r="E3750" s="1" t="str">
        <f>INDEX(Protocol[Mark],MATCH(C3750,Protocol[Step],0))</f>
        <v>4U</v>
      </c>
      <c r="F3750" s="151" t="str">
        <f>INDEX(Variables[Variable],MATCH(Systematic[[#This Row],[VariableIndex]],Variables[Index],0))</f>
        <v>Flux control ratio</v>
      </c>
      <c r="G3750" s="134">
        <f>Systematic[[#This Row],[Sample]]*1000000+Systematic[[#This Row],[SubSample]]*10000+Systematic[[#This Row],[VariableIndex]]</f>
        <v>10030004</v>
      </c>
      <c r="H3750" s="134">
        <f>Systematic[[#This Row],[SampleVariableLabel]]+100*Systematic[[#This Row],[State]]</f>
        <v>10030304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10</v>
      </c>
      <c r="B3751" s="1">
        <f t="shared" si="175"/>
        <v>3</v>
      </c>
      <c r="C3751" s="1">
        <f>IF(Systematic[[#This Row],[VariableIndex]]&gt;1,C3750,IF(C3750+1=StepsPerSubsample,0,C3750+1))</f>
        <v>3</v>
      </c>
      <c r="D3751" s="1">
        <f t="shared" si="176"/>
        <v>5</v>
      </c>
      <c r="E3751" s="1" t="str">
        <f>INDEX(Protocol[Mark],MATCH(C3751,Protocol[Step],0))</f>
        <v>4U</v>
      </c>
      <c r="F3751" s="151" t="str">
        <f>INDEX(Variables[Variable],MATCH(Systematic[[#This Row],[VariableIndex]],Variables[Index],0))</f>
        <v>Specific flux (mt)</v>
      </c>
      <c r="G3751" s="134">
        <f>Systematic[[#This Row],[Sample]]*1000000+Systematic[[#This Row],[SubSample]]*10000+Systematic[[#This Row],[VariableIndex]]</f>
        <v>10030005</v>
      </c>
      <c r="H3751" s="134">
        <f>Systematic[[#This Row],[SampleVariableLabel]]+100*Systematic[[#This Row],[State]]</f>
        <v>10030305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10</v>
      </c>
      <c r="B3752" s="1">
        <f t="shared" si="175"/>
        <v>3</v>
      </c>
      <c r="C3752" s="1">
        <f>IF(Systematic[[#This Row],[VariableIndex]]&gt;1,C3751,IF(C3751+1=StepsPerSubsample,0,C3751+1))</f>
        <v>3</v>
      </c>
      <c r="D3752" s="1">
        <f t="shared" si="176"/>
        <v>6</v>
      </c>
      <c r="E3752" s="1" t="str">
        <f>INDEX(Protocol[Mark],MATCH(C3752,Protocol[Step],0))</f>
        <v>4U</v>
      </c>
      <c r="F3752" s="151" t="str">
        <f>INDEX(Variables[Variable],MATCH(Systematic[[#This Row],[VariableIndex]],Variables[Index],0))</f>
        <v>FCR (mt: ROX-corr.)</v>
      </c>
      <c r="G3752" s="134">
        <f>Systematic[[#This Row],[Sample]]*1000000+Systematic[[#This Row],[SubSample]]*10000+Systematic[[#This Row],[VariableIndex]]</f>
        <v>10030006</v>
      </c>
      <c r="H3752" s="134">
        <f>Systematic[[#This Row],[SampleVariableLabel]]+100*Systematic[[#This Row],[State]]</f>
        <v>10030306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10</v>
      </c>
      <c r="B3753" s="1">
        <f t="shared" ref="B3753:B3816" si="178">IF(OR(C3753&gt;0,D3753&gt;1),B3752,IF(B3752=SubsamplesPerSample,1,B3752+1))</f>
        <v>3</v>
      </c>
      <c r="C3753" s="1">
        <f>IF(Systematic[[#This Row],[VariableIndex]]&gt;1,C3752,IF(C3752+1=StepsPerSubsample,0,C3752+1))</f>
        <v>3</v>
      </c>
      <c r="D3753" s="1">
        <f t="shared" si="176"/>
        <v>7</v>
      </c>
      <c r="E3753" s="1" t="str">
        <f>INDEX(Protocol[Mark],MATCH(C3753,Protocol[Step],0))</f>
        <v>4U</v>
      </c>
      <c r="F3753" s="151" t="str">
        <f>INDEX(Variables[Variable],MATCH(Systematic[[#This Row],[VariableIndex]],Variables[Index],0))</f>
        <v>FCR (mt: ROX-corr.)</v>
      </c>
      <c r="G3753" s="134">
        <f>Systematic[[#This Row],[Sample]]*1000000+Systematic[[#This Row],[SubSample]]*10000+Systematic[[#This Row],[VariableIndex]]</f>
        <v>10030007</v>
      </c>
      <c r="H3753" s="134">
        <f>Systematic[[#This Row],[SampleVariableLabel]]+100*Systematic[[#This Row],[State]]</f>
        <v>10030307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10</v>
      </c>
      <c r="B3754" s="1">
        <f t="shared" si="178"/>
        <v>3</v>
      </c>
      <c r="C3754" s="1">
        <f>IF(Systematic[[#This Row],[VariableIndex]]&gt;1,C3753,IF(C3753+1=StepsPerSubsample,0,C3753+1))</f>
        <v>4</v>
      </c>
      <c r="D3754" s="1">
        <f t="shared" si="176"/>
        <v>1</v>
      </c>
      <c r="E3754" s="1" t="str">
        <f>INDEX(Protocol[Mark],MATCH(C3754,Protocol[Step],0))</f>
        <v>5Glc</v>
      </c>
      <c r="F3754" s="151" t="str">
        <f>INDEX(Variables[Variable],MATCH(Systematic[[#This Row],[VariableIndex]],Variables[Index],0))</f>
        <v>O2 concentration</v>
      </c>
      <c r="G3754" s="134">
        <f>Systematic[[#This Row],[Sample]]*1000000+Systematic[[#This Row],[SubSample]]*10000+Systematic[[#This Row],[VariableIndex]]</f>
        <v>10030001</v>
      </c>
      <c r="H3754" s="134">
        <f>Systematic[[#This Row],[SampleVariableLabel]]+100*Systematic[[#This Row],[State]]</f>
        <v>10030401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10</v>
      </c>
      <c r="B3755" s="1">
        <f t="shared" si="178"/>
        <v>3</v>
      </c>
      <c r="C3755" s="1">
        <f>IF(Systematic[[#This Row],[VariableIndex]]&gt;1,C3754,IF(C3754+1=StepsPerSubsample,0,C3754+1))</f>
        <v>4</v>
      </c>
      <c r="D3755" s="1">
        <f t="shared" si="176"/>
        <v>2</v>
      </c>
      <c r="E3755" s="1" t="str">
        <f>INDEX(Protocol[Mark],MATCH(C3755,Protocol[Step],0))</f>
        <v>5Glc</v>
      </c>
      <c r="F3755" s="151" t="str">
        <f>INDEX(Variables[Variable],MATCH(Systematic[[#This Row],[VariableIndex]],Variables[Index],0))</f>
        <v>O2 flux per volume</v>
      </c>
      <c r="G3755" s="134">
        <f>Systematic[[#This Row],[Sample]]*1000000+Systematic[[#This Row],[SubSample]]*10000+Systematic[[#This Row],[VariableIndex]]</f>
        <v>10030002</v>
      </c>
      <c r="H3755" s="134">
        <f>Systematic[[#This Row],[SampleVariableLabel]]+100*Systematic[[#This Row],[State]]</f>
        <v>10030402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10</v>
      </c>
      <c r="B3756" s="1">
        <f t="shared" si="178"/>
        <v>3</v>
      </c>
      <c r="C3756" s="1">
        <f>IF(Systematic[[#This Row],[VariableIndex]]&gt;1,C3755,IF(C3755+1=StepsPerSubsample,0,C3755+1))</f>
        <v>4</v>
      </c>
      <c r="D3756" s="1">
        <f t="shared" si="176"/>
        <v>3</v>
      </c>
      <c r="E3756" s="1" t="str">
        <f>INDEX(Protocol[Mark],MATCH(C3756,Protocol[Step],0))</f>
        <v>5Glc</v>
      </c>
      <c r="F3756" s="151" t="str">
        <f>INDEX(Variables[Variable],MATCH(Systematic[[#This Row],[VariableIndex]],Variables[Index],0))</f>
        <v>Specific flux</v>
      </c>
      <c r="G3756" s="134">
        <f>Systematic[[#This Row],[Sample]]*1000000+Systematic[[#This Row],[SubSample]]*10000+Systematic[[#This Row],[VariableIndex]]</f>
        <v>10030003</v>
      </c>
      <c r="H3756" s="134">
        <f>Systematic[[#This Row],[SampleVariableLabel]]+100*Systematic[[#This Row],[State]]</f>
        <v>10030403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10</v>
      </c>
      <c r="B3757" s="1">
        <f t="shared" si="178"/>
        <v>3</v>
      </c>
      <c r="C3757" s="1">
        <f>IF(Systematic[[#This Row],[VariableIndex]]&gt;1,C3756,IF(C3756+1=StepsPerSubsample,0,C3756+1))</f>
        <v>4</v>
      </c>
      <c r="D3757" s="1">
        <f t="shared" si="176"/>
        <v>4</v>
      </c>
      <c r="E3757" s="1" t="str">
        <f>INDEX(Protocol[Mark],MATCH(C3757,Protocol[Step],0))</f>
        <v>5Glc</v>
      </c>
      <c r="F3757" s="151" t="str">
        <f>INDEX(Variables[Variable],MATCH(Systematic[[#This Row],[VariableIndex]],Variables[Index],0))</f>
        <v>Flux control ratio</v>
      </c>
      <c r="G3757" s="134">
        <f>Systematic[[#This Row],[Sample]]*1000000+Systematic[[#This Row],[SubSample]]*10000+Systematic[[#This Row],[VariableIndex]]</f>
        <v>10030004</v>
      </c>
      <c r="H3757" s="134">
        <f>Systematic[[#This Row],[SampleVariableLabel]]+100*Systematic[[#This Row],[State]]</f>
        <v>10030404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10</v>
      </c>
      <c r="B3758" s="1">
        <f t="shared" si="178"/>
        <v>3</v>
      </c>
      <c r="C3758" s="1">
        <f>IF(Systematic[[#This Row],[VariableIndex]]&gt;1,C3757,IF(C3757+1=StepsPerSubsample,0,C3757+1))</f>
        <v>4</v>
      </c>
      <c r="D3758" s="1">
        <f t="shared" si="176"/>
        <v>5</v>
      </c>
      <c r="E3758" s="1" t="str">
        <f>INDEX(Protocol[Mark],MATCH(C3758,Protocol[Step],0))</f>
        <v>5Glc</v>
      </c>
      <c r="F3758" s="151" t="str">
        <f>INDEX(Variables[Variable],MATCH(Systematic[[#This Row],[VariableIndex]],Variables[Index],0))</f>
        <v>Specific flux (mt)</v>
      </c>
      <c r="G3758" s="134">
        <f>Systematic[[#This Row],[Sample]]*1000000+Systematic[[#This Row],[SubSample]]*10000+Systematic[[#This Row],[VariableIndex]]</f>
        <v>10030005</v>
      </c>
      <c r="H3758" s="134">
        <f>Systematic[[#This Row],[SampleVariableLabel]]+100*Systematic[[#This Row],[State]]</f>
        <v>10030405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10</v>
      </c>
      <c r="B3759" s="1">
        <f t="shared" si="178"/>
        <v>3</v>
      </c>
      <c r="C3759" s="1">
        <f>IF(Systematic[[#This Row],[VariableIndex]]&gt;1,C3758,IF(C3758+1=StepsPerSubsample,0,C3758+1))</f>
        <v>4</v>
      </c>
      <c r="D3759" s="1">
        <f t="shared" si="176"/>
        <v>6</v>
      </c>
      <c r="E3759" s="1" t="str">
        <f>INDEX(Protocol[Mark],MATCH(C3759,Protocol[Step],0))</f>
        <v>5Glc</v>
      </c>
      <c r="F3759" s="151" t="str">
        <f>INDEX(Variables[Variable],MATCH(Systematic[[#This Row],[VariableIndex]],Variables[Index],0))</f>
        <v>FCR (mt: ROX-corr.)</v>
      </c>
      <c r="G3759" s="134">
        <f>Systematic[[#This Row],[Sample]]*1000000+Systematic[[#This Row],[SubSample]]*10000+Systematic[[#This Row],[VariableIndex]]</f>
        <v>10030006</v>
      </c>
      <c r="H3759" s="134">
        <f>Systematic[[#This Row],[SampleVariableLabel]]+100*Systematic[[#This Row],[State]]</f>
        <v>10030406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10</v>
      </c>
      <c r="B3760" s="1">
        <f t="shared" si="178"/>
        <v>3</v>
      </c>
      <c r="C3760" s="1">
        <f>IF(Systematic[[#This Row],[VariableIndex]]&gt;1,C3759,IF(C3759+1=StepsPerSubsample,0,C3759+1))</f>
        <v>4</v>
      </c>
      <c r="D3760" s="1">
        <f t="shared" si="176"/>
        <v>7</v>
      </c>
      <c r="E3760" s="1" t="str">
        <f>INDEX(Protocol[Mark],MATCH(C3760,Protocol[Step],0))</f>
        <v>5Glc</v>
      </c>
      <c r="F3760" s="151" t="str">
        <f>INDEX(Variables[Variable],MATCH(Systematic[[#This Row],[VariableIndex]],Variables[Index],0))</f>
        <v>FCR (mt: ROX-corr.)</v>
      </c>
      <c r="G3760" s="134">
        <f>Systematic[[#This Row],[Sample]]*1000000+Systematic[[#This Row],[SubSample]]*10000+Systematic[[#This Row],[VariableIndex]]</f>
        <v>10030007</v>
      </c>
      <c r="H3760" s="134">
        <f>Systematic[[#This Row],[SampleVariableLabel]]+100*Systematic[[#This Row],[State]]</f>
        <v>10030407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10</v>
      </c>
      <c r="B3761" s="1">
        <f t="shared" si="178"/>
        <v>3</v>
      </c>
      <c r="C3761" s="1">
        <f>IF(Systematic[[#This Row],[VariableIndex]]&gt;1,C3760,IF(C3760+1=StepsPerSubsample,0,C3760+1))</f>
        <v>5</v>
      </c>
      <c r="D3761" s="1">
        <f t="shared" si="176"/>
        <v>1</v>
      </c>
      <c r="E3761" s="1" t="str">
        <f>INDEX(Protocol[Mark],MATCH(C3761,Protocol[Step],0))</f>
        <v>6M2</v>
      </c>
      <c r="F3761" s="151" t="str">
        <f>INDEX(Variables[Variable],MATCH(Systematic[[#This Row],[VariableIndex]],Variables[Index],0))</f>
        <v>O2 concentration</v>
      </c>
      <c r="G3761" s="134">
        <f>Systematic[[#This Row],[Sample]]*1000000+Systematic[[#This Row],[SubSample]]*10000+Systematic[[#This Row],[VariableIndex]]</f>
        <v>10030001</v>
      </c>
      <c r="H3761" s="134">
        <f>Systematic[[#This Row],[SampleVariableLabel]]+100*Systematic[[#This Row],[State]]</f>
        <v>10030501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10</v>
      </c>
      <c r="B3762" s="1">
        <f t="shared" si="178"/>
        <v>3</v>
      </c>
      <c r="C3762" s="1">
        <f>IF(Systematic[[#This Row],[VariableIndex]]&gt;1,C3761,IF(C3761+1=StepsPerSubsample,0,C3761+1))</f>
        <v>5</v>
      </c>
      <c r="D3762" s="1">
        <f t="shared" si="176"/>
        <v>2</v>
      </c>
      <c r="E3762" s="1" t="str">
        <f>INDEX(Protocol[Mark],MATCH(C3762,Protocol[Step],0))</f>
        <v>6M2</v>
      </c>
      <c r="F3762" s="151" t="str">
        <f>INDEX(Variables[Variable],MATCH(Systematic[[#This Row],[VariableIndex]],Variables[Index],0))</f>
        <v>O2 flux per volume</v>
      </c>
      <c r="G3762" s="134">
        <f>Systematic[[#This Row],[Sample]]*1000000+Systematic[[#This Row],[SubSample]]*10000+Systematic[[#This Row],[VariableIndex]]</f>
        <v>10030002</v>
      </c>
      <c r="H3762" s="134">
        <f>Systematic[[#This Row],[SampleVariableLabel]]+100*Systematic[[#This Row],[State]]</f>
        <v>10030502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10</v>
      </c>
      <c r="B3763" s="1">
        <f t="shared" si="178"/>
        <v>3</v>
      </c>
      <c r="C3763" s="1">
        <f>IF(Systematic[[#This Row],[VariableIndex]]&gt;1,C3762,IF(C3762+1=StepsPerSubsample,0,C3762+1))</f>
        <v>5</v>
      </c>
      <c r="D3763" s="1">
        <f t="shared" si="176"/>
        <v>3</v>
      </c>
      <c r="E3763" s="1" t="str">
        <f>INDEX(Protocol[Mark],MATCH(C3763,Protocol[Step],0))</f>
        <v>6M2</v>
      </c>
      <c r="F3763" s="151" t="str">
        <f>INDEX(Variables[Variable],MATCH(Systematic[[#This Row],[VariableIndex]],Variables[Index],0))</f>
        <v>Specific flux</v>
      </c>
      <c r="G3763" s="134">
        <f>Systematic[[#This Row],[Sample]]*1000000+Systematic[[#This Row],[SubSample]]*10000+Systematic[[#This Row],[VariableIndex]]</f>
        <v>10030003</v>
      </c>
      <c r="H3763" s="134">
        <f>Systematic[[#This Row],[SampleVariableLabel]]+100*Systematic[[#This Row],[State]]</f>
        <v>10030503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10</v>
      </c>
      <c r="B3764" s="1">
        <f t="shared" si="178"/>
        <v>3</v>
      </c>
      <c r="C3764" s="1">
        <f>IF(Systematic[[#This Row],[VariableIndex]]&gt;1,C3763,IF(C3763+1=StepsPerSubsample,0,C3763+1))</f>
        <v>5</v>
      </c>
      <c r="D3764" s="1">
        <f t="shared" si="176"/>
        <v>4</v>
      </c>
      <c r="E3764" s="1" t="str">
        <f>INDEX(Protocol[Mark],MATCH(C3764,Protocol[Step],0))</f>
        <v>6M2</v>
      </c>
      <c r="F3764" s="151" t="str">
        <f>INDEX(Variables[Variable],MATCH(Systematic[[#This Row],[VariableIndex]],Variables[Index],0))</f>
        <v>Flux control ratio</v>
      </c>
      <c r="G3764" s="134">
        <f>Systematic[[#This Row],[Sample]]*1000000+Systematic[[#This Row],[SubSample]]*10000+Systematic[[#This Row],[VariableIndex]]</f>
        <v>10030004</v>
      </c>
      <c r="H3764" s="134">
        <f>Systematic[[#This Row],[SampleVariableLabel]]+100*Systematic[[#This Row],[State]]</f>
        <v>10030504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10</v>
      </c>
      <c r="B3765" s="1">
        <f t="shared" si="178"/>
        <v>3</v>
      </c>
      <c r="C3765" s="1">
        <f>IF(Systematic[[#This Row],[VariableIndex]]&gt;1,C3764,IF(C3764+1=StepsPerSubsample,0,C3764+1))</f>
        <v>5</v>
      </c>
      <c r="D3765" s="1">
        <f t="shared" si="176"/>
        <v>5</v>
      </c>
      <c r="E3765" s="1" t="str">
        <f>INDEX(Protocol[Mark],MATCH(C3765,Protocol[Step],0))</f>
        <v>6M2</v>
      </c>
      <c r="F3765" s="151" t="str">
        <f>INDEX(Variables[Variable],MATCH(Systematic[[#This Row],[VariableIndex]],Variables[Index],0))</f>
        <v>Specific flux (mt)</v>
      </c>
      <c r="G3765" s="134">
        <f>Systematic[[#This Row],[Sample]]*1000000+Systematic[[#This Row],[SubSample]]*10000+Systematic[[#This Row],[VariableIndex]]</f>
        <v>10030005</v>
      </c>
      <c r="H3765" s="134">
        <f>Systematic[[#This Row],[SampleVariableLabel]]+100*Systematic[[#This Row],[State]]</f>
        <v>10030505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10</v>
      </c>
      <c r="B3766" s="1">
        <f t="shared" si="178"/>
        <v>3</v>
      </c>
      <c r="C3766" s="1">
        <f>IF(Systematic[[#This Row],[VariableIndex]]&gt;1,C3765,IF(C3765+1=StepsPerSubsample,0,C3765+1))</f>
        <v>5</v>
      </c>
      <c r="D3766" s="1">
        <f t="shared" si="176"/>
        <v>6</v>
      </c>
      <c r="E3766" s="1" t="str">
        <f>INDEX(Protocol[Mark],MATCH(C3766,Protocol[Step],0))</f>
        <v>6M2</v>
      </c>
      <c r="F3766" s="151" t="str">
        <f>INDEX(Variables[Variable],MATCH(Systematic[[#This Row],[VariableIndex]],Variables[Index],0))</f>
        <v>FCR (mt: ROX-corr.)</v>
      </c>
      <c r="G3766" s="134">
        <f>Systematic[[#This Row],[Sample]]*1000000+Systematic[[#This Row],[SubSample]]*10000+Systematic[[#This Row],[VariableIndex]]</f>
        <v>10030006</v>
      </c>
      <c r="H3766" s="134">
        <f>Systematic[[#This Row],[SampleVariableLabel]]+100*Systematic[[#This Row],[State]]</f>
        <v>10030506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10</v>
      </c>
      <c r="B3767" s="1">
        <f t="shared" si="178"/>
        <v>3</v>
      </c>
      <c r="C3767" s="1">
        <f>IF(Systematic[[#This Row],[VariableIndex]]&gt;1,C3766,IF(C3766+1=StepsPerSubsample,0,C3766+1))</f>
        <v>5</v>
      </c>
      <c r="D3767" s="1">
        <f t="shared" si="176"/>
        <v>7</v>
      </c>
      <c r="E3767" s="1" t="str">
        <f>INDEX(Protocol[Mark],MATCH(C3767,Protocol[Step],0))</f>
        <v>6M2</v>
      </c>
      <c r="F3767" s="151" t="str">
        <f>INDEX(Variables[Variable],MATCH(Systematic[[#This Row],[VariableIndex]],Variables[Index],0))</f>
        <v>FCR (mt: ROX-corr.)</v>
      </c>
      <c r="G3767" s="134">
        <f>Systematic[[#This Row],[Sample]]*1000000+Systematic[[#This Row],[SubSample]]*10000+Systematic[[#This Row],[VariableIndex]]</f>
        <v>10030007</v>
      </c>
      <c r="H3767" s="134">
        <f>Systematic[[#This Row],[SampleVariableLabel]]+100*Systematic[[#This Row],[State]]</f>
        <v>10030507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10</v>
      </c>
      <c r="B3768" s="1">
        <f t="shared" si="178"/>
        <v>3</v>
      </c>
      <c r="C3768" s="1">
        <f>IF(Systematic[[#This Row],[VariableIndex]]&gt;1,C3767,IF(C3767+1=StepsPerSubsample,0,C3767+1))</f>
        <v>6</v>
      </c>
      <c r="D3768" s="1">
        <f t="shared" si="176"/>
        <v>1</v>
      </c>
      <c r="E3768" s="1" t="str">
        <f>INDEX(Protocol[Mark],MATCH(C3768,Protocol[Step],0))</f>
        <v>7Rot</v>
      </c>
      <c r="F3768" s="151" t="str">
        <f>INDEX(Variables[Variable],MATCH(Systematic[[#This Row],[VariableIndex]],Variables[Index],0))</f>
        <v>O2 concentration</v>
      </c>
      <c r="G3768" s="134">
        <f>Systematic[[#This Row],[Sample]]*1000000+Systematic[[#This Row],[SubSample]]*10000+Systematic[[#This Row],[VariableIndex]]</f>
        <v>10030001</v>
      </c>
      <c r="H3768" s="134">
        <f>Systematic[[#This Row],[SampleVariableLabel]]+100*Systematic[[#This Row],[State]]</f>
        <v>10030601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10</v>
      </c>
      <c r="B3769" s="1">
        <f t="shared" si="178"/>
        <v>3</v>
      </c>
      <c r="C3769" s="1">
        <f>IF(Systematic[[#This Row],[VariableIndex]]&gt;1,C3768,IF(C3768+1=StepsPerSubsample,0,C3768+1))</f>
        <v>6</v>
      </c>
      <c r="D3769" s="1">
        <f t="shared" si="176"/>
        <v>2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O2 flux per volume</v>
      </c>
      <c r="G3769" s="134">
        <f>Systematic[[#This Row],[Sample]]*1000000+Systematic[[#This Row],[SubSample]]*10000+Systematic[[#This Row],[VariableIndex]]</f>
        <v>10030002</v>
      </c>
      <c r="H3769" s="134">
        <f>Systematic[[#This Row],[SampleVariableLabel]]+100*Systematic[[#This Row],[State]]</f>
        <v>10030602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10</v>
      </c>
      <c r="B3770" s="1">
        <f t="shared" si="178"/>
        <v>3</v>
      </c>
      <c r="C3770" s="1">
        <f>IF(Systematic[[#This Row],[VariableIndex]]&gt;1,C3769,IF(C3769+1=StepsPerSubsample,0,C3769+1))</f>
        <v>6</v>
      </c>
      <c r="D3770" s="1">
        <f t="shared" si="176"/>
        <v>3</v>
      </c>
      <c r="E3770" s="1" t="str">
        <f>INDEX(Protocol[Mark],MATCH(C3770,Protocol[Step],0))</f>
        <v>7Rot</v>
      </c>
      <c r="F3770" s="151" t="str">
        <f>INDEX(Variables[Variable],MATCH(Systematic[[#This Row],[VariableIndex]],Variables[Index],0))</f>
        <v>Specific flux</v>
      </c>
      <c r="G3770" s="134">
        <f>Systematic[[#This Row],[Sample]]*1000000+Systematic[[#This Row],[SubSample]]*10000+Systematic[[#This Row],[VariableIndex]]</f>
        <v>10030003</v>
      </c>
      <c r="H3770" s="134">
        <f>Systematic[[#This Row],[SampleVariableLabel]]+100*Systematic[[#This Row],[State]]</f>
        <v>10030603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10</v>
      </c>
      <c r="B3771" s="1">
        <f t="shared" si="178"/>
        <v>3</v>
      </c>
      <c r="C3771" s="1">
        <f>IF(Systematic[[#This Row],[VariableIndex]]&gt;1,C3770,IF(C3770+1=StepsPerSubsample,0,C3770+1))</f>
        <v>6</v>
      </c>
      <c r="D3771" s="1">
        <f t="shared" si="176"/>
        <v>4</v>
      </c>
      <c r="E3771" s="1" t="str">
        <f>INDEX(Protocol[Mark],MATCH(C3771,Protocol[Step],0))</f>
        <v>7Rot</v>
      </c>
      <c r="F3771" s="151" t="str">
        <f>INDEX(Variables[Variable],MATCH(Systematic[[#This Row],[VariableIndex]],Variables[Index],0))</f>
        <v>Flux control ratio</v>
      </c>
      <c r="G3771" s="134">
        <f>Systematic[[#This Row],[Sample]]*1000000+Systematic[[#This Row],[SubSample]]*10000+Systematic[[#This Row],[VariableIndex]]</f>
        <v>10030004</v>
      </c>
      <c r="H3771" s="134">
        <f>Systematic[[#This Row],[SampleVariableLabel]]+100*Systematic[[#This Row],[State]]</f>
        <v>10030604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10</v>
      </c>
      <c r="B3772" s="1">
        <f t="shared" si="178"/>
        <v>3</v>
      </c>
      <c r="C3772" s="1">
        <f>IF(Systematic[[#This Row],[VariableIndex]]&gt;1,C3771,IF(C3771+1=StepsPerSubsample,0,C3771+1))</f>
        <v>6</v>
      </c>
      <c r="D3772" s="1">
        <f t="shared" si="176"/>
        <v>5</v>
      </c>
      <c r="E3772" s="1" t="str">
        <f>INDEX(Protocol[Mark],MATCH(C3772,Protocol[Step],0))</f>
        <v>7Rot</v>
      </c>
      <c r="F3772" s="151" t="str">
        <f>INDEX(Variables[Variable],MATCH(Systematic[[#This Row],[VariableIndex]],Variables[Index],0))</f>
        <v>Specific flux (mt)</v>
      </c>
      <c r="G3772" s="134">
        <f>Systematic[[#This Row],[Sample]]*1000000+Systematic[[#This Row],[SubSample]]*10000+Systematic[[#This Row],[VariableIndex]]</f>
        <v>10030005</v>
      </c>
      <c r="H3772" s="134">
        <f>Systematic[[#This Row],[SampleVariableLabel]]+100*Systematic[[#This Row],[State]]</f>
        <v>10030605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10</v>
      </c>
      <c r="B3773" s="1">
        <f t="shared" si="178"/>
        <v>3</v>
      </c>
      <c r="C3773" s="1">
        <f>IF(Systematic[[#This Row],[VariableIndex]]&gt;1,C3772,IF(C3772+1=StepsPerSubsample,0,C3772+1))</f>
        <v>6</v>
      </c>
      <c r="D3773" s="1">
        <f t="shared" si="176"/>
        <v>6</v>
      </c>
      <c r="E3773" s="1" t="str">
        <f>INDEX(Protocol[Mark],MATCH(C3773,Protocol[Step],0))</f>
        <v>7Rot</v>
      </c>
      <c r="F3773" s="151" t="str">
        <f>INDEX(Variables[Variable],MATCH(Systematic[[#This Row],[VariableIndex]],Variables[Index],0))</f>
        <v>FCR (mt: ROX-corr.)</v>
      </c>
      <c r="G3773" s="134">
        <f>Systematic[[#This Row],[Sample]]*1000000+Systematic[[#This Row],[SubSample]]*10000+Systematic[[#This Row],[VariableIndex]]</f>
        <v>10030006</v>
      </c>
      <c r="H3773" s="134">
        <f>Systematic[[#This Row],[SampleVariableLabel]]+100*Systematic[[#This Row],[State]]</f>
        <v>10030606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10</v>
      </c>
      <c r="B3774" s="1">
        <f t="shared" si="178"/>
        <v>3</v>
      </c>
      <c r="C3774" s="1">
        <f>IF(Systematic[[#This Row],[VariableIndex]]&gt;1,C3773,IF(C3773+1=StepsPerSubsample,0,C3773+1))</f>
        <v>6</v>
      </c>
      <c r="D3774" s="1">
        <f t="shared" si="176"/>
        <v>7</v>
      </c>
      <c r="E3774" s="1" t="str">
        <f>INDEX(Protocol[Mark],MATCH(C3774,Protocol[Step],0))</f>
        <v>7Rot</v>
      </c>
      <c r="F3774" s="151" t="str">
        <f>INDEX(Variables[Variable],MATCH(Systematic[[#This Row],[VariableIndex]],Variables[Index],0))</f>
        <v>FCR (mt: ROX-corr.)</v>
      </c>
      <c r="G3774" s="134">
        <f>Systematic[[#This Row],[Sample]]*1000000+Systematic[[#This Row],[SubSample]]*10000+Systematic[[#This Row],[VariableIndex]]</f>
        <v>10030007</v>
      </c>
      <c r="H3774" s="134">
        <f>Systematic[[#This Row],[SampleVariableLabel]]+100*Systematic[[#This Row],[State]]</f>
        <v>10030607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10</v>
      </c>
      <c r="B3775" s="1">
        <f t="shared" si="178"/>
        <v>3</v>
      </c>
      <c r="C3775" s="1">
        <f>IF(Systematic[[#This Row],[VariableIndex]]&gt;1,C3774,IF(C3774+1=StepsPerSubsample,0,C3774+1))</f>
        <v>7</v>
      </c>
      <c r="D3775" s="1">
        <f t="shared" si="176"/>
        <v>1</v>
      </c>
      <c r="E3775" s="1" t="str">
        <f>INDEX(Protocol[Mark],MATCH(C3775,Protocol[Step],0))</f>
        <v>8S</v>
      </c>
      <c r="F3775" s="151" t="str">
        <f>INDEX(Variables[Variable],MATCH(Systematic[[#This Row],[VariableIndex]],Variables[Index],0))</f>
        <v>O2 concentration</v>
      </c>
      <c r="G3775" s="134">
        <f>Systematic[[#This Row],[Sample]]*1000000+Systematic[[#This Row],[SubSample]]*10000+Systematic[[#This Row],[VariableIndex]]</f>
        <v>10030001</v>
      </c>
      <c r="H3775" s="134">
        <f>Systematic[[#This Row],[SampleVariableLabel]]+100*Systematic[[#This Row],[State]]</f>
        <v>10030701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10</v>
      </c>
      <c r="B3776" s="1">
        <f t="shared" si="178"/>
        <v>3</v>
      </c>
      <c r="C3776" s="1">
        <f>IF(Systematic[[#This Row],[VariableIndex]]&gt;1,C3775,IF(C3775+1=StepsPerSubsample,0,C3775+1))</f>
        <v>7</v>
      </c>
      <c r="D3776" s="1">
        <f t="shared" si="176"/>
        <v>2</v>
      </c>
      <c r="E3776" s="1" t="str">
        <f>INDEX(Protocol[Mark],MATCH(C3776,Protocol[Step],0))</f>
        <v>8S</v>
      </c>
      <c r="F3776" s="151" t="str">
        <f>INDEX(Variables[Variable],MATCH(Systematic[[#This Row],[VariableIndex]],Variables[Index],0))</f>
        <v>O2 flux per volume</v>
      </c>
      <c r="G3776" s="134">
        <f>Systematic[[#This Row],[Sample]]*1000000+Systematic[[#This Row],[SubSample]]*10000+Systematic[[#This Row],[VariableIndex]]</f>
        <v>10030002</v>
      </c>
      <c r="H3776" s="134">
        <f>Systematic[[#This Row],[SampleVariableLabel]]+100*Systematic[[#This Row],[State]]</f>
        <v>10030702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10</v>
      </c>
      <c r="B3777" s="1">
        <f t="shared" si="178"/>
        <v>3</v>
      </c>
      <c r="C3777" s="1">
        <f>IF(Systematic[[#This Row],[VariableIndex]]&gt;1,C3776,IF(C3776+1=StepsPerSubsample,0,C3776+1))</f>
        <v>7</v>
      </c>
      <c r="D3777" s="1">
        <f t="shared" si="176"/>
        <v>3</v>
      </c>
      <c r="E3777" s="1" t="str">
        <f>INDEX(Protocol[Mark],MATCH(C3777,Protocol[Step],0))</f>
        <v>8S</v>
      </c>
      <c r="F3777" s="151" t="str">
        <f>INDEX(Variables[Variable],MATCH(Systematic[[#This Row],[VariableIndex]],Variables[Index],0))</f>
        <v>Specific flux</v>
      </c>
      <c r="G3777" s="134">
        <f>Systematic[[#This Row],[Sample]]*1000000+Systematic[[#This Row],[SubSample]]*10000+Systematic[[#This Row],[VariableIndex]]</f>
        <v>10030003</v>
      </c>
      <c r="H3777" s="134">
        <f>Systematic[[#This Row],[SampleVariableLabel]]+100*Systematic[[#This Row],[State]]</f>
        <v>10030703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10</v>
      </c>
      <c r="B3778" s="1">
        <f t="shared" si="178"/>
        <v>3</v>
      </c>
      <c r="C3778" s="1">
        <f>IF(Systematic[[#This Row],[VariableIndex]]&gt;1,C3777,IF(C3777+1=StepsPerSubsample,0,C3777+1))</f>
        <v>7</v>
      </c>
      <c r="D3778" s="1">
        <f t="shared" si="176"/>
        <v>4</v>
      </c>
      <c r="E3778" s="1" t="str">
        <f>INDEX(Protocol[Mark],MATCH(C3778,Protocol[Step],0))</f>
        <v>8S</v>
      </c>
      <c r="F3778" s="151" t="str">
        <f>INDEX(Variables[Variable],MATCH(Systematic[[#This Row],[VariableIndex]],Variables[Index],0))</f>
        <v>Flux control ratio</v>
      </c>
      <c r="G3778" s="134">
        <f>Systematic[[#This Row],[Sample]]*1000000+Systematic[[#This Row],[SubSample]]*10000+Systematic[[#This Row],[VariableIndex]]</f>
        <v>10030004</v>
      </c>
      <c r="H3778" s="134">
        <f>Systematic[[#This Row],[SampleVariableLabel]]+100*Systematic[[#This Row],[State]]</f>
        <v>10030704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10</v>
      </c>
      <c r="B3779" s="1">
        <f t="shared" si="178"/>
        <v>3</v>
      </c>
      <c r="C3779" s="1">
        <f>IF(Systematic[[#This Row],[VariableIndex]]&gt;1,C3778,IF(C3778+1=StepsPerSubsample,0,C3778+1))</f>
        <v>7</v>
      </c>
      <c r="D3779" s="1">
        <f t="shared" ref="D3779:D3842" si="179">IF(D3778=nVariables,1,D3778+1)</f>
        <v>5</v>
      </c>
      <c r="E3779" s="1" t="str">
        <f>INDEX(Protocol[Mark],MATCH(C3779,Protocol[Step],0))</f>
        <v>8S</v>
      </c>
      <c r="F3779" s="151" t="str">
        <f>INDEX(Variables[Variable],MATCH(Systematic[[#This Row],[VariableIndex]],Variables[Index],0))</f>
        <v>Specific flux (mt)</v>
      </c>
      <c r="G3779" s="134">
        <f>Systematic[[#This Row],[Sample]]*1000000+Systematic[[#This Row],[SubSample]]*10000+Systematic[[#This Row],[VariableIndex]]</f>
        <v>10030005</v>
      </c>
      <c r="H3779" s="134">
        <f>Systematic[[#This Row],[SampleVariableLabel]]+100*Systematic[[#This Row],[State]]</f>
        <v>10030705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10</v>
      </c>
      <c r="B3780" s="1">
        <f t="shared" si="178"/>
        <v>3</v>
      </c>
      <c r="C3780" s="1">
        <f>IF(Systematic[[#This Row],[VariableIndex]]&gt;1,C3779,IF(C3779+1=StepsPerSubsample,0,C3779+1))</f>
        <v>7</v>
      </c>
      <c r="D3780" s="1">
        <f t="shared" si="179"/>
        <v>6</v>
      </c>
      <c r="E3780" s="1" t="str">
        <f>INDEX(Protocol[Mark],MATCH(C3780,Protocol[Step],0))</f>
        <v>8S</v>
      </c>
      <c r="F3780" s="151" t="str">
        <f>INDEX(Variables[Variable],MATCH(Systematic[[#This Row],[VariableIndex]],Variables[Index],0))</f>
        <v>FCR (mt: ROX-corr.)</v>
      </c>
      <c r="G3780" s="134">
        <f>Systematic[[#This Row],[Sample]]*1000000+Systematic[[#This Row],[SubSample]]*10000+Systematic[[#This Row],[VariableIndex]]</f>
        <v>10030006</v>
      </c>
      <c r="H3780" s="134">
        <f>Systematic[[#This Row],[SampleVariableLabel]]+100*Systematic[[#This Row],[State]]</f>
        <v>10030706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10</v>
      </c>
      <c r="B3781" s="1">
        <f t="shared" si="178"/>
        <v>3</v>
      </c>
      <c r="C3781" s="1">
        <f>IF(Systematic[[#This Row],[VariableIndex]]&gt;1,C3780,IF(C3780+1=StepsPerSubsample,0,C3780+1))</f>
        <v>7</v>
      </c>
      <c r="D3781" s="1">
        <f t="shared" si="179"/>
        <v>7</v>
      </c>
      <c r="E3781" s="1" t="str">
        <f>INDEX(Protocol[Mark],MATCH(C3781,Protocol[Step],0))</f>
        <v>8S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10030007</v>
      </c>
      <c r="H3781" s="134">
        <f>Systematic[[#This Row],[SampleVariableLabel]]+100*Systematic[[#This Row],[State]]</f>
        <v>10030707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10</v>
      </c>
      <c r="B3782" s="1">
        <f t="shared" si="178"/>
        <v>3</v>
      </c>
      <c r="C3782" s="1">
        <f>IF(Systematic[[#This Row],[VariableIndex]]&gt;1,C3781,IF(C3781+1=StepsPerSubsample,0,C3781+1))</f>
        <v>8</v>
      </c>
      <c r="D3782" s="1">
        <f t="shared" si="179"/>
        <v>1</v>
      </c>
      <c r="E3782" s="1" t="str">
        <f>INDEX(Protocol[Mark],MATCH(C3782,Protocol[Step],0))</f>
        <v>9Dig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10030001</v>
      </c>
      <c r="H3782" s="134">
        <f>Systematic[[#This Row],[SampleVariableLabel]]+100*Systematic[[#This Row],[State]]</f>
        <v>10030801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10</v>
      </c>
      <c r="B3783" s="1">
        <f t="shared" si="178"/>
        <v>3</v>
      </c>
      <c r="C3783" s="1">
        <f>IF(Systematic[[#This Row],[VariableIndex]]&gt;1,C3782,IF(C3782+1=StepsPerSubsample,0,C3782+1))</f>
        <v>8</v>
      </c>
      <c r="D3783" s="1">
        <f t="shared" si="179"/>
        <v>2</v>
      </c>
      <c r="E3783" s="1" t="str">
        <f>INDEX(Protocol[Mark],MATCH(C3783,Protocol[Step],0))</f>
        <v>9Dig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10030002</v>
      </c>
      <c r="H3783" s="134">
        <f>Systematic[[#This Row],[SampleVariableLabel]]+100*Systematic[[#This Row],[State]]</f>
        <v>10030802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10</v>
      </c>
      <c r="B3784" s="1">
        <f t="shared" si="178"/>
        <v>3</v>
      </c>
      <c r="C3784" s="1">
        <f>IF(Systematic[[#This Row],[VariableIndex]]&gt;1,C3783,IF(C3783+1=StepsPerSubsample,0,C3783+1))</f>
        <v>8</v>
      </c>
      <c r="D3784" s="1">
        <f t="shared" si="179"/>
        <v>3</v>
      </c>
      <c r="E3784" s="1" t="str">
        <f>INDEX(Protocol[Mark],MATCH(C3784,Protocol[Step],0))</f>
        <v>9Dig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10030003</v>
      </c>
      <c r="H3784" s="134">
        <f>Systematic[[#This Row],[SampleVariableLabel]]+100*Systematic[[#This Row],[State]]</f>
        <v>10030803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10</v>
      </c>
      <c r="B3785" s="1">
        <f t="shared" si="178"/>
        <v>3</v>
      </c>
      <c r="C3785" s="1">
        <f>IF(Systematic[[#This Row],[VariableIndex]]&gt;1,C3784,IF(C3784+1=StepsPerSubsample,0,C3784+1))</f>
        <v>8</v>
      </c>
      <c r="D3785" s="1">
        <f t="shared" si="179"/>
        <v>4</v>
      </c>
      <c r="E3785" s="1" t="str">
        <f>INDEX(Protocol[Mark],MATCH(C3785,Protocol[Step],0))</f>
        <v>9Dig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10030004</v>
      </c>
      <c r="H3785" s="134">
        <f>Systematic[[#This Row],[SampleVariableLabel]]+100*Systematic[[#This Row],[State]]</f>
        <v>10030804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10</v>
      </c>
      <c r="B3786" s="1">
        <f t="shared" si="178"/>
        <v>3</v>
      </c>
      <c r="C3786" s="1">
        <f>IF(Systematic[[#This Row],[VariableIndex]]&gt;1,C3785,IF(C3785+1=StepsPerSubsample,0,C3785+1))</f>
        <v>8</v>
      </c>
      <c r="D3786" s="1">
        <f t="shared" si="179"/>
        <v>5</v>
      </c>
      <c r="E3786" s="1" t="str">
        <f>INDEX(Protocol[Mark],MATCH(C3786,Protocol[Step],0))</f>
        <v>9Dig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10030005</v>
      </c>
      <c r="H3786" s="134">
        <f>Systematic[[#This Row],[SampleVariableLabel]]+100*Systematic[[#This Row],[State]]</f>
        <v>10030805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10</v>
      </c>
      <c r="B3787" s="1">
        <f t="shared" si="178"/>
        <v>3</v>
      </c>
      <c r="C3787" s="1">
        <f>IF(Systematic[[#This Row],[VariableIndex]]&gt;1,C3786,IF(C3786+1=StepsPerSubsample,0,C3786+1))</f>
        <v>8</v>
      </c>
      <c r="D3787" s="1">
        <f t="shared" si="179"/>
        <v>6</v>
      </c>
      <c r="E3787" s="1" t="str">
        <f>INDEX(Protocol[Mark],MATCH(C3787,Protocol[Step],0))</f>
        <v>9Dig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10030006</v>
      </c>
      <c r="H3787" s="134">
        <f>Systematic[[#This Row],[SampleVariableLabel]]+100*Systematic[[#This Row],[State]]</f>
        <v>10030806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10</v>
      </c>
      <c r="B3788" s="1">
        <f t="shared" si="178"/>
        <v>3</v>
      </c>
      <c r="C3788" s="1">
        <f>IF(Systematic[[#This Row],[VariableIndex]]&gt;1,C3787,IF(C3787+1=StepsPerSubsample,0,C3787+1))</f>
        <v>8</v>
      </c>
      <c r="D3788" s="1">
        <f t="shared" si="179"/>
        <v>7</v>
      </c>
      <c r="E3788" s="1" t="str">
        <f>INDEX(Protocol[Mark],MATCH(C3788,Protocol[Step],0))</f>
        <v>9Dig</v>
      </c>
      <c r="F3788" s="151" t="str">
        <f>INDEX(Variables[Variable],MATCH(Systematic[[#This Row],[VariableIndex]],Variables[Index],0))</f>
        <v>FCR (mt: ROX-corr.)</v>
      </c>
      <c r="G3788" s="134">
        <f>Systematic[[#This Row],[Sample]]*1000000+Systematic[[#This Row],[SubSample]]*10000+Systematic[[#This Row],[VariableIndex]]</f>
        <v>10030007</v>
      </c>
      <c r="H3788" s="134">
        <f>Systematic[[#This Row],[SampleVariableLabel]]+100*Systematic[[#This Row],[State]]</f>
        <v>10030807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10</v>
      </c>
      <c r="B3789" s="1">
        <f t="shared" si="178"/>
        <v>3</v>
      </c>
      <c r="C3789" s="1">
        <f>IF(Systematic[[#This Row],[VariableIndex]]&gt;1,C3788,IF(C3788+1=StepsPerSubsample,0,C3788+1))</f>
        <v>9</v>
      </c>
      <c r="D3789" s="1">
        <f t="shared" si="179"/>
        <v>1</v>
      </c>
      <c r="E3789" s="1" t="str">
        <f>INDEX(Protocol[Mark],MATCH(C3789,Protocol[Step],0))</f>
        <v>9U</v>
      </c>
      <c r="F3789" s="151" t="str">
        <f>INDEX(Variables[Variable],MATCH(Systematic[[#This Row],[VariableIndex]],Variables[Index],0))</f>
        <v>O2 concentration</v>
      </c>
      <c r="G3789" s="134">
        <f>Systematic[[#This Row],[Sample]]*1000000+Systematic[[#This Row],[SubSample]]*10000+Systematic[[#This Row],[VariableIndex]]</f>
        <v>10030001</v>
      </c>
      <c r="H3789" s="134">
        <f>Systematic[[#This Row],[SampleVariableLabel]]+100*Systematic[[#This Row],[State]]</f>
        <v>10030901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10</v>
      </c>
      <c r="B3790" s="1">
        <f t="shared" si="178"/>
        <v>3</v>
      </c>
      <c r="C3790" s="1">
        <f>IF(Systematic[[#This Row],[VariableIndex]]&gt;1,C3789,IF(C3789+1=StepsPerSubsample,0,C3789+1))</f>
        <v>9</v>
      </c>
      <c r="D3790" s="1">
        <f t="shared" si="179"/>
        <v>2</v>
      </c>
      <c r="E3790" s="1" t="str">
        <f>INDEX(Protocol[Mark],MATCH(C3790,Protocol[Step],0))</f>
        <v>9U</v>
      </c>
      <c r="F3790" s="151" t="str">
        <f>INDEX(Variables[Variable],MATCH(Systematic[[#This Row],[VariableIndex]],Variables[Index],0))</f>
        <v>O2 flux per volume</v>
      </c>
      <c r="G3790" s="134">
        <f>Systematic[[#This Row],[Sample]]*1000000+Systematic[[#This Row],[SubSample]]*10000+Systematic[[#This Row],[VariableIndex]]</f>
        <v>10030002</v>
      </c>
      <c r="H3790" s="134">
        <f>Systematic[[#This Row],[SampleVariableLabel]]+100*Systematic[[#This Row],[State]]</f>
        <v>10030902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10</v>
      </c>
      <c r="B3791" s="1">
        <f t="shared" si="178"/>
        <v>3</v>
      </c>
      <c r="C3791" s="1">
        <f>IF(Systematic[[#This Row],[VariableIndex]]&gt;1,C3790,IF(C3790+1=StepsPerSubsample,0,C3790+1))</f>
        <v>9</v>
      </c>
      <c r="D3791" s="1">
        <f t="shared" si="179"/>
        <v>3</v>
      </c>
      <c r="E3791" s="1" t="str">
        <f>INDEX(Protocol[Mark],MATCH(C3791,Protocol[Step],0))</f>
        <v>9U</v>
      </c>
      <c r="F3791" s="151" t="str">
        <f>INDEX(Variables[Variable],MATCH(Systematic[[#This Row],[VariableIndex]],Variables[Index],0))</f>
        <v>Specific flux</v>
      </c>
      <c r="G3791" s="134">
        <f>Systematic[[#This Row],[Sample]]*1000000+Systematic[[#This Row],[SubSample]]*10000+Systematic[[#This Row],[VariableIndex]]</f>
        <v>10030003</v>
      </c>
      <c r="H3791" s="134">
        <f>Systematic[[#This Row],[SampleVariableLabel]]+100*Systematic[[#This Row],[State]]</f>
        <v>10030903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10</v>
      </c>
      <c r="B3792" s="1">
        <f t="shared" si="178"/>
        <v>3</v>
      </c>
      <c r="C3792" s="1">
        <f>IF(Systematic[[#This Row],[VariableIndex]]&gt;1,C3791,IF(C3791+1=StepsPerSubsample,0,C3791+1))</f>
        <v>9</v>
      </c>
      <c r="D3792" s="1">
        <f t="shared" si="179"/>
        <v>4</v>
      </c>
      <c r="E3792" s="1" t="str">
        <f>INDEX(Protocol[Mark],MATCH(C3792,Protocol[Step],0))</f>
        <v>9U</v>
      </c>
      <c r="F3792" s="151" t="str">
        <f>INDEX(Variables[Variable],MATCH(Systematic[[#This Row],[VariableIndex]],Variables[Index],0))</f>
        <v>Flux control ratio</v>
      </c>
      <c r="G3792" s="134">
        <f>Systematic[[#This Row],[Sample]]*1000000+Systematic[[#This Row],[SubSample]]*10000+Systematic[[#This Row],[VariableIndex]]</f>
        <v>10030004</v>
      </c>
      <c r="H3792" s="134">
        <f>Systematic[[#This Row],[SampleVariableLabel]]+100*Systematic[[#This Row],[State]]</f>
        <v>10030904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10</v>
      </c>
      <c r="B3793" s="1">
        <f t="shared" si="178"/>
        <v>3</v>
      </c>
      <c r="C3793" s="1">
        <f>IF(Systematic[[#This Row],[VariableIndex]]&gt;1,C3792,IF(C3792+1=StepsPerSubsample,0,C3792+1))</f>
        <v>9</v>
      </c>
      <c r="D3793" s="1">
        <f t="shared" si="179"/>
        <v>5</v>
      </c>
      <c r="E3793" s="1" t="str">
        <f>INDEX(Protocol[Mark],MATCH(C3793,Protocol[Step],0))</f>
        <v>9U</v>
      </c>
      <c r="F3793" s="151" t="str">
        <f>INDEX(Variables[Variable],MATCH(Systematic[[#This Row],[VariableIndex]],Variables[Index],0))</f>
        <v>Specific flux (mt)</v>
      </c>
      <c r="G3793" s="134">
        <f>Systematic[[#This Row],[Sample]]*1000000+Systematic[[#This Row],[SubSample]]*10000+Systematic[[#This Row],[VariableIndex]]</f>
        <v>10030005</v>
      </c>
      <c r="H3793" s="134">
        <f>Systematic[[#This Row],[SampleVariableLabel]]+100*Systematic[[#This Row],[State]]</f>
        <v>10030905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10</v>
      </c>
      <c r="B3794" s="1">
        <f t="shared" si="178"/>
        <v>3</v>
      </c>
      <c r="C3794" s="1">
        <f>IF(Systematic[[#This Row],[VariableIndex]]&gt;1,C3793,IF(C3793+1=StepsPerSubsample,0,C3793+1))</f>
        <v>9</v>
      </c>
      <c r="D3794" s="1">
        <f t="shared" si="179"/>
        <v>6</v>
      </c>
      <c r="E3794" s="1" t="str">
        <f>INDEX(Protocol[Mark],MATCH(C3794,Protocol[Step],0))</f>
        <v>9U</v>
      </c>
      <c r="F3794" s="151" t="str">
        <f>INDEX(Variables[Variable],MATCH(Systematic[[#This Row],[VariableIndex]],Variables[Index],0))</f>
        <v>FCR (mt: ROX-corr.)</v>
      </c>
      <c r="G3794" s="134">
        <f>Systematic[[#This Row],[Sample]]*1000000+Systematic[[#This Row],[SubSample]]*10000+Systematic[[#This Row],[VariableIndex]]</f>
        <v>10030006</v>
      </c>
      <c r="H3794" s="134">
        <f>Systematic[[#This Row],[SampleVariableLabel]]+100*Systematic[[#This Row],[State]]</f>
        <v>10030906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10</v>
      </c>
      <c r="B3795" s="1">
        <f t="shared" si="178"/>
        <v>3</v>
      </c>
      <c r="C3795" s="1">
        <f>IF(Systematic[[#This Row],[VariableIndex]]&gt;1,C3794,IF(C3794+1=StepsPerSubsample,0,C3794+1))</f>
        <v>9</v>
      </c>
      <c r="D3795" s="1">
        <f t="shared" si="179"/>
        <v>7</v>
      </c>
      <c r="E3795" s="1" t="str">
        <f>INDEX(Protocol[Mark],MATCH(C3795,Protocol[Step],0))</f>
        <v>9U</v>
      </c>
      <c r="F3795" s="151" t="str">
        <f>INDEX(Variables[Variable],MATCH(Systematic[[#This Row],[VariableIndex]],Variables[Index],0))</f>
        <v>FCR (mt: ROX-corr.)</v>
      </c>
      <c r="G3795" s="134">
        <f>Systematic[[#This Row],[Sample]]*1000000+Systematic[[#This Row],[SubSample]]*10000+Systematic[[#This Row],[VariableIndex]]</f>
        <v>10030007</v>
      </c>
      <c r="H3795" s="134">
        <f>Systematic[[#This Row],[SampleVariableLabel]]+100*Systematic[[#This Row],[State]]</f>
        <v>10030907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10</v>
      </c>
      <c r="B3796" s="1">
        <f t="shared" si="178"/>
        <v>3</v>
      </c>
      <c r="C3796" s="1">
        <f>IF(Systematic[[#This Row],[VariableIndex]]&gt;1,C3795,IF(C3795+1=StepsPerSubsample,0,C3795+1))</f>
        <v>10</v>
      </c>
      <c r="D3796" s="1">
        <f t="shared" si="179"/>
        <v>1</v>
      </c>
      <c r="E3796" s="1" t="str">
        <f>INDEX(Protocol[Mark],MATCH(C3796,Protocol[Step],0))</f>
        <v>9c</v>
      </c>
      <c r="F3796" s="151" t="str">
        <f>INDEX(Variables[Variable],MATCH(Systematic[[#This Row],[VariableIndex]],Variables[Index],0))</f>
        <v>O2 concentration</v>
      </c>
      <c r="G3796" s="134">
        <f>Systematic[[#This Row],[Sample]]*1000000+Systematic[[#This Row],[SubSample]]*10000+Systematic[[#This Row],[VariableIndex]]</f>
        <v>10030001</v>
      </c>
      <c r="H3796" s="134">
        <f>Systematic[[#This Row],[SampleVariableLabel]]+100*Systematic[[#This Row],[State]]</f>
        <v>10031001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10</v>
      </c>
      <c r="B3797" s="1">
        <f t="shared" si="178"/>
        <v>3</v>
      </c>
      <c r="C3797" s="1">
        <f>IF(Systematic[[#This Row],[VariableIndex]]&gt;1,C3796,IF(C3796+1=StepsPerSubsample,0,C3796+1))</f>
        <v>10</v>
      </c>
      <c r="D3797" s="1">
        <f t="shared" si="179"/>
        <v>2</v>
      </c>
      <c r="E3797" s="1" t="str">
        <f>INDEX(Protocol[Mark],MATCH(C3797,Protocol[Step],0))</f>
        <v>9c</v>
      </c>
      <c r="F3797" s="151" t="str">
        <f>INDEX(Variables[Variable],MATCH(Systematic[[#This Row],[VariableIndex]],Variables[Index],0))</f>
        <v>O2 flux per volume</v>
      </c>
      <c r="G3797" s="134">
        <f>Systematic[[#This Row],[Sample]]*1000000+Systematic[[#This Row],[SubSample]]*10000+Systematic[[#This Row],[VariableIndex]]</f>
        <v>10030002</v>
      </c>
      <c r="H3797" s="134">
        <f>Systematic[[#This Row],[SampleVariableLabel]]+100*Systematic[[#This Row],[State]]</f>
        <v>10031002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10</v>
      </c>
      <c r="B3798" s="1">
        <f t="shared" si="178"/>
        <v>3</v>
      </c>
      <c r="C3798" s="1">
        <f>IF(Systematic[[#This Row],[VariableIndex]]&gt;1,C3797,IF(C3797+1=StepsPerSubsample,0,C3797+1))</f>
        <v>10</v>
      </c>
      <c r="D3798" s="1">
        <f t="shared" si="179"/>
        <v>3</v>
      </c>
      <c r="E3798" s="1" t="str">
        <f>INDEX(Protocol[Mark],MATCH(C3798,Protocol[Step],0))</f>
        <v>9c</v>
      </c>
      <c r="F3798" s="151" t="str">
        <f>INDEX(Variables[Variable],MATCH(Systematic[[#This Row],[VariableIndex]],Variables[Index],0))</f>
        <v>Specific flux</v>
      </c>
      <c r="G3798" s="134">
        <f>Systematic[[#This Row],[Sample]]*1000000+Systematic[[#This Row],[SubSample]]*10000+Systematic[[#This Row],[VariableIndex]]</f>
        <v>10030003</v>
      </c>
      <c r="H3798" s="134">
        <f>Systematic[[#This Row],[SampleVariableLabel]]+100*Systematic[[#This Row],[State]]</f>
        <v>10031003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10</v>
      </c>
      <c r="B3799" s="1">
        <f t="shared" si="178"/>
        <v>3</v>
      </c>
      <c r="C3799" s="1">
        <f>IF(Systematic[[#This Row],[VariableIndex]]&gt;1,C3798,IF(C3798+1=StepsPerSubsample,0,C3798+1))</f>
        <v>10</v>
      </c>
      <c r="D3799" s="1">
        <f t="shared" si="179"/>
        <v>4</v>
      </c>
      <c r="E3799" s="1" t="str">
        <f>INDEX(Protocol[Mark],MATCH(C3799,Protocol[Step],0))</f>
        <v>9c</v>
      </c>
      <c r="F3799" s="151" t="str">
        <f>INDEX(Variables[Variable],MATCH(Systematic[[#This Row],[VariableIndex]],Variables[Index],0))</f>
        <v>Flux control ratio</v>
      </c>
      <c r="G3799" s="134">
        <f>Systematic[[#This Row],[Sample]]*1000000+Systematic[[#This Row],[SubSample]]*10000+Systematic[[#This Row],[VariableIndex]]</f>
        <v>10030004</v>
      </c>
      <c r="H3799" s="134">
        <f>Systematic[[#This Row],[SampleVariableLabel]]+100*Systematic[[#This Row],[State]]</f>
        <v>10031004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10</v>
      </c>
      <c r="B3800" s="1">
        <f t="shared" si="178"/>
        <v>3</v>
      </c>
      <c r="C3800" s="1">
        <f>IF(Systematic[[#This Row],[VariableIndex]]&gt;1,C3799,IF(C3799+1=StepsPerSubsample,0,C3799+1))</f>
        <v>10</v>
      </c>
      <c r="D3800" s="1">
        <f t="shared" si="179"/>
        <v>5</v>
      </c>
      <c r="E3800" s="1" t="str">
        <f>INDEX(Protocol[Mark],MATCH(C3800,Protocol[Step],0))</f>
        <v>9c</v>
      </c>
      <c r="F3800" s="151" t="str">
        <f>INDEX(Variables[Variable],MATCH(Systematic[[#This Row],[VariableIndex]],Variables[Index],0))</f>
        <v>Specific flux (mt)</v>
      </c>
      <c r="G3800" s="134">
        <f>Systematic[[#This Row],[Sample]]*1000000+Systematic[[#This Row],[SubSample]]*10000+Systematic[[#This Row],[VariableIndex]]</f>
        <v>10030005</v>
      </c>
      <c r="H3800" s="134">
        <f>Systematic[[#This Row],[SampleVariableLabel]]+100*Systematic[[#This Row],[State]]</f>
        <v>10031005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10</v>
      </c>
      <c r="B3801" s="1">
        <f t="shared" si="178"/>
        <v>3</v>
      </c>
      <c r="C3801" s="1">
        <f>IF(Systematic[[#This Row],[VariableIndex]]&gt;1,C3800,IF(C3800+1=StepsPerSubsample,0,C3800+1))</f>
        <v>10</v>
      </c>
      <c r="D3801" s="1">
        <f t="shared" si="179"/>
        <v>6</v>
      </c>
      <c r="E3801" s="1" t="str">
        <f>INDEX(Protocol[Mark],MATCH(C3801,Protocol[Step],0))</f>
        <v>9c</v>
      </c>
      <c r="F3801" s="151" t="str">
        <f>INDEX(Variables[Variable],MATCH(Systematic[[#This Row],[VariableIndex]],Variables[Index],0))</f>
        <v>FCR (mt: ROX-corr.)</v>
      </c>
      <c r="G3801" s="134">
        <f>Systematic[[#This Row],[Sample]]*1000000+Systematic[[#This Row],[SubSample]]*10000+Systematic[[#This Row],[VariableIndex]]</f>
        <v>10030006</v>
      </c>
      <c r="H3801" s="134">
        <f>Systematic[[#This Row],[SampleVariableLabel]]+100*Systematic[[#This Row],[State]]</f>
        <v>10031006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10</v>
      </c>
      <c r="B3802" s="1">
        <f t="shared" si="178"/>
        <v>3</v>
      </c>
      <c r="C3802" s="1">
        <f>IF(Systematic[[#This Row],[VariableIndex]]&gt;1,C3801,IF(C3801+1=StepsPerSubsample,0,C3801+1))</f>
        <v>10</v>
      </c>
      <c r="D3802" s="1">
        <f t="shared" si="179"/>
        <v>7</v>
      </c>
      <c r="E3802" s="1" t="str">
        <f>INDEX(Protocol[Mark],MATCH(C3802,Protocol[Step],0))</f>
        <v>9c</v>
      </c>
      <c r="F3802" s="151" t="str">
        <f>INDEX(Variables[Variable],MATCH(Systematic[[#This Row],[VariableIndex]],Variables[Index],0))</f>
        <v>FCR (mt: ROX-corr.)</v>
      </c>
      <c r="G3802" s="134">
        <f>Systematic[[#This Row],[Sample]]*1000000+Systematic[[#This Row],[SubSample]]*10000+Systematic[[#This Row],[VariableIndex]]</f>
        <v>10030007</v>
      </c>
      <c r="H3802" s="134">
        <f>Systematic[[#This Row],[SampleVariableLabel]]+100*Systematic[[#This Row],[State]]</f>
        <v>10031007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10</v>
      </c>
      <c r="B3803" s="1">
        <f t="shared" si="178"/>
        <v>3</v>
      </c>
      <c r="C3803" s="1">
        <f>IF(Systematic[[#This Row],[VariableIndex]]&gt;1,C3802,IF(C3802+1=StepsPerSubsample,0,C3802+1))</f>
        <v>11</v>
      </c>
      <c r="D3803" s="1">
        <f t="shared" si="179"/>
        <v>1</v>
      </c>
      <c r="E3803" s="1" t="str">
        <f>INDEX(Protocol[Mark],MATCH(C3803,Protocol[Step],0))</f>
        <v>10Ama</v>
      </c>
      <c r="F3803" s="151" t="str">
        <f>INDEX(Variables[Variable],MATCH(Systematic[[#This Row],[VariableIndex]],Variables[Index],0))</f>
        <v>O2 concentration</v>
      </c>
      <c r="G3803" s="134">
        <f>Systematic[[#This Row],[Sample]]*1000000+Systematic[[#This Row],[SubSample]]*10000+Systematic[[#This Row],[VariableIndex]]</f>
        <v>10030001</v>
      </c>
      <c r="H3803" s="134">
        <f>Systematic[[#This Row],[SampleVariableLabel]]+100*Systematic[[#This Row],[State]]</f>
        <v>10031101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10</v>
      </c>
      <c r="B3804" s="1">
        <f t="shared" si="178"/>
        <v>3</v>
      </c>
      <c r="C3804" s="1">
        <f>IF(Systematic[[#This Row],[VariableIndex]]&gt;1,C3803,IF(C3803+1=StepsPerSubsample,0,C3803+1))</f>
        <v>11</v>
      </c>
      <c r="D3804" s="1">
        <f t="shared" si="179"/>
        <v>2</v>
      </c>
      <c r="E3804" s="1" t="str">
        <f>INDEX(Protocol[Mark],MATCH(C3804,Protocol[Step],0))</f>
        <v>10Ama</v>
      </c>
      <c r="F3804" s="151" t="str">
        <f>INDEX(Variables[Variable],MATCH(Systematic[[#This Row],[VariableIndex]],Variables[Index],0))</f>
        <v>O2 flux per volume</v>
      </c>
      <c r="G3804" s="134">
        <f>Systematic[[#This Row],[Sample]]*1000000+Systematic[[#This Row],[SubSample]]*10000+Systematic[[#This Row],[VariableIndex]]</f>
        <v>10030002</v>
      </c>
      <c r="H3804" s="134">
        <f>Systematic[[#This Row],[SampleVariableLabel]]+100*Systematic[[#This Row],[State]]</f>
        <v>10031102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10</v>
      </c>
      <c r="B3805" s="1">
        <f t="shared" si="178"/>
        <v>3</v>
      </c>
      <c r="C3805" s="1">
        <f>IF(Systematic[[#This Row],[VariableIndex]]&gt;1,C3804,IF(C3804+1=StepsPerSubsample,0,C3804+1))</f>
        <v>11</v>
      </c>
      <c r="D3805" s="1">
        <f t="shared" si="179"/>
        <v>3</v>
      </c>
      <c r="E3805" s="1" t="str">
        <f>INDEX(Protocol[Mark],MATCH(C3805,Protocol[Step],0))</f>
        <v>10Ama</v>
      </c>
      <c r="F3805" s="151" t="str">
        <f>INDEX(Variables[Variable],MATCH(Systematic[[#This Row],[VariableIndex]],Variables[Index],0))</f>
        <v>Specific flux</v>
      </c>
      <c r="G3805" s="134">
        <f>Systematic[[#This Row],[Sample]]*1000000+Systematic[[#This Row],[SubSample]]*10000+Systematic[[#This Row],[VariableIndex]]</f>
        <v>10030003</v>
      </c>
      <c r="H3805" s="134">
        <f>Systematic[[#This Row],[SampleVariableLabel]]+100*Systematic[[#This Row],[State]]</f>
        <v>10031103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10</v>
      </c>
      <c r="B3806" s="1">
        <f t="shared" si="178"/>
        <v>3</v>
      </c>
      <c r="C3806" s="1">
        <f>IF(Systematic[[#This Row],[VariableIndex]]&gt;1,C3805,IF(C3805+1=StepsPerSubsample,0,C3805+1))</f>
        <v>11</v>
      </c>
      <c r="D3806" s="1">
        <f t="shared" si="179"/>
        <v>4</v>
      </c>
      <c r="E3806" s="1" t="str">
        <f>INDEX(Protocol[Mark],MATCH(C3806,Protocol[Step],0))</f>
        <v>10Ama</v>
      </c>
      <c r="F3806" s="151" t="str">
        <f>INDEX(Variables[Variable],MATCH(Systematic[[#This Row],[VariableIndex]],Variables[Index],0))</f>
        <v>Flux control ratio</v>
      </c>
      <c r="G3806" s="134">
        <f>Systematic[[#This Row],[Sample]]*1000000+Systematic[[#This Row],[SubSample]]*10000+Systematic[[#This Row],[VariableIndex]]</f>
        <v>10030004</v>
      </c>
      <c r="H3806" s="134">
        <f>Systematic[[#This Row],[SampleVariableLabel]]+100*Systematic[[#This Row],[State]]</f>
        <v>10031104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10</v>
      </c>
      <c r="B3807" s="1">
        <f t="shared" si="178"/>
        <v>3</v>
      </c>
      <c r="C3807" s="1">
        <f>IF(Systematic[[#This Row],[VariableIndex]]&gt;1,C3806,IF(C3806+1=StepsPerSubsample,0,C3806+1))</f>
        <v>11</v>
      </c>
      <c r="D3807" s="1">
        <f t="shared" si="179"/>
        <v>5</v>
      </c>
      <c r="E3807" s="1" t="str">
        <f>INDEX(Protocol[Mark],MATCH(C3807,Protocol[Step],0))</f>
        <v>10Ama</v>
      </c>
      <c r="F3807" s="151" t="str">
        <f>INDEX(Variables[Variable],MATCH(Systematic[[#This Row],[VariableIndex]],Variables[Index],0))</f>
        <v>Specific flux (mt)</v>
      </c>
      <c r="G3807" s="134">
        <f>Systematic[[#This Row],[Sample]]*1000000+Systematic[[#This Row],[SubSample]]*10000+Systematic[[#This Row],[VariableIndex]]</f>
        <v>10030005</v>
      </c>
      <c r="H3807" s="134">
        <f>Systematic[[#This Row],[SampleVariableLabel]]+100*Systematic[[#This Row],[State]]</f>
        <v>10031105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10</v>
      </c>
      <c r="B3808" s="1">
        <f t="shared" si="178"/>
        <v>3</v>
      </c>
      <c r="C3808" s="1">
        <f>IF(Systematic[[#This Row],[VariableIndex]]&gt;1,C3807,IF(C3807+1=StepsPerSubsample,0,C3807+1))</f>
        <v>11</v>
      </c>
      <c r="D3808" s="1">
        <f t="shared" si="179"/>
        <v>6</v>
      </c>
      <c r="E3808" s="1" t="str">
        <f>INDEX(Protocol[Mark],MATCH(C3808,Protocol[Step],0))</f>
        <v>10Ama</v>
      </c>
      <c r="F3808" s="151" t="str">
        <f>INDEX(Variables[Variable],MATCH(Systematic[[#This Row],[VariableIndex]],Variables[Index],0))</f>
        <v>FCR (mt: ROX-corr.)</v>
      </c>
      <c r="G3808" s="134">
        <f>Systematic[[#This Row],[Sample]]*1000000+Systematic[[#This Row],[SubSample]]*10000+Systematic[[#This Row],[VariableIndex]]</f>
        <v>10030006</v>
      </c>
      <c r="H3808" s="134">
        <f>Systematic[[#This Row],[SampleVariableLabel]]+100*Systematic[[#This Row],[State]]</f>
        <v>10031106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10</v>
      </c>
      <c r="B3809" s="1">
        <f t="shared" si="178"/>
        <v>3</v>
      </c>
      <c r="C3809" s="1">
        <f>IF(Systematic[[#This Row],[VariableIndex]]&gt;1,C3808,IF(C3808+1=StepsPerSubsample,0,C3808+1))</f>
        <v>11</v>
      </c>
      <c r="D3809" s="1">
        <f t="shared" si="179"/>
        <v>7</v>
      </c>
      <c r="E3809" s="1" t="str">
        <f>INDEX(Protocol[Mark],MATCH(C3809,Protocol[Step],0))</f>
        <v>10Ama</v>
      </c>
      <c r="F3809" s="151" t="str">
        <f>INDEX(Variables[Variable],MATCH(Systematic[[#This Row],[VariableIndex]],Variables[Index],0))</f>
        <v>FCR (mt: ROX-corr.)</v>
      </c>
      <c r="G3809" s="134">
        <f>Systematic[[#This Row],[Sample]]*1000000+Systematic[[#This Row],[SubSample]]*10000+Systematic[[#This Row],[VariableIndex]]</f>
        <v>10030007</v>
      </c>
      <c r="H3809" s="134">
        <f>Systematic[[#This Row],[SampleVariableLabel]]+100*Systematic[[#This Row],[State]]</f>
        <v>10031107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10</v>
      </c>
      <c r="B3810" s="1">
        <f t="shared" si="178"/>
        <v>3</v>
      </c>
      <c r="C3810" s="1">
        <f>IF(Systematic[[#This Row],[VariableIndex]]&gt;1,C3809,IF(C3809+1=StepsPerSubsample,0,C3809+1))</f>
        <v>12</v>
      </c>
      <c r="D3810" s="1">
        <f t="shared" si="179"/>
        <v>1</v>
      </c>
      <c r="E3810" s="1" t="str">
        <f>INDEX(Protocol[Mark],MATCH(C3810,Protocol[Step],0))</f>
        <v>11AsTm</v>
      </c>
      <c r="F3810" s="151" t="str">
        <f>INDEX(Variables[Variable],MATCH(Systematic[[#This Row],[VariableIndex]],Variables[Index],0))</f>
        <v>O2 concentration</v>
      </c>
      <c r="G3810" s="134">
        <f>Systematic[[#This Row],[Sample]]*1000000+Systematic[[#This Row],[SubSample]]*10000+Systematic[[#This Row],[VariableIndex]]</f>
        <v>10030001</v>
      </c>
      <c r="H3810" s="134">
        <f>Systematic[[#This Row],[SampleVariableLabel]]+100*Systematic[[#This Row],[State]]</f>
        <v>10031201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10</v>
      </c>
      <c r="B3811" s="1">
        <f t="shared" si="178"/>
        <v>3</v>
      </c>
      <c r="C3811" s="1">
        <f>IF(Systematic[[#This Row],[VariableIndex]]&gt;1,C3810,IF(C3810+1=StepsPerSubsample,0,C3810+1))</f>
        <v>12</v>
      </c>
      <c r="D3811" s="1">
        <f t="shared" si="179"/>
        <v>2</v>
      </c>
      <c r="E3811" s="1" t="str">
        <f>INDEX(Protocol[Mark],MATCH(C3811,Protocol[Step],0))</f>
        <v>11AsTm</v>
      </c>
      <c r="F3811" s="151" t="str">
        <f>INDEX(Variables[Variable],MATCH(Systematic[[#This Row],[VariableIndex]],Variables[Index],0))</f>
        <v>O2 flux per volume</v>
      </c>
      <c r="G3811" s="134">
        <f>Systematic[[#This Row],[Sample]]*1000000+Systematic[[#This Row],[SubSample]]*10000+Systematic[[#This Row],[VariableIndex]]</f>
        <v>10030002</v>
      </c>
      <c r="H3811" s="134">
        <f>Systematic[[#This Row],[SampleVariableLabel]]+100*Systematic[[#This Row],[State]]</f>
        <v>10031202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10</v>
      </c>
      <c r="B3812" s="1">
        <f t="shared" si="178"/>
        <v>3</v>
      </c>
      <c r="C3812" s="1">
        <f>IF(Systematic[[#This Row],[VariableIndex]]&gt;1,C3811,IF(C3811+1=StepsPerSubsample,0,C3811+1))</f>
        <v>12</v>
      </c>
      <c r="D3812" s="1">
        <f t="shared" si="179"/>
        <v>3</v>
      </c>
      <c r="E3812" s="1" t="str">
        <f>INDEX(Protocol[Mark],MATCH(C3812,Protocol[Step],0))</f>
        <v>11AsTm</v>
      </c>
      <c r="F3812" s="151" t="str">
        <f>INDEX(Variables[Variable],MATCH(Systematic[[#This Row],[VariableIndex]],Variables[Index],0))</f>
        <v>Specific flux</v>
      </c>
      <c r="G3812" s="134">
        <f>Systematic[[#This Row],[Sample]]*1000000+Systematic[[#This Row],[SubSample]]*10000+Systematic[[#This Row],[VariableIndex]]</f>
        <v>10030003</v>
      </c>
      <c r="H3812" s="134">
        <f>Systematic[[#This Row],[SampleVariableLabel]]+100*Systematic[[#This Row],[State]]</f>
        <v>10031203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10</v>
      </c>
      <c r="B3813" s="1">
        <f t="shared" si="178"/>
        <v>3</v>
      </c>
      <c r="C3813" s="1">
        <f>IF(Systematic[[#This Row],[VariableIndex]]&gt;1,C3812,IF(C3812+1=StepsPerSubsample,0,C3812+1))</f>
        <v>12</v>
      </c>
      <c r="D3813" s="1">
        <f t="shared" si="179"/>
        <v>4</v>
      </c>
      <c r="E3813" s="1" t="str">
        <f>INDEX(Protocol[Mark],MATCH(C3813,Protocol[Step],0))</f>
        <v>11AsTm</v>
      </c>
      <c r="F3813" s="151" t="str">
        <f>INDEX(Variables[Variable],MATCH(Systematic[[#This Row],[VariableIndex]],Variables[Index],0))</f>
        <v>Flux control ratio</v>
      </c>
      <c r="G3813" s="134">
        <f>Systematic[[#This Row],[Sample]]*1000000+Systematic[[#This Row],[SubSample]]*10000+Systematic[[#This Row],[VariableIndex]]</f>
        <v>10030004</v>
      </c>
      <c r="H3813" s="134">
        <f>Systematic[[#This Row],[SampleVariableLabel]]+100*Systematic[[#This Row],[State]]</f>
        <v>10031204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10</v>
      </c>
      <c r="B3814" s="1">
        <f t="shared" si="178"/>
        <v>3</v>
      </c>
      <c r="C3814" s="1">
        <f>IF(Systematic[[#This Row],[VariableIndex]]&gt;1,C3813,IF(C3813+1=StepsPerSubsample,0,C3813+1))</f>
        <v>12</v>
      </c>
      <c r="D3814" s="1">
        <f t="shared" si="179"/>
        <v>5</v>
      </c>
      <c r="E3814" s="1" t="str">
        <f>INDEX(Protocol[Mark],MATCH(C3814,Protocol[Step],0))</f>
        <v>11AsTm</v>
      </c>
      <c r="F3814" s="151" t="str">
        <f>INDEX(Variables[Variable],MATCH(Systematic[[#This Row],[VariableIndex]],Variables[Index],0))</f>
        <v>Specific flux (mt)</v>
      </c>
      <c r="G3814" s="134">
        <f>Systematic[[#This Row],[Sample]]*1000000+Systematic[[#This Row],[SubSample]]*10000+Systematic[[#This Row],[VariableIndex]]</f>
        <v>10030005</v>
      </c>
      <c r="H3814" s="134">
        <f>Systematic[[#This Row],[SampleVariableLabel]]+100*Systematic[[#This Row],[State]]</f>
        <v>10031205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10</v>
      </c>
      <c r="B3815" s="1">
        <f t="shared" si="178"/>
        <v>3</v>
      </c>
      <c r="C3815" s="1">
        <f>IF(Systematic[[#This Row],[VariableIndex]]&gt;1,C3814,IF(C3814+1=StepsPerSubsample,0,C3814+1))</f>
        <v>12</v>
      </c>
      <c r="D3815" s="1">
        <f t="shared" si="179"/>
        <v>6</v>
      </c>
      <c r="E3815" s="1" t="str">
        <f>INDEX(Protocol[Mark],MATCH(C3815,Protocol[Step],0))</f>
        <v>11AsTm</v>
      </c>
      <c r="F3815" s="151" t="str">
        <f>INDEX(Variables[Variable],MATCH(Systematic[[#This Row],[VariableIndex]],Variables[Index],0))</f>
        <v>FCR (mt: ROX-corr.)</v>
      </c>
      <c r="G3815" s="134">
        <f>Systematic[[#This Row],[Sample]]*1000000+Systematic[[#This Row],[SubSample]]*10000+Systematic[[#This Row],[VariableIndex]]</f>
        <v>10030006</v>
      </c>
      <c r="H3815" s="134">
        <f>Systematic[[#This Row],[SampleVariableLabel]]+100*Systematic[[#This Row],[State]]</f>
        <v>10031206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10</v>
      </c>
      <c r="B3816" s="1">
        <f t="shared" si="178"/>
        <v>3</v>
      </c>
      <c r="C3816" s="1">
        <f>IF(Systematic[[#This Row],[VariableIndex]]&gt;1,C3815,IF(C3815+1=StepsPerSubsample,0,C3815+1))</f>
        <v>12</v>
      </c>
      <c r="D3816" s="1">
        <f t="shared" si="179"/>
        <v>7</v>
      </c>
      <c r="E3816" s="1" t="str">
        <f>INDEX(Protocol[Mark],MATCH(C3816,Protocol[Step],0))</f>
        <v>11AsTm</v>
      </c>
      <c r="F3816" s="151" t="str">
        <f>INDEX(Variables[Variable],MATCH(Systematic[[#This Row],[VariableIndex]],Variables[Index],0))</f>
        <v>FCR (mt: ROX-corr.)</v>
      </c>
      <c r="G3816" s="134">
        <f>Systematic[[#This Row],[Sample]]*1000000+Systematic[[#This Row],[SubSample]]*10000+Systematic[[#This Row],[VariableIndex]]</f>
        <v>10030007</v>
      </c>
      <c r="H3816" s="134">
        <f>Systematic[[#This Row],[SampleVariableLabel]]+100*Systematic[[#This Row],[State]]</f>
        <v>10031207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10</v>
      </c>
      <c r="B3817" s="1">
        <f t="shared" ref="B3817:B3880" si="181">IF(OR(C3817&gt;0,D3817&gt;1),B3816,IF(B3816=SubsamplesPerSample,1,B3816+1))</f>
        <v>3</v>
      </c>
      <c r="C3817" s="1">
        <f>IF(Systematic[[#This Row],[VariableIndex]]&gt;1,C3816,IF(C3816+1=StepsPerSubsample,0,C3816+1))</f>
        <v>13</v>
      </c>
      <c r="D3817" s="1">
        <f t="shared" si="179"/>
        <v>1</v>
      </c>
      <c r="E3817" s="1" t="str">
        <f>INDEX(Protocol[Mark],MATCH(C3817,Protocol[Step],0))</f>
        <v>12Azd</v>
      </c>
      <c r="F3817" s="151" t="str">
        <f>INDEX(Variables[Variable],MATCH(Systematic[[#This Row],[VariableIndex]],Variables[Index],0))</f>
        <v>O2 concentration</v>
      </c>
      <c r="G3817" s="134">
        <f>Systematic[[#This Row],[Sample]]*1000000+Systematic[[#This Row],[SubSample]]*10000+Systematic[[#This Row],[VariableIndex]]</f>
        <v>10030001</v>
      </c>
      <c r="H3817" s="134">
        <f>Systematic[[#This Row],[SampleVariableLabel]]+100*Systematic[[#This Row],[State]]</f>
        <v>10031301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10</v>
      </c>
      <c r="B3818" s="1">
        <f t="shared" si="181"/>
        <v>3</v>
      </c>
      <c r="C3818" s="1">
        <f>IF(Systematic[[#This Row],[VariableIndex]]&gt;1,C3817,IF(C3817+1=StepsPerSubsample,0,C3817+1))</f>
        <v>13</v>
      </c>
      <c r="D3818" s="1">
        <f t="shared" si="179"/>
        <v>2</v>
      </c>
      <c r="E3818" s="1" t="str">
        <f>INDEX(Protocol[Mark],MATCH(C3818,Protocol[Step],0))</f>
        <v>12Azd</v>
      </c>
      <c r="F3818" s="151" t="str">
        <f>INDEX(Variables[Variable],MATCH(Systematic[[#This Row],[VariableIndex]],Variables[Index],0))</f>
        <v>O2 flux per volume</v>
      </c>
      <c r="G3818" s="134">
        <f>Systematic[[#This Row],[Sample]]*1000000+Systematic[[#This Row],[SubSample]]*10000+Systematic[[#This Row],[VariableIndex]]</f>
        <v>10030002</v>
      </c>
      <c r="H3818" s="134">
        <f>Systematic[[#This Row],[SampleVariableLabel]]+100*Systematic[[#This Row],[State]]</f>
        <v>10031302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10</v>
      </c>
      <c r="B3819" s="1">
        <f t="shared" si="181"/>
        <v>3</v>
      </c>
      <c r="C3819" s="1">
        <f>IF(Systematic[[#This Row],[VariableIndex]]&gt;1,C3818,IF(C3818+1=StepsPerSubsample,0,C3818+1))</f>
        <v>13</v>
      </c>
      <c r="D3819" s="1">
        <f t="shared" si="179"/>
        <v>3</v>
      </c>
      <c r="E3819" s="1" t="str">
        <f>INDEX(Protocol[Mark],MATCH(C3819,Protocol[Step],0))</f>
        <v>12Azd</v>
      </c>
      <c r="F3819" s="151" t="str">
        <f>INDEX(Variables[Variable],MATCH(Systematic[[#This Row],[VariableIndex]],Variables[Index],0))</f>
        <v>Specific flux</v>
      </c>
      <c r="G3819" s="134">
        <f>Systematic[[#This Row],[Sample]]*1000000+Systematic[[#This Row],[SubSample]]*10000+Systematic[[#This Row],[VariableIndex]]</f>
        <v>10030003</v>
      </c>
      <c r="H3819" s="134">
        <f>Systematic[[#This Row],[SampleVariableLabel]]+100*Systematic[[#This Row],[State]]</f>
        <v>10031303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10</v>
      </c>
      <c r="B3820" s="1">
        <f t="shared" si="181"/>
        <v>3</v>
      </c>
      <c r="C3820" s="1">
        <f>IF(Systematic[[#This Row],[VariableIndex]]&gt;1,C3819,IF(C3819+1=StepsPerSubsample,0,C3819+1))</f>
        <v>13</v>
      </c>
      <c r="D3820" s="1">
        <f t="shared" si="179"/>
        <v>4</v>
      </c>
      <c r="E3820" s="1" t="str">
        <f>INDEX(Protocol[Mark],MATCH(C3820,Protocol[Step],0))</f>
        <v>12Azd</v>
      </c>
      <c r="F3820" s="151" t="str">
        <f>INDEX(Variables[Variable],MATCH(Systematic[[#This Row],[VariableIndex]],Variables[Index],0))</f>
        <v>Flux control ratio</v>
      </c>
      <c r="G3820" s="134">
        <f>Systematic[[#This Row],[Sample]]*1000000+Systematic[[#This Row],[SubSample]]*10000+Systematic[[#This Row],[VariableIndex]]</f>
        <v>10030004</v>
      </c>
      <c r="H3820" s="134">
        <f>Systematic[[#This Row],[SampleVariableLabel]]+100*Systematic[[#This Row],[State]]</f>
        <v>10031304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10</v>
      </c>
      <c r="B3821" s="1">
        <f t="shared" si="181"/>
        <v>3</v>
      </c>
      <c r="C3821" s="1">
        <f>IF(Systematic[[#This Row],[VariableIndex]]&gt;1,C3820,IF(C3820+1=StepsPerSubsample,0,C3820+1))</f>
        <v>13</v>
      </c>
      <c r="D3821" s="1">
        <f t="shared" si="179"/>
        <v>5</v>
      </c>
      <c r="E3821" s="1" t="str">
        <f>INDEX(Protocol[Mark],MATCH(C3821,Protocol[Step],0))</f>
        <v>12Azd</v>
      </c>
      <c r="F3821" s="151" t="str">
        <f>INDEX(Variables[Variable],MATCH(Systematic[[#This Row],[VariableIndex]],Variables[Index],0))</f>
        <v>Specific flux (mt)</v>
      </c>
      <c r="G3821" s="134">
        <f>Systematic[[#This Row],[Sample]]*1000000+Systematic[[#This Row],[SubSample]]*10000+Systematic[[#This Row],[VariableIndex]]</f>
        <v>10030005</v>
      </c>
      <c r="H3821" s="134">
        <f>Systematic[[#This Row],[SampleVariableLabel]]+100*Systematic[[#This Row],[State]]</f>
        <v>10031305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10</v>
      </c>
      <c r="B3822" s="1">
        <f t="shared" si="181"/>
        <v>3</v>
      </c>
      <c r="C3822" s="1">
        <f>IF(Systematic[[#This Row],[VariableIndex]]&gt;1,C3821,IF(C3821+1=StepsPerSubsample,0,C3821+1))</f>
        <v>13</v>
      </c>
      <c r="D3822" s="1">
        <f t="shared" si="179"/>
        <v>6</v>
      </c>
      <c r="E3822" s="1" t="str">
        <f>INDEX(Protocol[Mark],MATCH(C3822,Protocol[Step],0))</f>
        <v>12Azd</v>
      </c>
      <c r="F3822" s="151" t="str">
        <f>INDEX(Variables[Variable],MATCH(Systematic[[#This Row],[VariableIndex]],Variables[Index],0))</f>
        <v>FCR (mt: ROX-corr.)</v>
      </c>
      <c r="G3822" s="134">
        <f>Systematic[[#This Row],[Sample]]*1000000+Systematic[[#This Row],[SubSample]]*10000+Systematic[[#This Row],[VariableIndex]]</f>
        <v>10030006</v>
      </c>
      <c r="H3822" s="134">
        <f>Systematic[[#This Row],[SampleVariableLabel]]+100*Systematic[[#This Row],[State]]</f>
        <v>10031306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10</v>
      </c>
      <c r="B3823" s="1">
        <f t="shared" si="181"/>
        <v>3</v>
      </c>
      <c r="C3823" s="1">
        <f>IF(Systematic[[#This Row],[VariableIndex]]&gt;1,C3822,IF(C3822+1=StepsPerSubsample,0,C3822+1))</f>
        <v>13</v>
      </c>
      <c r="D3823" s="1">
        <f t="shared" si="179"/>
        <v>7</v>
      </c>
      <c r="E3823" s="1" t="str">
        <f>INDEX(Protocol[Mark],MATCH(C3823,Protocol[Step],0))</f>
        <v>12Azd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10030007</v>
      </c>
      <c r="H3823" s="134">
        <f>Systematic[[#This Row],[SampleVariableLabel]]+100*Systematic[[#This Row],[State]]</f>
        <v>10031307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10</v>
      </c>
      <c r="B3824" s="1">
        <f t="shared" si="181"/>
        <v>4</v>
      </c>
      <c r="C3824" s="1">
        <f>IF(Systematic[[#This Row],[VariableIndex]]&gt;1,C3823,IF(C3823+1=StepsPerSubsample,0,C3823+1))</f>
        <v>0</v>
      </c>
      <c r="D3824" s="1">
        <f t="shared" si="179"/>
        <v>1</v>
      </c>
      <c r="E3824" s="1" t="str">
        <f>INDEX(Protocol[Mark],MATCH(C3824,Protocol[Step],0))</f>
        <v>1ce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10040001</v>
      </c>
      <c r="H3824" s="134">
        <f>Systematic[[#This Row],[SampleVariableLabel]]+100*Systematic[[#This Row],[State]]</f>
        <v>10040001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10</v>
      </c>
      <c r="B3825" s="1">
        <f t="shared" si="181"/>
        <v>4</v>
      </c>
      <c r="C3825" s="1">
        <f>IF(Systematic[[#This Row],[VariableIndex]]&gt;1,C3824,IF(C3824+1=StepsPerSubsample,0,C3824+1))</f>
        <v>0</v>
      </c>
      <c r="D3825" s="1">
        <f t="shared" si="179"/>
        <v>2</v>
      </c>
      <c r="E3825" s="1" t="str">
        <f>INDEX(Protocol[Mark],MATCH(C3825,Protocol[Step],0))</f>
        <v>1ce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10040002</v>
      </c>
      <c r="H3825" s="134">
        <f>Systematic[[#This Row],[SampleVariableLabel]]+100*Systematic[[#This Row],[State]]</f>
        <v>10040002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10</v>
      </c>
      <c r="B3826" s="1">
        <f t="shared" si="181"/>
        <v>4</v>
      </c>
      <c r="C3826" s="1">
        <f>IF(Systematic[[#This Row],[VariableIndex]]&gt;1,C3825,IF(C3825+1=StepsPerSubsample,0,C3825+1))</f>
        <v>0</v>
      </c>
      <c r="D3826" s="1">
        <f t="shared" si="179"/>
        <v>3</v>
      </c>
      <c r="E3826" s="1" t="str">
        <f>INDEX(Protocol[Mark],MATCH(C3826,Protocol[Step],0))</f>
        <v>1ce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10040003</v>
      </c>
      <c r="H3826" s="134">
        <f>Systematic[[#This Row],[SampleVariableLabel]]+100*Systematic[[#This Row],[State]]</f>
        <v>10040003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10</v>
      </c>
      <c r="B3827" s="1">
        <f t="shared" si="181"/>
        <v>4</v>
      </c>
      <c r="C3827" s="1">
        <f>IF(Systematic[[#This Row],[VariableIndex]]&gt;1,C3826,IF(C3826+1=StepsPerSubsample,0,C3826+1))</f>
        <v>0</v>
      </c>
      <c r="D3827" s="1">
        <f t="shared" si="179"/>
        <v>4</v>
      </c>
      <c r="E3827" s="1" t="str">
        <f>INDEX(Protocol[Mark],MATCH(C3827,Protocol[Step],0))</f>
        <v>1ce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10040004</v>
      </c>
      <c r="H3827" s="134">
        <f>Systematic[[#This Row],[SampleVariableLabel]]+100*Systematic[[#This Row],[State]]</f>
        <v>10040004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10</v>
      </c>
      <c r="B3828" s="1">
        <f t="shared" si="181"/>
        <v>4</v>
      </c>
      <c r="C3828" s="1">
        <f>IF(Systematic[[#This Row],[VariableIndex]]&gt;1,C3827,IF(C3827+1=StepsPerSubsample,0,C3827+1))</f>
        <v>0</v>
      </c>
      <c r="D3828" s="1">
        <f t="shared" si="179"/>
        <v>5</v>
      </c>
      <c r="E3828" s="1" t="str">
        <f>INDEX(Protocol[Mark],MATCH(C3828,Protocol[Step],0))</f>
        <v>1ce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10040005</v>
      </c>
      <c r="H3828" s="134">
        <f>Systematic[[#This Row],[SampleVariableLabel]]+100*Systematic[[#This Row],[State]]</f>
        <v>10040005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10</v>
      </c>
      <c r="B3829" s="1">
        <f t="shared" si="181"/>
        <v>4</v>
      </c>
      <c r="C3829" s="1">
        <f>IF(Systematic[[#This Row],[VariableIndex]]&gt;1,C3828,IF(C3828+1=StepsPerSubsample,0,C3828+1))</f>
        <v>0</v>
      </c>
      <c r="D3829" s="1">
        <f t="shared" si="179"/>
        <v>6</v>
      </c>
      <c r="E3829" s="1" t="str">
        <f>INDEX(Protocol[Mark],MATCH(C3829,Protocol[Step],0))</f>
        <v>1ce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10040006</v>
      </c>
      <c r="H3829" s="134">
        <f>Systematic[[#This Row],[SampleVariableLabel]]+100*Systematic[[#This Row],[State]]</f>
        <v>10040006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10</v>
      </c>
      <c r="B3830" s="1">
        <f t="shared" si="181"/>
        <v>4</v>
      </c>
      <c r="C3830" s="1">
        <f>IF(Systematic[[#This Row],[VariableIndex]]&gt;1,C3829,IF(C3829+1=StepsPerSubsample,0,C3829+1))</f>
        <v>0</v>
      </c>
      <c r="D3830" s="1">
        <f t="shared" si="179"/>
        <v>7</v>
      </c>
      <c r="E3830" s="1" t="str">
        <f>INDEX(Protocol[Mark],MATCH(C3830,Protocol[Step],0))</f>
        <v>1ce</v>
      </c>
      <c r="F3830" s="151" t="str">
        <f>INDEX(Variables[Variable],MATCH(Systematic[[#This Row],[VariableIndex]],Variables[Index],0))</f>
        <v>FCR (mt: ROX-corr.)</v>
      </c>
      <c r="G3830" s="134">
        <f>Systematic[[#This Row],[Sample]]*1000000+Systematic[[#This Row],[SubSample]]*10000+Systematic[[#This Row],[VariableIndex]]</f>
        <v>10040007</v>
      </c>
      <c r="H3830" s="134">
        <f>Systematic[[#This Row],[SampleVariableLabel]]+100*Systematic[[#This Row],[State]]</f>
        <v>10040007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10</v>
      </c>
      <c r="B3831" s="1">
        <f t="shared" si="181"/>
        <v>4</v>
      </c>
      <c r="C3831" s="1">
        <f>IF(Systematic[[#This Row],[VariableIndex]]&gt;1,C3830,IF(C3830+1=StepsPerSubsample,0,C3830+1))</f>
        <v>1</v>
      </c>
      <c r="D3831" s="1">
        <f t="shared" si="179"/>
        <v>1</v>
      </c>
      <c r="E3831" s="1" t="str">
        <f>INDEX(Protocol[Mark],MATCH(C3831,Protocol[Step],0))</f>
        <v>2P10</v>
      </c>
      <c r="F3831" s="151" t="str">
        <f>INDEX(Variables[Variable],MATCH(Systematic[[#This Row],[VariableIndex]],Variables[Index],0))</f>
        <v>O2 concentration</v>
      </c>
      <c r="G3831" s="134">
        <f>Systematic[[#This Row],[Sample]]*1000000+Systematic[[#This Row],[SubSample]]*10000+Systematic[[#This Row],[VariableIndex]]</f>
        <v>10040001</v>
      </c>
      <c r="H3831" s="134">
        <f>Systematic[[#This Row],[SampleVariableLabel]]+100*Systematic[[#This Row],[State]]</f>
        <v>10040101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10</v>
      </c>
      <c r="B3832" s="1">
        <f t="shared" si="181"/>
        <v>4</v>
      </c>
      <c r="C3832" s="1">
        <f>IF(Systematic[[#This Row],[VariableIndex]]&gt;1,C3831,IF(C3831+1=StepsPerSubsample,0,C3831+1))</f>
        <v>1</v>
      </c>
      <c r="D3832" s="1">
        <f t="shared" si="179"/>
        <v>2</v>
      </c>
      <c r="E3832" s="1" t="str">
        <f>INDEX(Protocol[Mark],MATCH(C3832,Protocol[Step],0))</f>
        <v>2P10</v>
      </c>
      <c r="F3832" s="151" t="str">
        <f>INDEX(Variables[Variable],MATCH(Systematic[[#This Row],[VariableIndex]],Variables[Index],0))</f>
        <v>O2 flux per volume</v>
      </c>
      <c r="G3832" s="134">
        <f>Systematic[[#This Row],[Sample]]*1000000+Systematic[[#This Row],[SubSample]]*10000+Systematic[[#This Row],[VariableIndex]]</f>
        <v>10040002</v>
      </c>
      <c r="H3832" s="134">
        <f>Systematic[[#This Row],[SampleVariableLabel]]+100*Systematic[[#This Row],[State]]</f>
        <v>10040102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10</v>
      </c>
      <c r="B3833" s="1">
        <f t="shared" si="181"/>
        <v>4</v>
      </c>
      <c r="C3833" s="1">
        <f>IF(Systematic[[#This Row],[VariableIndex]]&gt;1,C3832,IF(C3832+1=StepsPerSubsample,0,C3832+1))</f>
        <v>1</v>
      </c>
      <c r="D3833" s="1">
        <f t="shared" si="179"/>
        <v>3</v>
      </c>
      <c r="E3833" s="1" t="str">
        <f>INDEX(Protocol[Mark],MATCH(C3833,Protocol[Step],0))</f>
        <v>2P10</v>
      </c>
      <c r="F3833" s="151" t="str">
        <f>INDEX(Variables[Variable],MATCH(Systematic[[#This Row],[VariableIndex]],Variables[Index],0))</f>
        <v>Specific flux</v>
      </c>
      <c r="G3833" s="134">
        <f>Systematic[[#This Row],[Sample]]*1000000+Systematic[[#This Row],[SubSample]]*10000+Systematic[[#This Row],[VariableIndex]]</f>
        <v>10040003</v>
      </c>
      <c r="H3833" s="134">
        <f>Systematic[[#This Row],[SampleVariableLabel]]+100*Systematic[[#This Row],[State]]</f>
        <v>10040103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10</v>
      </c>
      <c r="B3834" s="1">
        <f t="shared" si="181"/>
        <v>4</v>
      </c>
      <c r="C3834" s="1">
        <f>IF(Systematic[[#This Row],[VariableIndex]]&gt;1,C3833,IF(C3833+1=StepsPerSubsample,0,C3833+1))</f>
        <v>1</v>
      </c>
      <c r="D3834" s="1">
        <f t="shared" si="179"/>
        <v>4</v>
      </c>
      <c r="E3834" s="1" t="str">
        <f>INDEX(Protocol[Mark],MATCH(C3834,Protocol[Step],0))</f>
        <v>2P10</v>
      </c>
      <c r="F3834" s="151" t="str">
        <f>INDEX(Variables[Variable],MATCH(Systematic[[#This Row],[VariableIndex]],Variables[Index],0))</f>
        <v>Flux control ratio</v>
      </c>
      <c r="G3834" s="134">
        <f>Systematic[[#This Row],[Sample]]*1000000+Systematic[[#This Row],[SubSample]]*10000+Systematic[[#This Row],[VariableIndex]]</f>
        <v>10040004</v>
      </c>
      <c r="H3834" s="134">
        <f>Systematic[[#This Row],[SampleVariableLabel]]+100*Systematic[[#This Row],[State]]</f>
        <v>10040104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10</v>
      </c>
      <c r="B3835" s="1">
        <f t="shared" si="181"/>
        <v>4</v>
      </c>
      <c r="C3835" s="1">
        <f>IF(Systematic[[#This Row],[VariableIndex]]&gt;1,C3834,IF(C3834+1=StepsPerSubsample,0,C3834+1))</f>
        <v>1</v>
      </c>
      <c r="D3835" s="1">
        <f t="shared" si="179"/>
        <v>5</v>
      </c>
      <c r="E3835" s="1" t="str">
        <f>INDEX(Protocol[Mark],MATCH(C3835,Protocol[Step],0))</f>
        <v>2P10</v>
      </c>
      <c r="F3835" s="151" t="str">
        <f>INDEX(Variables[Variable],MATCH(Systematic[[#This Row],[VariableIndex]],Variables[Index],0))</f>
        <v>Specific flux (mt)</v>
      </c>
      <c r="G3835" s="134">
        <f>Systematic[[#This Row],[Sample]]*1000000+Systematic[[#This Row],[SubSample]]*10000+Systematic[[#This Row],[VariableIndex]]</f>
        <v>10040005</v>
      </c>
      <c r="H3835" s="134">
        <f>Systematic[[#This Row],[SampleVariableLabel]]+100*Systematic[[#This Row],[State]]</f>
        <v>10040105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10</v>
      </c>
      <c r="B3836" s="1">
        <f t="shared" si="181"/>
        <v>4</v>
      </c>
      <c r="C3836" s="1">
        <f>IF(Systematic[[#This Row],[VariableIndex]]&gt;1,C3835,IF(C3835+1=StepsPerSubsample,0,C3835+1))</f>
        <v>1</v>
      </c>
      <c r="D3836" s="1">
        <f t="shared" si="179"/>
        <v>6</v>
      </c>
      <c r="E3836" s="1" t="str">
        <f>INDEX(Protocol[Mark],MATCH(C3836,Protocol[Step],0))</f>
        <v>2P10</v>
      </c>
      <c r="F3836" s="151" t="str">
        <f>INDEX(Variables[Variable],MATCH(Systematic[[#This Row],[VariableIndex]],Variables[Index],0))</f>
        <v>FCR (mt: ROX-corr.)</v>
      </c>
      <c r="G3836" s="134">
        <f>Systematic[[#This Row],[Sample]]*1000000+Systematic[[#This Row],[SubSample]]*10000+Systematic[[#This Row],[VariableIndex]]</f>
        <v>10040006</v>
      </c>
      <c r="H3836" s="134">
        <f>Systematic[[#This Row],[SampleVariableLabel]]+100*Systematic[[#This Row],[State]]</f>
        <v>10040106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10</v>
      </c>
      <c r="B3837" s="1">
        <f t="shared" si="181"/>
        <v>4</v>
      </c>
      <c r="C3837" s="1">
        <f>IF(Systematic[[#This Row],[VariableIndex]]&gt;1,C3836,IF(C3836+1=StepsPerSubsample,0,C3836+1))</f>
        <v>1</v>
      </c>
      <c r="D3837" s="1">
        <f t="shared" si="179"/>
        <v>7</v>
      </c>
      <c r="E3837" s="1" t="str">
        <f>INDEX(Protocol[Mark],MATCH(C3837,Protocol[Step],0))</f>
        <v>2P10</v>
      </c>
      <c r="F3837" s="151" t="str">
        <f>INDEX(Variables[Variable],MATCH(Systematic[[#This Row],[VariableIndex]],Variables[Index],0))</f>
        <v>FCR (mt: ROX-corr.)</v>
      </c>
      <c r="G3837" s="134">
        <f>Systematic[[#This Row],[Sample]]*1000000+Systematic[[#This Row],[SubSample]]*10000+Systematic[[#This Row],[VariableIndex]]</f>
        <v>10040007</v>
      </c>
      <c r="H3837" s="134">
        <f>Systematic[[#This Row],[SampleVariableLabel]]+100*Systematic[[#This Row],[State]]</f>
        <v>10040107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10</v>
      </c>
      <c r="B3838" s="1">
        <f t="shared" si="181"/>
        <v>4</v>
      </c>
      <c r="C3838" s="1">
        <f>IF(Systematic[[#This Row],[VariableIndex]]&gt;1,C3837,IF(C3837+1=StepsPerSubsample,0,C3837+1))</f>
        <v>2</v>
      </c>
      <c r="D3838" s="1">
        <f t="shared" si="179"/>
        <v>1</v>
      </c>
      <c r="E3838" s="1" t="str">
        <f>INDEX(Protocol[Mark],MATCH(C3838,Protocol[Step],0))</f>
        <v>3Omy</v>
      </c>
      <c r="F3838" s="151" t="str">
        <f>INDEX(Variables[Variable],MATCH(Systematic[[#This Row],[VariableIndex]],Variables[Index],0))</f>
        <v>O2 concentration</v>
      </c>
      <c r="G3838" s="134">
        <f>Systematic[[#This Row],[Sample]]*1000000+Systematic[[#This Row],[SubSample]]*10000+Systematic[[#This Row],[VariableIndex]]</f>
        <v>10040001</v>
      </c>
      <c r="H3838" s="134">
        <f>Systematic[[#This Row],[SampleVariableLabel]]+100*Systematic[[#This Row],[State]]</f>
        <v>10040201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10</v>
      </c>
      <c r="B3839" s="1">
        <f t="shared" si="181"/>
        <v>4</v>
      </c>
      <c r="C3839" s="1">
        <f>IF(Systematic[[#This Row],[VariableIndex]]&gt;1,C3838,IF(C3838+1=StepsPerSubsample,0,C3838+1))</f>
        <v>2</v>
      </c>
      <c r="D3839" s="1">
        <f t="shared" si="179"/>
        <v>2</v>
      </c>
      <c r="E3839" s="1" t="str">
        <f>INDEX(Protocol[Mark],MATCH(C3839,Protocol[Step],0))</f>
        <v>3Omy</v>
      </c>
      <c r="F3839" s="151" t="str">
        <f>INDEX(Variables[Variable],MATCH(Systematic[[#This Row],[VariableIndex]],Variables[Index],0))</f>
        <v>O2 flux per volume</v>
      </c>
      <c r="G3839" s="134">
        <f>Systematic[[#This Row],[Sample]]*1000000+Systematic[[#This Row],[SubSample]]*10000+Systematic[[#This Row],[VariableIndex]]</f>
        <v>10040002</v>
      </c>
      <c r="H3839" s="134">
        <f>Systematic[[#This Row],[SampleVariableLabel]]+100*Systematic[[#This Row],[State]]</f>
        <v>10040202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10</v>
      </c>
      <c r="B3840" s="1">
        <f t="shared" si="181"/>
        <v>4</v>
      </c>
      <c r="C3840" s="1">
        <f>IF(Systematic[[#This Row],[VariableIndex]]&gt;1,C3839,IF(C3839+1=StepsPerSubsample,0,C3839+1))</f>
        <v>2</v>
      </c>
      <c r="D3840" s="1">
        <f t="shared" si="179"/>
        <v>3</v>
      </c>
      <c r="E3840" s="1" t="str">
        <f>INDEX(Protocol[Mark],MATCH(C3840,Protocol[Step],0))</f>
        <v>3Omy</v>
      </c>
      <c r="F3840" s="151" t="str">
        <f>INDEX(Variables[Variable],MATCH(Systematic[[#This Row],[VariableIndex]],Variables[Index],0))</f>
        <v>Specific flux</v>
      </c>
      <c r="G3840" s="134">
        <f>Systematic[[#This Row],[Sample]]*1000000+Systematic[[#This Row],[SubSample]]*10000+Systematic[[#This Row],[VariableIndex]]</f>
        <v>10040003</v>
      </c>
      <c r="H3840" s="134">
        <f>Systematic[[#This Row],[SampleVariableLabel]]+100*Systematic[[#This Row],[State]]</f>
        <v>10040203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10</v>
      </c>
      <c r="B3841" s="1">
        <f t="shared" si="181"/>
        <v>4</v>
      </c>
      <c r="C3841" s="1">
        <f>IF(Systematic[[#This Row],[VariableIndex]]&gt;1,C3840,IF(C3840+1=StepsPerSubsample,0,C3840+1))</f>
        <v>2</v>
      </c>
      <c r="D3841" s="1">
        <f t="shared" si="179"/>
        <v>4</v>
      </c>
      <c r="E3841" s="1" t="str">
        <f>INDEX(Protocol[Mark],MATCH(C3841,Protocol[Step],0))</f>
        <v>3Omy</v>
      </c>
      <c r="F3841" s="151" t="str">
        <f>INDEX(Variables[Variable],MATCH(Systematic[[#This Row],[VariableIndex]],Variables[Index],0))</f>
        <v>Flux control ratio</v>
      </c>
      <c r="G3841" s="134">
        <f>Systematic[[#This Row],[Sample]]*1000000+Systematic[[#This Row],[SubSample]]*10000+Systematic[[#This Row],[VariableIndex]]</f>
        <v>10040004</v>
      </c>
      <c r="H3841" s="134">
        <f>Systematic[[#This Row],[SampleVariableLabel]]+100*Systematic[[#This Row],[State]]</f>
        <v>10040204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10</v>
      </c>
      <c r="B3842" s="1">
        <f t="shared" si="181"/>
        <v>4</v>
      </c>
      <c r="C3842" s="1">
        <f>IF(Systematic[[#This Row],[VariableIndex]]&gt;1,C3841,IF(C3841+1=StepsPerSubsample,0,C3841+1))</f>
        <v>2</v>
      </c>
      <c r="D3842" s="1">
        <f t="shared" si="179"/>
        <v>5</v>
      </c>
      <c r="E3842" s="1" t="str">
        <f>INDEX(Protocol[Mark],MATCH(C3842,Protocol[Step],0))</f>
        <v>3Omy</v>
      </c>
      <c r="F3842" s="151" t="str">
        <f>INDEX(Variables[Variable],MATCH(Systematic[[#This Row],[VariableIndex]],Variables[Index],0))</f>
        <v>Specific flux (mt)</v>
      </c>
      <c r="G3842" s="134">
        <f>Systematic[[#This Row],[Sample]]*1000000+Systematic[[#This Row],[SubSample]]*10000+Systematic[[#This Row],[VariableIndex]]</f>
        <v>10040005</v>
      </c>
      <c r="H3842" s="134">
        <f>Systematic[[#This Row],[SampleVariableLabel]]+100*Systematic[[#This Row],[State]]</f>
        <v>10040205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10</v>
      </c>
      <c r="B3843" s="1">
        <f t="shared" si="181"/>
        <v>4</v>
      </c>
      <c r="C3843" s="1">
        <f>IF(Systematic[[#This Row],[VariableIndex]]&gt;1,C3842,IF(C3842+1=StepsPerSubsample,0,C3842+1))</f>
        <v>2</v>
      </c>
      <c r="D3843" s="1">
        <f t="shared" ref="D3843:D3906" si="182">IF(D3842=nVariables,1,D3842+1)</f>
        <v>6</v>
      </c>
      <c r="E3843" s="1" t="str">
        <f>INDEX(Protocol[Mark],MATCH(C3843,Protocol[Step],0))</f>
        <v>3Omy</v>
      </c>
      <c r="F3843" s="151" t="str">
        <f>INDEX(Variables[Variable],MATCH(Systematic[[#This Row],[VariableIndex]],Variables[Index],0))</f>
        <v>FCR (mt: ROX-corr.)</v>
      </c>
      <c r="G3843" s="134">
        <f>Systematic[[#This Row],[Sample]]*1000000+Systematic[[#This Row],[SubSample]]*10000+Systematic[[#This Row],[VariableIndex]]</f>
        <v>10040006</v>
      </c>
      <c r="H3843" s="134">
        <f>Systematic[[#This Row],[SampleVariableLabel]]+100*Systematic[[#This Row],[State]]</f>
        <v>10040206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10</v>
      </c>
      <c r="B3844" s="1">
        <f t="shared" si="181"/>
        <v>4</v>
      </c>
      <c r="C3844" s="1">
        <f>IF(Systematic[[#This Row],[VariableIndex]]&gt;1,C3843,IF(C3843+1=StepsPerSubsample,0,C3843+1))</f>
        <v>2</v>
      </c>
      <c r="D3844" s="1">
        <f t="shared" si="182"/>
        <v>7</v>
      </c>
      <c r="E3844" s="1" t="str">
        <f>INDEX(Protocol[Mark],MATCH(C3844,Protocol[Step],0))</f>
        <v>3Omy</v>
      </c>
      <c r="F3844" s="151" t="str">
        <f>INDEX(Variables[Variable],MATCH(Systematic[[#This Row],[VariableIndex]],Variables[Index],0))</f>
        <v>FCR (mt: ROX-corr.)</v>
      </c>
      <c r="G3844" s="134">
        <f>Systematic[[#This Row],[Sample]]*1000000+Systematic[[#This Row],[SubSample]]*10000+Systematic[[#This Row],[VariableIndex]]</f>
        <v>10040007</v>
      </c>
      <c r="H3844" s="134">
        <f>Systematic[[#This Row],[SampleVariableLabel]]+100*Systematic[[#This Row],[State]]</f>
        <v>10040207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10</v>
      </c>
      <c r="B3845" s="1">
        <f t="shared" si="181"/>
        <v>4</v>
      </c>
      <c r="C3845" s="1">
        <f>IF(Systematic[[#This Row],[VariableIndex]]&gt;1,C3844,IF(C3844+1=StepsPerSubsample,0,C3844+1))</f>
        <v>3</v>
      </c>
      <c r="D3845" s="1">
        <f t="shared" si="182"/>
        <v>1</v>
      </c>
      <c r="E3845" s="1" t="str">
        <f>INDEX(Protocol[Mark],MATCH(C3845,Protocol[Step],0))</f>
        <v>4U</v>
      </c>
      <c r="F3845" s="151" t="str">
        <f>INDEX(Variables[Variable],MATCH(Systematic[[#This Row],[VariableIndex]],Variables[Index],0))</f>
        <v>O2 concentration</v>
      </c>
      <c r="G3845" s="134">
        <f>Systematic[[#This Row],[Sample]]*1000000+Systematic[[#This Row],[SubSample]]*10000+Systematic[[#This Row],[VariableIndex]]</f>
        <v>10040001</v>
      </c>
      <c r="H3845" s="134">
        <f>Systematic[[#This Row],[SampleVariableLabel]]+100*Systematic[[#This Row],[State]]</f>
        <v>10040301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10</v>
      </c>
      <c r="B3846" s="1">
        <f t="shared" si="181"/>
        <v>4</v>
      </c>
      <c r="C3846" s="1">
        <f>IF(Systematic[[#This Row],[VariableIndex]]&gt;1,C3845,IF(C3845+1=StepsPerSubsample,0,C3845+1))</f>
        <v>3</v>
      </c>
      <c r="D3846" s="1">
        <f t="shared" si="182"/>
        <v>2</v>
      </c>
      <c r="E3846" s="1" t="str">
        <f>INDEX(Protocol[Mark],MATCH(C3846,Protocol[Step],0))</f>
        <v>4U</v>
      </c>
      <c r="F3846" s="151" t="str">
        <f>INDEX(Variables[Variable],MATCH(Systematic[[#This Row],[VariableIndex]],Variables[Index],0))</f>
        <v>O2 flux per volume</v>
      </c>
      <c r="G3846" s="134">
        <f>Systematic[[#This Row],[Sample]]*1000000+Systematic[[#This Row],[SubSample]]*10000+Systematic[[#This Row],[VariableIndex]]</f>
        <v>10040002</v>
      </c>
      <c r="H3846" s="134">
        <f>Systematic[[#This Row],[SampleVariableLabel]]+100*Systematic[[#This Row],[State]]</f>
        <v>10040302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10</v>
      </c>
      <c r="B3847" s="1">
        <f t="shared" si="181"/>
        <v>4</v>
      </c>
      <c r="C3847" s="1">
        <f>IF(Systematic[[#This Row],[VariableIndex]]&gt;1,C3846,IF(C3846+1=StepsPerSubsample,0,C3846+1))</f>
        <v>3</v>
      </c>
      <c r="D3847" s="1">
        <f t="shared" si="182"/>
        <v>3</v>
      </c>
      <c r="E3847" s="1" t="str">
        <f>INDEX(Protocol[Mark],MATCH(C3847,Protocol[Step],0))</f>
        <v>4U</v>
      </c>
      <c r="F3847" s="151" t="str">
        <f>INDEX(Variables[Variable],MATCH(Systematic[[#This Row],[VariableIndex]],Variables[Index],0))</f>
        <v>Specific flux</v>
      </c>
      <c r="G3847" s="134">
        <f>Systematic[[#This Row],[Sample]]*1000000+Systematic[[#This Row],[SubSample]]*10000+Systematic[[#This Row],[VariableIndex]]</f>
        <v>10040003</v>
      </c>
      <c r="H3847" s="134">
        <f>Systematic[[#This Row],[SampleVariableLabel]]+100*Systematic[[#This Row],[State]]</f>
        <v>10040303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10</v>
      </c>
      <c r="B3848" s="1">
        <f t="shared" si="181"/>
        <v>4</v>
      </c>
      <c r="C3848" s="1">
        <f>IF(Systematic[[#This Row],[VariableIndex]]&gt;1,C3847,IF(C3847+1=StepsPerSubsample,0,C3847+1))</f>
        <v>3</v>
      </c>
      <c r="D3848" s="1">
        <f t="shared" si="182"/>
        <v>4</v>
      </c>
      <c r="E3848" s="1" t="str">
        <f>INDEX(Protocol[Mark],MATCH(C3848,Protocol[Step],0))</f>
        <v>4U</v>
      </c>
      <c r="F3848" s="151" t="str">
        <f>INDEX(Variables[Variable],MATCH(Systematic[[#This Row],[VariableIndex]],Variables[Index],0))</f>
        <v>Flux control ratio</v>
      </c>
      <c r="G3848" s="134">
        <f>Systematic[[#This Row],[Sample]]*1000000+Systematic[[#This Row],[SubSample]]*10000+Systematic[[#This Row],[VariableIndex]]</f>
        <v>10040004</v>
      </c>
      <c r="H3848" s="134">
        <f>Systematic[[#This Row],[SampleVariableLabel]]+100*Systematic[[#This Row],[State]]</f>
        <v>10040304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10</v>
      </c>
      <c r="B3849" s="1">
        <f t="shared" si="181"/>
        <v>4</v>
      </c>
      <c r="C3849" s="1">
        <f>IF(Systematic[[#This Row],[VariableIndex]]&gt;1,C3848,IF(C3848+1=StepsPerSubsample,0,C3848+1))</f>
        <v>3</v>
      </c>
      <c r="D3849" s="1">
        <f t="shared" si="182"/>
        <v>5</v>
      </c>
      <c r="E3849" s="1" t="str">
        <f>INDEX(Protocol[Mark],MATCH(C3849,Protocol[Step],0))</f>
        <v>4U</v>
      </c>
      <c r="F3849" s="151" t="str">
        <f>INDEX(Variables[Variable],MATCH(Systematic[[#This Row],[VariableIndex]],Variables[Index],0))</f>
        <v>Specific flux (mt)</v>
      </c>
      <c r="G3849" s="134">
        <f>Systematic[[#This Row],[Sample]]*1000000+Systematic[[#This Row],[SubSample]]*10000+Systematic[[#This Row],[VariableIndex]]</f>
        <v>10040005</v>
      </c>
      <c r="H3849" s="134">
        <f>Systematic[[#This Row],[SampleVariableLabel]]+100*Systematic[[#This Row],[State]]</f>
        <v>10040305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10</v>
      </c>
      <c r="B3850" s="1">
        <f t="shared" si="181"/>
        <v>4</v>
      </c>
      <c r="C3850" s="1">
        <f>IF(Systematic[[#This Row],[VariableIndex]]&gt;1,C3849,IF(C3849+1=StepsPerSubsample,0,C3849+1))</f>
        <v>3</v>
      </c>
      <c r="D3850" s="1">
        <f t="shared" si="182"/>
        <v>6</v>
      </c>
      <c r="E3850" s="1" t="str">
        <f>INDEX(Protocol[Mark],MATCH(C3850,Protocol[Step],0))</f>
        <v>4U</v>
      </c>
      <c r="F3850" s="151" t="str">
        <f>INDEX(Variables[Variable],MATCH(Systematic[[#This Row],[VariableIndex]],Variables[Index],0))</f>
        <v>FCR (mt: ROX-corr.)</v>
      </c>
      <c r="G3850" s="134">
        <f>Systematic[[#This Row],[Sample]]*1000000+Systematic[[#This Row],[SubSample]]*10000+Systematic[[#This Row],[VariableIndex]]</f>
        <v>10040006</v>
      </c>
      <c r="H3850" s="134">
        <f>Systematic[[#This Row],[SampleVariableLabel]]+100*Systematic[[#This Row],[State]]</f>
        <v>10040306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10</v>
      </c>
      <c r="B3851" s="1">
        <f t="shared" si="181"/>
        <v>4</v>
      </c>
      <c r="C3851" s="1">
        <f>IF(Systematic[[#This Row],[VariableIndex]]&gt;1,C3850,IF(C3850+1=StepsPerSubsample,0,C3850+1))</f>
        <v>3</v>
      </c>
      <c r="D3851" s="1">
        <f t="shared" si="182"/>
        <v>7</v>
      </c>
      <c r="E3851" s="1" t="str">
        <f>INDEX(Protocol[Mark],MATCH(C3851,Protocol[Step],0))</f>
        <v>4U</v>
      </c>
      <c r="F3851" s="151" t="str">
        <f>INDEX(Variables[Variable],MATCH(Systematic[[#This Row],[VariableIndex]],Variables[Index],0))</f>
        <v>FCR (mt: ROX-corr.)</v>
      </c>
      <c r="G3851" s="134">
        <f>Systematic[[#This Row],[Sample]]*1000000+Systematic[[#This Row],[SubSample]]*10000+Systematic[[#This Row],[VariableIndex]]</f>
        <v>10040007</v>
      </c>
      <c r="H3851" s="134">
        <f>Systematic[[#This Row],[SampleVariableLabel]]+100*Systematic[[#This Row],[State]]</f>
        <v>10040307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10</v>
      </c>
      <c r="B3852" s="1">
        <f t="shared" si="181"/>
        <v>4</v>
      </c>
      <c r="C3852" s="1">
        <f>IF(Systematic[[#This Row],[VariableIndex]]&gt;1,C3851,IF(C3851+1=StepsPerSubsample,0,C3851+1))</f>
        <v>4</v>
      </c>
      <c r="D3852" s="1">
        <f t="shared" si="182"/>
        <v>1</v>
      </c>
      <c r="E3852" s="1" t="str">
        <f>INDEX(Protocol[Mark],MATCH(C3852,Protocol[Step],0))</f>
        <v>5Glc</v>
      </c>
      <c r="F3852" s="151" t="str">
        <f>INDEX(Variables[Variable],MATCH(Systematic[[#This Row],[VariableIndex]],Variables[Index],0))</f>
        <v>O2 concentration</v>
      </c>
      <c r="G3852" s="134">
        <f>Systematic[[#This Row],[Sample]]*1000000+Systematic[[#This Row],[SubSample]]*10000+Systematic[[#This Row],[VariableIndex]]</f>
        <v>10040001</v>
      </c>
      <c r="H3852" s="134">
        <f>Systematic[[#This Row],[SampleVariableLabel]]+100*Systematic[[#This Row],[State]]</f>
        <v>10040401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10</v>
      </c>
      <c r="B3853" s="1">
        <f t="shared" si="181"/>
        <v>4</v>
      </c>
      <c r="C3853" s="1">
        <f>IF(Systematic[[#This Row],[VariableIndex]]&gt;1,C3852,IF(C3852+1=StepsPerSubsample,0,C3852+1))</f>
        <v>4</v>
      </c>
      <c r="D3853" s="1">
        <f t="shared" si="182"/>
        <v>2</v>
      </c>
      <c r="E3853" s="1" t="str">
        <f>INDEX(Protocol[Mark],MATCH(C3853,Protocol[Step],0))</f>
        <v>5Glc</v>
      </c>
      <c r="F3853" s="151" t="str">
        <f>INDEX(Variables[Variable],MATCH(Systematic[[#This Row],[VariableIndex]],Variables[Index],0))</f>
        <v>O2 flux per volume</v>
      </c>
      <c r="G3853" s="134">
        <f>Systematic[[#This Row],[Sample]]*1000000+Systematic[[#This Row],[SubSample]]*10000+Systematic[[#This Row],[VariableIndex]]</f>
        <v>10040002</v>
      </c>
      <c r="H3853" s="134">
        <f>Systematic[[#This Row],[SampleVariableLabel]]+100*Systematic[[#This Row],[State]]</f>
        <v>10040402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10</v>
      </c>
      <c r="B3854" s="1">
        <f t="shared" si="181"/>
        <v>4</v>
      </c>
      <c r="C3854" s="1">
        <f>IF(Systematic[[#This Row],[VariableIndex]]&gt;1,C3853,IF(C3853+1=StepsPerSubsample,0,C3853+1))</f>
        <v>4</v>
      </c>
      <c r="D3854" s="1">
        <f t="shared" si="182"/>
        <v>3</v>
      </c>
      <c r="E3854" s="1" t="str">
        <f>INDEX(Protocol[Mark],MATCH(C3854,Protocol[Step],0))</f>
        <v>5Glc</v>
      </c>
      <c r="F3854" s="151" t="str">
        <f>INDEX(Variables[Variable],MATCH(Systematic[[#This Row],[VariableIndex]],Variables[Index],0))</f>
        <v>Specific flux</v>
      </c>
      <c r="G3854" s="134">
        <f>Systematic[[#This Row],[Sample]]*1000000+Systematic[[#This Row],[SubSample]]*10000+Systematic[[#This Row],[VariableIndex]]</f>
        <v>10040003</v>
      </c>
      <c r="H3854" s="134">
        <f>Systematic[[#This Row],[SampleVariableLabel]]+100*Systematic[[#This Row],[State]]</f>
        <v>10040403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10</v>
      </c>
      <c r="B3855" s="1">
        <f t="shared" si="181"/>
        <v>4</v>
      </c>
      <c r="C3855" s="1">
        <f>IF(Systematic[[#This Row],[VariableIndex]]&gt;1,C3854,IF(C3854+1=StepsPerSubsample,0,C3854+1))</f>
        <v>4</v>
      </c>
      <c r="D3855" s="1">
        <f t="shared" si="182"/>
        <v>4</v>
      </c>
      <c r="E3855" s="1" t="str">
        <f>INDEX(Protocol[Mark],MATCH(C3855,Protocol[Step],0))</f>
        <v>5Glc</v>
      </c>
      <c r="F3855" s="151" t="str">
        <f>INDEX(Variables[Variable],MATCH(Systematic[[#This Row],[VariableIndex]],Variables[Index],0))</f>
        <v>Flux control ratio</v>
      </c>
      <c r="G3855" s="134">
        <f>Systematic[[#This Row],[Sample]]*1000000+Systematic[[#This Row],[SubSample]]*10000+Systematic[[#This Row],[VariableIndex]]</f>
        <v>10040004</v>
      </c>
      <c r="H3855" s="134">
        <f>Systematic[[#This Row],[SampleVariableLabel]]+100*Systematic[[#This Row],[State]]</f>
        <v>10040404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10</v>
      </c>
      <c r="B3856" s="1">
        <f t="shared" si="181"/>
        <v>4</v>
      </c>
      <c r="C3856" s="1">
        <f>IF(Systematic[[#This Row],[VariableIndex]]&gt;1,C3855,IF(C3855+1=StepsPerSubsample,0,C3855+1))</f>
        <v>4</v>
      </c>
      <c r="D3856" s="1">
        <f t="shared" si="182"/>
        <v>5</v>
      </c>
      <c r="E3856" s="1" t="str">
        <f>INDEX(Protocol[Mark],MATCH(C3856,Protocol[Step],0))</f>
        <v>5Glc</v>
      </c>
      <c r="F3856" s="151" t="str">
        <f>INDEX(Variables[Variable],MATCH(Systematic[[#This Row],[VariableIndex]],Variables[Index],0))</f>
        <v>Specific flux (mt)</v>
      </c>
      <c r="G3856" s="134">
        <f>Systematic[[#This Row],[Sample]]*1000000+Systematic[[#This Row],[SubSample]]*10000+Systematic[[#This Row],[VariableIndex]]</f>
        <v>10040005</v>
      </c>
      <c r="H3856" s="134">
        <f>Systematic[[#This Row],[SampleVariableLabel]]+100*Systematic[[#This Row],[State]]</f>
        <v>10040405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10</v>
      </c>
      <c r="B3857" s="1">
        <f t="shared" si="181"/>
        <v>4</v>
      </c>
      <c r="C3857" s="1">
        <f>IF(Systematic[[#This Row],[VariableIndex]]&gt;1,C3856,IF(C3856+1=StepsPerSubsample,0,C3856+1))</f>
        <v>4</v>
      </c>
      <c r="D3857" s="1">
        <f t="shared" si="182"/>
        <v>6</v>
      </c>
      <c r="E3857" s="1" t="str">
        <f>INDEX(Protocol[Mark],MATCH(C3857,Protocol[Step],0))</f>
        <v>5Glc</v>
      </c>
      <c r="F3857" s="151" t="str">
        <f>INDEX(Variables[Variable],MATCH(Systematic[[#This Row],[VariableIndex]],Variables[Index],0))</f>
        <v>FCR (mt: ROX-corr.)</v>
      </c>
      <c r="G3857" s="134">
        <f>Systematic[[#This Row],[Sample]]*1000000+Systematic[[#This Row],[SubSample]]*10000+Systematic[[#This Row],[VariableIndex]]</f>
        <v>10040006</v>
      </c>
      <c r="H3857" s="134">
        <f>Systematic[[#This Row],[SampleVariableLabel]]+100*Systematic[[#This Row],[State]]</f>
        <v>10040406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10</v>
      </c>
      <c r="B3858" s="1">
        <f t="shared" si="181"/>
        <v>4</v>
      </c>
      <c r="C3858" s="1">
        <f>IF(Systematic[[#This Row],[VariableIndex]]&gt;1,C3857,IF(C3857+1=StepsPerSubsample,0,C3857+1))</f>
        <v>4</v>
      </c>
      <c r="D3858" s="1">
        <f t="shared" si="182"/>
        <v>7</v>
      </c>
      <c r="E3858" s="1" t="str">
        <f>INDEX(Protocol[Mark],MATCH(C3858,Protocol[Step],0))</f>
        <v>5Glc</v>
      </c>
      <c r="F3858" s="151" t="str">
        <f>INDEX(Variables[Variable],MATCH(Systematic[[#This Row],[VariableIndex]],Variables[Index],0))</f>
        <v>FCR (mt: ROX-corr.)</v>
      </c>
      <c r="G3858" s="134">
        <f>Systematic[[#This Row],[Sample]]*1000000+Systematic[[#This Row],[SubSample]]*10000+Systematic[[#This Row],[VariableIndex]]</f>
        <v>10040007</v>
      </c>
      <c r="H3858" s="134">
        <f>Systematic[[#This Row],[SampleVariableLabel]]+100*Systematic[[#This Row],[State]]</f>
        <v>10040407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10</v>
      </c>
      <c r="B3859" s="1">
        <f t="shared" si="181"/>
        <v>4</v>
      </c>
      <c r="C3859" s="1">
        <f>IF(Systematic[[#This Row],[VariableIndex]]&gt;1,C3858,IF(C3858+1=StepsPerSubsample,0,C3858+1))</f>
        <v>5</v>
      </c>
      <c r="D3859" s="1">
        <f t="shared" si="182"/>
        <v>1</v>
      </c>
      <c r="E3859" s="1" t="str">
        <f>INDEX(Protocol[Mark],MATCH(C3859,Protocol[Step],0))</f>
        <v>6M2</v>
      </c>
      <c r="F3859" s="151" t="str">
        <f>INDEX(Variables[Variable],MATCH(Systematic[[#This Row],[VariableIndex]],Variables[Index],0))</f>
        <v>O2 concentration</v>
      </c>
      <c r="G3859" s="134">
        <f>Systematic[[#This Row],[Sample]]*1000000+Systematic[[#This Row],[SubSample]]*10000+Systematic[[#This Row],[VariableIndex]]</f>
        <v>10040001</v>
      </c>
      <c r="H3859" s="134">
        <f>Systematic[[#This Row],[SampleVariableLabel]]+100*Systematic[[#This Row],[State]]</f>
        <v>10040501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10</v>
      </c>
      <c r="B3860" s="1">
        <f t="shared" si="181"/>
        <v>4</v>
      </c>
      <c r="C3860" s="1">
        <f>IF(Systematic[[#This Row],[VariableIndex]]&gt;1,C3859,IF(C3859+1=StepsPerSubsample,0,C3859+1))</f>
        <v>5</v>
      </c>
      <c r="D3860" s="1">
        <f t="shared" si="182"/>
        <v>2</v>
      </c>
      <c r="E3860" s="1" t="str">
        <f>INDEX(Protocol[Mark],MATCH(C3860,Protocol[Step],0))</f>
        <v>6M2</v>
      </c>
      <c r="F3860" s="151" t="str">
        <f>INDEX(Variables[Variable],MATCH(Systematic[[#This Row],[VariableIndex]],Variables[Index],0))</f>
        <v>O2 flux per volume</v>
      </c>
      <c r="G3860" s="134">
        <f>Systematic[[#This Row],[Sample]]*1000000+Systematic[[#This Row],[SubSample]]*10000+Systematic[[#This Row],[VariableIndex]]</f>
        <v>10040002</v>
      </c>
      <c r="H3860" s="134">
        <f>Systematic[[#This Row],[SampleVariableLabel]]+100*Systematic[[#This Row],[State]]</f>
        <v>10040502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10</v>
      </c>
      <c r="B3861" s="1">
        <f t="shared" si="181"/>
        <v>4</v>
      </c>
      <c r="C3861" s="1">
        <f>IF(Systematic[[#This Row],[VariableIndex]]&gt;1,C3860,IF(C3860+1=StepsPerSubsample,0,C3860+1))</f>
        <v>5</v>
      </c>
      <c r="D3861" s="1">
        <f t="shared" si="182"/>
        <v>3</v>
      </c>
      <c r="E3861" s="1" t="str">
        <f>INDEX(Protocol[Mark],MATCH(C3861,Protocol[Step],0))</f>
        <v>6M2</v>
      </c>
      <c r="F3861" s="151" t="str">
        <f>INDEX(Variables[Variable],MATCH(Systematic[[#This Row],[VariableIndex]],Variables[Index],0))</f>
        <v>Specific flux</v>
      </c>
      <c r="G3861" s="134">
        <f>Systematic[[#This Row],[Sample]]*1000000+Systematic[[#This Row],[SubSample]]*10000+Systematic[[#This Row],[VariableIndex]]</f>
        <v>10040003</v>
      </c>
      <c r="H3861" s="134">
        <f>Systematic[[#This Row],[SampleVariableLabel]]+100*Systematic[[#This Row],[State]]</f>
        <v>10040503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10</v>
      </c>
      <c r="B3862" s="1">
        <f t="shared" si="181"/>
        <v>4</v>
      </c>
      <c r="C3862" s="1">
        <f>IF(Systematic[[#This Row],[VariableIndex]]&gt;1,C3861,IF(C3861+1=StepsPerSubsample,0,C3861+1))</f>
        <v>5</v>
      </c>
      <c r="D3862" s="1">
        <f t="shared" si="182"/>
        <v>4</v>
      </c>
      <c r="E3862" s="1" t="str">
        <f>INDEX(Protocol[Mark],MATCH(C3862,Protocol[Step],0))</f>
        <v>6M2</v>
      </c>
      <c r="F3862" s="151" t="str">
        <f>INDEX(Variables[Variable],MATCH(Systematic[[#This Row],[VariableIndex]],Variables[Index],0))</f>
        <v>Flux control ratio</v>
      </c>
      <c r="G3862" s="134">
        <f>Systematic[[#This Row],[Sample]]*1000000+Systematic[[#This Row],[SubSample]]*10000+Systematic[[#This Row],[VariableIndex]]</f>
        <v>10040004</v>
      </c>
      <c r="H3862" s="134">
        <f>Systematic[[#This Row],[SampleVariableLabel]]+100*Systematic[[#This Row],[State]]</f>
        <v>10040504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10</v>
      </c>
      <c r="B3863" s="1">
        <f t="shared" si="181"/>
        <v>4</v>
      </c>
      <c r="C3863" s="1">
        <f>IF(Systematic[[#This Row],[VariableIndex]]&gt;1,C3862,IF(C3862+1=StepsPerSubsample,0,C3862+1))</f>
        <v>5</v>
      </c>
      <c r="D3863" s="1">
        <f t="shared" si="182"/>
        <v>5</v>
      </c>
      <c r="E3863" s="1" t="str">
        <f>INDEX(Protocol[Mark],MATCH(C3863,Protocol[Step],0))</f>
        <v>6M2</v>
      </c>
      <c r="F3863" s="151" t="str">
        <f>INDEX(Variables[Variable],MATCH(Systematic[[#This Row],[VariableIndex]],Variables[Index],0))</f>
        <v>Specific flux (mt)</v>
      </c>
      <c r="G3863" s="134">
        <f>Systematic[[#This Row],[Sample]]*1000000+Systematic[[#This Row],[SubSample]]*10000+Systematic[[#This Row],[VariableIndex]]</f>
        <v>10040005</v>
      </c>
      <c r="H3863" s="134">
        <f>Systematic[[#This Row],[SampleVariableLabel]]+100*Systematic[[#This Row],[State]]</f>
        <v>10040505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10</v>
      </c>
      <c r="B3864" s="1">
        <f t="shared" si="181"/>
        <v>4</v>
      </c>
      <c r="C3864" s="1">
        <f>IF(Systematic[[#This Row],[VariableIndex]]&gt;1,C3863,IF(C3863+1=StepsPerSubsample,0,C3863+1))</f>
        <v>5</v>
      </c>
      <c r="D3864" s="1">
        <f t="shared" si="182"/>
        <v>6</v>
      </c>
      <c r="E3864" s="1" t="str">
        <f>INDEX(Protocol[Mark],MATCH(C3864,Protocol[Step],0))</f>
        <v>6M2</v>
      </c>
      <c r="F3864" s="151" t="str">
        <f>INDEX(Variables[Variable],MATCH(Systematic[[#This Row],[VariableIndex]],Variables[Index],0))</f>
        <v>FCR (mt: ROX-corr.)</v>
      </c>
      <c r="G3864" s="134">
        <f>Systematic[[#This Row],[Sample]]*1000000+Systematic[[#This Row],[SubSample]]*10000+Systematic[[#This Row],[VariableIndex]]</f>
        <v>10040006</v>
      </c>
      <c r="H3864" s="134">
        <f>Systematic[[#This Row],[SampleVariableLabel]]+100*Systematic[[#This Row],[State]]</f>
        <v>10040506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10</v>
      </c>
      <c r="B3865" s="1">
        <f t="shared" si="181"/>
        <v>4</v>
      </c>
      <c r="C3865" s="1">
        <f>IF(Systematic[[#This Row],[VariableIndex]]&gt;1,C3864,IF(C3864+1=StepsPerSubsample,0,C3864+1))</f>
        <v>5</v>
      </c>
      <c r="D3865" s="1">
        <f t="shared" si="182"/>
        <v>7</v>
      </c>
      <c r="E3865" s="1" t="str">
        <f>INDEX(Protocol[Mark],MATCH(C3865,Protocol[Step],0))</f>
        <v>6M2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10040007</v>
      </c>
      <c r="H3865" s="134">
        <f>Systematic[[#This Row],[SampleVariableLabel]]+100*Systematic[[#This Row],[State]]</f>
        <v>10040507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10</v>
      </c>
      <c r="B3866" s="1">
        <f t="shared" si="181"/>
        <v>4</v>
      </c>
      <c r="C3866" s="1">
        <f>IF(Systematic[[#This Row],[VariableIndex]]&gt;1,C3865,IF(C3865+1=StepsPerSubsample,0,C3865+1))</f>
        <v>6</v>
      </c>
      <c r="D3866" s="1">
        <f t="shared" si="182"/>
        <v>1</v>
      </c>
      <c r="E3866" s="1" t="str">
        <f>INDEX(Protocol[Mark],MATCH(C3866,Protocol[Step],0))</f>
        <v>7Rot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10040001</v>
      </c>
      <c r="H3866" s="134">
        <f>Systematic[[#This Row],[SampleVariableLabel]]+100*Systematic[[#This Row],[State]]</f>
        <v>10040601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10</v>
      </c>
      <c r="B3867" s="1">
        <f t="shared" si="181"/>
        <v>4</v>
      </c>
      <c r="C3867" s="1">
        <f>IF(Systematic[[#This Row],[VariableIndex]]&gt;1,C3866,IF(C3866+1=StepsPerSubsample,0,C3866+1))</f>
        <v>6</v>
      </c>
      <c r="D3867" s="1">
        <f t="shared" si="182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10040002</v>
      </c>
      <c r="H3867" s="134">
        <f>Systematic[[#This Row],[SampleVariableLabel]]+100*Systematic[[#This Row],[State]]</f>
        <v>10040602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10</v>
      </c>
      <c r="B3868" s="1">
        <f t="shared" si="181"/>
        <v>4</v>
      </c>
      <c r="C3868" s="1">
        <f>IF(Systematic[[#This Row],[VariableIndex]]&gt;1,C3867,IF(C3867+1=StepsPerSubsample,0,C3867+1))</f>
        <v>6</v>
      </c>
      <c r="D3868" s="1">
        <f t="shared" si="182"/>
        <v>3</v>
      </c>
      <c r="E3868" s="1" t="str">
        <f>INDEX(Protocol[Mark],MATCH(C3868,Protocol[Step],0))</f>
        <v>7Rot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10040003</v>
      </c>
      <c r="H3868" s="134">
        <f>Systematic[[#This Row],[SampleVariableLabel]]+100*Systematic[[#This Row],[State]]</f>
        <v>10040603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10</v>
      </c>
      <c r="B3869" s="1">
        <f t="shared" si="181"/>
        <v>4</v>
      </c>
      <c r="C3869" s="1">
        <f>IF(Systematic[[#This Row],[VariableIndex]]&gt;1,C3868,IF(C3868+1=StepsPerSubsample,0,C3868+1))</f>
        <v>6</v>
      </c>
      <c r="D3869" s="1">
        <f t="shared" si="182"/>
        <v>4</v>
      </c>
      <c r="E3869" s="1" t="str">
        <f>INDEX(Protocol[Mark],MATCH(C3869,Protocol[Step],0))</f>
        <v>7Rot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10040004</v>
      </c>
      <c r="H3869" s="134">
        <f>Systematic[[#This Row],[SampleVariableLabel]]+100*Systematic[[#This Row],[State]]</f>
        <v>10040604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10</v>
      </c>
      <c r="B3870" s="1">
        <f t="shared" si="181"/>
        <v>4</v>
      </c>
      <c r="C3870" s="1">
        <f>IF(Systematic[[#This Row],[VariableIndex]]&gt;1,C3869,IF(C3869+1=StepsPerSubsample,0,C3869+1))</f>
        <v>6</v>
      </c>
      <c r="D3870" s="1">
        <f t="shared" si="182"/>
        <v>5</v>
      </c>
      <c r="E3870" s="1" t="str">
        <f>INDEX(Protocol[Mark],MATCH(C3870,Protocol[Step],0))</f>
        <v>7Rot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10040005</v>
      </c>
      <c r="H3870" s="134">
        <f>Systematic[[#This Row],[SampleVariableLabel]]+100*Systematic[[#This Row],[State]]</f>
        <v>10040605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10</v>
      </c>
      <c r="B3871" s="1">
        <f t="shared" si="181"/>
        <v>4</v>
      </c>
      <c r="C3871" s="1">
        <f>IF(Systematic[[#This Row],[VariableIndex]]&gt;1,C3870,IF(C3870+1=StepsPerSubsample,0,C3870+1))</f>
        <v>6</v>
      </c>
      <c r="D3871" s="1">
        <f t="shared" si="182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10040006</v>
      </c>
      <c r="H3871" s="134">
        <f>Systematic[[#This Row],[SampleVariableLabel]]+100*Systematic[[#This Row],[State]]</f>
        <v>10040606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10</v>
      </c>
      <c r="B3872" s="1">
        <f t="shared" si="181"/>
        <v>4</v>
      </c>
      <c r="C3872" s="1">
        <f>IF(Systematic[[#This Row],[VariableIndex]]&gt;1,C3871,IF(C3871+1=StepsPerSubsample,0,C3871+1))</f>
        <v>6</v>
      </c>
      <c r="D3872" s="1">
        <f t="shared" si="182"/>
        <v>7</v>
      </c>
      <c r="E3872" s="1" t="str">
        <f>INDEX(Protocol[Mark],MATCH(C3872,Protocol[Step],0))</f>
        <v>7Rot</v>
      </c>
      <c r="F3872" s="151" t="str">
        <f>INDEX(Variables[Variable],MATCH(Systematic[[#This Row],[VariableIndex]],Variables[Index],0))</f>
        <v>FCR (mt: ROX-corr.)</v>
      </c>
      <c r="G3872" s="134">
        <f>Systematic[[#This Row],[Sample]]*1000000+Systematic[[#This Row],[SubSample]]*10000+Systematic[[#This Row],[VariableIndex]]</f>
        <v>10040007</v>
      </c>
      <c r="H3872" s="134">
        <f>Systematic[[#This Row],[SampleVariableLabel]]+100*Systematic[[#This Row],[State]]</f>
        <v>10040607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10</v>
      </c>
      <c r="B3873" s="1">
        <f t="shared" si="181"/>
        <v>4</v>
      </c>
      <c r="C3873" s="1">
        <f>IF(Systematic[[#This Row],[VariableIndex]]&gt;1,C3872,IF(C3872+1=StepsPerSubsample,0,C3872+1))</f>
        <v>7</v>
      </c>
      <c r="D3873" s="1">
        <f t="shared" si="182"/>
        <v>1</v>
      </c>
      <c r="E3873" s="1" t="str">
        <f>INDEX(Protocol[Mark],MATCH(C3873,Protocol[Step],0))</f>
        <v>8S</v>
      </c>
      <c r="F3873" s="151" t="str">
        <f>INDEX(Variables[Variable],MATCH(Systematic[[#This Row],[VariableIndex]],Variables[Index],0))</f>
        <v>O2 concentration</v>
      </c>
      <c r="G3873" s="134">
        <f>Systematic[[#This Row],[Sample]]*1000000+Systematic[[#This Row],[SubSample]]*10000+Systematic[[#This Row],[VariableIndex]]</f>
        <v>10040001</v>
      </c>
      <c r="H3873" s="134">
        <f>Systematic[[#This Row],[SampleVariableLabel]]+100*Systematic[[#This Row],[State]]</f>
        <v>10040701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10</v>
      </c>
      <c r="B3874" s="1">
        <f t="shared" si="181"/>
        <v>4</v>
      </c>
      <c r="C3874" s="1">
        <f>IF(Systematic[[#This Row],[VariableIndex]]&gt;1,C3873,IF(C3873+1=StepsPerSubsample,0,C3873+1))</f>
        <v>7</v>
      </c>
      <c r="D3874" s="1">
        <f t="shared" si="182"/>
        <v>2</v>
      </c>
      <c r="E3874" s="1" t="str">
        <f>INDEX(Protocol[Mark],MATCH(C3874,Protocol[Step],0))</f>
        <v>8S</v>
      </c>
      <c r="F3874" s="151" t="str">
        <f>INDEX(Variables[Variable],MATCH(Systematic[[#This Row],[VariableIndex]],Variables[Index],0))</f>
        <v>O2 flux per volume</v>
      </c>
      <c r="G3874" s="134">
        <f>Systematic[[#This Row],[Sample]]*1000000+Systematic[[#This Row],[SubSample]]*10000+Systematic[[#This Row],[VariableIndex]]</f>
        <v>10040002</v>
      </c>
      <c r="H3874" s="134">
        <f>Systematic[[#This Row],[SampleVariableLabel]]+100*Systematic[[#This Row],[State]]</f>
        <v>10040702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10</v>
      </c>
      <c r="B3875" s="1">
        <f t="shared" si="181"/>
        <v>4</v>
      </c>
      <c r="C3875" s="1">
        <f>IF(Systematic[[#This Row],[VariableIndex]]&gt;1,C3874,IF(C3874+1=StepsPerSubsample,0,C3874+1))</f>
        <v>7</v>
      </c>
      <c r="D3875" s="1">
        <f t="shared" si="182"/>
        <v>3</v>
      </c>
      <c r="E3875" s="1" t="str">
        <f>INDEX(Protocol[Mark],MATCH(C3875,Protocol[Step],0))</f>
        <v>8S</v>
      </c>
      <c r="F3875" s="151" t="str">
        <f>INDEX(Variables[Variable],MATCH(Systematic[[#This Row],[VariableIndex]],Variables[Index],0))</f>
        <v>Specific flux</v>
      </c>
      <c r="G3875" s="134">
        <f>Systematic[[#This Row],[Sample]]*1000000+Systematic[[#This Row],[SubSample]]*10000+Systematic[[#This Row],[VariableIndex]]</f>
        <v>10040003</v>
      </c>
      <c r="H3875" s="134">
        <f>Systematic[[#This Row],[SampleVariableLabel]]+100*Systematic[[#This Row],[State]]</f>
        <v>10040703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10</v>
      </c>
      <c r="B3876" s="1">
        <f t="shared" si="181"/>
        <v>4</v>
      </c>
      <c r="C3876" s="1">
        <f>IF(Systematic[[#This Row],[VariableIndex]]&gt;1,C3875,IF(C3875+1=StepsPerSubsample,0,C3875+1))</f>
        <v>7</v>
      </c>
      <c r="D3876" s="1">
        <f t="shared" si="182"/>
        <v>4</v>
      </c>
      <c r="E3876" s="1" t="str">
        <f>INDEX(Protocol[Mark],MATCH(C3876,Protocol[Step],0))</f>
        <v>8S</v>
      </c>
      <c r="F3876" s="151" t="str">
        <f>INDEX(Variables[Variable],MATCH(Systematic[[#This Row],[VariableIndex]],Variables[Index],0))</f>
        <v>Flux control ratio</v>
      </c>
      <c r="G3876" s="134">
        <f>Systematic[[#This Row],[Sample]]*1000000+Systematic[[#This Row],[SubSample]]*10000+Systematic[[#This Row],[VariableIndex]]</f>
        <v>10040004</v>
      </c>
      <c r="H3876" s="134">
        <f>Systematic[[#This Row],[SampleVariableLabel]]+100*Systematic[[#This Row],[State]]</f>
        <v>10040704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10</v>
      </c>
      <c r="B3877" s="1">
        <f t="shared" si="181"/>
        <v>4</v>
      </c>
      <c r="C3877" s="1">
        <f>IF(Systematic[[#This Row],[VariableIndex]]&gt;1,C3876,IF(C3876+1=StepsPerSubsample,0,C3876+1))</f>
        <v>7</v>
      </c>
      <c r="D3877" s="1">
        <f t="shared" si="182"/>
        <v>5</v>
      </c>
      <c r="E3877" s="1" t="str">
        <f>INDEX(Protocol[Mark],MATCH(C3877,Protocol[Step],0))</f>
        <v>8S</v>
      </c>
      <c r="F3877" s="151" t="str">
        <f>INDEX(Variables[Variable],MATCH(Systematic[[#This Row],[VariableIndex]],Variables[Index],0))</f>
        <v>Specific flux (mt)</v>
      </c>
      <c r="G3877" s="134">
        <f>Systematic[[#This Row],[Sample]]*1000000+Systematic[[#This Row],[SubSample]]*10000+Systematic[[#This Row],[VariableIndex]]</f>
        <v>10040005</v>
      </c>
      <c r="H3877" s="134">
        <f>Systematic[[#This Row],[SampleVariableLabel]]+100*Systematic[[#This Row],[State]]</f>
        <v>10040705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10</v>
      </c>
      <c r="B3878" s="1">
        <f t="shared" si="181"/>
        <v>4</v>
      </c>
      <c r="C3878" s="1">
        <f>IF(Systematic[[#This Row],[VariableIndex]]&gt;1,C3877,IF(C3877+1=StepsPerSubsample,0,C3877+1))</f>
        <v>7</v>
      </c>
      <c r="D3878" s="1">
        <f t="shared" si="182"/>
        <v>6</v>
      </c>
      <c r="E3878" s="1" t="str">
        <f>INDEX(Protocol[Mark],MATCH(C3878,Protocol[Step],0))</f>
        <v>8S</v>
      </c>
      <c r="F3878" s="151" t="str">
        <f>INDEX(Variables[Variable],MATCH(Systematic[[#This Row],[VariableIndex]],Variables[Index],0))</f>
        <v>FCR (mt: ROX-corr.)</v>
      </c>
      <c r="G3878" s="134">
        <f>Systematic[[#This Row],[Sample]]*1000000+Systematic[[#This Row],[SubSample]]*10000+Systematic[[#This Row],[VariableIndex]]</f>
        <v>10040006</v>
      </c>
      <c r="H3878" s="134">
        <f>Systematic[[#This Row],[SampleVariableLabel]]+100*Systematic[[#This Row],[State]]</f>
        <v>10040706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10</v>
      </c>
      <c r="B3879" s="1">
        <f t="shared" si="181"/>
        <v>4</v>
      </c>
      <c r="C3879" s="1">
        <f>IF(Systematic[[#This Row],[VariableIndex]]&gt;1,C3878,IF(C3878+1=StepsPerSubsample,0,C3878+1))</f>
        <v>7</v>
      </c>
      <c r="D3879" s="1">
        <f t="shared" si="182"/>
        <v>7</v>
      </c>
      <c r="E3879" s="1" t="str">
        <f>INDEX(Protocol[Mark],MATCH(C3879,Protocol[Step],0))</f>
        <v>8S</v>
      </c>
      <c r="F3879" s="151" t="str">
        <f>INDEX(Variables[Variable],MATCH(Systematic[[#This Row],[VariableIndex]],Variables[Index],0))</f>
        <v>FCR (mt: ROX-corr.)</v>
      </c>
      <c r="G3879" s="134">
        <f>Systematic[[#This Row],[Sample]]*1000000+Systematic[[#This Row],[SubSample]]*10000+Systematic[[#This Row],[VariableIndex]]</f>
        <v>10040007</v>
      </c>
      <c r="H3879" s="134">
        <f>Systematic[[#This Row],[SampleVariableLabel]]+100*Systematic[[#This Row],[State]]</f>
        <v>10040707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10</v>
      </c>
      <c r="B3880" s="1">
        <f t="shared" si="181"/>
        <v>4</v>
      </c>
      <c r="C3880" s="1">
        <f>IF(Systematic[[#This Row],[VariableIndex]]&gt;1,C3879,IF(C3879+1=StepsPerSubsample,0,C3879+1))</f>
        <v>8</v>
      </c>
      <c r="D3880" s="1">
        <f t="shared" si="182"/>
        <v>1</v>
      </c>
      <c r="E3880" s="1" t="str">
        <f>INDEX(Protocol[Mark],MATCH(C3880,Protocol[Step],0))</f>
        <v>9Dig</v>
      </c>
      <c r="F3880" s="151" t="str">
        <f>INDEX(Variables[Variable],MATCH(Systematic[[#This Row],[VariableIndex]],Variables[Index],0))</f>
        <v>O2 concentration</v>
      </c>
      <c r="G3880" s="134">
        <f>Systematic[[#This Row],[Sample]]*1000000+Systematic[[#This Row],[SubSample]]*10000+Systematic[[#This Row],[VariableIndex]]</f>
        <v>10040001</v>
      </c>
      <c r="H3880" s="134">
        <f>Systematic[[#This Row],[SampleVariableLabel]]+100*Systematic[[#This Row],[State]]</f>
        <v>10040801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10</v>
      </c>
      <c r="B3881" s="1">
        <f t="shared" ref="B3881:B3944" si="184">IF(OR(C3881&gt;0,D3881&gt;1),B3880,IF(B3880=SubsamplesPerSample,1,B3880+1))</f>
        <v>4</v>
      </c>
      <c r="C3881" s="1">
        <f>IF(Systematic[[#This Row],[VariableIndex]]&gt;1,C3880,IF(C3880+1=StepsPerSubsample,0,C3880+1))</f>
        <v>8</v>
      </c>
      <c r="D3881" s="1">
        <f t="shared" si="182"/>
        <v>2</v>
      </c>
      <c r="E3881" s="1" t="str">
        <f>INDEX(Protocol[Mark],MATCH(C3881,Protocol[Step],0))</f>
        <v>9Dig</v>
      </c>
      <c r="F3881" s="151" t="str">
        <f>INDEX(Variables[Variable],MATCH(Systematic[[#This Row],[VariableIndex]],Variables[Index],0))</f>
        <v>O2 flux per volume</v>
      </c>
      <c r="G3881" s="134">
        <f>Systematic[[#This Row],[Sample]]*1000000+Systematic[[#This Row],[SubSample]]*10000+Systematic[[#This Row],[VariableIndex]]</f>
        <v>10040002</v>
      </c>
      <c r="H3881" s="134">
        <f>Systematic[[#This Row],[SampleVariableLabel]]+100*Systematic[[#This Row],[State]]</f>
        <v>10040802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10</v>
      </c>
      <c r="B3882" s="1">
        <f t="shared" si="184"/>
        <v>4</v>
      </c>
      <c r="C3882" s="1">
        <f>IF(Systematic[[#This Row],[VariableIndex]]&gt;1,C3881,IF(C3881+1=StepsPerSubsample,0,C3881+1))</f>
        <v>8</v>
      </c>
      <c r="D3882" s="1">
        <f t="shared" si="182"/>
        <v>3</v>
      </c>
      <c r="E3882" s="1" t="str">
        <f>INDEX(Protocol[Mark],MATCH(C3882,Protocol[Step],0))</f>
        <v>9Dig</v>
      </c>
      <c r="F3882" s="151" t="str">
        <f>INDEX(Variables[Variable],MATCH(Systematic[[#This Row],[VariableIndex]],Variables[Index],0))</f>
        <v>Specific flux</v>
      </c>
      <c r="G3882" s="134">
        <f>Systematic[[#This Row],[Sample]]*1000000+Systematic[[#This Row],[SubSample]]*10000+Systematic[[#This Row],[VariableIndex]]</f>
        <v>10040003</v>
      </c>
      <c r="H3882" s="134">
        <f>Systematic[[#This Row],[SampleVariableLabel]]+100*Systematic[[#This Row],[State]]</f>
        <v>10040803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10</v>
      </c>
      <c r="B3883" s="1">
        <f t="shared" si="184"/>
        <v>4</v>
      </c>
      <c r="C3883" s="1">
        <f>IF(Systematic[[#This Row],[VariableIndex]]&gt;1,C3882,IF(C3882+1=StepsPerSubsample,0,C3882+1))</f>
        <v>8</v>
      </c>
      <c r="D3883" s="1">
        <f t="shared" si="182"/>
        <v>4</v>
      </c>
      <c r="E3883" s="1" t="str">
        <f>INDEX(Protocol[Mark],MATCH(C3883,Protocol[Step],0))</f>
        <v>9Dig</v>
      </c>
      <c r="F3883" s="151" t="str">
        <f>INDEX(Variables[Variable],MATCH(Systematic[[#This Row],[VariableIndex]],Variables[Index],0))</f>
        <v>Flux control ratio</v>
      </c>
      <c r="G3883" s="134">
        <f>Systematic[[#This Row],[Sample]]*1000000+Systematic[[#This Row],[SubSample]]*10000+Systematic[[#This Row],[VariableIndex]]</f>
        <v>10040004</v>
      </c>
      <c r="H3883" s="134">
        <f>Systematic[[#This Row],[SampleVariableLabel]]+100*Systematic[[#This Row],[State]]</f>
        <v>10040804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10</v>
      </c>
      <c r="B3884" s="1">
        <f t="shared" si="184"/>
        <v>4</v>
      </c>
      <c r="C3884" s="1">
        <f>IF(Systematic[[#This Row],[VariableIndex]]&gt;1,C3883,IF(C3883+1=StepsPerSubsample,0,C3883+1))</f>
        <v>8</v>
      </c>
      <c r="D3884" s="1">
        <f t="shared" si="182"/>
        <v>5</v>
      </c>
      <c r="E3884" s="1" t="str">
        <f>INDEX(Protocol[Mark],MATCH(C3884,Protocol[Step],0))</f>
        <v>9Dig</v>
      </c>
      <c r="F3884" s="151" t="str">
        <f>INDEX(Variables[Variable],MATCH(Systematic[[#This Row],[VariableIndex]],Variables[Index],0))</f>
        <v>Specific flux (mt)</v>
      </c>
      <c r="G3884" s="134">
        <f>Systematic[[#This Row],[Sample]]*1000000+Systematic[[#This Row],[SubSample]]*10000+Systematic[[#This Row],[VariableIndex]]</f>
        <v>10040005</v>
      </c>
      <c r="H3884" s="134">
        <f>Systematic[[#This Row],[SampleVariableLabel]]+100*Systematic[[#This Row],[State]]</f>
        <v>10040805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10</v>
      </c>
      <c r="B3885" s="1">
        <f t="shared" si="184"/>
        <v>4</v>
      </c>
      <c r="C3885" s="1">
        <f>IF(Systematic[[#This Row],[VariableIndex]]&gt;1,C3884,IF(C3884+1=StepsPerSubsample,0,C3884+1))</f>
        <v>8</v>
      </c>
      <c r="D3885" s="1">
        <f t="shared" si="182"/>
        <v>6</v>
      </c>
      <c r="E3885" s="1" t="str">
        <f>INDEX(Protocol[Mark],MATCH(C3885,Protocol[Step],0))</f>
        <v>9Dig</v>
      </c>
      <c r="F3885" s="151" t="str">
        <f>INDEX(Variables[Variable],MATCH(Systematic[[#This Row],[VariableIndex]],Variables[Index],0))</f>
        <v>FCR (mt: ROX-corr.)</v>
      </c>
      <c r="G3885" s="134">
        <f>Systematic[[#This Row],[Sample]]*1000000+Systematic[[#This Row],[SubSample]]*10000+Systematic[[#This Row],[VariableIndex]]</f>
        <v>10040006</v>
      </c>
      <c r="H3885" s="134">
        <f>Systematic[[#This Row],[SampleVariableLabel]]+100*Systematic[[#This Row],[State]]</f>
        <v>10040806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10</v>
      </c>
      <c r="B3886" s="1">
        <f t="shared" si="184"/>
        <v>4</v>
      </c>
      <c r="C3886" s="1">
        <f>IF(Systematic[[#This Row],[VariableIndex]]&gt;1,C3885,IF(C3885+1=StepsPerSubsample,0,C3885+1))</f>
        <v>8</v>
      </c>
      <c r="D3886" s="1">
        <f t="shared" si="182"/>
        <v>7</v>
      </c>
      <c r="E3886" s="1" t="str">
        <f>INDEX(Protocol[Mark],MATCH(C3886,Protocol[Step],0))</f>
        <v>9Dig</v>
      </c>
      <c r="F3886" s="151" t="str">
        <f>INDEX(Variables[Variable],MATCH(Systematic[[#This Row],[VariableIndex]],Variables[Index],0))</f>
        <v>FCR (mt: ROX-corr.)</v>
      </c>
      <c r="G3886" s="134">
        <f>Systematic[[#This Row],[Sample]]*1000000+Systematic[[#This Row],[SubSample]]*10000+Systematic[[#This Row],[VariableIndex]]</f>
        <v>10040007</v>
      </c>
      <c r="H3886" s="134">
        <f>Systematic[[#This Row],[SampleVariableLabel]]+100*Systematic[[#This Row],[State]]</f>
        <v>10040807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10</v>
      </c>
      <c r="B3887" s="1">
        <f t="shared" si="184"/>
        <v>4</v>
      </c>
      <c r="C3887" s="1">
        <f>IF(Systematic[[#This Row],[VariableIndex]]&gt;1,C3886,IF(C3886+1=StepsPerSubsample,0,C3886+1))</f>
        <v>9</v>
      </c>
      <c r="D3887" s="1">
        <f t="shared" si="182"/>
        <v>1</v>
      </c>
      <c r="E3887" s="1" t="str">
        <f>INDEX(Protocol[Mark],MATCH(C3887,Protocol[Step],0))</f>
        <v>9U</v>
      </c>
      <c r="F3887" s="151" t="str">
        <f>INDEX(Variables[Variable],MATCH(Systematic[[#This Row],[VariableIndex]],Variables[Index],0))</f>
        <v>O2 concentration</v>
      </c>
      <c r="G3887" s="134">
        <f>Systematic[[#This Row],[Sample]]*1000000+Systematic[[#This Row],[SubSample]]*10000+Systematic[[#This Row],[VariableIndex]]</f>
        <v>10040001</v>
      </c>
      <c r="H3887" s="134">
        <f>Systematic[[#This Row],[SampleVariableLabel]]+100*Systematic[[#This Row],[State]]</f>
        <v>10040901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10</v>
      </c>
      <c r="B3888" s="1">
        <f t="shared" si="184"/>
        <v>4</v>
      </c>
      <c r="C3888" s="1">
        <f>IF(Systematic[[#This Row],[VariableIndex]]&gt;1,C3887,IF(C3887+1=StepsPerSubsample,0,C3887+1))</f>
        <v>9</v>
      </c>
      <c r="D3888" s="1">
        <f t="shared" si="182"/>
        <v>2</v>
      </c>
      <c r="E3888" s="1" t="str">
        <f>INDEX(Protocol[Mark],MATCH(C3888,Protocol[Step],0))</f>
        <v>9U</v>
      </c>
      <c r="F3888" s="151" t="str">
        <f>INDEX(Variables[Variable],MATCH(Systematic[[#This Row],[VariableIndex]],Variables[Index],0))</f>
        <v>O2 flux per volume</v>
      </c>
      <c r="G3888" s="134">
        <f>Systematic[[#This Row],[Sample]]*1000000+Systematic[[#This Row],[SubSample]]*10000+Systematic[[#This Row],[VariableIndex]]</f>
        <v>10040002</v>
      </c>
      <c r="H3888" s="134">
        <f>Systematic[[#This Row],[SampleVariableLabel]]+100*Systematic[[#This Row],[State]]</f>
        <v>10040902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10</v>
      </c>
      <c r="B3889" s="1">
        <f t="shared" si="184"/>
        <v>4</v>
      </c>
      <c r="C3889" s="1">
        <f>IF(Systematic[[#This Row],[VariableIndex]]&gt;1,C3888,IF(C3888+1=StepsPerSubsample,0,C3888+1))</f>
        <v>9</v>
      </c>
      <c r="D3889" s="1">
        <f t="shared" si="182"/>
        <v>3</v>
      </c>
      <c r="E3889" s="1" t="str">
        <f>INDEX(Protocol[Mark],MATCH(C3889,Protocol[Step],0))</f>
        <v>9U</v>
      </c>
      <c r="F3889" s="151" t="str">
        <f>INDEX(Variables[Variable],MATCH(Systematic[[#This Row],[VariableIndex]],Variables[Index],0))</f>
        <v>Specific flux</v>
      </c>
      <c r="G3889" s="134">
        <f>Systematic[[#This Row],[Sample]]*1000000+Systematic[[#This Row],[SubSample]]*10000+Systematic[[#This Row],[VariableIndex]]</f>
        <v>10040003</v>
      </c>
      <c r="H3889" s="134">
        <f>Systematic[[#This Row],[SampleVariableLabel]]+100*Systematic[[#This Row],[State]]</f>
        <v>10040903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10</v>
      </c>
      <c r="B3890" s="1">
        <f t="shared" si="184"/>
        <v>4</v>
      </c>
      <c r="C3890" s="1">
        <f>IF(Systematic[[#This Row],[VariableIndex]]&gt;1,C3889,IF(C3889+1=StepsPerSubsample,0,C3889+1))</f>
        <v>9</v>
      </c>
      <c r="D3890" s="1">
        <f t="shared" si="182"/>
        <v>4</v>
      </c>
      <c r="E3890" s="1" t="str">
        <f>INDEX(Protocol[Mark],MATCH(C3890,Protocol[Step],0))</f>
        <v>9U</v>
      </c>
      <c r="F3890" s="151" t="str">
        <f>INDEX(Variables[Variable],MATCH(Systematic[[#This Row],[VariableIndex]],Variables[Index],0))</f>
        <v>Flux control ratio</v>
      </c>
      <c r="G3890" s="134">
        <f>Systematic[[#This Row],[Sample]]*1000000+Systematic[[#This Row],[SubSample]]*10000+Systematic[[#This Row],[VariableIndex]]</f>
        <v>10040004</v>
      </c>
      <c r="H3890" s="134">
        <f>Systematic[[#This Row],[SampleVariableLabel]]+100*Systematic[[#This Row],[State]]</f>
        <v>10040904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10</v>
      </c>
      <c r="B3891" s="1">
        <f t="shared" si="184"/>
        <v>4</v>
      </c>
      <c r="C3891" s="1">
        <f>IF(Systematic[[#This Row],[VariableIndex]]&gt;1,C3890,IF(C3890+1=StepsPerSubsample,0,C3890+1))</f>
        <v>9</v>
      </c>
      <c r="D3891" s="1">
        <f t="shared" si="182"/>
        <v>5</v>
      </c>
      <c r="E3891" s="1" t="str">
        <f>INDEX(Protocol[Mark],MATCH(C3891,Protocol[Step],0))</f>
        <v>9U</v>
      </c>
      <c r="F3891" s="151" t="str">
        <f>INDEX(Variables[Variable],MATCH(Systematic[[#This Row],[VariableIndex]],Variables[Index],0))</f>
        <v>Specific flux (mt)</v>
      </c>
      <c r="G3891" s="134">
        <f>Systematic[[#This Row],[Sample]]*1000000+Systematic[[#This Row],[SubSample]]*10000+Systematic[[#This Row],[VariableIndex]]</f>
        <v>10040005</v>
      </c>
      <c r="H3891" s="134">
        <f>Systematic[[#This Row],[SampleVariableLabel]]+100*Systematic[[#This Row],[State]]</f>
        <v>10040905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10</v>
      </c>
      <c r="B3892" s="1">
        <f t="shared" si="184"/>
        <v>4</v>
      </c>
      <c r="C3892" s="1">
        <f>IF(Systematic[[#This Row],[VariableIndex]]&gt;1,C3891,IF(C3891+1=StepsPerSubsample,0,C3891+1))</f>
        <v>9</v>
      </c>
      <c r="D3892" s="1">
        <f t="shared" si="182"/>
        <v>6</v>
      </c>
      <c r="E3892" s="1" t="str">
        <f>INDEX(Protocol[Mark],MATCH(C3892,Protocol[Step],0))</f>
        <v>9U</v>
      </c>
      <c r="F3892" s="151" t="str">
        <f>INDEX(Variables[Variable],MATCH(Systematic[[#This Row],[VariableIndex]],Variables[Index],0))</f>
        <v>FCR (mt: ROX-corr.)</v>
      </c>
      <c r="G3892" s="134">
        <f>Systematic[[#This Row],[Sample]]*1000000+Systematic[[#This Row],[SubSample]]*10000+Systematic[[#This Row],[VariableIndex]]</f>
        <v>10040006</v>
      </c>
      <c r="H3892" s="134">
        <f>Systematic[[#This Row],[SampleVariableLabel]]+100*Systematic[[#This Row],[State]]</f>
        <v>10040906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10</v>
      </c>
      <c r="B3893" s="1">
        <f t="shared" si="184"/>
        <v>4</v>
      </c>
      <c r="C3893" s="1">
        <f>IF(Systematic[[#This Row],[VariableIndex]]&gt;1,C3892,IF(C3892+1=StepsPerSubsample,0,C3892+1))</f>
        <v>9</v>
      </c>
      <c r="D3893" s="1">
        <f t="shared" si="182"/>
        <v>7</v>
      </c>
      <c r="E3893" s="1" t="str">
        <f>INDEX(Protocol[Mark],MATCH(C3893,Protocol[Step],0))</f>
        <v>9U</v>
      </c>
      <c r="F3893" s="151" t="str">
        <f>INDEX(Variables[Variable],MATCH(Systematic[[#This Row],[VariableIndex]],Variables[Index],0))</f>
        <v>FCR (mt: ROX-corr.)</v>
      </c>
      <c r="G3893" s="134">
        <f>Systematic[[#This Row],[Sample]]*1000000+Systematic[[#This Row],[SubSample]]*10000+Systematic[[#This Row],[VariableIndex]]</f>
        <v>10040007</v>
      </c>
      <c r="H3893" s="134">
        <f>Systematic[[#This Row],[SampleVariableLabel]]+100*Systematic[[#This Row],[State]]</f>
        <v>10040907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10</v>
      </c>
      <c r="B3894" s="1">
        <f t="shared" si="184"/>
        <v>4</v>
      </c>
      <c r="C3894" s="1">
        <f>IF(Systematic[[#This Row],[VariableIndex]]&gt;1,C3893,IF(C3893+1=StepsPerSubsample,0,C3893+1))</f>
        <v>10</v>
      </c>
      <c r="D3894" s="1">
        <f t="shared" si="182"/>
        <v>1</v>
      </c>
      <c r="E3894" s="1" t="str">
        <f>INDEX(Protocol[Mark],MATCH(C3894,Protocol[Step],0))</f>
        <v>9c</v>
      </c>
      <c r="F3894" s="151" t="str">
        <f>INDEX(Variables[Variable],MATCH(Systematic[[#This Row],[VariableIndex]],Variables[Index],0))</f>
        <v>O2 concentration</v>
      </c>
      <c r="G3894" s="134">
        <f>Systematic[[#This Row],[Sample]]*1000000+Systematic[[#This Row],[SubSample]]*10000+Systematic[[#This Row],[VariableIndex]]</f>
        <v>10040001</v>
      </c>
      <c r="H3894" s="134">
        <f>Systematic[[#This Row],[SampleVariableLabel]]+100*Systematic[[#This Row],[State]]</f>
        <v>10041001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10</v>
      </c>
      <c r="B3895" s="1">
        <f t="shared" si="184"/>
        <v>4</v>
      </c>
      <c r="C3895" s="1">
        <f>IF(Systematic[[#This Row],[VariableIndex]]&gt;1,C3894,IF(C3894+1=StepsPerSubsample,0,C3894+1))</f>
        <v>10</v>
      </c>
      <c r="D3895" s="1">
        <f t="shared" si="182"/>
        <v>2</v>
      </c>
      <c r="E3895" s="1" t="str">
        <f>INDEX(Protocol[Mark],MATCH(C3895,Protocol[Step],0))</f>
        <v>9c</v>
      </c>
      <c r="F3895" s="151" t="str">
        <f>INDEX(Variables[Variable],MATCH(Systematic[[#This Row],[VariableIndex]],Variables[Index],0))</f>
        <v>O2 flux per volume</v>
      </c>
      <c r="G3895" s="134">
        <f>Systematic[[#This Row],[Sample]]*1000000+Systematic[[#This Row],[SubSample]]*10000+Systematic[[#This Row],[VariableIndex]]</f>
        <v>10040002</v>
      </c>
      <c r="H3895" s="134">
        <f>Systematic[[#This Row],[SampleVariableLabel]]+100*Systematic[[#This Row],[State]]</f>
        <v>10041002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10</v>
      </c>
      <c r="B3896" s="1">
        <f t="shared" si="184"/>
        <v>4</v>
      </c>
      <c r="C3896" s="1">
        <f>IF(Systematic[[#This Row],[VariableIndex]]&gt;1,C3895,IF(C3895+1=StepsPerSubsample,0,C3895+1))</f>
        <v>10</v>
      </c>
      <c r="D3896" s="1">
        <f t="shared" si="182"/>
        <v>3</v>
      </c>
      <c r="E3896" s="1" t="str">
        <f>INDEX(Protocol[Mark],MATCH(C3896,Protocol[Step],0))</f>
        <v>9c</v>
      </c>
      <c r="F3896" s="151" t="str">
        <f>INDEX(Variables[Variable],MATCH(Systematic[[#This Row],[VariableIndex]],Variables[Index],0))</f>
        <v>Specific flux</v>
      </c>
      <c r="G3896" s="134">
        <f>Systematic[[#This Row],[Sample]]*1000000+Systematic[[#This Row],[SubSample]]*10000+Systematic[[#This Row],[VariableIndex]]</f>
        <v>10040003</v>
      </c>
      <c r="H3896" s="134">
        <f>Systematic[[#This Row],[SampleVariableLabel]]+100*Systematic[[#This Row],[State]]</f>
        <v>10041003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10</v>
      </c>
      <c r="B3897" s="1">
        <f t="shared" si="184"/>
        <v>4</v>
      </c>
      <c r="C3897" s="1">
        <f>IF(Systematic[[#This Row],[VariableIndex]]&gt;1,C3896,IF(C3896+1=StepsPerSubsample,0,C3896+1))</f>
        <v>10</v>
      </c>
      <c r="D3897" s="1">
        <f t="shared" si="182"/>
        <v>4</v>
      </c>
      <c r="E3897" s="1" t="str">
        <f>INDEX(Protocol[Mark],MATCH(C3897,Protocol[Step],0))</f>
        <v>9c</v>
      </c>
      <c r="F3897" s="151" t="str">
        <f>INDEX(Variables[Variable],MATCH(Systematic[[#This Row],[VariableIndex]],Variables[Index],0))</f>
        <v>Flux control ratio</v>
      </c>
      <c r="G3897" s="134">
        <f>Systematic[[#This Row],[Sample]]*1000000+Systematic[[#This Row],[SubSample]]*10000+Systematic[[#This Row],[VariableIndex]]</f>
        <v>10040004</v>
      </c>
      <c r="H3897" s="134">
        <f>Systematic[[#This Row],[SampleVariableLabel]]+100*Systematic[[#This Row],[State]]</f>
        <v>10041004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10</v>
      </c>
      <c r="B3898" s="1">
        <f t="shared" si="184"/>
        <v>4</v>
      </c>
      <c r="C3898" s="1">
        <f>IF(Systematic[[#This Row],[VariableIndex]]&gt;1,C3897,IF(C3897+1=StepsPerSubsample,0,C3897+1))</f>
        <v>10</v>
      </c>
      <c r="D3898" s="1">
        <f t="shared" si="182"/>
        <v>5</v>
      </c>
      <c r="E3898" s="1" t="str">
        <f>INDEX(Protocol[Mark],MATCH(C3898,Protocol[Step],0))</f>
        <v>9c</v>
      </c>
      <c r="F3898" s="151" t="str">
        <f>INDEX(Variables[Variable],MATCH(Systematic[[#This Row],[VariableIndex]],Variables[Index],0))</f>
        <v>Specific flux (mt)</v>
      </c>
      <c r="G3898" s="134">
        <f>Systematic[[#This Row],[Sample]]*1000000+Systematic[[#This Row],[SubSample]]*10000+Systematic[[#This Row],[VariableIndex]]</f>
        <v>10040005</v>
      </c>
      <c r="H3898" s="134">
        <f>Systematic[[#This Row],[SampleVariableLabel]]+100*Systematic[[#This Row],[State]]</f>
        <v>10041005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10</v>
      </c>
      <c r="B3899" s="1">
        <f t="shared" si="184"/>
        <v>4</v>
      </c>
      <c r="C3899" s="1">
        <f>IF(Systematic[[#This Row],[VariableIndex]]&gt;1,C3898,IF(C3898+1=StepsPerSubsample,0,C3898+1))</f>
        <v>10</v>
      </c>
      <c r="D3899" s="1">
        <f t="shared" si="182"/>
        <v>6</v>
      </c>
      <c r="E3899" s="1" t="str">
        <f>INDEX(Protocol[Mark],MATCH(C3899,Protocol[Step],0))</f>
        <v>9c</v>
      </c>
      <c r="F3899" s="151" t="str">
        <f>INDEX(Variables[Variable],MATCH(Systematic[[#This Row],[VariableIndex]],Variables[Index],0))</f>
        <v>FCR (mt: ROX-corr.)</v>
      </c>
      <c r="G3899" s="134">
        <f>Systematic[[#This Row],[Sample]]*1000000+Systematic[[#This Row],[SubSample]]*10000+Systematic[[#This Row],[VariableIndex]]</f>
        <v>10040006</v>
      </c>
      <c r="H3899" s="134">
        <f>Systematic[[#This Row],[SampleVariableLabel]]+100*Systematic[[#This Row],[State]]</f>
        <v>10041006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10</v>
      </c>
      <c r="B3900" s="1">
        <f t="shared" si="184"/>
        <v>4</v>
      </c>
      <c r="C3900" s="1">
        <f>IF(Systematic[[#This Row],[VariableIndex]]&gt;1,C3899,IF(C3899+1=StepsPerSubsample,0,C3899+1))</f>
        <v>10</v>
      </c>
      <c r="D3900" s="1">
        <f t="shared" si="182"/>
        <v>7</v>
      </c>
      <c r="E3900" s="1" t="str">
        <f>INDEX(Protocol[Mark],MATCH(C3900,Protocol[Step],0))</f>
        <v>9c</v>
      </c>
      <c r="F3900" s="151" t="str">
        <f>INDEX(Variables[Variable],MATCH(Systematic[[#This Row],[VariableIndex]],Variables[Index],0))</f>
        <v>FCR (mt: ROX-corr.)</v>
      </c>
      <c r="G3900" s="134">
        <f>Systematic[[#This Row],[Sample]]*1000000+Systematic[[#This Row],[SubSample]]*10000+Systematic[[#This Row],[VariableIndex]]</f>
        <v>10040007</v>
      </c>
      <c r="H3900" s="134">
        <f>Systematic[[#This Row],[SampleVariableLabel]]+100*Systematic[[#This Row],[State]]</f>
        <v>10041007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10</v>
      </c>
      <c r="B3901" s="1">
        <f t="shared" si="184"/>
        <v>4</v>
      </c>
      <c r="C3901" s="1">
        <f>IF(Systematic[[#This Row],[VariableIndex]]&gt;1,C3900,IF(C3900+1=StepsPerSubsample,0,C3900+1))</f>
        <v>11</v>
      </c>
      <c r="D3901" s="1">
        <f t="shared" si="182"/>
        <v>1</v>
      </c>
      <c r="E3901" s="1" t="str">
        <f>INDEX(Protocol[Mark],MATCH(C3901,Protocol[Step],0))</f>
        <v>10Ama</v>
      </c>
      <c r="F3901" s="151" t="str">
        <f>INDEX(Variables[Variable],MATCH(Systematic[[#This Row],[VariableIndex]],Variables[Index],0))</f>
        <v>O2 concentration</v>
      </c>
      <c r="G3901" s="134">
        <f>Systematic[[#This Row],[Sample]]*1000000+Systematic[[#This Row],[SubSample]]*10000+Systematic[[#This Row],[VariableIndex]]</f>
        <v>10040001</v>
      </c>
      <c r="H3901" s="134">
        <f>Systematic[[#This Row],[SampleVariableLabel]]+100*Systematic[[#This Row],[State]]</f>
        <v>10041101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10</v>
      </c>
      <c r="B3902" s="1">
        <f t="shared" si="184"/>
        <v>4</v>
      </c>
      <c r="C3902" s="1">
        <f>IF(Systematic[[#This Row],[VariableIndex]]&gt;1,C3901,IF(C3901+1=StepsPerSubsample,0,C3901+1))</f>
        <v>11</v>
      </c>
      <c r="D3902" s="1">
        <f t="shared" si="182"/>
        <v>2</v>
      </c>
      <c r="E3902" s="1" t="str">
        <f>INDEX(Protocol[Mark],MATCH(C3902,Protocol[Step],0))</f>
        <v>10Ama</v>
      </c>
      <c r="F3902" s="151" t="str">
        <f>INDEX(Variables[Variable],MATCH(Systematic[[#This Row],[VariableIndex]],Variables[Index],0))</f>
        <v>O2 flux per volume</v>
      </c>
      <c r="G3902" s="134">
        <f>Systematic[[#This Row],[Sample]]*1000000+Systematic[[#This Row],[SubSample]]*10000+Systematic[[#This Row],[VariableIndex]]</f>
        <v>10040002</v>
      </c>
      <c r="H3902" s="134">
        <f>Systematic[[#This Row],[SampleVariableLabel]]+100*Systematic[[#This Row],[State]]</f>
        <v>10041102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10</v>
      </c>
      <c r="B3903" s="1">
        <f t="shared" si="184"/>
        <v>4</v>
      </c>
      <c r="C3903" s="1">
        <f>IF(Systematic[[#This Row],[VariableIndex]]&gt;1,C3902,IF(C3902+1=StepsPerSubsample,0,C3902+1))</f>
        <v>11</v>
      </c>
      <c r="D3903" s="1">
        <f t="shared" si="182"/>
        <v>3</v>
      </c>
      <c r="E3903" s="1" t="str">
        <f>INDEX(Protocol[Mark],MATCH(C3903,Protocol[Step],0))</f>
        <v>10Ama</v>
      </c>
      <c r="F3903" s="151" t="str">
        <f>INDEX(Variables[Variable],MATCH(Systematic[[#This Row],[VariableIndex]],Variables[Index],0))</f>
        <v>Specific flux</v>
      </c>
      <c r="G3903" s="134">
        <f>Systematic[[#This Row],[Sample]]*1000000+Systematic[[#This Row],[SubSample]]*10000+Systematic[[#This Row],[VariableIndex]]</f>
        <v>10040003</v>
      </c>
      <c r="H3903" s="134">
        <f>Systematic[[#This Row],[SampleVariableLabel]]+100*Systematic[[#This Row],[State]]</f>
        <v>10041103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10</v>
      </c>
      <c r="B3904" s="1">
        <f t="shared" si="184"/>
        <v>4</v>
      </c>
      <c r="C3904" s="1">
        <f>IF(Systematic[[#This Row],[VariableIndex]]&gt;1,C3903,IF(C3903+1=StepsPerSubsample,0,C3903+1))</f>
        <v>11</v>
      </c>
      <c r="D3904" s="1">
        <f t="shared" si="182"/>
        <v>4</v>
      </c>
      <c r="E3904" s="1" t="str">
        <f>INDEX(Protocol[Mark],MATCH(C3904,Protocol[Step],0))</f>
        <v>10Ama</v>
      </c>
      <c r="F3904" s="151" t="str">
        <f>INDEX(Variables[Variable],MATCH(Systematic[[#This Row],[VariableIndex]],Variables[Index],0))</f>
        <v>Flux control ratio</v>
      </c>
      <c r="G3904" s="134">
        <f>Systematic[[#This Row],[Sample]]*1000000+Systematic[[#This Row],[SubSample]]*10000+Systematic[[#This Row],[VariableIndex]]</f>
        <v>10040004</v>
      </c>
      <c r="H3904" s="134">
        <f>Systematic[[#This Row],[SampleVariableLabel]]+100*Systematic[[#This Row],[State]]</f>
        <v>10041104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10</v>
      </c>
      <c r="B3905" s="1">
        <f t="shared" si="184"/>
        <v>4</v>
      </c>
      <c r="C3905" s="1">
        <f>IF(Systematic[[#This Row],[VariableIndex]]&gt;1,C3904,IF(C3904+1=StepsPerSubsample,0,C3904+1))</f>
        <v>11</v>
      </c>
      <c r="D3905" s="1">
        <f t="shared" si="182"/>
        <v>5</v>
      </c>
      <c r="E3905" s="1" t="str">
        <f>INDEX(Protocol[Mark],MATCH(C3905,Protocol[Step],0))</f>
        <v>10Ama</v>
      </c>
      <c r="F3905" s="151" t="str">
        <f>INDEX(Variables[Variable],MATCH(Systematic[[#This Row],[VariableIndex]],Variables[Index],0))</f>
        <v>Specific flux (mt)</v>
      </c>
      <c r="G3905" s="134">
        <f>Systematic[[#This Row],[Sample]]*1000000+Systematic[[#This Row],[SubSample]]*10000+Systematic[[#This Row],[VariableIndex]]</f>
        <v>10040005</v>
      </c>
      <c r="H3905" s="134">
        <f>Systematic[[#This Row],[SampleVariableLabel]]+100*Systematic[[#This Row],[State]]</f>
        <v>10041105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10</v>
      </c>
      <c r="B3906" s="1">
        <f t="shared" si="184"/>
        <v>4</v>
      </c>
      <c r="C3906" s="1">
        <f>IF(Systematic[[#This Row],[VariableIndex]]&gt;1,C3905,IF(C3905+1=StepsPerSubsample,0,C3905+1))</f>
        <v>11</v>
      </c>
      <c r="D3906" s="1">
        <f t="shared" si="182"/>
        <v>6</v>
      </c>
      <c r="E3906" s="1" t="str">
        <f>INDEX(Protocol[Mark],MATCH(C3906,Protocol[Step],0))</f>
        <v>10Ama</v>
      </c>
      <c r="F3906" s="151" t="str">
        <f>INDEX(Variables[Variable],MATCH(Systematic[[#This Row],[VariableIndex]],Variables[Index],0))</f>
        <v>FCR (mt: ROX-corr.)</v>
      </c>
      <c r="G3906" s="134">
        <f>Systematic[[#This Row],[Sample]]*1000000+Systematic[[#This Row],[SubSample]]*10000+Systematic[[#This Row],[VariableIndex]]</f>
        <v>10040006</v>
      </c>
      <c r="H3906" s="134">
        <f>Systematic[[#This Row],[SampleVariableLabel]]+100*Systematic[[#This Row],[State]]</f>
        <v>10041106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10</v>
      </c>
      <c r="B3907" s="1">
        <f t="shared" si="184"/>
        <v>4</v>
      </c>
      <c r="C3907" s="1">
        <f>IF(Systematic[[#This Row],[VariableIndex]]&gt;1,C3906,IF(C3906+1=StepsPerSubsample,0,C3906+1))</f>
        <v>11</v>
      </c>
      <c r="D3907" s="1">
        <f t="shared" ref="D3907:D3970" si="185">IF(D3906=nVariables,1,D3906+1)</f>
        <v>7</v>
      </c>
      <c r="E3907" s="1" t="str">
        <f>INDEX(Protocol[Mark],MATCH(C3907,Protocol[Step],0))</f>
        <v>10Ama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10040007</v>
      </c>
      <c r="H3907" s="134">
        <f>Systematic[[#This Row],[SampleVariableLabel]]+100*Systematic[[#This Row],[State]]</f>
        <v>10041107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10</v>
      </c>
      <c r="B3908" s="1">
        <f t="shared" si="184"/>
        <v>4</v>
      </c>
      <c r="C3908" s="1">
        <f>IF(Systematic[[#This Row],[VariableIndex]]&gt;1,C3907,IF(C3907+1=StepsPerSubsample,0,C3907+1))</f>
        <v>12</v>
      </c>
      <c r="D3908" s="1">
        <f t="shared" si="185"/>
        <v>1</v>
      </c>
      <c r="E3908" s="1" t="str">
        <f>INDEX(Protocol[Mark],MATCH(C3908,Protocol[Step],0))</f>
        <v>11AsTm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10040001</v>
      </c>
      <c r="H3908" s="134">
        <f>Systematic[[#This Row],[SampleVariableLabel]]+100*Systematic[[#This Row],[State]]</f>
        <v>10041201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10</v>
      </c>
      <c r="B3909" s="1">
        <f t="shared" si="184"/>
        <v>4</v>
      </c>
      <c r="C3909" s="1">
        <f>IF(Systematic[[#This Row],[VariableIndex]]&gt;1,C3908,IF(C3908+1=StepsPerSubsample,0,C3908+1))</f>
        <v>12</v>
      </c>
      <c r="D3909" s="1">
        <f t="shared" si="185"/>
        <v>2</v>
      </c>
      <c r="E3909" s="1" t="str">
        <f>INDEX(Protocol[Mark],MATCH(C3909,Protocol[Step],0))</f>
        <v>11AsTm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10040002</v>
      </c>
      <c r="H3909" s="134">
        <f>Systematic[[#This Row],[SampleVariableLabel]]+100*Systematic[[#This Row],[State]]</f>
        <v>10041202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10</v>
      </c>
      <c r="B3910" s="1">
        <f t="shared" si="184"/>
        <v>4</v>
      </c>
      <c r="C3910" s="1">
        <f>IF(Systematic[[#This Row],[VariableIndex]]&gt;1,C3909,IF(C3909+1=StepsPerSubsample,0,C3909+1))</f>
        <v>12</v>
      </c>
      <c r="D3910" s="1">
        <f t="shared" si="185"/>
        <v>3</v>
      </c>
      <c r="E3910" s="1" t="str">
        <f>INDEX(Protocol[Mark],MATCH(C3910,Protocol[Step],0))</f>
        <v>11AsTm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10040003</v>
      </c>
      <c r="H3910" s="134">
        <f>Systematic[[#This Row],[SampleVariableLabel]]+100*Systematic[[#This Row],[State]]</f>
        <v>10041203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10</v>
      </c>
      <c r="B3911" s="1">
        <f t="shared" si="184"/>
        <v>4</v>
      </c>
      <c r="C3911" s="1">
        <f>IF(Systematic[[#This Row],[VariableIndex]]&gt;1,C3910,IF(C3910+1=StepsPerSubsample,0,C3910+1))</f>
        <v>12</v>
      </c>
      <c r="D3911" s="1">
        <f t="shared" si="185"/>
        <v>4</v>
      </c>
      <c r="E3911" s="1" t="str">
        <f>INDEX(Protocol[Mark],MATCH(C3911,Protocol[Step],0))</f>
        <v>11AsTm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10040004</v>
      </c>
      <c r="H3911" s="134">
        <f>Systematic[[#This Row],[SampleVariableLabel]]+100*Systematic[[#This Row],[State]]</f>
        <v>10041204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10</v>
      </c>
      <c r="B3912" s="1">
        <f t="shared" si="184"/>
        <v>4</v>
      </c>
      <c r="C3912" s="1">
        <f>IF(Systematic[[#This Row],[VariableIndex]]&gt;1,C3911,IF(C3911+1=StepsPerSubsample,0,C3911+1))</f>
        <v>12</v>
      </c>
      <c r="D3912" s="1">
        <f t="shared" si="185"/>
        <v>5</v>
      </c>
      <c r="E3912" s="1" t="str">
        <f>INDEX(Protocol[Mark],MATCH(C3912,Protocol[Step],0))</f>
        <v>11AsTm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10040005</v>
      </c>
      <c r="H3912" s="134">
        <f>Systematic[[#This Row],[SampleVariableLabel]]+100*Systematic[[#This Row],[State]]</f>
        <v>10041205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10</v>
      </c>
      <c r="B3913" s="1">
        <f t="shared" si="184"/>
        <v>4</v>
      </c>
      <c r="C3913" s="1">
        <f>IF(Systematic[[#This Row],[VariableIndex]]&gt;1,C3912,IF(C3912+1=StepsPerSubsample,0,C3912+1))</f>
        <v>12</v>
      </c>
      <c r="D3913" s="1">
        <f t="shared" si="185"/>
        <v>6</v>
      </c>
      <c r="E3913" s="1" t="str">
        <f>INDEX(Protocol[Mark],MATCH(C3913,Protocol[Step],0))</f>
        <v>11AsTm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10040006</v>
      </c>
      <c r="H3913" s="134">
        <f>Systematic[[#This Row],[SampleVariableLabel]]+100*Systematic[[#This Row],[State]]</f>
        <v>10041206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10</v>
      </c>
      <c r="B3914" s="1">
        <f t="shared" si="184"/>
        <v>4</v>
      </c>
      <c r="C3914" s="1">
        <f>IF(Systematic[[#This Row],[VariableIndex]]&gt;1,C3913,IF(C3913+1=StepsPerSubsample,0,C3913+1))</f>
        <v>12</v>
      </c>
      <c r="D3914" s="1">
        <f t="shared" si="185"/>
        <v>7</v>
      </c>
      <c r="E3914" s="1" t="str">
        <f>INDEX(Protocol[Mark],MATCH(C3914,Protocol[Step],0))</f>
        <v>11AsTm</v>
      </c>
      <c r="F3914" s="151" t="str">
        <f>INDEX(Variables[Variable],MATCH(Systematic[[#This Row],[VariableIndex]],Variables[Index],0))</f>
        <v>FCR (mt: ROX-corr.)</v>
      </c>
      <c r="G3914" s="134">
        <f>Systematic[[#This Row],[Sample]]*1000000+Systematic[[#This Row],[SubSample]]*10000+Systematic[[#This Row],[VariableIndex]]</f>
        <v>10040007</v>
      </c>
      <c r="H3914" s="134">
        <f>Systematic[[#This Row],[SampleVariableLabel]]+100*Systematic[[#This Row],[State]]</f>
        <v>10041207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10</v>
      </c>
      <c r="B3915" s="1">
        <f t="shared" si="184"/>
        <v>4</v>
      </c>
      <c r="C3915" s="1">
        <f>IF(Systematic[[#This Row],[VariableIndex]]&gt;1,C3914,IF(C3914+1=StepsPerSubsample,0,C3914+1))</f>
        <v>13</v>
      </c>
      <c r="D3915" s="1">
        <f t="shared" si="185"/>
        <v>1</v>
      </c>
      <c r="E3915" s="1" t="str">
        <f>INDEX(Protocol[Mark],MATCH(C3915,Protocol[Step],0))</f>
        <v>12Azd</v>
      </c>
      <c r="F3915" s="151" t="str">
        <f>INDEX(Variables[Variable],MATCH(Systematic[[#This Row],[VariableIndex]],Variables[Index],0))</f>
        <v>O2 concentration</v>
      </c>
      <c r="G3915" s="134">
        <f>Systematic[[#This Row],[Sample]]*1000000+Systematic[[#This Row],[SubSample]]*10000+Systematic[[#This Row],[VariableIndex]]</f>
        <v>10040001</v>
      </c>
      <c r="H3915" s="134">
        <f>Systematic[[#This Row],[SampleVariableLabel]]+100*Systematic[[#This Row],[State]]</f>
        <v>10041301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10</v>
      </c>
      <c r="B3916" s="1">
        <f t="shared" si="184"/>
        <v>4</v>
      </c>
      <c r="C3916" s="1">
        <f>IF(Systematic[[#This Row],[VariableIndex]]&gt;1,C3915,IF(C3915+1=StepsPerSubsample,0,C3915+1))</f>
        <v>13</v>
      </c>
      <c r="D3916" s="1">
        <f t="shared" si="185"/>
        <v>2</v>
      </c>
      <c r="E3916" s="1" t="str">
        <f>INDEX(Protocol[Mark],MATCH(C3916,Protocol[Step],0))</f>
        <v>12Azd</v>
      </c>
      <c r="F3916" s="151" t="str">
        <f>INDEX(Variables[Variable],MATCH(Systematic[[#This Row],[VariableIndex]],Variables[Index],0))</f>
        <v>O2 flux per volume</v>
      </c>
      <c r="G3916" s="134">
        <f>Systematic[[#This Row],[Sample]]*1000000+Systematic[[#This Row],[SubSample]]*10000+Systematic[[#This Row],[VariableIndex]]</f>
        <v>10040002</v>
      </c>
      <c r="H3916" s="134">
        <f>Systematic[[#This Row],[SampleVariableLabel]]+100*Systematic[[#This Row],[State]]</f>
        <v>10041302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10</v>
      </c>
      <c r="B3917" s="1">
        <f t="shared" si="184"/>
        <v>4</v>
      </c>
      <c r="C3917" s="1">
        <f>IF(Systematic[[#This Row],[VariableIndex]]&gt;1,C3916,IF(C3916+1=StepsPerSubsample,0,C3916+1))</f>
        <v>13</v>
      </c>
      <c r="D3917" s="1">
        <f t="shared" si="185"/>
        <v>3</v>
      </c>
      <c r="E3917" s="1" t="str">
        <f>INDEX(Protocol[Mark],MATCH(C3917,Protocol[Step],0))</f>
        <v>12Azd</v>
      </c>
      <c r="F3917" s="151" t="str">
        <f>INDEX(Variables[Variable],MATCH(Systematic[[#This Row],[VariableIndex]],Variables[Index],0))</f>
        <v>Specific flux</v>
      </c>
      <c r="G3917" s="134">
        <f>Systematic[[#This Row],[Sample]]*1000000+Systematic[[#This Row],[SubSample]]*10000+Systematic[[#This Row],[VariableIndex]]</f>
        <v>10040003</v>
      </c>
      <c r="H3917" s="134">
        <f>Systematic[[#This Row],[SampleVariableLabel]]+100*Systematic[[#This Row],[State]]</f>
        <v>10041303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10</v>
      </c>
      <c r="B3918" s="1">
        <f t="shared" si="184"/>
        <v>4</v>
      </c>
      <c r="C3918" s="1">
        <f>IF(Systematic[[#This Row],[VariableIndex]]&gt;1,C3917,IF(C3917+1=StepsPerSubsample,0,C3917+1))</f>
        <v>13</v>
      </c>
      <c r="D3918" s="1">
        <f t="shared" si="185"/>
        <v>4</v>
      </c>
      <c r="E3918" s="1" t="str">
        <f>INDEX(Protocol[Mark],MATCH(C3918,Protocol[Step],0))</f>
        <v>12Azd</v>
      </c>
      <c r="F3918" s="151" t="str">
        <f>INDEX(Variables[Variable],MATCH(Systematic[[#This Row],[VariableIndex]],Variables[Index],0))</f>
        <v>Flux control ratio</v>
      </c>
      <c r="G3918" s="134">
        <f>Systematic[[#This Row],[Sample]]*1000000+Systematic[[#This Row],[SubSample]]*10000+Systematic[[#This Row],[VariableIndex]]</f>
        <v>10040004</v>
      </c>
      <c r="H3918" s="134">
        <f>Systematic[[#This Row],[SampleVariableLabel]]+100*Systematic[[#This Row],[State]]</f>
        <v>10041304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10</v>
      </c>
      <c r="B3919" s="1">
        <f t="shared" si="184"/>
        <v>4</v>
      </c>
      <c r="C3919" s="1">
        <f>IF(Systematic[[#This Row],[VariableIndex]]&gt;1,C3918,IF(C3918+1=StepsPerSubsample,0,C3918+1))</f>
        <v>13</v>
      </c>
      <c r="D3919" s="1">
        <f t="shared" si="185"/>
        <v>5</v>
      </c>
      <c r="E3919" s="1" t="str">
        <f>INDEX(Protocol[Mark],MATCH(C3919,Protocol[Step],0))</f>
        <v>12Azd</v>
      </c>
      <c r="F3919" s="151" t="str">
        <f>INDEX(Variables[Variable],MATCH(Systematic[[#This Row],[VariableIndex]],Variables[Index],0))</f>
        <v>Specific flux (mt)</v>
      </c>
      <c r="G3919" s="134">
        <f>Systematic[[#This Row],[Sample]]*1000000+Systematic[[#This Row],[SubSample]]*10000+Systematic[[#This Row],[VariableIndex]]</f>
        <v>10040005</v>
      </c>
      <c r="H3919" s="134">
        <f>Systematic[[#This Row],[SampleVariableLabel]]+100*Systematic[[#This Row],[State]]</f>
        <v>10041305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10</v>
      </c>
      <c r="B3920" s="1">
        <f t="shared" si="184"/>
        <v>4</v>
      </c>
      <c r="C3920" s="1">
        <f>IF(Systematic[[#This Row],[VariableIndex]]&gt;1,C3919,IF(C3919+1=StepsPerSubsample,0,C3919+1))</f>
        <v>13</v>
      </c>
      <c r="D3920" s="1">
        <f t="shared" si="185"/>
        <v>6</v>
      </c>
      <c r="E3920" s="1" t="str">
        <f>INDEX(Protocol[Mark],MATCH(C3920,Protocol[Step],0))</f>
        <v>12Azd</v>
      </c>
      <c r="F3920" s="151" t="str">
        <f>INDEX(Variables[Variable],MATCH(Systematic[[#This Row],[VariableIndex]],Variables[Index],0))</f>
        <v>FCR (mt: ROX-corr.)</v>
      </c>
      <c r="G3920" s="134">
        <f>Systematic[[#This Row],[Sample]]*1000000+Systematic[[#This Row],[SubSample]]*10000+Systematic[[#This Row],[VariableIndex]]</f>
        <v>10040006</v>
      </c>
      <c r="H3920" s="134">
        <f>Systematic[[#This Row],[SampleVariableLabel]]+100*Systematic[[#This Row],[State]]</f>
        <v>10041306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10</v>
      </c>
      <c r="B3921" s="1">
        <f t="shared" si="184"/>
        <v>4</v>
      </c>
      <c r="C3921" s="1">
        <f>IF(Systematic[[#This Row],[VariableIndex]]&gt;1,C3920,IF(C3920+1=StepsPerSubsample,0,C3920+1))</f>
        <v>13</v>
      </c>
      <c r="D3921" s="1">
        <f t="shared" si="185"/>
        <v>7</v>
      </c>
      <c r="E3921" s="1" t="str">
        <f>INDEX(Protocol[Mark],MATCH(C3921,Protocol[Step],0))</f>
        <v>12Azd</v>
      </c>
      <c r="F3921" s="151" t="str">
        <f>INDEX(Variables[Variable],MATCH(Systematic[[#This Row],[VariableIndex]],Variables[Index],0))</f>
        <v>FCR (mt: ROX-corr.)</v>
      </c>
      <c r="G3921" s="134">
        <f>Systematic[[#This Row],[Sample]]*1000000+Systematic[[#This Row],[SubSample]]*10000+Systematic[[#This Row],[VariableIndex]]</f>
        <v>10040007</v>
      </c>
      <c r="H3921" s="134">
        <f>Systematic[[#This Row],[SampleVariableLabel]]+100*Systematic[[#This Row],[State]]</f>
        <v>10041307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11</v>
      </c>
      <c r="B3922" s="1">
        <f t="shared" si="184"/>
        <v>1</v>
      </c>
      <c r="C3922" s="1">
        <f>IF(Systematic[[#This Row],[VariableIndex]]&gt;1,C3921,IF(C3921+1=StepsPerSubsample,0,C3921+1))</f>
        <v>0</v>
      </c>
      <c r="D3922" s="1">
        <f t="shared" si="185"/>
        <v>1</v>
      </c>
      <c r="E3922" s="1" t="str">
        <f>INDEX(Protocol[Mark],MATCH(C3922,Protocol[Step],0))</f>
        <v>1ce</v>
      </c>
      <c r="F3922" s="151" t="str">
        <f>INDEX(Variables[Variable],MATCH(Systematic[[#This Row],[VariableIndex]],Variables[Index],0))</f>
        <v>O2 concentration</v>
      </c>
      <c r="G3922" s="134">
        <f>Systematic[[#This Row],[Sample]]*1000000+Systematic[[#This Row],[SubSample]]*10000+Systematic[[#This Row],[VariableIndex]]</f>
        <v>11010001</v>
      </c>
      <c r="H3922" s="134">
        <f>Systematic[[#This Row],[SampleVariableLabel]]+100*Systematic[[#This Row],[State]]</f>
        <v>11010001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11</v>
      </c>
      <c r="B3923" s="1">
        <f t="shared" si="184"/>
        <v>1</v>
      </c>
      <c r="C3923" s="1">
        <f>IF(Systematic[[#This Row],[VariableIndex]]&gt;1,C3922,IF(C3922+1=StepsPerSubsample,0,C3922+1))</f>
        <v>0</v>
      </c>
      <c r="D3923" s="1">
        <f t="shared" si="185"/>
        <v>2</v>
      </c>
      <c r="E3923" s="1" t="str">
        <f>INDEX(Protocol[Mark],MATCH(C3923,Protocol[Step],0))</f>
        <v>1ce</v>
      </c>
      <c r="F3923" s="151" t="str">
        <f>INDEX(Variables[Variable],MATCH(Systematic[[#This Row],[VariableIndex]],Variables[Index],0))</f>
        <v>O2 flux per volume</v>
      </c>
      <c r="G3923" s="134">
        <f>Systematic[[#This Row],[Sample]]*1000000+Systematic[[#This Row],[SubSample]]*10000+Systematic[[#This Row],[VariableIndex]]</f>
        <v>11010002</v>
      </c>
      <c r="H3923" s="134">
        <f>Systematic[[#This Row],[SampleVariableLabel]]+100*Systematic[[#This Row],[State]]</f>
        <v>11010002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11</v>
      </c>
      <c r="B3924" s="1">
        <f t="shared" si="184"/>
        <v>1</v>
      </c>
      <c r="C3924" s="1">
        <f>IF(Systematic[[#This Row],[VariableIndex]]&gt;1,C3923,IF(C3923+1=StepsPerSubsample,0,C3923+1))</f>
        <v>0</v>
      </c>
      <c r="D3924" s="1">
        <f t="shared" si="185"/>
        <v>3</v>
      </c>
      <c r="E3924" s="1" t="str">
        <f>INDEX(Protocol[Mark],MATCH(C3924,Protocol[Step],0))</f>
        <v>1ce</v>
      </c>
      <c r="F3924" s="151" t="str">
        <f>INDEX(Variables[Variable],MATCH(Systematic[[#This Row],[VariableIndex]],Variables[Index],0))</f>
        <v>Specific flux</v>
      </c>
      <c r="G3924" s="134">
        <f>Systematic[[#This Row],[Sample]]*1000000+Systematic[[#This Row],[SubSample]]*10000+Systematic[[#This Row],[VariableIndex]]</f>
        <v>11010003</v>
      </c>
      <c r="H3924" s="134">
        <f>Systematic[[#This Row],[SampleVariableLabel]]+100*Systematic[[#This Row],[State]]</f>
        <v>11010003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11</v>
      </c>
      <c r="B3925" s="1">
        <f t="shared" si="184"/>
        <v>1</v>
      </c>
      <c r="C3925" s="1">
        <f>IF(Systematic[[#This Row],[VariableIndex]]&gt;1,C3924,IF(C3924+1=StepsPerSubsample,0,C3924+1))</f>
        <v>0</v>
      </c>
      <c r="D3925" s="1">
        <f t="shared" si="185"/>
        <v>4</v>
      </c>
      <c r="E3925" s="1" t="str">
        <f>INDEX(Protocol[Mark],MATCH(C3925,Protocol[Step],0))</f>
        <v>1ce</v>
      </c>
      <c r="F3925" s="151" t="str">
        <f>INDEX(Variables[Variable],MATCH(Systematic[[#This Row],[VariableIndex]],Variables[Index],0))</f>
        <v>Flux control ratio</v>
      </c>
      <c r="G3925" s="134">
        <f>Systematic[[#This Row],[Sample]]*1000000+Systematic[[#This Row],[SubSample]]*10000+Systematic[[#This Row],[VariableIndex]]</f>
        <v>11010004</v>
      </c>
      <c r="H3925" s="134">
        <f>Systematic[[#This Row],[SampleVariableLabel]]+100*Systematic[[#This Row],[State]]</f>
        <v>11010004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11</v>
      </c>
      <c r="B3926" s="1">
        <f t="shared" si="184"/>
        <v>1</v>
      </c>
      <c r="C3926" s="1">
        <f>IF(Systematic[[#This Row],[VariableIndex]]&gt;1,C3925,IF(C3925+1=StepsPerSubsample,0,C3925+1))</f>
        <v>0</v>
      </c>
      <c r="D3926" s="1">
        <f t="shared" si="185"/>
        <v>5</v>
      </c>
      <c r="E3926" s="1" t="str">
        <f>INDEX(Protocol[Mark],MATCH(C3926,Protocol[Step],0))</f>
        <v>1ce</v>
      </c>
      <c r="F3926" s="151" t="str">
        <f>INDEX(Variables[Variable],MATCH(Systematic[[#This Row],[VariableIndex]],Variables[Index],0))</f>
        <v>Specific flux (mt)</v>
      </c>
      <c r="G3926" s="134">
        <f>Systematic[[#This Row],[Sample]]*1000000+Systematic[[#This Row],[SubSample]]*10000+Systematic[[#This Row],[VariableIndex]]</f>
        <v>11010005</v>
      </c>
      <c r="H3926" s="134">
        <f>Systematic[[#This Row],[SampleVariableLabel]]+100*Systematic[[#This Row],[State]]</f>
        <v>11010005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11</v>
      </c>
      <c r="B3927" s="1">
        <f t="shared" si="184"/>
        <v>1</v>
      </c>
      <c r="C3927" s="1">
        <f>IF(Systematic[[#This Row],[VariableIndex]]&gt;1,C3926,IF(C3926+1=StepsPerSubsample,0,C3926+1))</f>
        <v>0</v>
      </c>
      <c r="D3927" s="1">
        <f t="shared" si="185"/>
        <v>6</v>
      </c>
      <c r="E3927" s="1" t="str">
        <f>INDEX(Protocol[Mark],MATCH(C3927,Protocol[Step],0))</f>
        <v>1ce</v>
      </c>
      <c r="F3927" s="151" t="str">
        <f>INDEX(Variables[Variable],MATCH(Systematic[[#This Row],[VariableIndex]],Variables[Index],0))</f>
        <v>FCR (mt: ROX-corr.)</v>
      </c>
      <c r="G3927" s="134">
        <f>Systematic[[#This Row],[Sample]]*1000000+Systematic[[#This Row],[SubSample]]*10000+Systematic[[#This Row],[VariableIndex]]</f>
        <v>11010006</v>
      </c>
      <c r="H3927" s="134">
        <f>Systematic[[#This Row],[SampleVariableLabel]]+100*Systematic[[#This Row],[State]]</f>
        <v>11010006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11</v>
      </c>
      <c r="B3928" s="1">
        <f t="shared" si="184"/>
        <v>1</v>
      </c>
      <c r="C3928" s="1">
        <f>IF(Systematic[[#This Row],[VariableIndex]]&gt;1,C3927,IF(C3927+1=StepsPerSubsample,0,C3927+1))</f>
        <v>0</v>
      </c>
      <c r="D3928" s="1">
        <f t="shared" si="185"/>
        <v>7</v>
      </c>
      <c r="E3928" s="1" t="str">
        <f>INDEX(Protocol[Mark],MATCH(C3928,Protocol[Step],0))</f>
        <v>1ce</v>
      </c>
      <c r="F3928" s="151" t="str">
        <f>INDEX(Variables[Variable],MATCH(Systematic[[#This Row],[VariableIndex]],Variables[Index],0))</f>
        <v>FCR (mt: ROX-corr.)</v>
      </c>
      <c r="G3928" s="134">
        <f>Systematic[[#This Row],[Sample]]*1000000+Systematic[[#This Row],[SubSample]]*10000+Systematic[[#This Row],[VariableIndex]]</f>
        <v>11010007</v>
      </c>
      <c r="H3928" s="134">
        <f>Systematic[[#This Row],[SampleVariableLabel]]+100*Systematic[[#This Row],[State]]</f>
        <v>11010007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11</v>
      </c>
      <c r="B3929" s="1">
        <f t="shared" si="184"/>
        <v>1</v>
      </c>
      <c r="C3929" s="1">
        <f>IF(Systematic[[#This Row],[VariableIndex]]&gt;1,C3928,IF(C3928+1=StepsPerSubsample,0,C3928+1))</f>
        <v>1</v>
      </c>
      <c r="D3929" s="1">
        <f t="shared" si="185"/>
        <v>1</v>
      </c>
      <c r="E3929" s="1" t="str">
        <f>INDEX(Protocol[Mark],MATCH(C3929,Protocol[Step],0))</f>
        <v>2P10</v>
      </c>
      <c r="F3929" s="151" t="str">
        <f>INDEX(Variables[Variable],MATCH(Systematic[[#This Row],[VariableIndex]],Variables[Index],0))</f>
        <v>O2 concentration</v>
      </c>
      <c r="G3929" s="134">
        <f>Systematic[[#This Row],[Sample]]*1000000+Systematic[[#This Row],[SubSample]]*10000+Systematic[[#This Row],[VariableIndex]]</f>
        <v>11010001</v>
      </c>
      <c r="H3929" s="134">
        <f>Systematic[[#This Row],[SampleVariableLabel]]+100*Systematic[[#This Row],[State]]</f>
        <v>11010101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11</v>
      </c>
      <c r="B3930" s="1">
        <f t="shared" si="184"/>
        <v>1</v>
      </c>
      <c r="C3930" s="1">
        <f>IF(Systematic[[#This Row],[VariableIndex]]&gt;1,C3929,IF(C3929+1=StepsPerSubsample,0,C3929+1))</f>
        <v>1</v>
      </c>
      <c r="D3930" s="1">
        <f t="shared" si="185"/>
        <v>2</v>
      </c>
      <c r="E3930" s="1" t="str">
        <f>INDEX(Protocol[Mark],MATCH(C3930,Protocol[Step],0))</f>
        <v>2P10</v>
      </c>
      <c r="F3930" s="151" t="str">
        <f>INDEX(Variables[Variable],MATCH(Systematic[[#This Row],[VariableIndex]],Variables[Index],0))</f>
        <v>O2 flux per volume</v>
      </c>
      <c r="G3930" s="134">
        <f>Systematic[[#This Row],[Sample]]*1000000+Systematic[[#This Row],[SubSample]]*10000+Systematic[[#This Row],[VariableIndex]]</f>
        <v>11010002</v>
      </c>
      <c r="H3930" s="134">
        <f>Systematic[[#This Row],[SampleVariableLabel]]+100*Systematic[[#This Row],[State]]</f>
        <v>11010102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11</v>
      </c>
      <c r="B3931" s="1">
        <f t="shared" si="184"/>
        <v>1</v>
      </c>
      <c r="C3931" s="1">
        <f>IF(Systematic[[#This Row],[VariableIndex]]&gt;1,C3930,IF(C3930+1=StepsPerSubsample,0,C3930+1))</f>
        <v>1</v>
      </c>
      <c r="D3931" s="1">
        <f t="shared" si="185"/>
        <v>3</v>
      </c>
      <c r="E3931" s="1" t="str">
        <f>INDEX(Protocol[Mark],MATCH(C3931,Protocol[Step],0))</f>
        <v>2P10</v>
      </c>
      <c r="F3931" s="151" t="str">
        <f>INDEX(Variables[Variable],MATCH(Systematic[[#This Row],[VariableIndex]],Variables[Index],0))</f>
        <v>Specific flux</v>
      </c>
      <c r="G3931" s="134">
        <f>Systematic[[#This Row],[Sample]]*1000000+Systematic[[#This Row],[SubSample]]*10000+Systematic[[#This Row],[VariableIndex]]</f>
        <v>11010003</v>
      </c>
      <c r="H3931" s="134">
        <f>Systematic[[#This Row],[SampleVariableLabel]]+100*Systematic[[#This Row],[State]]</f>
        <v>11010103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11</v>
      </c>
      <c r="B3932" s="1">
        <f t="shared" si="184"/>
        <v>1</v>
      </c>
      <c r="C3932" s="1">
        <f>IF(Systematic[[#This Row],[VariableIndex]]&gt;1,C3931,IF(C3931+1=StepsPerSubsample,0,C3931+1))</f>
        <v>1</v>
      </c>
      <c r="D3932" s="1">
        <f t="shared" si="185"/>
        <v>4</v>
      </c>
      <c r="E3932" s="1" t="str">
        <f>INDEX(Protocol[Mark],MATCH(C3932,Protocol[Step],0))</f>
        <v>2P10</v>
      </c>
      <c r="F3932" s="151" t="str">
        <f>INDEX(Variables[Variable],MATCH(Systematic[[#This Row],[VariableIndex]],Variables[Index],0))</f>
        <v>Flux control ratio</v>
      </c>
      <c r="G3932" s="134">
        <f>Systematic[[#This Row],[Sample]]*1000000+Systematic[[#This Row],[SubSample]]*10000+Systematic[[#This Row],[VariableIndex]]</f>
        <v>11010004</v>
      </c>
      <c r="H3932" s="134">
        <f>Systematic[[#This Row],[SampleVariableLabel]]+100*Systematic[[#This Row],[State]]</f>
        <v>11010104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11</v>
      </c>
      <c r="B3933" s="1">
        <f t="shared" si="184"/>
        <v>1</v>
      </c>
      <c r="C3933" s="1">
        <f>IF(Systematic[[#This Row],[VariableIndex]]&gt;1,C3932,IF(C3932+1=StepsPerSubsample,0,C3932+1))</f>
        <v>1</v>
      </c>
      <c r="D3933" s="1">
        <f t="shared" si="185"/>
        <v>5</v>
      </c>
      <c r="E3933" s="1" t="str">
        <f>INDEX(Protocol[Mark],MATCH(C3933,Protocol[Step],0))</f>
        <v>2P10</v>
      </c>
      <c r="F3933" s="151" t="str">
        <f>INDEX(Variables[Variable],MATCH(Systematic[[#This Row],[VariableIndex]],Variables[Index],0))</f>
        <v>Specific flux (mt)</v>
      </c>
      <c r="G3933" s="134">
        <f>Systematic[[#This Row],[Sample]]*1000000+Systematic[[#This Row],[SubSample]]*10000+Systematic[[#This Row],[VariableIndex]]</f>
        <v>11010005</v>
      </c>
      <c r="H3933" s="134">
        <f>Systematic[[#This Row],[SampleVariableLabel]]+100*Systematic[[#This Row],[State]]</f>
        <v>11010105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11</v>
      </c>
      <c r="B3934" s="1">
        <f t="shared" si="184"/>
        <v>1</v>
      </c>
      <c r="C3934" s="1">
        <f>IF(Systematic[[#This Row],[VariableIndex]]&gt;1,C3933,IF(C3933+1=StepsPerSubsample,0,C3933+1))</f>
        <v>1</v>
      </c>
      <c r="D3934" s="1">
        <f t="shared" si="185"/>
        <v>6</v>
      </c>
      <c r="E3934" s="1" t="str">
        <f>INDEX(Protocol[Mark],MATCH(C3934,Protocol[Step],0))</f>
        <v>2P10</v>
      </c>
      <c r="F3934" s="151" t="str">
        <f>INDEX(Variables[Variable],MATCH(Systematic[[#This Row],[VariableIndex]],Variables[Index],0))</f>
        <v>FCR (mt: ROX-corr.)</v>
      </c>
      <c r="G3934" s="134">
        <f>Systematic[[#This Row],[Sample]]*1000000+Systematic[[#This Row],[SubSample]]*10000+Systematic[[#This Row],[VariableIndex]]</f>
        <v>11010006</v>
      </c>
      <c r="H3934" s="134">
        <f>Systematic[[#This Row],[SampleVariableLabel]]+100*Systematic[[#This Row],[State]]</f>
        <v>11010106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11</v>
      </c>
      <c r="B3935" s="1">
        <f t="shared" si="184"/>
        <v>1</v>
      </c>
      <c r="C3935" s="1">
        <f>IF(Systematic[[#This Row],[VariableIndex]]&gt;1,C3934,IF(C3934+1=StepsPerSubsample,0,C3934+1))</f>
        <v>1</v>
      </c>
      <c r="D3935" s="1">
        <f t="shared" si="185"/>
        <v>7</v>
      </c>
      <c r="E3935" s="1" t="str">
        <f>INDEX(Protocol[Mark],MATCH(C3935,Protocol[Step],0))</f>
        <v>2P10</v>
      </c>
      <c r="F3935" s="151" t="str">
        <f>INDEX(Variables[Variable],MATCH(Systematic[[#This Row],[VariableIndex]],Variables[Index],0))</f>
        <v>FCR (mt: ROX-corr.)</v>
      </c>
      <c r="G3935" s="134">
        <f>Systematic[[#This Row],[Sample]]*1000000+Systematic[[#This Row],[SubSample]]*10000+Systematic[[#This Row],[VariableIndex]]</f>
        <v>11010007</v>
      </c>
      <c r="H3935" s="134">
        <f>Systematic[[#This Row],[SampleVariableLabel]]+100*Systematic[[#This Row],[State]]</f>
        <v>11010107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11</v>
      </c>
      <c r="B3936" s="1">
        <f t="shared" si="184"/>
        <v>1</v>
      </c>
      <c r="C3936" s="1">
        <f>IF(Systematic[[#This Row],[VariableIndex]]&gt;1,C3935,IF(C3935+1=StepsPerSubsample,0,C3935+1))</f>
        <v>2</v>
      </c>
      <c r="D3936" s="1">
        <f t="shared" si="185"/>
        <v>1</v>
      </c>
      <c r="E3936" s="1" t="str">
        <f>INDEX(Protocol[Mark],MATCH(C3936,Protocol[Step],0))</f>
        <v>3Omy</v>
      </c>
      <c r="F3936" s="151" t="str">
        <f>INDEX(Variables[Variable],MATCH(Systematic[[#This Row],[VariableIndex]],Variables[Index],0))</f>
        <v>O2 concentration</v>
      </c>
      <c r="G3936" s="134">
        <f>Systematic[[#This Row],[Sample]]*1000000+Systematic[[#This Row],[SubSample]]*10000+Systematic[[#This Row],[VariableIndex]]</f>
        <v>11010001</v>
      </c>
      <c r="H3936" s="134">
        <f>Systematic[[#This Row],[SampleVariableLabel]]+100*Systematic[[#This Row],[State]]</f>
        <v>11010201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11</v>
      </c>
      <c r="B3937" s="1">
        <f t="shared" si="184"/>
        <v>1</v>
      </c>
      <c r="C3937" s="1">
        <f>IF(Systematic[[#This Row],[VariableIndex]]&gt;1,C3936,IF(C3936+1=StepsPerSubsample,0,C3936+1))</f>
        <v>2</v>
      </c>
      <c r="D3937" s="1">
        <f t="shared" si="185"/>
        <v>2</v>
      </c>
      <c r="E3937" s="1" t="str">
        <f>INDEX(Protocol[Mark],MATCH(C3937,Protocol[Step],0))</f>
        <v>3Omy</v>
      </c>
      <c r="F3937" s="151" t="str">
        <f>INDEX(Variables[Variable],MATCH(Systematic[[#This Row],[VariableIndex]],Variables[Index],0))</f>
        <v>O2 flux per volume</v>
      </c>
      <c r="G3937" s="134">
        <f>Systematic[[#This Row],[Sample]]*1000000+Systematic[[#This Row],[SubSample]]*10000+Systematic[[#This Row],[VariableIndex]]</f>
        <v>11010002</v>
      </c>
      <c r="H3937" s="134">
        <f>Systematic[[#This Row],[SampleVariableLabel]]+100*Systematic[[#This Row],[State]]</f>
        <v>11010202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11</v>
      </c>
      <c r="B3938" s="1">
        <f t="shared" si="184"/>
        <v>1</v>
      </c>
      <c r="C3938" s="1">
        <f>IF(Systematic[[#This Row],[VariableIndex]]&gt;1,C3937,IF(C3937+1=StepsPerSubsample,0,C3937+1))</f>
        <v>2</v>
      </c>
      <c r="D3938" s="1">
        <f t="shared" si="185"/>
        <v>3</v>
      </c>
      <c r="E3938" s="1" t="str">
        <f>INDEX(Protocol[Mark],MATCH(C3938,Protocol[Step],0))</f>
        <v>3Omy</v>
      </c>
      <c r="F3938" s="151" t="str">
        <f>INDEX(Variables[Variable],MATCH(Systematic[[#This Row],[VariableIndex]],Variables[Index],0))</f>
        <v>Specific flux</v>
      </c>
      <c r="G3938" s="134">
        <f>Systematic[[#This Row],[Sample]]*1000000+Systematic[[#This Row],[SubSample]]*10000+Systematic[[#This Row],[VariableIndex]]</f>
        <v>11010003</v>
      </c>
      <c r="H3938" s="134">
        <f>Systematic[[#This Row],[SampleVariableLabel]]+100*Systematic[[#This Row],[State]]</f>
        <v>11010203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11</v>
      </c>
      <c r="B3939" s="1">
        <f t="shared" si="184"/>
        <v>1</v>
      </c>
      <c r="C3939" s="1">
        <f>IF(Systematic[[#This Row],[VariableIndex]]&gt;1,C3938,IF(C3938+1=StepsPerSubsample,0,C3938+1))</f>
        <v>2</v>
      </c>
      <c r="D3939" s="1">
        <f t="shared" si="185"/>
        <v>4</v>
      </c>
      <c r="E3939" s="1" t="str">
        <f>INDEX(Protocol[Mark],MATCH(C3939,Protocol[Step],0))</f>
        <v>3Omy</v>
      </c>
      <c r="F3939" s="151" t="str">
        <f>INDEX(Variables[Variable],MATCH(Systematic[[#This Row],[VariableIndex]],Variables[Index],0))</f>
        <v>Flux control ratio</v>
      </c>
      <c r="G3939" s="134">
        <f>Systematic[[#This Row],[Sample]]*1000000+Systematic[[#This Row],[SubSample]]*10000+Systematic[[#This Row],[VariableIndex]]</f>
        <v>11010004</v>
      </c>
      <c r="H3939" s="134">
        <f>Systematic[[#This Row],[SampleVariableLabel]]+100*Systematic[[#This Row],[State]]</f>
        <v>11010204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11</v>
      </c>
      <c r="B3940" s="1">
        <f t="shared" si="184"/>
        <v>1</v>
      </c>
      <c r="C3940" s="1">
        <f>IF(Systematic[[#This Row],[VariableIndex]]&gt;1,C3939,IF(C3939+1=StepsPerSubsample,0,C3939+1))</f>
        <v>2</v>
      </c>
      <c r="D3940" s="1">
        <f t="shared" si="185"/>
        <v>5</v>
      </c>
      <c r="E3940" s="1" t="str">
        <f>INDEX(Protocol[Mark],MATCH(C3940,Protocol[Step],0))</f>
        <v>3Omy</v>
      </c>
      <c r="F3940" s="151" t="str">
        <f>INDEX(Variables[Variable],MATCH(Systematic[[#This Row],[VariableIndex]],Variables[Index],0))</f>
        <v>Specific flux (mt)</v>
      </c>
      <c r="G3940" s="134">
        <f>Systematic[[#This Row],[Sample]]*1000000+Systematic[[#This Row],[SubSample]]*10000+Systematic[[#This Row],[VariableIndex]]</f>
        <v>11010005</v>
      </c>
      <c r="H3940" s="134">
        <f>Systematic[[#This Row],[SampleVariableLabel]]+100*Systematic[[#This Row],[State]]</f>
        <v>11010205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11</v>
      </c>
      <c r="B3941" s="1">
        <f t="shared" si="184"/>
        <v>1</v>
      </c>
      <c r="C3941" s="1">
        <f>IF(Systematic[[#This Row],[VariableIndex]]&gt;1,C3940,IF(C3940+1=StepsPerSubsample,0,C3940+1))</f>
        <v>2</v>
      </c>
      <c r="D3941" s="1">
        <f t="shared" si="185"/>
        <v>6</v>
      </c>
      <c r="E3941" s="1" t="str">
        <f>INDEX(Protocol[Mark],MATCH(C3941,Protocol[Step],0))</f>
        <v>3Omy</v>
      </c>
      <c r="F3941" s="151" t="str">
        <f>INDEX(Variables[Variable],MATCH(Systematic[[#This Row],[VariableIndex]],Variables[Index],0))</f>
        <v>FCR (mt: ROX-corr.)</v>
      </c>
      <c r="G3941" s="134">
        <f>Systematic[[#This Row],[Sample]]*1000000+Systematic[[#This Row],[SubSample]]*10000+Systematic[[#This Row],[VariableIndex]]</f>
        <v>11010006</v>
      </c>
      <c r="H3941" s="134">
        <f>Systematic[[#This Row],[SampleVariableLabel]]+100*Systematic[[#This Row],[State]]</f>
        <v>11010206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11</v>
      </c>
      <c r="B3942" s="1">
        <f t="shared" si="184"/>
        <v>1</v>
      </c>
      <c r="C3942" s="1">
        <f>IF(Systematic[[#This Row],[VariableIndex]]&gt;1,C3941,IF(C3941+1=StepsPerSubsample,0,C3941+1))</f>
        <v>2</v>
      </c>
      <c r="D3942" s="1">
        <f t="shared" si="185"/>
        <v>7</v>
      </c>
      <c r="E3942" s="1" t="str">
        <f>INDEX(Protocol[Mark],MATCH(C3942,Protocol[Step],0))</f>
        <v>3Omy</v>
      </c>
      <c r="F3942" s="151" t="str">
        <f>INDEX(Variables[Variable],MATCH(Systematic[[#This Row],[VariableIndex]],Variables[Index],0))</f>
        <v>FCR (mt: ROX-corr.)</v>
      </c>
      <c r="G3942" s="134">
        <f>Systematic[[#This Row],[Sample]]*1000000+Systematic[[#This Row],[SubSample]]*10000+Systematic[[#This Row],[VariableIndex]]</f>
        <v>11010007</v>
      </c>
      <c r="H3942" s="134">
        <f>Systematic[[#This Row],[SampleVariableLabel]]+100*Systematic[[#This Row],[State]]</f>
        <v>11010207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11</v>
      </c>
      <c r="B3943" s="1">
        <f t="shared" si="184"/>
        <v>1</v>
      </c>
      <c r="C3943" s="1">
        <f>IF(Systematic[[#This Row],[VariableIndex]]&gt;1,C3942,IF(C3942+1=StepsPerSubsample,0,C3942+1))</f>
        <v>3</v>
      </c>
      <c r="D3943" s="1">
        <f t="shared" si="185"/>
        <v>1</v>
      </c>
      <c r="E3943" s="1" t="str">
        <f>INDEX(Protocol[Mark],MATCH(C3943,Protocol[Step],0))</f>
        <v>4U</v>
      </c>
      <c r="F3943" s="151" t="str">
        <f>INDEX(Variables[Variable],MATCH(Systematic[[#This Row],[VariableIndex]],Variables[Index],0))</f>
        <v>O2 concentration</v>
      </c>
      <c r="G3943" s="134">
        <f>Systematic[[#This Row],[Sample]]*1000000+Systematic[[#This Row],[SubSample]]*10000+Systematic[[#This Row],[VariableIndex]]</f>
        <v>11010001</v>
      </c>
      <c r="H3943" s="134">
        <f>Systematic[[#This Row],[SampleVariableLabel]]+100*Systematic[[#This Row],[State]]</f>
        <v>11010301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11</v>
      </c>
      <c r="B3944" s="1">
        <f t="shared" si="184"/>
        <v>1</v>
      </c>
      <c r="C3944" s="1">
        <f>IF(Systematic[[#This Row],[VariableIndex]]&gt;1,C3943,IF(C3943+1=StepsPerSubsample,0,C3943+1))</f>
        <v>3</v>
      </c>
      <c r="D3944" s="1">
        <f t="shared" si="185"/>
        <v>2</v>
      </c>
      <c r="E3944" s="1" t="str">
        <f>INDEX(Protocol[Mark],MATCH(C3944,Protocol[Step],0))</f>
        <v>4U</v>
      </c>
      <c r="F3944" s="151" t="str">
        <f>INDEX(Variables[Variable],MATCH(Systematic[[#This Row],[VariableIndex]],Variables[Index],0))</f>
        <v>O2 flux per volume</v>
      </c>
      <c r="G3944" s="134">
        <f>Systematic[[#This Row],[Sample]]*1000000+Systematic[[#This Row],[SubSample]]*10000+Systematic[[#This Row],[VariableIndex]]</f>
        <v>11010002</v>
      </c>
      <c r="H3944" s="134">
        <f>Systematic[[#This Row],[SampleVariableLabel]]+100*Systematic[[#This Row],[State]]</f>
        <v>11010302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11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3</v>
      </c>
      <c r="D3945" s="1">
        <f t="shared" si="185"/>
        <v>3</v>
      </c>
      <c r="E3945" s="1" t="str">
        <f>INDEX(Protocol[Mark],MATCH(C3945,Protocol[Step],0))</f>
        <v>4U</v>
      </c>
      <c r="F3945" s="151" t="str">
        <f>INDEX(Variables[Variable],MATCH(Systematic[[#This Row],[VariableIndex]],Variables[Index],0))</f>
        <v>Specific flux</v>
      </c>
      <c r="G3945" s="134">
        <f>Systematic[[#This Row],[Sample]]*1000000+Systematic[[#This Row],[SubSample]]*10000+Systematic[[#This Row],[VariableIndex]]</f>
        <v>11010003</v>
      </c>
      <c r="H3945" s="134">
        <f>Systematic[[#This Row],[SampleVariableLabel]]+100*Systematic[[#This Row],[State]]</f>
        <v>11010303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11</v>
      </c>
      <c r="B3946" s="1">
        <f t="shared" si="187"/>
        <v>1</v>
      </c>
      <c r="C3946" s="1">
        <f>IF(Systematic[[#This Row],[VariableIndex]]&gt;1,C3945,IF(C3945+1=StepsPerSubsample,0,C3945+1))</f>
        <v>3</v>
      </c>
      <c r="D3946" s="1">
        <f t="shared" si="185"/>
        <v>4</v>
      </c>
      <c r="E3946" s="1" t="str">
        <f>INDEX(Protocol[Mark],MATCH(C3946,Protocol[Step],0))</f>
        <v>4U</v>
      </c>
      <c r="F3946" s="151" t="str">
        <f>INDEX(Variables[Variable],MATCH(Systematic[[#This Row],[VariableIndex]],Variables[Index],0))</f>
        <v>Flux control ratio</v>
      </c>
      <c r="G3946" s="134">
        <f>Systematic[[#This Row],[Sample]]*1000000+Systematic[[#This Row],[SubSample]]*10000+Systematic[[#This Row],[VariableIndex]]</f>
        <v>11010004</v>
      </c>
      <c r="H3946" s="134">
        <f>Systematic[[#This Row],[SampleVariableLabel]]+100*Systematic[[#This Row],[State]]</f>
        <v>11010304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11</v>
      </c>
      <c r="B3947" s="1">
        <f t="shared" si="187"/>
        <v>1</v>
      </c>
      <c r="C3947" s="1">
        <f>IF(Systematic[[#This Row],[VariableIndex]]&gt;1,C3946,IF(C3946+1=StepsPerSubsample,0,C3946+1))</f>
        <v>3</v>
      </c>
      <c r="D3947" s="1">
        <f t="shared" si="185"/>
        <v>5</v>
      </c>
      <c r="E3947" s="1" t="str">
        <f>INDEX(Protocol[Mark],MATCH(C3947,Protocol[Step],0))</f>
        <v>4U</v>
      </c>
      <c r="F3947" s="151" t="str">
        <f>INDEX(Variables[Variable],MATCH(Systematic[[#This Row],[VariableIndex]],Variables[Index],0))</f>
        <v>Specific flux (mt)</v>
      </c>
      <c r="G3947" s="134">
        <f>Systematic[[#This Row],[Sample]]*1000000+Systematic[[#This Row],[SubSample]]*10000+Systematic[[#This Row],[VariableIndex]]</f>
        <v>11010005</v>
      </c>
      <c r="H3947" s="134">
        <f>Systematic[[#This Row],[SampleVariableLabel]]+100*Systematic[[#This Row],[State]]</f>
        <v>11010305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11</v>
      </c>
      <c r="B3948" s="1">
        <f t="shared" si="187"/>
        <v>1</v>
      </c>
      <c r="C3948" s="1">
        <f>IF(Systematic[[#This Row],[VariableIndex]]&gt;1,C3947,IF(C3947+1=StepsPerSubsample,0,C3947+1))</f>
        <v>3</v>
      </c>
      <c r="D3948" s="1">
        <f t="shared" si="185"/>
        <v>6</v>
      </c>
      <c r="E3948" s="1" t="str">
        <f>INDEX(Protocol[Mark],MATCH(C3948,Protocol[Step],0))</f>
        <v>4U</v>
      </c>
      <c r="F3948" s="151" t="str">
        <f>INDEX(Variables[Variable],MATCH(Systematic[[#This Row],[VariableIndex]],Variables[Index],0))</f>
        <v>FCR (mt: ROX-corr.)</v>
      </c>
      <c r="G3948" s="134">
        <f>Systematic[[#This Row],[Sample]]*1000000+Systematic[[#This Row],[SubSample]]*10000+Systematic[[#This Row],[VariableIndex]]</f>
        <v>11010006</v>
      </c>
      <c r="H3948" s="134">
        <f>Systematic[[#This Row],[SampleVariableLabel]]+100*Systematic[[#This Row],[State]]</f>
        <v>11010306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11</v>
      </c>
      <c r="B3949" s="1">
        <f t="shared" si="187"/>
        <v>1</v>
      </c>
      <c r="C3949" s="1">
        <f>IF(Systematic[[#This Row],[VariableIndex]]&gt;1,C3948,IF(C3948+1=StepsPerSubsample,0,C3948+1))</f>
        <v>3</v>
      </c>
      <c r="D3949" s="1">
        <f t="shared" si="185"/>
        <v>7</v>
      </c>
      <c r="E3949" s="1" t="str">
        <f>INDEX(Protocol[Mark],MATCH(C3949,Protocol[Step],0))</f>
        <v>4U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11010007</v>
      </c>
      <c r="H3949" s="134">
        <f>Systematic[[#This Row],[SampleVariableLabel]]+100*Systematic[[#This Row],[State]]</f>
        <v>11010307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11</v>
      </c>
      <c r="B3950" s="1">
        <f t="shared" si="187"/>
        <v>1</v>
      </c>
      <c r="C3950" s="1">
        <f>IF(Systematic[[#This Row],[VariableIndex]]&gt;1,C3949,IF(C3949+1=StepsPerSubsample,0,C3949+1))</f>
        <v>4</v>
      </c>
      <c r="D3950" s="1">
        <f t="shared" si="185"/>
        <v>1</v>
      </c>
      <c r="E3950" s="1" t="str">
        <f>INDEX(Protocol[Mark],MATCH(C3950,Protocol[Step],0))</f>
        <v>5Glc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11010001</v>
      </c>
      <c r="H3950" s="134">
        <f>Systematic[[#This Row],[SampleVariableLabel]]+100*Systematic[[#This Row],[State]]</f>
        <v>11010401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11</v>
      </c>
      <c r="B3951" s="1">
        <f t="shared" si="187"/>
        <v>1</v>
      </c>
      <c r="C3951" s="1">
        <f>IF(Systematic[[#This Row],[VariableIndex]]&gt;1,C3950,IF(C3950+1=StepsPerSubsample,0,C3950+1))</f>
        <v>4</v>
      </c>
      <c r="D3951" s="1">
        <f t="shared" si="185"/>
        <v>2</v>
      </c>
      <c r="E3951" s="1" t="str">
        <f>INDEX(Protocol[Mark],MATCH(C3951,Protocol[Step],0))</f>
        <v>5Glc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11010002</v>
      </c>
      <c r="H3951" s="134">
        <f>Systematic[[#This Row],[SampleVariableLabel]]+100*Systematic[[#This Row],[State]]</f>
        <v>11010402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11</v>
      </c>
      <c r="B3952" s="1">
        <f t="shared" si="187"/>
        <v>1</v>
      </c>
      <c r="C3952" s="1">
        <f>IF(Systematic[[#This Row],[VariableIndex]]&gt;1,C3951,IF(C3951+1=StepsPerSubsample,0,C3951+1))</f>
        <v>4</v>
      </c>
      <c r="D3952" s="1">
        <f t="shared" si="185"/>
        <v>3</v>
      </c>
      <c r="E3952" s="1" t="str">
        <f>INDEX(Protocol[Mark],MATCH(C3952,Protocol[Step],0))</f>
        <v>5Glc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11010003</v>
      </c>
      <c r="H3952" s="134">
        <f>Systematic[[#This Row],[SampleVariableLabel]]+100*Systematic[[#This Row],[State]]</f>
        <v>11010403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11</v>
      </c>
      <c r="B3953" s="1">
        <f t="shared" si="187"/>
        <v>1</v>
      </c>
      <c r="C3953" s="1">
        <f>IF(Systematic[[#This Row],[VariableIndex]]&gt;1,C3952,IF(C3952+1=StepsPerSubsample,0,C3952+1))</f>
        <v>4</v>
      </c>
      <c r="D3953" s="1">
        <f t="shared" si="185"/>
        <v>4</v>
      </c>
      <c r="E3953" s="1" t="str">
        <f>INDEX(Protocol[Mark],MATCH(C3953,Protocol[Step],0))</f>
        <v>5Glc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11010004</v>
      </c>
      <c r="H3953" s="134">
        <f>Systematic[[#This Row],[SampleVariableLabel]]+100*Systematic[[#This Row],[State]]</f>
        <v>11010404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11</v>
      </c>
      <c r="B3954" s="1">
        <f t="shared" si="187"/>
        <v>1</v>
      </c>
      <c r="C3954" s="1">
        <f>IF(Systematic[[#This Row],[VariableIndex]]&gt;1,C3953,IF(C3953+1=StepsPerSubsample,0,C3953+1))</f>
        <v>4</v>
      </c>
      <c r="D3954" s="1">
        <f t="shared" si="185"/>
        <v>5</v>
      </c>
      <c r="E3954" s="1" t="str">
        <f>INDEX(Protocol[Mark],MATCH(C3954,Protocol[Step],0))</f>
        <v>5Glc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11010005</v>
      </c>
      <c r="H3954" s="134">
        <f>Systematic[[#This Row],[SampleVariableLabel]]+100*Systematic[[#This Row],[State]]</f>
        <v>11010405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11</v>
      </c>
      <c r="B3955" s="1">
        <f t="shared" si="187"/>
        <v>1</v>
      </c>
      <c r="C3955" s="1">
        <f>IF(Systematic[[#This Row],[VariableIndex]]&gt;1,C3954,IF(C3954+1=StepsPerSubsample,0,C3954+1))</f>
        <v>4</v>
      </c>
      <c r="D3955" s="1">
        <f t="shared" si="185"/>
        <v>6</v>
      </c>
      <c r="E3955" s="1" t="str">
        <f>INDEX(Protocol[Mark],MATCH(C3955,Protocol[Step],0))</f>
        <v>5Glc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11010006</v>
      </c>
      <c r="H3955" s="134">
        <f>Systematic[[#This Row],[SampleVariableLabel]]+100*Systematic[[#This Row],[State]]</f>
        <v>11010406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11</v>
      </c>
      <c r="B3956" s="1">
        <f t="shared" si="187"/>
        <v>1</v>
      </c>
      <c r="C3956" s="1">
        <f>IF(Systematic[[#This Row],[VariableIndex]]&gt;1,C3955,IF(C3955+1=StepsPerSubsample,0,C3955+1))</f>
        <v>4</v>
      </c>
      <c r="D3956" s="1">
        <f t="shared" si="185"/>
        <v>7</v>
      </c>
      <c r="E3956" s="1" t="str">
        <f>INDEX(Protocol[Mark],MATCH(C3956,Protocol[Step],0))</f>
        <v>5Glc</v>
      </c>
      <c r="F3956" s="151" t="str">
        <f>INDEX(Variables[Variable],MATCH(Systematic[[#This Row],[VariableIndex]],Variables[Index],0))</f>
        <v>FCR (mt: ROX-corr.)</v>
      </c>
      <c r="G3956" s="134">
        <f>Systematic[[#This Row],[Sample]]*1000000+Systematic[[#This Row],[SubSample]]*10000+Systematic[[#This Row],[VariableIndex]]</f>
        <v>11010007</v>
      </c>
      <c r="H3956" s="134">
        <f>Systematic[[#This Row],[SampleVariableLabel]]+100*Systematic[[#This Row],[State]]</f>
        <v>11010407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11</v>
      </c>
      <c r="B3957" s="1">
        <f t="shared" si="187"/>
        <v>1</v>
      </c>
      <c r="C3957" s="1">
        <f>IF(Systematic[[#This Row],[VariableIndex]]&gt;1,C3956,IF(C3956+1=StepsPerSubsample,0,C3956+1))</f>
        <v>5</v>
      </c>
      <c r="D3957" s="1">
        <f t="shared" si="185"/>
        <v>1</v>
      </c>
      <c r="E3957" s="1" t="str">
        <f>INDEX(Protocol[Mark],MATCH(C3957,Protocol[Step],0))</f>
        <v>6M2</v>
      </c>
      <c r="F3957" s="151" t="str">
        <f>INDEX(Variables[Variable],MATCH(Systematic[[#This Row],[VariableIndex]],Variables[Index],0))</f>
        <v>O2 concentration</v>
      </c>
      <c r="G3957" s="134">
        <f>Systematic[[#This Row],[Sample]]*1000000+Systematic[[#This Row],[SubSample]]*10000+Systematic[[#This Row],[VariableIndex]]</f>
        <v>11010001</v>
      </c>
      <c r="H3957" s="134">
        <f>Systematic[[#This Row],[SampleVariableLabel]]+100*Systematic[[#This Row],[State]]</f>
        <v>11010501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11</v>
      </c>
      <c r="B3958" s="1">
        <f t="shared" si="187"/>
        <v>1</v>
      </c>
      <c r="C3958" s="1">
        <f>IF(Systematic[[#This Row],[VariableIndex]]&gt;1,C3957,IF(C3957+1=StepsPerSubsample,0,C3957+1))</f>
        <v>5</v>
      </c>
      <c r="D3958" s="1">
        <f t="shared" si="185"/>
        <v>2</v>
      </c>
      <c r="E3958" s="1" t="str">
        <f>INDEX(Protocol[Mark],MATCH(C3958,Protocol[Step],0))</f>
        <v>6M2</v>
      </c>
      <c r="F3958" s="151" t="str">
        <f>INDEX(Variables[Variable],MATCH(Systematic[[#This Row],[VariableIndex]],Variables[Index],0))</f>
        <v>O2 flux per volume</v>
      </c>
      <c r="G3958" s="134">
        <f>Systematic[[#This Row],[Sample]]*1000000+Systematic[[#This Row],[SubSample]]*10000+Systematic[[#This Row],[VariableIndex]]</f>
        <v>11010002</v>
      </c>
      <c r="H3958" s="134">
        <f>Systematic[[#This Row],[SampleVariableLabel]]+100*Systematic[[#This Row],[State]]</f>
        <v>11010502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11</v>
      </c>
      <c r="B3959" s="1">
        <f t="shared" si="187"/>
        <v>1</v>
      </c>
      <c r="C3959" s="1">
        <f>IF(Systematic[[#This Row],[VariableIndex]]&gt;1,C3958,IF(C3958+1=StepsPerSubsample,0,C3958+1))</f>
        <v>5</v>
      </c>
      <c r="D3959" s="1">
        <f t="shared" si="185"/>
        <v>3</v>
      </c>
      <c r="E3959" s="1" t="str">
        <f>INDEX(Protocol[Mark],MATCH(C3959,Protocol[Step],0))</f>
        <v>6M2</v>
      </c>
      <c r="F3959" s="151" t="str">
        <f>INDEX(Variables[Variable],MATCH(Systematic[[#This Row],[VariableIndex]],Variables[Index],0))</f>
        <v>Specific flux</v>
      </c>
      <c r="G3959" s="134">
        <f>Systematic[[#This Row],[Sample]]*1000000+Systematic[[#This Row],[SubSample]]*10000+Systematic[[#This Row],[VariableIndex]]</f>
        <v>11010003</v>
      </c>
      <c r="H3959" s="134">
        <f>Systematic[[#This Row],[SampleVariableLabel]]+100*Systematic[[#This Row],[State]]</f>
        <v>11010503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11</v>
      </c>
      <c r="B3960" s="1">
        <f t="shared" si="187"/>
        <v>1</v>
      </c>
      <c r="C3960" s="1">
        <f>IF(Systematic[[#This Row],[VariableIndex]]&gt;1,C3959,IF(C3959+1=StepsPerSubsample,0,C3959+1))</f>
        <v>5</v>
      </c>
      <c r="D3960" s="1">
        <f t="shared" si="185"/>
        <v>4</v>
      </c>
      <c r="E3960" s="1" t="str">
        <f>INDEX(Protocol[Mark],MATCH(C3960,Protocol[Step],0))</f>
        <v>6M2</v>
      </c>
      <c r="F3960" s="151" t="str">
        <f>INDEX(Variables[Variable],MATCH(Systematic[[#This Row],[VariableIndex]],Variables[Index],0))</f>
        <v>Flux control ratio</v>
      </c>
      <c r="G3960" s="134">
        <f>Systematic[[#This Row],[Sample]]*1000000+Systematic[[#This Row],[SubSample]]*10000+Systematic[[#This Row],[VariableIndex]]</f>
        <v>11010004</v>
      </c>
      <c r="H3960" s="134">
        <f>Systematic[[#This Row],[SampleVariableLabel]]+100*Systematic[[#This Row],[State]]</f>
        <v>11010504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11</v>
      </c>
      <c r="B3961" s="1">
        <f t="shared" si="187"/>
        <v>1</v>
      </c>
      <c r="C3961" s="1">
        <f>IF(Systematic[[#This Row],[VariableIndex]]&gt;1,C3960,IF(C3960+1=StepsPerSubsample,0,C3960+1))</f>
        <v>5</v>
      </c>
      <c r="D3961" s="1">
        <f t="shared" si="185"/>
        <v>5</v>
      </c>
      <c r="E3961" s="1" t="str">
        <f>INDEX(Protocol[Mark],MATCH(C3961,Protocol[Step],0))</f>
        <v>6M2</v>
      </c>
      <c r="F3961" s="151" t="str">
        <f>INDEX(Variables[Variable],MATCH(Systematic[[#This Row],[VariableIndex]],Variables[Index],0))</f>
        <v>Specific flux (mt)</v>
      </c>
      <c r="G3961" s="134">
        <f>Systematic[[#This Row],[Sample]]*1000000+Systematic[[#This Row],[SubSample]]*10000+Systematic[[#This Row],[VariableIndex]]</f>
        <v>11010005</v>
      </c>
      <c r="H3961" s="134">
        <f>Systematic[[#This Row],[SampleVariableLabel]]+100*Systematic[[#This Row],[State]]</f>
        <v>11010505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11</v>
      </c>
      <c r="B3962" s="1">
        <f t="shared" si="187"/>
        <v>1</v>
      </c>
      <c r="C3962" s="1">
        <f>IF(Systematic[[#This Row],[VariableIndex]]&gt;1,C3961,IF(C3961+1=StepsPerSubsample,0,C3961+1))</f>
        <v>5</v>
      </c>
      <c r="D3962" s="1">
        <f t="shared" si="185"/>
        <v>6</v>
      </c>
      <c r="E3962" s="1" t="str">
        <f>INDEX(Protocol[Mark],MATCH(C3962,Protocol[Step],0))</f>
        <v>6M2</v>
      </c>
      <c r="F3962" s="151" t="str">
        <f>INDEX(Variables[Variable],MATCH(Systematic[[#This Row],[VariableIndex]],Variables[Index],0))</f>
        <v>FCR (mt: ROX-corr.)</v>
      </c>
      <c r="G3962" s="134">
        <f>Systematic[[#This Row],[Sample]]*1000000+Systematic[[#This Row],[SubSample]]*10000+Systematic[[#This Row],[VariableIndex]]</f>
        <v>11010006</v>
      </c>
      <c r="H3962" s="134">
        <f>Systematic[[#This Row],[SampleVariableLabel]]+100*Systematic[[#This Row],[State]]</f>
        <v>11010506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11</v>
      </c>
      <c r="B3963" s="1">
        <f t="shared" si="187"/>
        <v>1</v>
      </c>
      <c r="C3963" s="1">
        <f>IF(Systematic[[#This Row],[VariableIndex]]&gt;1,C3962,IF(C3962+1=StepsPerSubsample,0,C3962+1))</f>
        <v>5</v>
      </c>
      <c r="D3963" s="1">
        <f t="shared" si="185"/>
        <v>7</v>
      </c>
      <c r="E3963" s="1" t="str">
        <f>INDEX(Protocol[Mark],MATCH(C3963,Protocol[Step],0))</f>
        <v>6M2</v>
      </c>
      <c r="F3963" s="151" t="str">
        <f>INDEX(Variables[Variable],MATCH(Systematic[[#This Row],[VariableIndex]],Variables[Index],0))</f>
        <v>FCR (mt: ROX-corr.)</v>
      </c>
      <c r="G3963" s="134">
        <f>Systematic[[#This Row],[Sample]]*1000000+Systematic[[#This Row],[SubSample]]*10000+Systematic[[#This Row],[VariableIndex]]</f>
        <v>11010007</v>
      </c>
      <c r="H3963" s="134">
        <f>Systematic[[#This Row],[SampleVariableLabel]]+100*Systematic[[#This Row],[State]]</f>
        <v>11010507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11</v>
      </c>
      <c r="B3964" s="1">
        <f t="shared" si="187"/>
        <v>1</v>
      </c>
      <c r="C3964" s="1">
        <f>IF(Systematic[[#This Row],[VariableIndex]]&gt;1,C3963,IF(C3963+1=StepsPerSubsample,0,C3963+1))</f>
        <v>6</v>
      </c>
      <c r="D3964" s="1">
        <f t="shared" si="185"/>
        <v>1</v>
      </c>
      <c r="E3964" s="1" t="str">
        <f>INDEX(Protocol[Mark],MATCH(C3964,Protocol[Step],0))</f>
        <v>7Rot</v>
      </c>
      <c r="F3964" s="151" t="str">
        <f>INDEX(Variables[Variable],MATCH(Systematic[[#This Row],[VariableIndex]],Variables[Index],0))</f>
        <v>O2 concentration</v>
      </c>
      <c r="G3964" s="134">
        <f>Systematic[[#This Row],[Sample]]*1000000+Systematic[[#This Row],[SubSample]]*10000+Systematic[[#This Row],[VariableIndex]]</f>
        <v>11010001</v>
      </c>
      <c r="H3964" s="134">
        <f>Systematic[[#This Row],[SampleVariableLabel]]+100*Systematic[[#This Row],[State]]</f>
        <v>11010601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11</v>
      </c>
      <c r="B3965" s="1">
        <f t="shared" si="187"/>
        <v>1</v>
      </c>
      <c r="C3965" s="1">
        <f>IF(Systematic[[#This Row],[VariableIndex]]&gt;1,C3964,IF(C3964+1=StepsPerSubsample,0,C3964+1))</f>
        <v>6</v>
      </c>
      <c r="D3965" s="1">
        <f t="shared" si="185"/>
        <v>2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O2 flux per volume</v>
      </c>
      <c r="G3965" s="134">
        <f>Systematic[[#This Row],[Sample]]*1000000+Systematic[[#This Row],[SubSample]]*10000+Systematic[[#This Row],[VariableIndex]]</f>
        <v>11010002</v>
      </c>
      <c r="H3965" s="134">
        <f>Systematic[[#This Row],[SampleVariableLabel]]+100*Systematic[[#This Row],[State]]</f>
        <v>11010602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11</v>
      </c>
      <c r="B3966" s="1">
        <f t="shared" si="187"/>
        <v>1</v>
      </c>
      <c r="C3966" s="1">
        <f>IF(Systematic[[#This Row],[VariableIndex]]&gt;1,C3965,IF(C3965+1=StepsPerSubsample,0,C3965+1))</f>
        <v>6</v>
      </c>
      <c r="D3966" s="1">
        <f t="shared" si="185"/>
        <v>3</v>
      </c>
      <c r="E3966" s="1" t="str">
        <f>INDEX(Protocol[Mark],MATCH(C3966,Protocol[Step],0))</f>
        <v>7Rot</v>
      </c>
      <c r="F3966" s="151" t="str">
        <f>INDEX(Variables[Variable],MATCH(Systematic[[#This Row],[VariableIndex]],Variables[Index],0))</f>
        <v>Specific flux</v>
      </c>
      <c r="G3966" s="134">
        <f>Systematic[[#This Row],[Sample]]*1000000+Systematic[[#This Row],[SubSample]]*10000+Systematic[[#This Row],[VariableIndex]]</f>
        <v>11010003</v>
      </c>
      <c r="H3966" s="134">
        <f>Systematic[[#This Row],[SampleVariableLabel]]+100*Systematic[[#This Row],[State]]</f>
        <v>11010603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11</v>
      </c>
      <c r="B3967" s="1">
        <f t="shared" si="187"/>
        <v>1</v>
      </c>
      <c r="C3967" s="1">
        <f>IF(Systematic[[#This Row],[VariableIndex]]&gt;1,C3966,IF(C3966+1=StepsPerSubsample,0,C3966+1))</f>
        <v>6</v>
      </c>
      <c r="D3967" s="1">
        <f t="shared" si="185"/>
        <v>4</v>
      </c>
      <c r="E3967" s="1" t="str">
        <f>INDEX(Protocol[Mark],MATCH(C3967,Protocol[Step],0))</f>
        <v>7Rot</v>
      </c>
      <c r="F3967" s="151" t="str">
        <f>INDEX(Variables[Variable],MATCH(Systematic[[#This Row],[VariableIndex]],Variables[Index],0))</f>
        <v>Flux control ratio</v>
      </c>
      <c r="G3967" s="134">
        <f>Systematic[[#This Row],[Sample]]*1000000+Systematic[[#This Row],[SubSample]]*10000+Systematic[[#This Row],[VariableIndex]]</f>
        <v>11010004</v>
      </c>
      <c r="H3967" s="134">
        <f>Systematic[[#This Row],[SampleVariableLabel]]+100*Systematic[[#This Row],[State]]</f>
        <v>11010604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11</v>
      </c>
      <c r="B3968" s="1">
        <f t="shared" si="187"/>
        <v>1</v>
      </c>
      <c r="C3968" s="1">
        <f>IF(Systematic[[#This Row],[VariableIndex]]&gt;1,C3967,IF(C3967+1=StepsPerSubsample,0,C3967+1))</f>
        <v>6</v>
      </c>
      <c r="D3968" s="1">
        <f t="shared" si="185"/>
        <v>5</v>
      </c>
      <c r="E3968" s="1" t="str">
        <f>INDEX(Protocol[Mark],MATCH(C3968,Protocol[Step],0))</f>
        <v>7Rot</v>
      </c>
      <c r="F3968" s="151" t="str">
        <f>INDEX(Variables[Variable],MATCH(Systematic[[#This Row],[VariableIndex]],Variables[Index],0))</f>
        <v>Specific flux (mt)</v>
      </c>
      <c r="G3968" s="134">
        <f>Systematic[[#This Row],[Sample]]*1000000+Systematic[[#This Row],[SubSample]]*10000+Systematic[[#This Row],[VariableIndex]]</f>
        <v>11010005</v>
      </c>
      <c r="H3968" s="134">
        <f>Systematic[[#This Row],[SampleVariableLabel]]+100*Systematic[[#This Row],[State]]</f>
        <v>11010605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11</v>
      </c>
      <c r="B3969" s="1">
        <f t="shared" si="187"/>
        <v>1</v>
      </c>
      <c r="C3969" s="1">
        <f>IF(Systematic[[#This Row],[VariableIndex]]&gt;1,C3968,IF(C3968+1=StepsPerSubsample,0,C3968+1))</f>
        <v>6</v>
      </c>
      <c r="D3969" s="1">
        <f t="shared" si="185"/>
        <v>6</v>
      </c>
      <c r="E3969" s="1" t="str">
        <f>INDEX(Protocol[Mark],MATCH(C3969,Protocol[Step],0))</f>
        <v>7Rot</v>
      </c>
      <c r="F3969" s="151" t="str">
        <f>INDEX(Variables[Variable],MATCH(Systematic[[#This Row],[VariableIndex]],Variables[Index],0))</f>
        <v>FCR (mt: ROX-corr.)</v>
      </c>
      <c r="G3969" s="134">
        <f>Systematic[[#This Row],[Sample]]*1000000+Systematic[[#This Row],[SubSample]]*10000+Systematic[[#This Row],[VariableIndex]]</f>
        <v>11010006</v>
      </c>
      <c r="H3969" s="134">
        <f>Systematic[[#This Row],[SampleVariableLabel]]+100*Systematic[[#This Row],[State]]</f>
        <v>11010606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11</v>
      </c>
      <c r="B3970" s="1">
        <f t="shared" si="187"/>
        <v>1</v>
      </c>
      <c r="C3970" s="1">
        <f>IF(Systematic[[#This Row],[VariableIndex]]&gt;1,C3969,IF(C3969+1=StepsPerSubsample,0,C3969+1))</f>
        <v>6</v>
      </c>
      <c r="D3970" s="1">
        <f t="shared" si="185"/>
        <v>7</v>
      </c>
      <c r="E3970" s="1" t="str">
        <f>INDEX(Protocol[Mark],MATCH(C3970,Protocol[Step],0))</f>
        <v>7Rot</v>
      </c>
      <c r="F3970" s="151" t="str">
        <f>INDEX(Variables[Variable],MATCH(Systematic[[#This Row],[VariableIndex]],Variables[Index],0))</f>
        <v>FCR (mt: ROX-corr.)</v>
      </c>
      <c r="G3970" s="134">
        <f>Systematic[[#This Row],[Sample]]*1000000+Systematic[[#This Row],[SubSample]]*10000+Systematic[[#This Row],[VariableIndex]]</f>
        <v>11010007</v>
      </c>
      <c r="H3970" s="134">
        <f>Systematic[[#This Row],[SampleVariableLabel]]+100*Systematic[[#This Row],[State]]</f>
        <v>11010607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11</v>
      </c>
      <c r="B3971" s="1">
        <f t="shared" si="187"/>
        <v>1</v>
      </c>
      <c r="C3971" s="1">
        <f>IF(Systematic[[#This Row],[VariableIndex]]&gt;1,C3970,IF(C3970+1=StepsPerSubsample,0,C3970+1))</f>
        <v>7</v>
      </c>
      <c r="D3971" s="1">
        <f t="shared" ref="D3971:D4034" si="188">IF(D3970=nVariables,1,D3970+1)</f>
        <v>1</v>
      </c>
      <c r="E3971" s="1" t="str">
        <f>INDEX(Protocol[Mark],MATCH(C3971,Protocol[Step],0))</f>
        <v>8S</v>
      </c>
      <c r="F3971" s="151" t="str">
        <f>INDEX(Variables[Variable],MATCH(Systematic[[#This Row],[VariableIndex]],Variables[Index],0))</f>
        <v>O2 concentration</v>
      </c>
      <c r="G3971" s="134">
        <f>Systematic[[#This Row],[Sample]]*1000000+Systematic[[#This Row],[SubSample]]*10000+Systematic[[#This Row],[VariableIndex]]</f>
        <v>11010001</v>
      </c>
      <c r="H3971" s="134">
        <f>Systematic[[#This Row],[SampleVariableLabel]]+100*Systematic[[#This Row],[State]]</f>
        <v>11010701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11</v>
      </c>
      <c r="B3972" s="1">
        <f t="shared" si="187"/>
        <v>1</v>
      </c>
      <c r="C3972" s="1">
        <f>IF(Systematic[[#This Row],[VariableIndex]]&gt;1,C3971,IF(C3971+1=StepsPerSubsample,0,C3971+1))</f>
        <v>7</v>
      </c>
      <c r="D3972" s="1">
        <f t="shared" si="188"/>
        <v>2</v>
      </c>
      <c r="E3972" s="1" t="str">
        <f>INDEX(Protocol[Mark],MATCH(C3972,Protocol[Step],0))</f>
        <v>8S</v>
      </c>
      <c r="F3972" s="151" t="str">
        <f>INDEX(Variables[Variable],MATCH(Systematic[[#This Row],[VariableIndex]],Variables[Index],0))</f>
        <v>O2 flux per volume</v>
      </c>
      <c r="G3972" s="134">
        <f>Systematic[[#This Row],[Sample]]*1000000+Systematic[[#This Row],[SubSample]]*10000+Systematic[[#This Row],[VariableIndex]]</f>
        <v>11010002</v>
      </c>
      <c r="H3972" s="134">
        <f>Systematic[[#This Row],[SampleVariableLabel]]+100*Systematic[[#This Row],[State]]</f>
        <v>11010702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11</v>
      </c>
      <c r="B3973" s="1">
        <f t="shared" si="187"/>
        <v>1</v>
      </c>
      <c r="C3973" s="1">
        <f>IF(Systematic[[#This Row],[VariableIndex]]&gt;1,C3972,IF(C3972+1=StepsPerSubsample,0,C3972+1))</f>
        <v>7</v>
      </c>
      <c r="D3973" s="1">
        <f t="shared" si="188"/>
        <v>3</v>
      </c>
      <c r="E3973" s="1" t="str">
        <f>INDEX(Protocol[Mark],MATCH(C3973,Protocol[Step],0))</f>
        <v>8S</v>
      </c>
      <c r="F3973" s="151" t="str">
        <f>INDEX(Variables[Variable],MATCH(Systematic[[#This Row],[VariableIndex]],Variables[Index],0))</f>
        <v>Specific flux</v>
      </c>
      <c r="G3973" s="134">
        <f>Systematic[[#This Row],[Sample]]*1000000+Systematic[[#This Row],[SubSample]]*10000+Systematic[[#This Row],[VariableIndex]]</f>
        <v>11010003</v>
      </c>
      <c r="H3973" s="134">
        <f>Systematic[[#This Row],[SampleVariableLabel]]+100*Systematic[[#This Row],[State]]</f>
        <v>11010703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11</v>
      </c>
      <c r="B3974" s="1">
        <f t="shared" si="187"/>
        <v>1</v>
      </c>
      <c r="C3974" s="1">
        <f>IF(Systematic[[#This Row],[VariableIndex]]&gt;1,C3973,IF(C3973+1=StepsPerSubsample,0,C3973+1))</f>
        <v>7</v>
      </c>
      <c r="D3974" s="1">
        <f t="shared" si="188"/>
        <v>4</v>
      </c>
      <c r="E3974" s="1" t="str">
        <f>INDEX(Protocol[Mark],MATCH(C3974,Protocol[Step],0))</f>
        <v>8S</v>
      </c>
      <c r="F3974" s="151" t="str">
        <f>INDEX(Variables[Variable],MATCH(Systematic[[#This Row],[VariableIndex]],Variables[Index],0))</f>
        <v>Flux control ratio</v>
      </c>
      <c r="G3974" s="134">
        <f>Systematic[[#This Row],[Sample]]*1000000+Systematic[[#This Row],[SubSample]]*10000+Systematic[[#This Row],[VariableIndex]]</f>
        <v>11010004</v>
      </c>
      <c r="H3974" s="134">
        <f>Systematic[[#This Row],[SampleVariableLabel]]+100*Systematic[[#This Row],[State]]</f>
        <v>11010704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11</v>
      </c>
      <c r="B3975" s="1">
        <f t="shared" si="187"/>
        <v>1</v>
      </c>
      <c r="C3975" s="1">
        <f>IF(Systematic[[#This Row],[VariableIndex]]&gt;1,C3974,IF(C3974+1=StepsPerSubsample,0,C3974+1))</f>
        <v>7</v>
      </c>
      <c r="D3975" s="1">
        <f t="shared" si="188"/>
        <v>5</v>
      </c>
      <c r="E3975" s="1" t="str">
        <f>INDEX(Protocol[Mark],MATCH(C3975,Protocol[Step],0))</f>
        <v>8S</v>
      </c>
      <c r="F3975" s="151" t="str">
        <f>INDEX(Variables[Variable],MATCH(Systematic[[#This Row],[VariableIndex]],Variables[Index],0))</f>
        <v>Specific flux (mt)</v>
      </c>
      <c r="G3975" s="134">
        <f>Systematic[[#This Row],[Sample]]*1000000+Systematic[[#This Row],[SubSample]]*10000+Systematic[[#This Row],[VariableIndex]]</f>
        <v>11010005</v>
      </c>
      <c r="H3975" s="134">
        <f>Systematic[[#This Row],[SampleVariableLabel]]+100*Systematic[[#This Row],[State]]</f>
        <v>11010705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11</v>
      </c>
      <c r="B3976" s="1">
        <f t="shared" si="187"/>
        <v>1</v>
      </c>
      <c r="C3976" s="1">
        <f>IF(Systematic[[#This Row],[VariableIndex]]&gt;1,C3975,IF(C3975+1=StepsPerSubsample,0,C3975+1))</f>
        <v>7</v>
      </c>
      <c r="D3976" s="1">
        <f t="shared" si="188"/>
        <v>6</v>
      </c>
      <c r="E3976" s="1" t="str">
        <f>INDEX(Protocol[Mark],MATCH(C3976,Protocol[Step],0))</f>
        <v>8S</v>
      </c>
      <c r="F3976" s="151" t="str">
        <f>INDEX(Variables[Variable],MATCH(Systematic[[#This Row],[VariableIndex]],Variables[Index],0))</f>
        <v>FCR (mt: ROX-corr.)</v>
      </c>
      <c r="G3976" s="134">
        <f>Systematic[[#This Row],[Sample]]*1000000+Systematic[[#This Row],[SubSample]]*10000+Systematic[[#This Row],[VariableIndex]]</f>
        <v>11010006</v>
      </c>
      <c r="H3976" s="134">
        <f>Systematic[[#This Row],[SampleVariableLabel]]+100*Systematic[[#This Row],[State]]</f>
        <v>11010706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11</v>
      </c>
      <c r="B3977" s="1">
        <f t="shared" si="187"/>
        <v>1</v>
      </c>
      <c r="C3977" s="1">
        <f>IF(Systematic[[#This Row],[VariableIndex]]&gt;1,C3976,IF(C3976+1=StepsPerSubsample,0,C3976+1))</f>
        <v>7</v>
      </c>
      <c r="D3977" s="1">
        <f t="shared" si="188"/>
        <v>7</v>
      </c>
      <c r="E3977" s="1" t="str">
        <f>INDEX(Protocol[Mark],MATCH(C3977,Protocol[Step],0))</f>
        <v>8S</v>
      </c>
      <c r="F3977" s="151" t="str">
        <f>INDEX(Variables[Variable],MATCH(Systematic[[#This Row],[VariableIndex]],Variables[Index],0))</f>
        <v>FCR (mt: ROX-corr.)</v>
      </c>
      <c r="G3977" s="134">
        <f>Systematic[[#This Row],[Sample]]*1000000+Systematic[[#This Row],[SubSample]]*10000+Systematic[[#This Row],[VariableIndex]]</f>
        <v>11010007</v>
      </c>
      <c r="H3977" s="134">
        <f>Systematic[[#This Row],[SampleVariableLabel]]+100*Systematic[[#This Row],[State]]</f>
        <v>11010707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11</v>
      </c>
      <c r="B3978" s="1">
        <f t="shared" si="187"/>
        <v>1</v>
      </c>
      <c r="C3978" s="1">
        <f>IF(Systematic[[#This Row],[VariableIndex]]&gt;1,C3977,IF(C3977+1=StepsPerSubsample,0,C3977+1))</f>
        <v>8</v>
      </c>
      <c r="D3978" s="1">
        <f t="shared" si="188"/>
        <v>1</v>
      </c>
      <c r="E3978" s="1" t="str">
        <f>INDEX(Protocol[Mark],MATCH(C3978,Protocol[Step],0))</f>
        <v>9Dig</v>
      </c>
      <c r="F3978" s="151" t="str">
        <f>INDEX(Variables[Variable],MATCH(Systematic[[#This Row],[VariableIndex]],Variables[Index],0))</f>
        <v>O2 concentration</v>
      </c>
      <c r="G3978" s="134">
        <f>Systematic[[#This Row],[Sample]]*1000000+Systematic[[#This Row],[SubSample]]*10000+Systematic[[#This Row],[VariableIndex]]</f>
        <v>11010001</v>
      </c>
      <c r="H3978" s="134">
        <f>Systematic[[#This Row],[SampleVariableLabel]]+100*Systematic[[#This Row],[State]]</f>
        <v>11010801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11</v>
      </c>
      <c r="B3979" s="1">
        <f t="shared" si="187"/>
        <v>1</v>
      </c>
      <c r="C3979" s="1">
        <f>IF(Systematic[[#This Row],[VariableIndex]]&gt;1,C3978,IF(C3978+1=StepsPerSubsample,0,C3978+1))</f>
        <v>8</v>
      </c>
      <c r="D3979" s="1">
        <f t="shared" si="188"/>
        <v>2</v>
      </c>
      <c r="E3979" s="1" t="str">
        <f>INDEX(Protocol[Mark],MATCH(C3979,Protocol[Step],0))</f>
        <v>9Dig</v>
      </c>
      <c r="F3979" s="151" t="str">
        <f>INDEX(Variables[Variable],MATCH(Systematic[[#This Row],[VariableIndex]],Variables[Index],0))</f>
        <v>O2 flux per volume</v>
      </c>
      <c r="G3979" s="134">
        <f>Systematic[[#This Row],[Sample]]*1000000+Systematic[[#This Row],[SubSample]]*10000+Systematic[[#This Row],[VariableIndex]]</f>
        <v>11010002</v>
      </c>
      <c r="H3979" s="134">
        <f>Systematic[[#This Row],[SampleVariableLabel]]+100*Systematic[[#This Row],[State]]</f>
        <v>11010802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11</v>
      </c>
      <c r="B3980" s="1">
        <f t="shared" si="187"/>
        <v>1</v>
      </c>
      <c r="C3980" s="1">
        <f>IF(Systematic[[#This Row],[VariableIndex]]&gt;1,C3979,IF(C3979+1=StepsPerSubsample,0,C3979+1))</f>
        <v>8</v>
      </c>
      <c r="D3980" s="1">
        <f t="shared" si="188"/>
        <v>3</v>
      </c>
      <c r="E3980" s="1" t="str">
        <f>INDEX(Protocol[Mark],MATCH(C3980,Protocol[Step],0))</f>
        <v>9Dig</v>
      </c>
      <c r="F3980" s="151" t="str">
        <f>INDEX(Variables[Variable],MATCH(Systematic[[#This Row],[VariableIndex]],Variables[Index],0))</f>
        <v>Specific flux</v>
      </c>
      <c r="G3980" s="134">
        <f>Systematic[[#This Row],[Sample]]*1000000+Systematic[[#This Row],[SubSample]]*10000+Systematic[[#This Row],[VariableIndex]]</f>
        <v>11010003</v>
      </c>
      <c r="H3980" s="134">
        <f>Systematic[[#This Row],[SampleVariableLabel]]+100*Systematic[[#This Row],[State]]</f>
        <v>11010803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11</v>
      </c>
      <c r="B3981" s="1">
        <f t="shared" si="187"/>
        <v>1</v>
      </c>
      <c r="C3981" s="1">
        <f>IF(Systematic[[#This Row],[VariableIndex]]&gt;1,C3980,IF(C3980+1=StepsPerSubsample,0,C3980+1))</f>
        <v>8</v>
      </c>
      <c r="D3981" s="1">
        <f t="shared" si="188"/>
        <v>4</v>
      </c>
      <c r="E3981" s="1" t="str">
        <f>INDEX(Protocol[Mark],MATCH(C3981,Protocol[Step],0))</f>
        <v>9Dig</v>
      </c>
      <c r="F3981" s="151" t="str">
        <f>INDEX(Variables[Variable],MATCH(Systematic[[#This Row],[VariableIndex]],Variables[Index],0))</f>
        <v>Flux control ratio</v>
      </c>
      <c r="G3981" s="134">
        <f>Systematic[[#This Row],[Sample]]*1000000+Systematic[[#This Row],[SubSample]]*10000+Systematic[[#This Row],[VariableIndex]]</f>
        <v>11010004</v>
      </c>
      <c r="H3981" s="134">
        <f>Systematic[[#This Row],[SampleVariableLabel]]+100*Systematic[[#This Row],[State]]</f>
        <v>11010804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11</v>
      </c>
      <c r="B3982" s="1">
        <f t="shared" si="187"/>
        <v>1</v>
      </c>
      <c r="C3982" s="1">
        <f>IF(Systematic[[#This Row],[VariableIndex]]&gt;1,C3981,IF(C3981+1=StepsPerSubsample,0,C3981+1))</f>
        <v>8</v>
      </c>
      <c r="D3982" s="1">
        <f t="shared" si="188"/>
        <v>5</v>
      </c>
      <c r="E3982" s="1" t="str">
        <f>INDEX(Protocol[Mark],MATCH(C3982,Protocol[Step],0))</f>
        <v>9Dig</v>
      </c>
      <c r="F3982" s="151" t="str">
        <f>INDEX(Variables[Variable],MATCH(Systematic[[#This Row],[VariableIndex]],Variables[Index],0))</f>
        <v>Specific flux (mt)</v>
      </c>
      <c r="G3982" s="134">
        <f>Systematic[[#This Row],[Sample]]*1000000+Systematic[[#This Row],[SubSample]]*10000+Systematic[[#This Row],[VariableIndex]]</f>
        <v>11010005</v>
      </c>
      <c r="H3982" s="134">
        <f>Systematic[[#This Row],[SampleVariableLabel]]+100*Systematic[[#This Row],[State]]</f>
        <v>11010805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11</v>
      </c>
      <c r="B3983" s="1">
        <f t="shared" si="187"/>
        <v>1</v>
      </c>
      <c r="C3983" s="1">
        <f>IF(Systematic[[#This Row],[VariableIndex]]&gt;1,C3982,IF(C3982+1=StepsPerSubsample,0,C3982+1))</f>
        <v>8</v>
      </c>
      <c r="D3983" s="1">
        <f t="shared" si="188"/>
        <v>6</v>
      </c>
      <c r="E3983" s="1" t="str">
        <f>INDEX(Protocol[Mark],MATCH(C3983,Protocol[Step],0))</f>
        <v>9Dig</v>
      </c>
      <c r="F3983" s="151" t="str">
        <f>INDEX(Variables[Variable],MATCH(Systematic[[#This Row],[VariableIndex]],Variables[Index],0))</f>
        <v>FCR (mt: ROX-corr.)</v>
      </c>
      <c r="G3983" s="134">
        <f>Systematic[[#This Row],[Sample]]*1000000+Systematic[[#This Row],[SubSample]]*10000+Systematic[[#This Row],[VariableIndex]]</f>
        <v>11010006</v>
      </c>
      <c r="H3983" s="134">
        <f>Systematic[[#This Row],[SampleVariableLabel]]+100*Systematic[[#This Row],[State]]</f>
        <v>11010806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11</v>
      </c>
      <c r="B3984" s="1">
        <f t="shared" si="187"/>
        <v>1</v>
      </c>
      <c r="C3984" s="1">
        <f>IF(Systematic[[#This Row],[VariableIndex]]&gt;1,C3983,IF(C3983+1=StepsPerSubsample,0,C3983+1))</f>
        <v>8</v>
      </c>
      <c r="D3984" s="1">
        <f t="shared" si="188"/>
        <v>7</v>
      </c>
      <c r="E3984" s="1" t="str">
        <f>INDEX(Protocol[Mark],MATCH(C3984,Protocol[Step],0))</f>
        <v>9Dig</v>
      </c>
      <c r="F3984" s="151" t="str">
        <f>INDEX(Variables[Variable],MATCH(Systematic[[#This Row],[VariableIndex]],Variables[Index],0))</f>
        <v>FCR (mt: ROX-corr.)</v>
      </c>
      <c r="G3984" s="134">
        <f>Systematic[[#This Row],[Sample]]*1000000+Systematic[[#This Row],[SubSample]]*10000+Systematic[[#This Row],[VariableIndex]]</f>
        <v>11010007</v>
      </c>
      <c r="H3984" s="134">
        <f>Systematic[[#This Row],[SampleVariableLabel]]+100*Systematic[[#This Row],[State]]</f>
        <v>11010807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11</v>
      </c>
      <c r="B3985" s="1">
        <f t="shared" si="187"/>
        <v>1</v>
      </c>
      <c r="C3985" s="1">
        <f>IF(Systematic[[#This Row],[VariableIndex]]&gt;1,C3984,IF(C3984+1=StepsPerSubsample,0,C3984+1))</f>
        <v>9</v>
      </c>
      <c r="D3985" s="1">
        <f t="shared" si="188"/>
        <v>1</v>
      </c>
      <c r="E3985" s="1" t="str">
        <f>INDEX(Protocol[Mark],MATCH(C3985,Protocol[Step],0))</f>
        <v>9U</v>
      </c>
      <c r="F3985" s="151" t="str">
        <f>INDEX(Variables[Variable],MATCH(Systematic[[#This Row],[VariableIndex]],Variables[Index],0))</f>
        <v>O2 concentration</v>
      </c>
      <c r="G3985" s="134">
        <f>Systematic[[#This Row],[Sample]]*1000000+Systematic[[#This Row],[SubSample]]*10000+Systematic[[#This Row],[VariableIndex]]</f>
        <v>11010001</v>
      </c>
      <c r="H3985" s="134">
        <f>Systematic[[#This Row],[SampleVariableLabel]]+100*Systematic[[#This Row],[State]]</f>
        <v>11010901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11</v>
      </c>
      <c r="B3986" s="1">
        <f t="shared" si="187"/>
        <v>1</v>
      </c>
      <c r="C3986" s="1">
        <f>IF(Systematic[[#This Row],[VariableIndex]]&gt;1,C3985,IF(C3985+1=StepsPerSubsample,0,C3985+1))</f>
        <v>9</v>
      </c>
      <c r="D3986" s="1">
        <f t="shared" si="188"/>
        <v>2</v>
      </c>
      <c r="E3986" s="1" t="str">
        <f>INDEX(Protocol[Mark],MATCH(C3986,Protocol[Step],0))</f>
        <v>9U</v>
      </c>
      <c r="F3986" s="151" t="str">
        <f>INDEX(Variables[Variable],MATCH(Systematic[[#This Row],[VariableIndex]],Variables[Index],0))</f>
        <v>O2 flux per volume</v>
      </c>
      <c r="G3986" s="134">
        <f>Systematic[[#This Row],[Sample]]*1000000+Systematic[[#This Row],[SubSample]]*10000+Systematic[[#This Row],[VariableIndex]]</f>
        <v>11010002</v>
      </c>
      <c r="H3986" s="134">
        <f>Systematic[[#This Row],[SampleVariableLabel]]+100*Systematic[[#This Row],[State]]</f>
        <v>11010902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11</v>
      </c>
      <c r="B3987" s="1">
        <f t="shared" si="187"/>
        <v>1</v>
      </c>
      <c r="C3987" s="1">
        <f>IF(Systematic[[#This Row],[VariableIndex]]&gt;1,C3986,IF(C3986+1=StepsPerSubsample,0,C3986+1))</f>
        <v>9</v>
      </c>
      <c r="D3987" s="1">
        <f t="shared" si="188"/>
        <v>3</v>
      </c>
      <c r="E3987" s="1" t="str">
        <f>INDEX(Protocol[Mark],MATCH(C3987,Protocol[Step],0))</f>
        <v>9U</v>
      </c>
      <c r="F3987" s="151" t="str">
        <f>INDEX(Variables[Variable],MATCH(Systematic[[#This Row],[VariableIndex]],Variables[Index],0))</f>
        <v>Specific flux</v>
      </c>
      <c r="G3987" s="134">
        <f>Systematic[[#This Row],[Sample]]*1000000+Systematic[[#This Row],[SubSample]]*10000+Systematic[[#This Row],[VariableIndex]]</f>
        <v>11010003</v>
      </c>
      <c r="H3987" s="134">
        <f>Systematic[[#This Row],[SampleVariableLabel]]+100*Systematic[[#This Row],[State]]</f>
        <v>11010903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11</v>
      </c>
      <c r="B3988" s="1">
        <f t="shared" si="187"/>
        <v>1</v>
      </c>
      <c r="C3988" s="1">
        <f>IF(Systematic[[#This Row],[VariableIndex]]&gt;1,C3987,IF(C3987+1=StepsPerSubsample,0,C3987+1))</f>
        <v>9</v>
      </c>
      <c r="D3988" s="1">
        <f t="shared" si="188"/>
        <v>4</v>
      </c>
      <c r="E3988" s="1" t="str">
        <f>INDEX(Protocol[Mark],MATCH(C3988,Protocol[Step],0))</f>
        <v>9U</v>
      </c>
      <c r="F3988" s="151" t="str">
        <f>INDEX(Variables[Variable],MATCH(Systematic[[#This Row],[VariableIndex]],Variables[Index],0))</f>
        <v>Flux control ratio</v>
      </c>
      <c r="G3988" s="134">
        <f>Systematic[[#This Row],[Sample]]*1000000+Systematic[[#This Row],[SubSample]]*10000+Systematic[[#This Row],[VariableIndex]]</f>
        <v>11010004</v>
      </c>
      <c r="H3988" s="134">
        <f>Systematic[[#This Row],[SampleVariableLabel]]+100*Systematic[[#This Row],[State]]</f>
        <v>11010904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11</v>
      </c>
      <c r="B3989" s="1">
        <f t="shared" si="187"/>
        <v>1</v>
      </c>
      <c r="C3989" s="1">
        <f>IF(Systematic[[#This Row],[VariableIndex]]&gt;1,C3988,IF(C3988+1=StepsPerSubsample,0,C3988+1))</f>
        <v>9</v>
      </c>
      <c r="D3989" s="1">
        <f t="shared" si="188"/>
        <v>5</v>
      </c>
      <c r="E3989" s="1" t="str">
        <f>INDEX(Protocol[Mark],MATCH(C3989,Protocol[Step],0))</f>
        <v>9U</v>
      </c>
      <c r="F3989" s="151" t="str">
        <f>INDEX(Variables[Variable],MATCH(Systematic[[#This Row],[VariableIndex]],Variables[Index],0))</f>
        <v>Specific flux (mt)</v>
      </c>
      <c r="G3989" s="134">
        <f>Systematic[[#This Row],[Sample]]*1000000+Systematic[[#This Row],[SubSample]]*10000+Systematic[[#This Row],[VariableIndex]]</f>
        <v>11010005</v>
      </c>
      <c r="H3989" s="134">
        <f>Systematic[[#This Row],[SampleVariableLabel]]+100*Systematic[[#This Row],[State]]</f>
        <v>11010905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11</v>
      </c>
      <c r="B3990" s="1">
        <f t="shared" si="187"/>
        <v>1</v>
      </c>
      <c r="C3990" s="1">
        <f>IF(Systematic[[#This Row],[VariableIndex]]&gt;1,C3989,IF(C3989+1=StepsPerSubsample,0,C3989+1))</f>
        <v>9</v>
      </c>
      <c r="D3990" s="1">
        <f t="shared" si="188"/>
        <v>6</v>
      </c>
      <c r="E3990" s="1" t="str">
        <f>INDEX(Protocol[Mark],MATCH(C3990,Protocol[Step],0))</f>
        <v>9U</v>
      </c>
      <c r="F3990" s="151" t="str">
        <f>INDEX(Variables[Variable],MATCH(Systematic[[#This Row],[VariableIndex]],Variables[Index],0))</f>
        <v>FCR (mt: ROX-corr.)</v>
      </c>
      <c r="G3990" s="134">
        <f>Systematic[[#This Row],[Sample]]*1000000+Systematic[[#This Row],[SubSample]]*10000+Systematic[[#This Row],[VariableIndex]]</f>
        <v>11010006</v>
      </c>
      <c r="H3990" s="134">
        <f>Systematic[[#This Row],[SampleVariableLabel]]+100*Systematic[[#This Row],[State]]</f>
        <v>11010906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11</v>
      </c>
      <c r="B3991" s="1">
        <f t="shared" si="187"/>
        <v>1</v>
      </c>
      <c r="C3991" s="1">
        <f>IF(Systematic[[#This Row],[VariableIndex]]&gt;1,C3990,IF(C3990+1=StepsPerSubsample,0,C3990+1))</f>
        <v>9</v>
      </c>
      <c r="D3991" s="1">
        <f t="shared" si="188"/>
        <v>7</v>
      </c>
      <c r="E3991" s="1" t="str">
        <f>INDEX(Protocol[Mark],MATCH(C3991,Protocol[Step],0))</f>
        <v>9U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11010007</v>
      </c>
      <c r="H3991" s="134">
        <f>Systematic[[#This Row],[SampleVariableLabel]]+100*Systematic[[#This Row],[State]]</f>
        <v>11010907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11</v>
      </c>
      <c r="B3992" s="1">
        <f t="shared" si="187"/>
        <v>1</v>
      </c>
      <c r="C3992" s="1">
        <f>IF(Systematic[[#This Row],[VariableIndex]]&gt;1,C3991,IF(C3991+1=StepsPerSubsample,0,C3991+1))</f>
        <v>10</v>
      </c>
      <c r="D3992" s="1">
        <f t="shared" si="188"/>
        <v>1</v>
      </c>
      <c r="E3992" s="1" t="str">
        <f>INDEX(Protocol[Mark],MATCH(C3992,Protocol[Step],0))</f>
        <v>9c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11010001</v>
      </c>
      <c r="H3992" s="134">
        <f>Systematic[[#This Row],[SampleVariableLabel]]+100*Systematic[[#This Row],[State]]</f>
        <v>11011001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11</v>
      </c>
      <c r="B3993" s="1">
        <f t="shared" si="187"/>
        <v>1</v>
      </c>
      <c r="C3993" s="1">
        <f>IF(Systematic[[#This Row],[VariableIndex]]&gt;1,C3992,IF(C3992+1=StepsPerSubsample,0,C3992+1))</f>
        <v>10</v>
      </c>
      <c r="D3993" s="1">
        <f t="shared" si="188"/>
        <v>2</v>
      </c>
      <c r="E3993" s="1" t="str">
        <f>INDEX(Protocol[Mark],MATCH(C3993,Protocol[Step],0))</f>
        <v>9c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11010002</v>
      </c>
      <c r="H3993" s="134">
        <f>Systematic[[#This Row],[SampleVariableLabel]]+100*Systematic[[#This Row],[State]]</f>
        <v>11011002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11</v>
      </c>
      <c r="B3994" s="1">
        <f t="shared" si="187"/>
        <v>1</v>
      </c>
      <c r="C3994" s="1">
        <f>IF(Systematic[[#This Row],[VariableIndex]]&gt;1,C3993,IF(C3993+1=StepsPerSubsample,0,C3993+1))</f>
        <v>10</v>
      </c>
      <c r="D3994" s="1">
        <f t="shared" si="188"/>
        <v>3</v>
      </c>
      <c r="E3994" s="1" t="str">
        <f>INDEX(Protocol[Mark],MATCH(C3994,Protocol[Step],0))</f>
        <v>9c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11010003</v>
      </c>
      <c r="H3994" s="134">
        <f>Systematic[[#This Row],[SampleVariableLabel]]+100*Systematic[[#This Row],[State]]</f>
        <v>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11</v>
      </c>
      <c r="B3995" s="1">
        <f t="shared" si="187"/>
        <v>1</v>
      </c>
      <c r="C3995" s="1">
        <f>IF(Systematic[[#This Row],[VariableIndex]]&gt;1,C3994,IF(C3994+1=StepsPerSubsample,0,C3994+1))</f>
        <v>10</v>
      </c>
      <c r="D3995" s="1">
        <f t="shared" si="188"/>
        <v>4</v>
      </c>
      <c r="E3995" s="1" t="str">
        <f>INDEX(Protocol[Mark],MATCH(C3995,Protocol[Step],0))</f>
        <v>9c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11010004</v>
      </c>
      <c r="H3995" s="134">
        <f>Systematic[[#This Row],[SampleVariableLabel]]+100*Systematic[[#This Row],[State]]</f>
        <v>11011004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11</v>
      </c>
      <c r="B3996" s="1">
        <f t="shared" si="187"/>
        <v>1</v>
      </c>
      <c r="C3996" s="1">
        <f>IF(Systematic[[#This Row],[VariableIndex]]&gt;1,C3995,IF(C3995+1=StepsPerSubsample,0,C3995+1))</f>
        <v>10</v>
      </c>
      <c r="D3996" s="1">
        <f t="shared" si="188"/>
        <v>5</v>
      </c>
      <c r="E3996" s="1" t="str">
        <f>INDEX(Protocol[Mark],MATCH(C3996,Protocol[Step],0))</f>
        <v>9c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11010005</v>
      </c>
      <c r="H3996" s="134">
        <f>Systematic[[#This Row],[SampleVariableLabel]]+100*Systematic[[#This Row],[State]]</f>
        <v>11011005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11</v>
      </c>
      <c r="B3997" s="1">
        <f t="shared" si="187"/>
        <v>1</v>
      </c>
      <c r="C3997" s="1">
        <f>IF(Systematic[[#This Row],[VariableIndex]]&gt;1,C3996,IF(C3996+1=StepsPerSubsample,0,C3996+1))</f>
        <v>10</v>
      </c>
      <c r="D3997" s="1">
        <f t="shared" si="188"/>
        <v>6</v>
      </c>
      <c r="E3997" s="1" t="str">
        <f>INDEX(Protocol[Mark],MATCH(C3997,Protocol[Step],0))</f>
        <v>9c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11010006</v>
      </c>
      <c r="H3997" s="134">
        <f>Systematic[[#This Row],[SampleVariableLabel]]+100*Systematic[[#This Row],[State]]</f>
        <v>11011006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11</v>
      </c>
      <c r="B3998" s="1">
        <f t="shared" si="187"/>
        <v>1</v>
      </c>
      <c r="C3998" s="1">
        <f>IF(Systematic[[#This Row],[VariableIndex]]&gt;1,C3997,IF(C3997+1=StepsPerSubsample,0,C3997+1))</f>
        <v>10</v>
      </c>
      <c r="D3998" s="1">
        <f t="shared" si="188"/>
        <v>7</v>
      </c>
      <c r="E3998" s="1" t="str">
        <f>INDEX(Protocol[Mark],MATCH(C3998,Protocol[Step],0))</f>
        <v>9c</v>
      </c>
      <c r="F3998" s="151" t="str">
        <f>INDEX(Variables[Variable],MATCH(Systematic[[#This Row],[VariableIndex]],Variables[Index],0))</f>
        <v>FCR (mt: ROX-corr.)</v>
      </c>
      <c r="G3998" s="134">
        <f>Systematic[[#This Row],[Sample]]*1000000+Systematic[[#This Row],[SubSample]]*10000+Systematic[[#This Row],[VariableIndex]]</f>
        <v>11010007</v>
      </c>
      <c r="H3998" s="134">
        <f>Systematic[[#This Row],[SampleVariableLabel]]+100*Systematic[[#This Row],[State]]</f>
        <v>11011007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11</v>
      </c>
      <c r="B3999" s="1">
        <f t="shared" si="187"/>
        <v>1</v>
      </c>
      <c r="C3999" s="1">
        <f>IF(Systematic[[#This Row],[VariableIndex]]&gt;1,C3998,IF(C3998+1=StepsPerSubsample,0,C3998+1))</f>
        <v>11</v>
      </c>
      <c r="D3999" s="1">
        <f t="shared" si="188"/>
        <v>1</v>
      </c>
      <c r="E3999" s="1" t="str">
        <f>INDEX(Protocol[Mark],MATCH(C3999,Protocol[Step],0))</f>
        <v>10Ama</v>
      </c>
      <c r="F3999" s="151" t="str">
        <f>INDEX(Variables[Variable],MATCH(Systematic[[#This Row],[VariableIndex]],Variables[Index],0))</f>
        <v>O2 concentration</v>
      </c>
      <c r="G3999" s="134">
        <f>Systematic[[#This Row],[Sample]]*1000000+Systematic[[#This Row],[SubSample]]*10000+Systematic[[#This Row],[VariableIndex]]</f>
        <v>11010001</v>
      </c>
      <c r="H3999" s="134">
        <f>Systematic[[#This Row],[SampleVariableLabel]]+100*Systematic[[#This Row],[State]]</f>
        <v>11011101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11</v>
      </c>
      <c r="B4000" s="1">
        <f t="shared" si="187"/>
        <v>1</v>
      </c>
      <c r="C4000" s="1">
        <f>IF(Systematic[[#This Row],[VariableIndex]]&gt;1,C3999,IF(C3999+1=StepsPerSubsample,0,C3999+1))</f>
        <v>11</v>
      </c>
      <c r="D4000" s="1">
        <f t="shared" si="188"/>
        <v>2</v>
      </c>
      <c r="E4000" s="1" t="str">
        <f>INDEX(Protocol[Mark],MATCH(C4000,Protocol[Step],0))</f>
        <v>10Ama</v>
      </c>
      <c r="F4000" s="151" t="str">
        <f>INDEX(Variables[Variable],MATCH(Systematic[[#This Row],[VariableIndex]],Variables[Index],0))</f>
        <v>O2 flux per volume</v>
      </c>
      <c r="G4000" s="134">
        <f>Systematic[[#This Row],[Sample]]*1000000+Systematic[[#This Row],[SubSample]]*10000+Systematic[[#This Row],[VariableIndex]]</f>
        <v>11010002</v>
      </c>
      <c r="H4000" s="134">
        <f>Systematic[[#This Row],[SampleVariableLabel]]+100*Systematic[[#This Row],[State]]</f>
        <v>11011102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11</v>
      </c>
      <c r="B4001" s="1">
        <f t="shared" si="187"/>
        <v>1</v>
      </c>
      <c r="C4001" s="1">
        <f>IF(Systematic[[#This Row],[VariableIndex]]&gt;1,C4000,IF(C4000+1=StepsPerSubsample,0,C4000+1))</f>
        <v>11</v>
      </c>
      <c r="D4001" s="1">
        <f t="shared" si="188"/>
        <v>3</v>
      </c>
      <c r="E4001" s="1" t="str">
        <f>INDEX(Protocol[Mark],MATCH(C4001,Protocol[Step],0))</f>
        <v>10Ama</v>
      </c>
      <c r="F4001" s="151" t="str">
        <f>INDEX(Variables[Variable],MATCH(Systematic[[#This Row],[VariableIndex]],Variables[Index],0))</f>
        <v>Specific flux</v>
      </c>
      <c r="G4001" s="134">
        <f>Systematic[[#This Row],[Sample]]*1000000+Systematic[[#This Row],[SubSample]]*10000+Systematic[[#This Row],[VariableIndex]]</f>
        <v>11010003</v>
      </c>
      <c r="H4001" s="134">
        <f>Systematic[[#This Row],[SampleVariableLabel]]+100*Systematic[[#This Row],[State]]</f>
        <v>11011103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11</v>
      </c>
      <c r="B4002" s="1">
        <f t="shared" si="187"/>
        <v>1</v>
      </c>
      <c r="C4002" s="1">
        <f>IF(Systematic[[#This Row],[VariableIndex]]&gt;1,C4001,IF(C4001+1=StepsPerSubsample,0,C4001+1))</f>
        <v>11</v>
      </c>
      <c r="D4002" s="1">
        <f t="shared" si="188"/>
        <v>4</v>
      </c>
      <c r="E4002" s="1" t="str">
        <f>INDEX(Protocol[Mark],MATCH(C4002,Protocol[Step],0))</f>
        <v>10Ama</v>
      </c>
      <c r="F4002" s="151" t="str">
        <f>INDEX(Variables[Variable],MATCH(Systematic[[#This Row],[VariableIndex]],Variables[Index],0))</f>
        <v>Flux control ratio</v>
      </c>
      <c r="G4002" s="134">
        <f>Systematic[[#This Row],[Sample]]*1000000+Systematic[[#This Row],[SubSample]]*10000+Systematic[[#This Row],[VariableIndex]]</f>
        <v>11010004</v>
      </c>
      <c r="H4002" s="134">
        <f>Systematic[[#This Row],[SampleVariableLabel]]+100*Systematic[[#This Row],[State]]</f>
        <v>11011104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11</v>
      </c>
      <c r="B4003" s="1">
        <f t="shared" si="187"/>
        <v>1</v>
      </c>
      <c r="C4003" s="1">
        <f>IF(Systematic[[#This Row],[VariableIndex]]&gt;1,C4002,IF(C4002+1=StepsPerSubsample,0,C4002+1))</f>
        <v>11</v>
      </c>
      <c r="D4003" s="1">
        <f t="shared" si="188"/>
        <v>5</v>
      </c>
      <c r="E4003" s="1" t="str">
        <f>INDEX(Protocol[Mark],MATCH(C4003,Protocol[Step],0))</f>
        <v>10Ama</v>
      </c>
      <c r="F4003" s="151" t="str">
        <f>INDEX(Variables[Variable],MATCH(Systematic[[#This Row],[VariableIndex]],Variables[Index],0))</f>
        <v>Specific flux (mt)</v>
      </c>
      <c r="G4003" s="134">
        <f>Systematic[[#This Row],[Sample]]*1000000+Systematic[[#This Row],[SubSample]]*10000+Systematic[[#This Row],[VariableIndex]]</f>
        <v>11010005</v>
      </c>
      <c r="H4003" s="134">
        <f>Systematic[[#This Row],[SampleVariableLabel]]+100*Systematic[[#This Row],[State]]</f>
        <v>11011105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11</v>
      </c>
      <c r="B4004" s="1">
        <f t="shared" si="187"/>
        <v>1</v>
      </c>
      <c r="C4004" s="1">
        <f>IF(Systematic[[#This Row],[VariableIndex]]&gt;1,C4003,IF(C4003+1=StepsPerSubsample,0,C4003+1))</f>
        <v>11</v>
      </c>
      <c r="D4004" s="1">
        <f t="shared" si="188"/>
        <v>6</v>
      </c>
      <c r="E4004" s="1" t="str">
        <f>INDEX(Protocol[Mark],MATCH(C4004,Protocol[Step],0))</f>
        <v>10Ama</v>
      </c>
      <c r="F4004" s="151" t="str">
        <f>INDEX(Variables[Variable],MATCH(Systematic[[#This Row],[VariableIndex]],Variables[Index],0))</f>
        <v>FCR (mt: ROX-corr.)</v>
      </c>
      <c r="G4004" s="134">
        <f>Systematic[[#This Row],[Sample]]*1000000+Systematic[[#This Row],[SubSample]]*10000+Systematic[[#This Row],[VariableIndex]]</f>
        <v>11010006</v>
      </c>
      <c r="H4004" s="134">
        <f>Systematic[[#This Row],[SampleVariableLabel]]+100*Systematic[[#This Row],[State]]</f>
        <v>11011106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11</v>
      </c>
      <c r="B4005" s="1">
        <f t="shared" si="187"/>
        <v>1</v>
      </c>
      <c r="C4005" s="1">
        <f>IF(Systematic[[#This Row],[VariableIndex]]&gt;1,C4004,IF(C4004+1=StepsPerSubsample,0,C4004+1))</f>
        <v>11</v>
      </c>
      <c r="D4005" s="1">
        <f t="shared" si="188"/>
        <v>7</v>
      </c>
      <c r="E4005" s="1" t="str">
        <f>INDEX(Protocol[Mark],MATCH(C4005,Protocol[Step],0))</f>
        <v>10Ama</v>
      </c>
      <c r="F4005" s="151" t="str">
        <f>INDEX(Variables[Variable],MATCH(Systematic[[#This Row],[VariableIndex]],Variables[Index],0))</f>
        <v>FCR (mt: ROX-corr.)</v>
      </c>
      <c r="G4005" s="134">
        <f>Systematic[[#This Row],[Sample]]*1000000+Systematic[[#This Row],[SubSample]]*10000+Systematic[[#This Row],[VariableIndex]]</f>
        <v>11010007</v>
      </c>
      <c r="H4005" s="134">
        <f>Systematic[[#This Row],[SampleVariableLabel]]+100*Systematic[[#This Row],[State]]</f>
        <v>11011107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11</v>
      </c>
      <c r="B4006" s="1">
        <f t="shared" si="187"/>
        <v>1</v>
      </c>
      <c r="C4006" s="1">
        <f>IF(Systematic[[#This Row],[VariableIndex]]&gt;1,C4005,IF(C4005+1=StepsPerSubsample,0,C4005+1))</f>
        <v>12</v>
      </c>
      <c r="D4006" s="1">
        <f t="shared" si="188"/>
        <v>1</v>
      </c>
      <c r="E4006" s="1" t="str">
        <f>INDEX(Protocol[Mark],MATCH(C4006,Protocol[Step],0))</f>
        <v>11AsTm</v>
      </c>
      <c r="F4006" s="151" t="str">
        <f>INDEX(Variables[Variable],MATCH(Systematic[[#This Row],[VariableIndex]],Variables[Index],0))</f>
        <v>O2 concentration</v>
      </c>
      <c r="G4006" s="134">
        <f>Systematic[[#This Row],[Sample]]*1000000+Systematic[[#This Row],[SubSample]]*10000+Systematic[[#This Row],[VariableIndex]]</f>
        <v>11010001</v>
      </c>
      <c r="H4006" s="134">
        <f>Systematic[[#This Row],[SampleVariableLabel]]+100*Systematic[[#This Row],[State]]</f>
        <v>11011201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11</v>
      </c>
      <c r="B4007" s="1">
        <f t="shared" si="187"/>
        <v>1</v>
      </c>
      <c r="C4007" s="1">
        <f>IF(Systematic[[#This Row],[VariableIndex]]&gt;1,C4006,IF(C4006+1=StepsPerSubsample,0,C4006+1))</f>
        <v>12</v>
      </c>
      <c r="D4007" s="1">
        <f t="shared" si="188"/>
        <v>2</v>
      </c>
      <c r="E4007" s="1" t="str">
        <f>INDEX(Protocol[Mark],MATCH(C4007,Protocol[Step],0))</f>
        <v>11AsTm</v>
      </c>
      <c r="F4007" s="151" t="str">
        <f>INDEX(Variables[Variable],MATCH(Systematic[[#This Row],[VariableIndex]],Variables[Index],0))</f>
        <v>O2 flux per volume</v>
      </c>
      <c r="G4007" s="134">
        <f>Systematic[[#This Row],[Sample]]*1000000+Systematic[[#This Row],[SubSample]]*10000+Systematic[[#This Row],[VariableIndex]]</f>
        <v>11010002</v>
      </c>
      <c r="H4007" s="134">
        <f>Systematic[[#This Row],[SampleVariableLabel]]+100*Systematic[[#This Row],[State]]</f>
        <v>11011202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11</v>
      </c>
      <c r="B4008" s="1">
        <f t="shared" si="187"/>
        <v>1</v>
      </c>
      <c r="C4008" s="1">
        <f>IF(Systematic[[#This Row],[VariableIndex]]&gt;1,C4007,IF(C4007+1=StepsPerSubsample,0,C4007+1))</f>
        <v>12</v>
      </c>
      <c r="D4008" s="1">
        <f t="shared" si="188"/>
        <v>3</v>
      </c>
      <c r="E4008" s="1" t="str">
        <f>INDEX(Protocol[Mark],MATCH(C4008,Protocol[Step],0))</f>
        <v>11AsTm</v>
      </c>
      <c r="F4008" s="151" t="str">
        <f>INDEX(Variables[Variable],MATCH(Systematic[[#This Row],[VariableIndex]],Variables[Index],0))</f>
        <v>Specific flux</v>
      </c>
      <c r="G4008" s="134">
        <f>Systematic[[#This Row],[Sample]]*1000000+Systematic[[#This Row],[SubSample]]*10000+Systematic[[#This Row],[VariableIndex]]</f>
        <v>11010003</v>
      </c>
      <c r="H4008" s="134">
        <f>Systematic[[#This Row],[SampleVariableLabel]]+100*Systematic[[#This Row],[State]]</f>
        <v>11011203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11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12</v>
      </c>
      <c r="D4009" s="1">
        <f t="shared" si="188"/>
        <v>4</v>
      </c>
      <c r="E4009" s="1" t="str">
        <f>INDEX(Protocol[Mark],MATCH(C4009,Protocol[Step],0))</f>
        <v>11AsTm</v>
      </c>
      <c r="F4009" s="151" t="str">
        <f>INDEX(Variables[Variable],MATCH(Systematic[[#This Row],[VariableIndex]],Variables[Index],0))</f>
        <v>Flux control ratio</v>
      </c>
      <c r="G4009" s="134">
        <f>Systematic[[#This Row],[Sample]]*1000000+Systematic[[#This Row],[SubSample]]*10000+Systematic[[#This Row],[VariableIndex]]</f>
        <v>11010004</v>
      </c>
      <c r="H4009" s="134">
        <f>Systematic[[#This Row],[SampleVariableLabel]]+100*Systematic[[#This Row],[State]]</f>
        <v>11011204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11</v>
      </c>
      <c r="B4010" s="1">
        <f t="shared" si="190"/>
        <v>1</v>
      </c>
      <c r="C4010" s="1">
        <f>IF(Systematic[[#This Row],[VariableIndex]]&gt;1,C4009,IF(C4009+1=StepsPerSubsample,0,C4009+1))</f>
        <v>12</v>
      </c>
      <c r="D4010" s="1">
        <f t="shared" si="188"/>
        <v>5</v>
      </c>
      <c r="E4010" s="1" t="str">
        <f>INDEX(Protocol[Mark],MATCH(C4010,Protocol[Step],0))</f>
        <v>11AsTm</v>
      </c>
      <c r="F4010" s="151" t="str">
        <f>INDEX(Variables[Variable],MATCH(Systematic[[#This Row],[VariableIndex]],Variables[Index],0))</f>
        <v>Specific flux (mt)</v>
      </c>
      <c r="G4010" s="134">
        <f>Systematic[[#This Row],[Sample]]*1000000+Systematic[[#This Row],[SubSample]]*10000+Systematic[[#This Row],[VariableIndex]]</f>
        <v>11010005</v>
      </c>
      <c r="H4010" s="134">
        <f>Systematic[[#This Row],[SampleVariableLabel]]+100*Systematic[[#This Row],[State]]</f>
        <v>11011205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11</v>
      </c>
      <c r="B4011" s="1">
        <f t="shared" si="190"/>
        <v>1</v>
      </c>
      <c r="C4011" s="1">
        <f>IF(Systematic[[#This Row],[VariableIndex]]&gt;1,C4010,IF(C4010+1=StepsPerSubsample,0,C4010+1))</f>
        <v>12</v>
      </c>
      <c r="D4011" s="1">
        <f t="shared" si="188"/>
        <v>6</v>
      </c>
      <c r="E4011" s="1" t="str">
        <f>INDEX(Protocol[Mark],MATCH(C4011,Protocol[Step],0))</f>
        <v>11AsTm</v>
      </c>
      <c r="F4011" s="151" t="str">
        <f>INDEX(Variables[Variable],MATCH(Systematic[[#This Row],[VariableIndex]],Variables[Index],0))</f>
        <v>FCR (mt: ROX-corr.)</v>
      </c>
      <c r="G4011" s="134">
        <f>Systematic[[#This Row],[Sample]]*1000000+Systematic[[#This Row],[SubSample]]*10000+Systematic[[#This Row],[VariableIndex]]</f>
        <v>11010006</v>
      </c>
      <c r="H4011" s="134">
        <f>Systematic[[#This Row],[SampleVariableLabel]]+100*Systematic[[#This Row],[State]]</f>
        <v>11011206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11</v>
      </c>
      <c r="B4012" s="1">
        <f t="shared" si="190"/>
        <v>1</v>
      </c>
      <c r="C4012" s="1">
        <f>IF(Systematic[[#This Row],[VariableIndex]]&gt;1,C4011,IF(C4011+1=StepsPerSubsample,0,C4011+1))</f>
        <v>12</v>
      </c>
      <c r="D4012" s="1">
        <f t="shared" si="188"/>
        <v>7</v>
      </c>
      <c r="E4012" s="1" t="str">
        <f>INDEX(Protocol[Mark],MATCH(C4012,Protocol[Step],0))</f>
        <v>11AsTm</v>
      </c>
      <c r="F4012" s="151" t="str">
        <f>INDEX(Variables[Variable],MATCH(Systematic[[#This Row],[VariableIndex]],Variables[Index],0))</f>
        <v>FCR (mt: ROX-corr.)</v>
      </c>
      <c r="G4012" s="134">
        <f>Systematic[[#This Row],[Sample]]*1000000+Systematic[[#This Row],[SubSample]]*10000+Systematic[[#This Row],[VariableIndex]]</f>
        <v>11010007</v>
      </c>
      <c r="H4012" s="134">
        <f>Systematic[[#This Row],[SampleVariableLabel]]+100*Systematic[[#This Row],[State]]</f>
        <v>11011207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11</v>
      </c>
      <c r="B4013" s="1">
        <f t="shared" si="190"/>
        <v>1</v>
      </c>
      <c r="C4013" s="1">
        <f>IF(Systematic[[#This Row],[VariableIndex]]&gt;1,C4012,IF(C4012+1=StepsPerSubsample,0,C4012+1))</f>
        <v>13</v>
      </c>
      <c r="D4013" s="1">
        <f t="shared" si="188"/>
        <v>1</v>
      </c>
      <c r="E4013" s="1" t="str">
        <f>INDEX(Protocol[Mark],MATCH(C4013,Protocol[Step],0))</f>
        <v>12Azd</v>
      </c>
      <c r="F4013" s="151" t="str">
        <f>INDEX(Variables[Variable],MATCH(Systematic[[#This Row],[VariableIndex]],Variables[Index],0))</f>
        <v>O2 concentration</v>
      </c>
      <c r="G4013" s="134">
        <f>Systematic[[#This Row],[Sample]]*1000000+Systematic[[#This Row],[SubSample]]*10000+Systematic[[#This Row],[VariableIndex]]</f>
        <v>11010001</v>
      </c>
      <c r="H4013" s="134">
        <f>Systematic[[#This Row],[SampleVariableLabel]]+100*Systematic[[#This Row],[State]]</f>
        <v>11011301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11</v>
      </c>
      <c r="B4014" s="1">
        <f t="shared" si="190"/>
        <v>1</v>
      </c>
      <c r="C4014" s="1">
        <f>IF(Systematic[[#This Row],[VariableIndex]]&gt;1,C4013,IF(C4013+1=StepsPerSubsample,0,C4013+1))</f>
        <v>13</v>
      </c>
      <c r="D4014" s="1">
        <f t="shared" si="188"/>
        <v>2</v>
      </c>
      <c r="E4014" s="1" t="str">
        <f>INDEX(Protocol[Mark],MATCH(C4014,Protocol[Step],0))</f>
        <v>12Azd</v>
      </c>
      <c r="F4014" s="151" t="str">
        <f>INDEX(Variables[Variable],MATCH(Systematic[[#This Row],[VariableIndex]],Variables[Index],0))</f>
        <v>O2 flux per volume</v>
      </c>
      <c r="G4014" s="134">
        <f>Systematic[[#This Row],[Sample]]*1000000+Systematic[[#This Row],[SubSample]]*10000+Systematic[[#This Row],[VariableIndex]]</f>
        <v>11010002</v>
      </c>
      <c r="H4014" s="134">
        <f>Systematic[[#This Row],[SampleVariableLabel]]+100*Systematic[[#This Row],[State]]</f>
        <v>11011302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11</v>
      </c>
      <c r="B4015" s="1">
        <f t="shared" si="190"/>
        <v>1</v>
      </c>
      <c r="C4015" s="1">
        <f>IF(Systematic[[#This Row],[VariableIndex]]&gt;1,C4014,IF(C4014+1=StepsPerSubsample,0,C4014+1))</f>
        <v>13</v>
      </c>
      <c r="D4015" s="1">
        <f t="shared" si="188"/>
        <v>3</v>
      </c>
      <c r="E4015" s="1" t="str">
        <f>INDEX(Protocol[Mark],MATCH(C4015,Protocol[Step],0))</f>
        <v>12Azd</v>
      </c>
      <c r="F4015" s="151" t="str">
        <f>INDEX(Variables[Variable],MATCH(Systematic[[#This Row],[VariableIndex]],Variables[Index],0))</f>
        <v>Specific flux</v>
      </c>
      <c r="G4015" s="134">
        <f>Systematic[[#This Row],[Sample]]*1000000+Systematic[[#This Row],[SubSample]]*10000+Systematic[[#This Row],[VariableIndex]]</f>
        <v>11010003</v>
      </c>
      <c r="H4015" s="134">
        <f>Systematic[[#This Row],[SampleVariableLabel]]+100*Systematic[[#This Row],[State]]</f>
        <v>11011303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11</v>
      </c>
      <c r="B4016" s="1">
        <f t="shared" si="190"/>
        <v>1</v>
      </c>
      <c r="C4016" s="1">
        <f>IF(Systematic[[#This Row],[VariableIndex]]&gt;1,C4015,IF(C4015+1=StepsPerSubsample,0,C4015+1))</f>
        <v>13</v>
      </c>
      <c r="D4016" s="1">
        <f t="shared" si="188"/>
        <v>4</v>
      </c>
      <c r="E4016" s="1" t="str">
        <f>INDEX(Protocol[Mark],MATCH(C4016,Protocol[Step],0))</f>
        <v>12Azd</v>
      </c>
      <c r="F4016" s="151" t="str">
        <f>INDEX(Variables[Variable],MATCH(Systematic[[#This Row],[VariableIndex]],Variables[Index],0))</f>
        <v>Flux control ratio</v>
      </c>
      <c r="G4016" s="134">
        <f>Systematic[[#This Row],[Sample]]*1000000+Systematic[[#This Row],[SubSample]]*10000+Systematic[[#This Row],[VariableIndex]]</f>
        <v>11010004</v>
      </c>
      <c r="H4016" s="134">
        <f>Systematic[[#This Row],[SampleVariableLabel]]+100*Systematic[[#This Row],[State]]</f>
        <v>11011304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11</v>
      </c>
      <c r="B4017" s="1">
        <f t="shared" si="190"/>
        <v>1</v>
      </c>
      <c r="C4017" s="1">
        <f>IF(Systematic[[#This Row],[VariableIndex]]&gt;1,C4016,IF(C4016+1=StepsPerSubsample,0,C4016+1))</f>
        <v>13</v>
      </c>
      <c r="D4017" s="1">
        <f t="shared" si="188"/>
        <v>5</v>
      </c>
      <c r="E4017" s="1" t="str">
        <f>INDEX(Protocol[Mark],MATCH(C4017,Protocol[Step],0))</f>
        <v>12Azd</v>
      </c>
      <c r="F4017" s="151" t="str">
        <f>INDEX(Variables[Variable],MATCH(Systematic[[#This Row],[VariableIndex]],Variables[Index],0))</f>
        <v>Specific flux (mt)</v>
      </c>
      <c r="G4017" s="134">
        <f>Systematic[[#This Row],[Sample]]*1000000+Systematic[[#This Row],[SubSample]]*10000+Systematic[[#This Row],[VariableIndex]]</f>
        <v>11010005</v>
      </c>
      <c r="H4017" s="134">
        <f>Systematic[[#This Row],[SampleVariableLabel]]+100*Systematic[[#This Row],[State]]</f>
        <v>11011305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11</v>
      </c>
      <c r="B4018" s="1">
        <f t="shared" si="190"/>
        <v>1</v>
      </c>
      <c r="C4018" s="1">
        <f>IF(Systematic[[#This Row],[VariableIndex]]&gt;1,C4017,IF(C4017+1=StepsPerSubsample,0,C4017+1))</f>
        <v>13</v>
      </c>
      <c r="D4018" s="1">
        <f t="shared" si="188"/>
        <v>6</v>
      </c>
      <c r="E4018" s="1" t="str">
        <f>INDEX(Protocol[Mark],MATCH(C4018,Protocol[Step],0))</f>
        <v>12Azd</v>
      </c>
      <c r="F4018" s="151" t="str">
        <f>INDEX(Variables[Variable],MATCH(Systematic[[#This Row],[VariableIndex]],Variables[Index],0))</f>
        <v>FCR (mt: ROX-corr.)</v>
      </c>
      <c r="G4018" s="134">
        <f>Systematic[[#This Row],[Sample]]*1000000+Systematic[[#This Row],[SubSample]]*10000+Systematic[[#This Row],[VariableIndex]]</f>
        <v>11010006</v>
      </c>
      <c r="H4018" s="134">
        <f>Systematic[[#This Row],[SampleVariableLabel]]+100*Systematic[[#This Row],[State]]</f>
        <v>11011306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11</v>
      </c>
      <c r="B4019" s="1">
        <f t="shared" si="190"/>
        <v>1</v>
      </c>
      <c r="C4019" s="1">
        <f>IF(Systematic[[#This Row],[VariableIndex]]&gt;1,C4018,IF(C4018+1=StepsPerSubsample,0,C4018+1))</f>
        <v>13</v>
      </c>
      <c r="D4019" s="1">
        <f t="shared" si="188"/>
        <v>7</v>
      </c>
      <c r="E4019" s="1" t="str">
        <f>INDEX(Protocol[Mark],MATCH(C4019,Protocol[Step],0))</f>
        <v>12Azd</v>
      </c>
      <c r="F4019" s="151" t="str">
        <f>INDEX(Variables[Variable],MATCH(Systematic[[#This Row],[VariableIndex]],Variables[Index],0))</f>
        <v>FCR (mt: ROX-corr.)</v>
      </c>
      <c r="G4019" s="134">
        <f>Systematic[[#This Row],[Sample]]*1000000+Systematic[[#This Row],[SubSample]]*10000+Systematic[[#This Row],[VariableIndex]]</f>
        <v>11010007</v>
      </c>
      <c r="H4019" s="134">
        <f>Systematic[[#This Row],[SampleVariableLabel]]+100*Systematic[[#This Row],[State]]</f>
        <v>11011307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11</v>
      </c>
      <c r="B4020" s="1">
        <f t="shared" si="190"/>
        <v>2</v>
      </c>
      <c r="C4020" s="1">
        <f>IF(Systematic[[#This Row],[VariableIndex]]&gt;1,C4019,IF(C4019+1=StepsPerSubsample,0,C4019+1))</f>
        <v>0</v>
      </c>
      <c r="D4020" s="1">
        <f t="shared" si="188"/>
        <v>1</v>
      </c>
      <c r="E4020" s="1" t="str">
        <f>INDEX(Protocol[Mark],MATCH(C4020,Protocol[Step],0))</f>
        <v>1ce</v>
      </c>
      <c r="F4020" s="151" t="str">
        <f>INDEX(Variables[Variable],MATCH(Systematic[[#This Row],[VariableIndex]],Variables[Index],0))</f>
        <v>O2 concentration</v>
      </c>
      <c r="G4020" s="134">
        <f>Systematic[[#This Row],[Sample]]*1000000+Systematic[[#This Row],[SubSample]]*10000+Systematic[[#This Row],[VariableIndex]]</f>
        <v>11020001</v>
      </c>
      <c r="H4020" s="134">
        <f>Systematic[[#This Row],[SampleVariableLabel]]+100*Systematic[[#This Row],[State]]</f>
        <v>11020001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11</v>
      </c>
      <c r="B4021" s="1">
        <f t="shared" si="190"/>
        <v>2</v>
      </c>
      <c r="C4021" s="1">
        <f>IF(Systematic[[#This Row],[VariableIndex]]&gt;1,C4020,IF(C4020+1=StepsPerSubsample,0,C4020+1))</f>
        <v>0</v>
      </c>
      <c r="D4021" s="1">
        <f t="shared" si="188"/>
        <v>2</v>
      </c>
      <c r="E4021" s="1" t="str">
        <f>INDEX(Protocol[Mark],MATCH(C4021,Protocol[Step],0))</f>
        <v>1ce</v>
      </c>
      <c r="F4021" s="151" t="str">
        <f>INDEX(Variables[Variable],MATCH(Systematic[[#This Row],[VariableIndex]],Variables[Index],0))</f>
        <v>O2 flux per volume</v>
      </c>
      <c r="G4021" s="134">
        <f>Systematic[[#This Row],[Sample]]*1000000+Systematic[[#This Row],[SubSample]]*10000+Systematic[[#This Row],[VariableIndex]]</f>
        <v>11020002</v>
      </c>
      <c r="H4021" s="134">
        <f>Systematic[[#This Row],[SampleVariableLabel]]+100*Systematic[[#This Row],[State]]</f>
        <v>11020002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11</v>
      </c>
      <c r="B4022" s="1">
        <f t="shared" si="190"/>
        <v>2</v>
      </c>
      <c r="C4022" s="1">
        <f>IF(Systematic[[#This Row],[VariableIndex]]&gt;1,C4021,IF(C4021+1=StepsPerSubsample,0,C4021+1))</f>
        <v>0</v>
      </c>
      <c r="D4022" s="1">
        <f t="shared" si="188"/>
        <v>3</v>
      </c>
      <c r="E4022" s="1" t="str">
        <f>INDEX(Protocol[Mark],MATCH(C4022,Protocol[Step],0))</f>
        <v>1ce</v>
      </c>
      <c r="F4022" s="151" t="str">
        <f>INDEX(Variables[Variable],MATCH(Systematic[[#This Row],[VariableIndex]],Variables[Index],0))</f>
        <v>Specific flux</v>
      </c>
      <c r="G4022" s="134">
        <f>Systematic[[#This Row],[Sample]]*1000000+Systematic[[#This Row],[SubSample]]*10000+Systematic[[#This Row],[VariableIndex]]</f>
        <v>11020003</v>
      </c>
      <c r="H4022" s="134">
        <f>Systematic[[#This Row],[SampleVariableLabel]]+100*Systematic[[#This Row],[State]]</f>
        <v>11020003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11</v>
      </c>
      <c r="B4023" s="1">
        <f t="shared" si="190"/>
        <v>2</v>
      </c>
      <c r="C4023" s="1">
        <f>IF(Systematic[[#This Row],[VariableIndex]]&gt;1,C4022,IF(C4022+1=StepsPerSubsample,0,C4022+1))</f>
        <v>0</v>
      </c>
      <c r="D4023" s="1">
        <f t="shared" si="188"/>
        <v>4</v>
      </c>
      <c r="E4023" s="1" t="str">
        <f>INDEX(Protocol[Mark],MATCH(C4023,Protocol[Step],0))</f>
        <v>1ce</v>
      </c>
      <c r="F4023" s="151" t="str">
        <f>INDEX(Variables[Variable],MATCH(Systematic[[#This Row],[VariableIndex]],Variables[Index],0))</f>
        <v>Flux control ratio</v>
      </c>
      <c r="G4023" s="134">
        <f>Systematic[[#This Row],[Sample]]*1000000+Systematic[[#This Row],[SubSample]]*10000+Systematic[[#This Row],[VariableIndex]]</f>
        <v>11020004</v>
      </c>
      <c r="H4023" s="134">
        <f>Systematic[[#This Row],[SampleVariableLabel]]+100*Systematic[[#This Row],[State]]</f>
        <v>11020004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11</v>
      </c>
      <c r="B4024" s="1">
        <f t="shared" si="190"/>
        <v>2</v>
      </c>
      <c r="C4024" s="1">
        <f>IF(Systematic[[#This Row],[VariableIndex]]&gt;1,C4023,IF(C4023+1=StepsPerSubsample,0,C4023+1))</f>
        <v>0</v>
      </c>
      <c r="D4024" s="1">
        <f t="shared" si="188"/>
        <v>5</v>
      </c>
      <c r="E4024" s="1" t="str">
        <f>INDEX(Protocol[Mark],MATCH(C4024,Protocol[Step],0))</f>
        <v>1ce</v>
      </c>
      <c r="F4024" s="151" t="str">
        <f>INDEX(Variables[Variable],MATCH(Systematic[[#This Row],[VariableIndex]],Variables[Index],0))</f>
        <v>Specific flux (mt)</v>
      </c>
      <c r="G4024" s="134">
        <f>Systematic[[#This Row],[Sample]]*1000000+Systematic[[#This Row],[SubSample]]*10000+Systematic[[#This Row],[VariableIndex]]</f>
        <v>11020005</v>
      </c>
      <c r="H4024" s="134">
        <f>Systematic[[#This Row],[SampleVariableLabel]]+100*Systematic[[#This Row],[State]]</f>
        <v>11020005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11</v>
      </c>
      <c r="B4025" s="1">
        <f t="shared" si="190"/>
        <v>2</v>
      </c>
      <c r="C4025" s="1">
        <f>IF(Systematic[[#This Row],[VariableIndex]]&gt;1,C4024,IF(C4024+1=StepsPerSubsample,0,C4024+1))</f>
        <v>0</v>
      </c>
      <c r="D4025" s="1">
        <f t="shared" si="188"/>
        <v>6</v>
      </c>
      <c r="E4025" s="1" t="str">
        <f>INDEX(Protocol[Mark],MATCH(C4025,Protocol[Step],0))</f>
        <v>1ce</v>
      </c>
      <c r="F4025" s="151" t="str">
        <f>INDEX(Variables[Variable],MATCH(Systematic[[#This Row],[VariableIndex]],Variables[Index],0))</f>
        <v>FCR (mt: ROX-corr.)</v>
      </c>
      <c r="G4025" s="134">
        <f>Systematic[[#This Row],[Sample]]*1000000+Systematic[[#This Row],[SubSample]]*10000+Systematic[[#This Row],[VariableIndex]]</f>
        <v>11020006</v>
      </c>
      <c r="H4025" s="134">
        <f>Systematic[[#This Row],[SampleVariableLabel]]+100*Systematic[[#This Row],[State]]</f>
        <v>11020006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11</v>
      </c>
      <c r="B4026" s="1">
        <f t="shared" si="190"/>
        <v>2</v>
      </c>
      <c r="C4026" s="1">
        <f>IF(Systematic[[#This Row],[VariableIndex]]&gt;1,C4025,IF(C4025+1=StepsPerSubsample,0,C4025+1))</f>
        <v>0</v>
      </c>
      <c r="D4026" s="1">
        <f t="shared" si="188"/>
        <v>7</v>
      </c>
      <c r="E4026" s="1" t="str">
        <f>INDEX(Protocol[Mark],MATCH(C4026,Protocol[Step],0))</f>
        <v>1ce</v>
      </c>
      <c r="F4026" s="151" t="str">
        <f>INDEX(Variables[Variable],MATCH(Systematic[[#This Row],[VariableIndex]],Variables[Index],0))</f>
        <v>FCR (mt: ROX-corr.)</v>
      </c>
      <c r="G4026" s="134">
        <f>Systematic[[#This Row],[Sample]]*1000000+Systematic[[#This Row],[SubSample]]*10000+Systematic[[#This Row],[VariableIndex]]</f>
        <v>11020007</v>
      </c>
      <c r="H4026" s="134">
        <f>Systematic[[#This Row],[SampleVariableLabel]]+100*Systematic[[#This Row],[State]]</f>
        <v>11020007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11</v>
      </c>
      <c r="B4027" s="1">
        <f t="shared" si="190"/>
        <v>2</v>
      </c>
      <c r="C4027" s="1">
        <f>IF(Systematic[[#This Row],[VariableIndex]]&gt;1,C4026,IF(C4026+1=StepsPerSubsample,0,C4026+1))</f>
        <v>1</v>
      </c>
      <c r="D4027" s="1">
        <f t="shared" si="188"/>
        <v>1</v>
      </c>
      <c r="E4027" s="1" t="str">
        <f>INDEX(Protocol[Mark],MATCH(C4027,Protocol[Step],0))</f>
        <v>2P10</v>
      </c>
      <c r="F4027" s="151" t="str">
        <f>INDEX(Variables[Variable],MATCH(Systematic[[#This Row],[VariableIndex]],Variables[Index],0))</f>
        <v>O2 concentration</v>
      </c>
      <c r="G4027" s="134">
        <f>Systematic[[#This Row],[Sample]]*1000000+Systematic[[#This Row],[SubSample]]*10000+Systematic[[#This Row],[VariableIndex]]</f>
        <v>11020001</v>
      </c>
      <c r="H4027" s="134">
        <f>Systematic[[#This Row],[SampleVariableLabel]]+100*Systematic[[#This Row],[State]]</f>
        <v>11020101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11</v>
      </c>
      <c r="B4028" s="1">
        <f t="shared" si="190"/>
        <v>2</v>
      </c>
      <c r="C4028" s="1">
        <f>IF(Systematic[[#This Row],[VariableIndex]]&gt;1,C4027,IF(C4027+1=StepsPerSubsample,0,C4027+1))</f>
        <v>1</v>
      </c>
      <c r="D4028" s="1">
        <f t="shared" si="188"/>
        <v>2</v>
      </c>
      <c r="E4028" s="1" t="str">
        <f>INDEX(Protocol[Mark],MATCH(C4028,Protocol[Step],0))</f>
        <v>2P10</v>
      </c>
      <c r="F4028" s="151" t="str">
        <f>INDEX(Variables[Variable],MATCH(Systematic[[#This Row],[VariableIndex]],Variables[Index],0))</f>
        <v>O2 flux per volume</v>
      </c>
      <c r="G4028" s="134">
        <f>Systematic[[#This Row],[Sample]]*1000000+Systematic[[#This Row],[SubSample]]*10000+Systematic[[#This Row],[VariableIndex]]</f>
        <v>11020002</v>
      </c>
      <c r="H4028" s="134">
        <f>Systematic[[#This Row],[SampleVariableLabel]]+100*Systematic[[#This Row],[State]]</f>
        <v>11020102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11</v>
      </c>
      <c r="B4029" s="1">
        <f t="shared" si="190"/>
        <v>2</v>
      </c>
      <c r="C4029" s="1">
        <f>IF(Systematic[[#This Row],[VariableIndex]]&gt;1,C4028,IF(C4028+1=StepsPerSubsample,0,C4028+1))</f>
        <v>1</v>
      </c>
      <c r="D4029" s="1">
        <f t="shared" si="188"/>
        <v>3</v>
      </c>
      <c r="E4029" s="1" t="str">
        <f>INDEX(Protocol[Mark],MATCH(C4029,Protocol[Step],0))</f>
        <v>2P10</v>
      </c>
      <c r="F4029" s="151" t="str">
        <f>INDEX(Variables[Variable],MATCH(Systematic[[#This Row],[VariableIndex]],Variables[Index],0))</f>
        <v>Specific flux</v>
      </c>
      <c r="G4029" s="134">
        <f>Systematic[[#This Row],[Sample]]*1000000+Systematic[[#This Row],[SubSample]]*10000+Systematic[[#This Row],[VariableIndex]]</f>
        <v>11020003</v>
      </c>
      <c r="H4029" s="134">
        <f>Systematic[[#This Row],[SampleVariableLabel]]+100*Systematic[[#This Row],[State]]</f>
        <v>11020103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11</v>
      </c>
      <c r="B4030" s="1">
        <f t="shared" si="190"/>
        <v>2</v>
      </c>
      <c r="C4030" s="1">
        <f>IF(Systematic[[#This Row],[VariableIndex]]&gt;1,C4029,IF(C4029+1=StepsPerSubsample,0,C4029+1))</f>
        <v>1</v>
      </c>
      <c r="D4030" s="1">
        <f t="shared" si="188"/>
        <v>4</v>
      </c>
      <c r="E4030" s="1" t="str">
        <f>INDEX(Protocol[Mark],MATCH(C4030,Protocol[Step],0))</f>
        <v>2P10</v>
      </c>
      <c r="F4030" s="151" t="str">
        <f>INDEX(Variables[Variable],MATCH(Systematic[[#This Row],[VariableIndex]],Variables[Index],0))</f>
        <v>Flux control ratio</v>
      </c>
      <c r="G4030" s="134">
        <f>Systematic[[#This Row],[Sample]]*1000000+Systematic[[#This Row],[SubSample]]*10000+Systematic[[#This Row],[VariableIndex]]</f>
        <v>11020004</v>
      </c>
      <c r="H4030" s="134">
        <f>Systematic[[#This Row],[SampleVariableLabel]]+100*Systematic[[#This Row],[State]]</f>
        <v>11020104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11</v>
      </c>
      <c r="B4031" s="1">
        <f t="shared" si="190"/>
        <v>2</v>
      </c>
      <c r="C4031" s="1">
        <f>IF(Systematic[[#This Row],[VariableIndex]]&gt;1,C4030,IF(C4030+1=StepsPerSubsample,0,C4030+1))</f>
        <v>1</v>
      </c>
      <c r="D4031" s="1">
        <f t="shared" si="188"/>
        <v>5</v>
      </c>
      <c r="E4031" s="1" t="str">
        <f>INDEX(Protocol[Mark],MATCH(C4031,Protocol[Step],0))</f>
        <v>2P10</v>
      </c>
      <c r="F4031" s="151" t="str">
        <f>INDEX(Variables[Variable],MATCH(Systematic[[#This Row],[VariableIndex]],Variables[Index],0))</f>
        <v>Specific flux (mt)</v>
      </c>
      <c r="G4031" s="134">
        <f>Systematic[[#This Row],[Sample]]*1000000+Systematic[[#This Row],[SubSample]]*10000+Systematic[[#This Row],[VariableIndex]]</f>
        <v>11020005</v>
      </c>
      <c r="H4031" s="134">
        <f>Systematic[[#This Row],[SampleVariableLabel]]+100*Systematic[[#This Row],[State]]</f>
        <v>11020105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11</v>
      </c>
      <c r="B4032" s="1">
        <f t="shared" si="190"/>
        <v>2</v>
      </c>
      <c r="C4032" s="1">
        <f>IF(Systematic[[#This Row],[VariableIndex]]&gt;1,C4031,IF(C4031+1=StepsPerSubsample,0,C4031+1))</f>
        <v>1</v>
      </c>
      <c r="D4032" s="1">
        <f t="shared" si="188"/>
        <v>6</v>
      </c>
      <c r="E4032" s="1" t="str">
        <f>INDEX(Protocol[Mark],MATCH(C4032,Protocol[Step],0))</f>
        <v>2P10</v>
      </c>
      <c r="F4032" s="151" t="str">
        <f>INDEX(Variables[Variable],MATCH(Systematic[[#This Row],[VariableIndex]],Variables[Index],0))</f>
        <v>FCR (mt: ROX-corr.)</v>
      </c>
      <c r="G4032" s="134">
        <f>Systematic[[#This Row],[Sample]]*1000000+Systematic[[#This Row],[SubSample]]*10000+Systematic[[#This Row],[VariableIndex]]</f>
        <v>11020006</v>
      </c>
      <c r="H4032" s="134">
        <f>Systematic[[#This Row],[SampleVariableLabel]]+100*Systematic[[#This Row],[State]]</f>
        <v>11020106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11</v>
      </c>
      <c r="B4033" s="1">
        <f t="shared" si="190"/>
        <v>2</v>
      </c>
      <c r="C4033" s="1">
        <f>IF(Systematic[[#This Row],[VariableIndex]]&gt;1,C4032,IF(C4032+1=StepsPerSubsample,0,C4032+1))</f>
        <v>1</v>
      </c>
      <c r="D4033" s="1">
        <f t="shared" si="188"/>
        <v>7</v>
      </c>
      <c r="E4033" s="1" t="str">
        <f>INDEX(Protocol[Mark],MATCH(C4033,Protocol[Step],0))</f>
        <v>2P10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11020007</v>
      </c>
      <c r="H4033" s="134">
        <f>Systematic[[#This Row],[SampleVariableLabel]]+100*Systematic[[#This Row],[State]]</f>
        <v>11020107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11</v>
      </c>
      <c r="B4034" s="1">
        <f t="shared" si="190"/>
        <v>2</v>
      </c>
      <c r="C4034" s="1">
        <f>IF(Systematic[[#This Row],[VariableIndex]]&gt;1,C4033,IF(C4033+1=StepsPerSubsample,0,C4033+1))</f>
        <v>2</v>
      </c>
      <c r="D4034" s="1">
        <f t="shared" si="188"/>
        <v>1</v>
      </c>
      <c r="E4034" s="1" t="str">
        <f>INDEX(Protocol[Mark],MATCH(C4034,Protocol[Step],0))</f>
        <v>3Omy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11020001</v>
      </c>
      <c r="H4034" s="134">
        <f>Systematic[[#This Row],[SampleVariableLabel]]+100*Systematic[[#This Row],[State]]</f>
        <v>11020201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11</v>
      </c>
      <c r="B4035" s="1">
        <f t="shared" si="190"/>
        <v>2</v>
      </c>
      <c r="C4035" s="1">
        <f>IF(Systematic[[#This Row],[VariableIndex]]&gt;1,C4034,IF(C4034+1=StepsPerSubsample,0,C4034+1))</f>
        <v>2</v>
      </c>
      <c r="D4035" s="1">
        <f t="shared" ref="D4035:D4098" si="191">IF(D4034=nVariables,1,D4034+1)</f>
        <v>2</v>
      </c>
      <c r="E4035" s="1" t="str">
        <f>INDEX(Protocol[Mark],MATCH(C4035,Protocol[Step],0))</f>
        <v>3Omy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11020002</v>
      </c>
      <c r="H4035" s="134">
        <f>Systematic[[#This Row],[SampleVariableLabel]]+100*Systematic[[#This Row],[State]]</f>
        <v>11020202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11</v>
      </c>
      <c r="B4036" s="1">
        <f t="shared" si="190"/>
        <v>2</v>
      </c>
      <c r="C4036" s="1">
        <f>IF(Systematic[[#This Row],[VariableIndex]]&gt;1,C4035,IF(C4035+1=StepsPerSubsample,0,C4035+1))</f>
        <v>2</v>
      </c>
      <c r="D4036" s="1">
        <f t="shared" si="191"/>
        <v>3</v>
      </c>
      <c r="E4036" s="1" t="str">
        <f>INDEX(Protocol[Mark],MATCH(C4036,Protocol[Step],0))</f>
        <v>3Omy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11020003</v>
      </c>
      <c r="H4036" s="134">
        <f>Systematic[[#This Row],[SampleVariableLabel]]+100*Systematic[[#This Row],[State]]</f>
        <v>11020203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11</v>
      </c>
      <c r="B4037" s="1">
        <f t="shared" si="190"/>
        <v>2</v>
      </c>
      <c r="C4037" s="1">
        <f>IF(Systematic[[#This Row],[VariableIndex]]&gt;1,C4036,IF(C4036+1=StepsPerSubsample,0,C4036+1))</f>
        <v>2</v>
      </c>
      <c r="D4037" s="1">
        <f t="shared" si="191"/>
        <v>4</v>
      </c>
      <c r="E4037" s="1" t="str">
        <f>INDEX(Protocol[Mark],MATCH(C4037,Protocol[Step],0))</f>
        <v>3Omy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11020004</v>
      </c>
      <c r="H4037" s="134">
        <f>Systematic[[#This Row],[SampleVariableLabel]]+100*Systematic[[#This Row],[State]]</f>
        <v>11020204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11</v>
      </c>
      <c r="B4038" s="1">
        <f t="shared" si="190"/>
        <v>2</v>
      </c>
      <c r="C4038" s="1">
        <f>IF(Systematic[[#This Row],[VariableIndex]]&gt;1,C4037,IF(C4037+1=StepsPerSubsample,0,C4037+1))</f>
        <v>2</v>
      </c>
      <c r="D4038" s="1">
        <f t="shared" si="191"/>
        <v>5</v>
      </c>
      <c r="E4038" s="1" t="str">
        <f>INDEX(Protocol[Mark],MATCH(C4038,Protocol[Step],0))</f>
        <v>3Omy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11020005</v>
      </c>
      <c r="H4038" s="134">
        <f>Systematic[[#This Row],[SampleVariableLabel]]+100*Systematic[[#This Row],[State]]</f>
        <v>11020205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11</v>
      </c>
      <c r="B4039" s="1">
        <f t="shared" si="190"/>
        <v>2</v>
      </c>
      <c r="C4039" s="1">
        <f>IF(Systematic[[#This Row],[VariableIndex]]&gt;1,C4038,IF(C4038+1=StepsPerSubsample,0,C4038+1))</f>
        <v>2</v>
      </c>
      <c r="D4039" s="1">
        <f t="shared" si="191"/>
        <v>6</v>
      </c>
      <c r="E4039" s="1" t="str">
        <f>INDEX(Protocol[Mark],MATCH(C4039,Protocol[Step],0))</f>
        <v>3Omy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11020006</v>
      </c>
      <c r="H4039" s="134">
        <f>Systematic[[#This Row],[SampleVariableLabel]]+100*Systematic[[#This Row],[State]]</f>
        <v>11020206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11</v>
      </c>
      <c r="B4040" s="1">
        <f t="shared" si="190"/>
        <v>2</v>
      </c>
      <c r="C4040" s="1">
        <f>IF(Systematic[[#This Row],[VariableIndex]]&gt;1,C4039,IF(C4039+1=StepsPerSubsample,0,C4039+1))</f>
        <v>2</v>
      </c>
      <c r="D4040" s="1">
        <f t="shared" si="191"/>
        <v>7</v>
      </c>
      <c r="E4040" s="1" t="str">
        <f>INDEX(Protocol[Mark],MATCH(C4040,Protocol[Step],0))</f>
        <v>3Omy</v>
      </c>
      <c r="F4040" s="151" t="str">
        <f>INDEX(Variables[Variable],MATCH(Systematic[[#This Row],[VariableIndex]],Variables[Index],0))</f>
        <v>FCR (mt: ROX-corr.)</v>
      </c>
      <c r="G4040" s="134">
        <f>Systematic[[#This Row],[Sample]]*1000000+Systematic[[#This Row],[SubSample]]*10000+Systematic[[#This Row],[VariableIndex]]</f>
        <v>11020007</v>
      </c>
      <c r="H4040" s="134">
        <f>Systematic[[#This Row],[SampleVariableLabel]]+100*Systematic[[#This Row],[State]]</f>
        <v>11020207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11</v>
      </c>
      <c r="B4041" s="1">
        <f t="shared" si="190"/>
        <v>2</v>
      </c>
      <c r="C4041" s="1">
        <f>IF(Systematic[[#This Row],[VariableIndex]]&gt;1,C4040,IF(C4040+1=StepsPerSubsample,0,C4040+1))</f>
        <v>3</v>
      </c>
      <c r="D4041" s="1">
        <f t="shared" si="191"/>
        <v>1</v>
      </c>
      <c r="E4041" s="1" t="str">
        <f>INDEX(Protocol[Mark],MATCH(C4041,Protocol[Step],0))</f>
        <v>4U</v>
      </c>
      <c r="F4041" s="151" t="str">
        <f>INDEX(Variables[Variable],MATCH(Systematic[[#This Row],[VariableIndex]],Variables[Index],0))</f>
        <v>O2 concentration</v>
      </c>
      <c r="G4041" s="134">
        <f>Systematic[[#This Row],[Sample]]*1000000+Systematic[[#This Row],[SubSample]]*10000+Systematic[[#This Row],[VariableIndex]]</f>
        <v>11020001</v>
      </c>
      <c r="H4041" s="134">
        <f>Systematic[[#This Row],[SampleVariableLabel]]+100*Systematic[[#This Row],[State]]</f>
        <v>11020301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11</v>
      </c>
      <c r="B4042" s="1">
        <f t="shared" si="190"/>
        <v>2</v>
      </c>
      <c r="C4042" s="1">
        <f>IF(Systematic[[#This Row],[VariableIndex]]&gt;1,C4041,IF(C4041+1=StepsPerSubsample,0,C4041+1))</f>
        <v>3</v>
      </c>
      <c r="D4042" s="1">
        <f t="shared" si="191"/>
        <v>2</v>
      </c>
      <c r="E4042" s="1" t="str">
        <f>INDEX(Protocol[Mark],MATCH(C4042,Protocol[Step],0))</f>
        <v>4U</v>
      </c>
      <c r="F4042" s="151" t="str">
        <f>INDEX(Variables[Variable],MATCH(Systematic[[#This Row],[VariableIndex]],Variables[Index],0))</f>
        <v>O2 flux per volume</v>
      </c>
      <c r="G4042" s="134">
        <f>Systematic[[#This Row],[Sample]]*1000000+Systematic[[#This Row],[SubSample]]*10000+Systematic[[#This Row],[VariableIndex]]</f>
        <v>11020002</v>
      </c>
      <c r="H4042" s="134">
        <f>Systematic[[#This Row],[SampleVariableLabel]]+100*Systematic[[#This Row],[State]]</f>
        <v>11020302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11</v>
      </c>
      <c r="B4043" s="1">
        <f t="shared" si="190"/>
        <v>2</v>
      </c>
      <c r="C4043" s="1">
        <f>IF(Systematic[[#This Row],[VariableIndex]]&gt;1,C4042,IF(C4042+1=StepsPerSubsample,0,C4042+1))</f>
        <v>3</v>
      </c>
      <c r="D4043" s="1">
        <f t="shared" si="191"/>
        <v>3</v>
      </c>
      <c r="E4043" s="1" t="str">
        <f>INDEX(Protocol[Mark],MATCH(C4043,Protocol[Step],0))</f>
        <v>4U</v>
      </c>
      <c r="F4043" s="151" t="str">
        <f>INDEX(Variables[Variable],MATCH(Systematic[[#This Row],[VariableIndex]],Variables[Index],0))</f>
        <v>Specific flux</v>
      </c>
      <c r="G4043" s="134">
        <f>Systematic[[#This Row],[Sample]]*1000000+Systematic[[#This Row],[SubSample]]*10000+Systematic[[#This Row],[VariableIndex]]</f>
        <v>11020003</v>
      </c>
      <c r="H4043" s="134">
        <f>Systematic[[#This Row],[SampleVariableLabel]]+100*Systematic[[#This Row],[State]]</f>
        <v>11020303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11</v>
      </c>
      <c r="B4044" s="1">
        <f t="shared" si="190"/>
        <v>2</v>
      </c>
      <c r="C4044" s="1">
        <f>IF(Systematic[[#This Row],[VariableIndex]]&gt;1,C4043,IF(C4043+1=StepsPerSubsample,0,C4043+1))</f>
        <v>3</v>
      </c>
      <c r="D4044" s="1">
        <f t="shared" si="191"/>
        <v>4</v>
      </c>
      <c r="E4044" s="1" t="str">
        <f>INDEX(Protocol[Mark],MATCH(C4044,Protocol[Step],0))</f>
        <v>4U</v>
      </c>
      <c r="F4044" s="151" t="str">
        <f>INDEX(Variables[Variable],MATCH(Systematic[[#This Row],[VariableIndex]],Variables[Index],0))</f>
        <v>Flux control ratio</v>
      </c>
      <c r="G4044" s="134">
        <f>Systematic[[#This Row],[Sample]]*1000000+Systematic[[#This Row],[SubSample]]*10000+Systematic[[#This Row],[VariableIndex]]</f>
        <v>11020004</v>
      </c>
      <c r="H4044" s="134">
        <f>Systematic[[#This Row],[SampleVariableLabel]]+100*Systematic[[#This Row],[State]]</f>
        <v>11020304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11</v>
      </c>
      <c r="B4045" s="1">
        <f t="shared" si="190"/>
        <v>2</v>
      </c>
      <c r="C4045" s="1">
        <f>IF(Systematic[[#This Row],[VariableIndex]]&gt;1,C4044,IF(C4044+1=StepsPerSubsample,0,C4044+1))</f>
        <v>3</v>
      </c>
      <c r="D4045" s="1">
        <f t="shared" si="191"/>
        <v>5</v>
      </c>
      <c r="E4045" s="1" t="str">
        <f>INDEX(Protocol[Mark],MATCH(C4045,Protocol[Step],0))</f>
        <v>4U</v>
      </c>
      <c r="F4045" s="151" t="str">
        <f>INDEX(Variables[Variable],MATCH(Systematic[[#This Row],[VariableIndex]],Variables[Index],0))</f>
        <v>Specific flux (mt)</v>
      </c>
      <c r="G4045" s="134">
        <f>Systematic[[#This Row],[Sample]]*1000000+Systematic[[#This Row],[SubSample]]*10000+Systematic[[#This Row],[VariableIndex]]</f>
        <v>11020005</v>
      </c>
      <c r="H4045" s="134">
        <f>Systematic[[#This Row],[SampleVariableLabel]]+100*Systematic[[#This Row],[State]]</f>
        <v>11020305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11</v>
      </c>
      <c r="B4046" s="1">
        <f t="shared" si="190"/>
        <v>2</v>
      </c>
      <c r="C4046" s="1">
        <f>IF(Systematic[[#This Row],[VariableIndex]]&gt;1,C4045,IF(C4045+1=StepsPerSubsample,0,C4045+1))</f>
        <v>3</v>
      </c>
      <c r="D4046" s="1">
        <f t="shared" si="191"/>
        <v>6</v>
      </c>
      <c r="E4046" s="1" t="str">
        <f>INDEX(Protocol[Mark],MATCH(C4046,Protocol[Step],0))</f>
        <v>4U</v>
      </c>
      <c r="F4046" s="151" t="str">
        <f>INDEX(Variables[Variable],MATCH(Systematic[[#This Row],[VariableIndex]],Variables[Index],0))</f>
        <v>FCR (mt: ROX-corr.)</v>
      </c>
      <c r="G4046" s="134">
        <f>Systematic[[#This Row],[Sample]]*1000000+Systematic[[#This Row],[SubSample]]*10000+Systematic[[#This Row],[VariableIndex]]</f>
        <v>11020006</v>
      </c>
      <c r="H4046" s="134">
        <f>Systematic[[#This Row],[SampleVariableLabel]]+100*Systematic[[#This Row],[State]]</f>
        <v>11020306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11</v>
      </c>
      <c r="B4047" s="1">
        <f t="shared" si="190"/>
        <v>2</v>
      </c>
      <c r="C4047" s="1">
        <f>IF(Systematic[[#This Row],[VariableIndex]]&gt;1,C4046,IF(C4046+1=StepsPerSubsample,0,C4046+1))</f>
        <v>3</v>
      </c>
      <c r="D4047" s="1">
        <f t="shared" si="191"/>
        <v>7</v>
      </c>
      <c r="E4047" s="1" t="str">
        <f>INDEX(Protocol[Mark],MATCH(C4047,Protocol[Step],0))</f>
        <v>4U</v>
      </c>
      <c r="F4047" s="151" t="str">
        <f>INDEX(Variables[Variable],MATCH(Systematic[[#This Row],[VariableIndex]],Variables[Index],0))</f>
        <v>FCR (mt: ROX-corr.)</v>
      </c>
      <c r="G4047" s="134">
        <f>Systematic[[#This Row],[Sample]]*1000000+Systematic[[#This Row],[SubSample]]*10000+Systematic[[#This Row],[VariableIndex]]</f>
        <v>11020007</v>
      </c>
      <c r="H4047" s="134">
        <f>Systematic[[#This Row],[SampleVariableLabel]]+100*Systematic[[#This Row],[State]]</f>
        <v>11020307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11</v>
      </c>
      <c r="B4048" s="1">
        <f t="shared" si="190"/>
        <v>2</v>
      </c>
      <c r="C4048" s="1">
        <f>IF(Systematic[[#This Row],[VariableIndex]]&gt;1,C4047,IF(C4047+1=StepsPerSubsample,0,C4047+1))</f>
        <v>4</v>
      </c>
      <c r="D4048" s="1">
        <f t="shared" si="191"/>
        <v>1</v>
      </c>
      <c r="E4048" s="1" t="str">
        <f>INDEX(Protocol[Mark],MATCH(C4048,Protocol[Step],0))</f>
        <v>5Glc</v>
      </c>
      <c r="F4048" s="151" t="str">
        <f>INDEX(Variables[Variable],MATCH(Systematic[[#This Row],[VariableIndex]],Variables[Index],0))</f>
        <v>O2 concentration</v>
      </c>
      <c r="G4048" s="134">
        <f>Systematic[[#This Row],[Sample]]*1000000+Systematic[[#This Row],[SubSample]]*10000+Systematic[[#This Row],[VariableIndex]]</f>
        <v>11020001</v>
      </c>
      <c r="H4048" s="134">
        <f>Systematic[[#This Row],[SampleVariableLabel]]+100*Systematic[[#This Row],[State]]</f>
        <v>11020401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11</v>
      </c>
      <c r="B4049" s="1">
        <f t="shared" si="190"/>
        <v>2</v>
      </c>
      <c r="C4049" s="1">
        <f>IF(Systematic[[#This Row],[VariableIndex]]&gt;1,C4048,IF(C4048+1=StepsPerSubsample,0,C4048+1))</f>
        <v>4</v>
      </c>
      <c r="D4049" s="1">
        <f t="shared" si="191"/>
        <v>2</v>
      </c>
      <c r="E4049" s="1" t="str">
        <f>INDEX(Protocol[Mark],MATCH(C4049,Protocol[Step],0))</f>
        <v>5Glc</v>
      </c>
      <c r="F4049" s="151" t="str">
        <f>INDEX(Variables[Variable],MATCH(Systematic[[#This Row],[VariableIndex]],Variables[Index],0))</f>
        <v>O2 flux per volume</v>
      </c>
      <c r="G4049" s="134">
        <f>Systematic[[#This Row],[Sample]]*1000000+Systematic[[#This Row],[SubSample]]*10000+Systematic[[#This Row],[VariableIndex]]</f>
        <v>11020002</v>
      </c>
      <c r="H4049" s="134">
        <f>Systematic[[#This Row],[SampleVariableLabel]]+100*Systematic[[#This Row],[State]]</f>
        <v>11020402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11</v>
      </c>
      <c r="B4050" s="1">
        <f t="shared" si="190"/>
        <v>2</v>
      </c>
      <c r="C4050" s="1">
        <f>IF(Systematic[[#This Row],[VariableIndex]]&gt;1,C4049,IF(C4049+1=StepsPerSubsample,0,C4049+1))</f>
        <v>4</v>
      </c>
      <c r="D4050" s="1">
        <f t="shared" si="191"/>
        <v>3</v>
      </c>
      <c r="E4050" s="1" t="str">
        <f>INDEX(Protocol[Mark],MATCH(C4050,Protocol[Step],0))</f>
        <v>5Glc</v>
      </c>
      <c r="F4050" s="151" t="str">
        <f>INDEX(Variables[Variable],MATCH(Systematic[[#This Row],[VariableIndex]],Variables[Index],0))</f>
        <v>Specific flux</v>
      </c>
      <c r="G4050" s="134">
        <f>Systematic[[#This Row],[Sample]]*1000000+Systematic[[#This Row],[SubSample]]*10000+Systematic[[#This Row],[VariableIndex]]</f>
        <v>11020003</v>
      </c>
      <c r="H4050" s="134">
        <f>Systematic[[#This Row],[SampleVariableLabel]]+100*Systematic[[#This Row],[State]]</f>
        <v>11020403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11</v>
      </c>
      <c r="B4051" s="1">
        <f t="shared" si="190"/>
        <v>2</v>
      </c>
      <c r="C4051" s="1">
        <f>IF(Systematic[[#This Row],[VariableIndex]]&gt;1,C4050,IF(C4050+1=StepsPerSubsample,0,C4050+1))</f>
        <v>4</v>
      </c>
      <c r="D4051" s="1">
        <f t="shared" si="191"/>
        <v>4</v>
      </c>
      <c r="E4051" s="1" t="str">
        <f>INDEX(Protocol[Mark],MATCH(C4051,Protocol[Step],0))</f>
        <v>5Glc</v>
      </c>
      <c r="F4051" s="151" t="str">
        <f>INDEX(Variables[Variable],MATCH(Systematic[[#This Row],[VariableIndex]],Variables[Index],0))</f>
        <v>Flux control ratio</v>
      </c>
      <c r="G4051" s="134">
        <f>Systematic[[#This Row],[Sample]]*1000000+Systematic[[#This Row],[SubSample]]*10000+Systematic[[#This Row],[VariableIndex]]</f>
        <v>11020004</v>
      </c>
      <c r="H4051" s="134">
        <f>Systematic[[#This Row],[SampleVariableLabel]]+100*Systematic[[#This Row],[State]]</f>
        <v>11020404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11</v>
      </c>
      <c r="B4052" s="1">
        <f t="shared" si="190"/>
        <v>2</v>
      </c>
      <c r="C4052" s="1">
        <f>IF(Systematic[[#This Row],[VariableIndex]]&gt;1,C4051,IF(C4051+1=StepsPerSubsample,0,C4051+1))</f>
        <v>4</v>
      </c>
      <c r="D4052" s="1">
        <f t="shared" si="191"/>
        <v>5</v>
      </c>
      <c r="E4052" s="1" t="str">
        <f>INDEX(Protocol[Mark],MATCH(C4052,Protocol[Step],0))</f>
        <v>5Glc</v>
      </c>
      <c r="F4052" s="151" t="str">
        <f>INDEX(Variables[Variable],MATCH(Systematic[[#This Row],[VariableIndex]],Variables[Index],0))</f>
        <v>Specific flux (mt)</v>
      </c>
      <c r="G4052" s="134">
        <f>Systematic[[#This Row],[Sample]]*1000000+Systematic[[#This Row],[SubSample]]*10000+Systematic[[#This Row],[VariableIndex]]</f>
        <v>11020005</v>
      </c>
      <c r="H4052" s="134">
        <f>Systematic[[#This Row],[SampleVariableLabel]]+100*Systematic[[#This Row],[State]]</f>
        <v>11020405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11</v>
      </c>
      <c r="B4053" s="1">
        <f t="shared" si="190"/>
        <v>2</v>
      </c>
      <c r="C4053" s="1">
        <f>IF(Systematic[[#This Row],[VariableIndex]]&gt;1,C4052,IF(C4052+1=StepsPerSubsample,0,C4052+1))</f>
        <v>4</v>
      </c>
      <c r="D4053" s="1">
        <f t="shared" si="191"/>
        <v>6</v>
      </c>
      <c r="E4053" s="1" t="str">
        <f>INDEX(Protocol[Mark],MATCH(C4053,Protocol[Step],0))</f>
        <v>5Glc</v>
      </c>
      <c r="F4053" s="151" t="str">
        <f>INDEX(Variables[Variable],MATCH(Systematic[[#This Row],[VariableIndex]],Variables[Index],0))</f>
        <v>FCR (mt: ROX-corr.)</v>
      </c>
      <c r="G4053" s="134">
        <f>Systematic[[#This Row],[Sample]]*1000000+Systematic[[#This Row],[SubSample]]*10000+Systematic[[#This Row],[VariableIndex]]</f>
        <v>11020006</v>
      </c>
      <c r="H4053" s="134">
        <f>Systematic[[#This Row],[SampleVariableLabel]]+100*Systematic[[#This Row],[State]]</f>
        <v>11020406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11</v>
      </c>
      <c r="B4054" s="1">
        <f t="shared" si="190"/>
        <v>2</v>
      </c>
      <c r="C4054" s="1">
        <f>IF(Systematic[[#This Row],[VariableIndex]]&gt;1,C4053,IF(C4053+1=StepsPerSubsample,0,C4053+1))</f>
        <v>4</v>
      </c>
      <c r="D4054" s="1">
        <f t="shared" si="191"/>
        <v>7</v>
      </c>
      <c r="E4054" s="1" t="str">
        <f>INDEX(Protocol[Mark],MATCH(C4054,Protocol[Step],0))</f>
        <v>5Glc</v>
      </c>
      <c r="F4054" s="151" t="str">
        <f>INDEX(Variables[Variable],MATCH(Systematic[[#This Row],[VariableIndex]],Variables[Index],0))</f>
        <v>FCR (mt: ROX-corr.)</v>
      </c>
      <c r="G4054" s="134">
        <f>Systematic[[#This Row],[Sample]]*1000000+Systematic[[#This Row],[SubSample]]*10000+Systematic[[#This Row],[VariableIndex]]</f>
        <v>11020007</v>
      </c>
      <c r="H4054" s="134">
        <f>Systematic[[#This Row],[SampleVariableLabel]]+100*Systematic[[#This Row],[State]]</f>
        <v>11020407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11</v>
      </c>
      <c r="B4055" s="1">
        <f t="shared" si="190"/>
        <v>2</v>
      </c>
      <c r="C4055" s="1">
        <f>IF(Systematic[[#This Row],[VariableIndex]]&gt;1,C4054,IF(C4054+1=StepsPerSubsample,0,C4054+1))</f>
        <v>5</v>
      </c>
      <c r="D4055" s="1">
        <f t="shared" si="191"/>
        <v>1</v>
      </c>
      <c r="E4055" s="1" t="str">
        <f>INDEX(Protocol[Mark],MATCH(C4055,Protocol[Step],0))</f>
        <v>6M2</v>
      </c>
      <c r="F4055" s="151" t="str">
        <f>INDEX(Variables[Variable],MATCH(Systematic[[#This Row],[VariableIndex]],Variables[Index],0))</f>
        <v>O2 concentration</v>
      </c>
      <c r="G4055" s="134">
        <f>Systematic[[#This Row],[Sample]]*1000000+Systematic[[#This Row],[SubSample]]*10000+Systematic[[#This Row],[VariableIndex]]</f>
        <v>11020001</v>
      </c>
      <c r="H4055" s="134">
        <f>Systematic[[#This Row],[SampleVariableLabel]]+100*Systematic[[#This Row],[State]]</f>
        <v>11020501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11</v>
      </c>
      <c r="B4056" s="1">
        <f t="shared" si="190"/>
        <v>2</v>
      </c>
      <c r="C4056" s="1">
        <f>IF(Systematic[[#This Row],[VariableIndex]]&gt;1,C4055,IF(C4055+1=StepsPerSubsample,0,C4055+1))</f>
        <v>5</v>
      </c>
      <c r="D4056" s="1">
        <f t="shared" si="191"/>
        <v>2</v>
      </c>
      <c r="E4056" s="1" t="str">
        <f>INDEX(Protocol[Mark],MATCH(C4056,Protocol[Step],0))</f>
        <v>6M2</v>
      </c>
      <c r="F4056" s="151" t="str">
        <f>INDEX(Variables[Variable],MATCH(Systematic[[#This Row],[VariableIndex]],Variables[Index],0))</f>
        <v>O2 flux per volume</v>
      </c>
      <c r="G4056" s="134">
        <f>Systematic[[#This Row],[Sample]]*1000000+Systematic[[#This Row],[SubSample]]*10000+Systematic[[#This Row],[VariableIndex]]</f>
        <v>11020002</v>
      </c>
      <c r="H4056" s="134">
        <f>Systematic[[#This Row],[SampleVariableLabel]]+100*Systematic[[#This Row],[State]]</f>
        <v>11020502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11</v>
      </c>
      <c r="B4057" s="1">
        <f t="shared" si="190"/>
        <v>2</v>
      </c>
      <c r="C4057" s="1">
        <f>IF(Systematic[[#This Row],[VariableIndex]]&gt;1,C4056,IF(C4056+1=StepsPerSubsample,0,C4056+1))</f>
        <v>5</v>
      </c>
      <c r="D4057" s="1">
        <f t="shared" si="191"/>
        <v>3</v>
      </c>
      <c r="E4057" s="1" t="str">
        <f>INDEX(Protocol[Mark],MATCH(C4057,Protocol[Step],0))</f>
        <v>6M2</v>
      </c>
      <c r="F4057" s="151" t="str">
        <f>INDEX(Variables[Variable],MATCH(Systematic[[#This Row],[VariableIndex]],Variables[Index],0))</f>
        <v>Specific flux</v>
      </c>
      <c r="G4057" s="134">
        <f>Systematic[[#This Row],[Sample]]*1000000+Systematic[[#This Row],[SubSample]]*10000+Systematic[[#This Row],[VariableIndex]]</f>
        <v>11020003</v>
      </c>
      <c r="H4057" s="134">
        <f>Systematic[[#This Row],[SampleVariableLabel]]+100*Systematic[[#This Row],[State]]</f>
        <v>11020503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11</v>
      </c>
      <c r="B4058" s="1">
        <f t="shared" si="190"/>
        <v>2</v>
      </c>
      <c r="C4058" s="1">
        <f>IF(Systematic[[#This Row],[VariableIndex]]&gt;1,C4057,IF(C4057+1=StepsPerSubsample,0,C4057+1))</f>
        <v>5</v>
      </c>
      <c r="D4058" s="1">
        <f t="shared" si="191"/>
        <v>4</v>
      </c>
      <c r="E4058" s="1" t="str">
        <f>INDEX(Protocol[Mark],MATCH(C4058,Protocol[Step],0))</f>
        <v>6M2</v>
      </c>
      <c r="F4058" s="151" t="str">
        <f>INDEX(Variables[Variable],MATCH(Systematic[[#This Row],[VariableIndex]],Variables[Index],0))</f>
        <v>Flux control ratio</v>
      </c>
      <c r="G4058" s="134">
        <f>Systematic[[#This Row],[Sample]]*1000000+Systematic[[#This Row],[SubSample]]*10000+Systematic[[#This Row],[VariableIndex]]</f>
        <v>11020004</v>
      </c>
      <c r="H4058" s="134">
        <f>Systematic[[#This Row],[SampleVariableLabel]]+100*Systematic[[#This Row],[State]]</f>
        <v>11020504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11</v>
      </c>
      <c r="B4059" s="1">
        <f t="shared" si="190"/>
        <v>2</v>
      </c>
      <c r="C4059" s="1">
        <f>IF(Systematic[[#This Row],[VariableIndex]]&gt;1,C4058,IF(C4058+1=StepsPerSubsample,0,C4058+1))</f>
        <v>5</v>
      </c>
      <c r="D4059" s="1">
        <f t="shared" si="191"/>
        <v>5</v>
      </c>
      <c r="E4059" s="1" t="str">
        <f>INDEX(Protocol[Mark],MATCH(C4059,Protocol[Step],0))</f>
        <v>6M2</v>
      </c>
      <c r="F4059" s="151" t="str">
        <f>INDEX(Variables[Variable],MATCH(Systematic[[#This Row],[VariableIndex]],Variables[Index],0))</f>
        <v>Specific flux (mt)</v>
      </c>
      <c r="G4059" s="134">
        <f>Systematic[[#This Row],[Sample]]*1000000+Systematic[[#This Row],[SubSample]]*10000+Systematic[[#This Row],[VariableIndex]]</f>
        <v>11020005</v>
      </c>
      <c r="H4059" s="134">
        <f>Systematic[[#This Row],[SampleVariableLabel]]+100*Systematic[[#This Row],[State]]</f>
        <v>11020505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11</v>
      </c>
      <c r="B4060" s="1">
        <f t="shared" si="190"/>
        <v>2</v>
      </c>
      <c r="C4060" s="1">
        <f>IF(Systematic[[#This Row],[VariableIndex]]&gt;1,C4059,IF(C4059+1=StepsPerSubsample,0,C4059+1))</f>
        <v>5</v>
      </c>
      <c r="D4060" s="1">
        <f t="shared" si="191"/>
        <v>6</v>
      </c>
      <c r="E4060" s="1" t="str">
        <f>INDEX(Protocol[Mark],MATCH(C4060,Protocol[Step],0))</f>
        <v>6M2</v>
      </c>
      <c r="F4060" s="151" t="str">
        <f>INDEX(Variables[Variable],MATCH(Systematic[[#This Row],[VariableIndex]],Variables[Index],0))</f>
        <v>FCR (mt: ROX-corr.)</v>
      </c>
      <c r="G4060" s="134">
        <f>Systematic[[#This Row],[Sample]]*1000000+Systematic[[#This Row],[SubSample]]*10000+Systematic[[#This Row],[VariableIndex]]</f>
        <v>11020006</v>
      </c>
      <c r="H4060" s="134">
        <f>Systematic[[#This Row],[SampleVariableLabel]]+100*Systematic[[#This Row],[State]]</f>
        <v>11020506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11</v>
      </c>
      <c r="B4061" s="1">
        <f t="shared" si="190"/>
        <v>2</v>
      </c>
      <c r="C4061" s="1">
        <f>IF(Systematic[[#This Row],[VariableIndex]]&gt;1,C4060,IF(C4060+1=StepsPerSubsample,0,C4060+1))</f>
        <v>5</v>
      </c>
      <c r="D4061" s="1">
        <f t="shared" si="191"/>
        <v>7</v>
      </c>
      <c r="E4061" s="1" t="str">
        <f>INDEX(Protocol[Mark],MATCH(C4061,Protocol[Step],0))</f>
        <v>6M2</v>
      </c>
      <c r="F4061" s="151" t="str">
        <f>INDEX(Variables[Variable],MATCH(Systematic[[#This Row],[VariableIndex]],Variables[Index],0))</f>
        <v>FCR (mt: ROX-corr.)</v>
      </c>
      <c r="G4061" s="134">
        <f>Systematic[[#This Row],[Sample]]*1000000+Systematic[[#This Row],[SubSample]]*10000+Systematic[[#This Row],[VariableIndex]]</f>
        <v>11020007</v>
      </c>
      <c r="H4061" s="134">
        <f>Systematic[[#This Row],[SampleVariableLabel]]+100*Systematic[[#This Row],[State]]</f>
        <v>11020507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11</v>
      </c>
      <c r="B4062" s="1">
        <f t="shared" si="190"/>
        <v>2</v>
      </c>
      <c r="C4062" s="1">
        <f>IF(Systematic[[#This Row],[VariableIndex]]&gt;1,C4061,IF(C4061+1=StepsPerSubsample,0,C4061+1))</f>
        <v>6</v>
      </c>
      <c r="D4062" s="1">
        <f t="shared" si="191"/>
        <v>1</v>
      </c>
      <c r="E4062" s="1" t="str">
        <f>INDEX(Protocol[Mark],MATCH(C4062,Protocol[Step],0))</f>
        <v>7Rot</v>
      </c>
      <c r="F4062" s="151" t="str">
        <f>INDEX(Variables[Variable],MATCH(Systematic[[#This Row],[VariableIndex]],Variables[Index],0))</f>
        <v>O2 concentration</v>
      </c>
      <c r="G4062" s="134">
        <f>Systematic[[#This Row],[Sample]]*1000000+Systematic[[#This Row],[SubSample]]*10000+Systematic[[#This Row],[VariableIndex]]</f>
        <v>11020001</v>
      </c>
      <c r="H4062" s="134">
        <f>Systematic[[#This Row],[SampleVariableLabel]]+100*Systematic[[#This Row],[State]]</f>
        <v>11020601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11</v>
      </c>
      <c r="B4063" s="1">
        <f t="shared" si="190"/>
        <v>2</v>
      </c>
      <c r="C4063" s="1">
        <f>IF(Systematic[[#This Row],[VariableIndex]]&gt;1,C4062,IF(C4062+1=StepsPerSubsample,0,C4062+1))</f>
        <v>6</v>
      </c>
      <c r="D4063" s="1">
        <f t="shared" si="191"/>
        <v>2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O2 flux per volume</v>
      </c>
      <c r="G4063" s="134">
        <f>Systematic[[#This Row],[Sample]]*1000000+Systematic[[#This Row],[SubSample]]*10000+Systematic[[#This Row],[VariableIndex]]</f>
        <v>11020002</v>
      </c>
      <c r="H4063" s="134">
        <f>Systematic[[#This Row],[SampleVariableLabel]]+100*Systematic[[#This Row],[State]]</f>
        <v>11020602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11</v>
      </c>
      <c r="B4064" s="1">
        <f t="shared" si="190"/>
        <v>2</v>
      </c>
      <c r="C4064" s="1">
        <f>IF(Systematic[[#This Row],[VariableIndex]]&gt;1,C4063,IF(C4063+1=StepsPerSubsample,0,C4063+1))</f>
        <v>6</v>
      </c>
      <c r="D4064" s="1">
        <f t="shared" si="191"/>
        <v>3</v>
      </c>
      <c r="E4064" s="1" t="str">
        <f>INDEX(Protocol[Mark],MATCH(C4064,Protocol[Step],0))</f>
        <v>7Rot</v>
      </c>
      <c r="F4064" s="151" t="str">
        <f>INDEX(Variables[Variable],MATCH(Systematic[[#This Row],[VariableIndex]],Variables[Index],0))</f>
        <v>Specific flux</v>
      </c>
      <c r="G4064" s="134">
        <f>Systematic[[#This Row],[Sample]]*1000000+Systematic[[#This Row],[SubSample]]*10000+Systematic[[#This Row],[VariableIndex]]</f>
        <v>11020003</v>
      </c>
      <c r="H4064" s="134">
        <f>Systematic[[#This Row],[SampleVariableLabel]]+100*Systematic[[#This Row],[State]]</f>
        <v>11020603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11</v>
      </c>
      <c r="B4065" s="1">
        <f t="shared" si="190"/>
        <v>2</v>
      </c>
      <c r="C4065" s="1">
        <f>IF(Systematic[[#This Row],[VariableIndex]]&gt;1,C4064,IF(C4064+1=StepsPerSubsample,0,C4064+1))</f>
        <v>6</v>
      </c>
      <c r="D4065" s="1">
        <f t="shared" si="191"/>
        <v>4</v>
      </c>
      <c r="E4065" s="1" t="str">
        <f>INDEX(Protocol[Mark],MATCH(C4065,Protocol[Step],0))</f>
        <v>7Rot</v>
      </c>
      <c r="F4065" s="151" t="str">
        <f>INDEX(Variables[Variable],MATCH(Systematic[[#This Row],[VariableIndex]],Variables[Index],0))</f>
        <v>Flux control ratio</v>
      </c>
      <c r="G4065" s="134">
        <f>Systematic[[#This Row],[Sample]]*1000000+Systematic[[#This Row],[SubSample]]*10000+Systematic[[#This Row],[VariableIndex]]</f>
        <v>11020004</v>
      </c>
      <c r="H4065" s="134">
        <f>Systematic[[#This Row],[SampleVariableLabel]]+100*Systematic[[#This Row],[State]]</f>
        <v>11020604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11</v>
      </c>
      <c r="B4066" s="1">
        <f t="shared" si="190"/>
        <v>2</v>
      </c>
      <c r="C4066" s="1">
        <f>IF(Systematic[[#This Row],[VariableIndex]]&gt;1,C4065,IF(C4065+1=StepsPerSubsample,0,C4065+1))</f>
        <v>6</v>
      </c>
      <c r="D4066" s="1">
        <f t="shared" si="191"/>
        <v>5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 (mt)</v>
      </c>
      <c r="G4066" s="134">
        <f>Systematic[[#This Row],[Sample]]*1000000+Systematic[[#This Row],[SubSample]]*10000+Systematic[[#This Row],[VariableIndex]]</f>
        <v>11020005</v>
      </c>
      <c r="H4066" s="134">
        <f>Systematic[[#This Row],[SampleVariableLabel]]+100*Systematic[[#This Row],[State]]</f>
        <v>11020605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11</v>
      </c>
      <c r="B4067" s="1">
        <f t="shared" si="190"/>
        <v>2</v>
      </c>
      <c r="C4067" s="1">
        <f>IF(Systematic[[#This Row],[VariableIndex]]&gt;1,C4066,IF(C4066+1=StepsPerSubsample,0,C4066+1))</f>
        <v>6</v>
      </c>
      <c r="D4067" s="1">
        <f t="shared" si="191"/>
        <v>6</v>
      </c>
      <c r="E4067" s="1" t="str">
        <f>INDEX(Protocol[Mark],MATCH(C4067,Protocol[Step],0))</f>
        <v>7Rot</v>
      </c>
      <c r="F4067" s="151" t="str">
        <f>INDEX(Variables[Variable],MATCH(Systematic[[#This Row],[VariableIndex]],Variables[Index],0))</f>
        <v>FCR (mt: ROX-corr.)</v>
      </c>
      <c r="G4067" s="134">
        <f>Systematic[[#This Row],[Sample]]*1000000+Systematic[[#This Row],[SubSample]]*10000+Systematic[[#This Row],[VariableIndex]]</f>
        <v>11020006</v>
      </c>
      <c r="H4067" s="134">
        <f>Systematic[[#This Row],[SampleVariableLabel]]+100*Systematic[[#This Row],[State]]</f>
        <v>11020606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11</v>
      </c>
      <c r="B4068" s="1">
        <f t="shared" si="190"/>
        <v>2</v>
      </c>
      <c r="C4068" s="1">
        <f>IF(Systematic[[#This Row],[VariableIndex]]&gt;1,C4067,IF(C4067+1=StepsPerSubsample,0,C4067+1))</f>
        <v>6</v>
      </c>
      <c r="D4068" s="1">
        <f t="shared" si="191"/>
        <v>7</v>
      </c>
      <c r="E4068" s="1" t="str">
        <f>INDEX(Protocol[Mark],MATCH(C4068,Protocol[Step],0))</f>
        <v>7Rot</v>
      </c>
      <c r="F4068" s="151" t="str">
        <f>INDEX(Variables[Variable],MATCH(Systematic[[#This Row],[VariableIndex]],Variables[Index],0))</f>
        <v>FCR (mt: ROX-corr.)</v>
      </c>
      <c r="G4068" s="134">
        <f>Systematic[[#This Row],[Sample]]*1000000+Systematic[[#This Row],[SubSample]]*10000+Systematic[[#This Row],[VariableIndex]]</f>
        <v>11020007</v>
      </c>
      <c r="H4068" s="134">
        <f>Systematic[[#This Row],[SampleVariableLabel]]+100*Systematic[[#This Row],[State]]</f>
        <v>11020607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11</v>
      </c>
      <c r="B4069" s="1">
        <f t="shared" si="190"/>
        <v>2</v>
      </c>
      <c r="C4069" s="1">
        <f>IF(Systematic[[#This Row],[VariableIndex]]&gt;1,C4068,IF(C4068+1=StepsPerSubsample,0,C4068+1))</f>
        <v>7</v>
      </c>
      <c r="D4069" s="1">
        <f t="shared" si="191"/>
        <v>1</v>
      </c>
      <c r="E4069" s="1" t="str">
        <f>INDEX(Protocol[Mark],MATCH(C4069,Protocol[Step],0))</f>
        <v>8S</v>
      </c>
      <c r="F4069" s="151" t="str">
        <f>INDEX(Variables[Variable],MATCH(Systematic[[#This Row],[VariableIndex]],Variables[Index],0))</f>
        <v>O2 concentration</v>
      </c>
      <c r="G4069" s="134">
        <f>Systematic[[#This Row],[Sample]]*1000000+Systematic[[#This Row],[SubSample]]*10000+Systematic[[#This Row],[VariableIndex]]</f>
        <v>11020001</v>
      </c>
      <c r="H4069" s="134">
        <f>Systematic[[#This Row],[SampleVariableLabel]]+100*Systematic[[#This Row],[State]]</f>
        <v>11020701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11</v>
      </c>
      <c r="B4070" s="1">
        <f t="shared" si="190"/>
        <v>2</v>
      </c>
      <c r="C4070" s="1">
        <f>IF(Systematic[[#This Row],[VariableIndex]]&gt;1,C4069,IF(C4069+1=StepsPerSubsample,0,C4069+1))</f>
        <v>7</v>
      </c>
      <c r="D4070" s="1">
        <f t="shared" si="191"/>
        <v>2</v>
      </c>
      <c r="E4070" s="1" t="str">
        <f>INDEX(Protocol[Mark],MATCH(C4070,Protocol[Step],0))</f>
        <v>8S</v>
      </c>
      <c r="F4070" s="151" t="str">
        <f>INDEX(Variables[Variable],MATCH(Systematic[[#This Row],[VariableIndex]],Variables[Index],0))</f>
        <v>O2 flux per volume</v>
      </c>
      <c r="G4070" s="134">
        <f>Systematic[[#This Row],[Sample]]*1000000+Systematic[[#This Row],[SubSample]]*10000+Systematic[[#This Row],[VariableIndex]]</f>
        <v>11020002</v>
      </c>
      <c r="H4070" s="134">
        <f>Systematic[[#This Row],[SampleVariableLabel]]+100*Systematic[[#This Row],[State]]</f>
        <v>11020702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11</v>
      </c>
      <c r="B4071" s="1">
        <f t="shared" si="190"/>
        <v>2</v>
      </c>
      <c r="C4071" s="1">
        <f>IF(Systematic[[#This Row],[VariableIndex]]&gt;1,C4070,IF(C4070+1=StepsPerSubsample,0,C4070+1))</f>
        <v>7</v>
      </c>
      <c r="D4071" s="1">
        <f t="shared" si="191"/>
        <v>3</v>
      </c>
      <c r="E4071" s="1" t="str">
        <f>INDEX(Protocol[Mark],MATCH(C4071,Protocol[Step],0))</f>
        <v>8S</v>
      </c>
      <c r="F4071" s="151" t="str">
        <f>INDEX(Variables[Variable],MATCH(Systematic[[#This Row],[VariableIndex]],Variables[Index],0))</f>
        <v>Specific flux</v>
      </c>
      <c r="G4071" s="134">
        <f>Systematic[[#This Row],[Sample]]*1000000+Systematic[[#This Row],[SubSample]]*10000+Systematic[[#This Row],[VariableIndex]]</f>
        <v>11020003</v>
      </c>
      <c r="H4071" s="134">
        <f>Systematic[[#This Row],[SampleVariableLabel]]+100*Systematic[[#This Row],[State]]</f>
        <v>11020703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11</v>
      </c>
      <c r="B4072" s="1">
        <f t="shared" si="190"/>
        <v>2</v>
      </c>
      <c r="C4072" s="1">
        <f>IF(Systematic[[#This Row],[VariableIndex]]&gt;1,C4071,IF(C4071+1=StepsPerSubsample,0,C4071+1))</f>
        <v>7</v>
      </c>
      <c r="D4072" s="1">
        <f t="shared" si="191"/>
        <v>4</v>
      </c>
      <c r="E4072" s="1" t="str">
        <f>INDEX(Protocol[Mark],MATCH(C4072,Protocol[Step],0))</f>
        <v>8S</v>
      </c>
      <c r="F4072" s="151" t="str">
        <f>INDEX(Variables[Variable],MATCH(Systematic[[#This Row],[VariableIndex]],Variables[Index],0))</f>
        <v>Flux control ratio</v>
      </c>
      <c r="G4072" s="134">
        <f>Systematic[[#This Row],[Sample]]*1000000+Systematic[[#This Row],[SubSample]]*10000+Systematic[[#This Row],[VariableIndex]]</f>
        <v>11020004</v>
      </c>
      <c r="H4072" s="134">
        <f>Systematic[[#This Row],[SampleVariableLabel]]+100*Systematic[[#This Row],[State]]</f>
        <v>11020704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11</v>
      </c>
      <c r="B4073" s="1">
        <f t="shared" ref="B4073:B4136" si="193">IF(OR(C4073&gt;0,D4073&gt;1),B4072,IF(B4072=SubsamplesPerSample,1,B4072+1))</f>
        <v>2</v>
      </c>
      <c r="C4073" s="1">
        <f>IF(Systematic[[#This Row],[VariableIndex]]&gt;1,C4072,IF(C4072+1=StepsPerSubsample,0,C4072+1))</f>
        <v>7</v>
      </c>
      <c r="D4073" s="1">
        <f t="shared" si="191"/>
        <v>5</v>
      </c>
      <c r="E4073" s="1" t="str">
        <f>INDEX(Protocol[Mark],MATCH(C4073,Protocol[Step],0))</f>
        <v>8S</v>
      </c>
      <c r="F4073" s="151" t="str">
        <f>INDEX(Variables[Variable],MATCH(Systematic[[#This Row],[VariableIndex]],Variables[Index],0))</f>
        <v>Specific flux (mt)</v>
      </c>
      <c r="G4073" s="134">
        <f>Systematic[[#This Row],[Sample]]*1000000+Systematic[[#This Row],[SubSample]]*10000+Systematic[[#This Row],[VariableIndex]]</f>
        <v>11020005</v>
      </c>
      <c r="H4073" s="134">
        <f>Systematic[[#This Row],[SampleVariableLabel]]+100*Systematic[[#This Row],[State]]</f>
        <v>11020705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11</v>
      </c>
      <c r="B4074" s="1">
        <f t="shared" si="193"/>
        <v>2</v>
      </c>
      <c r="C4074" s="1">
        <f>IF(Systematic[[#This Row],[VariableIndex]]&gt;1,C4073,IF(C4073+1=StepsPerSubsample,0,C4073+1))</f>
        <v>7</v>
      </c>
      <c r="D4074" s="1">
        <f t="shared" si="191"/>
        <v>6</v>
      </c>
      <c r="E4074" s="1" t="str">
        <f>INDEX(Protocol[Mark],MATCH(C4074,Protocol[Step],0))</f>
        <v>8S</v>
      </c>
      <c r="F4074" s="151" t="str">
        <f>INDEX(Variables[Variable],MATCH(Systematic[[#This Row],[VariableIndex]],Variables[Index],0))</f>
        <v>FCR (mt: ROX-corr.)</v>
      </c>
      <c r="G4074" s="134">
        <f>Systematic[[#This Row],[Sample]]*1000000+Systematic[[#This Row],[SubSample]]*10000+Systematic[[#This Row],[VariableIndex]]</f>
        <v>11020006</v>
      </c>
      <c r="H4074" s="134">
        <f>Systematic[[#This Row],[SampleVariableLabel]]+100*Systematic[[#This Row],[State]]</f>
        <v>11020706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11</v>
      </c>
      <c r="B4075" s="1">
        <f t="shared" si="193"/>
        <v>2</v>
      </c>
      <c r="C4075" s="1">
        <f>IF(Systematic[[#This Row],[VariableIndex]]&gt;1,C4074,IF(C4074+1=StepsPerSubsample,0,C4074+1))</f>
        <v>7</v>
      </c>
      <c r="D4075" s="1">
        <f t="shared" si="191"/>
        <v>7</v>
      </c>
      <c r="E4075" s="1" t="str">
        <f>INDEX(Protocol[Mark],MATCH(C4075,Protocol[Step],0))</f>
        <v>8S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11020007</v>
      </c>
      <c r="H4075" s="134">
        <f>Systematic[[#This Row],[SampleVariableLabel]]+100*Systematic[[#This Row],[State]]</f>
        <v>11020707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11</v>
      </c>
      <c r="B4076" s="1">
        <f t="shared" si="193"/>
        <v>2</v>
      </c>
      <c r="C4076" s="1">
        <f>IF(Systematic[[#This Row],[VariableIndex]]&gt;1,C4075,IF(C4075+1=StepsPerSubsample,0,C4075+1))</f>
        <v>8</v>
      </c>
      <c r="D4076" s="1">
        <f t="shared" si="191"/>
        <v>1</v>
      </c>
      <c r="E4076" s="1" t="str">
        <f>INDEX(Protocol[Mark],MATCH(C4076,Protocol[Step],0))</f>
        <v>9Dig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11020001</v>
      </c>
      <c r="H4076" s="134">
        <f>Systematic[[#This Row],[SampleVariableLabel]]+100*Systematic[[#This Row],[State]]</f>
        <v>11020801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11</v>
      </c>
      <c r="B4077" s="1">
        <f t="shared" si="193"/>
        <v>2</v>
      </c>
      <c r="C4077" s="1">
        <f>IF(Systematic[[#This Row],[VariableIndex]]&gt;1,C4076,IF(C4076+1=StepsPerSubsample,0,C4076+1))</f>
        <v>8</v>
      </c>
      <c r="D4077" s="1">
        <f t="shared" si="191"/>
        <v>2</v>
      </c>
      <c r="E4077" s="1" t="str">
        <f>INDEX(Protocol[Mark],MATCH(C4077,Protocol[Step],0))</f>
        <v>9Dig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11020002</v>
      </c>
      <c r="H4077" s="134">
        <f>Systematic[[#This Row],[SampleVariableLabel]]+100*Systematic[[#This Row],[State]]</f>
        <v>11020802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11</v>
      </c>
      <c r="B4078" s="1">
        <f t="shared" si="193"/>
        <v>2</v>
      </c>
      <c r="C4078" s="1">
        <f>IF(Systematic[[#This Row],[VariableIndex]]&gt;1,C4077,IF(C4077+1=StepsPerSubsample,0,C4077+1))</f>
        <v>8</v>
      </c>
      <c r="D4078" s="1">
        <f t="shared" si="191"/>
        <v>3</v>
      </c>
      <c r="E4078" s="1" t="str">
        <f>INDEX(Protocol[Mark],MATCH(C4078,Protocol[Step],0))</f>
        <v>9Dig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11020003</v>
      </c>
      <c r="H4078" s="134">
        <f>Systematic[[#This Row],[SampleVariableLabel]]+100*Systematic[[#This Row],[State]]</f>
        <v>11020803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11</v>
      </c>
      <c r="B4079" s="1">
        <f t="shared" si="193"/>
        <v>2</v>
      </c>
      <c r="C4079" s="1">
        <f>IF(Systematic[[#This Row],[VariableIndex]]&gt;1,C4078,IF(C4078+1=StepsPerSubsample,0,C4078+1))</f>
        <v>8</v>
      </c>
      <c r="D4079" s="1">
        <f t="shared" si="191"/>
        <v>4</v>
      </c>
      <c r="E4079" s="1" t="str">
        <f>INDEX(Protocol[Mark],MATCH(C4079,Protocol[Step],0))</f>
        <v>9Dig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11020004</v>
      </c>
      <c r="H4079" s="134">
        <f>Systematic[[#This Row],[SampleVariableLabel]]+100*Systematic[[#This Row],[State]]</f>
        <v>11020804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11</v>
      </c>
      <c r="B4080" s="1">
        <f t="shared" si="193"/>
        <v>2</v>
      </c>
      <c r="C4080" s="1">
        <f>IF(Systematic[[#This Row],[VariableIndex]]&gt;1,C4079,IF(C4079+1=StepsPerSubsample,0,C4079+1))</f>
        <v>8</v>
      </c>
      <c r="D4080" s="1">
        <f t="shared" si="191"/>
        <v>5</v>
      </c>
      <c r="E4080" s="1" t="str">
        <f>INDEX(Protocol[Mark],MATCH(C4080,Protocol[Step],0))</f>
        <v>9Dig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11020005</v>
      </c>
      <c r="H4080" s="134">
        <f>Systematic[[#This Row],[SampleVariableLabel]]+100*Systematic[[#This Row],[State]]</f>
        <v>11020805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11</v>
      </c>
      <c r="B4081" s="1">
        <f t="shared" si="193"/>
        <v>2</v>
      </c>
      <c r="C4081" s="1">
        <f>IF(Systematic[[#This Row],[VariableIndex]]&gt;1,C4080,IF(C4080+1=StepsPerSubsample,0,C4080+1))</f>
        <v>8</v>
      </c>
      <c r="D4081" s="1">
        <f t="shared" si="191"/>
        <v>6</v>
      </c>
      <c r="E4081" s="1" t="str">
        <f>INDEX(Protocol[Mark],MATCH(C4081,Protocol[Step],0))</f>
        <v>9Dig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11020006</v>
      </c>
      <c r="H4081" s="134">
        <f>Systematic[[#This Row],[SampleVariableLabel]]+100*Systematic[[#This Row],[State]]</f>
        <v>11020806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11</v>
      </c>
      <c r="B4082" s="1">
        <f t="shared" si="193"/>
        <v>2</v>
      </c>
      <c r="C4082" s="1">
        <f>IF(Systematic[[#This Row],[VariableIndex]]&gt;1,C4081,IF(C4081+1=StepsPerSubsample,0,C4081+1))</f>
        <v>8</v>
      </c>
      <c r="D4082" s="1">
        <f t="shared" si="191"/>
        <v>7</v>
      </c>
      <c r="E4082" s="1" t="str">
        <f>INDEX(Protocol[Mark],MATCH(C4082,Protocol[Step],0))</f>
        <v>9Dig</v>
      </c>
      <c r="F4082" s="151" t="str">
        <f>INDEX(Variables[Variable],MATCH(Systematic[[#This Row],[VariableIndex]],Variables[Index],0))</f>
        <v>FCR (mt: ROX-corr.)</v>
      </c>
      <c r="G4082" s="134">
        <f>Systematic[[#This Row],[Sample]]*1000000+Systematic[[#This Row],[SubSample]]*10000+Systematic[[#This Row],[VariableIndex]]</f>
        <v>11020007</v>
      </c>
      <c r="H4082" s="134">
        <f>Systematic[[#This Row],[SampleVariableLabel]]+100*Systematic[[#This Row],[State]]</f>
        <v>11020807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11</v>
      </c>
      <c r="B4083" s="1">
        <f t="shared" si="193"/>
        <v>2</v>
      </c>
      <c r="C4083" s="1">
        <f>IF(Systematic[[#This Row],[VariableIndex]]&gt;1,C4082,IF(C4082+1=StepsPerSubsample,0,C4082+1))</f>
        <v>9</v>
      </c>
      <c r="D4083" s="1">
        <f t="shared" si="191"/>
        <v>1</v>
      </c>
      <c r="E4083" s="1" t="str">
        <f>INDEX(Protocol[Mark],MATCH(C4083,Protocol[Step],0))</f>
        <v>9U</v>
      </c>
      <c r="F4083" s="151" t="str">
        <f>INDEX(Variables[Variable],MATCH(Systematic[[#This Row],[VariableIndex]],Variables[Index],0))</f>
        <v>O2 concentration</v>
      </c>
      <c r="G4083" s="134">
        <f>Systematic[[#This Row],[Sample]]*1000000+Systematic[[#This Row],[SubSample]]*10000+Systematic[[#This Row],[VariableIndex]]</f>
        <v>11020001</v>
      </c>
      <c r="H4083" s="134">
        <f>Systematic[[#This Row],[SampleVariableLabel]]+100*Systematic[[#This Row],[State]]</f>
        <v>11020901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11</v>
      </c>
      <c r="B4084" s="1">
        <f t="shared" si="193"/>
        <v>2</v>
      </c>
      <c r="C4084" s="1">
        <f>IF(Systematic[[#This Row],[VariableIndex]]&gt;1,C4083,IF(C4083+1=StepsPerSubsample,0,C4083+1))</f>
        <v>9</v>
      </c>
      <c r="D4084" s="1">
        <f t="shared" si="191"/>
        <v>2</v>
      </c>
      <c r="E4084" s="1" t="str">
        <f>INDEX(Protocol[Mark],MATCH(C4084,Protocol[Step],0))</f>
        <v>9U</v>
      </c>
      <c r="F4084" s="151" t="str">
        <f>INDEX(Variables[Variable],MATCH(Systematic[[#This Row],[VariableIndex]],Variables[Index],0))</f>
        <v>O2 flux per volume</v>
      </c>
      <c r="G4084" s="134">
        <f>Systematic[[#This Row],[Sample]]*1000000+Systematic[[#This Row],[SubSample]]*10000+Systematic[[#This Row],[VariableIndex]]</f>
        <v>11020002</v>
      </c>
      <c r="H4084" s="134">
        <f>Systematic[[#This Row],[SampleVariableLabel]]+100*Systematic[[#This Row],[State]]</f>
        <v>11020902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11</v>
      </c>
      <c r="B4085" s="1">
        <f t="shared" si="193"/>
        <v>2</v>
      </c>
      <c r="C4085" s="1">
        <f>IF(Systematic[[#This Row],[VariableIndex]]&gt;1,C4084,IF(C4084+1=StepsPerSubsample,0,C4084+1))</f>
        <v>9</v>
      </c>
      <c r="D4085" s="1">
        <f t="shared" si="191"/>
        <v>3</v>
      </c>
      <c r="E4085" s="1" t="str">
        <f>INDEX(Protocol[Mark],MATCH(C4085,Protocol[Step],0))</f>
        <v>9U</v>
      </c>
      <c r="F4085" s="151" t="str">
        <f>INDEX(Variables[Variable],MATCH(Systematic[[#This Row],[VariableIndex]],Variables[Index],0))</f>
        <v>Specific flux</v>
      </c>
      <c r="G4085" s="134">
        <f>Systematic[[#This Row],[Sample]]*1000000+Systematic[[#This Row],[SubSample]]*10000+Systematic[[#This Row],[VariableIndex]]</f>
        <v>11020003</v>
      </c>
      <c r="H4085" s="134">
        <f>Systematic[[#This Row],[SampleVariableLabel]]+100*Systematic[[#This Row],[State]]</f>
        <v>11020903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11</v>
      </c>
      <c r="B4086" s="1">
        <f t="shared" si="193"/>
        <v>2</v>
      </c>
      <c r="C4086" s="1">
        <f>IF(Systematic[[#This Row],[VariableIndex]]&gt;1,C4085,IF(C4085+1=StepsPerSubsample,0,C4085+1))</f>
        <v>9</v>
      </c>
      <c r="D4086" s="1">
        <f t="shared" si="191"/>
        <v>4</v>
      </c>
      <c r="E4086" s="1" t="str">
        <f>INDEX(Protocol[Mark],MATCH(C4086,Protocol[Step],0))</f>
        <v>9U</v>
      </c>
      <c r="F4086" s="151" t="str">
        <f>INDEX(Variables[Variable],MATCH(Systematic[[#This Row],[VariableIndex]],Variables[Index],0))</f>
        <v>Flux control ratio</v>
      </c>
      <c r="G4086" s="134">
        <f>Systematic[[#This Row],[Sample]]*1000000+Systematic[[#This Row],[SubSample]]*10000+Systematic[[#This Row],[VariableIndex]]</f>
        <v>11020004</v>
      </c>
      <c r="H4086" s="134">
        <f>Systematic[[#This Row],[SampleVariableLabel]]+100*Systematic[[#This Row],[State]]</f>
        <v>11020904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11</v>
      </c>
      <c r="B4087" s="1">
        <f t="shared" si="193"/>
        <v>2</v>
      </c>
      <c r="C4087" s="1">
        <f>IF(Systematic[[#This Row],[VariableIndex]]&gt;1,C4086,IF(C4086+1=StepsPerSubsample,0,C4086+1))</f>
        <v>9</v>
      </c>
      <c r="D4087" s="1">
        <f t="shared" si="191"/>
        <v>5</v>
      </c>
      <c r="E4087" s="1" t="str">
        <f>INDEX(Protocol[Mark],MATCH(C4087,Protocol[Step],0))</f>
        <v>9U</v>
      </c>
      <c r="F4087" s="151" t="str">
        <f>INDEX(Variables[Variable],MATCH(Systematic[[#This Row],[VariableIndex]],Variables[Index],0))</f>
        <v>Specific flux (mt)</v>
      </c>
      <c r="G4087" s="134">
        <f>Systematic[[#This Row],[Sample]]*1000000+Systematic[[#This Row],[SubSample]]*10000+Systematic[[#This Row],[VariableIndex]]</f>
        <v>11020005</v>
      </c>
      <c r="H4087" s="134">
        <f>Systematic[[#This Row],[SampleVariableLabel]]+100*Systematic[[#This Row],[State]]</f>
        <v>11020905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11</v>
      </c>
      <c r="B4088" s="1">
        <f t="shared" si="193"/>
        <v>2</v>
      </c>
      <c r="C4088" s="1">
        <f>IF(Systematic[[#This Row],[VariableIndex]]&gt;1,C4087,IF(C4087+1=StepsPerSubsample,0,C4087+1))</f>
        <v>9</v>
      </c>
      <c r="D4088" s="1">
        <f t="shared" si="191"/>
        <v>6</v>
      </c>
      <c r="E4088" s="1" t="str">
        <f>INDEX(Protocol[Mark],MATCH(C4088,Protocol[Step],0))</f>
        <v>9U</v>
      </c>
      <c r="F4088" s="151" t="str">
        <f>INDEX(Variables[Variable],MATCH(Systematic[[#This Row],[VariableIndex]],Variables[Index],0))</f>
        <v>FCR (mt: ROX-corr.)</v>
      </c>
      <c r="G4088" s="134">
        <f>Systematic[[#This Row],[Sample]]*1000000+Systematic[[#This Row],[SubSample]]*10000+Systematic[[#This Row],[VariableIndex]]</f>
        <v>11020006</v>
      </c>
      <c r="H4088" s="134">
        <f>Systematic[[#This Row],[SampleVariableLabel]]+100*Systematic[[#This Row],[State]]</f>
        <v>11020906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11</v>
      </c>
      <c r="B4089" s="1">
        <f t="shared" si="193"/>
        <v>2</v>
      </c>
      <c r="C4089" s="1">
        <f>IF(Systematic[[#This Row],[VariableIndex]]&gt;1,C4088,IF(C4088+1=StepsPerSubsample,0,C4088+1))</f>
        <v>9</v>
      </c>
      <c r="D4089" s="1">
        <f t="shared" si="191"/>
        <v>7</v>
      </c>
      <c r="E4089" s="1" t="str">
        <f>INDEX(Protocol[Mark],MATCH(C4089,Protocol[Step],0))</f>
        <v>9U</v>
      </c>
      <c r="F4089" s="151" t="str">
        <f>INDEX(Variables[Variable],MATCH(Systematic[[#This Row],[VariableIndex]],Variables[Index],0))</f>
        <v>FCR (mt: ROX-corr.)</v>
      </c>
      <c r="G4089" s="134">
        <f>Systematic[[#This Row],[Sample]]*1000000+Systematic[[#This Row],[SubSample]]*10000+Systematic[[#This Row],[VariableIndex]]</f>
        <v>11020007</v>
      </c>
      <c r="H4089" s="134">
        <f>Systematic[[#This Row],[SampleVariableLabel]]+100*Systematic[[#This Row],[State]]</f>
        <v>11020907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11</v>
      </c>
      <c r="B4090" s="1">
        <f t="shared" si="193"/>
        <v>2</v>
      </c>
      <c r="C4090" s="1">
        <f>IF(Systematic[[#This Row],[VariableIndex]]&gt;1,C4089,IF(C4089+1=StepsPerSubsample,0,C4089+1))</f>
        <v>10</v>
      </c>
      <c r="D4090" s="1">
        <f t="shared" si="191"/>
        <v>1</v>
      </c>
      <c r="E4090" s="1" t="str">
        <f>INDEX(Protocol[Mark],MATCH(C4090,Protocol[Step],0))</f>
        <v>9c</v>
      </c>
      <c r="F4090" s="151" t="str">
        <f>INDEX(Variables[Variable],MATCH(Systematic[[#This Row],[VariableIndex]],Variables[Index],0))</f>
        <v>O2 concentration</v>
      </c>
      <c r="G4090" s="134">
        <f>Systematic[[#This Row],[Sample]]*1000000+Systematic[[#This Row],[SubSample]]*10000+Systematic[[#This Row],[VariableIndex]]</f>
        <v>11020001</v>
      </c>
      <c r="H4090" s="134">
        <f>Systematic[[#This Row],[SampleVariableLabel]]+100*Systematic[[#This Row],[State]]</f>
        <v>11021001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11</v>
      </c>
      <c r="B4091" s="1">
        <f t="shared" si="193"/>
        <v>2</v>
      </c>
      <c r="C4091" s="1">
        <f>IF(Systematic[[#This Row],[VariableIndex]]&gt;1,C4090,IF(C4090+1=StepsPerSubsample,0,C4090+1))</f>
        <v>10</v>
      </c>
      <c r="D4091" s="1">
        <f t="shared" si="191"/>
        <v>2</v>
      </c>
      <c r="E4091" s="1" t="str">
        <f>INDEX(Protocol[Mark],MATCH(C4091,Protocol[Step],0))</f>
        <v>9c</v>
      </c>
      <c r="F4091" s="151" t="str">
        <f>INDEX(Variables[Variable],MATCH(Systematic[[#This Row],[VariableIndex]],Variables[Index],0))</f>
        <v>O2 flux per volume</v>
      </c>
      <c r="G4091" s="134">
        <f>Systematic[[#This Row],[Sample]]*1000000+Systematic[[#This Row],[SubSample]]*10000+Systematic[[#This Row],[VariableIndex]]</f>
        <v>11020002</v>
      </c>
      <c r="H4091" s="134">
        <f>Systematic[[#This Row],[SampleVariableLabel]]+100*Systematic[[#This Row],[State]]</f>
        <v>11021002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11</v>
      </c>
      <c r="B4092" s="1">
        <f t="shared" si="193"/>
        <v>2</v>
      </c>
      <c r="C4092" s="1">
        <f>IF(Systematic[[#This Row],[VariableIndex]]&gt;1,C4091,IF(C4091+1=StepsPerSubsample,0,C4091+1))</f>
        <v>10</v>
      </c>
      <c r="D4092" s="1">
        <f t="shared" si="191"/>
        <v>3</v>
      </c>
      <c r="E4092" s="1" t="str">
        <f>INDEX(Protocol[Mark],MATCH(C4092,Protocol[Step],0))</f>
        <v>9c</v>
      </c>
      <c r="F4092" s="151" t="str">
        <f>INDEX(Variables[Variable],MATCH(Systematic[[#This Row],[VariableIndex]],Variables[Index],0))</f>
        <v>Specific flux</v>
      </c>
      <c r="G4092" s="134">
        <f>Systematic[[#This Row],[Sample]]*1000000+Systematic[[#This Row],[SubSample]]*10000+Systematic[[#This Row],[VariableIndex]]</f>
        <v>11020003</v>
      </c>
      <c r="H4092" s="134">
        <f>Systematic[[#This Row],[SampleVariableLabel]]+100*Systematic[[#This Row],[State]]</f>
        <v>11021003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11</v>
      </c>
      <c r="B4093" s="1">
        <f t="shared" si="193"/>
        <v>2</v>
      </c>
      <c r="C4093" s="1">
        <f>IF(Systematic[[#This Row],[VariableIndex]]&gt;1,C4092,IF(C4092+1=StepsPerSubsample,0,C4092+1))</f>
        <v>10</v>
      </c>
      <c r="D4093" s="1">
        <f t="shared" si="191"/>
        <v>4</v>
      </c>
      <c r="E4093" s="1" t="str">
        <f>INDEX(Protocol[Mark],MATCH(C4093,Protocol[Step],0))</f>
        <v>9c</v>
      </c>
      <c r="F4093" s="151" t="str">
        <f>INDEX(Variables[Variable],MATCH(Systematic[[#This Row],[VariableIndex]],Variables[Index],0))</f>
        <v>Flux control ratio</v>
      </c>
      <c r="G4093" s="134">
        <f>Systematic[[#This Row],[Sample]]*1000000+Systematic[[#This Row],[SubSample]]*10000+Systematic[[#This Row],[VariableIndex]]</f>
        <v>11020004</v>
      </c>
      <c r="H4093" s="134">
        <f>Systematic[[#This Row],[SampleVariableLabel]]+100*Systematic[[#This Row],[State]]</f>
        <v>11021004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11</v>
      </c>
      <c r="B4094" s="1">
        <f t="shared" si="193"/>
        <v>2</v>
      </c>
      <c r="C4094" s="1">
        <f>IF(Systematic[[#This Row],[VariableIndex]]&gt;1,C4093,IF(C4093+1=StepsPerSubsample,0,C4093+1))</f>
        <v>10</v>
      </c>
      <c r="D4094" s="1">
        <f t="shared" si="191"/>
        <v>5</v>
      </c>
      <c r="E4094" s="1" t="str">
        <f>INDEX(Protocol[Mark],MATCH(C4094,Protocol[Step],0))</f>
        <v>9c</v>
      </c>
      <c r="F4094" s="151" t="str">
        <f>INDEX(Variables[Variable],MATCH(Systematic[[#This Row],[VariableIndex]],Variables[Index],0))</f>
        <v>Specific flux (mt)</v>
      </c>
      <c r="G4094" s="134">
        <f>Systematic[[#This Row],[Sample]]*1000000+Systematic[[#This Row],[SubSample]]*10000+Systematic[[#This Row],[VariableIndex]]</f>
        <v>11020005</v>
      </c>
      <c r="H4094" s="134">
        <f>Systematic[[#This Row],[SampleVariableLabel]]+100*Systematic[[#This Row],[State]]</f>
        <v>11021005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11</v>
      </c>
      <c r="B4095" s="1">
        <f t="shared" si="193"/>
        <v>2</v>
      </c>
      <c r="C4095" s="1">
        <f>IF(Systematic[[#This Row],[VariableIndex]]&gt;1,C4094,IF(C4094+1=StepsPerSubsample,0,C4094+1))</f>
        <v>10</v>
      </c>
      <c r="D4095" s="1">
        <f t="shared" si="191"/>
        <v>6</v>
      </c>
      <c r="E4095" s="1" t="str">
        <f>INDEX(Protocol[Mark],MATCH(C4095,Protocol[Step],0))</f>
        <v>9c</v>
      </c>
      <c r="F4095" s="151" t="str">
        <f>INDEX(Variables[Variable],MATCH(Systematic[[#This Row],[VariableIndex]],Variables[Index],0))</f>
        <v>FCR (mt: ROX-corr.)</v>
      </c>
      <c r="G4095" s="134">
        <f>Systematic[[#This Row],[Sample]]*1000000+Systematic[[#This Row],[SubSample]]*10000+Systematic[[#This Row],[VariableIndex]]</f>
        <v>11020006</v>
      </c>
      <c r="H4095" s="134">
        <f>Systematic[[#This Row],[SampleVariableLabel]]+100*Systematic[[#This Row],[State]]</f>
        <v>11021006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11</v>
      </c>
      <c r="B4096" s="1">
        <f t="shared" si="193"/>
        <v>2</v>
      </c>
      <c r="C4096" s="1">
        <f>IF(Systematic[[#This Row],[VariableIndex]]&gt;1,C4095,IF(C4095+1=StepsPerSubsample,0,C4095+1))</f>
        <v>10</v>
      </c>
      <c r="D4096" s="1">
        <f t="shared" si="191"/>
        <v>7</v>
      </c>
      <c r="E4096" s="1" t="str">
        <f>INDEX(Protocol[Mark],MATCH(C4096,Protocol[Step],0))</f>
        <v>9c</v>
      </c>
      <c r="F4096" s="151" t="str">
        <f>INDEX(Variables[Variable],MATCH(Systematic[[#This Row],[VariableIndex]],Variables[Index],0))</f>
        <v>FCR (mt: ROX-corr.)</v>
      </c>
      <c r="G4096" s="134">
        <f>Systematic[[#This Row],[Sample]]*1000000+Systematic[[#This Row],[SubSample]]*10000+Systematic[[#This Row],[VariableIndex]]</f>
        <v>11020007</v>
      </c>
      <c r="H4096" s="134">
        <f>Systematic[[#This Row],[SampleVariableLabel]]+100*Systematic[[#This Row],[State]]</f>
        <v>11021007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11</v>
      </c>
      <c r="B4097" s="1">
        <f t="shared" si="193"/>
        <v>2</v>
      </c>
      <c r="C4097" s="1">
        <f>IF(Systematic[[#This Row],[VariableIndex]]&gt;1,C4096,IF(C4096+1=StepsPerSubsample,0,C4096+1))</f>
        <v>11</v>
      </c>
      <c r="D4097" s="1">
        <f t="shared" si="191"/>
        <v>1</v>
      </c>
      <c r="E4097" s="1" t="str">
        <f>INDEX(Protocol[Mark],MATCH(C4097,Protocol[Step],0))</f>
        <v>10Ama</v>
      </c>
      <c r="F4097" s="151" t="str">
        <f>INDEX(Variables[Variable],MATCH(Systematic[[#This Row],[VariableIndex]],Variables[Index],0))</f>
        <v>O2 concentration</v>
      </c>
      <c r="G4097" s="134">
        <f>Systematic[[#This Row],[Sample]]*1000000+Systematic[[#This Row],[SubSample]]*10000+Systematic[[#This Row],[VariableIndex]]</f>
        <v>11020001</v>
      </c>
      <c r="H4097" s="134">
        <f>Systematic[[#This Row],[SampleVariableLabel]]+100*Systematic[[#This Row],[State]]</f>
        <v>11021101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11</v>
      </c>
      <c r="B4098" s="1">
        <f t="shared" si="193"/>
        <v>2</v>
      </c>
      <c r="C4098" s="1">
        <f>IF(Systematic[[#This Row],[VariableIndex]]&gt;1,C4097,IF(C4097+1=StepsPerSubsample,0,C4097+1))</f>
        <v>11</v>
      </c>
      <c r="D4098" s="1">
        <f t="shared" si="191"/>
        <v>2</v>
      </c>
      <c r="E4098" s="1" t="str">
        <f>INDEX(Protocol[Mark],MATCH(C4098,Protocol[Step],0))</f>
        <v>10Ama</v>
      </c>
      <c r="F4098" s="151" t="str">
        <f>INDEX(Variables[Variable],MATCH(Systematic[[#This Row],[VariableIndex]],Variables[Index],0))</f>
        <v>O2 flux per volume</v>
      </c>
      <c r="G4098" s="134">
        <f>Systematic[[#This Row],[Sample]]*1000000+Systematic[[#This Row],[SubSample]]*10000+Systematic[[#This Row],[VariableIndex]]</f>
        <v>11020002</v>
      </c>
      <c r="H4098" s="134">
        <f>Systematic[[#This Row],[SampleVariableLabel]]+100*Systematic[[#This Row],[State]]</f>
        <v>11021102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11</v>
      </c>
      <c r="B4099" s="1">
        <f t="shared" si="193"/>
        <v>2</v>
      </c>
      <c r="C4099" s="1">
        <f>IF(Systematic[[#This Row],[VariableIndex]]&gt;1,C4098,IF(C4098+1=StepsPerSubsample,0,C4098+1))</f>
        <v>11</v>
      </c>
      <c r="D4099" s="1">
        <f t="shared" ref="D4099:D4162" si="194">IF(D4098=nVariables,1,D4098+1)</f>
        <v>3</v>
      </c>
      <c r="E4099" s="1" t="str">
        <f>INDEX(Protocol[Mark],MATCH(C4099,Protocol[Step],0))</f>
        <v>10Ama</v>
      </c>
      <c r="F4099" s="151" t="str">
        <f>INDEX(Variables[Variable],MATCH(Systematic[[#This Row],[VariableIndex]],Variables[Index],0))</f>
        <v>Specific flux</v>
      </c>
      <c r="G4099" s="134">
        <f>Systematic[[#This Row],[Sample]]*1000000+Systematic[[#This Row],[SubSample]]*10000+Systematic[[#This Row],[VariableIndex]]</f>
        <v>11020003</v>
      </c>
      <c r="H4099" s="134">
        <f>Systematic[[#This Row],[SampleVariableLabel]]+100*Systematic[[#This Row],[State]]</f>
        <v>11021103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11</v>
      </c>
      <c r="B4100" s="1">
        <f t="shared" si="193"/>
        <v>2</v>
      </c>
      <c r="C4100" s="1">
        <f>IF(Systematic[[#This Row],[VariableIndex]]&gt;1,C4099,IF(C4099+1=StepsPerSubsample,0,C4099+1))</f>
        <v>11</v>
      </c>
      <c r="D4100" s="1">
        <f t="shared" si="194"/>
        <v>4</v>
      </c>
      <c r="E4100" s="1" t="str">
        <f>INDEX(Protocol[Mark],MATCH(C4100,Protocol[Step],0))</f>
        <v>10Ama</v>
      </c>
      <c r="F4100" s="151" t="str">
        <f>INDEX(Variables[Variable],MATCH(Systematic[[#This Row],[VariableIndex]],Variables[Index],0))</f>
        <v>Flux control ratio</v>
      </c>
      <c r="G4100" s="134">
        <f>Systematic[[#This Row],[Sample]]*1000000+Systematic[[#This Row],[SubSample]]*10000+Systematic[[#This Row],[VariableIndex]]</f>
        <v>11020004</v>
      </c>
      <c r="H4100" s="134">
        <f>Systematic[[#This Row],[SampleVariableLabel]]+100*Systematic[[#This Row],[State]]</f>
        <v>11021104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11</v>
      </c>
      <c r="B4101" s="1">
        <f t="shared" si="193"/>
        <v>2</v>
      </c>
      <c r="C4101" s="1">
        <f>IF(Systematic[[#This Row],[VariableIndex]]&gt;1,C4100,IF(C4100+1=StepsPerSubsample,0,C4100+1))</f>
        <v>11</v>
      </c>
      <c r="D4101" s="1">
        <f t="shared" si="194"/>
        <v>5</v>
      </c>
      <c r="E4101" s="1" t="str">
        <f>INDEX(Protocol[Mark],MATCH(C4101,Protocol[Step],0))</f>
        <v>10Ama</v>
      </c>
      <c r="F4101" s="151" t="str">
        <f>INDEX(Variables[Variable],MATCH(Systematic[[#This Row],[VariableIndex]],Variables[Index],0))</f>
        <v>Specific flux (mt)</v>
      </c>
      <c r="G4101" s="134">
        <f>Systematic[[#This Row],[Sample]]*1000000+Systematic[[#This Row],[SubSample]]*10000+Systematic[[#This Row],[VariableIndex]]</f>
        <v>11020005</v>
      </c>
      <c r="H4101" s="134">
        <f>Systematic[[#This Row],[SampleVariableLabel]]+100*Systematic[[#This Row],[State]]</f>
        <v>11021105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11</v>
      </c>
      <c r="B4102" s="1">
        <f t="shared" si="193"/>
        <v>2</v>
      </c>
      <c r="C4102" s="1">
        <f>IF(Systematic[[#This Row],[VariableIndex]]&gt;1,C4101,IF(C4101+1=StepsPerSubsample,0,C4101+1))</f>
        <v>11</v>
      </c>
      <c r="D4102" s="1">
        <f t="shared" si="194"/>
        <v>6</v>
      </c>
      <c r="E4102" s="1" t="str">
        <f>INDEX(Protocol[Mark],MATCH(C4102,Protocol[Step],0))</f>
        <v>10Ama</v>
      </c>
      <c r="F4102" s="151" t="str">
        <f>INDEX(Variables[Variable],MATCH(Systematic[[#This Row],[VariableIndex]],Variables[Index],0))</f>
        <v>FCR (mt: ROX-corr.)</v>
      </c>
      <c r="G4102" s="134">
        <f>Systematic[[#This Row],[Sample]]*1000000+Systematic[[#This Row],[SubSample]]*10000+Systematic[[#This Row],[VariableIndex]]</f>
        <v>11020006</v>
      </c>
      <c r="H4102" s="134">
        <f>Systematic[[#This Row],[SampleVariableLabel]]+100*Systematic[[#This Row],[State]]</f>
        <v>11021106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11</v>
      </c>
      <c r="B4103" s="1">
        <f t="shared" si="193"/>
        <v>2</v>
      </c>
      <c r="C4103" s="1">
        <f>IF(Systematic[[#This Row],[VariableIndex]]&gt;1,C4102,IF(C4102+1=StepsPerSubsample,0,C4102+1))</f>
        <v>11</v>
      </c>
      <c r="D4103" s="1">
        <f t="shared" si="194"/>
        <v>7</v>
      </c>
      <c r="E4103" s="1" t="str">
        <f>INDEX(Protocol[Mark],MATCH(C4103,Protocol[Step],0))</f>
        <v>10Ama</v>
      </c>
      <c r="F4103" s="151" t="str">
        <f>INDEX(Variables[Variable],MATCH(Systematic[[#This Row],[VariableIndex]],Variables[Index],0))</f>
        <v>FCR (mt: ROX-corr.)</v>
      </c>
      <c r="G4103" s="134">
        <f>Systematic[[#This Row],[Sample]]*1000000+Systematic[[#This Row],[SubSample]]*10000+Systematic[[#This Row],[VariableIndex]]</f>
        <v>11020007</v>
      </c>
      <c r="H4103" s="134">
        <f>Systematic[[#This Row],[SampleVariableLabel]]+100*Systematic[[#This Row],[State]]</f>
        <v>11021107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11</v>
      </c>
      <c r="B4104" s="1">
        <f t="shared" si="193"/>
        <v>2</v>
      </c>
      <c r="C4104" s="1">
        <f>IF(Systematic[[#This Row],[VariableIndex]]&gt;1,C4103,IF(C4103+1=StepsPerSubsample,0,C4103+1))</f>
        <v>12</v>
      </c>
      <c r="D4104" s="1">
        <f t="shared" si="194"/>
        <v>1</v>
      </c>
      <c r="E4104" s="1" t="str">
        <f>INDEX(Protocol[Mark],MATCH(C4104,Protocol[Step],0))</f>
        <v>11AsTm</v>
      </c>
      <c r="F4104" s="151" t="str">
        <f>INDEX(Variables[Variable],MATCH(Systematic[[#This Row],[VariableIndex]],Variables[Index],0))</f>
        <v>O2 concentration</v>
      </c>
      <c r="G4104" s="134">
        <f>Systematic[[#This Row],[Sample]]*1000000+Systematic[[#This Row],[SubSample]]*10000+Systematic[[#This Row],[VariableIndex]]</f>
        <v>11020001</v>
      </c>
      <c r="H4104" s="134">
        <f>Systematic[[#This Row],[SampleVariableLabel]]+100*Systematic[[#This Row],[State]]</f>
        <v>11021201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11</v>
      </c>
      <c r="B4105" s="1">
        <f t="shared" si="193"/>
        <v>2</v>
      </c>
      <c r="C4105" s="1">
        <f>IF(Systematic[[#This Row],[VariableIndex]]&gt;1,C4104,IF(C4104+1=StepsPerSubsample,0,C4104+1))</f>
        <v>12</v>
      </c>
      <c r="D4105" s="1">
        <f t="shared" si="194"/>
        <v>2</v>
      </c>
      <c r="E4105" s="1" t="str">
        <f>INDEX(Protocol[Mark],MATCH(C4105,Protocol[Step],0))</f>
        <v>11AsTm</v>
      </c>
      <c r="F4105" s="151" t="str">
        <f>INDEX(Variables[Variable],MATCH(Systematic[[#This Row],[VariableIndex]],Variables[Index],0))</f>
        <v>O2 flux per volume</v>
      </c>
      <c r="G4105" s="134">
        <f>Systematic[[#This Row],[Sample]]*1000000+Systematic[[#This Row],[SubSample]]*10000+Systematic[[#This Row],[VariableIndex]]</f>
        <v>11020002</v>
      </c>
      <c r="H4105" s="134">
        <f>Systematic[[#This Row],[SampleVariableLabel]]+100*Systematic[[#This Row],[State]]</f>
        <v>11021202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11</v>
      </c>
      <c r="B4106" s="1">
        <f t="shared" si="193"/>
        <v>2</v>
      </c>
      <c r="C4106" s="1">
        <f>IF(Systematic[[#This Row],[VariableIndex]]&gt;1,C4105,IF(C4105+1=StepsPerSubsample,0,C4105+1))</f>
        <v>12</v>
      </c>
      <c r="D4106" s="1">
        <f t="shared" si="194"/>
        <v>3</v>
      </c>
      <c r="E4106" s="1" t="str">
        <f>INDEX(Protocol[Mark],MATCH(C4106,Protocol[Step],0))</f>
        <v>11AsTm</v>
      </c>
      <c r="F4106" s="151" t="str">
        <f>INDEX(Variables[Variable],MATCH(Systematic[[#This Row],[VariableIndex]],Variables[Index],0))</f>
        <v>Specific flux</v>
      </c>
      <c r="G4106" s="134">
        <f>Systematic[[#This Row],[Sample]]*1000000+Systematic[[#This Row],[SubSample]]*10000+Systematic[[#This Row],[VariableIndex]]</f>
        <v>11020003</v>
      </c>
      <c r="H4106" s="134">
        <f>Systematic[[#This Row],[SampleVariableLabel]]+100*Systematic[[#This Row],[State]]</f>
        <v>11021203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11</v>
      </c>
      <c r="B4107" s="1">
        <f t="shared" si="193"/>
        <v>2</v>
      </c>
      <c r="C4107" s="1">
        <f>IF(Systematic[[#This Row],[VariableIndex]]&gt;1,C4106,IF(C4106+1=StepsPerSubsample,0,C4106+1))</f>
        <v>12</v>
      </c>
      <c r="D4107" s="1">
        <f t="shared" si="194"/>
        <v>4</v>
      </c>
      <c r="E4107" s="1" t="str">
        <f>INDEX(Protocol[Mark],MATCH(C4107,Protocol[Step],0))</f>
        <v>11AsTm</v>
      </c>
      <c r="F4107" s="151" t="str">
        <f>INDEX(Variables[Variable],MATCH(Systematic[[#This Row],[VariableIndex]],Variables[Index],0))</f>
        <v>Flux control ratio</v>
      </c>
      <c r="G4107" s="134">
        <f>Systematic[[#This Row],[Sample]]*1000000+Systematic[[#This Row],[SubSample]]*10000+Systematic[[#This Row],[VariableIndex]]</f>
        <v>11020004</v>
      </c>
      <c r="H4107" s="134">
        <f>Systematic[[#This Row],[SampleVariableLabel]]+100*Systematic[[#This Row],[State]]</f>
        <v>11021204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11</v>
      </c>
      <c r="B4108" s="1">
        <f t="shared" si="193"/>
        <v>2</v>
      </c>
      <c r="C4108" s="1">
        <f>IF(Systematic[[#This Row],[VariableIndex]]&gt;1,C4107,IF(C4107+1=StepsPerSubsample,0,C4107+1))</f>
        <v>12</v>
      </c>
      <c r="D4108" s="1">
        <f t="shared" si="194"/>
        <v>5</v>
      </c>
      <c r="E4108" s="1" t="str">
        <f>INDEX(Protocol[Mark],MATCH(C4108,Protocol[Step],0))</f>
        <v>11AsTm</v>
      </c>
      <c r="F4108" s="151" t="str">
        <f>INDEX(Variables[Variable],MATCH(Systematic[[#This Row],[VariableIndex]],Variables[Index],0))</f>
        <v>Specific flux (mt)</v>
      </c>
      <c r="G4108" s="134">
        <f>Systematic[[#This Row],[Sample]]*1000000+Systematic[[#This Row],[SubSample]]*10000+Systematic[[#This Row],[VariableIndex]]</f>
        <v>11020005</v>
      </c>
      <c r="H4108" s="134">
        <f>Systematic[[#This Row],[SampleVariableLabel]]+100*Systematic[[#This Row],[State]]</f>
        <v>11021205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11</v>
      </c>
      <c r="B4109" s="1">
        <f t="shared" si="193"/>
        <v>2</v>
      </c>
      <c r="C4109" s="1">
        <f>IF(Systematic[[#This Row],[VariableIndex]]&gt;1,C4108,IF(C4108+1=StepsPerSubsample,0,C4108+1))</f>
        <v>12</v>
      </c>
      <c r="D4109" s="1">
        <f t="shared" si="194"/>
        <v>6</v>
      </c>
      <c r="E4109" s="1" t="str">
        <f>INDEX(Protocol[Mark],MATCH(C4109,Protocol[Step],0))</f>
        <v>11AsTm</v>
      </c>
      <c r="F4109" s="151" t="str">
        <f>INDEX(Variables[Variable],MATCH(Systematic[[#This Row],[VariableIndex]],Variables[Index],0))</f>
        <v>FCR (mt: ROX-corr.)</v>
      </c>
      <c r="G4109" s="134">
        <f>Systematic[[#This Row],[Sample]]*1000000+Systematic[[#This Row],[SubSample]]*10000+Systematic[[#This Row],[VariableIndex]]</f>
        <v>11020006</v>
      </c>
      <c r="H4109" s="134">
        <f>Systematic[[#This Row],[SampleVariableLabel]]+100*Systematic[[#This Row],[State]]</f>
        <v>11021206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11</v>
      </c>
      <c r="B4110" s="1">
        <f t="shared" si="193"/>
        <v>2</v>
      </c>
      <c r="C4110" s="1">
        <f>IF(Systematic[[#This Row],[VariableIndex]]&gt;1,C4109,IF(C4109+1=StepsPerSubsample,0,C4109+1))</f>
        <v>12</v>
      </c>
      <c r="D4110" s="1">
        <f t="shared" si="194"/>
        <v>7</v>
      </c>
      <c r="E4110" s="1" t="str">
        <f>INDEX(Protocol[Mark],MATCH(C4110,Protocol[Step],0))</f>
        <v>11AsTm</v>
      </c>
      <c r="F4110" s="151" t="str">
        <f>INDEX(Variables[Variable],MATCH(Systematic[[#This Row],[VariableIndex]],Variables[Index],0))</f>
        <v>FCR (mt: ROX-corr.)</v>
      </c>
      <c r="G4110" s="134">
        <f>Systematic[[#This Row],[Sample]]*1000000+Systematic[[#This Row],[SubSample]]*10000+Systematic[[#This Row],[VariableIndex]]</f>
        <v>11020007</v>
      </c>
      <c r="H4110" s="134">
        <f>Systematic[[#This Row],[SampleVariableLabel]]+100*Systematic[[#This Row],[State]]</f>
        <v>11021207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11</v>
      </c>
      <c r="B4111" s="1">
        <f t="shared" si="193"/>
        <v>2</v>
      </c>
      <c r="C4111" s="1">
        <f>IF(Systematic[[#This Row],[VariableIndex]]&gt;1,C4110,IF(C4110+1=StepsPerSubsample,0,C4110+1))</f>
        <v>13</v>
      </c>
      <c r="D4111" s="1">
        <f t="shared" si="194"/>
        <v>1</v>
      </c>
      <c r="E4111" s="1" t="str">
        <f>INDEX(Protocol[Mark],MATCH(C4111,Protocol[Step],0))</f>
        <v>12Azd</v>
      </c>
      <c r="F4111" s="151" t="str">
        <f>INDEX(Variables[Variable],MATCH(Systematic[[#This Row],[VariableIndex]],Variables[Index],0))</f>
        <v>O2 concentration</v>
      </c>
      <c r="G4111" s="134">
        <f>Systematic[[#This Row],[Sample]]*1000000+Systematic[[#This Row],[SubSample]]*10000+Systematic[[#This Row],[VariableIndex]]</f>
        <v>11020001</v>
      </c>
      <c r="H4111" s="134">
        <f>Systematic[[#This Row],[SampleVariableLabel]]+100*Systematic[[#This Row],[State]]</f>
        <v>11021301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11</v>
      </c>
      <c r="B4112" s="1">
        <f t="shared" si="193"/>
        <v>2</v>
      </c>
      <c r="C4112" s="1">
        <f>IF(Systematic[[#This Row],[VariableIndex]]&gt;1,C4111,IF(C4111+1=StepsPerSubsample,0,C4111+1))</f>
        <v>13</v>
      </c>
      <c r="D4112" s="1">
        <f t="shared" si="194"/>
        <v>2</v>
      </c>
      <c r="E4112" s="1" t="str">
        <f>INDEX(Protocol[Mark],MATCH(C4112,Protocol[Step],0))</f>
        <v>12Azd</v>
      </c>
      <c r="F4112" s="151" t="str">
        <f>INDEX(Variables[Variable],MATCH(Systematic[[#This Row],[VariableIndex]],Variables[Index],0))</f>
        <v>O2 flux per volume</v>
      </c>
      <c r="G4112" s="134">
        <f>Systematic[[#This Row],[Sample]]*1000000+Systematic[[#This Row],[SubSample]]*10000+Systematic[[#This Row],[VariableIndex]]</f>
        <v>11020002</v>
      </c>
      <c r="H4112" s="134">
        <f>Systematic[[#This Row],[SampleVariableLabel]]+100*Systematic[[#This Row],[State]]</f>
        <v>11021302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11</v>
      </c>
      <c r="B4113" s="1">
        <f t="shared" si="193"/>
        <v>2</v>
      </c>
      <c r="C4113" s="1">
        <f>IF(Systematic[[#This Row],[VariableIndex]]&gt;1,C4112,IF(C4112+1=StepsPerSubsample,0,C4112+1))</f>
        <v>13</v>
      </c>
      <c r="D4113" s="1">
        <f t="shared" si="194"/>
        <v>3</v>
      </c>
      <c r="E4113" s="1" t="str">
        <f>INDEX(Protocol[Mark],MATCH(C4113,Protocol[Step],0))</f>
        <v>12Azd</v>
      </c>
      <c r="F4113" s="151" t="str">
        <f>INDEX(Variables[Variable],MATCH(Systematic[[#This Row],[VariableIndex]],Variables[Index],0))</f>
        <v>Specific flux</v>
      </c>
      <c r="G4113" s="134">
        <f>Systematic[[#This Row],[Sample]]*1000000+Systematic[[#This Row],[SubSample]]*10000+Systematic[[#This Row],[VariableIndex]]</f>
        <v>11020003</v>
      </c>
      <c r="H4113" s="134">
        <f>Systematic[[#This Row],[SampleVariableLabel]]+100*Systematic[[#This Row],[State]]</f>
        <v>11021303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11</v>
      </c>
      <c r="B4114" s="1">
        <f t="shared" si="193"/>
        <v>2</v>
      </c>
      <c r="C4114" s="1">
        <f>IF(Systematic[[#This Row],[VariableIndex]]&gt;1,C4113,IF(C4113+1=StepsPerSubsample,0,C4113+1))</f>
        <v>13</v>
      </c>
      <c r="D4114" s="1">
        <f t="shared" si="194"/>
        <v>4</v>
      </c>
      <c r="E4114" s="1" t="str">
        <f>INDEX(Protocol[Mark],MATCH(C4114,Protocol[Step],0))</f>
        <v>12Azd</v>
      </c>
      <c r="F4114" s="151" t="str">
        <f>INDEX(Variables[Variable],MATCH(Systematic[[#This Row],[VariableIndex]],Variables[Index],0))</f>
        <v>Flux control ratio</v>
      </c>
      <c r="G4114" s="134">
        <f>Systematic[[#This Row],[Sample]]*1000000+Systematic[[#This Row],[SubSample]]*10000+Systematic[[#This Row],[VariableIndex]]</f>
        <v>11020004</v>
      </c>
      <c r="H4114" s="134">
        <f>Systematic[[#This Row],[SampleVariableLabel]]+100*Systematic[[#This Row],[State]]</f>
        <v>11021304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11</v>
      </c>
      <c r="B4115" s="1">
        <f t="shared" si="193"/>
        <v>2</v>
      </c>
      <c r="C4115" s="1">
        <f>IF(Systematic[[#This Row],[VariableIndex]]&gt;1,C4114,IF(C4114+1=StepsPerSubsample,0,C4114+1))</f>
        <v>13</v>
      </c>
      <c r="D4115" s="1">
        <f t="shared" si="194"/>
        <v>5</v>
      </c>
      <c r="E4115" s="1" t="str">
        <f>INDEX(Protocol[Mark],MATCH(C4115,Protocol[Step],0))</f>
        <v>12Azd</v>
      </c>
      <c r="F4115" s="151" t="str">
        <f>INDEX(Variables[Variable],MATCH(Systematic[[#This Row],[VariableIndex]],Variables[Index],0))</f>
        <v>Specific flux (mt)</v>
      </c>
      <c r="G4115" s="134">
        <f>Systematic[[#This Row],[Sample]]*1000000+Systematic[[#This Row],[SubSample]]*10000+Systematic[[#This Row],[VariableIndex]]</f>
        <v>11020005</v>
      </c>
      <c r="H4115" s="134">
        <f>Systematic[[#This Row],[SampleVariableLabel]]+100*Systematic[[#This Row],[State]]</f>
        <v>11021305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11</v>
      </c>
      <c r="B4116" s="1">
        <f t="shared" si="193"/>
        <v>2</v>
      </c>
      <c r="C4116" s="1">
        <f>IF(Systematic[[#This Row],[VariableIndex]]&gt;1,C4115,IF(C4115+1=StepsPerSubsample,0,C4115+1))</f>
        <v>13</v>
      </c>
      <c r="D4116" s="1">
        <f t="shared" si="194"/>
        <v>6</v>
      </c>
      <c r="E4116" s="1" t="str">
        <f>INDEX(Protocol[Mark],MATCH(C4116,Protocol[Step],0))</f>
        <v>12Azd</v>
      </c>
      <c r="F4116" s="151" t="str">
        <f>INDEX(Variables[Variable],MATCH(Systematic[[#This Row],[VariableIndex]],Variables[Index],0))</f>
        <v>FCR (mt: ROX-corr.)</v>
      </c>
      <c r="G4116" s="134">
        <f>Systematic[[#This Row],[Sample]]*1000000+Systematic[[#This Row],[SubSample]]*10000+Systematic[[#This Row],[VariableIndex]]</f>
        <v>11020006</v>
      </c>
      <c r="H4116" s="134">
        <f>Systematic[[#This Row],[SampleVariableLabel]]+100*Systematic[[#This Row],[State]]</f>
        <v>11021306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11</v>
      </c>
      <c r="B4117" s="1">
        <f t="shared" si="193"/>
        <v>2</v>
      </c>
      <c r="C4117" s="1">
        <f>IF(Systematic[[#This Row],[VariableIndex]]&gt;1,C4116,IF(C4116+1=StepsPerSubsample,0,C4116+1))</f>
        <v>13</v>
      </c>
      <c r="D4117" s="1">
        <f t="shared" si="194"/>
        <v>7</v>
      </c>
      <c r="E4117" s="1" t="str">
        <f>INDEX(Protocol[Mark],MATCH(C4117,Protocol[Step],0))</f>
        <v>12Azd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11020007</v>
      </c>
      <c r="H4117" s="134">
        <f>Systematic[[#This Row],[SampleVariableLabel]]+100*Systematic[[#This Row],[State]]</f>
        <v>11021307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11</v>
      </c>
      <c r="B4118" s="1">
        <f t="shared" si="193"/>
        <v>3</v>
      </c>
      <c r="C4118" s="1">
        <f>IF(Systematic[[#This Row],[VariableIndex]]&gt;1,C4117,IF(C4117+1=StepsPerSubsample,0,C4117+1))</f>
        <v>0</v>
      </c>
      <c r="D4118" s="1">
        <f t="shared" si="194"/>
        <v>1</v>
      </c>
      <c r="E4118" s="1" t="str">
        <f>INDEX(Protocol[Mark],MATCH(C4118,Protocol[Step],0))</f>
        <v>1ce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11030001</v>
      </c>
      <c r="H4118" s="134">
        <f>Systematic[[#This Row],[SampleVariableLabel]]+100*Systematic[[#This Row],[State]]</f>
        <v>11030001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11</v>
      </c>
      <c r="B4119" s="1">
        <f t="shared" si="193"/>
        <v>3</v>
      </c>
      <c r="C4119" s="1">
        <f>IF(Systematic[[#This Row],[VariableIndex]]&gt;1,C4118,IF(C4118+1=StepsPerSubsample,0,C4118+1))</f>
        <v>0</v>
      </c>
      <c r="D4119" s="1">
        <f t="shared" si="194"/>
        <v>2</v>
      </c>
      <c r="E4119" s="1" t="str">
        <f>INDEX(Protocol[Mark],MATCH(C4119,Protocol[Step],0))</f>
        <v>1ce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11030002</v>
      </c>
      <c r="H4119" s="134">
        <f>Systematic[[#This Row],[SampleVariableLabel]]+100*Systematic[[#This Row],[State]]</f>
        <v>11030002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11</v>
      </c>
      <c r="B4120" s="1">
        <f t="shared" si="193"/>
        <v>3</v>
      </c>
      <c r="C4120" s="1">
        <f>IF(Systematic[[#This Row],[VariableIndex]]&gt;1,C4119,IF(C4119+1=StepsPerSubsample,0,C4119+1))</f>
        <v>0</v>
      </c>
      <c r="D4120" s="1">
        <f t="shared" si="194"/>
        <v>3</v>
      </c>
      <c r="E4120" s="1" t="str">
        <f>INDEX(Protocol[Mark],MATCH(C4120,Protocol[Step],0))</f>
        <v>1ce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11030003</v>
      </c>
      <c r="H4120" s="134">
        <f>Systematic[[#This Row],[SampleVariableLabel]]+100*Systematic[[#This Row],[State]]</f>
        <v>11030003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11</v>
      </c>
      <c r="B4121" s="1">
        <f t="shared" si="193"/>
        <v>3</v>
      </c>
      <c r="C4121" s="1">
        <f>IF(Systematic[[#This Row],[VariableIndex]]&gt;1,C4120,IF(C4120+1=StepsPerSubsample,0,C4120+1))</f>
        <v>0</v>
      </c>
      <c r="D4121" s="1">
        <f t="shared" si="194"/>
        <v>4</v>
      </c>
      <c r="E4121" s="1" t="str">
        <f>INDEX(Protocol[Mark],MATCH(C4121,Protocol[Step],0))</f>
        <v>1ce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11030004</v>
      </c>
      <c r="H4121" s="134">
        <f>Systematic[[#This Row],[SampleVariableLabel]]+100*Systematic[[#This Row],[State]]</f>
        <v>11030004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11</v>
      </c>
      <c r="B4122" s="1">
        <f t="shared" si="193"/>
        <v>3</v>
      </c>
      <c r="C4122" s="1">
        <f>IF(Systematic[[#This Row],[VariableIndex]]&gt;1,C4121,IF(C4121+1=StepsPerSubsample,0,C4121+1))</f>
        <v>0</v>
      </c>
      <c r="D4122" s="1">
        <f t="shared" si="194"/>
        <v>5</v>
      </c>
      <c r="E4122" s="1" t="str">
        <f>INDEX(Protocol[Mark],MATCH(C4122,Protocol[Step],0))</f>
        <v>1ce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11030005</v>
      </c>
      <c r="H4122" s="134">
        <f>Systematic[[#This Row],[SampleVariableLabel]]+100*Systematic[[#This Row],[State]]</f>
        <v>11030005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11</v>
      </c>
      <c r="B4123" s="1">
        <f t="shared" si="193"/>
        <v>3</v>
      </c>
      <c r="C4123" s="1">
        <f>IF(Systematic[[#This Row],[VariableIndex]]&gt;1,C4122,IF(C4122+1=StepsPerSubsample,0,C4122+1))</f>
        <v>0</v>
      </c>
      <c r="D4123" s="1">
        <f t="shared" si="194"/>
        <v>6</v>
      </c>
      <c r="E4123" s="1" t="str">
        <f>INDEX(Protocol[Mark],MATCH(C4123,Protocol[Step],0))</f>
        <v>1ce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11030006</v>
      </c>
      <c r="H4123" s="134">
        <f>Systematic[[#This Row],[SampleVariableLabel]]+100*Systematic[[#This Row],[State]]</f>
        <v>11030006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11</v>
      </c>
      <c r="B4124" s="1">
        <f t="shared" si="193"/>
        <v>3</v>
      </c>
      <c r="C4124" s="1">
        <f>IF(Systematic[[#This Row],[VariableIndex]]&gt;1,C4123,IF(C4123+1=StepsPerSubsample,0,C4123+1))</f>
        <v>0</v>
      </c>
      <c r="D4124" s="1">
        <f t="shared" si="194"/>
        <v>7</v>
      </c>
      <c r="E4124" s="1" t="str">
        <f>INDEX(Protocol[Mark],MATCH(C4124,Protocol[Step],0))</f>
        <v>1ce</v>
      </c>
      <c r="F4124" s="151" t="str">
        <f>INDEX(Variables[Variable],MATCH(Systematic[[#This Row],[VariableIndex]],Variables[Index],0))</f>
        <v>FCR (mt: ROX-corr.)</v>
      </c>
      <c r="G4124" s="134">
        <f>Systematic[[#This Row],[Sample]]*1000000+Systematic[[#This Row],[SubSample]]*10000+Systematic[[#This Row],[VariableIndex]]</f>
        <v>11030007</v>
      </c>
      <c r="H4124" s="134">
        <f>Systematic[[#This Row],[SampleVariableLabel]]+100*Systematic[[#This Row],[State]]</f>
        <v>11030007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11</v>
      </c>
      <c r="B4125" s="1">
        <f t="shared" si="193"/>
        <v>3</v>
      </c>
      <c r="C4125" s="1">
        <f>IF(Systematic[[#This Row],[VariableIndex]]&gt;1,C4124,IF(C4124+1=StepsPerSubsample,0,C4124+1))</f>
        <v>1</v>
      </c>
      <c r="D4125" s="1">
        <f t="shared" si="194"/>
        <v>1</v>
      </c>
      <c r="E4125" s="1" t="str">
        <f>INDEX(Protocol[Mark],MATCH(C4125,Protocol[Step],0))</f>
        <v>2P10</v>
      </c>
      <c r="F4125" s="151" t="str">
        <f>INDEX(Variables[Variable],MATCH(Systematic[[#This Row],[VariableIndex]],Variables[Index],0))</f>
        <v>O2 concentration</v>
      </c>
      <c r="G4125" s="134">
        <f>Systematic[[#This Row],[Sample]]*1000000+Systematic[[#This Row],[SubSample]]*10000+Systematic[[#This Row],[VariableIndex]]</f>
        <v>11030001</v>
      </c>
      <c r="H4125" s="134">
        <f>Systematic[[#This Row],[SampleVariableLabel]]+100*Systematic[[#This Row],[State]]</f>
        <v>11030101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11</v>
      </c>
      <c r="B4126" s="1">
        <f t="shared" si="193"/>
        <v>3</v>
      </c>
      <c r="C4126" s="1">
        <f>IF(Systematic[[#This Row],[VariableIndex]]&gt;1,C4125,IF(C4125+1=StepsPerSubsample,0,C4125+1))</f>
        <v>1</v>
      </c>
      <c r="D4126" s="1">
        <f t="shared" si="194"/>
        <v>2</v>
      </c>
      <c r="E4126" s="1" t="str">
        <f>INDEX(Protocol[Mark],MATCH(C4126,Protocol[Step],0))</f>
        <v>2P10</v>
      </c>
      <c r="F4126" s="151" t="str">
        <f>INDEX(Variables[Variable],MATCH(Systematic[[#This Row],[VariableIndex]],Variables[Index],0))</f>
        <v>O2 flux per volume</v>
      </c>
      <c r="G4126" s="134">
        <f>Systematic[[#This Row],[Sample]]*1000000+Systematic[[#This Row],[SubSample]]*10000+Systematic[[#This Row],[VariableIndex]]</f>
        <v>11030002</v>
      </c>
      <c r="H4126" s="134">
        <f>Systematic[[#This Row],[SampleVariableLabel]]+100*Systematic[[#This Row],[State]]</f>
        <v>11030102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11</v>
      </c>
      <c r="B4127" s="1">
        <f t="shared" si="193"/>
        <v>3</v>
      </c>
      <c r="C4127" s="1">
        <f>IF(Systematic[[#This Row],[VariableIndex]]&gt;1,C4126,IF(C4126+1=StepsPerSubsample,0,C4126+1))</f>
        <v>1</v>
      </c>
      <c r="D4127" s="1">
        <f t="shared" si="194"/>
        <v>3</v>
      </c>
      <c r="E4127" s="1" t="str">
        <f>INDEX(Protocol[Mark],MATCH(C4127,Protocol[Step],0))</f>
        <v>2P10</v>
      </c>
      <c r="F4127" s="151" t="str">
        <f>INDEX(Variables[Variable],MATCH(Systematic[[#This Row],[VariableIndex]],Variables[Index],0))</f>
        <v>Specific flux</v>
      </c>
      <c r="G4127" s="134">
        <f>Systematic[[#This Row],[Sample]]*1000000+Systematic[[#This Row],[SubSample]]*10000+Systematic[[#This Row],[VariableIndex]]</f>
        <v>11030003</v>
      </c>
      <c r="H4127" s="134">
        <f>Systematic[[#This Row],[SampleVariableLabel]]+100*Systematic[[#This Row],[State]]</f>
        <v>11030103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11</v>
      </c>
      <c r="B4128" s="1">
        <f t="shared" si="193"/>
        <v>3</v>
      </c>
      <c r="C4128" s="1">
        <f>IF(Systematic[[#This Row],[VariableIndex]]&gt;1,C4127,IF(C4127+1=StepsPerSubsample,0,C4127+1))</f>
        <v>1</v>
      </c>
      <c r="D4128" s="1">
        <f t="shared" si="194"/>
        <v>4</v>
      </c>
      <c r="E4128" s="1" t="str">
        <f>INDEX(Protocol[Mark],MATCH(C4128,Protocol[Step],0))</f>
        <v>2P10</v>
      </c>
      <c r="F4128" s="151" t="str">
        <f>INDEX(Variables[Variable],MATCH(Systematic[[#This Row],[VariableIndex]],Variables[Index],0))</f>
        <v>Flux control ratio</v>
      </c>
      <c r="G4128" s="134">
        <f>Systematic[[#This Row],[Sample]]*1000000+Systematic[[#This Row],[SubSample]]*10000+Systematic[[#This Row],[VariableIndex]]</f>
        <v>11030004</v>
      </c>
      <c r="H4128" s="134">
        <f>Systematic[[#This Row],[SampleVariableLabel]]+100*Systematic[[#This Row],[State]]</f>
        <v>11030104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11</v>
      </c>
      <c r="B4129" s="1">
        <f t="shared" si="193"/>
        <v>3</v>
      </c>
      <c r="C4129" s="1">
        <f>IF(Systematic[[#This Row],[VariableIndex]]&gt;1,C4128,IF(C4128+1=StepsPerSubsample,0,C4128+1))</f>
        <v>1</v>
      </c>
      <c r="D4129" s="1">
        <f t="shared" si="194"/>
        <v>5</v>
      </c>
      <c r="E4129" s="1" t="str">
        <f>INDEX(Protocol[Mark],MATCH(C4129,Protocol[Step],0))</f>
        <v>2P10</v>
      </c>
      <c r="F4129" s="151" t="str">
        <f>INDEX(Variables[Variable],MATCH(Systematic[[#This Row],[VariableIndex]],Variables[Index],0))</f>
        <v>Specific flux (mt)</v>
      </c>
      <c r="G4129" s="134">
        <f>Systematic[[#This Row],[Sample]]*1000000+Systematic[[#This Row],[SubSample]]*10000+Systematic[[#This Row],[VariableIndex]]</f>
        <v>11030005</v>
      </c>
      <c r="H4129" s="134">
        <f>Systematic[[#This Row],[SampleVariableLabel]]+100*Systematic[[#This Row],[State]]</f>
        <v>11030105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11</v>
      </c>
      <c r="B4130" s="1">
        <f t="shared" si="193"/>
        <v>3</v>
      </c>
      <c r="C4130" s="1">
        <f>IF(Systematic[[#This Row],[VariableIndex]]&gt;1,C4129,IF(C4129+1=StepsPerSubsample,0,C4129+1))</f>
        <v>1</v>
      </c>
      <c r="D4130" s="1">
        <f t="shared" si="194"/>
        <v>6</v>
      </c>
      <c r="E4130" s="1" t="str">
        <f>INDEX(Protocol[Mark],MATCH(C4130,Protocol[Step],0))</f>
        <v>2P10</v>
      </c>
      <c r="F4130" s="151" t="str">
        <f>INDEX(Variables[Variable],MATCH(Systematic[[#This Row],[VariableIndex]],Variables[Index],0))</f>
        <v>FCR (mt: ROX-corr.)</v>
      </c>
      <c r="G4130" s="134">
        <f>Systematic[[#This Row],[Sample]]*1000000+Systematic[[#This Row],[SubSample]]*10000+Systematic[[#This Row],[VariableIndex]]</f>
        <v>11030006</v>
      </c>
      <c r="H4130" s="134">
        <f>Systematic[[#This Row],[SampleVariableLabel]]+100*Systematic[[#This Row],[State]]</f>
        <v>11030106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11</v>
      </c>
      <c r="B4131" s="1">
        <f t="shared" si="193"/>
        <v>3</v>
      </c>
      <c r="C4131" s="1">
        <f>IF(Systematic[[#This Row],[VariableIndex]]&gt;1,C4130,IF(C4130+1=StepsPerSubsample,0,C4130+1))</f>
        <v>1</v>
      </c>
      <c r="D4131" s="1">
        <f t="shared" si="194"/>
        <v>7</v>
      </c>
      <c r="E4131" s="1" t="str">
        <f>INDEX(Protocol[Mark],MATCH(C4131,Protocol[Step],0))</f>
        <v>2P10</v>
      </c>
      <c r="F4131" s="151" t="str">
        <f>INDEX(Variables[Variable],MATCH(Systematic[[#This Row],[VariableIndex]],Variables[Index],0))</f>
        <v>FCR (mt: ROX-corr.)</v>
      </c>
      <c r="G4131" s="134">
        <f>Systematic[[#This Row],[Sample]]*1000000+Systematic[[#This Row],[SubSample]]*10000+Systematic[[#This Row],[VariableIndex]]</f>
        <v>11030007</v>
      </c>
      <c r="H4131" s="134">
        <f>Systematic[[#This Row],[SampleVariableLabel]]+100*Systematic[[#This Row],[State]]</f>
        <v>11030107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11</v>
      </c>
      <c r="B4132" s="1">
        <f t="shared" si="193"/>
        <v>3</v>
      </c>
      <c r="C4132" s="1">
        <f>IF(Systematic[[#This Row],[VariableIndex]]&gt;1,C4131,IF(C4131+1=StepsPerSubsample,0,C4131+1))</f>
        <v>2</v>
      </c>
      <c r="D4132" s="1">
        <f t="shared" si="194"/>
        <v>1</v>
      </c>
      <c r="E4132" s="1" t="str">
        <f>INDEX(Protocol[Mark],MATCH(C4132,Protocol[Step],0))</f>
        <v>3Omy</v>
      </c>
      <c r="F4132" s="151" t="str">
        <f>INDEX(Variables[Variable],MATCH(Systematic[[#This Row],[VariableIndex]],Variables[Index],0))</f>
        <v>O2 concentration</v>
      </c>
      <c r="G4132" s="134">
        <f>Systematic[[#This Row],[Sample]]*1000000+Systematic[[#This Row],[SubSample]]*10000+Systematic[[#This Row],[VariableIndex]]</f>
        <v>11030001</v>
      </c>
      <c r="H4132" s="134">
        <f>Systematic[[#This Row],[SampleVariableLabel]]+100*Systematic[[#This Row],[State]]</f>
        <v>11030201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11</v>
      </c>
      <c r="B4133" s="1">
        <f t="shared" si="193"/>
        <v>3</v>
      </c>
      <c r="C4133" s="1">
        <f>IF(Systematic[[#This Row],[VariableIndex]]&gt;1,C4132,IF(C4132+1=StepsPerSubsample,0,C4132+1))</f>
        <v>2</v>
      </c>
      <c r="D4133" s="1">
        <f t="shared" si="194"/>
        <v>2</v>
      </c>
      <c r="E4133" s="1" t="str">
        <f>INDEX(Protocol[Mark],MATCH(C4133,Protocol[Step],0))</f>
        <v>3Omy</v>
      </c>
      <c r="F4133" s="151" t="str">
        <f>INDEX(Variables[Variable],MATCH(Systematic[[#This Row],[VariableIndex]],Variables[Index],0))</f>
        <v>O2 flux per volume</v>
      </c>
      <c r="G4133" s="134">
        <f>Systematic[[#This Row],[Sample]]*1000000+Systematic[[#This Row],[SubSample]]*10000+Systematic[[#This Row],[VariableIndex]]</f>
        <v>11030002</v>
      </c>
      <c r="H4133" s="134">
        <f>Systematic[[#This Row],[SampleVariableLabel]]+100*Systematic[[#This Row],[State]]</f>
        <v>11030202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11</v>
      </c>
      <c r="B4134" s="1">
        <f t="shared" si="193"/>
        <v>3</v>
      </c>
      <c r="C4134" s="1">
        <f>IF(Systematic[[#This Row],[VariableIndex]]&gt;1,C4133,IF(C4133+1=StepsPerSubsample,0,C4133+1))</f>
        <v>2</v>
      </c>
      <c r="D4134" s="1">
        <f t="shared" si="194"/>
        <v>3</v>
      </c>
      <c r="E4134" s="1" t="str">
        <f>INDEX(Protocol[Mark],MATCH(C4134,Protocol[Step],0))</f>
        <v>3Omy</v>
      </c>
      <c r="F4134" s="151" t="str">
        <f>INDEX(Variables[Variable],MATCH(Systematic[[#This Row],[VariableIndex]],Variables[Index],0))</f>
        <v>Specific flux</v>
      </c>
      <c r="G4134" s="134">
        <f>Systematic[[#This Row],[Sample]]*1000000+Systematic[[#This Row],[SubSample]]*10000+Systematic[[#This Row],[VariableIndex]]</f>
        <v>11030003</v>
      </c>
      <c r="H4134" s="134">
        <f>Systematic[[#This Row],[SampleVariableLabel]]+100*Systematic[[#This Row],[State]]</f>
        <v>11030203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11</v>
      </c>
      <c r="B4135" s="1">
        <f t="shared" si="193"/>
        <v>3</v>
      </c>
      <c r="C4135" s="1">
        <f>IF(Systematic[[#This Row],[VariableIndex]]&gt;1,C4134,IF(C4134+1=StepsPerSubsample,0,C4134+1))</f>
        <v>2</v>
      </c>
      <c r="D4135" s="1">
        <f t="shared" si="194"/>
        <v>4</v>
      </c>
      <c r="E4135" s="1" t="str">
        <f>INDEX(Protocol[Mark],MATCH(C4135,Protocol[Step],0))</f>
        <v>3Omy</v>
      </c>
      <c r="F4135" s="151" t="str">
        <f>INDEX(Variables[Variable],MATCH(Systematic[[#This Row],[VariableIndex]],Variables[Index],0))</f>
        <v>Flux control ratio</v>
      </c>
      <c r="G4135" s="134">
        <f>Systematic[[#This Row],[Sample]]*1000000+Systematic[[#This Row],[SubSample]]*10000+Systematic[[#This Row],[VariableIndex]]</f>
        <v>11030004</v>
      </c>
      <c r="H4135" s="134">
        <f>Systematic[[#This Row],[SampleVariableLabel]]+100*Systematic[[#This Row],[State]]</f>
        <v>11030204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11</v>
      </c>
      <c r="B4136" s="1">
        <f t="shared" si="193"/>
        <v>3</v>
      </c>
      <c r="C4136" s="1">
        <f>IF(Systematic[[#This Row],[VariableIndex]]&gt;1,C4135,IF(C4135+1=StepsPerSubsample,0,C4135+1))</f>
        <v>2</v>
      </c>
      <c r="D4136" s="1">
        <f t="shared" si="194"/>
        <v>5</v>
      </c>
      <c r="E4136" s="1" t="str">
        <f>INDEX(Protocol[Mark],MATCH(C4136,Protocol[Step],0))</f>
        <v>3Omy</v>
      </c>
      <c r="F4136" s="151" t="str">
        <f>INDEX(Variables[Variable],MATCH(Systematic[[#This Row],[VariableIndex]],Variables[Index],0))</f>
        <v>Specific flux (mt)</v>
      </c>
      <c r="G4136" s="134">
        <f>Systematic[[#This Row],[Sample]]*1000000+Systematic[[#This Row],[SubSample]]*10000+Systematic[[#This Row],[VariableIndex]]</f>
        <v>11030005</v>
      </c>
      <c r="H4136" s="134">
        <f>Systematic[[#This Row],[SampleVariableLabel]]+100*Systematic[[#This Row],[State]]</f>
        <v>11030205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11</v>
      </c>
      <c r="B4137" s="1">
        <f t="shared" ref="B4137:B4200" si="196">IF(OR(C4137&gt;0,D4137&gt;1),B4136,IF(B4136=SubsamplesPerSample,1,B4136+1))</f>
        <v>3</v>
      </c>
      <c r="C4137" s="1">
        <f>IF(Systematic[[#This Row],[VariableIndex]]&gt;1,C4136,IF(C4136+1=StepsPerSubsample,0,C4136+1))</f>
        <v>2</v>
      </c>
      <c r="D4137" s="1">
        <f t="shared" si="194"/>
        <v>6</v>
      </c>
      <c r="E4137" s="1" t="str">
        <f>INDEX(Protocol[Mark],MATCH(C4137,Protocol[Step],0))</f>
        <v>3Omy</v>
      </c>
      <c r="F4137" s="151" t="str">
        <f>INDEX(Variables[Variable],MATCH(Systematic[[#This Row],[VariableIndex]],Variables[Index],0))</f>
        <v>FCR (mt: ROX-corr.)</v>
      </c>
      <c r="G4137" s="134">
        <f>Systematic[[#This Row],[Sample]]*1000000+Systematic[[#This Row],[SubSample]]*10000+Systematic[[#This Row],[VariableIndex]]</f>
        <v>11030006</v>
      </c>
      <c r="H4137" s="134">
        <f>Systematic[[#This Row],[SampleVariableLabel]]+100*Systematic[[#This Row],[State]]</f>
        <v>11030206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11</v>
      </c>
      <c r="B4138" s="1">
        <f t="shared" si="196"/>
        <v>3</v>
      </c>
      <c r="C4138" s="1">
        <f>IF(Systematic[[#This Row],[VariableIndex]]&gt;1,C4137,IF(C4137+1=StepsPerSubsample,0,C4137+1))</f>
        <v>2</v>
      </c>
      <c r="D4138" s="1">
        <f t="shared" si="194"/>
        <v>7</v>
      </c>
      <c r="E4138" s="1" t="str">
        <f>INDEX(Protocol[Mark],MATCH(C4138,Protocol[Step],0))</f>
        <v>3Omy</v>
      </c>
      <c r="F4138" s="151" t="str">
        <f>INDEX(Variables[Variable],MATCH(Systematic[[#This Row],[VariableIndex]],Variables[Index],0))</f>
        <v>FCR (mt: ROX-corr.)</v>
      </c>
      <c r="G4138" s="134">
        <f>Systematic[[#This Row],[Sample]]*1000000+Systematic[[#This Row],[SubSample]]*10000+Systematic[[#This Row],[VariableIndex]]</f>
        <v>11030007</v>
      </c>
      <c r="H4138" s="134">
        <f>Systematic[[#This Row],[SampleVariableLabel]]+100*Systematic[[#This Row],[State]]</f>
        <v>11030207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11</v>
      </c>
      <c r="B4139" s="1">
        <f t="shared" si="196"/>
        <v>3</v>
      </c>
      <c r="C4139" s="1">
        <f>IF(Systematic[[#This Row],[VariableIndex]]&gt;1,C4138,IF(C4138+1=StepsPerSubsample,0,C4138+1))</f>
        <v>3</v>
      </c>
      <c r="D4139" s="1">
        <f t="shared" si="194"/>
        <v>1</v>
      </c>
      <c r="E4139" s="1" t="str">
        <f>INDEX(Protocol[Mark],MATCH(C4139,Protocol[Step],0))</f>
        <v>4U</v>
      </c>
      <c r="F4139" s="151" t="str">
        <f>INDEX(Variables[Variable],MATCH(Systematic[[#This Row],[VariableIndex]],Variables[Index],0))</f>
        <v>O2 concentration</v>
      </c>
      <c r="G4139" s="134">
        <f>Systematic[[#This Row],[Sample]]*1000000+Systematic[[#This Row],[SubSample]]*10000+Systematic[[#This Row],[VariableIndex]]</f>
        <v>11030001</v>
      </c>
      <c r="H4139" s="134">
        <f>Systematic[[#This Row],[SampleVariableLabel]]+100*Systematic[[#This Row],[State]]</f>
        <v>11030301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11</v>
      </c>
      <c r="B4140" s="1">
        <f t="shared" si="196"/>
        <v>3</v>
      </c>
      <c r="C4140" s="1">
        <f>IF(Systematic[[#This Row],[VariableIndex]]&gt;1,C4139,IF(C4139+1=StepsPerSubsample,0,C4139+1))</f>
        <v>3</v>
      </c>
      <c r="D4140" s="1">
        <f t="shared" si="194"/>
        <v>2</v>
      </c>
      <c r="E4140" s="1" t="str">
        <f>INDEX(Protocol[Mark],MATCH(C4140,Protocol[Step],0))</f>
        <v>4U</v>
      </c>
      <c r="F4140" s="151" t="str">
        <f>INDEX(Variables[Variable],MATCH(Systematic[[#This Row],[VariableIndex]],Variables[Index],0))</f>
        <v>O2 flux per volume</v>
      </c>
      <c r="G4140" s="134">
        <f>Systematic[[#This Row],[Sample]]*1000000+Systematic[[#This Row],[SubSample]]*10000+Systematic[[#This Row],[VariableIndex]]</f>
        <v>11030002</v>
      </c>
      <c r="H4140" s="134">
        <f>Systematic[[#This Row],[SampleVariableLabel]]+100*Systematic[[#This Row],[State]]</f>
        <v>11030302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11</v>
      </c>
      <c r="B4141" s="1">
        <f t="shared" si="196"/>
        <v>3</v>
      </c>
      <c r="C4141" s="1">
        <f>IF(Systematic[[#This Row],[VariableIndex]]&gt;1,C4140,IF(C4140+1=StepsPerSubsample,0,C4140+1))</f>
        <v>3</v>
      </c>
      <c r="D4141" s="1">
        <f t="shared" si="194"/>
        <v>3</v>
      </c>
      <c r="E4141" s="1" t="str">
        <f>INDEX(Protocol[Mark],MATCH(C4141,Protocol[Step],0))</f>
        <v>4U</v>
      </c>
      <c r="F4141" s="151" t="str">
        <f>INDEX(Variables[Variable],MATCH(Systematic[[#This Row],[VariableIndex]],Variables[Index],0))</f>
        <v>Specific flux</v>
      </c>
      <c r="G4141" s="134">
        <f>Systematic[[#This Row],[Sample]]*1000000+Systematic[[#This Row],[SubSample]]*10000+Systematic[[#This Row],[VariableIndex]]</f>
        <v>11030003</v>
      </c>
      <c r="H4141" s="134">
        <f>Systematic[[#This Row],[SampleVariableLabel]]+100*Systematic[[#This Row],[State]]</f>
        <v>11030303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11</v>
      </c>
      <c r="B4142" s="1">
        <f t="shared" si="196"/>
        <v>3</v>
      </c>
      <c r="C4142" s="1">
        <f>IF(Systematic[[#This Row],[VariableIndex]]&gt;1,C4141,IF(C4141+1=StepsPerSubsample,0,C4141+1))</f>
        <v>3</v>
      </c>
      <c r="D4142" s="1">
        <f t="shared" si="194"/>
        <v>4</v>
      </c>
      <c r="E4142" s="1" t="str">
        <f>INDEX(Protocol[Mark],MATCH(C4142,Protocol[Step],0))</f>
        <v>4U</v>
      </c>
      <c r="F4142" s="151" t="str">
        <f>INDEX(Variables[Variable],MATCH(Systematic[[#This Row],[VariableIndex]],Variables[Index],0))</f>
        <v>Flux control ratio</v>
      </c>
      <c r="G4142" s="134">
        <f>Systematic[[#This Row],[Sample]]*1000000+Systematic[[#This Row],[SubSample]]*10000+Systematic[[#This Row],[VariableIndex]]</f>
        <v>11030004</v>
      </c>
      <c r="H4142" s="134">
        <f>Systematic[[#This Row],[SampleVariableLabel]]+100*Systematic[[#This Row],[State]]</f>
        <v>11030304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11</v>
      </c>
      <c r="B4143" s="1">
        <f t="shared" si="196"/>
        <v>3</v>
      </c>
      <c r="C4143" s="1">
        <f>IF(Systematic[[#This Row],[VariableIndex]]&gt;1,C4142,IF(C4142+1=StepsPerSubsample,0,C4142+1))</f>
        <v>3</v>
      </c>
      <c r="D4143" s="1">
        <f t="shared" si="194"/>
        <v>5</v>
      </c>
      <c r="E4143" s="1" t="str">
        <f>INDEX(Protocol[Mark],MATCH(C4143,Protocol[Step],0))</f>
        <v>4U</v>
      </c>
      <c r="F4143" s="151" t="str">
        <f>INDEX(Variables[Variable],MATCH(Systematic[[#This Row],[VariableIndex]],Variables[Index],0))</f>
        <v>Specific flux (mt)</v>
      </c>
      <c r="G4143" s="134">
        <f>Systematic[[#This Row],[Sample]]*1000000+Systematic[[#This Row],[SubSample]]*10000+Systematic[[#This Row],[VariableIndex]]</f>
        <v>11030005</v>
      </c>
      <c r="H4143" s="134">
        <f>Systematic[[#This Row],[SampleVariableLabel]]+100*Systematic[[#This Row],[State]]</f>
        <v>11030305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11</v>
      </c>
      <c r="B4144" s="1">
        <f t="shared" si="196"/>
        <v>3</v>
      </c>
      <c r="C4144" s="1">
        <f>IF(Systematic[[#This Row],[VariableIndex]]&gt;1,C4143,IF(C4143+1=StepsPerSubsample,0,C4143+1))</f>
        <v>3</v>
      </c>
      <c r="D4144" s="1">
        <f t="shared" si="194"/>
        <v>6</v>
      </c>
      <c r="E4144" s="1" t="str">
        <f>INDEX(Protocol[Mark],MATCH(C4144,Protocol[Step],0))</f>
        <v>4U</v>
      </c>
      <c r="F4144" s="151" t="str">
        <f>INDEX(Variables[Variable],MATCH(Systematic[[#This Row],[VariableIndex]],Variables[Index],0))</f>
        <v>FCR (mt: ROX-corr.)</v>
      </c>
      <c r="G4144" s="134">
        <f>Systematic[[#This Row],[Sample]]*1000000+Systematic[[#This Row],[SubSample]]*10000+Systematic[[#This Row],[VariableIndex]]</f>
        <v>11030006</v>
      </c>
      <c r="H4144" s="134">
        <f>Systematic[[#This Row],[SampleVariableLabel]]+100*Systematic[[#This Row],[State]]</f>
        <v>11030306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11</v>
      </c>
      <c r="B4145" s="1">
        <f t="shared" si="196"/>
        <v>3</v>
      </c>
      <c r="C4145" s="1">
        <f>IF(Systematic[[#This Row],[VariableIndex]]&gt;1,C4144,IF(C4144+1=StepsPerSubsample,0,C4144+1))</f>
        <v>3</v>
      </c>
      <c r="D4145" s="1">
        <f t="shared" si="194"/>
        <v>7</v>
      </c>
      <c r="E4145" s="1" t="str">
        <f>INDEX(Protocol[Mark],MATCH(C4145,Protocol[Step],0))</f>
        <v>4U</v>
      </c>
      <c r="F4145" s="151" t="str">
        <f>INDEX(Variables[Variable],MATCH(Systematic[[#This Row],[VariableIndex]],Variables[Index],0))</f>
        <v>FCR (mt: ROX-corr.)</v>
      </c>
      <c r="G4145" s="134">
        <f>Systematic[[#This Row],[Sample]]*1000000+Systematic[[#This Row],[SubSample]]*10000+Systematic[[#This Row],[VariableIndex]]</f>
        <v>11030007</v>
      </c>
      <c r="H4145" s="134">
        <f>Systematic[[#This Row],[SampleVariableLabel]]+100*Systematic[[#This Row],[State]]</f>
        <v>11030307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11</v>
      </c>
      <c r="B4146" s="1">
        <f t="shared" si="196"/>
        <v>3</v>
      </c>
      <c r="C4146" s="1">
        <f>IF(Systematic[[#This Row],[VariableIndex]]&gt;1,C4145,IF(C4145+1=StepsPerSubsample,0,C4145+1))</f>
        <v>4</v>
      </c>
      <c r="D4146" s="1">
        <f t="shared" si="194"/>
        <v>1</v>
      </c>
      <c r="E4146" s="1" t="str">
        <f>INDEX(Protocol[Mark],MATCH(C4146,Protocol[Step],0))</f>
        <v>5Glc</v>
      </c>
      <c r="F4146" s="151" t="str">
        <f>INDEX(Variables[Variable],MATCH(Systematic[[#This Row],[VariableIndex]],Variables[Index],0))</f>
        <v>O2 concentration</v>
      </c>
      <c r="G4146" s="134">
        <f>Systematic[[#This Row],[Sample]]*1000000+Systematic[[#This Row],[SubSample]]*10000+Systematic[[#This Row],[VariableIndex]]</f>
        <v>11030001</v>
      </c>
      <c r="H4146" s="134">
        <f>Systematic[[#This Row],[SampleVariableLabel]]+100*Systematic[[#This Row],[State]]</f>
        <v>11030401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11</v>
      </c>
      <c r="B4147" s="1">
        <f t="shared" si="196"/>
        <v>3</v>
      </c>
      <c r="C4147" s="1">
        <f>IF(Systematic[[#This Row],[VariableIndex]]&gt;1,C4146,IF(C4146+1=StepsPerSubsample,0,C4146+1))</f>
        <v>4</v>
      </c>
      <c r="D4147" s="1">
        <f t="shared" si="194"/>
        <v>2</v>
      </c>
      <c r="E4147" s="1" t="str">
        <f>INDEX(Protocol[Mark],MATCH(C4147,Protocol[Step],0))</f>
        <v>5Glc</v>
      </c>
      <c r="F4147" s="151" t="str">
        <f>INDEX(Variables[Variable],MATCH(Systematic[[#This Row],[VariableIndex]],Variables[Index],0))</f>
        <v>O2 flux per volume</v>
      </c>
      <c r="G4147" s="134">
        <f>Systematic[[#This Row],[Sample]]*1000000+Systematic[[#This Row],[SubSample]]*10000+Systematic[[#This Row],[VariableIndex]]</f>
        <v>11030002</v>
      </c>
      <c r="H4147" s="134">
        <f>Systematic[[#This Row],[SampleVariableLabel]]+100*Systematic[[#This Row],[State]]</f>
        <v>11030402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11</v>
      </c>
      <c r="B4148" s="1">
        <f t="shared" si="196"/>
        <v>3</v>
      </c>
      <c r="C4148" s="1">
        <f>IF(Systematic[[#This Row],[VariableIndex]]&gt;1,C4147,IF(C4147+1=StepsPerSubsample,0,C4147+1))</f>
        <v>4</v>
      </c>
      <c r="D4148" s="1">
        <f t="shared" si="194"/>
        <v>3</v>
      </c>
      <c r="E4148" s="1" t="str">
        <f>INDEX(Protocol[Mark],MATCH(C4148,Protocol[Step],0))</f>
        <v>5Glc</v>
      </c>
      <c r="F4148" s="151" t="str">
        <f>INDEX(Variables[Variable],MATCH(Systematic[[#This Row],[VariableIndex]],Variables[Index],0))</f>
        <v>Specific flux</v>
      </c>
      <c r="G4148" s="134">
        <f>Systematic[[#This Row],[Sample]]*1000000+Systematic[[#This Row],[SubSample]]*10000+Systematic[[#This Row],[VariableIndex]]</f>
        <v>11030003</v>
      </c>
      <c r="H4148" s="134">
        <f>Systematic[[#This Row],[SampleVariableLabel]]+100*Systematic[[#This Row],[State]]</f>
        <v>11030403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11</v>
      </c>
      <c r="B4149" s="1">
        <f t="shared" si="196"/>
        <v>3</v>
      </c>
      <c r="C4149" s="1">
        <f>IF(Systematic[[#This Row],[VariableIndex]]&gt;1,C4148,IF(C4148+1=StepsPerSubsample,0,C4148+1))</f>
        <v>4</v>
      </c>
      <c r="D4149" s="1">
        <f t="shared" si="194"/>
        <v>4</v>
      </c>
      <c r="E4149" s="1" t="str">
        <f>INDEX(Protocol[Mark],MATCH(C4149,Protocol[Step],0))</f>
        <v>5Glc</v>
      </c>
      <c r="F4149" s="151" t="str">
        <f>INDEX(Variables[Variable],MATCH(Systematic[[#This Row],[VariableIndex]],Variables[Index],0))</f>
        <v>Flux control ratio</v>
      </c>
      <c r="G4149" s="134">
        <f>Systematic[[#This Row],[Sample]]*1000000+Systematic[[#This Row],[SubSample]]*10000+Systematic[[#This Row],[VariableIndex]]</f>
        <v>11030004</v>
      </c>
      <c r="H4149" s="134">
        <f>Systematic[[#This Row],[SampleVariableLabel]]+100*Systematic[[#This Row],[State]]</f>
        <v>11030404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11</v>
      </c>
      <c r="B4150" s="1">
        <f t="shared" si="196"/>
        <v>3</v>
      </c>
      <c r="C4150" s="1">
        <f>IF(Systematic[[#This Row],[VariableIndex]]&gt;1,C4149,IF(C4149+1=StepsPerSubsample,0,C4149+1))</f>
        <v>4</v>
      </c>
      <c r="D4150" s="1">
        <f t="shared" si="194"/>
        <v>5</v>
      </c>
      <c r="E4150" s="1" t="str">
        <f>INDEX(Protocol[Mark],MATCH(C4150,Protocol[Step],0))</f>
        <v>5Glc</v>
      </c>
      <c r="F4150" s="151" t="str">
        <f>INDEX(Variables[Variable],MATCH(Systematic[[#This Row],[VariableIndex]],Variables[Index],0))</f>
        <v>Specific flux (mt)</v>
      </c>
      <c r="G4150" s="134">
        <f>Systematic[[#This Row],[Sample]]*1000000+Systematic[[#This Row],[SubSample]]*10000+Systematic[[#This Row],[VariableIndex]]</f>
        <v>11030005</v>
      </c>
      <c r="H4150" s="134">
        <f>Systematic[[#This Row],[SampleVariableLabel]]+100*Systematic[[#This Row],[State]]</f>
        <v>11030405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11</v>
      </c>
      <c r="B4151" s="1">
        <f t="shared" si="196"/>
        <v>3</v>
      </c>
      <c r="C4151" s="1">
        <f>IF(Systematic[[#This Row],[VariableIndex]]&gt;1,C4150,IF(C4150+1=StepsPerSubsample,0,C4150+1))</f>
        <v>4</v>
      </c>
      <c r="D4151" s="1">
        <f t="shared" si="194"/>
        <v>6</v>
      </c>
      <c r="E4151" s="1" t="str">
        <f>INDEX(Protocol[Mark],MATCH(C4151,Protocol[Step],0))</f>
        <v>5Glc</v>
      </c>
      <c r="F4151" s="151" t="str">
        <f>INDEX(Variables[Variable],MATCH(Systematic[[#This Row],[VariableIndex]],Variables[Index],0))</f>
        <v>FCR (mt: ROX-corr.)</v>
      </c>
      <c r="G4151" s="134">
        <f>Systematic[[#This Row],[Sample]]*1000000+Systematic[[#This Row],[SubSample]]*10000+Systematic[[#This Row],[VariableIndex]]</f>
        <v>11030006</v>
      </c>
      <c r="H4151" s="134">
        <f>Systematic[[#This Row],[SampleVariableLabel]]+100*Systematic[[#This Row],[State]]</f>
        <v>11030406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11</v>
      </c>
      <c r="B4152" s="1">
        <f t="shared" si="196"/>
        <v>3</v>
      </c>
      <c r="C4152" s="1">
        <f>IF(Systematic[[#This Row],[VariableIndex]]&gt;1,C4151,IF(C4151+1=StepsPerSubsample,0,C4151+1))</f>
        <v>4</v>
      </c>
      <c r="D4152" s="1">
        <f t="shared" si="194"/>
        <v>7</v>
      </c>
      <c r="E4152" s="1" t="str">
        <f>INDEX(Protocol[Mark],MATCH(C4152,Protocol[Step],0))</f>
        <v>5Glc</v>
      </c>
      <c r="F4152" s="151" t="str">
        <f>INDEX(Variables[Variable],MATCH(Systematic[[#This Row],[VariableIndex]],Variables[Index],0))</f>
        <v>FCR (mt: ROX-corr.)</v>
      </c>
      <c r="G4152" s="134">
        <f>Systematic[[#This Row],[Sample]]*1000000+Systematic[[#This Row],[SubSample]]*10000+Systematic[[#This Row],[VariableIndex]]</f>
        <v>11030007</v>
      </c>
      <c r="H4152" s="134">
        <f>Systematic[[#This Row],[SampleVariableLabel]]+100*Systematic[[#This Row],[State]]</f>
        <v>11030407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11</v>
      </c>
      <c r="B4153" s="1">
        <f t="shared" si="196"/>
        <v>3</v>
      </c>
      <c r="C4153" s="1">
        <f>IF(Systematic[[#This Row],[VariableIndex]]&gt;1,C4152,IF(C4152+1=StepsPerSubsample,0,C4152+1))</f>
        <v>5</v>
      </c>
      <c r="D4153" s="1">
        <f t="shared" si="194"/>
        <v>1</v>
      </c>
      <c r="E4153" s="1" t="str">
        <f>INDEX(Protocol[Mark],MATCH(C4153,Protocol[Step],0))</f>
        <v>6M2</v>
      </c>
      <c r="F4153" s="151" t="str">
        <f>INDEX(Variables[Variable],MATCH(Systematic[[#This Row],[VariableIndex]],Variables[Index],0))</f>
        <v>O2 concentration</v>
      </c>
      <c r="G4153" s="134">
        <f>Systematic[[#This Row],[Sample]]*1000000+Systematic[[#This Row],[SubSample]]*10000+Systematic[[#This Row],[VariableIndex]]</f>
        <v>11030001</v>
      </c>
      <c r="H4153" s="134">
        <f>Systematic[[#This Row],[SampleVariableLabel]]+100*Systematic[[#This Row],[State]]</f>
        <v>11030501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11</v>
      </c>
      <c r="B4154" s="1">
        <f t="shared" si="196"/>
        <v>3</v>
      </c>
      <c r="C4154" s="1">
        <f>IF(Systematic[[#This Row],[VariableIndex]]&gt;1,C4153,IF(C4153+1=StepsPerSubsample,0,C4153+1))</f>
        <v>5</v>
      </c>
      <c r="D4154" s="1">
        <f t="shared" si="194"/>
        <v>2</v>
      </c>
      <c r="E4154" s="1" t="str">
        <f>INDEX(Protocol[Mark],MATCH(C4154,Protocol[Step],0))</f>
        <v>6M2</v>
      </c>
      <c r="F4154" s="151" t="str">
        <f>INDEX(Variables[Variable],MATCH(Systematic[[#This Row],[VariableIndex]],Variables[Index],0))</f>
        <v>O2 flux per volume</v>
      </c>
      <c r="G4154" s="134">
        <f>Systematic[[#This Row],[Sample]]*1000000+Systematic[[#This Row],[SubSample]]*10000+Systematic[[#This Row],[VariableIndex]]</f>
        <v>11030002</v>
      </c>
      <c r="H4154" s="134">
        <f>Systematic[[#This Row],[SampleVariableLabel]]+100*Systematic[[#This Row],[State]]</f>
        <v>11030502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11</v>
      </c>
      <c r="B4155" s="1">
        <f t="shared" si="196"/>
        <v>3</v>
      </c>
      <c r="C4155" s="1">
        <f>IF(Systematic[[#This Row],[VariableIndex]]&gt;1,C4154,IF(C4154+1=StepsPerSubsample,0,C4154+1))</f>
        <v>5</v>
      </c>
      <c r="D4155" s="1">
        <f t="shared" si="194"/>
        <v>3</v>
      </c>
      <c r="E4155" s="1" t="str">
        <f>INDEX(Protocol[Mark],MATCH(C4155,Protocol[Step],0))</f>
        <v>6M2</v>
      </c>
      <c r="F4155" s="151" t="str">
        <f>INDEX(Variables[Variable],MATCH(Systematic[[#This Row],[VariableIndex]],Variables[Index],0))</f>
        <v>Specific flux</v>
      </c>
      <c r="G4155" s="134">
        <f>Systematic[[#This Row],[Sample]]*1000000+Systematic[[#This Row],[SubSample]]*10000+Systematic[[#This Row],[VariableIndex]]</f>
        <v>11030003</v>
      </c>
      <c r="H4155" s="134">
        <f>Systematic[[#This Row],[SampleVariableLabel]]+100*Systematic[[#This Row],[State]]</f>
        <v>11030503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11</v>
      </c>
      <c r="B4156" s="1">
        <f t="shared" si="196"/>
        <v>3</v>
      </c>
      <c r="C4156" s="1">
        <f>IF(Systematic[[#This Row],[VariableIndex]]&gt;1,C4155,IF(C4155+1=StepsPerSubsample,0,C4155+1))</f>
        <v>5</v>
      </c>
      <c r="D4156" s="1">
        <f t="shared" si="194"/>
        <v>4</v>
      </c>
      <c r="E4156" s="1" t="str">
        <f>INDEX(Protocol[Mark],MATCH(C4156,Protocol[Step],0))</f>
        <v>6M2</v>
      </c>
      <c r="F4156" s="151" t="str">
        <f>INDEX(Variables[Variable],MATCH(Systematic[[#This Row],[VariableIndex]],Variables[Index],0))</f>
        <v>Flux control ratio</v>
      </c>
      <c r="G4156" s="134">
        <f>Systematic[[#This Row],[Sample]]*1000000+Systematic[[#This Row],[SubSample]]*10000+Systematic[[#This Row],[VariableIndex]]</f>
        <v>11030004</v>
      </c>
      <c r="H4156" s="134">
        <f>Systematic[[#This Row],[SampleVariableLabel]]+100*Systematic[[#This Row],[State]]</f>
        <v>11030504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11</v>
      </c>
      <c r="B4157" s="1">
        <f t="shared" si="196"/>
        <v>3</v>
      </c>
      <c r="C4157" s="1">
        <f>IF(Systematic[[#This Row],[VariableIndex]]&gt;1,C4156,IF(C4156+1=StepsPerSubsample,0,C4156+1))</f>
        <v>5</v>
      </c>
      <c r="D4157" s="1">
        <f t="shared" si="194"/>
        <v>5</v>
      </c>
      <c r="E4157" s="1" t="str">
        <f>INDEX(Protocol[Mark],MATCH(C4157,Protocol[Step],0))</f>
        <v>6M2</v>
      </c>
      <c r="F4157" s="151" t="str">
        <f>INDEX(Variables[Variable],MATCH(Systematic[[#This Row],[VariableIndex]],Variables[Index],0))</f>
        <v>Specific flux (mt)</v>
      </c>
      <c r="G4157" s="134">
        <f>Systematic[[#This Row],[Sample]]*1000000+Systematic[[#This Row],[SubSample]]*10000+Systematic[[#This Row],[VariableIndex]]</f>
        <v>11030005</v>
      </c>
      <c r="H4157" s="134">
        <f>Systematic[[#This Row],[SampleVariableLabel]]+100*Systematic[[#This Row],[State]]</f>
        <v>11030505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11</v>
      </c>
      <c r="B4158" s="1">
        <f t="shared" si="196"/>
        <v>3</v>
      </c>
      <c r="C4158" s="1">
        <f>IF(Systematic[[#This Row],[VariableIndex]]&gt;1,C4157,IF(C4157+1=StepsPerSubsample,0,C4157+1))</f>
        <v>5</v>
      </c>
      <c r="D4158" s="1">
        <f t="shared" si="194"/>
        <v>6</v>
      </c>
      <c r="E4158" s="1" t="str">
        <f>INDEX(Protocol[Mark],MATCH(C4158,Protocol[Step],0))</f>
        <v>6M2</v>
      </c>
      <c r="F4158" s="151" t="str">
        <f>INDEX(Variables[Variable],MATCH(Systematic[[#This Row],[VariableIndex]],Variables[Index],0))</f>
        <v>FCR (mt: ROX-corr.)</v>
      </c>
      <c r="G4158" s="134">
        <f>Systematic[[#This Row],[Sample]]*1000000+Systematic[[#This Row],[SubSample]]*10000+Systematic[[#This Row],[VariableIndex]]</f>
        <v>11030006</v>
      </c>
      <c r="H4158" s="134">
        <f>Systematic[[#This Row],[SampleVariableLabel]]+100*Systematic[[#This Row],[State]]</f>
        <v>11030506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11</v>
      </c>
      <c r="B4159" s="1">
        <f t="shared" si="196"/>
        <v>3</v>
      </c>
      <c r="C4159" s="1">
        <f>IF(Systematic[[#This Row],[VariableIndex]]&gt;1,C4158,IF(C4158+1=StepsPerSubsample,0,C4158+1))</f>
        <v>5</v>
      </c>
      <c r="D4159" s="1">
        <f t="shared" si="194"/>
        <v>7</v>
      </c>
      <c r="E4159" s="1" t="str">
        <f>INDEX(Protocol[Mark],MATCH(C4159,Protocol[Step],0))</f>
        <v>6M2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11030007</v>
      </c>
      <c r="H4159" s="134">
        <f>Systematic[[#This Row],[SampleVariableLabel]]+100*Systematic[[#This Row],[State]]</f>
        <v>11030507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11</v>
      </c>
      <c r="B4160" s="1">
        <f t="shared" si="196"/>
        <v>3</v>
      </c>
      <c r="C4160" s="1">
        <f>IF(Systematic[[#This Row],[VariableIndex]]&gt;1,C4159,IF(C4159+1=StepsPerSubsample,0,C4159+1))</f>
        <v>6</v>
      </c>
      <c r="D4160" s="1">
        <f t="shared" si="194"/>
        <v>1</v>
      </c>
      <c r="E4160" s="1" t="str">
        <f>INDEX(Protocol[Mark],MATCH(C4160,Protocol[Step],0))</f>
        <v>7Rot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11030001</v>
      </c>
      <c r="H4160" s="134">
        <f>Systematic[[#This Row],[SampleVariableLabel]]+100*Systematic[[#This Row],[State]]</f>
        <v>11030601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11</v>
      </c>
      <c r="B4161" s="1">
        <f t="shared" si="196"/>
        <v>3</v>
      </c>
      <c r="C4161" s="1">
        <f>IF(Systematic[[#This Row],[VariableIndex]]&gt;1,C4160,IF(C4160+1=StepsPerSubsample,0,C4160+1))</f>
        <v>6</v>
      </c>
      <c r="D4161" s="1">
        <f t="shared" si="194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11030002</v>
      </c>
      <c r="H4161" s="134">
        <f>Systematic[[#This Row],[SampleVariableLabel]]+100*Systematic[[#This Row],[State]]</f>
        <v>11030602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11</v>
      </c>
      <c r="B4162" s="1">
        <f t="shared" si="196"/>
        <v>3</v>
      </c>
      <c r="C4162" s="1">
        <f>IF(Systematic[[#This Row],[VariableIndex]]&gt;1,C4161,IF(C4161+1=StepsPerSubsample,0,C4161+1))</f>
        <v>6</v>
      </c>
      <c r="D4162" s="1">
        <f t="shared" si="194"/>
        <v>3</v>
      </c>
      <c r="E4162" s="1" t="str">
        <f>INDEX(Protocol[Mark],MATCH(C4162,Protocol[Step],0))</f>
        <v>7Rot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11030003</v>
      </c>
      <c r="H4162" s="134">
        <f>Systematic[[#This Row],[SampleVariableLabel]]+100*Systematic[[#This Row],[State]]</f>
        <v>11030603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11</v>
      </c>
      <c r="B4163" s="1">
        <f t="shared" si="196"/>
        <v>3</v>
      </c>
      <c r="C4163" s="1">
        <f>IF(Systematic[[#This Row],[VariableIndex]]&gt;1,C4162,IF(C4162+1=StepsPerSubsample,0,C4162+1))</f>
        <v>6</v>
      </c>
      <c r="D4163" s="1">
        <f t="shared" ref="D4163:D4226" si="197">IF(D4162=nVariables,1,D4162+1)</f>
        <v>4</v>
      </c>
      <c r="E4163" s="1" t="str">
        <f>INDEX(Protocol[Mark],MATCH(C4163,Protocol[Step],0))</f>
        <v>7Rot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11030004</v>
      </c>
      <c r="H4163" s="134">
        <f>Systematic[[#This Row],[SampleVariableLabel]]+100*Systematic[[#This Row],[State]]</f>
        <v>11030604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11</v>
      </c>
      <c r="B4164" s="1">
        <f t="shared" si="196"/>
        <v>3</v>
      </c>
      <c r="C4164" s="1">
        <f>IF(Systematic[[#This Row],[VariableIndex]]&gt;1,C4163,IF(C4163+1=StepsPerSubsample,0,C4163+1))</f>
        <v>6</v>
      </c>
      <c r="D4164" s="1">
        <f t="shared" si="197"/>
        <v>5</v>
      </c>
      <c r="E4164" s="1" t="str">
        <f>INDEX(Protocol[Mark],MATCH(C4164,Protocol[Step],0))</f>
        <v>7Rot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11030005</v>
      </c>
      <c r="H4164" s="134">
        <f>Systematic[[#This Row],[SampleVariableLabel]]+100*Systematic[[#This Row],[State]]</f>
        <v>11030605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11</v>
      </c>
      <c r="B4165" s="1">
        <f t="shared" si="196"/>
        <v>3</v>
      </c>
      <c r="C4165" s="1">
        <f>IF(Systematic[[#This Row],[VariableIndex]]&gt;1,C4164,IF(C4164+1=StepsPerSubsample,0,C4164+1))</f>
        <v>6</v>
      </c>
      <c r="D4165" s="1">
        <f t="shared" si="197"/>
        <v>6</v>
      </c>
      <c r="E4165" s="1" t="str">
        <f>INDEX(Protocol[Mark],MATCH(C4165,Protocol[Step],0))</f>
        <v>7Rot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11030006</v>
      </c>
      <c r="H4165" s="134">
        <f>Systematic[[#This Row],[SampleVariableLabel]]+100*Systematic[[#This Row],[State]]</f>
        <v>11030606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11</v>
      </c>
      <c r="B4166" s="1">
        <f t="shared" si="196"/>
        <v>3</v>
      </c>
      <c r="C4166" s="1">
        <f>IF(Systematic[[#This Row],[VariableIndex]]&gt;1,C4165,IF(C4165+1=StepsPerSubsample,0,C4165+1))</f>
        <v>6</v>
      </c>
      <c r="D4166" s="1">
        <f t="shared" si="197"/>
        <v>7</v>
      </c>
      <c r="E4166" s="1" t="str">
        <f>INDEX(Protocol[Mark],MATCH(C4166,Protocol[Step],0))</f>
        <v>7Rot</v>
      </c>
      <c r="F4166" s="151" t="str">
        <f>INDEX(Variables[Variable],MATCH(Systematic[[#This Row],[VariableIndex]],Variables[Index],0))</f>
        <v>FCR (mt: ROX-corr.)</v>
      </c>
      <c r="G4166" s="134">
        <f>Systematic[[#This Row],[Sample]]*1000000+Systematic[[#This Row],[SubSample]]*10000+Systematic[[#This Row],[VariableIndex]]</f>
        <v>11030007</v>
      </c>
      <c r="H4166" s="134">
        <f>Systematic[[#This Row],[SampleVariableLabel]]+100*Systematic[[#This Row],[State]]</f>
        <v>11030607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11</v>
      </c>
      <c r="B4167" s="1">
        <f t="shared" si="196"/>
        <v>3</v>
      </c>
      <c r="C4167" s="1">
        <f>IF(Systematic[[#This Row],[VariableIndex]]&gt;1,C4166,IF(C4166+1=StepsPerSubsample,0,C4166+1))</f>
        <v>7</v>
      </c>
      <c r="D4167" s="1">
        <f t="shared" si="197"/>
        <v>1</v>
      </c>
      <c r="E4167" s="1" t="str">
        <f>INDEX(Protocol[Mark],MATCH(C4167,Protocol[Step],0))</f>
        <v>8S</v>
      </c>
      <c r="F4167" s="151" t="str">
        <f>INDEX(Variables[Variable],MATCH(Systematic[[#This Row],[VariableIndex]],Variables[Index],0))</f>
        <v>O2 concentration</v>
      </c>
      <c r="G4167" s="134">
        <f>Systematic[[#This Row],[Sample]]*1000000+Systematic[[#This Row],[SubSample]]*10000+Systematic[[#This Row],[VariableIndex]]</f>
        <v>11030001</v>
      </c>
      <c r="H4167" s="134">
        <f>Systematic[[#This Row],[SampleVariableLabel]]+100*Systematic[[#This Row],[State]]</f>
        <v>11030701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11</v>
      </c>
      <c r="B4168" s="1">
        <f t="shared" si="196"/>
        <v>3</v>
      </c>
      <c r="C4168" s="1">
        <f>IF(Systematic[[#This Row],[VariableIndex]]&gt;1,C4167,IF(C4167+1=StepsPerSubsample,0,C4167+1))</f>
        <v>7</v>
      </c>
      <c r="D4168" s="1">
        <f t="shared" si="197"/>
        <v>2</v>
      </c>
      <c r="E4168" s="1" t="str">
        <f>INDEX(Protocol[Mark],MATCH(C4168,Protocol[Step],0))</f>
        <v>8S</v>
      </c>
      <c r="F4168" s="151" t="str">
        <f>INDEX(Variables[Variable],MATCH(Systematic[[#This Row],[VariableIndex]],Variables[Index],0))</f>
        <v>O2 flux per volume</v>
      </c>
      <c r="G4168" s="134">
        <f>Systematic[[#This Row],[Sample]]*1000000+Systematic[[#This Row],[SubSample]]*10000+Systematic[[#This Row],[VariableIndex]]</f>
        <v>11030002</v>
      </c>
      <c r="H4168" s="134">
        <f>Systematic[[#This Row],[SampleVariableLabel]]+100*Systematic[[#This Row],[State]]</f>
        <v>11030702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11</v>
      </c>
      <c r="B4169" s="1">
        <f t="shared" si="196"/>
        <v>3</v>
      </c>
      <c r="C4169" s="1">
        <f>IF(Systematic[[#This Row],[VariableIndex]]&gt;1,C4168,IF(C4168+1=StepsPerSubsample,0,C4168+1))</f>
        <v>7</v>
      </c>
      <c r="D4169" s="1">
        <f t="shared" si="197"/>
        <v>3</v>
      </c>
      <c r="E4169" s="1" t="str">
        <f>INDEX(Protocol[Mark],MATCH(C4169,Protocol[Step],0))</f>
        <v>8S</v>
      </c>
      <c r="F4169" s="151" t="str">
        <f>INDEX(Variables[Variable],MATCH(Systematic[[#This Row],[VariableIndex]],Variables[Index],0))</f>
        <v>Specific flux</v>
      </c>
      <c r="G4169" s="134">
        <f>Systematic[[#This Row],[Sample]]*1000000+Systematic[[#This Row],[SubSample]]*10000+Systematic[[#This Row],[VariableIndex]]</f>
        <v>11030003</v>
      </c>
      <c r="H4169" s="134">
        <f>Systematic[[#This Row],[SampleVariableLabel]]+100*Systematic[[#This Row],[State]]</f>
        <v>11030703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11</v>
      </c>
      <c r="B4170" s="1">
        <f t="shared" si="196"/>
        <v>3</v>
      </c>
      <c r="C4170" s="1">
        <f>IF(Systematic[[#This Row],[VariableIndex]]&gt;1,C4169,IF(C4169+1=StepsPerSubsample,0,C4169+1))</f>
        <v>7</v>
      </c>
      <c r="D4170" s="1">
        <f t="shared" si="197"/>
        <v>4</v>
      </c>
      <c r="E4170" s="1" t="str">
        <f>INDEX(Protocol[Mark],MATCH(C4170,Protocol[Step],0))</f>
        <v>8S</v>
      </c>
      <c r="F4170" s="151" t="str">
        <f>INDEX(Variables[Variable],MATCH(Systematic[[#This Row],[VariableIndex]],Variables[Index],0))</f>
        <v>Flux control ratio</v>
      </c>
      <c r="G4170" s="134">
        <f>Systematic[[#This Row],[Sample]]*1000000+Systematic[[#This Row],[SubSample]]*10000+Systematic[[#This Row],[VariableIndex]]</f>
        <v>11030004</v>
      </c>
      <c r="H4170" s="134">
        <f>Systematic[[#This Row],[SampleVariableLabel]]+100*Systematic[[#This Row],[State]]</f>
        <v>11030704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11</v>
      </c>
      <c r="B4171" s="1">
        <f t="shared" si="196"/>
        <v>3</v>
      </c>
      <c r="C4171" s="1">
        <f>IF(Systematic[[#This Row],[VariableIndex]]&gt;1,C4170,IF(C4170+1=StepsPerSubsample,0,C4170+1))</f>
        <v>7</v>
      </c>
      <c r="D4171" s="1">
        <f t="shared" si="197"/>
        <v>5</v>
      </c>
      <c r="E4171" s="1" t="str">
        <f>INDEX(Protocol[Mark],MATCH(C4171,Protocol[Step],0))</f>
        <v>8S</v>
      </c>
      <c r="F4171" s="151" t="str">
        <f>INDEX(Variables[Variable],MATCH(Systematic[[#This Row],[VariableIndex]],Variables[Index],0))</f>
        <v>Specific flux (mt)</v>
      </c>
      <c r="G4171" s="134">
        <f>Systematic[[#This Row],[Sample]]*1000000+Systematic[[#This Row],[SubSample]]*10000+Systematic[[#This Row],[VariableIndex]]</f>
        <v>11030005</v>
      </c>
      <c r="H4171" s="134">
        <f>Systematic[[#This Row],[SampleVariableLabel]]+100*Systematic[[#This Row],[State]]</f>
        <v>11030705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11</v>
      </c>
      <c r="B4172" s="1">
        <f t="shared" si="196"/>
        <v>3</v>
      </c>
      <c r="C4172" s="1">
        <f>IF(Systematic[[#This Row],[VariableIndex]]&gt;1,C4171,IF(C4171+1=StepsPerSubsample,0,C4171+1))</f>
        <v>7</v>
      </c>
      <c r="D4172" s="1">
        <f t="shared" si="197"/>
        <v>6</v>
      </c>
      <c r="E4172" s="1" t="str">
        <f>INDEX(Protocol[Mark],MATCH(C4172,Protocol[Step],0))</f>
        <v>8S</v>
      </c>
      <c r="F4172" s="151" t="str">
        <f>INDEX(Variables[Variable],MATCH(Systematic[[#This Row],[VariableIndex]],Variables[Index],0))</f>
        <v>FCR (mt: ROX-corr.)</v>
      </c>
      <c r="G4172" s="134">
        <f>Systematic[[#This Row],[Sample]]*1000000+Systematic[[#This Row],[SubSample]]*10000+Systematic[[#This Row],[VariableIndex]]</f>
        <v>11030006</v>
      </c>
      <c r="H4172" s="134">
        <f>Systematic[[#This Row],[SampleVariableLabel]]+100*Systematic[[#This Row],[State]]</f>
        <v>11030706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11</v>
      </c>
      <c r="B4173" s="1">
        <f t="shared" si="196"/>
        <v>3</v>
      </c>
      <c r="C4173" s="1">
        <f>IF(Systematic[[#This Row],[VariableIndex]]&gt;1,C4172,IF(C4172+1=StepsPerSubsample,0,C4172+1))</f>
        <v>7</v>
      </c>
      <c r="D4173" s="1">
        <f t="shared" si="197"/>
        <v>7</v>
      </c>
      <c r="E4173" s="1" t="str">
        <f>INDEX(Protocol[Mark],MATCH(C4173,Protocol[Step],0))</f>
        <v>8S</v>
      </c>
      <c r="F4173" s="151" t="str">
        <f>INDEX(Variables[Variable],MATCH(Systematic[[#This Row],[VariableIndex]],Variables[Index],0))</f>
        <v>FCR (mt: ROX-corr.)</v>
      </c>
      <c r="G4173" s="134">
        <f>Systematic[[#This Row],[Sample]]*1000000+Systematic[[#This Row],[SubSample]]*10000+Systematic[[#This Row],[VariableIndex]]</f>
        <v>11030007</v>
      </c>
      <c r="H4173" s="134">
        <f>Systematic[[#This Row],[SampleVariableLabel]]+100*Systematic[[#This Row],[State]]</f>
        <v>11030707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11</v>
      </c>
      <c r="B4174" s="1">
        <f t="shared" si="196"/>
        <v>3</v>
      </c>
      <c r="C4174" s="1">
        <f>IF(Systematic[[#This Row],[VariableIndex]]&gt;1,C4173,IF(C4173+1=StepsPerSubsample,0,C4173+1))</f>
        <v>8</v>
      </c>
      <c r="D4174" s="1">
        <f t="shared" si="197"/>
        <v>1</v>
      </c>
      <c r="E4174" s="1" t="str">
        <f>INDEX(Protocol[Mark],MATCH(C4174,Protocol[Step],0))</f>
        <v>9Dig</v>
      </c>
      <c r="F4174" s="151" t="str">
        <f>INDEX(Variables[Variable],MATCH(Systematic[[#This Row],[VariableIndex]],Variables[Index],0))</f>
        <v>O2 concentration</v>
      </c>
      <c r="G4174" s="134">
        <f>Systematic[[#This Row],[Sample]]*1000000+Systematic[[#This Row],[SubSample]]*10000+Systematic[[#This Row],[VariableIndex]]</f>
        <v>11030001</v>
      </c>
      <c r="H4174" s="134">
        <f>Systematic[[#This Row],[SampleVariableLabel]]+100*Systematic[[#This Row],[State]]</f>
        <v>11030801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11</v>
      </c>
      <c r="B4175" s="1">
        <f t="shared" si="196"/>
        <v>3</v>
      </c>
      <c r="C4175" s="1">
        <f>IF(Systematic[[#This Row],[VariableIndex]]&gt;1,C4174,IF(C4174+1=StepsPerSubsample,0,C4174+1))</f>
        <v>8</v>
      </c>
      <c r="D4175" s="1">
        <f t="shared" si="197"/>
        <v>2</v>
      </c>
      <c r="E4175" s="1" t="str">
        <f>INDEX(Protocol[Mark],MATCH(C4175,Protocol[Step],0))</f>
        <v>9Dig</v>
      </c>
      <c r="F4175" s="151" t="str">
        <f>INDEX(Variables[Variable],MATCH(Systematic[[#This Row],[VariableIndex]],Variables[Index],0))</f>
        <v>O2 flux per volume</v>
      </c>
      <c r="G4175" s="134">
        <f>Systematic[[#This Row],[Sample]]*1000000+Systematic[[#This Row],[SubSample]]*10000+Systematic[[#This Row],[VariableIndex]]</f>
        <v>11030002</v>
      </c>
      <c r="H4175" s="134">
        <f>Systematic[[#This Row],[SampleVariableLabel]]+100*Systematic[[#This Row],[State]]</f>
        <v>11030802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11</v>
      </c>
      <c r="B4176" s="1">
        <f t="shared" si="196"/>
        <v>3</v>
      </c>
      <c r="C4176" s="1">
        <f>IF(Systematic[[#This Row],[VariableIndex]]&gt;1,C4175,IF(C4175+1=StepsPerSubsample,0,C4175+1))</f>
        <v>8</v>
      </c>
      <c r="D4176" s="1">
        <f t="shared" si="197"/>
        <v>3</v>
      </c>
      <c r="E4176" s="1" t="str">
        <f>INDEX(Protocol[Mark],MATCH(C4176,Protocol[Step],0))</f>
        <v>9Dig</v>
      </c>
      <c r="F4176" s="151" t="str">
        <f>INDEX(Variables[Variable],MATCH(Systematic[[#This Row],[VariableIndex]],Variables[Index],0))</f>
        <v>Specific flux</v>
      </c>
      <c r="G4176" s="134">
        <f>Systematic[[#This Row],[Sample]]*1000000+Systematic[[#This Row],[SubSample]]*10000+Systematic[[#This Row],[VariableIndex]]</f>
        <v>11030003</v>
      </c>
      <c r="H4176" s="134">
        <f>Systematic[[#This Row],[SampleVariableLabel]]+100*Systematic[[#This Row],[State]]</f>
        <v>11030803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11</v>
      </c>
      <c r="B4177" s="1">
        <f t="shared" si="196"/>
        <v>3</v>
      </c>
      <c r="C4177" s="1">
        <f>IF(Systematic[[#This Row],[VariableIndex]]&gt;1,C4176,IF(C4176+1=StepsPerSubsample,0,C4176+1))</f>
        <v>8</v>
      </c>
      <c r="D4177" s="1">
        <f t="shared" si="197"/>
        <v>4</v>
      </c>
      <c r="E4177" s="1" t="str">
        <f>INDEX(Protocol[Mark],MATCH(C4177,Protocol[Step],0))</f>
        <v>9Dig</v>
      </c>
      <c r="F4177" s="151" t="str">
        <f>INDEX(Variables[Variable],MATCH(Systematic[[#This Row],[VariableIndex]],Variables[Index],0))</f>
        <v>Flux control ratio</v>
      </c>
      <c r="G4177" s="134">
        <f>Systematic[[#This Row],[Sample]]*1000000+Systematic[[#This Row],[SubSample]]*10000+Systematic[[#This Row],[VariableIndex]]</f>
        <v>11030004</v>
      </c>
      <c r="H4177" s="134">
        <f>Systematic[[#This Row],[SampleVariableLabel]]+100*Systematic[[#This Row],[State]]</f>
        <v>11030804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11</v>
      </c>
      <c r="B4178" s="1">
        <f t="shared" si="196"/>
        <v>3</v>
      </c>
      <c r="C4178" s="1">
        <f>IF(Systematic[[#This Row],[VariableIndex]]&gt;1,C4177,IF(C4177+1=StepsPerSubsample,0,C4177+1))</f>
        <v>8</v>
      </c>
      <c r="D4178" s="1">
        <f t="shared" si="197"/>
        <v>5</v>
      </c>
      <c r="E4178" s="1" t="str">
        <f>INDEX(Protocol[Mark],MATCH(C4178,Protocol[Step],0))</f>
        <v>9Dig</v>
      </c>
      <c r="F4178" s="151" t="str">
        <f>INDEX(Variables[Variable],MATCH(Systematic[[#This Row],[VariableIndex]],Variables[Index],0))</f>
        <v>Specific flux (mt)</v>
      </c>
      <c r="G4178" s="134">
        <f>Systematic[[#This Row],[Sample]]*1000000+Systematic[[#This Row],[SubSample]]*10000+Systematic[[#This Row],[VariableIndex]]</f>
        <v>11030005</v>
      </c>
      <c r="H4178" s="134">
        <f>Systematic[[#This Row],[SampleVariableLabel]]+100*Systematic[[#This Row],[State]]</f>
        <v>11030805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11</v>
      </c>
      <c r="B4179" s="1">
        <f t="shared" si="196"/>
        <v>3</v>
      </c>
      <c r="C4179" s="1">
        <f>IF(Systematic[[#This Row],[VariableIndex]]&gt;1,C4178,IF(C4178+1=StepsPerSubsample,0,C4178+1))</f>
        <v>8</v>
      </c>
      <c r="D4179" s="1">
        <f t="shared" si="197"/>
        <v>6</v>
      </c>
      <c r="E4179" s="1" t="str">
        <f>INDEX(Protocol[Mark],MATCH(C4179,Protocol[Step],0))</f>
        <v>9Dig</v>
      </c>
      <c r="F4179" s="151" t="str">
        <f>INDEX(Variables[Variable],MATCH(Systematic[[#This Row],[VariableIndex]],Variables[Index],0))</f>
        <v>FCR (mt: ROX-corr.)</v>
      </c>
      <c r="G4179" s="134">
        <f>Systematic[[#This Row],[Sample]]*1000000+Systematic[[#This Row],[SubSample]]*10000+Systematic[[#This Row],[VariableIndex]]</f>
        <v>11030006</v>
      </c>
      <c r="H4179" s="134">
        <f>Systematic[[#This Row],[SampleVariableLabel]]+100*Systematic[[#This Row],[State]]</f>
        <v>11030806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11</v>
      </c>
      <c r="B4180" s="1">
        <f t="shared" si="196"/>
        <v>3</v>
      </c>
      <c r="C4180" s="1">
        <f>IF(Systematic[[#This Row],[VariableIndex]]&gt;1,C4179,IF(C4179+1=StepsPerSubsample,0,C4179+1))</f>
        <v>8</v>
      </c>
      <c r="D4180" s="1">
        <f t="shared" si="197"/>
        <v>7</v>
      </c>
      <c r="E4180" s="1" t="str">
        <f>INDEX(Protocol[Mark],MATCH(C4180,Protocol[Step],0))</f>
        <v>9Dig</v>
      </c>
      <c r="F4180" s="151" t="str">
        <f>INDEX(Variables[Variable],MATCH(Systematic[[#This Row],[VariableIndex]],Variables[Index],0))</f>
        <v>FCR (mt: ROX-corr.)</v>
      </c>
      <c r="G4180" s="134">
        <f>Systematic[[#This Row],[Sample]]*1000000+Systematic[[#This Row],[SubSample]]*10000+Systematic[[#This Row],[VariableIndex]]</f>
        <v>11030007</v>
      </c>
      <c r="H4180" s="134">
        <f>Systematic[[#This Row],[SampleVariableLabel]]+100*Systematic[[#This Row],[State]]</f>
        <v>11030807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11</v>
      </c>
      <c r="B4181" s="1">
        <f t="shared" si="196"/>
        <v>3</v>
      </c>
      <c r="C4181" s="1">
        <f>IF(Systematic[[#This Row],[VariableIndex]]&gt;1,C4180,IF(C4180+1=StepsPerSubsample,0,C4180+1))</f>
        <v>9</v>
      </c>
      <c r="D4181" s="1">
        <f t="shared" si="197"/>
        <v>1</v>
      </c>
      <c r="E4181" s="1" t="str">
        <f>INDEX(Protocol[Mark],MATCH(C4181,Protocol[Step],0))</f>
        <v>9U</v>
      </c>
      <c r="F4181" s="151" t="str">
        <f>INDEX(Variables[Variable],MATCH(Systematic[[#This Row],[VariableIndex]],Variables[Index],0))</f>
        <v>O2 concentration</v>
      </c>
      <c r="G4181" s="134">
        <f>Systematic[[#This Row],[Sample]]*1000000+Systematic[[#This Row],[SubSample]]*10000+Systematic[[#This Row],[VariableIndex]]</f>
        <v>11030001</v>
      </c>
      <c r="H4181" s="134">
        <f>Systematic[[#This Row],[SampleVariableLabel]]+100*Systematic[[#This Row],[State]]</f>
        <v>11030901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11</v>
      </c>
      <c r="B4182" s="1">
        <f t="shared" si="196"/>
        <v>3</v>
      </c>
      <c r="C4182" s="1">
        <f>IF(Systematic[[#This Row],[VariableIndex]]&gt;1,C4181,IF(C4181+1=StepsPerSubsample,0,C4181+1))</f>
        <v>9</v>
      </c>
      <c r="D4182" s="1">
        <f t="shared" si="197"/>
        <v>2</v>
      </c>
      <c r="E4182" s="1" t="str">
        <f>INDEX(Protocol[Mark],MATCH(C4182,Protocol[Step],0))</f>
        <v>9U</v>
      </c>
      <c r="F4182" s="151" t="str">
        <f>INDEX(Variables[Variable],MATCH(Systematic[[#This Row],[VariableIndex]],Variables[Index],0))</f>
        <v>O2 flux per volume</v>
      </c>
      <c r="G4182" s="134">
        <f>Systematic[[#This Row],[Sample]]*1000000+Systematic[[#This Row],[SubSample]]*10000+Systematic[[#This Row],[VariableIndex]]</f>
        <v>11030002</v>
      </c>
      <c r="H4182" s="134">
        <f>Systematic[[#This Row],[SampleVariableLabel]]+100*Systematic[[#This Row],[State]]</f>
        <v>11030902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11</v>
      </c>
      <c r="B4183" s="1">
        <f t="shared" si="196"/>
        <v>3</v>
      </c>
      <c r="C4183" s="1">
        <f>IF(Systematic[[#This Row],[VariableIndex]]&gt;1,C4182,IF(C4182+1=StepsPerSubsample,0,C4182+1))</f>
        <v>9</v>
      </c>
      <c r="D4183" s="1">
        <f t="shared" si="197"/>
        <v>3</v>
      </c>
      <c r="E4183" s="1" t="str">
        <f>INDEX(Protocol[Mark],MATCH(C4183,Protocol[Step],0))</f>
        <v>9U</v>
      </c>
      <c r="F4183" s="151" t="str">
        <f>INDEX(Variables[Variable],MATCH(Systematic[[#This Row],[VariableIndex]],Variables[Index],0))</f>
        <v>Specific flux</v>
      </c>
      <c r="G4183" s="134">
        <f>Systematic[[#This Row],[Sample]]*1000000+Systematic[[#This Row],[SubSample]]*10000+Systematic[[#This Row],[VariableIndex]]</f>
        <v>11030003</v>
      </c>
      <c r="H4183" s="134">
        <f>Systematic[[#This Row],[SampleVariableLabel]]+100*Systematic[[#This Row],[State]]</f>
        <v>11030903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11</v>
      </c>
      <c r="B4184" s="1">
        <f t="shared" si="196"/>
        <v>3</v>
      </c>
      <c r="C4184" s="1">
        <f>IF(Systematic[[#This Row],[VariableIndex]]&gt;1,C4183,IF(C4183+1=StepsPerSubsample,0,C4183+1))</f>
        <v>9</v>
      </c>
      <c r="D4184" s="1">
        <f t="shared" si="197"/>
        <v>4</v>
      </c>
      <c r="E4184" s="1" t="str">
        <f>INDEX(Protocol[Mark],MATCH(C4184,Protocol[Step],0))</f>
        <v>9U</v>
      </c>
      <c r="F4184" s="151" t="str">
        <f>INDEX(Variables[Variable],MATCH(Systematic[[#This Row],[VariableIndex]],Variables[Index],0))</f>
        <v>Flux control ratio</v>
      </c>
      <c r="G4184" s="134">
        <f>Systematic[[#This Row],[Sample]]*1000000+Systematic[[#This Row],[SubSample]]*10000+Systematic[[#This Row],[VariableIndex]]</f>
        <v>11030004</v>
      </c>
      <c r="H4184" s="134">
        <f>Systematic[[#This Row],[SampleVariableLabel]]+100*Systematic[[#This Row],[State]]</f>
        <v>11030904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11</v>
      </c>
      <c r="B4185" s="1">
        <f t="shared" si="196"/>
        <v>3</v>
      </c>
      <c r="C4185" s="1">
        <f>IF(Systematic[[#This Row],[VariableIndex]]&gt;1,C4184,IF(C4184+1=StepsPerSubsample,0,C4184+1))</f>
        <v>9</v>
      </c>
      <c r="D4185" s="1">
        <f t="shared" si="197"/>
        <v>5</v>
      </c>
      <c r="E4185" s="1" t="str">
        <f>INDEX(Protocol[Mark],MATCH(C4185,Protocol[Step],0))</f>
        <v>9U</v>
      </c>
      <c r="F4185" s="151" t="str">
        <f>INDEX(Variables[Variable],MATCH(Systematic[[#This Row],[VariableIndex]],Variables[Index],0))</f>
        <v>Specific flux (mt)</v>
      </c>
      <c r="G4185" s="134">
        <f>Systematic[[#This Row],[Sample]]*1000000+Systematic[[#This Row],[SubSample]]*10000+Systematic[[#This Row],[VariableIndex]]</f>
        <v>11030005</v>
      </c>
      <c r="H4185" s="134">
        <f>Systematic[[#This Row],[SampleVariableLabel]]+100*Systematic[[#This Row],[State]]</f>
        <v>11030905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11</v>
      </c>
      <c r="B4186" s="1">
        <f t="shared" si="196"/>
        <v>3</v>
      </c>
      <c r="C4186" s="1">
        <f>IF(Systematic[[#This Row],[VariableIndex]]&gt;1,C4185,IF(C4185+1=StepsPerSubsample,0,C4185+1))</f>
        <v>9</v>
      </c>
      <c r="D4186" s="1">
        <f t="shared" si="197"/>
        <v>6</v>
      </c>
      <c r="E4186" s="1" t="str">
        <f>INDEX(Protocol[Mark],MATCH(C4186,Protocol[Step],0))</f>
        <v>9U</v>
      </c>
      <c r="F4186" s="151" t="str">
        <f>INDEX(Variables[Variable],MATCH(Systematic[[#This Row],[VariableIndex]],Variables[Index],0))</f>
        <v>FCR (mt: ROX-corr.)</v>
      </c>
      <c r="G4186" s="134">
        <f>Systematic[[#This Row],[Sample]]*1000000+Systematic[[#This Row],[SubSample]]*10000+Systematic[[#This Row],[VariableIndex]]</f>
        <v>11030006</v>
      </c>
      <c r="H4186" s="134">
        <f>Systematic[[#This Row],[SampleVariableLabel]]+100*Systematic[[#This Row],[State]]</f>
        <v>11030906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11</v>
      </c>
      <c r="B4187" s="1">
        <f t="shared" si="196"/>
        <v>3</v>
      </c>
      <c r="C4187" s="1">
        <f>IF(Systematic[[#This Row],[VariableIndex]]&gt;1,C4186,IF(C4186+1=StepsPerSubsample,0,C4186+1))</f>
        <v>9</v>
      </c>
      <c r="D4187" s="1">
        <f t="shared" si="197"/>
        <v>7</v>
      </c>
      <c r="E4187" s="1" t="str">
        <f>INDEX(Protocol[Mark],MATCH(C4187,Protocol[Step],0))</f>
        <v>9U</v>
      </c>
      <c r="F4187" s="151" t="str">
        <f>INDEX(Variables[Variable],MATCH(Systematic[[#This Row],[VariableIndex]],Variables[Index],0))</f>
        <v>FCR (mt: ROX-corr.)</v>
      </c>
      <c r="G4187" s="134">
        <f>Systematic[[#This Row],[Sample]]*1000000+Systematic[[#This Row],[SubSample]]*10000+Systematic[[#This Row],[VariableIndex]]</f>
        <v>11030007</v>
      </c>
      <c r="H4187" s="134">
        <f>Systematic[[#This Row],[SampleVariableLabel]]+100*Systematic[[#This Row],[State]]</f>
        <v>11030907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11</v>
      </c>
      <c r="B4188" s="1">
        <f t="shared" si="196"/>
        <v>3</v>
      </c>
      <c r="C4188" s="1">
        <f>IF(Systematic[[#This Row],[VariableIndex]]&gt;1,C4187,IF(C4187+1=StepsPerSubsample,0,C4187+1))</f>
        <v>10</v>
      </c>
      <c r="D4188" s="1">
        <f t="shared" si="197"/>
        <v>1</v>
      </c>
      <c r="E4188" s="1" t="str">
        <f>INDEX(Protocol[Mark],MATCH(C4188,Protocol[Step],0))</f>
        <v>9c</v>
      </c>
      <c r="F4188" s="151" t="str">
        <f>INDEX(Variables[Variable],MATCH(Systematic[[#This Row],[VariableIndex]],Variables[Index],0))</f>
        <v>O2 concentration</v>
      </c>
      <c r="G4188" s="134">
        <f>Systematic[[#This Row],[Sample]]*1000000+Systematic[[#This Row],[SubSample]]*10000+Systematic[[#This Row],[VariableIndex]]</f>
        <v>11030001</v>
      </c>
      <c r="H4188" s="134">
        <f>Systematic[[#This Row],[SampleVariableLabel]]+100*Systematic[[#This Row],[State]]</f>
        <v>11031001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11</v>
      </c>
      <c r="B4189" s="1">
        <f t="shared" si="196"/>
        <v>3</v>
      </c>
      <c r="C4189" s="1">
        <f>IF(Systematic[[#This Row],[VariableIndex]]&gt;1,C4188,IF(C4188+1=StepsPerSubsample,0,C4188+1))</f>
        <v>10</v>
      </c>
      <c r="D4189" s="1">
        <f t="shared" si="197"/>
        <v>2</v>
      </c>
      <c r="E4189" s="1" t="str">
        <f>INDEX(Protocol[Mark],MATCH(C4189,Protocol[Step],0))</f>
        <v>9c</v>
      </c>
      <c r="F4189" s="151" t="str">
        <f>INDEX(Variables[Variable],MATCH(Systematic[[#This Row],[VariableIndex]],Variables[Index],0))</f>
        <v>O2 flux per volume</v>
      </c>
      <c r="G4189" s="134">
        <f>Systematic[[#This Row],[Sample]]*1000000+Systematic[[#This Row],[SubSample]]*10000+Systematic[[#This Row],[VariableIndex]]</f>
        <v>11030002</v>
      </c>
      <c r="H4189" s="134">
        <f>Systematic[[#This Row],[SampleVariableLabel]]+100*Systematic[[#This Row],[State]]</f>
        <v>11031002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11</v>
      </c>
      <c r="B4190" s="1">
        <f t="shared" si="196"/>
        <v>3</v>
      </c>
      <c r="C4190" s="1">
        <f>IF(Systematic[[#This Row],[VariableIndex]]&gt;1,C4189,IF(C4189+1=StepsPerSubsample,0,C4189+1))</f>
        <v>10</v>
      </c>
      <c r="D4190" s="1">
        <f t="shared" si="197"/>
        <v>3</v>
      </c>
      <c r="E4190" s="1" t="str">
        <f>INDEX(Protocol[Mark],MATCH(C4190,Protocol[Step],0))</f>
        <v>9c</v>
      </c>
      <c r="F4190" s="151" t="str">
        <f>INDEX(Variables[Variable],MATCH(Systematic[[#This Row],[VariableIndex]],Variables[Index],0))</f>
        <v>Specific flux</v>
      </c>
      <c r="G4190" s="134">
        <f>Systematic[[#This Row],[Sample]]*1000000+Systematic[[#This Row],[SubSample]]*10000+Systematic[[#This Row],[VariableIndex]]</f>
        <v>11030003</v>
      </c>
      <c r="H4190" s="134">
        <f>Systematic[[#This Row],[SampleVariableLabel]]+100*Systematic[[#This Row],[State]]</f>
        <v>11031003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11</v>
      </c>
      <c r="B4191" s="1">
        <f t="shared" si="196"/>
        <v>3</v>
      </c>
      <c r="C4191" s="1">
        <f>IF(Systematic[[#This Row],[VariableIndex]]&gt;1,C4190,IF(C4190+1=StepsPerSubsample,0,C4190+1))</f>
        <v>10</v>
      </c>
      <c r="D4191" s="1">
        <f t="shared" si="197"/>
        <v>4</v>
      </c>
      <c r="E4191" s="1" t="str">
        <f>INDEX(Protocol[Mark],MATCH(C4191,Protocol[Step],0))</f>
        <v>9c</v>
      </c>
      <c r="F4191" s="151" t="str">
        <f>INDEX(Variables[Variable],MATCH(Systematic[[#This Row],[VariableIndex]],Variables[Index],0))</f>
        <v>Flux control ratio</v>
      </c>
      <c r="G4191" s="134">
        <f>Systematic[[#This Row],[Sample]]*1000000+Systematic[[#This Row],[SubSample]]*10000+Systematic[[#This Row],[VariableIndex]]</f>
        <v>11030004</v>
      </c>
      <c r="H4191" s="134">
        <f>Systematic[[#This Row],[SampleVariableLabel]]+100*Systematic[[#This Row],[State]]</f>
        <v>11031004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11</v>
      </c>
      <c r="B4192" s="1">
        <f t="shared" si="196"/>
        <v>3</v>
      </c>
      <c r="C4192" s="1">
        <f>IF(Systematic[[#This Row],[VariableIndex]]&gt;1,C4191,IF(C4191+1=StepsPerSubsample,0,C4191+1))</f>
        <v>10</v>
      </c>
      <c r="D4192" s="1">
        <f t="shared" si="197"/>
        <v>5</v>
      </c>
      <c r="E4192" s="1" t="str">
        <f>INDEX(Protocol[Mark],MATCH(C4192,Protocol[Step],0))</f>
        <v>9c</v>
      </c>
      <c r="F4192" s="151" t="str">
        <f>INDEX(Variables[Variable],MATCH(Systematic[[#This Row],[VariableIndex]],Variables[Index],0))</f>
        <v>Specific flux (mt)</v>
      </c>
      <c r="G4192" s="134">
        <f>Systematic[[#This Row],[Sample]]*1000000+Systematic[[#This Row],[SubSample]]*10000+Systematic[[#This Row],[VariableIndex]]</f>
        <v>11030005</v>
      </c>
      <c r="H4192" s="134">
        <f>Systematic[[#This Row],[SampleVariableLabel]]+100*Systematic[[#This Row],[State]]</f>
        <v>11031005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11</v>
      </c>
      <c r="B4193" s="1">
        <f t="shared" si="196"/>
        <v>3</v>
      </c>
      <c r="C4193" s="1">
        <f>IF(Systematic[[#This Row],[VariableIndex]]&gt;1,C4192,IF(C4192+1=StepsPerSubsample,0,C4192+1))</f>
        <v>10</v>
      </c>
      <c r="D4193" s="1">
        <f t="shared" si="197"/>
        <v>6</v>
      </c>
      <c r="E4193" s="1" t="str">
        <f>INDEX(Protocol[Mark],MATCH(C4193,Protocol[Step],0))</f>
        <v>9c</v>
      </c>
      <c r="F4193" s="151" t="str">
        <f>INDEX(Variables[Variable],MATCH(Systematic[[#This Row],[VariableIndex]],Variables[Index],0))</f>
        <v>FCR (mt: ROX-corr.)</v>
      </c>
      <c r="G4193" s="134">
        <f>Systematic[[#This Row],[Sample]]*1000000+Systematic[[#This Row],[SubSample]]*10000+Systematic[[#This Row],[VariableIndex]]</f>
        <v>11030006</v>
      </c>
      <c r="H4193" s="134">
        <f>Systematic[[#This Row],[SampleVariableLabel]]+100*Systematic[[#This Row],[State]]</f>
        <v>11031006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11</v>
      </c>
      <c r="B4194" s="1">
        <f t="shared" si="196"/>
        <v>3</v>
      </c>
      <c r="C4194" s="1">
        <f>IF(Systematic[[#This Row],[VariableIndex]]&gt;1,C4193,IF(C4193+1=StepsPerSubsample,0,C4193+1))</f>
        <v>10</v>
      </c>
      <c r="D4194" s="1">
        <f t="shared" si="197"/>
        <v>7</v>
      </c>
      <c r="E4194" s="1" t="str">
        <f>INDEX(Protocol[Mark],MATCH(C4194,Protocol[Step],0))</f>
        <v>9c</v>
      </c>
      <c r="F4194" s="151" t="str">
        <f>INDEX(Variables[Variable],MATCH(Systematic[[#This Row],[VariableIndex]],Variables[Index],0))</f>
        <v>FCR (mt: ROX-corr.)</v>
      </c>
      <c r="G4194" s="134">
        <f>Systematic[[#This Row],[Sample]]*1000000+Systematic[[#This Row],[SubSample]]*10000+Systematic[[#This Row],[VariableIndex]]</f>
        <v>11030007</v>
      </c>
      <c r="H4194" s="134">
        <f>Systematic[[#This Row],[SampleVariableLabel]]+100*Systematic[[#This Row],[State]]</f>
        <v>11031007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11</v>
      </c>
      <c r="B4195" s="1">
        <f t="shared" si="196"/>
        <v>3</v>
      </c>
      <c r="C4195" s="1">
        <f>IF(Systematic[[#This Row],[VariableIndex]]&gt;1,C4194,IF(C4194+1=StepsPerSubsample,0,C4194+1))</f>
        <v>11</v>
      </c>
      <c r="D4195" s="1">
        <f t="shared" si="197"/>
        <v>1</v>
      </c>
      <c r="E4195" s="1" t="str">
        <f>INDEX(Protocol[Mark],MATCH(C4195,Protocol[Step],0))</f>
        <v>10Ama</v>
      </c>
      <c r="F4195" s="151" t="str">
        <f>INDEX(Variables[Variable],MATCH(Systematic[[#This Row],[VariableIndex]],Variables[Index],0))</f>
        <v>O2 concentration</v>
      </c>
      <c r="G4195" s="134">
        <f>Systematic[[#This Row],[Sample]]*1000000+Systematic[[#This Row],[SubSample]]*10000+Systematic[[#This Row],[VariableIndex]]</f>
        <v>11030001</v>
      </c>
      <c r="H4195" s="134">
        <f>Systematic[[#This Row],[SampleVariableLabel]]+100*Systematic[[#This Row],[State]]</f>
        <v>11031101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11</v>
      </c>
      <c r="B4196" s="1">
        <f t="shared" si="196"/>
        <v>3</v>
      </c>
      <c r="C4196" s="1">
        <f>IF(Systematic[[#This Row],[VariableIndex]]&gt;1,C4195,IF(C4195+1=StepsPerSubsample,0,C4195+1))</f>
        <v>11</v>
      </c>
      <c r="D4196" s="1">
        <f t="shared" si="197"/>
        <v>2</v>
      </c>
      <c r="E4196" s="1" t="str">
        <f>INDEX(Protocol[Mark],MATCH(C4196,Protocol[Step],0))</f>
        <v>10Ama</v>
      </c>
      <c r="F4196" s="151" t="str">
        <f>INDEX(Variables[Variable],MATCH(Systematic[[#This Row],[VariableIndex]],Variables[Index],0))</f>
        <v>O2 flux per volume</v>
      </c>
      <c r="G4196" s="134">
        <f>Systematic[[#This Row],[Sample]]*1000000+Systematic[[#This Row],[SubSample]]*10000+Systematic[[#This Row],[VariableIndex]]</f>
        <v>11030002</v>
      </c>
      <c r="H4196" s="134">
        <f>Systematic[[#This Row],[SampleVariableLabel]]+100*Systematic[[#This Row],[State]]</f>
        <v>11031102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11</v>
      </c>
      <c r="B4197" s="1">
        <f t="shared" si="196"/>
        <v>3</v>
      </c>
      <c r="C4197" s="1">
        <f>IF(Systematic[[#This Row],[VariableIndex]]&gt;1,C4196,IF(C4196+1=StepsPerSubsample,0,C4196+1))</f>
        <v>11</v>
      </c>
      <c r="D4197" s="1">
        <f t="shared" si="197"/>
        <v>3</v>
      </c>
      <c r="E4197" s="1" t="str">
        <f>INDEX(Protocol[Mark],MATCH(C4197,Protocol[Step],0))</f>
        <v>10Ama</v>
      </c>
      <c r="F4197" s="151" t="str">
        <f>INDEX(Variables[Variable],MATCH(Systematic[[#This Row],[VariableIndex]],Variables[Index],0))</f>
        <v>Specific flux</v>
      </c>
      <c r="G4197" s="134">
        <f>Systematic[[#This Row],[Sample]]*1000000+Systematic[[#This Row],[SubSample]]*10000+Systematic[[#This Row],[VariableIndex]]</f>
        <v>11030003</v>
      </c>
      <c r="H4197" s="134">
        <f>Systematic[[#This Row],[SampleVariableLabel]]+100*Systematic[[#This Row],[State]]</f>
        <v>11031103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11</v>
      </c>
      <c r="B4198" s="1">
        <f t="shared" si="196"/>
        <v>3</v>
      </c>
      <c r="C4198" s="1">
        <f>IF(Systematic[[#This Row],[VariableIndex]]&gt;1,C4197,IF(C4197+1=StepsPerSubsample,0,C4197+1))</f>
        <v>11</v>
      </c>
      <c r="D4198" s="1">
        <f t="shared" si="197"/>
        <v>4</v>
      </c>
      <c r="E4198" s="1" t="str">
        <f>INDEX(Protocol[Mark],MATCH(C4198,Protocol[Step],0))</f>
        <v>10Ama</v>
      </c>
      <c r="F4198" s="151" t="str">
        <f>INDEX(Variables[Variable],MATCH(Systematic[[#This Row],[VariableIndex]],Variables[Index],0))</f>
        <v>Flux control ratio</v>
      </c>
      <c r="G4198" s="134">
        <f>Systematic[[#This Row],[Sample]]*1000000+Systematic[[#This Row],[SubSample]]*10000+Systematic[[#This Row],[VariableIndex]]</f>
        <v>11030004</v>
      </c>
      <c r="H4198" s="134">
        <f>Systematic[[#This Row],[SampleVariableLabel]]+100*Systematic[[#This Row],[State]]</f>
        <v>11031104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11</v>
      </c>
      <c r="B4199" s="1">
        <f t="shared" si="196"/>
        <v>3</v>
      </c>
      <c r="C4199" s="1">
        <f>IF(Systematic[[#This Row],[VariableIndex]]&gt;1,C4198,IF(C4198+1=StepsPerSubsample,0,C4198+1))</f>
        <v>11</v>
      </c>
      <c r="D4199" s="1">
        <f t="shared" si="197"/>
        <v>5</v>
      </c>
      <c r="E4199" s="1" t="str">
        <f>INDEX(Protocol[Mark],MATCH(C4199,Protocol[Step],0))</f>
        <v>10Ama</v>
      </c>
      <c r="F4199" s="151" t="str">
        <f>INDEX(Variables[Variable],MATCH(Systematic[[#This Row],[VariableIndex]],Variables[Index],0))</f>
        <v>Specific flux (mt)</v>
      </c>
      <c r="G4199" s="134">
        <f>Systematic[[#This Row],[Sample]]*1000000+Systematic[[#This Row],[SubSample]]*10000+Systematic[[#This Row],[VariableIndex]]</f>
        <v>11030005</v>
      </c>
      <c r="H4199" s="134">
        <f>Systematic[[#This Row],[SampleVariableLabel]]+100*Systematic[[#This Row],[State]]</f>
        <v>11031105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11</v>
      </c>
      <c r="B4200" s="1">
        <f t="shared" si="196"/>
        <v>3</v>
      </c>
      <c r="C4200" s="1">
        <f>IF(Systematic[[#This Row],[VariableIndex]]&gt;1,C4199,IF(C4199+1=StepsPerSubsample,0,C4199+1))</f>
        <v>11</v>
      </c>
      <c r="D4200" s="1">
        <f t="shared" si="197"/>
        <v>6</v>
      </c>
      <c r="E4200" s="1" t="str">
        <f>INDEX(Protocol[Mark],MATCH(C4200,Protocol[Step],0))</f>
        <v>10Ama</v>
      </c>
      <c r="F4200" s="151" t="str">
        <f>INDEX(Variables[Variable],MATCH(Systematic[[#This Row],[VariableIndex]],Variables[Index],0))</f>
        <v>FCR (mt: ROX-corr.)</v>
      </c>
      <c r="G4200" s="134">
        <f>Systematic[[#This Row],[Sample]]*1000000+Systematic[[#This Row],[SubSample]]*10000+Systematic[[#This Row],[VariableIndex]]</f>
        <v>11030006</v>
      </c>
      <c r="H4200" s="134">
        <f>Systematic[[#This Row],[SampleVariableLabel]]+100*Systematic[[#This Row],[State]]</f>
        <v>11031106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11</v>
      </c>
      <c r="B4201" s="1">
        <f t="shared" ref="B4201:B4264" si="199">IF(OR(C4201&gt;0,D4201&gt;1),B4200,IF(B4200=SubsamplesPerSample,1,B4200+1))</f>
        <v>3</v>
      </c>
      <c r="C4201" s="1">
        <f>IF(Systematic[[#This Row],[VariableIndex]]&gt;1,C4200,IF(C4200+1=StepsPerSubsample,0,C4200+1))</f>
        <v>11</v>
      </c>
      <c r="D4201" s="1">
        <f t="shared" si="197"/>
        <v>7</v>
      </c>
      <c r="E4201" s="1" t="str">
        <f>INDEX(Protocol[Mark],MATCH(C4201,Protocol[Step],0))</f>
        <v>10Ama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11030007</v>
      </c>
      <c r="H4201" s="134">
        <f>Systematic[[#This Row],[SampleVariableLabel]]+100*Systematic[[#This Row],[State]]</f>
        <v>11031107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11</v>
      </c>
      <c r="B4202" s="1">
        <f t="shared" si="199"/>
        <v>3</v>
      </c>
      <c r="C4202" s="1">
        <f>IF(Systematic[[#This Row],[VariableIndex]]&gt;1,C4201,IF(C4201+1=StepsPerSubsample,0,C4201+1))</f>
        <v>12</v>
      </c>
      <c r="D4202" s="1">
        <f t="shared" si="197"/>
        <v>1</v>
      </c>
      <c r="E4202" s="1" t="str">
        <f>INDEX(Protocol[Mark],MATCH(C4202,Protocol[Step],0))</f>
        <v>11AsTm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11030001</v>
      </c>
      <c r="H4202" s="134">
        <f>Systematic[[#This Row],[SampleVariableLabel]]+100*Systematic[[#This Row],[State]]</f>
        <v>11031201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11</v>
      </c>
      <c r="B4203" s="1">
        <f t="shared" si="199"/>
        <v>3</v>
      </c>
      <c r="C4203" s="1">
        <f>IF(Systematic[[#This Row],[VariableIndex]]&gt;1,C4202,IF(C4202+1=StepsPerSubsample,0,C4202+1))</f>
        <v>12</v>
      </c>
      <c r="D4203" s="1">
        <f t="shared" si="197"/>
        <v>2</v>
      </c>
      <c r="E4203" s="1" t="str">
        <f>INDEX(Protocol[Mark],MATCH(C4203,Protocol[Step],0))</f>
        <v>11AsTm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11030002</v>
      </c>
      <c r="H4203" s="134">
        <f>Systematic[[#This Row],[SampleVariableLabel]]+100*Systematic[[#This Row],[State]]</f>
        <v>11031202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11</v>
      </c>
      <c r="B4204" s="1">
        <f t="shared" si="199"/>
        <v>3</v>
      </c>
      <c r="C4204" s="1">
        <f>IF(Systematic[[#This Row],[VariableIndex]]&gt;1,C4203,IF(C4203+1=StepsPerSubsample,0,C4203+1))</f>
        <v>12</v>
      </c>
      <c r="D4204" s="1">
        <f t="shared" si="197"/>
        <v>3</v>
      </c>
      <c r="E4204" s="1" t="str">
        <f>INDEX(Protocol[Mark],MATCH(C4204,Protocol[Step],0))</f>
        <v>11AsTm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11030003</v>
      </c>
      <c r="H4204" s="134">
        <f>Systematic[[#This Row],[SampleVariableLabel]]+100*Systematic[[#This Row],[State]]</f>
        <v>11031203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11</v>
      </c>
      <c r="B4205" s="1">
        <f t="shared" si="199"/>
        <v>3</v>
      </c>
      <c r="C4205" s="1">
        <f>IF(Systematic[[#This Row],[VariableIndex]]&gt;1,C4204,IF(C4204+1=StepsPerSubsample,0,C4204+1))</f>
        <v>12</v>
      </c>
      <c r="D4205" s="1">
        <f t="shared" si="197"/>
        <v>4</v>
      </c>
      <c r="E4205" s="1" t="str">
        <f>INDEX(Protocol[Mark],MATCH(C4205,Protocol[Step],0))</f>
        <v>11AsTm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11030004</v>
      </c>
      <c r="H4205" s="134">
        <f>Systematic[[#This Row],[SampleVariableLabel]]+100*Systematic[[#This Row],[State]]</f>
        <v>11031204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11</v>
      </c>
      <c r="B4206" s="1">
        <f t="shared" si="199"/>
        <v>3</v>
      </c>
      <c r="C4206" s="1">
        <f>IF(Systematic[[#This Row],[VariableIndex]]&gt;1,C4205,IF(C4205+1=StepsPerSubsample,0,C4205+1))</f>
        <v>12</v>
      </c>
      <c r="D4206" s="1">
        <f t="shared" si="197"/>
        <v>5</v>
      </c>
      <c r="E4206" s="1" t="str">
        <f>INDEX(Protocol[Mark],MATCH(C4206,Protocol[Step],0))</f>
        <v>11AsTm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11030005</v>
      </c>
      <c r="H4206" s="134">
        <f>Systematic[[#This Row],[SampleVariableLabel]]+100*Systematic[[#This Row],[State]]</f>
        <v>11031205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11</v>
      </c>
      <c r="B4207" s="1">
        <f t="shared" si="199"/>
        <v>3</v>
      </c>
      <c r="C4207" s="1">
        <f>IF(Systematic[[#This Row],[VariableIndex]]&gt;1,C4206,IF(C4206+1=StepsPerSubsample,0,C4206+1))</f>
        <v>12</v>
      </c>
      <c r="D4207" s="1">
        <f t="shared" si="197"/>
        <v>6</v>
      </c>
      <c r="E4207" s="1" t="str">
        <f>INDEX(Protocol[Mark],MATCH(C4207,Protocol[Step],0))</f>
        <v>11AsTm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11030006</v>
      </c>
      <c r="H4207" s="134">
        <f>Systematic[[#This Row],[SampleVariableLabel]]+100*Systematic[[#This Row],[State]]</f>
        <v>11031206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11</v>
      </c>
      <c r="B4208" s="1">
        <f t="shared" si="199"/>
        <v>3</v>
      </c>
      <c r="C4208" s="1">
        <f>IF(Systematic[[#This Row],[VariableIndex]]&gt;1,C4207,IF(C4207+1=StepsPerSubsample,0,C4207+1))</f>
        <v>12</v>
      </c>
      <c r="D4208" s="1">
        <f t="shared" si="197"/>
        <v>7</v>
      </c>
      <c r="E4208" s="1" t="str">
        <f>INDEX(Protocol[Mark],MATCH(C4208,Protocol[Step],0))</f>
        <v>11AsTm</v>
      </c>
      <c r="F4208" s="151" t="str">
        <f>INDEX(Variables[Variable],MATCH(Systematic[[#This Row],[VariableIndex]],Variables[Index],0))</f>
        <v>FCR (mt: ROX-corr.)</v>
      </c>
      <c r="G4208" s="134">
        <f>Systematic[[#This Row],[Sample]]*1000000+Systematic[[#This Row],[SubSample]]*10000+Systematic[[#This Row],[VariableIndex]]</f>
        <v>11030007</v>
      </c>
      <c r="H4208" s="134">
        <f>Systematic[[#This Row],[SampleVariableLabel]]+100*Systematic[[#This Row],[State]]</f>
        <v>11031207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11</v>
      </c>
      <c r="B4209" s="1">
        <f t="shared" si="199"/>
        <v>3</v>
      </c>
      <c r="C4209" s="1">
        <f>IF(Systematic[[#This Row],[VariableIndex]]&gt;1,C4208,IF(C4208+1=StepsPerSubsample,0,C4208+1))</f>
        <v>13</v>
      </c>
      <c r="D4209" s="1">
        <f t="shared" si="197"/>
        <v>1</v>
      </c>
      <c r="E4209" s="1" t="str">
        <f>INDEX(Protocol[Mark],MATCH(C4209,Protocol[Step],0))</f>
        <v>12Azd</v>
      </c>
      <c r="F4209" s="151" t="str">
        <f>INDEX(Variables[Variable],MATCH(Systematic[[#This Row],[VariableIndex]],Variables[Index],0))</f>
        <v>O2 concentration</v>
      </c>
      <c r="G4209" s="134">
        <f>Systematic[[#This Row],[Sample]]*1000000+Systematic[[#This Row],[SubSample]]*10000+Systematic[[#This Row],[VariableIndex]]</f>
        <v>11030001</v>
      </c>
      <c r="H4209" s="134">
        <f>Systematic[[#This Row],[SampleVariableLabel]]+100*Systematic[[#This Row],[State]]</f>
        <v>11031301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11</v>
      </c>
      <c r="B4210" s="1">
        <f t="shared" si="199"/>
        <v>3</v>
      </c>
      <c r="C4210" s="1">
        <f>IF(Systematic[[#This Row],[VariableIndex]]&gt;1,C4209,IF(C4209+1=StepsPerSubsample,0,C4209+1))</f>
        <v>13</v>
      </c>
      <c r="D4210" s="1">
        <f t="shared" si="197"/>
        <v>2</v>
      </c>
      <c r="E4210" s="1" t="str">
        <f>INDEX(Protocol[Mark],MATCH(C4210,Protocol[Step],0))</f>
        <v>12Azd</v>
      </c>
      <c r="F4210" s="151" t="str">
        <f>INDEX(Variables[Variable],MATCH(Systematic[[#This Row],[VariableIndex]],Variables[Index],0))</f>
        <v>O2 flux per volume</v>
      </c>
      <c r="G4210" s="134">
        <f>Systematic[[#This Row],[Sample]]*1000000+Systematic[[#This Row],[SubSample]]*10000+Systematic[[#This Row],[VariableIndex]]</f>
        <v>11030002</v>
      </c>
      <c r="H4210" s="134">
        <f>Systematic[[#This Row],[SampleVariableLabel]]+100*Systematic[[#This Row],[State]]</f>
        <v>11031302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11</v>
      </c>
      <c r="B4211" s="1">
        <f t="shared" si="199"/>
        <v>3</v>
      </c>
      <c r="C4211" s="1">
        <f>IF(Systematic[[#This Row],[VariableIndex]]&gt;1,C4210,IF(C4210+1=StepsPerSubsample,0,C4210+1))</f>
        <v>13</v>
      </c>
      <c r="D4211" s="1">
        <f t="shared" si="197"/>
        <v>3</v>
      </c>
      <c r="E4211" s="1" t="str">
        <f>INDEX(Protocol[Mark],MATCH(C4211,Protocol[Step],0))</f>
        <v>12Azd</v>
      </c>
      <c r="F4211" s="151" t="str">
        <f>INDEX(Variables[Variable],MATCH(Systematic[[#This Row],[VariableIndex]],Variables[Index],0))</f>
        <v>Specific flux</v>
      </c>
      <c r="G4211" s="134">
        <f>Systematic[[#This Row],[Sample]]*1000000+Systematic[[#This Row],[SubSample]]*10000+Systematic[[#This Row],[VariableIndex]]</f>
        <v>11030003</v>
      </c>
      <c r="H4211" s="134">
        <f>Systematic[[#This Row],[SampleVariableLabel]]+100*Systematic[[#This Row],[State]]</f>
        <v>11031303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11</v>
      </c>
      <c r="B4212" s="1">
        <f t="shared" si="199"/>
        <v>3</v>
      </c>
      <c r="C4212" s="1">
        <f>IF(Systematic[[#This Row],[VariableIndex]]&gt;1,C4211,IF(C4211+1=StepsPerSubsample,0,C4211+1))</f>
        <v>13</v>
      </c>
      <c r="D4212" s="1">
        <f t="shared" si="197"/>
        <v>4</v>
      </c>
      <c r="E4212" s="1" t="str">
        <f>INDEX(Protocol[Mark],MATCH(C4212,Protocol[Step],0))</f>
        <v>12Azd</v>
      </c>
      <c r="F4212" s="151" t="str">
        <f>INDEX(Variables[Variable],MATCH(Systematic[[#This Row],[VariableIndex]],Variables[Index],0))</f>
        <v>Flux control ratio</v>
      </c>
      <c r="G4212" s="134">
        <f>Systematic[[#This Row],[Sample]]*1000000+Systematic[[#This Row],[SubSample]]*10000+Systematic[[#This Row],[VariableIndex]]</f>
        <v>11030004</v>
      </c>
      <c r="H4212" s="134">
        <f>Systematic[[#This Row],[SampleVariableLabel]]+100*Systematic[[#This Row],[State]]</f>
        <v>11031304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11</v>
      </c>
      <c r="B4213" s="1">
        <f t="shared" si="199"/>
        <v>3</v>
      </c>
      <c r="C4213" s="1">
        <f>IF(Systematic[[#This Row],[VariableIndex]]&gt;1,C4212,IF(C4212+1=StepsPerSubsample,0,C4212+1))</f>
        <v>13</v>
      </c>
      <c r="D4213" s="1">
        <f t="shared" si="197"/>
        <v>5</v>
      </c>
      <c r="E4213" s="1" t="str">
        <f>INDEX(Protocol[Mark],MATCH(C4213,Protocol[Step],0))</f>
        <v>12Azd</v>
      </c>
      <c r="F4213" s="151" t="str">
        <f>INDEX(Variables[Variable],MATCH(Systematic[[#This Row],[VariableIndex]],Variables[Index],0))</f>
        <v>Specific flux (mt)</v>
      </c>
      <c r="G4213" s="134">
        <f>Systematic[[#This Row],[Sample]]*1000000+Systematic[[#This Row],[SubSample]]*10000+Systematic[[#This Row],[VariableIndex]]</f>
        <v>11030005</v>
      </c>
      <c r="H4213" s="134">
        <f>Systematic[[#This Row],[SampleVariableLabel]]+100*Systematic[[#This Row],[State]]</f>
        <v>11031305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11</v>
      </c>
      <c r="B4214" s="1">
        <f t="shared" si="199"/>
        <v>3</v>
      </c>
      <c r="C4214" s="1">
        <f>IF(Systematic[[#This Row],[VariableIndex]]&gt;1,C4213,IF(C4213+1=StepsPerSubsample,0,C4213+1))</f>
        <v>13</v>
      </c>
      <c r="D4214" s="1">
        <f t="shared" si="197"/>
        <v>6</v>
      </c>
      <c r="E4214" s="1" t="str">
        <f>INDEX(Protocol[Mark],MATCH(C4214,Protocol[Step],0))</f>
        <v>12Azd</v>
      </c>
      <c r="F4214" s="151" t="str">
        <f>INDEX(Variables[Variable],MATCH(Systematic[[#This Row],[VariableIndex]],Variables[Index],0))</f>
        <v>FCR (mt: ROX-corr.)</v>
      </c>
      <c r="G4214" s="134">
        <f>Systematic[[#This Row],[Sample]]*1000000+Systematic[[#This Row],[SubSample]]*10000+Systematic[[#This Row],[VariableIndex]]</f>
        <v>11030006</v>
      </c>
      <c r="H4214" s="134">
        <f>Systematic[[#This Row],[SampleVariableLabel]]+100*Systematic[[#This Row],[State]]</f>
        <v>11031306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11</v>
      </c>
      <c r="B4215" s="1">
        <f t="shared" si="199"/>
        <v>3</v>
      </c>
      <c r="C4215" s="1">
        <f>IF(Systematic[[#This Row],[VariableIndex]]&gt;1,C4214,IF(C4214+1=StepsPerSubsample,0,C4214+1))</f>
        <v>13</v>
      </c>
      <c r="D4215" s="1">
        <f t="shared" si="197"/>
        <v>7</v>
      </c>
      <c r="E4215" s="1" t="str">
        <f>INDEX(Protocol[Mark],MATCH(C4215,Protocol[Step],0))</f>
        <v>12Azd</v>
      </c>
      <c r="F4215" s="151" t="str">
        <f>INDEX(Variables[Variable],MATCH(Systematic[[#This Row],[VariableIndex]],Variables[Index],0))</f>
        <v>FCR (mt: ROX-corr.)</v>
      </c>
      <c r="G4215" s="134">
        <f>Systematic[[#This Row],[Sample]]*1000000+Systematic[[#This Row],[SubSample]]*10000+Systematic[[#This Row],[VariableIndex]]</f>
        <v>11030007</v>
      </c>
      <c r="H4215" s="134">
        <f>Systematic[[#This Row],[SampleVariableLabel]]+100*Systematic[[#This Row],[State]]</f>
        <v>11031307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11</v>
      </c>
      <c r="B4216" s="1">
        <f t="shared" si="199"/>
        <v>4</v>
      </c>
      <c r="C4216" s="1">
        <f>IF(Systematic[[#This Row],[VariableIndex]]&gt;1,C4215,IF(C4215+1=StepsPerSubsample,0,C4215+1))</f>
        <v>0</v>
      </c>
      <c r="D4216" s="1">
        <f t="shared" si="197"/>
        <v>1</v>
      </c>
      <c r="E4216" s="1" t="str">
        <f>INDEX(Protocol[Mark],MATCH(C4216,Protocol[Step],0))</f>
        <v>1ce</v>
      </c>
      <c r="F4216" s="151" t="str">
        <f>INDEX(Variables[Variable],MATCH(Systematic[[#This Row],[VariableIndex]],Variables[Index],0))</f>
        <v>O2 concentration</v>
      </c>
      <c r="G4216" s="134">
        <f>Systematic[[#This Row],[Sample]]*1000000+Systematic[[#This Row],[SubSample]]*10000+Systematic[[#This Row],[VariableIndex]]</f>
        <v>11040001</v>
      </c>
      <c r="H4216" s="134">
        <f>Systematic[[#This Row],[SampleVariableLabel]]+100*Systematic[[#This Row],[State]]</f>
        <v>11040001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11</v>
      </c>
      <c r="B4217" s="1">
        <f t="shared" si="199"/>
        <v>4</v>
      </c>
      <c r="C4217" s="1">
        <f>IF(Systematic[[#This Row],[VariableIndex]]&gt;1,C4216,IF(C4216+1=StepsPerSubsample,0,C4216+1))</f>
        <v>0</v>
      </c>
      <c r="D4217" s="1">
        <f t="shared" si="197"/>
        <v>2</v>
      </c>
      <c r="E4217" s="1" t="str">
        <f>INDEX(Protocol[Mark],MATCH(C4217,Protocol[Step],0))</f>
        <v>1ce</v>
      </c>
      <c r="F4217" s="151" t="str">
        <f>INDEX(Variables[Variable],MATCH(Systematic[[#This Row],[VariableIndex]],Variables[Index],0))</f>
        <v>O2 flux per volume</v>
      </c>
      <c r="G4217" s="134">
        <f>Systematic[[#This Row],[Sample]]*1000000+Systematic[[#This Row],[SubSample]]*10000+Systematic[[#This Row],[VariableIndex]]</f>
        <v>11040002</v>
      </c>
      <c r="H4217" s="134">
        <f>Systematic[[#This Row],[SampleVariableLabel]]+100*Systematic[[#This Row],[State]]</f>
        <v>11040002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11</v>
      </c>
      <c r="B4218" s="1">
        <f t="shared" si="199"/>
        <v>4</v>
      </c>
      <c r="C4218" s="1">
        <f>IF(Systematic[[#This Row],[VariableIndex]]&gt;1,C4217,IF(C4217+1=StepsPerSubsample,0,C4217+1))</f>
        <v>0</v>
      </c>
      <c r="D4218" s="1">
        <f t="shared" si="197"/>
        <v>3</v>
      </c>
      <c r="E4218" s="1" t="str">
        <f>INDEX(Protocol[Mark],MATCH(C4218,Protocol[Step],0))</f>
        <v>1ce</v>
      </c>
      <c r="F4218" s="151" t="str">
        <f>INDEX(Variables[Variable],MATCH(Systematic[[#This Row],[VariableIndex]],Variables[Index],0))</f>
        <v>Specific flux</v>
      </c>
      <c r="G4218" s="134">
        <f>Systematic[[#This Row],[Sample]]*1000000+Systematic[[#This Row],[SubSample]]*10000+Systematic[[#This Row],[VariableIndex]]</f>
        <v>11040003</v>
      </c>
      <c r="H4218" s="134">
        <f>Systematic[[#This Row],[SampleVariableLabel]]+100*Systematic[[#This Row],[State]]</f>
        <v>11040003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11</v>
      </c>
      <c r="B4219" s="1">
        <f t="shared" si="199"/>
        <v>4</v>
      </c>
      <c r="C4219" s="1">
        <f>IF(Systematic[[#This Row],[VariableIndex]]&gt;1,C4218,IF(C4218+1=StepsPerSubsample,0,C4218+1))</f>
        <v>0</v>
      </c>
      <c r="D4219" s="1">
        <f t="shared" si="197"/>
        <v>4</v>
      </c>
      <c r="E4219" s="1" t="str">
        <f>INDEX(Protocol[Mark],MATCH(C4219,Protocol[Step],0))</f>
        <v>1ce</v>
      </c>
      <c r="F4219" s="151" t="str">
        <f>INDEX(Variables[Variable],MATCH(Systematic[[#This Row],[VariableIndex]],Variables[Index],0))</f>
        <v>Flux control ratio</v>
      </c>
      <c r="G4219" s="134">
        <f>Systematic[[#This Row],[Sample]]*1000000+Systematic[[#This Row],[SubSample]]*10000+Systematic[[#This Row],[VariableIndex]]</f>
        <v>11040004</v>
      </c>
      <c r="H4219" s="134">
        <f>Systematic[[#This Row],[SampleVariableLabel]]+100*Systematic[[#This Row],[State]]</f>
        <v>11040004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11</v>
      </c>
      <c r="B4220" s="1">
        <f t="shared" si="199"/>
        <v>4</v>
      </c>
      <c r="C4220" s="1">
        <f>IF(Systematic[[#This Row],[VariableIndex]]&gt;1,C4219,IF(C4219+1=StepsPerSubsample,0,C4219+1))</f>
        <v>0</v>
      </c>
      <c r="D4220" s="1">
        <f t="shared" si="197"/>
        <v>5</v>
      </c>
      <c r="E4220" s="1" t="str">
        <f>INDEX(Protocol[Mark],MATCH(C4220,Protocol[Step],0))</f>
        <v>1ce</v>
      </c>
      <c r="F4220" s="151" t="str">
        <f>INDEX(Variables[Variable],MATCH(Systematic[[#This Row],[VariableIndex]],Variables[Index],0))</f>
        <v>Specific flux (mt)</v>
      </c>
      <c r="G4220" s="134">
        <f>Systematic[[#This Row],[Sample]]*1000000+Systematic[[#This Row],[SubSample]]*10000+Systematic[[#This Row],[VariableIndex]]</f>
        <v>11040005</v>
      </c>
      <c r="H4220" s="134">
        <f>Systematic[[#This Row],[SampleVariableLabel]]+100*Systematic[[#This Row],[State]]</f>
        <v>11040005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11</v>
      </c>
      <c r="B4221" s="1">
        <f t="shared" si="199"/>
        <v>4</v>
      </c>
      <c r="C4221" s="1">
        <f>IF(Systematic[[#This Row],[VariableIndex]]&gt;1,C4220,IF(C4220+1=StepsPerSubsample,0,C4220+1))</f>
        <v>0</v>
      </c>
      <c r="D4221" s="1">
        <f t="shared" si="197"/>
        <v>6</v>
      </c>
      <c r="E4221" s="1" t="str">
        <f>INDEX(Protocol[Mark],MATCH(C4221,Protocol[Step],0))</f>
        <v>1ce</v>
      </c>
      <c r="F4221" s="151" t="str">
        <f>INDEX(Variables[Variable],MATCH(Systematic[[#This Row],[VariableIndex]],Variables[Index],0))</f>
        <v>FCR (mt: ROX-corr.)</v>
      </c>
      <c r="G4221" s="134">
        <f>Systematic[[#This Row],[Sample]]*1000000+Systematic[[#This Row],[SubSample]]*10000+Systematic[[#This Row],[VariableIndex]]</f>
        <v>11040006</v>
      </c>
      <c r="H4221" s="134">
        <f>Systematic[[#This Row],[SampleVariableLabel]]+100*Systematic[[#This Row],[State]]</f>
        <v>11040006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11</v>
      </c>
      <c r="B4222" s="1">
        <f t="shared" si="199"/>
        <v>4</v>
      </c>
      <c r="C4222" s="1">
        <f>IF(Systematic[[#This Row],[VariableIndex]]&gt;1,C4221,IF(C4221+1=StepsPerSubsample,0,C4221+1))</f>
        <v>0</v>
      </c>
      <c r="D4222" s="1">
        <f t="shared" si="197"/>
        <v>7</v>
      </c>
      <c r="E4222" s="1" t="str">
        <f>INDEX(Protocol[Mark],MATCH(C4222,Protocol[Step],0))</f>
        <v>1ce</v>
      </c>
      <c r="F4222" s="151" t="str">
        <f>INDEX(Variables[Variable],MATCH(Systematic[[#This Row],[VariableIndex]],Variables[Index],0))</f>
        <v>FCR (mt: ROX-corr.)</v>
      </c>
      <c r="G4222" s="134">
        <f>Systematic[[#This Row],[Sample]]*1000000+Systematic[[#This Row],[SubSample]]*10000+Systematic[[#This Row],[VariableIndex]]</f>
        <v>11040007</v>
      </c>
      <c r="H4222" s="134">
        <f>Systematic[[#This Row],[SampleVariableLabel]]+100*Systematic[[#This Row],[State]]</f>
        <v>11040007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11</v>
      </c>
      <c r="B4223" s="1">
        <f t="shared" si="199"/>
        <v>4</v>
      </c>
      <c r="C4223" s="1">
        <f>IF(Systematic[[#This Row],[VariableIndex]]&gt;1,C4222,IF(C4222+1=StepsPerSubsample,0,C4222+1))</f>
        <v>1</v>
      </c>
      <c r="D4223" s="1">
        <f t="shared" si="197"/>
        <v>1</v>
      </c>
      <c r="E4223" s="1" t="str">
        <f>INDEX(Protocol[Mark],MATCH(C4223,Protocol[Step],0))</f>
        <v>2P10</v>
      </c>
      <c r="F4223" s="151" t="str">
        <f>INDEX(Variables[Variable],MATCH(Systematic[[#This Row],[VariableIndex]],Variables[Index],0))</f>
        <v>O2 concentration</v>
      </c>
      <c r="G4223" s="134">
        <f>Systematic[[#This Row],[Sample]]*1000000+Systematic[[#This Row],[SubSample]]*10000+Systematic[[#This Row],[VariableIndex]]</f>
        <v>11040001</v>
      </c>
      <c r="H4223" s="134">
        <f>Systematic[[#This Row],[SampleVariableLabel]]+100*Systematic[[#This Row],[State]]</f>
        <v>11040101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11</v>
      </c>
      <c r="B4224" s="1">
        <f t="shared" si="199"/>
        <v>4</v>
      </c>
      <c r="C4224" s="1">
        <f>IF(Systematic[[#This Row],[VariableIndex]]&gt;1,C4223,IF(C4223+1=StepsPerSubsample,0,C4223+1))</f>
        <v>1</v>
      </c>
      <c r="D4224" s="1">
        <f t="shared" si="197"/>
        <v>2</v>
      </c>
      <c r="E4224" s="1" t="str">
        <f>INDEX(Protocol[Mark],MATCH(C4224,Protocol[Step],0))</f>
        <v>2P10</v>
      </c>
      <c r="F4224" s="151" t="str">
        <f>INDEX(Variables[Variable],MATCH(Systematic[[#This Row],[VariableIndex]],Variables[Index],0))</f>
        <v>O2 flux per volume</v>
      </c>
      <c r="G4224" s="134">
        <f>Systematic[[#This Row],[Sample]]*1000000+Systematic[[#This Row],[SubSample]]*10000+Systematic[[#This Row],[VariableIndex]]</f>
        <v>11040002</v>
      </c>
      <c r="H4224" s="134">
        <f>Systematic[[#This Row],[SampleVariableLabel]]+100*Systematic[[#This Row],[State]]</f>
        <v>11040102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11</v>
      </c>
      <c r="B4225" s="1">
        <f t="shared" si="199"/>
        <v>4</v>
      </c>
      <c r="C4225" s="1">
        <f>IF(Systematic[[#This Row],[VariableIndex]]&gt;1,C4224,IF(C4224+1=StepsPerSubsample,0,C4224+1))</f>
        <v>1</v>
      </c>
      <c r="D4225" s="1">
        <f t="shared" si="197"/>
        <v>3</v>
      </c>
      <c r="E4225" s="1" t="str">
        <f>INDEX(Protocol[Mark],MATCH(C4225,Protocol[Step],0))</f>
        <v>2P10</v>
      </c>
      <c r="F4225" s="151" t="str">
        <f>INDEX(Variables[Variable],MATCH(Systematic[[#This Row],[VariableIndex]],Variables[Index],0))</f>
        <v>Specific flux</v>
      </c>
      <c r="G4225" s="134">
        <f>Systematic[[#This Row],[Sample]]*1000000+Systematic[[#This Row],[SubSample]]*10000+Systematic[[#This Row],[VariableIndex]]</f>
        <v>11040003</v>
      </c>
      <c r="H4225" s="134">
        <f>Systematic[[#This Row],[SampleVariableLabel]]+100*Systematic[[#This Row],[State]]</f>
        <v>11040103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11</v>
      </c>
      <c r="B4226" s="1">
        <f t="shared" si="199"/>
        <v>4</v>
      </c>
      <c r="C4226" s="1">
        <f>IF(Systematic[[#This Row],[VariableIndex]]&gt;1,C4225,IF(C4225+1=StepsPerSubsample,0,C4225+1))</f>
        <v>1</v>
      </c>
      <c r="D4226" s="1">
        <f t="shared" si="197"/>
        <v>4</v>
      </c>
      <c r="E4226" s="1" t="str">
        <f>INDEX(Protocol[Mark],MATCH(C4226,Protocol[Step],0))</f>
        <v>2P10</v>
      </c>
      <c r="F4226" s="151" t="str">
        <f>INDEX(Variables[Variable],MATCH(Systematic[[#This Row],[VariableIndex]],Variables[Index],0))</f>
        <v>Flux control ratio</v>
      </c>
      <c r="G4226" s="134">
        <f>Systematic[[#This Row],[Sample]]*1000000+Systematic[[#This Row],[SubSample]]*10000+Systematic[[#This Row],[VariableIndex]]</f>
        <v>11040004</v>
      </c>
      <c r="H4226" s="134">
        <f>Systematic[[#This Row],[SampleVariableLabel]]+100*Systematic[[#This Row],[State]]</f>
        <v>11040104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11</v>
      </c>
      <c r="B4227" s="1">
        <f t="shared" si="199"/>
        <v>4</v>
      </c>
      <c r="C4227" s="1">
        <f>IF(Systematic[[#This Row],[VariableIndex]]&gt;1,C4226,IF(C4226+1=StepsPerSubsample,0,C4226+1))</f>
        <v>1</v>
      </c>
      <c r="D4227" s="1">
        <f t="shared" ref="D4227:D4290" si="200">IF(D4226=nVariables,1,D4226+1)</f>
        <v>5</v>
      </c>
      <c r="E4227" s="1" t="str">
        <f>INDEX(Protocol[Mark],MATCH(C4227,Protocol[Step],0))</f>
        <v>2P10</v>
      </c>
      <c r="F4227" s="151" t="str">
        <f>INDEX(Variables[Variable],MATCH(Systematic[[#This Row],[VariableIndex]],Variables[Index],0))</f>
        <v>Specific flux (mt)</v>
      </c>
      <c r="G4227" s="134">
        <f>Systematic[[#This Row],[Sample]]*1000000+Systematic[[#This Row],[SubSample]]*10000+Systematic[[#This Row],[VariableIndex]]</f>
        <v>11040005</v>
      </c>
      <c r="H4227" s="134">
        <f>Systematic[[#This Row],[SampleVariableLabel]]+100*Systematic[[#This Row],[State]]</f>
        <v>11040105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11</v>
      </c>
      <c r="B4228" s="1">
        <f t="shared" si="199"/>
        <v>4</v>
      </c>
      <c r="C4228" s="1">
        <f>IF(Systematic[[#This Row],[VariableIndex]]&gt;1,C4227,IF(C4227+1=StepsPerSubsample,0,C4227+1))</f>
        <v>1</v>
      </c>
      <c r="D4228" s="1">
        <f t="shared" si="200"/>
        <v>6</v>
      </c>
      <c r="E4228" s="1" t="str">
        <f>INDEX(Protocol[Mark],MATCH(C4228,Protocol[Step],0))</f>
        <v>2P10</v>
      </c>
      <c r="F4228" s="151" t="str">
        <f>INDEX(Variables[Variable],MATCH(Systematic[[#This Row],[VariableIndex]],Variables[Index],0))</f>
        <v>FCR (mt: ROX-corr.)</v>
      </c>
      <c r="G4228" s="134">
        <f>Systematic[[#This Row],[Sample]]*1000000+Systematic[[#This Row],[SubSample]]*10000+Systematic[[#This Row],[VariableIndex]]</f>
        <v>11040006</v>
      </c>
      <c r="H4228" s="134">
        <f>Systematic[[#This Row],[SampleVariableLabel]]+100*Systematic[[#This Row],[State]]</f>
        <v>11040106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11</v>
      </c>
      <c r="B4229" s="1">
        <f t="shared" si="199"/>
        <v>4</v>
      </c>
      <c r="C4229" s="1">
        <f>IF(Systematic[[#This Row],[VariableIndex]]&gt;1,C4228,IF(C4228+1=StepsPerSubsample,0,C4228+1))</f>
        <v>1</v>
      </c>
      <c r="D4229" s="1">
        <f t="shared" si="200"/>
        <v>7</v>
      </c>
      <c r="E4229" s="1" t="str">
        <f>INDEX(Protocol[Mark],MATCH(C4229,Protocol[Step],0))</f>
        <v>2P10</v>
      </c>
      <c r="F4229" s="151" t="str">
        <f>INDEX(Variables[Variable],MATCH(Systematic[[#This Row],[VariableIndex]],Variables[Index],0))</f>
        <v>FCR (mt: ROX-corr.)</v>
      </c>
      <c r="G4229" s="134">
        <f>Systematic[[#This Row],[Sample]]*1000000+Systematic[[#This Row],[SubSample]]*10000+Systematic[[#This Row],[VariableIndex]]</f>
        <v>11040007</v>
      </c>
      <c r="H4229" s="134">
        <f>Systematic[[#This Row],[SampleVariableLabel]]+100*Systematic[[#This Row],[State]]</f>
        <v>11040107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11</v>
      </c>
      <c r="B4230" s="1">
        <f t="shared" si="199"/>
        <v>4</v>
      </c>
      <c r="C4230" s="1">
        <f>IF(Systematic[[#This Row],[VariableIndex]]&gt;1,C4229,IF(C4229+1=StepsPerSubsample,0,C4229+1))</f>
        <v>2</v>
      </c>
      <c r="D4230" s="1">
        <f t="shared" si="200"/>
        <v>1</v>
      </c>
      <c r="E4230" s="1" t="str">
        <f>INDEX(Protocol[Mark],MATCH(C4230,Protocol[Step],0))</f>
        <v>3Omy</v>
      </c>
      <c r="F4230" s="151" t="str">
        <f>INDEX(Variables[Variable],MATCH(Systematic[[#This Row],[VariableIndex]],Variables[Index],0))</f>
        <v>O2 concentration</v>
      </c>
      <c r="G4230" s="134">
        <f>Systematic[[#This Row],[Sample]]*1000000+Systematic[[#This Row],[SubSample]]*10000+Systematic[[#This Row],[VariableIndex]]</f>
        <v>11040001</v>
      </c>
      <c r="H4230" s="134">
        <f>Systematic[[#This Row],[SampleVariableLabel]]+100*Systematic[[#This Row],[State]]</f>
        <v>11040201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11</v>
      </c>
      <c r="B4231" s="1">
        <f t="shared" si="199"/>
        <v>4</v>
      </c>
      <c r="C4231" s="1">
        <f>IF(Systematic[[#This Row],[VariableIndex]]&gt;1,C4230,IF(C4230+1=StepsPerSubsample,0,C4230+1))</f>
        <v>2</v>
      </c>
      <c r="D4231" s="1">
        <f t="shared" si="200"/>
        <v>2</v>
      </c>
      <c r="E4231" s="1" t="str">
        <f>INDEX(Protocol[Mark],MATCH(C4231,Protocol[Step],0))</f>
        <v>3Omy</v>
      </c>
      <c r="F4231" s="151" t="str">
        <f>INDEX(Variables[Variable],MATCH(Systematic[[#This Row],[VariableIndex]],Variables[Index],0))</f>
        <v>O2 flux per volume</v>
      </c>
      <c r="G4231" s="134">
        <f>Systematic[[#This Row],[Sample]]*1000000+Systematic[[#This Row],[SubSample]]*10000+Systematic[[#This Row],[VariableIndex]]</f>
        <v>11040002</v>
      </c>
      <c r="H4231" s="134">
        <f>Systematic[[#This Row],[SampleVariableLabel]]+100*Systematic[[#This Row],[State]]</f>
        <v>11040202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11</v>
      </c>
      <c r="B4232" s="1">
        <f t="shared" si="199"/>
        <v>4</v>
      </c>
      <c r="C4232" s="1">
        <f>IF(Systematic[[#This Row],[VariableIndex]]&gt;1,C4231,IF(C4231+1=StepsPerSubsample,0,C4231+1))</f>
        <v>2</v>
      </c>
      <c r="D4232" s="1">
        <f t="shared" si="200"/>
        <v>3</v>
      </c>
      <c r="E4232" s="1" t="str">
        <f>INDEX(Protocol[Mark],MATCH(C4232,Protocol[Step],0))</f>
        <v>3Omy</v>
      </c>
      <c r="F4232" s="151" t="str">
        <f>INDEX(Variables[Variable],MATCH(Systematic[[#This Row],[VariableIndex]],Variables[Index],0))</f>
        <v>Specific flux</v>
      </c>
      <c r="G4232" s="134">
        <f>Systematic[[#This Row],[Sample]]*1000000+Systematic[[#This Row],[SubSample]]*10000+Systematic[[#This Row],[VariableIndex]]</f>
        <v>11040003</v>
      </c>
      <c r="H4232" s="134">
        <f>Systematic[[#This Row],[SampleVariableLabel]]+100*Systematic[[#This Row],[State]]</f>
        <v>11040203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11</v>
      </c>
      <c r="B4233" s="1">
        <f t="shared" si="199"/>
        <v>4</v>
      </c>
      <c r="C4233" s="1">
        <f>IF(Systematic[[#This Row],[VariableIndex]]&gt;1,C4232,IF(C4232+1=StepsPerSubsample,0,C4232+1))</f>
        <v>2</v>
      </c>
      <c r="D4233" s="1">
        <f t="shared" si="200"/>
        <v>4</v>
      </c>
      <c r="E4233" s="1" t="str">
        <f>INDEX(Protocol[Mark],MATCH(C4233,Protocol[Step],0))</f>
        <v>3Omy</v>
      </c>
      <c r="F4233" s="151" t="str">
        <f>INDEX(Variables[Variable],MATCH(Systematic[[#This Row],[VariableIndex]],Variables[Index],0))</f>
        <v>Flux control ratio</v>
      </c>
      <c r="G4233" s="134">
        <f>Systematic[[#This Row],[Sample]]*1000000+Systematic[[#This Row],[SubSample]]*10000+Systematic[[#This Row],[VariableIndex]]</f>
        <v>11040004</v>
      </c>
      <c r="H4233" s="134">
        <f>Systematic[[#This Row],[SampleVariableLabel]]+100*Systematic[[#This Row],[State]]</f>
        <v>11040204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11</v>
      </c>
      <c r="B4234" s="1">
        <f t="shared" si="199"/>
        <v>4</v>
      </c>
      <c r="C4234" s="1">
        <f>IF(Systematic[[#This Row],[VariableIndex]]&gt;1,C4233,IF(C4233+1=StepsPerSubsample,0,C4233+1))</f>
        <v>2</v>
      </c>
      <c r="D4234" s="1">
        <f t="shared" si="200"/>
        <v>5</v>
      </c>
      <c r="E4234" s="1" t="str">
        <f>INDEX(Protocol[Mark],MATCH(C4234,Protocol[Step],0))</f>
        <v>3Omy</v>
      </c>
      <c r="F4234" s="151" t="str">
        <f>INDEX(Variables[Variable],MATCH(Systematic[[#This Row],[VariableIndex]],Variables[Index],0))</f>
        <v>Specific flux (mt)</v>
      </c>
      <c r="G4234" s="134">
        <f>Systematic[[#This Row],[Sample]]*1000000+Systematic[[#This Row],[SubSample]]*10000+Systematic[[#This Row],[VariableIndex]]</f>
        <v>11040005</v>
      </c>
      <c r="H4234" s="134">
        <f>Systematic[[#This Row],[SampleVariableLabel]]+100*Systematic[[#This Row],[State]]</f>
        <v>11040205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11</v>
      </c>
      <c r="B4235" s="1">
        <f t="shared" si="199"/>
        <v>4</v>
      </c>
      <c r="C4235" s="1">
        <f>IF(Systematic[[#This Row],[VariableIndex]]&gt;1,C4234,IF(C4234+1=StepsPerSubsample,0,C4234+1))</f>
        <v>2</v>
      </c>
      <c r="D4235" s="1">
        <f t="shared" si="200"/>
        <v>6</v>
      </c>
      <c r="E4235" s="1" t="str">
        <f>INDEX(Protocol[Mark],MATCH(C4235,Protocol[Step],0))</f>
        <v>3Omy</v>
      </c>
      <c r="F4235" s="151" t="str">
        <f>INDEX(Variables[Variable],MATCH(Systematic[[#This Row],[VariableIndex]],Variables[Index],0))</f>
        <v>FCR (mt: ROX-corr.)</v>
      </c>
      <c r="G4235" s="134">
        <f>Systematic[[#This Row],[Sample]]*1000000+Systematic[[#This Row],[SubSample]]*10000+Systematic[[#This Row],[VariableIndex]]</f>
        <v>11040006</v>
      </c>
      <c r="H4235" s="134">
        <f>Systematic[[#This Row],[SampleVariableLabel]]+100*Systematic[[#This Row],[State]]</f>
        <v>11040206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11</v>
      </c>
      <c r="B4236" s="1">
        <f t="shared" si="199"/>
        <v>4</v>
      </c>
      <c r="C4236" s="1">
        <f>IF(Systematic[[#This Row],[VariableIndex]]&gt;1,C4235,IF(C4235+1=StepsPerSubsample,0,C4235+1))</f>
        <v>2</v>
      </c>
      <c r="D4236" s="1">
        <f t="shared" si="200"/>
        <v>7</v>
      </c>
      <c r="E4236" s="1" t="str">
        <f>INDEX(Protocol[Mark],MATCH(C4236,Protocol[Step],0))</f>
        <v>3Omy</v>
      </c>
      <c r="F4236" s="151" t="str">
        <f>INDEX(Variables[Variable],MATCH(Systematic[[#This Row],[VariableIndex]],Variables[Index],0))</f>
        <v>FCR (mt: ROX-corr.)</v>
      </c>
      <c r="G4236" s="134">
        <f>Systematic[[#This Row],[Sample]]*1000000+Systematic[[#This Row],[SubSample]]*10000+Systematic[[#This Row],[VariableIndex]]</f>
        <v>11040007</v>
      </c>
      <c r="H4236" s="134">
        <f>Systematic[[#This Row],[SampleVariableLabel]]+100*Systematic[[#This Row],[State]]</f>
        <v>11040207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11</v>
      </c>
      <c r="B4237" s="1">
        <f t="shared" si="199"/>
        <v>4</v>
      </c>
      <c r="C4237" s="1">
        <f>IF(Systematic[[#This Row],[VariableIndex]]&gt;1,C4236,IF(C4236+1=StepsPerSubsample,0,C4236+1))</f>
        <v>3</v>
      </c>
      <c r="D4237" s="1">
        <f t="shared" si="200"/>
        <v>1</v>
      </c>
      <c r="E4237" s="1" t="str">
        <f>INDEX(Protocol[Mark],MATCH(C4237,Protocol[Step],0))</f>
        <v>4U</v>
      </c>
      <c r="F4237" s="151" t="str">
        <f>INDEX(Variables[Variable],MATCH(Systematic[[#This Row],[VariableIndex]],Variables[Index],0))</f>
        <v>O2 concentration</v>
      </c>
      <c r="G4237" s="134">
        <f>Systematic[[#This Row],[Sample]]*1000000+Systematic[[#This Row],[SubSample]]*10000+Systematic[[#This Row],[VariableIndex]]</f>
        <v>11040001</v>
      </c>
      <c r="H4237" s="134">
        <f>Systematic[[#This Row],[SampleVariableLabel]]+100*Systematic[[#This Row],[State]]</f>
        <v>11040301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11</v>
      </c>
      <c r="B4238" s="1">
        <f t="shared" si="199"/>
        <v>4</v>
      </c>
      <c r="C4238" s="1">
        <f>IF(Systematic[[#This Row],[VariableIndex]]&gt;1,C4237,IF(C4237+1=StepsPerSubsample,0,C4237+1))</f>
        <v>3</v>
      </c>
      <c r="D4238" s="1">
        <f t="shared" si="200"/>
        <v>2</v>
      </c>
      <c r="E4238" s="1" t="str">
        <f>INDEX(Protocol[Mark],MATCH(C4238,Protocol[Step],0))</f>
        <v>4U</v>
      </c>
      <c r="F4238" s="151" t="str">
        <f>INDEX(Variables[Variable],MATCH(Systematic[[#This Row],[VariableIndex]],Variables[Index],0))</f>
        <v>O2 flux per volume</v>
      </c>
      <c r="G4238" s="134">
        <f>Systematic[[#This Row],[Sample]]*1000000+Systematic[[#This Row],[SubSample]]*10000+Systematic[[#This Row],[VariableIndex]]</f>
        <v>11040002</v>
      </c>
      <c r="H4238" s="134">
        <f>Systematic[[#This Row],[SampleVariableLabel]]+100*Systematic[[#This Row],[State]]</f>
        <v>11040302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11</v>
      </c>
      <c r="B4239" s="1">
        <f t="shared" si="199"/>
        <v>4</v>
      </c>
      <c r="C4239" s="1">
        <f>IF(Systematic[[#This Row],[VariableIndex]]&gt;1,C4238,IF(C4238+1=StepsPerSubsample,0,C4238+1))</f>
        <v>3</v>
      </c>
      <c r="D4239" s="1">
        <f t="shared" si="200"/>
        <v>3</v>
      </c>
      <c r="E4239" s="1" t="str">
        <f>INDEX(Protocol[Mark],MATCH(C4239,Protocol[Step],0))</f>
        <v>4U</v>
      </c>
      <c r="F4239" s="151" t="str">
        <f>INDEX(Variables[Variable],MATCH(Systematic[[#This Row],[VariableIndex]],Variables[Index],0))</f>
        <v>Specific flux</v>
      </c>
      <c r="G4239" s="134">
        <f>Systematic[[#This Row],[Sample]]*1000000+Systematic[[#This Row],[SubSample]]*10000+Systematic[[#This Row],[VariableIndex]]</f>
        <v>11040003</v>
      </c>
      <c r="H4239" s="134">
        <f>Systematic[[#This Row],[SampleVariableLabel]]+100*Systematic[[#This Row],[State]]</f>
        <v>11040303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11</v>
      </c>
      <c r="B4240" s="1">
        <f t="shared" si="199"/>
        <v>4</v>
      </c>
      <c r="C4240" s="1">
        <f>IF(Systematic[[#This Row],[VariableIndex]]&gt;1,C4239,IF(C4239+1=StepsPerSubsample,0,C4239+1))</f>
        <v>3</v>
      </c>
      <c r="D4240" s="1">
        <f t="shared" si="200"/>
        <v>4</v>
      </c>
      <c r="E4240" s="1" t="str">
        <f>INDEX(Protocol[Mark],MATCH(C4240,Protocol[Step],0))</f>
        <v>4U</v>
      </c>
      <c r="F4240" s="151" t="str">
        <f>INDEX(Variables[Variable],MATCH(Systematic[[#This Row],[VariableIndex]],Variables[Index],0))</f>
        <v>Flux control ratio</v>
      </c>
      <c r="G4240" s="134">
        <f>Systematic[[#This Row],[Sample]]*1000000+Systematic[[#This Row],[SubSample]]*10000+Systematic[[#This Row],[VariableIndex]]</f>
        <v>11040004</v>
      </c>
      <c r="H4240" s="134">
        <f>Systematic[[#This Row],[SampleVariableLabel]]+100*Systematic[[#This Row],[State]]</f>
        <v>11040304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11</v>
      </c>
      <c r="B4241" s="1">
        <f t="shared" si="199"/>
        <v>4</v>
      </c>
      <c r="C4241" s="1">
        <f>IF(Systematic[[#This Row],[VariableIndex]]&gt;1,C4240,IF(C4240+1=StepsPerSubsample,0,C4240+1))</f>
        <v>3</v>
      </c>
      <c r="D4241" s="1">
        <f t="shared" si="200"/>
        <v>5</v>
      </c>
      <c r="E4241" s="1" t="str">
        <f>INDEX(Protocol[Mark],MATCH(C4241,Protocol[Step],0))</f>
        <v>4U</v>
      </c>
      <c r="F4241" s="151" t="str">
        <f>INDEX(Variables[Variable],MATCH(Systematic[[#This Row],[VariableIndex]],Variables[Index],0))</f>
        <v>Specific flux (mt)</v>
      </c>
      <c r="G4241" s="134">
        <f>Systematic[[#This Row],[Sample]]*1000000+Systematic[[#This Row],[SubSample]]*10000+Systematic[[#This Row],[VariableIndex]]</f>
        <v>11040005</v>
      </c>
      <c r="H4241" s="134">
        <f>Systematic[[#This Row],[SampleVariableLabel]]+100*Systematic[[#This Row],[State]]</f>
        <v>11040305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11</v>
      </c>
      <c r="B4242" s="1">
        <f t="shared" si="199"/>
        <v>4</v>
      </c>
      <c r="C4242" s="1">
        <f>IF(Systematic[[#This Row],[VariableIndex]]&gt;1,C4241,IF(C4241+1=StepsPerSubsample,0,C4241+1))</f>
        <v>3</v>
      </c>
      <c r="D4242" s="1">
        <f t="shared" si="200"/>
        <v>6</v>
      </c>
      <c r="E4242" s="1" t="str">
        <f>INDEX(Protocol[Mark],MATCH(C4242,Protocol[Step],0))</f>
        <v>4U</v>
      </c>
      <c r="F4242" s="151" t="str">
        <f>INDEX(Variables[Variable],MATCH(Systematic[[#This Row],[VariableIndex]],Variables[Index],0))</f>
        <v>FCR (mt: ROX-corr.)</v>
      </c>
      <c r="G4242" s="134">
        <f>Systematic[[#This Row],[Sample]]*1000000+Systematic[[#This Row],[SubSample]]*10000+Systematic[[#This Row],[VariableIndex]]</f>
        <v>11040006</v>
      </c>
      <c r="H4242" s="134">
        <f>Systematic[[#This Row],[SampleVariableLabel]]+100*Systematic[[#This Row],[State]]</f>
        <v>11040306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11</v>
      </c>
      <c r="B4243" s="1">
        <f t="shared" si="199"/>
        <v>4</v>
      </c>
      <c r="C4243" s="1">
        <f>IF(Systematic[[#This Row],[VariableIndex]]&gt;1,C4242,IF(C4242+1=StepsPerSubsample,0,C4242+1))</f>
        <v>3</v>
      </c>
      <c r="D4243" s="1">
        <f t="shared" si="200"/>
        <v>7</v>
      </c>
      <c r="E4243" s="1" t="str">
        <f>INDEX(Protocol[Mark],MATCH(C4243,Protocol[Step],0))</f>
        <v>4U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11040007</v>
      </c>
      <c r="H4243" s="134">
        <f>Systematic[[#This Row],[SampleVariableLabel]]+100*Systematic[[#This Row],[State]]</f>
        <v>11040307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11</v>
      </c>
      <c r="B4244" s="1">
        <f t="shared" si="199"/>
        <v>4</v>
      </c>
      <c r="C4244" s="1">
        <f>IF(Systematic[[#This Row],[VariableIndex]]&gt;1,C4243,IF(C4243+1=StepsPerSubsample,0,C4243+1))</f>
        <v>4</v>
      </c>
      <c r="D4244" s="1">
        <f t="shared" si="200"/>
        <v>1</v>
      </c>
      <c r="E4244" s="1" t="str">
        <f>INDEX(Protocol[Mark],MATCH(C4244,Protocol[Step],0))</f>
        <v>5Glc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11040001</v>
      </c>
      <c r="H4244" s="134">
        <f>Systematic[[#This Row],[SampleVariableLabel]]+100*Systematic[[#This Row],[State]]</f>
        <v>11040401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11</v>
      </c>
      <c r="B4245" s="1">
        <f t="shared" si="199"/>
        <v>4</v>
      </c>
      <c r="C4245" s="1">
        <f>IF(Systematic[[#This Row],[VariableIndex]]&gt;1,C4244,IF(C4244+1=StepsPerSubsample,0,C4244+1))</f>
        <v>4</v>
      </c>
      <c r="D4245" s="1">
        <f t="shared" si="200"/>
        <v>2</v>
      </c>
      <c r="E4245" s="1" t="str">
        <f>INDEX(Protocol[Mark],MATCH(C4245,Protocol[Step],0))</f>
        <v>5Glc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11040002</v>
      </c>
      <c r="H4245" s="134">
        <f>Systematic[[#This Row],[SampleVariableLabel]]+100*Systematic[[#This Row],[State]]</f>
        <v>11040402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11</v>
      </c>
      <c r="B4246" s="1">
        <f t="shared" si="199"/>
        <v>4</v>
      </c>
      <c r="C4246" s="1">
        <f>IF(Systematic[[#This Row],[VariableIndex]]&gt;1,C4245,IF(C4245+1=StepsPerSubsample,0,C4245+1))</f>
        <v>4</v>
      </c>
      <c r="D4246" s="1">
        <f t="shared" si="200"/>
        <v>3</v>
      </c>
      <c r="E4246" s="1" t="str">
        <f>INDEX(Protocol[Mark],MATCH(C4246,Protocol[Step],0))</f>
        <v>5Glc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11040003</v>
      </c>
      <c r="H4246" s="134">
        <f>Systematic[[#This Row],[SampleVariableLabel]]+100*Systematic[[#This Row],[State]]</f>
        <v>11040403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11</v>
      </c>
      <c r="B4247" s="1">
        <f t="shared" si="199"/>
        <v>4</v>
      </c>
      <c r="C4247" s="1">
        <f>IF(Systematic[[#This Row],[VariableIndex]]&gt;1,C4246,IF(C4246+1=StepsPerSubsample,0,C4246+1))</f>
        <v>4</v>
      </c>
      <c r="D4247" s="1">
        <f t="shared" si="200"/>
        <v>4</v>
      </c>
      <c r="E4247" s="1" t="str">
        <f>INDEX(Protocol[Mark],MATCH(C4247,Protocol[Step],0))</f>
        <v>5Glc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11040004</v>
      </c>
      <c r="H4247" s="134">
        <f>Systematic[[#This Row],[SampleVariableLabel]]+100*Systematic[[#This Row],[State]]</f>
        <v>11040404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11</v>
      </c>
      <c r="B4248" s="1">
        <f t="shared" si="199"/>
        <v>4</v>
      </c>
      <c r="C4248" s="1">
        <f>IF(Systematic[[#This Row],[VariableIndex]]&gt;1,C4247,IF(C4247+1=StepsPerSubsample,0,C4247+1))</f>
        <v>4</v>
      </c>
      <c r="D4248" s="1">
        <f t="shared" si="200"/>
        <v>5</v>
      </c>
      <c r="E4248" s="1" t="str">
        <f>INDEX(Protocol[Mark],MATCH(C4248,Protocol[Step],0))</f>
        <v>5Glc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11040005</v>
      </c>
      <c r="H4248" s="134">
        <f>Systematic[[#This Row],[SampleVariableLabel]]+100*Systematic[[#This Row],[State]]</f>
        <v>11040405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11</v>
      </c>
      <c r="B4249" s="1">
        <f t="shared" si="199"/>
        <v>4</v>
      </c>
      <c r="C4249" s="1">
        <f>IF(Systematic[[#This Row],[VariableIndex]]&gt;1,C4248,IF(C4248+1=StepsPerSubsample,0,C4248+1))</f>
        <v>4</v>
      </c>
      <c r="D4249" s="1">
        <f t="shared" si="200"/>
        <v>6</v>
      </c>
      <c r="E4249" s="1" t="str">
        <f>INDEX(Protocol[Mark],MATCH(C4249,Protocol[Step],0))</f>
        <v>5Glc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11040006</v>
      </c>
      <c r="H4249" s="134">
        <f>Systematic[[#This Row],[SampleVariableLabel]]+100*Systematic[[#This Row],[State]]</f>
        <v>11040406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11</v>
      </c>
      <c r="B4250" s="1">
        <f t="shared" si="199"/>
        <v>4</v>
      </c>
      <c r="C4250" s="1">
        <f>IF(Systematic[[#This Row],[VariableIndex]]&gt;1,C4249,IF(C4249+1=StepsPerSubsample,0,C4249+1))</f>
        <v>4</v>
      </c>
      <c r="D4250" s="1">
        <f t="shared" si="200"/>
        <v>7</v>
      </c>
      <c r="E4250" s="1" t="str">
        <f>INDEX(Protocol[Mark],MATCH(C4250,Protocol[Step],0))</f>
        <v>5Glc</v>
      </c>
      <c r="F4250" s="151" t="str">
        <f>INDEX(Variables[Variable],MATCH(Systematic[[#This Row],[VariableIndex]],Variables[Index],0))</f>
        <v>FCR (mt: ROX-corr.)</v>
      </c>
      <c r="G4250" s="134">
        <f>Systematic[[#This Row],[Sample]]*1000000+Systematic[[#This Row],[SubSample]]*10000+Systematic[[#This Row],[VariableIndex]]</f>
        <v>11040007</v>
      </c>
      <c r="H4250" s="134">
        <f>Systematic[[#This Row],[SampleVariableLabel]]+100*Systematic[[#This Row],[State]]</f>
        <v>11040407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11</v>
      </c>
      <c r="B4251" s="1">
        <f t="shared" si="199"/>
        <v>4</v>
      </c>
      <c r="C4251" s="1">
        <f>IF(Systematic[[#This Row],[VariableIndex]]&gt;1,C4250,IF(C4250+1=StepsPerSubsample,0,C4250+1))</f>
        <v>5</v>
      </c>
      <c r="D4251" s="1">
        <f t="shared" si="200"/>
        <v>1</v>
      </c>
      <c r="E4251" s="1" t="str">
        <f>INDEX(Protocol[Mark],MATCH(C4251,Protocol[Step],0))</f>
        <v>6M2</v>
      </c>
      <c r="F4251" s="151" t="str">
        <f>INDEX(Variables[Variable],MATCH(Systematic[[#This Row],[VariableIndex]],Variables[Index],0))</f>
        <v>O2 concentration</v>
      </c>
      <c r="G4251" s="134">
        <f>Systematic[[#This Row],[Sample]]*1000000+Systematic[[#This Row],[SubSample]]*10000+Systematic[[#This Row],[VariableIndex]]</f>
        <v>11040001</v>
      </c>
      <c r="H4251" s="134">
        <f>Systematic[[#This Row],[SampleVariableLabel]]+100*Systematic[[#This Row],[State]]</f>
        <v>11040501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11</v>
      </c>
      <c r="B4252" s="1">
        <f t="shared" si="199"/>
        <v>4</v>
      </c>
      <c r="C4252" s="1">
        <f>IF(Systematic[[#This Row],[VariableIndex]]&gt;1,C4251,IF(C4251+1=StepsPerSubsample,0,C4251+1))</f>
        <v>5</v>
      </c>
      <c r="D4252" s="1">
        <f t="shared" si="200"/>
        <v>2</v>
      </c>
      <c r="E4252" s="1" t="str">
        <f>INDEX(Protocol[Mark],MATCH(C4252,Protocol[Step],0))</f>
        <v>6M2</v>
      </c>
      <c r="F4252" s="151" t="str">
        <f>INDEX(Variables[Variable],MATCH(Systematic[[#This Row],[VariableIndex]],Variables[Index],0))</f>
        <v>O2 flux per volume</v>
      </c>
      <c r="G4252" s="134">
        <f>Systematic[[#This Row],[Sample]]*1000000+Systematic[[#This Row],[SubSample]]*10000+Systematic[[#This Row],[VariableIndex]]</f>
        <v>11040002</v>
      </c>
      <c r="H4252" s="134">
        <f>Systematic[[#This Row],[SampleVariableLabel]]+100*Systematic[[#This Row],[State]]</f>
        <v>11040502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11</v>
      </c>
      <c r="B4253" s="1">
        <f t="shared" si="199"/>
        <v>4</v>
      </c>
      <c r="C4253" s="1">
        <f>IF(Systematic[[#This Row],[VariableIndex]]&gt;1,C4252,IF(C4252+1=StepsPerSubsample,0,C4252+1))</f>
        <v>5</v>
      </c>
      <c r="D4253" s="1">
        <f t="shared" si="200"/>
        <v>3</v>
      </c>
      <c r="E4253" s="1" t="str">
        <f>INDEX(Protocol[Mark],MATCH(C4253,Protocol[Step],0))</f>
        <v>6M2</v>
      </c>
      <c r="F4253" s="151" t="str">
        <f>INDEX(Variables[Variable],MATCH(Systematic[[#This Row],[VariableIndex]],Variables[Index],0))</f>
        <v>Specific flux</v>
      </c>
      <c r="G4253" s="134">
        <f>Systematic[[#This Row],[Sample]]*1000000+Systematic[[#This Row],[SubSample]]*10000+Systematic[[#This Row],[VariableIndex]]</f>
        <v>11040003</v>
      </c>
      <c r="H4253" s="134">
        <f>Systematic[[#This Row],[SampleVariableLabel]]+100*Systematic[[#This Row],[State]]</f>
        <v>11040503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11</v>
      </c>
      <c r="B4254" s="1">
        <f t="shared" si="199"/>
        <v>4</v>
      </c>
      <c r="C4254" s="1">
        <f>IF(Systematic[[#This Row],[VariableIndex]]&gt;1,C4253,IF(C4253+1=StepsPerSubsample,0,C4253+1))</f>
        <v>5</v>
      </c>
      <c r="D4254" s="1">
        <f t="shared" si="200"/>
        <v>4</v>
      </c>
      <c r="E4254" s="1" t="str">
        <f>INDEX(Protocol[Mark],MATCH(C4254,Protocol[Step],0))</f>
        <v>6M2</v>
      </c>
      <c r="F4254" s="151" t="str">
        <f>INDEX(Variables[Variable],MATCH(Systematic[[#This Row],[VariableIndex]],Variables[Index],0))</f>
        <v>Flux control ratio</v>
      </c>
      <c r="G4254" s="134">
        <f>Systematic[[#This Row],[Sample]]*1000000+Systematic[[#This Row],[SubSample]]*10000+Systematic[[#This Row],[VariableIndex]]</f>
        <v>11040004</v>
      </c>
      <c r="H4254" s="134">
        <f>Systematic[[#This Row],[SampleVariableLabel]]+100*Systematic[[#This Row],[State]]</f>
        <v>11040504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11</v>
      </c>
      <c r="B4255" s="1">
        <f t="shared" si="199"/>
        <v>4</v>
      </c>
      <c r="C4255" s="1">
        <f>IF(Systematic[[#This Row],[VariableIndex]]&gt;1,C4254,IF(C4254+1=StepsPerSubsample,0,C4254+1))</f>
        <v>5</v>
      </c>
      <c r="D4255" s="1">
        <f t="shared" si="200"/>
        <v>5</v>
      </c>
      <c r="E4255" s="1" t="str">
        <f>INDEX(Protocol[Mark],MATCH(C4255,Protocol[Step],0))</f>
        <v>6M2</v>
      </c>
      <c r="F4255" s="151" t="str">
        <f>INDEX(Variables[Variable],MATCH(Systematic[[#This Row],[VariableIndex]],Variables[Index],0))</f>
        <v>Specific flux (mt)</v>
      </c>
      <c r="G4255" s="134">
        <f>Systematic[[#This Row],[Sample]]*1000000+Systematic[[#This Row],[SubSample]]*10000+Systematic[[#This Row],[VariableIndex]]</f>
        <v>11040005</v>
      </c>
      <c r="H4255" s="134">
        <f>Systematic[[#This Row],[SampleVariableLabel]]+100*Systematic[[#This Row],[State]]</f>
        <v>11040505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11</v>
      </c>
      <c r="B4256" s="1">
        <f t="shared" si="199"/>
        <v>4</v>
      </c>
      <c r="C4256" s="1">
        <f>IF(Systematic[[#This Row],[VariableIndex]]&gt;1,C4255,IF(C4255+1=StepsPerSubsample,0,C4255+1))</f>
        <v>5</v>
      </c>
      <c r="D4256" s="1">
        <f t="shared" si="200"/>
        <v>6</v>
      </c>
      <c r="E4256" s="1" t="str">
        <f>INDEX(Protocol[Mark],MATCH(C4256,Protocol[Step],0))</f>
        <v>6M2</v>
      </c>
      <c r="F4256" s="151" t="str">
        <f>INDEX(Variables[Variable],MATCH(Systematic[[#This Row],[VariableIndex]],Variables[Index],0))</f>
        <v>FCR (mt: ROX-corr.)</v>
      </c>
      <c r="G4256" s="134">
        <f>Systematic[[#This Row],[Sample]]*1000000+Systematic[[#This Row],[SubSample]]*10000+Systematic[[#This Row],[VariableIndex]]</f>
        <v>11040006</v>
      </c>
      <c r="H4256" s="134">
        <f>Systematic[[#This Row],[SampleVariableLabel]]+100*Systematic[[#This Row],[State]]</f>
        <v>11040506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11</v>
      </c>
      <c r="B4257" s="1">
        <f t="shared" si="199"/>
        <v>4</v>
      </c>
      <c r="C4257" s="1">
        <f>IF(Systematic[[#This Row],[VariableIndex]]&gt;1,C4256,IF(C4256+1=StepsPerSubsample,0,C4256+1))</f>
        <v>5</v>
      </c>
      <c r="D4257" s="1">
        <f t="shared" si="200"/>
        <v>7</v>
      </c>
      <c r="E4257" s="1" t="str">
        <f>INDEX(Protocol[Mark],MATCH(C4257,Protocol[Step],0))</f>
        <v>6M2</v>
      </c>
      <c r="F4257" s="151" t="str">
        <f>INDEX(Variables[Variable],MATCH(Systematic[[#This Row],[VariableIndex]],Variables[Index],0))</f>
        <v>FCR (mt: ROX-corr.)</v>
      </c>
      <c r="G4257" s="134">
        <f>Systematic[[#This Row],[Sample]]*1000000+Systematic[[#This Row],[SubSample]]*10000+Systematic[[#This Row],[VariableIndex]]</f>
        <v>11040007</v>
      </c>
      <c r="H4257" s="134">
        <f>Systematic[[#This Row],[SampleVariableLabel]]+100*Systematic[[#This Row],[State]]</f>
        <v>11040507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11</v>
      </c>
      <c r="B4258" s="1">
        <f t="shared" si="199"/>
        <v>4</v>
      </c>
      <c r="C4258" s="1">
        <f>IF(Systematic[[#This Row],[VariableIndex]]&gt;1,C4257,IF(C4257+1=StepsPerSubsample,0,C4257+1))</f>
        <v>6</v>
      </c>
      <c r="D4258" s="1">
        <f t="shared" si="200"/>
        <v>1</v>
      </c>
      <c r="E4258" s="1" t="str">
        <f>INDEX(Protocol[Mark],MATCH(C4258,Protocol[Step],0))</f>
        <v>7Rot</v>
      </c>
      <c r="F4258" s="151" t="str">
        <f>INDEX(Variables[Variable],MATCH(Systematic[[#This Row],[VariableIndex]],Variables[Index],0))</f>
        <v>O2 concentration</v>
      </c>
      <c r="G4258" s="134">
        <f>Systematic[[#This Row],[Sample]]*1000000+Systematic[[#This Row],[SubSample]]*10000+Systematic[[#This Row],[VariableIndex]]</f>
        <v>11040001</v>
      </c>
      <c r="H4258" s="134">
        <f>Systematic[[#This Row],[SampleVariableLabel]]+100*Systematic[[#This Row],[State]]</f>
        <v>11040601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11</v>
      </c>
      <c r="B4259" s="1">
        <f t="shared" si="199"/>
        <v>4</v>
      </c>
      <c r="C4259" s="1">
        <f>IF(Systematic[[#This Row],[VariableIndex]]&gt;1,C4258,IF(C4258+1=StepsPerSubsample,0,C4258+1))</f>
        <v>6</v>
      </c>
      <c r="D4259" s="1">
        <f t="shared" si="200"/>
        <v>2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O2 flux per volume</v>
      </c>
      <c r="G4259" s="134">
        <f>Systematic[[#This Row],[Sample]]*1000000+Systematic[[#This Row],[SubSample]]*10000+Systematic[[#This Row],[VariableIndex]]</f>
        <v>11040002</v>
      </c>
      <c r="H4259" s="134">
        <f>Systematic[[#This Row],[SampleVariableLabel]]+100*Systematic[[#This Row],[State]]</f>
        <v>11040602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11</v>
      </c>
      <c r="B4260" s="1">
        <f t="shared" si="199"/>
        <v>4</v>
      </c>
      <c r="C4260" s="1">
        <f>IF(Systematic[[#This Row],[VariableIndex]]&gt;1,C4259,IF(C4259+1=StepsPerSubsample,0,C4259+1))</f>
        <v>6</v>
      </c>
      <c r="D4260" s="1">
        <f t="shared" si="200"/>
        <v>3</v>
      </c>
      <c r="E4260" s="1" t="str">
        <f>INDEX(Protocol[Mark],MATCH(C4260,Protocol[Step],0))</f>
        <v>7Rot</v>
      </c>
      <c r="F4260" s="151" t="str">
        <f>INDEX(Variables[Variable],MATCH(Systematic[[#This Row],[VariableIndex]],Variables[Index],0))</f>
        <v>Specific flux</v>
      </c>
      <c r="G4260" s="134">
        <f>Systematic[[#This Row],[Sample]]*1000000+Systematic[[#This Row],[SubSample]]*10000+Systematic[[#This Row],[VariableIndex]]</f>
        <v>11040003</v>
      </c>
      <c r="H4260" s="134">
        <f>Systematic[[#This Row],[SampleVariableLabel]]+100*Systematic[[#This Row],[State]]</f>
        <v>11040603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11</v>
      </c>
      <c r="B4261" s="1">
        <f t="shared" si="199"/>
        <v>4</v>
      </c>
      <c r="C4261" s="1">
        <f>IF(Systematic[[#This Row],[VariableIndex]]&gt;1,C4260,IF(C4260+1=StepsPerSubsample,0,C4260+1))</f>
        <v>6</v>
      </c>
      <c r="D4261" s="1">
        <f t="shared" si="200"/>
        <v>4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Flux control ratio</v>
      </c>
      <c r="G4261" s="134">
        <f>Systematic[[#This Row],[Sample]]*1000000+Systematic[[#This Row],[SubSample]]*10000+Systematic[[#This Row],[VariableIndex]]</f>
        <v>11040004</v>
      </c>
      <c r="H4261" s="134">
        <f>Systematic[[#This Row],[SampleVariableLabel]]+100*Systematic[[#This Row],[State]]</f>
        <v>11040604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11</v>
      </c>
      <c r="B4262" s="1">
        <f t="shared" si="199"/>
        <v>4</v>
      </c>
      <c r="C4262" s="1">
        <f>IF(Systematic[[#This Row],[VariableIndex]]&gt;1,C4261,IF(C4261+1=StepsPerSubsample,0,C4261+1))</f>
        <v>6</v>
      </c>
      <c r="D4262" s="1">
        <f t="shared" si="200"/>
        <v>5</v>
      </c>
      <c r="E4262" s="1" t="str">
        <f>INDEX(Protocol[Mark],MATCH(C4262,Protocol[Step],0))</f>
        <v>7Rot</v>
      </c>
      <c r="F4262" s="151" t="str">
        <f>INDEX(Variables[Variable],MATCH(Systematic[[#This Row],[VariableIndex]],Variables[Index],0))</f>
        <v>Specific flux (mt)</v>
      </c>
      <c r="G4262" s="134">
        <f>Systematic[[#This Row],[Sample]]*1000000+Systematic[[#This Row],[SubSample]]*10000+Systematic[[#This Row],[VariableIndex]]</f>
        <v>11040005</v>
      </c>
      <c r="H4262" s="134">
        <f>Systematic[[#This Row],[SampleVariableLabel]]+100*Systematic[[#This Row],[State]]</f>
        <v>11040605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11</v>
      </c>
      <c r="B4263" s="1">
        <f t="shared" si="199"/>
        <v>4</v>
      </c>
      <c r="C4263" s="1">
        <f>IF(Systematic[[#This Row],[VariableIndex]]&gt;1,C4262,IF(C4262+1=StepsPerSubsample,0,C4262+1))</f>
        <v>6</v>
      </c>
      <c r="D4263" s="1">
        <f t="shared" si="200"/>
        <v>6</v>
      </c>
      <c r="E4263" s="1" t="str">
        <f>INDEX(Protocol[Mark],MATCH(C4263,Protocol[Step],0))</f>
        <v>7Rot</v>
      </c>
      <c r="F4263" s="151" t="str">
        <f>INDEX(Variables[Variable],MATCH(Systematic[[#This Row],[VariableIndex]],Variables[Index],0))</f>
        <v>FCR (mt: ROX-corr.)</v>
      </c>
      <c r="G4263" s="134">
        <f>Systematic[[#This Row],[Sample]]*1000000+Systematic[[#This Row],[SubSample]]*10000+Systematic[[#This Row],[VariableIndex]]</f>
        <v>11040006</v>
      </c>
      <c r="H4263" s="134">
        <f>Systematic[[#This Row],[SampleVariableLabel]]+100*Systematic[[#This Row],[State]]</f>
        <v>11040606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11</v>
      </c>
      <c r="B4264" s="1">
        <f t="shared" si="199"/>
        <v>4</v>
      </c>
      <c r="C4264" s="1">
        <f>IF(Systematic[[#This Row],[VariableIndex]]&gt;1,C4263,IF(C4263+1=StepsPerSubsample,0,C4263+1))</f>
        <v>6</v>
      </c>
      <c r="D4264" s="1">
        <f t="shared" si="200"/>
        <v>7</v>
      </c>
      <c r="E4264" s="1" t="str">
        <f>INDEX(Protocol[Mark],MATCH(C4264,Protocol[Step],0))</f>
        <v>7Rot</v>
      </c>
      <c r="F4264" s="151" t="str">
        <f>INDEX(Variables[Variable],MATCH(Systematic[[#This Row],[VariableIndex]],Variables[Index],0))</f>
        <v>FCR (mt: ROX-corr.)</v>
      </c>
      <c r="G4264" s="134">
        <f>Systematic[[#This Row],[Sample]]*1000000+Systematic[[#This Row],[SubSample]]*10000+Systematic[[#This Row],[VariableIndex]]</f>
        <v>11040007</v>
      </c>
      <c r="H4264" s="134">
        <f>Systematic[[#This Row],[SampleVariableLabel]]+100*Systematic[[#This Row],[State]]</f>
        <v>11040607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11</v>
      </c>
      <c r="B4265" s="1">
        <f t="shared" ref="B4265:B4328" si="202">IF(OR(C4265&gt;0,D4265&gt;1),B4264,IF(B4264=SubsamplesPerSample,1,B4264+1))</f>
        <v>4</v>
      </c>
      <c r="C4265" s="1">
        <f>IF(Systematic[[#This Row],[VariableIndex]]&gt;1,C4264,IF(C4264+1=StepsPerSubsample,0,C4264+1))</f>
        <v>7</v>
      </c>
      <c r="D4265" s="1">
        <f t="shared" si="200"/>
        <v>1</v>
      </c>
      <c r="E4265" s="1" t="str">
        <f>INDEX(Protocol[Mark],MATCH(C4265,Protocol[Step],0))</f>
        <v>8S</v>
      </c>
      <c r="F4265" s="151" t="str">
        <f>INDEX(Variables[Variable],MATCH(Systematic[[#This Row],[VariableIndex]],Variables[Index],0))</f>
        <v>O2 concentration</v>
      </c>
      <c r="G4265" s="134">
        <f>Systematic[[#This Row],[Sample]]*1000000+Systematic[[#This Row],[SubSample]]*10000+Systematic[[#This Row],[VariableIndex]]</f>
        <v>11040001</v>
      </c>
      <c r="H4265" s="134">
        <f>Systematic[[#This Row],[SampleVariableLabel]]+100*Systematic[[#This Row],[State]]</f>
        <v>11040701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11</v>
      </c>
      <c r="B4266" s="1">
        <f t="shared" si="202"/>
        <v>4</v>
      </c>
      <c r="C4266" s="1">
        <f>IF(Systematic[[#This Row],[VariableIndex]]&gt;1,C4265,IF(C4265+1=StepsPerSubsample,0,C4265+1))</f>
        <v>7</v>
      </c>
      <c r="D4266" s="1">
        <f t="shared" si="200"/>
        <v>2</v>
      </c>
      <c r="E4266" s="1" t="str">
        <f>INDEX(Protocol[Mark],MATCH(C4266,Protocol[Step],0))</f>
        <v>8S</v>
      </c>
      <c r="F4266" s="151" t="str">
        <f>INDEX(Variables[Variable],MATCH(Systematic[[#This Row],[VariableIndex]],Variables[Index],0))</f>
        <v>O2 flux per volume</v>
      </c>
      <c r="G4266" s="134">
        <f>Systematic[[#This Row],[Sample]]*1000000+Systematic[[#This Row],[SubSample]]*10000+Systematic[[#This Row],[VariableIndex]]</f>
        <v>11040002</v>
      </c>
      <c r="H4266" s="134">
        <f>Systematic[[#This Row],[SampleVariableLabel]]+100*Systematic[[#This Row],[State]]</f>
        <v>11040702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11</v>
      </c>
      <c r="B4267" s="1">
        <f t="shared" si="202"/>
        <v>4</v>
      </c>
      <c r="C4267" s="1">
        <f>IF(Systematic[[#This Row],[VariableIndex]]&gt;1,C4266,IF(C4266+1=StepsPerSubsample,0,C4266+1))</f>
        <v>7</v>
      </c>
      <c r="D4267" s="1">
        <f t="shared" si="200"/>
        <v>3</v>
      </c>
      <c r="E4267" s="1" t="str">
        <f>INDEX(Protocol[Mark],MATCH(C4267,Protocol[Step],0))</f>
        <v>8S</v>
      </c>
      <c r="F4267" s="151" t="str">
        <f>INDEX(Variables[Variable],MATCH(Systematic[[#This Row],[VariableIndex]],Variables[Index],0))</f>
        <v>Specific flux</v>
      </c>
      <c r="G4267" s="134">
        <f>Systematic[[#This Row],[Sample]]*1000000+Systematic[[#This Row],[SubSample]]*10000+Systematic[[#This Row],[VariableIndex]]</f>
        <v>11040003</v>
      </c>
      <c r="H4267" s="134">
        <f>Systematic[[#This Row],[SampleVariableLabel]]+100*Systematic[[#This Row],[State]]</f>
        <v>11040703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11</v>
      </c>
      <c r="B4268" s="1">
        <f t="shared" si="202"/>
        <v>4</v>
      </c>
      <c r="C4268" s="1">
        <f>IF(Systematic[[#This Row],[VariableIndex]]&gt;1,C4267,IF(C4267+1=StepsPerSubsample,0,C4267+1))</f>
        <v>7</v>
      </c>
      <c r="D4268" s="1">
        <f t="shared" si="200"/>
        <v>4</v>
      </c>
      <c r="E4268" s="1" t="str">
        <f>INDEX(Protocol[Mark],MATCH(C4268,Protocol[Step],0))</f>
        <v>8S</v>
      </c>
      <c r="F4268" s="151" t="str">
        <f>INDEX(Variables[Variable],MATCH(Systematic[[#This Row],[VariableIndex]],Variables[Index],0))</f>
        <v>Flux control ratio</v>
      </c>
      <c r="G4268" s="134">
        <f>Systematic[[#This Row],[Sample]]*1000000+Systematic[[#This Row],[SubSample]]*10000+Systematic[[#This Row],[VariableIndex]]</f>
        <v>11040004</v>
      </c>
      <c r="H4268" s="134">
        <f>Systematic[[#This Row],[SampleVariableLabel]]+100*Systematic[[#This Row],[State]]</f>
        <v>11040704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11</v>
      </c>
      <c r="B4269" s="1">
        <f t="shared" si="202"/>
        <v>4</v>
      </c>
      <c r="C4269" s="1">
        <f>IF(Systematic[[#This Row],[VariableIndex]]&gt;1,C4268,IF(C4268+1=StepsPerSubsample,0,C4268+1))</f>
        <v>7</v>
      </c>
      <c r="D4269" s="1">
        <f t="shared" si="200"/>
        <v>5</v>
      </c>
      <c r="E4269" s="1" t="str">
        <f>INDEX(Protocol[Mark],MATCH(C4269,Protocol[Step],0))</f>
        <v>8S</v>
      </c>
      <c r="F4269" s="151" t="str">
        <f>INDEX(Variables[Variable],MATCH(Systematic[[#This Row],[VariableIndex]],Variables[Index],0))</f>
        <v>Specific flux (mt)</v>
      </c>
      <c r="G4269" s="134">
        <f>Systematic[[#This Row],[Sample]]*1000000+Systematic[[#This Row],[SubSample]]*10000+Systematic[[#This Row],[VariableIndex]]</f>
        <v>11040005</v>
      </c>
      <c r="H4269" s="134">
        <f>Systematic[[#This Row],[SampleVariableLabel]]+100*Systematic[[#This Row],[State]]</f>
        <v>11040705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11</v>
      </c>
      <c r="B4270" s="1">
        <f t="shared" si="202"/>
        <v>4</v>
      </c>
      <c r="C4270" s="1">
        <f>IF(Systematic[[#This Row],[VariableIndex]]&gt;1,C4269,IF(C4269+1=StepsPerSubsample,0,C4269+1))</f>
        <v>7</v>
      </c>
      <c r="D4270" s="1">
        <f t="shared" si="200"/>
        <v>6</v>
      </c>
      <c r="E4270" s="1" t="str">
        <f>INDEX(Protocol[Mark],MATCH(C4270,Protocol[Step],0))</f>
        <v>8S</v>
      </c>
      <c r="F4270" s="151" t="str">
        <f>INDEX(Variables[Variable],MATCH(Systematic[[#This Row],[VariableIndex]],Variables[Index],0))</f>
        <v>FCR (mt: ROX-corr.)</v>
      </c>
      <c r="G4270" s="134">
        <f>Systematic[[#This Row],[Sample]]*1000000+Systematic[[#This Row],[SubSample]]*10000+Systematic[[#This Row],[VariableIndex]]</f>
        <v>11040006</v>
      </c>
      <c r="H4270" s="134">
        <f>Systematic[[#This Row],[SampleVariableLabel]]+100*Systematic[[#This Row],[State]]</f>
        <v>11040706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11</v>
      </c>
      <c r="B4271" s="1">
        <f t="shared" si="202"/>
        <v>4</v>
      </c>
      <c r="C4271" s="1">
        <f>IF(Systematic[[#This Row],[VariableIndex]]&gt;1,C4270,IF(C4270+1=StepsPerSubsample,0,C4270+1))</f>
        <v>7</v>
      </c>
      <c r="D4271" s="1">
        <f t="shared" si="200"/>
        <v>7</v>
      </c>
      <c r="E4271" s="1" t="str">
        <f>INDEX(Protocol[Mark],MATCH(C4271,Protocol[Step],0))</f>
        <v>8S</v>
      </c>
      <c r="F4271" s="151" t="str">
        <f>INDEX(Variables[Variable],MATCH(Systematic[[#This Row],[VariableIndex]],Variables[Index],0))</f>
        <v>FCR (mt: ROX-corr.)</v>
      </c>
      <c r="G4271" s="134">
        <f>Systematic[[#This Row],[Sample]]*1000000+Systematic[[#This Row],[SubSample]]*10000+Systematic[[#This Row],[VariableIndex]]</f>
        <v>11040007</v>
      </c>
      <c r="H4271" s="134">
        <f>Systematic[[#This Row],[SampleVariableLabel]]+100*Systematic[[#This Row],[State]]</f>
        <v>11040707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11</v>
      </c>
      <c r="B4272" s="1">
        <f t="shared" si="202"/>
        <v>4</v>
      </c>
      <c r="C4272" s="1">
        <f>IF(Systematic[[#This Row],[VariableIndex]]&gt;1,C4271,IF(C4271+1=StepsPerSubsample,0,C4271+1))</f>
        <v>8</v>
      </c>
      <c r="D4272" s="1">
        <f t="shared" si="200"/>
        <v>1</v>
      </c>
      <c r="E4272" s="1" t="str">
        <f>INDEX(Protocol[Mark],MATCH(C4272,Protocol[Step],0))</f>
        <v>9Dig</v>
      </c>
      <c r="F4272" s="151" t="str">
        <f>INDEX(Variables[Variable],MATCH(Systematic[[#This Row],[VariableIndex]],Variables[Index],0))</f>
        <v>O2 concentration</v>
      </c>
      <c r="G4272" s="134">
        <f>Systematic[[#This Row],[Sample]]*1000000+Systematic[[#This Row],[SubSample]]*10000+Systematic[[#This Row],[VariableIndex]]</f>
        <v>11040001</v>
      </c>
      <c r="H4272" s="134">
        <f>Systematic[[#This Row],[SampleVariableLabel]]+100*Systematic[[#This Row],[State]]</f>
        <v>11040801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11</v>
      </c>
      <c r="B4273" s="1">
        <f t="shared" si="202"/>
        <v>4</v>
      </c>
      <c r="C4273" s="1">
        <f>IF(Systematic[[#This Row],[VariableIndex]]&gt;1,C4272,IF(C4272+1=StepsPerSubsample,0,C4272+1))</f>
        <v>8</v>
      </c>
      <c r="D4273" s="1">
        <f t="shared" si="200"/>
        <v>2</v>
      </c>
      <c r="E4273" s="1" t="str">
        <f>INDEX(Protocol[Mark],MATCH(C4273,Protocol[Step],0))</f>
        <v>9Dig</v>
      </c>
      <c r="F4273" s="151" t="str">
        <f>INDEX(Variables[Variable],MATCH(Systematic[[#This Row],[VariableIndex]],Variables[Index],0))</f>
        <v>O2 flux per volume</v>
      </c>
      <c r="G4273" s="134">
        <f>Systematic[[#This Row],[Sample]]*1000000+Systematic[[#This Row],[SubSample]]*10000+Systematic[[#This Row],[VariableIndex]]</f>
        <v>11040002</v>
      </c>
      <c r="H4273" s="134">
        <f>Systematic[[#This Row],[SampleVariableLabel]]+100*Systematic[[#This Row],[State]]</f>
        <v>11040802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11</v>
      </c>
      <c r="B4274" s="1">
        <f t="shared" si="202"/>
        <v>4</v>
      </c>
      <c r="C4274" s="1">
        <f>IF(Systematic[[#This Row],[VariableIndex]]&gt;1,C4273,IF(C4273+1=StepsPerSubsample,0,C4273+1))</f>
        <v>8</v>
      </c>
      <c r="D4274" s="1">
        <f t="shared" si="200"/>
        <v>3</v>
      </c>
      <c r="E4274" s="1" t="str">
        <f>INDEX(Protocol[Mark],MATCH(C4274,Protocol[Step],0))</f>
        <v>9Dig</v>
      </c>
      <c r="F4274" s="151" t="str">
        <f>INDEX(Variables[Variable],MATCH(Systematic[[#This Row],[VariableIndex]],Variables[Index],0))</f>
        <v>Specific flux</v>
      </c>
      <c r="G4274" s="134">
        <f>Systematic[[#This Row],[Sample]]*1000000+Systematic[[#This Row],[SubSample]]*10000+Systematic[[#This Row],[VariableIndex]]</f>
        <v>11040003</v>
      </c>
      <c r="H4274" s="134">
        <f>Systematic[[#This Row],[SampleVariableLabel]]+100*Systematic[[#This Row],[State]]</f>
        <v>11040803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11</v>
      </c>
      <c r="B4275" s="1">
        <f t="shared" si="202"/>
        <v>4</v>
      </c>
      <c r="C4275" s="1">
        <f>IF(Systematic[[#This Row],[VariableIndex]]&gt;1,C4274,IF(C4274+1=StepsPerSubsample,0,C4274+1))</f>
        <v>8</v>
      </c>
      <c r="D4275" s="1">
        <f t="shared" si="200"/>
        <v>4</v>
      </c>
      <c r="E4275" s="1" t="str">
        <f>INDEX(Protocol[Mark],MATCH(C4275,Protocol[Step],0))</f>
        <v>9Dig</v>
      </c>
      <c r="F4275" s="151" t="str">
        <f>INDEX(Variables[Variable],MATCH(Systematic[[#This Row],[VariableIndex]],Variables[Index],0))</f>
        <v>Flux control ratio</v>
      </c>
      <c r="G4275" s="134">
        <f>Systematic[[#This Row],[Sample]]*1000000+Systematic[[#This Row],[SubSample]]*10000+Systematic[[#This Row],[VariableIndex]]</f>
        <v>11040004</v>
      </c>
      <c r="H4275" s="134">
        <f>Systematic[[#This Row],[SampleVariableLabel]]+100*Systematic[[#This Row],[State]]</f>
        <v>11040804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11</v>
      </c>
      <c r="B4276" s="1">
        <f t="shared" si="202"/>
        <v>4</v>
      </c>
      <c r="C4276" s="1">
        <f>IF(Systematic[[#This Row],[VariableIndex]]&gt;1,C4275,IF(C4275+1=StepsPerSubsample,0,C4275+1))</f>
        <v>8</v>
      </c>
      <c r="D4276" s="1">
        <f t="shared" si="200"/>
        <v>5</v>
      </c>
      <c r="E4276" s="1" t="str">
        <f>INDEX(Protocol[Mark],MATCH(C4276,Protocol[Step],0))</f>
        <v>9Dig</v>
      </c>
      <c r="F4276" s="151" t="str">
        <f>INDEX(Variables[Variable],MATCH(Systematic[[#This Row],[VariableIndex]],Variables[Index],0))</f>
        <v>Specific flux (mt)</v>
      </c>
      <c r="G4276" s="134">
        <f>Systematic[[#This Row],[Sample]]*1000000+Systematic[[#This Row],[SubSample]]*10000+Systematic[[#This Row],[VariableIndex]]</f>
        <v>11040005</v>
      </c>
      <c r="H4276" s="134">
        <f>Systematic[[#This Row],[SampleVariableLabel]]+100*Systematic[[#This Row],[State]]</f>
        <v>11040805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11</v>
      </c>
      <c r="B4277" s="1">
        <f t="shared" si="202"/>
        <v>4</v>
      </c>
      <c r="C4277" s="1">
        <f>IF(Systematic[[#This Row],[VariableIndex]]&gt;1,C4276,IF(C4276+1=StepsPerSubsample,0,C4276+1))</f>
        <v>8</v>
      </c>
      <c r="D4277" s="1">
        <f t="shared" si="200"/>
        <v>6</v>
      </c>
      <c r="E4277" s="1" t="str">
        <f>INDEX(Protocol[Mark],MATCH(C4277,Protocol[Step],0))</f>
        <v>9Dig</v>
      </c>
      <c r="F4277" s="151" t="str">
        <f>INDEX(Variables[Variable],MATCH(Systematic[[#This Row],[VariableIndex]],Variables[Index],0))</f>
        <v>FCR (mt: ROX-corr.)</v>
      </c>
      <c r="G4277" s="134">
        <f>Systematic[[#This Row],[Sample]]*1000000+Systematic[[#This Row],[SubSample]]*10000+Systematic[[#This Row],[VariableIndex]]</f>
        <v>11040006</v>
      </c>
      <c r="H4277" s="134">
        <f>Systematic[[#This Row],[SampleVariableLabel]]+100*Systematic[[#This Row],[State]]</f>
        <v>11040806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11</v>
      </c>
      <c r="B4278" s="1">
        <f t="shared" si="202"/>
        <v>4</v>
      </c>
      <c r="C4278" s="1">
        <f>IF(Systematic[[#This Row],[VariableIndex]]&gt;1,C4277,IF(C4277+1=StepsPerSubsample,0,C4277+1))</f>
        <v>8</v>
      </c>
      <c r="D4278" s="1">
        <f t="shared" si="200"/>
        <v>7</v>
      </c>
      <c r="E4278" s="1" t="str">
        <f>INDEX(Protocol[Mark],MATCH(C4278,Protocol[Step],0))</f>
        <v>9Dig</v>
      </c>
      <c r="F4278" s="151" t="str">
        <f>INDEX(Variables[Variable],MATCH(Systematic[[#This Row],[VariableIndex]],Variables[Index],0))</f>
        <v>FCR (mt: ROX-corr.)</v>
      </c>
      <c r="G4278" s="134">
        <f>Systematic[[#This Row],[Sample]]*1000000+Systematic[[#This Row],[SubSample]]*10000+Systematic[[#This Row],[VariableIndex]]</f>
        <v>11040007</v>
      </c>
      <c r="H4278" s="134">
        <f>Systematic[[#This Row],[SampleVariableLabel]]+100*Systematic[[#This Row],[State]]</f>
        <v>11040807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11</v>
      </c>
      <c r="B4279" s="1">
        <f t="shared" si="202"/>
        <v>4</v>
      </c>
      <c r="C4279" s="1">
        <f>IF(Systematic[[#This Row],[VariableIndex]]&gt;1,C4278,IF(C4278+1=StepsPerSubsample,0,C4278+1))</f>
        <v>9</v>
      </c>
      <c r="D4279" s="1">
        <f t="shared" si="200"/>
        <v>1</v>
      </c>
      <c r="E4279" s="1" t="str">
        <f>INDEX(Protocol[Mark],MATCH(C4279,Protocol[Step],0))</f>
        <v>9U</v>
      </c>
      <c r="F4279" s="151" t="str">
        <f>INDEX(Variables[Variable],MATCH(Systematic[[#This Row],[VariableIndex]],Variables[Index],0))</f>
        <v>O2 concentration</v>
      </c>
      <c r="G4279" s="134">
        <f>Systematic[[#This Row],[Sample]]*1000000+Systematic[[#This Row],[SubSample]]*10000+Systematic[[#This Row],[VariableIndex]]</f>
        <v>11040001</v>
      </c>
      <c r="H4279" s="134">
        <f>Systematic[[#This Row],[SampleVariableLabel]]+100*Systematic[[#This Row],[State]]</f>
        <v>11040901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11</v>
      </c>
      <c r="B4280" s="1">
        <f t="shared" si="202"/>
        <v>4</v>
      </c>
      <c r="C4280" s="1">
        <f>IF(Systematic[[#This Row],[VariableIndex]]&gt;1,C4279,IF(C4279+1=StepsPerSubsample,0,C4279+1))</f>
        <v>9</v>
      </c>
      <c r="D4280" s="1">
        <f t="shared" si="200"/>
        <v>2</v>
      </c>
      <c r="E4280" s="1" t="str">
        <f>INDEX(Protocol[Mark],MATCH(C4280,Protocol[Step],0))</f>
        <v>9U</v>
      </c>
      <c r="F4280" s="151" t="str">
        <f>INDEX(Variables[Variable],MATCH(Systematic[[#This Row],[VariableIndex]],Variables[Index],0))</f>
        <v>O2 flux per volume</v>
      </c>
      <c r="G4280" s="134">
        <f>Systematic[[#This Row],[Sample]]*1000000+Systematic[[#This Row],[SubSample]]*10000+Systematic[[#This Row],[VariableIndex]]</f>
        <v>11040002</v>
      </c>
      <c r="H4280" s="134">
        <f>Systematic[[#This Row],[SampleVariableLabel]]+100*Systematic[[#This Row],[State]]</f>
        <v>11040902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11</v>
      </c>
      <c r="B4281" s="1">
        <f t="shared" si="202"/>
        <v>4</v>
      </c>
      <c r="C4281" s="1">
        <f>IF(Systematic[[#This Row],[VariableIndex]]&gt;1,C4280,IF(C4280+1=StepsPerSubsample,0,C4280+1))</f>
        <v>9</v>
      </c>
      <c r="D4281" s="1">
        <f t="shared" si="200"/>
        <v>3</v>
      </c>
      <c r="E4281" s="1" t="str">
        <f>INDEX(Protocol[Mark],MATCH(C4281,Protocol[Step],0))</f>
        <v>9U</v>
      </c>
      <c r="F4281" s="151" t="str">
        <f>INDEX(Variables[Variable],MATCH(Systematic[[#This Row],[VariableIndex]],Variables[Index],0))</f>
        <v>Specific flux</v>
      </c>
      <c r="G4281" s="134">
        <f>Systematic[[#This Row],[Sample]]*1000000+Systematic[[#This Row],[SubSample]]*10000+Systematic[[#This Row],[VariableIndex]]</f>
        <v>11040003</v>
      </c>
      <c r="H4281" s="134">
        <f>Systematic[[#This Row],[SampleVariableLabel]]+100*Systematic[[#This Row],[State]]</f>
        <v>11040903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11</v>
      </c>
      <c r="B4282" s="1">
        <f t="shared" si="202"/>
        <v>4</v>
      </c>
      <c r="C4282" s="1">
        <f>IF(Systematic[[#This Row],[VariableIndex]]&gt;1,C4281,IF(C4281+1=StepsPerSubsample,0,C4281+1))</f>
        <v>9</v>
      </c>
      <c r="D4282" s="1">
        <f t="shared" si="200"/>
        <v>4</v>
      </c>
      <c r="E4282" s="1" t="str">
        <f>INDEX(Protocol[Mark],MATCH(C4282,Protocol[Step],0))</f>
        <v>9U</v>
      </c>
      <c r="F4282" s="151" t="str">
        <f>INDEX(Variables[Variable],MATCH(Systematic[[#This Row],[VariableIndex]],Variables[Index],0))</f>
        <v>Flux control ratio</v>
      </c>
      <c r="G4282" s="134">
        <f>Systematic[[#This Row],[Sample]]*1000000+Systematic[[#This Row],[SubSample]]*10000+Systematic[[#This Row],[VariableIndex]]</f>
        <v>11040004</v>
      </c>
      <c r="H4282" s="134">
        <f>Systematic[[#This Row],[SampleVariableLabel]]+100*Systematic[[#This Row],[State]]</f>
        <v>11040904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11</v>
      </c>
      <c r="B4283" s="1">
        <f t="shared" si="202"/>
        <v>4</v>
      </c>
      <c r="C4283" s="1">
        <f>IF(Systematic[[#This Row],[VariableIndex]]&gt;1,C4282,IF(C4282+1=StepsPerSubsample,0,C4282+1))</f>
        <v>9</v>
      </c>
      <c r="D4283" s="1">
        <f t="shared" si="200"/>
        <v>5</v>
      </c>
      <c r="E4283" s="1" t="str">
        <f>INDEX(Protocol[Mark],MATCH(C4283,Protocol[Step],0))</f>
        <v>9U</v>
      </c>
      <c r="F4283" s="151" t="str">
        <f>INDEX(Variables[Variable],MATCH(Systematic[[#This Row],[VariableIndex]],Variables[Index],0))</f>
        <v>Specific flux (mt)</v>
      </c>
      <c r="G4283" s="134">
        <f>Systematic[[#This Row],[Sample]]*1000000+Systematic[[#This Row],[SubSample]]*10000+Systematic[[#This Row],[VariableIndex]]</f>
        <v>11040005</v>
      </c>
      <c r="H4283" s="134">
        <f>Systematic[[#This Row],[SampleVariableLabel]]+100*Systematic[[#This Row],[State]]</f>
        <v>11040905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11</v>
      </c>
      <c r="B4284" s="1">
        <f t="shared" si="202"/>
        <v>4</v>
      </c>
      <c r="C4284" s="1">
        <f>IF(Systematic[[#This Row],[VariableIndex]]&gt;1,C4283,IF(C4283+1=StepsPerSubsample,0,C4283+1))</f>
        <v>9</v>
      </c>
      <c r="D4284" s="1">
        <f t="shared" si="200"/>
        <v>6</v>
      </c>
      <c r="E4284" s="1" t="str">
        <f>INDEX(Protocol[Mark],MATCH(C4284,Protocol[Step],0))</f>
        <v>9U</v>
      </c>
      <c r="F4284" s="151" t="str">
        <f>INDEX(Variables[Variable],MATCH(Systematic[[#This Row],[VariableIndex]],Variables[Index],0))</f>
        <v>FCR (mt: ROX-corr.)</v>
      </c>
      <c r="G4284" s="134">
        <f>Systematic[[#This Row],[Sample]]*1000000+Systematic[[#This Row],[SubSample]]*10000+Systematic[[#This Row],[VariableIndex]]</f>
        <v>11040006</v>
      </c>
      <c r="H4284" s="134">
        <f>Systematic[[#This Row],[SampleVariableLabel]]+100*Systematic[[#This Row],[State]]</f>
        <v>11040906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11</v>
      </c>
      <c r="B4285" s="1">
        <f t="shared" si="202"/>
        <v>4</v>
      </c>
      <c r="C4285" s="1">
        <f>IF(Systematic[[#This Row],[VariableIndex]]&gt;1,C4284,IF(C4284+1=StepsPerSubsample,0,C4284+1))</f>
        <v>9</v>
      </c>
      <c r="D4285" s="1">
        <f t="shared" si="200"/>
        <v>7</v>
      </c>
      <c r="E4285" s="1" t="str">
        <f>INDEX(Protocol[Mark],MATCH(C4285,Protocol[Step],0))</f>
        <v>9U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11040007</v>
      </c>
      <c r="H4285" s="134">
        <f>Systematic[[#This Row],[SampleVariableLabel]]+100*Systematic[[#This Row],[State]]</f>
        <v>11040907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11</v>
      </c>
      <c r="B4286" s="1">
        <f t="shared" si="202"/>
        <v>4</v>
      </c>
      <c r="C4286" s="1">
        <f>IF(Systematic[[#This Row],[VariableIndex]]&gt;1,C4285,IF(C4285+1=StepsPerSubsample,0,C4285+1))</f>
        <v>10</v>
      </c>
      <c r="D4286" s="1">
        <f t="shared" si="200"/>
        <v>1</v>
      </c>
      <c r="E4286" s="1" t="str">
        <f>INDEX(Protocol[Mark],MATCH(C4286,Protocol[Step],0))</f>
        <v>9c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11040001</v>
      </c>
      <c r="H4286" s="134">
        <f>Systematic[[#This Row],[SampleVariableLabel]]+100*Systematic[[#This Row],[State]]</f>
        <v>11041001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11</v>
      </c>
      <c r="B4287" s="1">
        <f t="shared" si="202"/>
        <v>4</v>
      </c>
      <c r="C4287" s="1">
        <f>IF(Systematic[[#This Row],[VariableIndex]]&gt;1,C4286,IF(C4286+1=StepsPerSubsample,0,C4286+1))</f>
        <v>10</v>
      </c>
      <c r="D4287" s="1">
        <f t="shared" si="200"/>
        <v>2</v>
      </c>
      <c r="E4287" s="1" t="str">
        <f>INDEX(Protocol[Mark],MATCH(C4287,Protocol[Step],0))</f>
        <v>9c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11040002</v>
      </c>
      <c r="H4287" s="134">
        <f>Systematic[[#This Row],[SampleVariableLabel]]+100*Systematic[[#This Row],[State]]</f>
        <v>11041002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11</v>
      </c>
      <c r="B4288" s="1">
        <f t="shared" si="202"/>
        <v>4</v>
      </c>
      <c r="C4288" s="1">
        <f>IF(Systematic[[#This Row],[VariableIndex]]&gt;1,C4287,IF(C4287+1=StepsPerSubsample,0,C4287+1))</f>
        <v>10</v>
      </c>
      <c r="D4288" s="1">
        <f t="shared" si="200"/>
        <v>3</v>
      </c>
      <c r="E4288" s="1" t="str">
        <f>INDEX(Protocol[Mark],MATCH(C4288,Protocol[Step],0))</f>
        <v>9c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11040003</v>
      </c>
      <c r="H4288" s="134">
        <f>Systematic[[#This Row],[SampleVariableLabel]]+100*Systematic[[#This Row],[State]]</f>
        <v>11041003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11</v>
      </c>
      <c r="B4289" s="1">
        <f t="shared" si="202"/>
        <v>4</v>
      </c>
      <c r="C4289" s="1">
        <f>IF(Systematic[[#This Row],[VariableIndex]]&gt;1,C4288,IF(C4288+1=StepsPerSubsample,0,C4288+1))</f>
        <v>10</v>
      </c>
      <c r="D4289" s="1">
        <f t="shared" si="200"/>
        <v>4</v>
      </c>
      <c r="E4289" s="1" t="str">
        <f>INDEX(Protocol[Mark],MATCH(C4289,Protocol[Step],0))</f>
        <v>9c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11040004</v>
      </c>
      <c r="H4289" s="134">
        <f>Systematic[[#This Row],[SampleVariableLabel]]+100*Systematic[[#This Row],[State]]</f>
        <v>11041004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11</v>
      </c>
      <c r="B4290" s="1">
        <f t="shared" si="202"/>
        <v>4</v>
      </c>
      <c r="C4290" s="1">
        <f>IF(Systematic[[#This Row],[VariableIndex]]&gt;1,C4289,IF(C4289+1=StepsPerSubsample,0,C4289+1))</f>
        <v>10</v>
      </c>
      <c r="D4290" s="1">
        <f t="shared" si="200"/>
        <v>5</v>
      </c>
      <c r="E4290" s="1" t="str">
        <f>INDEX(Protocol[Mark],MATCH(C4290,Protocol[Step],0))</f>
        <v>9c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11040005</v>
      </c>
      <c r="H4290" s="134">
        <f>Systematic[[#This Row],[SampleVariableLabel]]+100*Systematic[[#This Row],[State]]</f>
        <v>11041005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11</v>
      </c>
      <c r="B4291" s="1">
        <f t="shared" si="202"/>
        <v>4</v>
      </c>
      <c r="C4291" s="1">
        <f>IF(Systematic[[#This Row],[VariableIndex]]&gt;1,C4290,IF(C4290+1=StepsPerSubsample,0,C4290+1))</f>
        <v>10</v>
      </c>
      <c r="D4291" s="1">
        <f t="shared" ref="D4291:D4354" si="203">IF(D4290=nVariables,1,D4290+1)</f>
        <v>6</v>
      </c>
      <c r="E4291" s="1" t="str">
        <f>INDEX(Protocol[Mark],MATCH(C4291,Protocol[Step],0))</f>
        <v>9c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11040006</v>
      </c>
      <c r="H4291" s="134">
        <f>Systematic[[#This Row],[SampleVariableLabel]]+100*Systematic[[#This Row],[State]]</f>
        <v>11041006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11</v>
      </c>
      <c r="B4292" s="1">
        <f t="shared" si="202"/>
        <v>4</v>
      </c>
      <c r="C4292" s="1">
        <f>IF(Systematic[[#This Row],[VariableIndex]]&gt;1,C4291,IF(C4291+1=StepsPerSubsample,0,C4291+1))</f>
        <v>10</v>
      </c>
      <c r="D4292" s="1">
        <f t="shared" si="203"/>
        <v>7</v>
      </c>
      <c r="E4292" s="1" t="str">
        <f>INDEX(Protocol[Mark],MATCH(C4292,Protocol[Step],0))</f>
        <v>9c</v>
      </c>
      <c r="F4292" s="151" t="str">
        <f>INDEX(Variables[Variable],MATCH(Systematic[[#This Row],[VariableIndex]],Variables[Index],0))</f>
        <v>FCR (mt: ROX-corr.)</v>
      </c>
      <c r="G4292" s="134">
        <f>Systematic[[#This Row],[Sample]]*1000000+Systematic[[#This Row],[SubSample]]*10000+Systematic[[#This Row],[VariableIndex]]</f>
        <v>11040007</v>
      </c>
      <c r="H4292" s="134">
        <f>Systematic[[#This Row],[SampleVariableLabel]]+100*Systematic[[#This Row],[State]]</f>
        <v>11041007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11</v>
      </c>
      <c r="B4293" s="1">
        <f t="shared" si="202"/>
        <v>4</v>
      </c>
      <c r="C4293" s="1">
        <f>IF(Systematic[[#This Row],[VariableIndex]]&gt;1,C4292,IF(C4292+1=StepsPerSubsample,0,C4292+1))</f>
        <v>11</v>
      </c>
      <c r="D4293" s="1">
        <f t="shared" si="203"/>
        <v>1</v>
      </c>
      <c r="E4293" s="1" t="str">
        <f>INDEX(Protocol[Mark],MATCH(C4293,Protocol[Step],0))</f>
        <v>10Ama</v>
      </c>
      <c r="F4293" s="151" t="str">
        <f>INDEX(Variables[Variable],MATCH(Systematic[[#This Row],[VariableIndex]],Variables[Index],0))</f>
        <v>O2 concentration</v>
      </c>
      <c r="G4293" s="134">
        <f>Systematic[[#This Row],[Sample]]*1000000+Systematic[[#This Row],[SubSample]]*10000+Systematic[[#This Row],[VariableIndex]]</f>
        <v>11040001</v>
      </c>
      <c r="H4293" s="134">
        <f>Systematic[[#This Row],[SampleVariableLabel]]+100*Systematic[[#This Row],[State]]</f>
        <v>11041101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11</v>
      </c>
      <c r="B4294" s="1">
        <f t="shared" si="202"/>
        <v>4</v>
      </c>
      <c r="C4294" s="1">
        <f>IF(Systematic[[#This Row],[VariableIndex]]&gt;1,C4293,IF(C4293+1=StepsPerSubsample,0,C4293+1))</f>
        <v>11</v>
      </c>
      <c r="D4294" s="1">
        <f t="shared" si="203"/>
        <v>2</v>
      </c>
      <c r="E4294" s="1" t="str">
        <f>INDEX(Protocol[Mark],MATCH(C4294,Protocol[Step],0))</f>
        <v>10Ama</v>
      </c>
      <c r="F4294" s="151" t="str">
        <f>INDEX(Variables[Variable],MATCH(Systematic[[#This Row],[VariableIndex]],Variables[Index],0))</f>
        <v>O2 flux per volume</v>
      </c>
      <c r="G4294" s="134">
        <f>Systematic[[#This Row],[Sample]]*1000000+Systematic[[#This Row],[SubSample]]*10000+Systematic[[#This Row],[VariableIndex]]</f>
        <v>11040002</v>
      </c>
      <c r="H4294" s="134">
        <f>Systematic[[#This Row],[SampleVariableLabel]]+100*Systematic[[#This Row],[State]]</f>
        <v>11041102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11</v>
      </c>
      <c r="B4295" s="1">
        <f t="shared" si="202"/>
        <v>4</v>
      </c>
      <c r="C4295" s="1">
        <f>IF(Systematic[[#This Row],[VariableIndex]]&gt;1,C4294,IF(C4294+1=StepsPerSubsample,0,C4294+1))</f>
        <v>11</v>
      </c>
      <c r="D4295" s="1">
        <f t="shared" si="203"/>
        <v>3</v>
      </c>
      <c r="E4295" s="1" t="str">
        <f>INDEX(Protocol[Mark],MATCH(C4295,Protocol[Step],0))</f>
        <v>10Ama</v>
      </c>
      <c r="F4295" s="151" t="str">
        <f>INDEX(Variables[Variable],MATCH(Systematic[[#This Row],[VariableIndex]],Variables[Index],0))</f>
        <v>Specific flux</v>
      </c>
      <c r="G4295" s="134">
        <f>Systematic[[#This Row],[Sample]]*1000000+Systematic[[#This Row],[SubSample]]*10000+Systematic[[#This Row],[VariableIndex]]</f>
        <v>11040003</v>
      </c>
      <c r="H4295" s="134">
        <f>Systematic[[#This Row],[SampleVariableLabel]]+100*Systematic[[#This Row],[State]]</f>
        <v>11041103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11</v>
      </c>
      <c r="B4296" s="1">
        <f t="shared" si="202"/>
        <v>4</v>
      </c>
      <c r="C4296" s="1">
        <f>IF(Systematic[[#This Row],[VariableIndex]]&gt;1,C4295,IF(C4295+1=StepsPerSubsample,0,C4295+1))</f>
        <v>11</v>
      </c>
      <c r="D4296" s="1">
        <f t="shared" si="203"/>
        <v>4</v>
      </c>
      <c r="E4296" s="1" t="str">
        <f>INDEX(Protocol[Mark],MATCH(C4296,Protocol[Step],0))</f>
        <v>10Ama</v>
      </c>
      <c r="F4296" s="151" t="str">
        <f>INDEX(Variables[Variable],MATCH(Systematic[[#This Row],[VariableIndex]],Variables[Index],0))</f>
        <v>Flux control ratio</v>
      </c>
      <c r="G4296" s="134">
        <f>Systematic[[#This Row],[Sample]]*1000000+Systematic[[#This Row],[SubSample]]*10000+Systematic[[#This Row],[VariableIndex]]</f>
        <v>11040004</v>
      </c>
      <c r="H4296" s="134">
        <f>Systematic[[#This Row],[SampleVariableLabel]]+100*Systematic[[#This Row],[State]]</f>
        <v>11041104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11</v>
      </c>
      <c r="B4297" s="1">
        <f t="shared" si="202"/>
        <v>4</v>
      </c>
      <c r="C4297" s="1">
        <f>IF(Systematic[[#This Row],[VariableIndex]]&gt;1,C4296,IF(C4296+1=StepsPerSubsample,0,C4296+1))</f>
        <v>11</v>
      </c>
      <c r="D4297" s="1">
        <f t="shared" si="203"/>
        <v>5</v>
      </c>
      <c r="E4297" s="1" t="str">
        <f>INDEX(Protocol[Mark],MATCH(C4297,Protocol[Step],0))</f>
        <v>10Ama</v>
      </c>
      <c r="F4297" s="151" t="str">
        <f>INDEX(Variables[Variable],MATCH(Systematic[[#This Row],[VariableIndex]],Variables[Index],0))</f>
        <v>Specific flux (mt)</v>
      </c>
      <c r="G4297" s="134">
        <f>Systematic[[#This Row],[Sample]]*1000000+Systematic[[#This Row],[SubSample]]*10000+Systematic[[#This Row],[VariableIndex]]</f>
        <v>11040005</v>
      </c>
      <c r="H4297" s="134">
        <f>Systematic[[#This Row],[SampleVariableLabel]]+100*Systematic[[#This Row],[State]]</f>
        <v>11041105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11</v>
      </c>
      <c r="B4298" s="1">
        <f t="shared" si="202"/>
        <v>4</v>
      </c>
      <c r="C4298" s="1">
        <f>IF(Systematic[[#This Row],[VariableIndex]]&gt;1,C4297,IF(C4297+1=StepsPerSubsample,0,C4297+1))</f>
        <v>11</v>
      </c>
      <c r="D4298" s="1">
        <f t="shared" si="203"/>
        <v>6</v>
      </c>
      <c r="E4298" s="1" t="str">
        <f>INDEX(Protocol[Mark],MATCH(C4298,Protocol[Step],0))</f>
        <v>10Ama</v>
      </c>
      <c r="F4298" s="151" t="str">
        <f>INDEX(Variables[Variable],MATCH(Systematic[[#This Row],[VariableIndex]],Variables[Index],0))</f>
        <v>FCR (mt: ROX-corr.)</v>
      </c>
      <c r="G4298" s="134">
        <f>Systematic[[#This Row],[Sample]]*1000000+Systematic[[#This Row],[SubSample]]*10000+Systematic[[#This Row],[VariableIndex]]</f>
        <v>11040006</v>
      </c>
      <c r="H4298" s="134">
        <f>Systematic[[#This Row],[SampleVariableLabel]]+100*Systematic[[#This Row],[State]]</f>
        <v>11041106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11</v>
      </c>
      <c r="B4299" s="1">
        <f t="shared" si="202"/>
        <v>4</v>
      </c>
      <c r="C4299" s="1">
        <f>IF(Systematic[[#This Row],[VariableIndex]]&gt;1,C4298,IF(C4298+1=StepsPerSubsample,0,C4298+1))</f>
        <v>11</v>
      </c>
      <c r="D4299" s="1">
        <f t="shared" si="203"/>
        <v>7</v>
      </c>
      <c r="E4299" s="1" t="str">
        <f>INDEX(Protocol[Mark],MATCH(C4299,Protocol[Step],0))</f>
        <v>10Ama</v>
      </c>
      <c r="F4299" s="151" t="str">
        <f>INDEX(Variables[Variable],MATCH(Systematic[[#This Row],[VariableIndex]],Variables[Index],0))</f>
        <v>FCR (mt: ROX-corr.)</v>
      </c>
      <c r="G4299" s="134">
        <f>Systematic[[#This Row],[Sample]]*1000000+Systematic[[#This Row],[SubSample]]*10000+Systematic[[#This Row],[VariableIndex]]</f>
        <v>11040007</v>
      </c>
      <c r="H4299" s="134">
        <f>Systematic[[#This Row],[SampleVariableLabel]]+100*Systematic[[#This Row],[State]]</f>
        <v>11041107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11</v>
      </c>
      <c r="B4300" s="1">
        <f t="shared" si="202"/>
        <v>4</v>
      </c>
      <c r="C4300" s="1">
        <f>IF(Systematic[[#This Row],[VariableIndex]]&gt;1,C4299,IF(C4299+1=StepsPerSubsample,0,C4299+1))</f>
        <v>12</v>
      </c>
      <c r="D4300" s="1">
        <f t="shared" si="203"/>
        <v>1</v>
      </c>
      <c r="E4300" s="1" t="str">
        <f>INDEX(Protocol[Mark],MATCH(C4300,Protocol[Step],0))</f>
        <v>11AsTm</v>
      </c>
      <c r="F4300" s="151" t="str">
        <f>INDEX(Variables[Variable],MATCH(Systematic[[#This Row],[VariableIndex]],Variables[Index],0))</f>
        <v>O2 concentration</v>
      </c>
      <c r="G4300" s="134">
        <f>Systematic[[#This Row],[Sample]]*1000000+Systematic[[#This Row],[SubSample]]*10000+Systematic[[#This Row],[VariableIndex]]</f>
        <v>11040001</v>
      </c>
      <c r="H4300" s="134">
        <f>Systematic[[#This Row],[SampleVariableLabel]]+100*Systematic[[#This Row],[State]]</f>
        <v>11041201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11</v>
      </c>
      <c r="B4301" s="1">
        <f t="shared" si="202"/>
        <v>4</v>
      </c>
      <c r="C4301" s="1">
        <f>IF(Systematic[[#This Row],[VariableIndex]]&gt;1,C4300,IF(C4300+1=StepsPerSubsample,0,C4300+1))</f>
        <v>12</v>
      </c>
      <c r="D4301" s="1">
        <f t="shared" si="203"/>
        <v>2</v>
      </c>
      <c r="E4301" s="1" t="str">
        <f>INDEX(Protocol[Mark],MATCH(C4301,Protocol[Step],0))</f>
        <v>11AsTm</v>
      </c>
      <c r="F4301" s="151" t="str">
        <f>INDEX(Variables[Variable],MATCH(Systematic[[#This Row],[VariableIndex]],Variables[Index],0))</f>
        <v>O2 flux per volume</v>
      </c>
      <c r="G4301" s="134">
        <f>Systematic[[#This Row],[Sample]]*1000000+Systematic[[#This Row],[SubSample]]*10000+Systematic[[#This Row],[VariableIndex]]</f>
        <v>11040002</v>
      </c>
      <c r="H4301" s="134">
        <f>Systematic[[#This Row],[SampleVariableLabel]]+100*Systematic[[#This Row],[State]]</f>
        <v>11041202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11</v>
      </c>
      <c r="B4302" s="1">
        <f t="shared" si="202"/>
        <v>4</v>
      </c>
      <c r="C4302" s="1">
        <f>IF(Systematic[[#This Row],[VariableIndex]]&gt;1,C4301,IF(C4301+1=StepsPerSubsample,0,C4301+1))</f>
        <v>12</v>
      </c>
      <c r="D4302" s="1">
        <f t="shared" si="203"/>
        <v>3</v>
      </c>
      <c r="E4302" s="1" t="str">
        <f>INDEX(Protocol[Mark],MATCH(C4302,Protocol[Step],0))</f>
        <v>11AsTm</v>
      </c>
      <c r="F4302" s="151" t="str">
        <f>INDEX(Variables[Variable],MATCH(Systematic[[#This Row],[VariableIndex]],Variables[Index],0))</f>
        <v>Specific flux</v>
      </c>
      <c r="G4302" s="134">
        <f>Systematic[[#This Row],[Sample]]*1000000+Systematic[[#This Row],[SubSample]]*10000+Systematic[[#This Row],[VariableIndex]]</f>
        <v>11040003</v>
      </c>
      <c r="H4302" s="134">
        <f>Systematic[[#This Row],[SampleVariableLabel]]+100*Systematic[[#This Row],[State]]</f>
        <v>11041203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11</v>
      </c>
      <c r="B4303" s="1">
        <f t="shared" si="202"/>
        <v>4</v>
      </c>
      <c r="C4303" s="1">
        <f>IF(Systematic[[#This Row],[VariableIndex]]&gt;1,C4302,IF(C4302+1=StepsPerSubsample,0,C4302+1))</f>
        <v>12</v>
      </c>
      <c r="D4303" s="1">
        <f t="shared" si="203"/>
        <v>4</v>
      </c>
      <c r="E4303" s="1" t="str">
        <f>INDEX(Protocol[Mark],MATCH(C4303,Protocol[Step],0))</f>
        <v>11AsTm</v>
      </c>
      <c r="F4303" s="151" t="str">
        <f>INDEX(Variables[Variable],MATCH(Systematic[[#This Row],[VariableIndex]],Variables[Index],0))</f>
        <v>Flux control ratio</v>
      </c>
      <c r="G4303" s="134">
        <f>Systematic[[#This Row],[Sample]]*1000000+Systematic[[#This Row],[SubSample]]*10000+Systematic[[#This Row],[VariableIndex]]</f>
        <v>11040004</v>
      </c>
      <c r="H4303" s="134">
        <f>Systematic[[#This Row],[SampleVariableLabel]]+100*Systematic[[#This Row],[State]]</f>
        <v>11041204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11</v>
      </c>
      <c r="B4304" s="1">
        <f t="shared" si="202"/>
        <v>4</v>
      </c>
      <c r="C4304" s="1">
        <f>IF(Systematic[[#This Row],[VariableIndex]]&gt;1,C4303,IF(C4303+1=StepsPerSubsample,0,C4303+1))</f>
        <v>12</v>
      </c>
      <c r="D4304" s="1">
        <f t="shared" si="203"/>
        <v>5</v>
      </c>
      <c r="E4304" s="1" t="str">
        <f>INDEX(Protocol[Mark],MATCH(C4304,Protocol[Step],0))</f>
        <v>11AsTm</v>
      </c>
      <c r="F4304" s="151" t="str">
        <f>INDEX(Variables[Variable],MATCH(Systematic[[#This Row],[VariableIndex]],Variables[Index],0))</f>
        <v>Specific flux (mt)</v>
      </c>
      <c r="G4304" s="134">
        <f>Systematic[[#This Row],[Sample]]*1000000+Systematic[[#This Row],[SubSample]]*10000+Systematic[[#This Row],[VariableIndex]]</f>
        <v>11040005</v>
      </c>
      <c r="H4304" s="134">
        <f>Systematic[[#This Row],[SampleVariableLabel]]+100*Systematic[[#This Row],[State]]</f>
        <v>11041205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11</v>
      </c>
      <c r="B4305" s="1">
        <f t="shared" si="202"/>
        <v>4</v>
      </c>
      <c r="C4305" s="1">
        <f>IF(Systematic[[#This Row],[VariableIndex]]&gt;1,C4304,IF(C4304+1=StepsPerSubsample,0,C4304+1))</f>
        <v>12</v>
      </c>
      <c r="D4305" s="1">
        <f t="shared" si="203"/>
        <v>6</v>
      </c>
      <c r="E4305" s="1" t="str">
        <f>INDEX(Protocol[Mark],MATCH(C4305,Protocol[Step],0))</f>
        <v>11AsTm</v>
      </c>
      <c r="F4305" s="151" t="str">
        <f>INDEX(Variables[Variable],MATCH(Systematic[[#This Row],[VariableIndex]],Variables[Index],0))</f>
        <v>FCR (mt: ROX-corr.)</v>
      </c>
      <c r="G4305" s="134">
        <f>Systematic[[#This Row],[Sample]]*1000000+Systematic[[#This Row],[SubSample]]*10000+Systematic[[#This Row],[VariableIndex]]</f>
        <v>11040006</v>
      </c>
      <c r="H4305" s="134">
        <f>Systematic[[#This Row],[SampleVariableLabel]]+100*Systematic[[#This Row],[State]]</f>
        <v>11041206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11</v>
      </c>
      <c r="B4306" s="1">
        <f t="shared" si="202"/>
        <v>4</v>
      </c>
      <c r="C4306" s="1">
        <f>IF(Systematic[[#This Row],[VariableIndex]]&gt;1,C4305,IF(C4305+1=StepsPerSubsample,0,C4305+1))</f>
        <v>12</v>
      </c>
      <c r="D4306" s="1">
        <f t="shared" si="203"/>
        <v>7</v>
      </c>
      <c r="E4306" s="1" t="str">
        <f>INDEX(Protocol[Mark],MATCH(C4306,Protocol[Step],0))</f>
        <v>11AsTm</v>
      </c>
      <c r="F4306" s="151" t="str">
        <f>INDEX(Variables[Variable],MATCH(Systematic[[#This Row],[VariableIndex]],Variables[Index],0))</f>
        <v>FCR (mt: ROX-corr.)</v>
      </c>
      <c r="G4306" s="134">
        <f>Systematic[[#This Row],[Sample]]*1000000+Systematic[[#This Row],[SubSample]]*10000+Systematic[[#This Row],[VariableIndex]]</f>
        <v>11040007</v>
      </c>
      <c r="H4306" s="134">
        <f>Systematic[[#This Row],[SampleVariableLabel]]+100*Systematic[[#This Row],[State]]</f>
        <v>11041207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11</v>
      </c>
      <c r="B4307" s="1">
        <f t="shared" si="202"/>
        <v>4</v>
      </c>
      <c r="C4307" s="1">
        <f>IF(Systematic[[#This Row],[VariableIndex]]&gt;1,C4306,IF(C4306+1=StepsPerSubsample,0,C4306+1))</f>
        <v>13</v>
      </c>
      <c r="D4307" s="1">
        <f t="shared" si="203"/>
        <v>1</v>
      </c>
      <c r="E4307" s="1" t="str">
        <f>INDEX(Protocol[Mark],MATCH(C4307,Protocol[Step],0))</f>
        <v>12Azd</v>
      </c>
      <c r="F4307" s="151" t="str">
        <f>INDEX(Variables[Variable],MATCH(Systematic[[#This Row],[VariableIndex]],Variables[Index],0))</f>
        <v>O2 concentration</v>
      </c>
      <c r="G4307" s="134">
        <f>Systematic[[#This Row],[Sample]]*1000000+Systematic[[#This Row],[SubSample]]*10000+Systematic[[#This Row],[VariableIndex]]</f>
        <v>11040001</v>
      </c>
      <c r="H4307" s="134">
        <f>Systematic[[#This Row],[SampleVariableLabel]]+100*Systematic[[#This Row],[State]]</f>
        <v>11041301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11</v>
      </c>
      <c r="B4308" s="1">
        <f t="shared" si="202"/>
        <v>4</v>
      </c>
      <c r="C4308" s="1">
        <f>IF(Systematic[[#This Row],[VariableIndex]]&gt;1,C4307,IF(C4307+1=StepsPerSubsample,0,C4307+1))</f>
        <v>13</v>
      </c>
      <c r="D4308" s="1">
        <f t="shared" si="203"/>
        <v>2</v>
      </c>
      <c r="E4308" s="1" t="str">
        <f>INDEX(Protocol[Mark],MATCH(C4308,Protocol[Step],0))</f>
        <v>12Azd</v>
      </c>
      <c r="F4308" s="151" t="str">
        <f>INDEX(Variables[Variable],MATCH(Systematic[[#This Row],[VariableIndex]],Variables[Index],0))</f>
        <v>O2 flux per volume</v>
      </c>
      <c r="G4308" s="134">
        <f>Systematic[[#This Row],[Sample]]*1000000+Systematic[[#This Row],[SubSample]]*10000+Systematic[[#This Row],[VariableIndex]]</f>
        <v>11040002</v>
      </c>
      <c r="H4308" s="134">
        <f>Systematic[[#This Row],[SampleVariableLabel]]+100*Systematic[[#This Row],[State]]</f>
        <v>11041302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11</v>
      </c>
      <c r="B4309" s="1">
        <f t="shared" si="202"/>
        <v>4</v>
      </c>
      <c r="C4309" s="1">
        <f>IF(Systematic[[#This Row],[VariableIndex]]&gt;1,C4308,IF(C4308+1=StepsPerSubsample,0,C4308+1))</f>
        <v>13</v>
      </c>
      <c r="D4309" s="1">
        <f t="shared" si="203"/>
        <v>3</v>
      </c>
      <c r="E4309" s="1" t="str">
        <f>INDEX(Protocol[Mark],MATCH(C4309,Protocol[Step],0))</f>
        <v>12Azd</v>
      </c>
      <c r="F4309" s="151" t="str">
        <f>INDEX(Variables[Variable],MATCH(Systematic[[#This Row],[VariableIndex]],Variables[Index],0))</f>
        <v>Specific flux</v>
      </c>
      <c r="G4309" s="134">
        <f>Systematic[[#This Row],[Sample]]*1000000+Systematic[[#This Row],[SubSample]]*10000+Systematic[[#This Row],[VariableIndex]]</f>
        <v>11040003</v>
      </c>
      <c r="H4309" s="134">
        <f>Systematic[[#This Row],[SampleVariableLabel]]+100*Systematic[[#This Row],[State]]</f>
        <v>11041303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11</v>
      </c>
      <c r="B4310" s="1">
        <f t="shared" si="202"/>
        <v>4</v>
      </c>
      <c r="C4310" s="1">
        <f>IF(Systematic[[#This Row],[VariableIndex]]&gt;1,C4309,IF(C4309+1=StepsPerSubsample,0,C4309+1))</f>
        <v>13</v>
      </c>
      <c r="D4310" s="1">
        <f t="shared" si="203"/>
        <v>4</v>
      </c>
      <c r="E4310" s="1" t="str">
        <f>INDEX(Protocol[Mark],MATCH(C4310,Protocol[Step],0))</f>
        <v>12Azd</v>
      </c>
      <c r="F4310" s="151" t="str">
        <f>INDEX(Variables[Variable],MATCH(Systematic[[#This Row],[VariableIndex]],Variables[Index],0))</f>
        <v>Flux control ratio</v>
      </c>
      <c r="G4310" s="134">
        <f>Systematic[[#This Row],[Sample]]*1000000+Systematic[[#This Row],[SubSample]]*10000+Systematic[[#This Row],[VariableIndex]]</f>
        <v>11040004</v>
      </c>
      <c r="H4310" s="134">
        <f>Systematic[[#This Row],[SampleVariableLabel]]+100*Systematic[[#This Row],[State]]</f>
        <v>11041304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11</v>
      </c>
      <c r="B4311" s="1">
        <f t="shared" si="202"/>
        <v>4</v>
      </c>
      <c r="C4311" s="1">
        <f>IF(Systematic[[#This Row],[VariableIndex]]&gt;1,C4310,IF(C4310+1=StepsPerSubsample,0,C4310+1))</f>
        <v>13</v>
      </c>
      <c r="D4311" s="1">
        <f t="shared" si="203"/>
        <v>5</v>
      </c>
      <c r="E4311" s="1" t="str">
        <f>INDEX(Protocol[Mark],MATCH(C4311,Protocol[Step],0))</f>
        <v>12Azd</v>
      </c>
      <c r="F4311" s="151" t="str">
        <f>INDEX(Variables[Variable],MATCH(Systematic[[#This Row],[VariableIndex]],Variables[Index],0))</f>
        <v>Specific flux (mt)</v>
      </c>
      <c r="G4311" s="134">
        <f>Systematic[[#This Row],[Sample]]*1000000+Systematic[[#This Row],[SubSample]]*10000+Systematic[[#This Row],[VariableIndex]]</f>
        <v>11040005</v>
      </c>
      <c r="H4311" s="134">
        <f>Systematic[[#This Row],[SampleVariableLabel]]+100*Systematic[[#This Row],[State]]</f>
        <v>11041305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11</v>
      </c>
      <c r="B4312" s="1">
        <f t="shared" si="202"/>
        <v>4</v>
      </c>
      <c r="C4312" s="1">
        <f>IF(Systematic[[#This Row],[VariableIndex]]&gt;1,C4311,IF(C4311+1=StepsPerSubsample,0,C4311+1))</f>
        <v>13</v>
      </c>
      <c r="D4312" s="1">
        <f t="shared" si="203"/>
        <v>6</v>
      </c>
      <c r="E4312" s="1" t="str">
        <f>INDEX(Protocol[Mark],MATCH(C4312,Protocol[Step],0))</f>
        <v>12Azd</v>
      </c>
      <c r="F4312" s="151" t="str">
        <f>INDEX(Variables[Variable],MATCH(Systematic[[#This Row],[VariableIndex]],Variables[Index],0))</f>
        <v>FCR (mt: ROX-corr.)</v>
      </c>
      <c r="G4312" s="134">
        <f>Systematic[[#This Row],[Sample]]*1000000+Systematic[[#This Row],[SubSample]]*10000+Systematic[[#This Row],[VariableIndex]]</f>
        <v>11040006</v>
      </c>
      <c r="H4312" s="134">
        <f>Systematic[[#This Row],[SampleVariableLabel]]+100*Systematic[[#This Row],[State]]</f>
        <v>11041306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11</v>
      </c>
      <c r="B4313" s="1">
        <f t="shared" si="202"/>
        <v>4</v>
      </c>
      <c r="C4313" s="1">
        <f>IF(Systematic[[#This Row],[VariableIndex]]&gt;1,C4312,IF(C4312+1=StepsPerSubsample,0,C4312+1))</f>
        <v>13</v>
      </c>
      <c r="D4313" s="1">
        <f t="shared" si="203"/>
        <v>7</v>
      </c>
      <c r="E4313" s="1" t="str">
        <f>INDEX(Protocol[Mark],MATCH(C4313,Protocol[Step],0))</f>
        <v>12Azd</v>
      </c>
      <c r="F4313" s="151" t="str">
        <f>INDEX(Variables[Variable],MATCH(Systematic[[#This Row],[VariableIndex]],Variables[Index],0))</f>
        <v>FCR (mt: ROX-corr.)</v>
      </c>
      <c r="G4313" s="134">
        <f>Systematic[[#This Row],[Sample]]*1000000+Systematic[[#This Row],[SubSample]]*10000+Systematic[[#This Row],[VariableIndex]]</f>
        <v>11040007</v>
      </c>
      <c r="H4313" s="134">
        <f>Systematic[[#This Row],[SampleVariableLabel]]+100*Systematic[[#This Row],[State]]</f>
        <v>11041307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12</v>
      </c>
      <c r="B4314" s="1">
        <f t="shared" si="202"/>
        <v>1</v>
      </c>
      <c r="C4314" s="1">
        <f>IF(Systematic[[#This Row],[VariableIndex]]&gt;1,C4313,IF(C4313+1=StepsPerSubsample,0,C4313+1))</f>
        <v>0</v>
      </c>
      <c r="D4314" s="1">
        <f t="shared" si="203"/>
        <v>1</v>
      </c>
      <c r="E4314" s="1" t="str">
        <f>INDEX(Protocol[Mark],MATCH(C4314,Protocol[Step],0))</f>
        <v>1ce</v>
      </c>
      <c r="F4314" s="151" t="str">
        <f>INDEX(Variables[Variable],MATCH(Systematic[[#This Row],[VariableIndex]],Variables[Index],0))</f>
        <v>O2 concentration</v>
      </c>
      <c r="G4314" s="134">
        <f>Systematic[[#This Row],[Sample]]*1000000+Systematic[[#This Row],[SubSample]]*10000+Systematic[[#This Row],[VariableIndex]]</f>
        <v>12010001</v>
      </c>
      <c r="H4314" s="134">
        <f>Systematic[[#This Row],[SampleVariableLabel]]+100*Systematic[[#This Row],[State]]</f>
        <v>12010001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12</v>
      </c>
      <c r="B4315" s="1">
        <f t="shared" si="202"/>
        <v>1</v>
      </c>
      <c r="C4315" s="1">
        <f>IF(Systematic[[#This Row],[VariableIndex]]&gt;1,C4314,IF(C4314+1=StepsPerSubsample,0,C4314+1))</f>
        <v>0</v>
      </c>
      <c r="D4315" s="1">
        <f t="shared" si="203"/>
        <v>2</v>
      </c>
      <c r="E4315" s="1" t="str">
        <f>INDEX(Protocol[Mark],MATCH(C4315,Protocol[Step],0))</f>
        <v>1ce</v>
      </c>
      <c r="F4315" s="151" t="str">
        <f>INDEX(Variables[Variable],MATCH(Systematic[[#This Row],[VariableIndex]],Variables[Index],0))</f>
        <v>O2 flux per volume</v>
      </c>
      <c r="G4315" s="134">
        <f>Systematic[[#This Row],[Sample]]*1000000+Systematic[[#This Row],[SubSample]]*10000+Systematic[[#This Row],[VariableIndex]]</f>
        <v>12010002</v>
      </c>
      <c r="H4315" s="134">
        <f>Systematic[[#This Row],[SampleVariableLabel]]+100*Systematic[[#This Row],[State]]</f>
        <v>12010002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12</v>
      </c>
      <c r="B4316" s="1">
        <f t="shared" si="202"/>
        <v>1</v>
      </c>
      <c r="C4316" s="1">
        <f>IF(Systematic[[#This Row],[VariableIndex]]&gt;1,C4315,IF(C4315+1=StepsPerSubsample,0,C4315+1))</f>
        <v>0</v>
      </c>
      <c r="D4316" s="1">
        <f t="shared" si="203"/>
        <v>3</v>
      </c>
      <c r="E4316" s="1" t="str">
        <f>INDEX(Protocol[Mark],MATCH(C4316,Protocol[Step],0))</f>
        <v>1ce</v>
      </c>
      <c r="F4316" s="151" t="str">
        <f>INDEX(Variables[Variable],MATCH(Systematic[[#This Row],[VariableIndex]],Variables[Index],0))</f>
        <v>Specific flux</v>
      </c>
      <c r="G4316" s="134">
        <f>Systematic[[#This Row],[Sample]]*1000000+Systematic[[#This Row],[SubSample]]*10000+Systematic[[#This Row],[VariableIndex]]</f>
        <v>12010003</v>
      </c>
      <c r="H4316" s="134">
        <f>Systematic[[#This Row],[SampleVariableLabel]]+100*Systematic[[#This Row],[State]]</f>
        <v>12010003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12</v>
      </c>
      <c r="B4317" s="1">
        <f t="shared" si="202"/>
        <v>1</v>
      </c>
      <c r="C4317" s="1">
        <f>IF(Systematic[[#This Row],[VariableIndex]]&gt;1,C4316,IF(C4316+1=StepsPerSubsample,0,C4316+1))</f>
        <v>0</v>
      </c>
      <c r="D4317" s="1">
        <f t="shared" si="203"/>
        <v>4</v>
      </c>
      <c r="E4317" s="1" t="str">
        <f>INDEX(Protocol[Mark],MATCH(C4317,Protocol[Step],0))</f>
        <v>1ce</v>
      </c>
      <c r="F4317" s="151" t="str">
        <f>INDEX(Variables[Variable],MATCH(Systematic[[#This Row],[VariableIndex]],Variables[Index],0))</f>
        <v>Flux control ratio</v>
      </c>
      <c r="G4317" s="134">
        <f>Systematic[[#This Row],[Sample]]*1000000+Systematic[[#This Row],[SubSample]]*10000+Systematic[[#This Row],[VariableIndex]]</f>
        <v>12010004</v>
      </c>
      <c r="H4317" s="134">
        <f>Systematic[[#This Row],[SampleVariableLabel]]+100*Systematic[[#This Row],[State]]</f>
        <v>12010004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12</v>
      </c>
      <c r="B4318" s="1">
        <f t="shared" si="202"/>
        <v>1</v>
      </c>
      <c r="C4318" s="1">
        <f>IF(Systematic[[#This Row],[VariableIndex]]&gt;1,C4317,IF(C4317+1=StepsPerSubsample,0,C4317+1))</f>
        <v>0</v>
      </c>
      <c r="D4318" s="1">
        <f t="shared" si="203"/>
        <v>5</v>
      </c>
      <c r="E4318" s="1" t="str">
        <f>INDEX(Protocol[Mark],MATCH(C4318,Protocol[Step],0))</f>
        <v>1ce</v>
      </c>
      <c r="F4318" s="151" t="str">
        <f>INDEX(Variables[Variable],MATCH(Systematic[[#This Row],[VariableIndex]],Variables[Index],0))</f>
        <v>Specific flux (mt)</v>
      </c>
      <c r="G4318" s="134">
        <f>Systematic[[#This Row],[Sample]]*1000000+Systematic[[#This Row],[SubSample]]*10000+Systematic[[#This Row],[VariableIndex]]</f>
        <v>12010005</v>
      </c>
      <c r="H4318" s="134">
        <f>Systematic[[#This Row],[SampleVariableLabel]]+100*Systematic[[#This Row],[State]]</f>
        <v>12010005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12</v>
      </c>
      <c r="B4319" s="1">
        <f t="shared" si="202"/>
        <v>1</v>
      </c>
      <c r="C4319" s="1">
        <f>IF(Systematic[[#This Row],[VariableIndex]]&gt;1,C4318,IF(C4318+1=StepsPerSubsample,0,C4318+1))</f>
        <v>0</v>
      </c>
      <c r="D4319" s="1">
        <f t="shared" si="203"/>
        <v>6</v>
      </c>
      <c r="E4319" s="1" t="str">
        <f>INDEX(Protocol[Mark],MATCH(C4319,Protocol[Step],0))</f>
        <v>1ce</v>
      </c>
      <c r="F4319" s="151" t="str">
        <f>INDEX(Variables[Variable],MATCH(Systematic[[#This Row],[VariableIndex]],Variables[Index],0))</f>
        <v>FCR (mt: ROX-corr.)</v>
      </c>
      <c r="G4319" s="134">
        <f>Systematic[[#This Row],[Sample]]*1000000+Systematic[[#This Row],[SubSample]]*10000+Systematic[[#This Row],[VariableIndex]]</f>
        <v>12010006</v>
      </c>
      <c r="H4319" s="134">
        <f>Systematic[[#This Row],[SampleVariableLabel]]+100*Systematic[[#This Row],[State]]</f>
        <v>12010006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12</v>
      </c>
      <c r="B4320" s="1">
        <f t="shared" si="202"/>
        <v>1</v>
      </c>
      <c r="C4320" s="1">
        <f>IF(Systematic[[#This Row],[VariableIndex]]&gt;1,C4319,IF(C4319+1=StepsPerSubsample,0,C4319+1))</f>
        <v>0</v>
      </c>
      <c r="D4320" s="1">
        <f t="shared" si="203"/>
        <v>7</v>
      </c>
      <c r="E4320" s="1" t="str">
        <f>INDEX(Protocol[Mark],MATCH(C4320,Protocol[Step],0))</f>
        <v>1ce</v>
      </c>
      <c r="F4320" s="151" t="str">
        <f>INDEX(Variables[Variable],MATCH(Systematic[[#This Row],[VariableIndex]],Variables[Index],0))</f>
        <v>FCR (mt: ROX-corr.)</v>
      </c>
      <c r="G4320" s="134">
        <f>Systematic[[#This Row],[Sample]]*1000000+Systematic[[#This Row],[SubSample]]*10000+Systematic[[#This Row],[VariableIndex]]</f>
        <v>12010007</v>
      </c>
      <c r="H4320" s="134">
        <f>Systematic[[#This Row],[SampleVariableLabel]]+100*Systematic[[#This Row],[State]]</f>
        <v>12010007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12</v>
      </c>
      <c r="B4321" s="1">
        <f t="shared" si="202"/>
        <v>1</v>
      </c>
      <c r="C4321" s="1">
        <f>IF(Systematic[[#This Row],[VariableIndex]]&gt;1,C4320,IF(C4320+1=StepsPerSubsample,0,C4320+1))</f>
        <v>1</v>
      </c>
      <c r="D4321" s="1">
        <f t="shared" si="203"/>
        <v>1</v>
      </c>
      <c r="E4321" s="1" t="str">
        <f>INDEX(Protocol[Mark],MATCH(C4321,Protocol[Step],0))</f>
        <v>2P10</v>
      </c>
      <c r="F4321" s="151" t="str">
        <f>INDEX(Variables[Variable],MATCH(Systematic[[#This Row],[VariableIndex]],Variables[Index],0))</f>
        <v>O2 concentration</v>
      </c>
      <c r="G4321" s="134">
        <f>Systematic[[#This Row],[Sample]]*1000000+Systematic[[#This Row],[SubSample]]*10000+Systematic[[#This Row],[VariableIndex]]</f>
        <v>12010001</v>
      </c>
      <c r="H4321" s="134">
        <f>Systematic[[#This Row],[SampleVariableLabel]]+100*Systematic[[#This Row],[State]]</f>
        <v>12010101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12</v>
      </c>
      <c r="B4322" s="1">
        <f t="shared" si="202"/>
        <v>1</v>
      </c>
      <c r="C4322" s="1">
        <f>IF(Systematic[[#This Row],[VariableIndex]]&gt;1,C4321,IF(C4321+1=StepsPerSubsample,0,C4321+1))</f>
        <v>1</v>
      </c>
      <c r="D4322" s="1">
        <f t="shared" si="203"/>
        <v>2</v>
      </c>
      <c r="E4322" s="1" t="str">
        <f>INDEX(Protocol[Mark],MATCH(C4322,Protocol[Step],0))</f>
        <v>2P10</v>
      </c>
      <c r="F4322" s="151" t="str">
        <f>INDEX(Variables[Variable],MATCH(Systematic[[#This Row],[VariableIndex]],Variables[Index],0))</f>
        <v>O2 flux per volume</v>
      </c>
      <c r="G4322" s="134">
        <f>Systematic[[#This Row],[Sample]]*1000000+Systematic[[#This Row],[SubSample]]*10000+Systematic[[#This Row],[VariableIndex]]</f>
        <v>12010002</v>
      </c>
      <c r="H4322" s="134">
        <f>Systematic[[#This Row],[SampleVariableLabel]]+100*Systematic[[#This Row],[State]]</f>
        <v>12010102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12</v>
      </c>
      <c r="B4323" s="1">
        <f t="shared" si="202"/>
        <v>1</v>
      </c>
      <c r="C4323" s="1">
        <f>IF(Systematic[[#This Row],[VariableIndex]]&gt;1,C4322,IF(C4322+1=StepsPerSubsample,0,C4322+1))</f>
        <v>1</v>
      </c>
      <c r="D4323" s="1">
        <f t="shared" si="203"/>
        <v>3</v>
      </c>
      <c r="E4323" s="1" t="str">
        <f>INDEX(Protocol[Mark],MATCH(C4323,Protocol[Step],0))</f>
        <v>2P10</v>
      </c>
      <c r="F4323" s="151" t="str">
        <f>INDEX(Variables[Variable],MATCH(Systematic[[#This Row],[VariableIndex]],Variables[Index],0))</f>
        <v>Specific flux</v>
      </c>
      <c r="G4323" s="134">
        <f>Systematic[[#This Row],[Sample]]*1000000+Systematic[[#This Row],[SubSample]]*10000+Systematic[[#This Row],[VariableIndex]]</f>
        <v>12010003</v>
      </c>
      <c r="H4323" s="134">
        <f>Systematic[[#This Row],[SampleVariableLabel]]+100*Systematic[[#This Row],[State]]</f>
        <v>12010103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12</v>
      </c>
      <c r="B4324" s="1">
        <f t="shared" si="202"/>
        <v>1</v>
      </c>
      <c r="C4324" s="1">
        <f>IF(Systematic[[#This Row],[VariableIndex]]&gt;1,C4323,IF(C4323+1=StepsPerSubsample,0,C4323+1))</f>
        <v>1</v>
      </c>
      <c r="D4324" s="1">
        <f t="shared" si="203"/>
        <v>4</v>
      </c>
      <c r="E4324" s="1" t="str">
        <f>INDEX(Protocol[Mark],MATCH(C4324,Protocol[Step],0))</f>
        <v>2P10</v>
      </c>
      <c r="F4324" s="151" t="str">
        <f>INDEX(Variables[Variable],MATCH(Systematic[[#This Row],[VariableIndex]],Variables[Index],0))</f>
        <v>Flux control ratio</v>
      </c>
      <c r="G4324" s="134">
        <f>Systematic[[#This Row],[Sample]]*1000000+Systematic[[#This Row],[SubSample]]*10000+Systematic[[#This Row],[VariableIndex]]</f>
        <v>12010004</v>
      </c>
      <c r="H4324" s="134">
        <f>Systematic[[#This Row],[SampleVariableLabel]]+100*Systematic[[#This Row],[State]]</f>
        <v>12010104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12</v>
      </c>
      <c r="B4325" s="1">
        <f t="shared" si="202"/>
        <v>1</v>
      </c>
      <c r="C4325" s="1">
        <f>IF(Systematic[[#This Row],[VariableIndex]]&gt;1,C4324,IF(C4324+1=StepsPerSubsample,0,C4324+1))</f>
        <v>1</v>
      </c>
      <c r="D4325" s="1">
        <f t="shared" si="203"/>
        <v>5</v>
      </c>
      <c r="E4325" s="1" t="str">
        <f>INDEX(Protocol[Mark],MATCH(C4325,Protocol[Step],0))</f>
        <v>2P10</v>
      </c>
      <c r="F4325" s="151" t="str">
        <f>INDEX(Variables[Variable],MATCH(Systematic[[#This Row],[VariableIndex]],Variables[Index],0))</f>
        <v>Specific flux (mt)</v>
      </c>
      <c r="G4325" s="134">
        <f>Systematic[[#This Row],[Sample]]*1000000+Systematic[[#This Row],[SubSample]]*10000+Systematic[[#This Row],[VariableIndex]]</f>
        <v>12010005</v>
      </c>
      <c r="H4325" s="134">
        <f>Systematic[[#This Row],[SampleVariableLabel]]+100*Systematic[[#This Row],[State]]</f>
        <v>12010105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12</v>
      </c>
      <c r="B4326" s="1">
        <f t="shared" si="202"/>
        <v>1</v>
      </c>
      <c r="C4326" s="1">
        <f>IF(Systematic[[#This Row],[VariableIndex]]&gt;1,C4325,IF(C4325+1=StepsPerSubsample,0,C4325+1))</f>
        <v>1</v>
      </c>
      <c r="D4326" s="1">
        <f t="shared" si="203"/>
        <v>6</v>
      </c>
      <c r="E4326" s="1" t="str">
        <f>INDEX(Protocol[Mark],MATCH(C4326,Protocol[Step],0))</f>
        <v>2P10</v>
      </c>
      <c r="F4326" s="151" t="str">
        <f>INDEX(Variables[Variable],MATCH(Systematic[[#This Row],[VariableIndex]],Variables[Index],0))</f>
        <v>FCR (mt: ROX-corr.)</v>
      </c>
      <c r="G4326" s="134">
        <f>Systematic[[#This Row],[Sample]]*1000000+Systematic[[#This Row],[SubSample]]*10000+Systematic[[#This Row],[VariableIndex]]</f>
        <v>12010006</v>
      </c>
      <c r="H4326" s="134">
        <f>Systematic[[#This Row],[SampleVariableLabel]]+100*Systematic[[#This Row],[State]]</f>
        <v>12010106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12</v>
      </c>
      <c r="B4327" s="1">
        <f t="shared" si="202"/>
        <v>1</v>
      </c>
      <c r="C4327" s="1">
        <f>IF(Systematic[[#This Row],[VariableIndex]]&gt;1,C4326,IF(C4326+1=StepsPerSubsample,0,C4326+1))</f>
        <v>1</v>
      </c>
      <c r="D4327" s="1">
        <f t="shared" si="203"/>
        <v>7</v>
      </c>
      <c r="E4327" s="1" t="str">
        <f>INDEX(Protocol[Mark],MATCH(C4327,Protocol[Step],0))</f>
        <v>2P10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12010007</v>
      </c>
      <c r="H4327" s="134">
        <f>Systematic[[#This Row],[SampleVariableLabel]]+100*Systematic[[#This Row],[State]]</f>
        <v>12010107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12</v>
      </c>
      <c r="B4328" s="1">
        <f t="shared" si="202"/>
        <v>1</v>
      </c>
      <c r="C4328" s="1">
        <f>IF(Systematic[[#This Row],[VariableIndex]]&gt;1,C4327,IF(C4327+1=StepsPerSubsample,0,C4327+1))</f>
        <v>2</v>
      </c>
      <c r="D4328" s="1">
        <f t="shared" si="203"/>
        <v>1</v>
      </c>
      <c r="E4328" s="1" t="str">
        <f>INDEX(Protocol[Mark],MATCH(C4328,Protocol[Step],0))</f>
        <v>3Omy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12010001</v>
      </c>
      <c r="H4328" s="134">
        <f>Systematic[[#This Row],[SampleVariableLabel]]+100*Systematic[[#This Row],[State]]</f>
        <v>12010201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12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2</v>
      </c>
      <c r="D4329" s="1">
        <f t="shared" si="203"/>
        <v>2</v>
      </c>
      <c r="E4329" s="1" t="str">
        <f>INDEX(Protocol[Mark],MATCH(C4329,Protocol[Step],0))</f>
        <v>3Omy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12010002</v>
      </c>
      <c r="H4329" s="134">
        <f>Systematic[[#This Row],[SampleVariableLabel]]+100*Systematic[[#This Row],[State]]</f>
        <v>12010202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12</v>
      </c>
      <c r="B4330" s="1">
        <f t="shared" si="205"/>
        <v>1</v>
      </c>
      <c r="C4330" s="1">
        <f>IF(Systematic[[#This Row],[VariableIndex]]&gt;1,C4329,IF(C4329+1=StepsPerSubsample,0,C4329+1))</f>
        <v>2</v>
      </c>
      <c r="D4330" s="1">
        <f t="shared" si="203"/>
        <v>3</v>
      </c>
      <c r="E4330" s="1" t="str">
        <f>INDEX(Protocol[Mark],MATCH(C4330,Protocol[Step],0))</f>
        <v>3Omy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12010003</v>
      </c>
      <c r="H4330" s="134">
        <f>Systematic[[#This Row],[SampleVariableLabel]]+100*Systematic[[#This Row],[State]]</f>
        <v>12010203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12</v>
      </c>
      <c r="B4331" s="1">
        <f t="shared" si="205"/>
        <v>1</v>
      </c>
      <c r="C4331" s="1">
        <f>IF(Systematic[[#This Row],[VariableIndex]]&gt;1,C4330,IF(C4330+1=StepsPerSubsample,0,C4330+1))</f>
        <v>2</v>
      </c>
      <c r="D4331" s="1">
        <f t="shared" si="203"/>
        <v>4</v>
      </c>
      <c r="E4331" s="1" t="str">
        <f>INDEX(Protocol[Mark],MATCH(C4331,Protocol[Step],0))</f>
        <v>3Omy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12010004</v>
      </c>
      <c r="H4331" s="134">
        <f>Systematic[[#This Row],[SampleVariableLabel]]+100*Systematic[[#This Row],[State]]</f>
        <v>12010204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12</v>
      </c>
      <c r="B4332" s="1">
        <f t="shared" si="205"/>
        <v>1</v>
      </c>
      <c r="C4332" s="1">
        <f>IF(Systematic[[#This Row],[VariableIndex]]&gt;1,C4331,IF(C4331+1=StepsPerSubsample,0,C4331+1))</f>
        <v>2</v>
      </c>
      <c r="D4332" s="1">
        <f t="shared" si="203"/>
        <v>5</v>
      </c>
      <c r="E4332" s="1" t="str">
        <f>INDEX(Protocol[Mark],MATCH(C4332,Protocol[Step],0))</f>
        <v>3Omy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12010005</v>
      </c>
      <c r="H4332" s="134">
        <f>Systematic[[#This Row],[SampleVariableLabel]]+100*Systematic[[#This Row],[State]]</f>
        <v>12010205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12</v>
      </c>
      <c r="B4333" s="1">
        <f t="shared" si="205"/>
        <v>1</v>
      </c>
      <c r="C4333" s="1">
        <f>IF(Systematic[[#This Row],[VariableIndex]]&gt;1,C4332,IF(C4332+1=StepsPerSubsample,0,C4332+1))</f>
        <v>2</v>
      </c>
      <c r="D4333" s="1">
        <f t="shared" si="203"/>
        <v>6</v>
      </c>
      <c r="E4333" s="1" t="str">
        <f>INDEX(Protocol[Mark],MATCH(C4333,Protocol[Step],0))</f>
        <v>3Omy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12010006</v>
      </c>
      <c r="H4333" s="134">
        <f>Systematic[[#This Row],[SampleVariableLabel]]+100*Systematic[[#This Row],[State]]</f>
        <v>12010206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12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7</v>
      </c>
      <c r="E4334" s="1" t="str">
        <f>INDEX(Protocol[Mark],MATCH(C4334,Protocol[Step],0))</f>
        <v>3Omy</v>
      </c>
      <c r="F4334" s="151" t="str">
        <f>INDEX(Variables[Variable],MATCH(Systematic[[#This Row],[VariableIndex]],Variables[Index],0))</f>
        <v>FCR (mt: ROX-corr.)</v>
      </c>
      <c r="G4334" s="134">
        <f>Systematic[[#This Row],[Sample]]*1000000+Systematic[[#This Row],[SubSample]]*10000+Systematic[[#This Row],[VariableIndex]]</f>
        <v>12010007</v>
      </c>
      <c r="H4334" s="134">
        <f>Systematic[[#This Row],[SampleVariableLabel]]+100*Systematic[[#This Row],[State]]</f>
        <v>12010207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12</v>
      </c>
      <c r="B4335" s="1">
        <f t="shared" si="205"/>
        <v>1</v>
      </c>
      <c r="C4335" s="1">
        <f>IF(Systematic[[#This Row],[VariableIndex]]&gt;1,C4334,IF(C4334+1=StepsPerSubsample,0,C4334+1))</f>
        <v>3</v>
      </c>
      <c r="D4335" s="1">
        <f t="shared" si="203"/>
        <v>1</v>
      </c>
      <c r="E4335" s="1" t="str">
        <f>INDEX(Protocol[Mark],MATCH(C4335,Protocol[Step],0))</f>
        <v>4U</v>
      </c>
      <c r="F4335" s="151" t="str">
        <f>INDEX(Variables[Variable],MATCH(Systematic[[#This Row],[VariableIndex]],Variables[Index],0))</f>
        <v>O2 concentration</v>
      </c>
      <c r="G4335" s="134">
        <f>Systematic[[#This Row],[Sample]]*1000000+Systematic[[#This Row],[SubSample]]*10000+Systematic[[#This Row],[VariableIndex]]</f>
        <v>12010001</v>
      </c>
      <c r="H4335" s="134">
        <f>Systematic[[#This Row],[SampleVariableLabel]]+100*Systematic[[#This Row],[State]]</f>
        <v>12010301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12</v>
      </c>
      <c r="B4336" s="1">
        <f t="shared" si="205"/>
        <v>1</v>
      </c>
      <c r="C4336" s="1">
        <f>IF(Systematic[[#This Row],[VariableIndex]]&gt;1,C4335,IF(C4335+1=StepsPerSubsample,0,C4335+1))</f>
        <v>3</v>
      </c>
      <c r="D4336" s="1">
        <f t="shared" si="203"/>
        <v>2</v>
      </c>
      <c r="E4336" s="1" t="str">
        <f>INDEX(Protocol[Mark],MATCH(C4336,Protocol[Step],0))</f>
        <v>4U</v>
      </c>
      <c r="F4336" s="151" t="str">
        <f>INDEX(Variables[Variable],MATCH(Systematic[[#This Row],[VariableIndex]],Variables[Index],0))</f>
        <v>O2 flux per volume</v>
      </c>
      <c r="G4336" s="134">
        <f>Systematic[[#This Row],[Sample]]*1000000+Systematic[[#This Row],[SubSample]]*10000+Systematic[[#This Row],[VariableIndex]]</f>
        <v>12010002</v>
      </c>
      <c r="H4336" s="134">
        <f>Systematic[[#This Row],[SampleVariableLabel]]+100*Systematic[[#This Row],[State]]</f>
        <v>12010302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12</v>
      </c>
      <c r="B4337" s="1">
        <f t="shared" si="205"/>
        <v>1</v>
      </c>
      <c r="C4337" s="1">
        <f>IF(Systematic[[#This Row],[VariableIndex]]&gt;1,C4336,IF(C4336+1=StepsPerSubsample,0,C4336+1))</f>
        <v>3</v>
      </c>
      <c r="D4337" s="1">
        <f t="shared" si="203"/>
        <v>3</v>
      </c>
      <c r="E4337" s="1" t="str">
        <f>INDEX(Protocol[Mark],MATCH(C4337,Protocol[Step],0))</f>
        <v>4U</v>
      </c>
      <c r="F4337" s="151" t="str">
        <f>INDEX(Variables[Variable],MATCH(Systematic[[#This Row],[VariableIndex]],Variables[Index],0))</f>
        <v>Specific flux</v>
      </c>
      <c r="G4337" s="134">
        <f>Systematic[[#This Row],[Sample]]*1000000+Systematic[[#This Row],[SubSample]]*10000+Systematic[[#This Row],[VariableIndex]]</f>
        <v>12010003</v>
      </c>
      <c r="H4337" s="134">
        <f>Systematic[[#This Row],[SampleVariableLabel]]+100*Systematic[[#This Row],[State]]</f>
        <v>12010303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12</v>
      </c>
      <c r="B4338" s="1">
        <f t="shared" si="205"/>
        <v>1</v>
      </c>
      <c r="C4338" s="1">
        <f>IF(Systematic[[#This Row],[VariableIndex]]&gt;1,C4337,IF(C4337+1=StepsPerSubsample,0,C4337+1))</f>
        <v>3</v>
      </c>
      <c r="D4338" s="1">
        <f t="shared" si="203"/>
        <v>4</v>
      </c>
      <c r="E4338" s="1" t="str">
        <f>INDEX(Protocol[Mark],MATCH(C4338,Protocol[Step],0))</f>
        <v>4U</v>
      </c>
      <c r="F4338" s="151" t="str">
        <f>INDEX(Variables[Variable],MATCH(Systematic[[#This Row],[VariableIndex]],Variables[Index],0))</f>
        <v>Flux control ratio</v>
      </c>
      <c r="G4338" s="134">
        <f>Systematic[[#This Row],[Sample]]*1000000+Systematic[[#This Row],[SubSample]]*10000+Systematic[[#This Row],[VariableIndex]]</f>
        <v>12010004</v>
      </c>
      <c r="H4338" s="134">
        <f>Systematic[[#This Row],[SampleVariableLabel]]+100*Systematic[[#This Row],[State]]</f>
        <v>12010304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12</v>
      </c>
      <c r="B4339" s="1">
        <f t="shared" si="205"/>
        <v>1</v>
      </c>
      <c r="C4339" s="1">
        <f>IF(Systematic[[#This Row],[VariableIndex]]&gt;1,C4338,IF(C4338+1=StepsPerSubsample,0,C4338+1))</f>
        <v>3</v>
      </c>
      <c r="D4339" s="1">
        <f t="shared" si="203"/>
        <v>5</v>
      </c>
      <c r="E4339" s="1" t="str">
        <f>INDEX(Protocol[Mark],MATCH(C4339,Protocol[Step],0))</f>
        <v>4U</v>
      </c>
      <c r="F4339" s="151" t="str">
        <f>INDEX(Variables[Variable],MATCH(Systematic[[#This Row],[VariableIndex]],Variables[Index],0))</f>
        <v>Specific flux (mt)</v>
      </c>
      <c r="G4339" s="134">
        <f>Systematic[[#This Row],[Sample]]*1000000+Systematic[[#This Row],[SubSample]]*10000+Systematic[[#This Row],[VariableIndex]]</f>
        <v>12010005</v>
      </c>
      <c r="H4339" s="134">
        <f>Systematic[[#This Row],[SampleVariableLabel]]+100*Systematic[[#This Row],[State]]</f>
        <v>12010305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12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6</v>
      </c>
      <c r="E4340" s="1" t="str">
        <f>INDEX(Protocol[Mark],MATCH(C4340,Protocol[Step],0))</f>
        <v>4U</v>
      </c>
      <c r="F4340" s="151" t="str">
        <f>INDEX(Variables[Variable],MATCH(Systematic[[#This Row],[VariableIndex]],Variables[Index],0))</f>
        <v>FCR (mt: ROX-corr.)</v>
      </c>
      <c r="G4340" s="134">
        <f>Systematic[[#This Row],[Sample]]*1000000+Systematic[[#This Row],[SubSample]]*10000+Systematic[[#This Row],[VariableIndex]]</f>
        <v>12010006</v>
      </c>
      <c r="H4340" s="134">
        <f>Systematic[[#This Row],[SampleVariableLabel]]+100*Systematic[[#This Row],[State]]</f>
        <v>12010306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12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7</v>
      </c>
      <c r="E4341" s="1" t="str">
        <f>INDEX(Protocol[Mark],MATCH(C4341,Protocol[Step],0))</f>
        <v>4U</v>
      </c>
      <c r="F4341" s="151" t="str">
        <f>INDEX(Variables[Variable],MATCH(Systematic[[#This Row],[VariableIndex]],Variables[Index],0))</f>
        <v>FCR (mt: ROX-corr.)</v>
      </c>
      <c r="G4341" s="134">
        <f>Systematic[[#This Row],[Sample]]*1000000+Systematic[[#This Row],[SubSample]]*10000+Systematic[[#This Row],[VariableIndex]]</f>
        <v>12010007</v>
      </c>
      <c r="H4341" s="134">
        <f>Systematic[[#This Row],[SampleVariableLabel]]+100*Systematic[[#This Row],[State]]</f>
        <v>12010307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12</v>
      </c>
      <c r="B4342" s="1">
        <f t="shared" si="205"/>
        <v>1</v>
      </c>
      <c r="C4342" s="1">
        <f>IF(Systematic[[#This Row],[VariableIndex]]&gt;1,C4341,IF(C4341+1=StepsPerSubsample,0,C4341+1))</f>
        <v>4</v>
      </c>
      <c r="D4342" s="1">
        <f t="shared" si="203"/>
        <v>1</v>
      </c>
      <c r="E4342" s="1" t="str">
        <f>INDEX(Protocol[Mark],MATCH(C4342,Protocol[Step],0))</f>
        <v>5Glc</v>
      </c>
      <c r="F4342" s="151" t="str">
        <f>INDEX(Variables[Variable],MATCH(Systematic[[#This Row],[VariableIndex]],Variables[Index],0))</f>
        <v>O2 concentration</v>
      </c>
      <c r="G4342" s="134">
        <f>Systematic[[#This Row],[Sample]]*1000000+Systematic[[#This Row],[SubSample]]*10000+Systematic[[#This Row],[VariableIndex]]</f>
        <v>12010001</v>
      </c>
      <c r="H4342" s="134">
        <f>Systematic[[#This Row],[SampleVariableLabel]]+100*Systematic[[#This Row],[State]]</f>
        <v>12010401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12</v>
      </c>
      <c r="B4343" s="1">
        <f t="shared" si="205"/>
        <v>1</v>
      </c>
      <c r="C4343" s="1">
        <f>IF(Systematic[[#This Row],[VariableIndex]]&gt;1,C4342,IF(C4342+1=StepsPerSubsample,0,C4342+1))</f>
        <v>4</v>
      </c>
      <c r="D4343" s="1">
        <f t="shared" si="203"/>
        <v>2</v>
      </c>
      <c r="E4343" s="1" t="str">
        <f>INDEX(Protocol[Mark],MATCH(C4343,Protocol[Step],0))</f>
        <v>5Glc</v>
      </c>
      <c r="F4343" s="151" t="str">
        <f>INDEX(Variables[Variable],MATCH(Systematic[[#This Row],[VariableIndex]],Variables[Index],0))</f>
        <v>O2 flux per volume</v>
      </c>
      <c r="G4343" s="134">
        <f>Systematic[[#This Row],[Sample]]*1000000+Systematic[[#This Row],[SubSample]]*10000+Systematic[[#This Row],[VariableIndex]]</f>
        <v>12010002</v>
      </c>
      <c r="H4343" s="134">
        <f>Systematic[[#This Row],[SampleVariableLabel]]+100*Systematic[[#This Row],[State]]</f>
        <v>12010402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12</v>
      </c>
      <c r="B4344" s="1">
        <f t="shared" si="205"/>
        <v>1</v>
      </c>
      <c r="C4344" s="1">
        <f>IF(Systematic[[#This Row],[VariableIndex]]&gt;1,C4343,IF(C4343+1=StepsPerSubsample,0,C4343+1))</f>
        <v>4</v>
      </c>
      <c r="D4344" s="1">
        <f t="shared" si="203"/>
        <v>3</v>
      </c>
      <c r="E4344" s="1" t="str">
        <f>INDEX(Protocol[Mark],MATCH(C4344,Protocol[Step],0))</f>
        <v>5Glc</v>
      </c>
      <c r="F4344" s="151" t="str">
        <f>INDEX(Variables[Variable],MATCH(Systematic[[#This Row],[VariableIndex]],Variables[Index],0))</f>
        <v>Specific flux</v>
      </c>
      <c r="G4344" s="134">
        <f>Systematic[[#This Row],[Sample]]*1000000+Systematic[[#This Row],[SubSample]]*10000+Systematic[[#This Row],[VariableIndex]]</f>
        <v>12010003</v>
      </c>
      <c r="H4344" s="134">
        <f>Systematic[[#This Row],[SampleVariableLabel]]+100*Systematic[[#This Row],[State]]</f>
        <v>12010403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12</v>
      </c>
      <c r="B4345" s="1">
        <f t="shared" si="205"/>
        <v>1</v>
      </c>
      <c r="C4345" s="1">
        <f>IF(Systematic[[#This Row],[VariableIndex]]&gt;1,C4344,IF(C4344+1=StepsPerSubsample,0,C4344+1))</f>
        <v>4</v>
      </c>
      <c r="D4345" s="1">
        <f t="shared" si="203"/>
        <v>4</v>
      </c>
      <c r="E4345" s="1" t="str">
        <f>INDEX(Protocol[Mark],MATCH(C4345,Protocol[Step],0))</f>
        <v>5Glc</v>
      </c>
      <c r="F4345" s="151" t="str">
        <f>INDEX(Variables[Variable],MATCH(Systematic[[#This Row],[VariableIndex]],Variables[Index],0))</f>
        <v>Flux control ratio</v>
      </c>
      <c r="G4345" s="134">
        <f>Systematic[[#This Row],[Sample]]*1000000+Systematic[[#This Row],[SubSample]]*10000+Systematic[[#This Row],[VariableIndex]]</f>
        <v>12010004</v>
      </c>
      <c r="H4345" s="134">
        <f>Systematic[[#This Row],[SampleVariableLabel]]+100*Systematic[[#This Row],[State]]</f>
        <v>12010404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12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5</v>
      </c>
      <c r="E4346" s="1" t="str">
        <f>INDEX(Protocol[Mark],MATCH(C4346,Protocol[Step],0))</f>
        <v>5Glc</v>
      </c>
      <c r="F4346" s="151" t="str">
        <f>INDEX(Variables[Variable],MATCH(Systematic[[#This Row],[VariableIndex]],Variables[Index],0))</f>
        <v>Specific flux (mt)</v>
      </c>
      <c r="G4346" s="134">
        <f>Systematic[[#This Row],[Sample]]*1000000+Systematic[[#This Row],[SubSample]]*10000+Systematic[[#This Row],[VariableIndex]]</f>
        <v>12010005</v>
      </c>
      <c r="H4346" s="134">
        <f>Systematic[[#This Row],[SampleVariableLabel]]+100*Systematic[[#This Row],[State]]</f>
        <v>12010405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12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6</v>
      </c>
      <c r="E4347" s="1" t="str">
        <f>INDEX(Protocol[Mark],MATCH(C4347,Protocol[Step],0))</f>
        <v>5Glc</v>
      </c>
      <c r="F4347" s="151" t="str">
        <f>INDEX(Variables[Variable],MATCH(Systematic[[#This Row],[VariableIndex]],Variables[Index],0))</f>
        <v>FCR (mt: ROX-corr.)</v>
      </c>
      <c r="G4347" s="134">
        <f>Systematic[[#This Row],[Sample]]*1000000+Systematic[[#This Row],[SubSample]]*10000+Systematic[[#This Row],[VariableIndex]]</f>
        <v>12010006</v>
      </c>
      <c r="H4347" s="134">
        <f>Systematic[[#This Row],[SampleVariableLabel]]+100*Systematic[[#This Row],[State]]</f>
        <v>12010406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12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7</v>
      </c>
      <c r="E4348" s="1" t="str">
        <f>INDEX(Protocol[Mark],MATCH(C4348,Protocol[Step],0))</f>
        <v>5Glc</v>
      </c>
      <c r="F4348" s="151" t="str">
        <f>INDEX(Variables[Variable],MATCH(Systematic[[#This Row],[VariableIndex]],Variables[Index],0))</f>
        <v>FCR (mt: ROX-corr.)</v>
      </c>
      <c r="G4348" s="134">
        <f>Systematic[[#This Row],[Sample]]*1000000+Systematic[[#This Row],[SubSample]]*10000+Systematic[[#This Row],[VariableIndex]]</f>
        <v>12010007</v>
      </c>
      <c r="H4348" s="134">
        <f>Systematic[[#This Row],[SampleVariableLabel]]+100*Systematic[[#This Row],[State]]</f>
        <v>12010407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12</v>
      </c>
      <c r="B4349" s="1">
        <f t="shared" si="205"/>
        <v>1</v>
      </c>
      <c r="C4349" s="1">
        <f>IF(Systematic[[#This Row],[VariableIndex]]&gt;1,C4348,IF(C4348+1=StepsPerSubsample,0,C4348+1))</f>
        <v>5</v>
      </c>
      <c r="D4349" s="1">
        <f t="shared" si="203"/>
        <v>1</v>
      </c>
      <c r="E4349" s="1" t="str">
        <f>INDEX(Protocol[Mark],MATCH(C4349,Protocol[Step],0))</f>
        <v>6M2</v>
      </c>
      <c r="F4349" s="151" t="str">
        <f>INDEX(Variables[Variable],MATCH(Systematic[[#This Row],[VariableIndex]],Variables[Index],0))</f>
        <v>O2 concentration</v>
      </c>
      <c r="G4349" s="134">
        <f>Systematic[[#This Row],[Sample]]*1000000+Systematic[[#This Row],[SubSample]]*10000+Systematic[[#This Row],[VariableIndex]]</f>
        <v>12010001</v>
      </c>
      <c r="H4349" s="134">
        <f>Systematic[[#This Row],[SampleVariableLabel]]+100*Systematic[[#This Row],[State]]</f>
        <v>12010501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12</v>
      </c>
      <c r="B4350" s="1">
        <f t="shared" si="205"/>
        <v>1</v>
      </c>
      <c r="C4350" s="1">
        <f>IF(Systematic[[#This Row],[VariableIndex]]&gt;1,C4349,IF(C4349+1=StepsPerSubsample,0,C4349+1))</f>
        <v>5</v>
      </c>
      <c r="D4350" s="1">
        <f t="shared" si="203"/>
        <v>2</v>
      </c>
      <c r="E4350" s="1" t="str">
        <f>INDEX(Protocol[Mark],MATCH(C4350,Protocol[Step],0))</f>
        <v>6M2</v>
      </c>
      <c r="F4350" s="151" t="str">
        <f>INDEX(Variables[Variable],MATCH(Systematic[[#This Row],[VariableIndex]],Variables[Index],0))</f>
        <v>O2 flux per volume</v>
      </c>
      <c r="G4350" s="134">
        <f>Systematic[[#This Row],[Sample]]*1000000+Systematic[[#This Row],[SubSample]]*10000+Systematic[[#This Row],[VariableIndex]]</f>
        <v>12010002</v>
      </c>
      <c r="H4350" s="134">
        <f>Systematic[[#This Row],[SampleVariableLabel]]+100*Systematic[[#This Row],[State]]</f>
        <v>12010502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12</v>
      </c>
      <c r="B4351" s="1">
        <f t="shared" si="205"/>
        <v>1</v>
      </c>
      <c r="C4351" s="1">
        <f>IF(Systematic[[#This Row],[VariableIndex]]&gt;1,C4350,IF(C4350+1=StepsPerSubsample,0,C4350+1))</f>
        <v>5</v>
      </c>
      <c r="D4351" s="1">
        <f t="shared" si="203"/>
        <v>3</v>
      </c>
      <c r="E4351" s="1" t="str">
        <f>INDEX(Protocol[Mark],MATCH(C4351,Protocol[Step],0))</f>
        <v>6M2</v>
      </c>
      <c r="F4351" s="151" t="str">
        <f>INDEX(Variables[Variable],MATCH(Systematic[[#This Row],[VariableIndex]],Variables[Index],0))</f>
        <v>Specific flux</v>
      </c>
      <c r="G4351" s="134">
        <f>Systematic[[#This Row],[Sample]]*1000000+Systematic[[#This Row],[SubSample]]*10000+Systematic[[#This Row],[VariableIndex]]</f>
        <v>12010003</v>
      </c>
      <c r="H4351" s="134">
        <f>Systematic[[#This Row],[SampleVariableLabel]]+100*Systematic[[#This Row],[State]]</f>
        <v>12010503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12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4</v>
      </c>
      <c r="E4352" s="1" t="str">
        <f>INDEX(Protocol[Mark],MATCH(C4352,Protocol[Step],0))</f>
        <v>6M2</v>
      </c>
      <c r="F4352" s="151" t="str">
        <f>INDEX(Variables[Variable],MATCH(Systematic[[#This Row],[VariableIndex]],Variables[Index],0))</f>
        <v>Flux control ratio</v>
      </c>
      <c r="G4352" s="134">
        <f>Systematic[[#This Row],[Sample]]*1000000+Systematic[[#This Row],[SubSample]]*10000+Systematic[[#This Row],[VariableIndex]]</f>
        <v>12010004</v>
      </c>
      <c r="H4352" s="134">
        <f>Systematic[[#This Row],[SampleVariableLabel]]+100*Systematic[[#This Row],[State]]</f>
        <v>12010504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12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5</v>
      </c>
      <c r="E4353" s="1" t="str">
        <f>INDEX(Protocol[Mark],MATCH(C4353,Protocol[Step],0))</f>
        <v>6M2</v>
      </c>
      <c r="F4353" s="151" t="str">
        <f>INDEX(Variables[Variable],MATCH(Systematic[[#This Row],[VariableIndex]],Variables[Index],0))</f>
        <v>Specific flux (mt)</v>
      </c>
      <c r="G4353" s="134">
        <f>Systematic[[#This Row],[Sample]]*1000000+Systematic[[#This Row],[SubSample]]*10000+Systematic[[#This Row],[VariableIndex]]</f>
        <v>12010005</v>
      </c>
      <c r="H4353" s="134">
        <f>Systematic[[#This Row],[SampleVariableLabel]]+100*Systematic[[#This Row],[State]]</f>
        <v>12010505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12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6</v>
      </c>
      <c r="E4354" s="1" t="str">
        <f>INDEX(Protocol[Mark],MATCH(C4354,Protocol[Step],0))</f>
        <v>6M2</v>
      </c>
      <c r="F4354" s="151" t="str">
        <f>INDEX(Variables[Variable],MATCH(Systematic[[#This Row],[VariableIndex]],Variables[Index],0))</f>
        <v>FCR (mt: ROX-corr.)</v>
      </c>
      <c r="G4354" s="134">
        <f>Systematic[[#This Row],[Sample]]*1000000+Systematic[[#This Row],[SubSample]]*10000+Systematic[[#This Row],[VariableIndex]]</f>
        <v>12010006</v>
      </c>
      <c r="H4354" s="134">
        <f>Systematic[[#This Row],[SampleVariableLabel]]+100*Systematic[[#This Row],[State]]</f>
        <v>12010506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12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7</v>
      </c>
      <c r="E4355" s="1" t="str">
        <f>INDEX(Protocol[Mark],MATCH(C4355,Protocol[Step],0))</f>
        <v>6M2</v>
      </c>
      <c r="F4355" s="151" t="str">
        <f>INDEX(Variables[Variable],MATCH(Systematic[[#This Row],[VariableIndex]],Variables[Index],0))</f>
        <v>FCR (mt: ROX-corr.)</v>
      </c>
      <c r="G4355" s="134">
        <f>Systematic[[#This Row],[Sample]]*1000000+Systematic[[#This Row],[SubSample]]*10000+Systematic[[#This Row],[VariableIndex]]</f>
        <v>12010007</v>
      </c>
      <c r="H4355" s="134">
        <f>Systematic[[#This Row],[SampleVariableLabel]]+100*Systematic[[#This Row],[State]]</f>
        <v>12010507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12</v>
      </c>
      <c r="B4356" s="1">
        <f t="shared" si="205"/>
        <v>1</v>
      </c>
      <c r="C4356" s="1">
        <f>IF(Systematic[[#This Row],[VariableIndex]]&gt;1,C4355,IF(C4355+1=StepsPerSubsample,0,C4355+1))</f>
        <v>6</v>
      </c>
      <c r="D4356" s="1">
        <f t="shared" si="206"/>
        <v>1</v>
      </c>
      <c r="E4356" s="1" t="str">
        <f>INDEX(Protocol[Mark],MATCH(C4356,Protocol[Step],0))</f>
        <v>7Rot</v>
      </c>
      <c r="F4356" s="151" t="str">
        <f>INDEX(Variables[Variable],MATCH(Systematic[[#This Row],[VariableIndex]],Variables[Index],0))</f>
        <v>O2 concentration</v>
      </c>
      <c r="G4356" s="134">
        <f>Systematic[[#This Row],[Sample]]*1000000+Systematic[[#This Row],[SubSample]]*10000+Systematic[[#This Row],[VariableIndex]]</f>
        <v>12010001</v>
      </c>
      <c r="H4356" s="134">
        <f>Systematic[[#This Row],[SampleVariableLabel]]+100*Systematic[[#This Row],[State]]</f>
        <v>12010601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12</v>
      </c>
      <c r="B4357" s="1">
        <f t="shared" si="205"/>
        <v>1</v>
      </c>
      <c r="C4357" s="1">
        <f>IF(Systematic[[#This Row],[VariableIndex]]&gt;1,C4356,IF(C4356+1=StepsPerSubsample,0,C4356+1))</f>
        <v>6</v>
      </c>
      <c r="D4357" s="1">
        <f t="shared" si="206"/>
        <v>2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O2 flux per volume</v>
      </c>
      <c r="G4357" s="134">
        <f>Systematic[[#This Row],[Sample]]*1000000+Systematic[[#This Row],[SubSample]]*10000+Systematic[[#This Row],[VariableIndex]]</f>
        <v>12010002</v>
      </c>
      <c r="H4357" s="134">
        <f>Systematic[[#This Row],[SampleVariableLabel]]+100*Systematic[[#This Row],[State]]</f>
        <v>12010602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12</v>
      </c>
      <c r="B4358" s="1">
        <f t="shared" si="205"/>
        <v>1</v>
      </c>
      <c r="C4358" s="1">
        <f>IF(Systematic[[#This Row],[VariableIndex]]&gt;1,C4357,IF(C4357+1=StepsPerSubsample,0,C4357+1))</f>
        <v>6</v>
      </c>
      <c r="D4358" s="1">
        <f t="shared" si="206"/>
        <v>3</v>
      </c>
      <c r="E4358" s="1" t="str">
        <f>INDEX(Protocol[Mark],MATCH(C4358,Protocol[Step],0))</f>
        <v>7Rot</v>
      </c>
      <c r="F4358" s="151" t="str">
        <f>INDEX(Variables[Variable],MATCH(Systematic[[#This Row],[VariableIndex]],Variables[Index],0))</f>
        <v>Specific flux</v>
      </c>
      <c r="G4358" s="134">
        <f>Systematic[[#This Row],[Sample]]*1000000+Systematic[[#This Row],[SubSample]]*10000+Systematic[[#This Row],[VariableIndex]]</f>
        <v>12010003</v>
      </c>
      <c r="H4358" s="134">
        <f>Systematic[[#This Row],[SampleVariableLabel]]+100*Systematic[[#This Row],[State]]</f>
        <v>12010603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12</v>
      </c>
      <c r="B4359" s="1">
        <f t="shared" si="205"/>
        <v>1</v>
      </c>
      <c r="C4359" s="1">
        <f>IF(Systematic[[#This Row],[VariableIndex]]&gt;1,C4358,IF(C4358+1=StepsPerSubsample,0,C4358+1))</f>
        <v>6</v>
      </c>
      <c r="D4359" s="1">
        <f t="shared" si="206"/>
        <v>4</v>
      </c>
      <c r="E4359" s="1" t="str">
        <f>INDEX(Protocol[Mark],MATCH(C4359,Protocol[Step],0))</f>
        <v>7Rot</v>
      </c>
      <c r="F4359" s="151" t="str">
        <f>INDEX(Variables[Variable],MATCH(Systematic[[#This Row],[VariableIndex]],Variables[Index],0))</f>
        <v>Flux control ratio</v>
      </c>
      <c r="G4359" s="134">
        <f>Systematic[[#This Row],[Sample]]*1000000+Systematic[[#This Row],[SubSample]]*10000+Systematic[[#This Row],[VariableIndex]]</f>
        <v>12010004</v>
      </c>
      <c r="H4359" s="134">
        <f>Systematic[[#This Row],[SampleVariableLabel]]+100*Systematic[[#This Row],[State]]</f>
        <v>12010604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12</v>
      </c>
      <c r="B4360" s="1">
        <f t="shared" si="205"/>
        <v>1</v>
      </c>
      <c r="C4360" s="1">
        <f>IF(Systematic[[#This Row],[VariableIndex]]&gt;1,C4359,IF(C4359+1=StepsPerSubsample,0,C4359+1))</f>
        <v>6</v>
      </c>
      <c r="D4360" s="1">
        <f t="shared" si="206"/>
        <v>5</v>
      </c>
      <c r="E4360" s="1" t="str">
        <f>INDEX(Protocol[Mark],MATCH(C4360,Protocol[Step],0))</f>
        <v>7Rot</v>
      </c>
      <c r="F4360" s="151" t="str">
        <f>INDEX(Variables[Variable],MATCH(Systematic[[#This Row],[VariableIndex]],Variables[Index],0))</f>
        <v>Specific flux (mt)</v>
      </c>
      <c r="G4360" s="134">
        <f>Systematic[[#This Row],[Sample]]*1000000+Systematic[[#This Row],[SubSample]]*10000+Systematic[[#This Row],[VariableIndex]]</f>
        <v>12010005</v>
      </c>
      <c r="H4360" s="134">
        <f>Systematic[[#This Row],[SampleVariableLabel]]+100*Systematic[[#This Row],[State]]</f>
        <v>12010605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12</v>
      </c>
      <c r="B4361" s="1">
        <f t="shared" si="205"/>
        <v>1</v>
      </c>
      <c r="C4361" s="1">
        <f>IF(Systematic[[#This Row],[VariableIndex]]&gt;1,C4360,IF(C4360+1=StepsPerSubsample,0,C4360+1))</f>
        <v>6</v>
      </c>
      <c r="D4361" s="1">
        <f t="shared" si="206"/>
        <v>6</v>
      </c>
      <c r="E4361" s="1" t="str">
        <f>INDEX(Protocol[Mark],MATCH(C4361,Protocol[Step],0))</f>
        <v>7Rot</v>
      </c>
      <c r="F4361" s="151" t="str">
        <f>INDEX(Variables[Variable],MATCH(Systematic[[#This Row],[VariableIndex]],Variables[Index],0))</f>
        <v>FCR (mt: ROX-corr.)</v>
      </c>
      <c r="G4361" s="134">
        <f>Systematic[[#This Row],[Sample]]*1000000+Systematic[[#This Row],[SubSample]]*10000+Systematic[[#This Row],[VariableIndex]]</f>
        <v>12010006</v>
      </c>
      <c r="H4361" s="134">
        <f>Systematic[[#This Row],[SampleVariableLabel]]+100*Systematic[[#This Row],[State]]</f>
        <v>12010606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12</v>
      </c>
      <c r="B4362" s="1">
        <f t="shared" si="205"/>
        <v>1</v>
      </c>
      <c r="C4362" s="1">
        <f>IF(Systematic[[#This Row],[VariableIndex]]&gt;1,C4361,IF(C4361+1=StepsPerSubsample,0,C4361+1))</f>
        <v>6</v>
      </c>
      <c r="D4362" s="1">
        <f t="shared" si="206"/>
        <v>7</v>
      </c>
      <c r="E4362" s="1" t="str">
        <f>INDEX(Protocol[Mark],MATCH(C4362,Protocol[Step],0))</f>
        <v>7Rot</v>
      </c>
      <c r="F4362" s="151" t="str">
        <f>INDEX(Variables[Variable],MATCH(Systematic[[#This Row],[VariableIndex]],Variables[Index],0))</f>
        <v>FCR (mt: ROX-corr.)</v>
      </c>
      <c r="G4362" s="134">
        <f>Systematic[[#This Row],[Sample]]*1000000+Systematic[[#This Row],[SubSample]]*10000+Systematic[[#This Row],[VariableIndex]]</f>
        <v>12010007</v>
      </c>
      <c r="H4362" s="134">
        <f>Systematic[[#This Row],[SampleVariableLabel]]+100*Systematic[[#This Row],[State]]</f>
        <v>12010607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12</v>
      </c>
      <c r="B4363" s="1">
        <f t="shared" si="205"/>
        <v>1</v>
      </c>
      <c r="C4363" s="1">
        <f>IF(Systematic[[#This Row],[VariableIndex]]&gt;1,C4362,IF(C4362+1=StepsPerSubsample,0,C4362+1))</f>
        <v>7</v>
      </c>
      <c r="D4363" s="1">
        <f t="shared" si="206"/>
        <v>1</v>
      </c>
      <c r="E4363" s="1" t="str">
        <f>INDEX(Protocol[Mark],MATCH(C4363,Protocol[Step],0))</f>
        <v>8S</v>
      </c>
      <c r="F4363" s="151" t="str">
        <f>INDEX(Variables[Variable],MATCH(Systematic[[#This Row],[VariableIndex]],Variables[Index],0))</f>
        <v>O2 concentration</v>
      </c>
      <c r="G4363" s="134">
        <f>Systematic[[#This Row],[Sample]]*1000000+Systematic[[#This Row],[SubSample]]*10000+Systematic[[#This Row],[VariableIndex]]</f>
        <v>12010001</v>
      </c>
      <c r="H4363" s="134">
        <f>Systematic[[#This Row],[SampleVariableLabel]]+100*Systematic[[#This Row],[State]]</f>
        <v>12010701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12</v>
      </c>
      <c r="B4364" s="1">
        <f t="shared" si="205"/>
        <v>1</v>
      </c>
      <c r="C4364" s="1">
        <f>IF(Systematic[[#This Row],[VariableIndex]]&gt;1,C4363,IF(C4363+1=StepsPerSubsample,0,C4363+1))</f>
        <v>7</v>
      </c>
      <c r="D4364" s="1">
        <f t="shared" si="206"/>
        <v>2</v>
      </c>
      <c r="E4364" s="1" t="str">
        <f>INDEX(Protocol[Mark],MATCH(C4364,Protocol[Step],0))</f>
        <v>8S</v>
      </c>
      <c r="F4364" s="151" t="str">
        <f>INDEX(Variables[Variable],MATCH(Systematic[[#This Row],[VariableIndex]],Variables[Index],0))</f>
        <v>O2 flux per volume</v>
      </c>
      <c r="G4364" s="134">
        <f>Systematic[[#This Row],[Sample]]*1000000+Systematic[[#This Row],[SubSample]]*10000+Systematic[[#This Row],[VariableIndex]]</f>
        <v>12010002</v>
      </c>
      <c r="H4364" s="134">
        <f>Systematic[[#This Row],[SampleVariableLabel]]+100*Systematic[[#This Row],[State]]</f>
        <v>12010702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12</v>
      </c>
      <c r="B4365" s="1">
        <f t="shared" si="205"/>
        <v>1</v>
      </c>
      <c r="C4365" s="1">
        <f>IF(Systematic[[#This Row],[VariableIndex]]&gt;1,C4364,IF(C4364+1=StepsPerSubsample,0,C4364+1))</f>
        <v>7</v>
      </c>
      <c r="D4365" s="1">
        <f t="shared" si="206"/>
        <v>3</v>
      </c>
      <c r="E4365" s="1" t="str">
        <f>INDEX(Protocol[Mark],MATCH(C4365,Protocol[Step],0))</f>
        <v>8S</v>
      </c>
      <c r="F4365" s="151" t="str">
        <f>INDEX(Variables[Variable],MATCH(Systematic[[#This Row],[VariableIndex]],Variables[Index],0))</f>
        <v>Specific flux</v>
      </c>
      <c r="G4365" s="134">
        <f>Systematic[[#This Row],[Sample]]*1000000+Systematic[[#This Row],[SubSample]]*10000+Systematic[[#This Row],[VariableIndex]]</f>
        <v>12010003</v>
      </c>
      <c r="H4365" s="134">
        <f>Systematic[[#This Row],[SampleVariableLabel]]+100*Systematic[[#This Row],[State]]</f>
        <v>12010703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12</v>
      </c>
      <c r="B4366" s="1">
        <f t="shared" si="205"/>
        <v>1</v>
      </c>
      <c r="C4366" s="1">
        <f>IF(Systematic[[#This Row],[VariableIndex]]&gt;1,C4365,IF(C4365+1=StepsPerSubsample,0,C4365+1))</f>
        <v>7</v>
      </c>
      <c r="D4366" s="1">
        <f t="shared" si="206"/>
        <v>4</v>
      </c>
      <c r="E4366" s="1" t="str">
        <f>INDEX(Protocol[Mark],MATCH(C4366,Protocol[Step],0))</f>
        <v>8S</v>
      </c>
      <c r="F4366" s="151" t="str">
        <f>INDEX(Variables[Variable],MATCH(Systematic[[#This Row],[VariableIndex]],Variables[Index],0))</f>
        <v>Flux control ratio</v>
      </c>
      <c r="G4366" s="134">
        <f>Systematic[[#This Row],[Sample]]*1000000+Systematic[[#This Row],[SubSample]]*10000+Systematic[[#This Row],[VariableIndex]]</f>
        <v>12010004</v>
      </c>
      <c r="H4366" s="134">
        <f>Systematic[[#This Row],[SampleVariableLabel]]+100*Systematic[[#This Row],[State]]</f>
        <v>12010704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12</v>
      </c>
      <c r="B4367" s="1">
        <f t="shared" si="205"/>
        <v>1</v>
      </c>
      <c r="C4367" s="1">
        <f>IF(Systematic[[#This Row],[VariableIndex]]&gt;1,C4366,IF(C4366+1=StepsPerSubsample,0,C4366+1))</f>
        <v>7</v>
      </c>
      <c r="D4367" s="1">
        <f t="shared" si="206"/>
        <v>5</v>
      </c>
      <c r="E4367" s="1" t="str">
        <f>INDEX(Protocol[Mark],MATCH(C4367,Protocol[Step],0))</f>
        <v>8S</v>
      </c>
      <c r="F4367" s="151" t="str">
        <f>INDEX(Variables[Variable],MATCH(Systematic[[#This Row],[VariableIndex]],Variables[Index],0))</f>
        <v>Specific flux (mt)</v>
      </c>
      <c r="G4367" s="134">
        <f>Systematic[[#This Row],[Sample]]*1000000+Systematic[[#This Row],[SubSample]]*10000+Systematic[[#This Row],[VariableIndex]]</f>
        <v>12010005</v>
      </c>
      <c r="H4367" s="134">
        <f>Systematic[[#This Row],[SampleVariableLabel]]+100*Systematic[[#This Row],[State]]</f>
        <v>12010705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12</v>
      </c>
      <c r="B4368" s="1">
        <f t="shared" si="205"/>
        <v>1</v>
      </c>
      <c r="C4368" s="1">
        <f>IF(Systematic[[#This Row],[VariableIndex]]&gt;1,C4367,IF(C4367+1=StepsPerSubsample,0,C4367+1))</f>
        <v>7</v>
      </c>
      <c r="D4368" s="1">
        <f t="shared" si="206"/>
        <v>6</v>
      </c>
      <c r="E4368" s="1" t="str">
        <f>INDEX(Protocol[Mark],MATCH(C4368,Protocol[Step],0))</f>
        <v>8S</v>
      </c>
      <c r="F4368" s="151" t="str">
        <f>INDEX(Variables[Variable],MATCH(Systematic[[#This Row],[VariableIndex]],Variables[Index],0))</f>
        <v>FCR (mt: ROX-corr.)</v>
      </c>
      <c r="G4368" s="134">
        <f>Systematic[[#This Row],[Sample]]*1000000+Systematic[[#This Row],[SubSample]]*10000+Systematic[[#This Row],[VariableIndex]]</f>
        <v>12010006</v>
      </c>
      <c r="H4368" s="134">
        <f>Systematic[[#This Row],[SampleVariableLabel]]+100*Systematic[[#This Row],[State]]</f>
        <v>12010706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12</v>
      </c>
      <c r="B4369" s="1">
        <f t="shared" si="205"/>
        <v>1</v>
      </c>
      <c r="C4369" s="1">
        <f>IF(Systematic[[#This Row],[VariableIndex]]&gt;1,C4368,IF(C4368+1=StepsPerSubsample,0,C4368+1))</f>
        <v>7</v>
      </c>
      <c r="D4369" s="1">
        <f t="shared" si="206"/>
        <v>7</v>
      </c>
      <c r="E4369" s="1" t="str">
        <f>INDEX(Protocol[Mark],MATCH(C4369,Protocol[Step],0))</f>
        <v>8S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12010007</v>
      </c>
      <c r="H4369" s="134">
        <f>Systematic[[#This Row],[SampleVariableLabel]]+100*Systematic[[#This Row],[State]]</f>
        <v>12010707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12</v>
      </c>
      <c r="B4370" s="1">
        <f t="shared" si="205"/>
        <v>1</v>
      </c>
      <c r="C4370" s="1">
        <f>IF(Systematic[[#This Row],[VariableIndex]]&gt;1,C4369,IF(C4369+1=StepsPerSubsample,0,C4369+1))</f>
        <v>8</v>
      </c>
      <c r="D4370" s="1">
        <f t="shared" si="206"/>
        <v>1</v>
      </c>
      <c r="E4370" s="1" t="str">
        <f>INDEX(Protocol[Mark],MATCH(C4370,Protocol[Step],0))</f>
        <v>9Dig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12010001</v>
      </c>
      <c r="H4370" s="134">
        <f>Systematic[[#This Row],[SampleVariableLabel]]+100*Systematic[[#This Row],[State]]</f>
        <v>12010801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12</v>
      </c>
      <c r="B4371" s="1">
        <f t="shared" si="205"/>
        <v>1</v>
      </c>
      <c r="C4371" s="1">
        <f>IF(Systematic[[#This Row],[VariableIndex]]&gt;1,C4370,IF(C4370+1=StepsPerSubsample,0,C4370+1))</f>
        <v>8</v>
      </c>
      <c r="D4371" s="1">
        <f t="shared" si="206"/>
        <v>2</v>
      </c>
      <c r="E4371" s="1" t="str">
        <f>INDEX(Protocol[Mark],MATCH(C4371,Protocol[Step],0))</f>
        <v>9Dig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12010002</v>
      </c>
      <c r="H4371" s="134">
        <f>Systematic[[#This Row],[SampleVariableLabel]]+100*Systematic[[#This Row],[State]]</f>
        <v>12010802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12</v>
      </c>
      <c r="B4372" s="1">
        <f t="shared" si="205"/>
        <v>1</v>
      </c>
      <c r="C4372" s="1">
        <f>IF(Systematic[[#This Row],[VariableIndex]]&gt;1,C4371,IF(C4371+1=StepsPerSubsample,0,C4371+1))</f>
        <v>8</v>
      </c>
      <c r="D4372" s="1">
        <f t="shared" si="206"/>
        <v>3</v>
      </c>
      <c r="E4372" s="1" t="str">
        <f>INDEX(Protocol[Mark],MATCH(C4372,Protocol[Step],0))</f>
        <v>9Dig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12010003</v>
      </c>
      <c r="H4372" s="134">
        <f>Systematic[[#This Row],[SampleVariableLabel]]+100*Systematic[[#This Row],[State]]</f>
        <v>12010803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12</v>
      </c>
      <c r="B4373" s="1">
        <f t="shared" si="205"/>
        <v>1</v>
      </c>
      <c r="C4373" s="1">
        <f>IF(Systematic[[#This Row],[VariableIndex]]&gt;1,C4372,IF(C4372+1=StepsPerSubsample,0,C4372+1))</f>
        <v>8</v>
      </c>
      <c r="D4373" s="1">
        <f t="shared" si="206"/>
        <v>4</v>
      </c>
      <c r="E4373" s="1" t="str">
        <f>INDEX(Protocol[Mark],MATCH(C4373,Protocol[Step],0))</f>
        <v>9Dig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12010004</v>
      </c>
      <c r="H4373" s="134">
        <f>Systematic[[#This Row],[SampleVariableLabel]]+100*Systematic[[#This Row],[State]]</f>
        <v>12010804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12</v>
      </c>
      <c r="B4374" s="1">
        <f t="shared" si="205"/>
        <v>1</v>
      </c>
      <c r="C4374" s="1">
        <f>IF(Systematic[[#This Row],[VariableIndex]]&gt;1,C4373,IF(C4373+1=StepsPerSubsample,0,C4373+1))</f>
        <v>8</v>
      </c>
      <c r="D4374" s="1">
        <f t="shared" si="206"/>
        <v>5</v>
      </c>
      <c r="E4374" s="1" t="str">
        <f>INDEX(Protocol[Mark],MATCH(C4374,Protocol[Step],0))</f>
        <v>9Dig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12010005</v>
      </c>
      <c r="H4374" s="134">
        <f>Systematic[[#This Row],[SampleVariableLabel]]+100*Systematic[[#This Row],[State]]</f>
        <v>12010805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12</v>
      </c>
      <c r="B4375" s="1">
        <f t="shared" si="205"/>
        <v>1</v>
      </c>
      <c r="C4375" s="1">
        <f>IF(Systematic[[#This Row],[VariableIndex]]&gt;1,C4374,IF(C4374+1=StepsPerSubsample,0,C4374+1))</f>
        <v>8</v>
      </c>
      <c r="D4375" s="1">
        <f t="shared" si="206"/>
        <v>6</v>
      </c>
      <c r="E4375" s="1" t="str">
        <f>INDEX(Protocol[Mark],MATCH(C4375,Protocol[Step],0))</f>
        <v>9Dig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12010006</v>
      </c>
      <c r="H4375" s="134">
        <f>Systematic[[#This Row],[SampleVariableLabel]]+100*Systematic[[#This Row],[State]]</f>
        <v>12010806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12</v>
      </c>
      <c r="B4376" s="1">
        <f t="shared" si="205"/>
        <v>1</v>
      </c>
      <c r="C4376" s="1">
        <f>IF(Systematic[[#This Row],[VariableIndex]]&gt;1,C4375,IF(C4375+1=StepsPerSubsample,0,C4375+1))</f>
        <v>8</v>
      </c>
      <c r="D4376" s="1">
        <f t="shared" si="206"/>
        <v>7</v>
      </c>
      <c r="E4376" s="1" t="str">
        <f>INDEX(Protocol[Mark],MATCH(C4376,Protocol[Step],0))</f>
        <v>9Dig</v>
      </c>
      <c r="F4376" s="151" t="str">
        <f>INDEX(Variables[Variable],MATCH(Systematic[[#This Row],[VariableIndex]],Variables[Index],0))</f>
        <v>FCR (mt: ROX-corr.)</v>
      </c>
      <c r="G4376" s="134">
        <f>Systematic[[#This Row],[Sample]]*1000000+Systematic[[#This Row],[SubSample]]*10000+Systematic[[#This Row],[VariableIndex]]</f>
        <v>12010007</v>
      </c>
      <c r="H4376" s="134">
        <f>Systematic[[#This Row],[SampleVariableLabel]]+100*Systematic[[#This Row],[State]]</f>
        <v>12010807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12</v>
      </c>
      <c r="B4377" s="1">
        <f t="shared" si="205"/>
        <v>1</v>
      </c>
      <c r="C4377" s="1">
        <f>IF(Systematic[[#This Row],[VariableIndex]]&gt;1,C4376,IF(C4376+1=StepsPerSubsample,0,C4376+1))</f>
        <v>9</v>
      </c>
      <c r="D4377" s="1">
        <f t="shared" si="206"/>
        <v>1</v>
      </c>
      <c r="E4377" s="1" t="str">
        <f>INDEX(Protocol[Mark],MATCH(C4377,Protocol[Step],0))</f>
        <v>9U</v>
      </c>
      <c r="F4377" s="151" t="str">
        <f>INDEX(Variables[Variable],MATCH(Systematic[[#This Row],[VariableIndex]],Variables[Index],0))</f>
        <v>O2 concentration</v>
      </c>
      <c r="G4377" s="134">
        <f>Systematic[[#This Row],[Sample]]*1000000+Systematic[[#This Row],[SubSample]]*10000+Systematic[[#This Row],[VariableIndex]]</f>
        <v>12010001</v>
      </c>
      <c r="H4377" s="134">
        <f>Systematic[[#This Row],[SampleVariableLabel]]+100*Systematic[[#This Row],[State]]</f>
        <v>12010901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12</v>
      </c>
      <c r="B4378" s="1">
        <f t="shared" si="205"/>
        <v>1</v>
      </c>
      <c r="C4378" s="1">
        <f>IF(Systematic[[#This Row],[VariableIndex]]&gt;1,C4377,IF(C4377+1=StepsPerSubsample,0,C4377+1))</f>
        <v>9</v>
      </c>
      <c r="D4378" s="1">
        <f t="shared" si="206"/>
        <v>2</v>
      </c>
      <c r="E4378" s="1" t="str">
        <f>INDEX(Protocol[Mark],MATCH(C4378,Protocol[Step],0))</f>
        <v>9U</v>
      </c>
      <c r="F4378" s="151" t="str">
        <f>INDEX(Variables[Variable],MATCH(Systematic[[#This Row],[VariableIndex]],Variables[Index],0))</f>
        <v>O2 flux per volume</v>
      </c>
      <c r="G4378" s="134">
        <f>Systematic[[#This Row],[Sample]]*1000000+Systematic[[#This Row],[SubSample]]*10000+Systematic[[#This Row],[VariableIndex]]</f>
        <v>12010002</v>
      </c>
      <c r="H4378" s="134">
        <f>Systematic[[#This Row],[SampleVariableLabel]]+100*Systematic[[#This Row],[State]]</f>
        <v>12010902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12</v>
      </c>
      <c r="B4379" s="1">
        <f t="shared" si="205"/>
        <v>1</v>
      </c>
      <c r="C4379" s="1">
        <f>IF(Systematic[[#This Row],[VariableIndex]]&gt;1,C4378,IF(C4378+1=StepsPerSubsample,0,C4378+1))</f>
        <v>9</v>
      </c>
      <c r="D4379" s="1">
        <f t="shared" si="206"/>
        <v>3</v>
      </c>
      <c r="E4379" s="1" t="str">
        <f>INDEX(Protocol[Mark],MATCH(C4379,Protocol[Step],0))</f>
        <v>9U</v>
      </c>
      <c r="F4379" s="151" t="str">
        <f>INDEX(Variables[Variable],MATCH(Systematic[[#This Row],[VariableIndex]],Variables[Index],0))</f>
        <v>Specific flux</v>
      </c>
      <c r="G4379" s="134">
        <f>Systematic[[#This Row],[Sample]]*1000000+Systematic[[#This Row],[SubSample]]*10000+Systematic[[#This Row],[VariableIndex]]</f>
        <v>12010003</v>
      </c>
      <c r="H4379" s="134">
        <f>Systematic[[#This Row],[SampleVariableLabel]]+100*Systematic[[#This Row],[State]]</f>
        <v>12010903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12</v>
      </c>
      <c r="B4380" s="1">
        <f t="shared" si="205"/>
        <v>1</v>
      </c>
      <c r="C4380" s="1">
        <f>IF(Systematic[[#This Row],[VariableIndex]]&gt;1,C4379,IF(C4379+1=StepsPerSubsample,0,C4379+1))</f>
        <v>9</v>
      </c>
      <c r="D4380" s="1">
        <f t="shared" si="206"/>
        <v>4</v>
      </c>
      <c r="E4380" s="1" t="str">
        <f>INDEX(Protocol[Mark],MATCH(C4380,Protocol[Step],0))</f>
        <v>9U</v>
      </c>
      <c r="F4380" s="151" t="str">
        <f>INDEX(Variables[Variable],MATCH(Systematic[[#This Row],[VariableIndex]],Variables[Index],0))</f>
        <v>Flux control ratio</v>
      </c>
      <c r="G4380" s="134">
        <f>Systematic[[#This Row],[Sample]]*1000000+Systematic[[#This Row],[SubSample]]*10000+Systematic[[#This Row],[VariableIndex]]</f>
        <v>12010004</v>
      </c>
      <c r="H4380" s="134">
        <f>Systematic[[#This Row],[SampleVariableLabel]]+100*Systematic[[#This Row],[State]]</f>
        <v>12010904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12</v>
      </c>
      <c r="B4381" s="1">
        <f t="shared" si="205"/>
        <v>1</v>
      </c>
      <c r="C4381" s="1">
        <f>IF(Systematic[[#This Row],[VariableIndex]]&gt;1,C4380,IF(C4380+1=StepsPerSubsample,0,C4380+1))</f>
        <v>9</v>
      </c>
      <c r="D4381" s="1">
        <f t="shared" si="206"/>
        <v>5</v>
      </c>
      <c r="E4381" s="1" t="str">
        <f>INDEX(Protocol[Mark],MATCH(C4381,Protocol[Step],0))</f>
        <v>9U</v>
      </c>
      <c r="F4381" s="151" t="str">
        <f>INDEX(Variables[Variable],MATCH(Systematic[[#This Row],[VariableIndex]],Variables[Index],0))</f>
        <v>Specific flux (mt)</v>
      </c>
      <c r="G4381" s="134">
        <f>Systematic[[#This Row],[Sample]]*1000000+Systematic[[#This Row],[SubSample]]*10000+Systematic[[#This Row],[VariableIndex]]</f>
        <v>12010005</v>
      </c>
      <c r="H4381" s="134">
        <f>Systematic[[#This Row],[SampleVariableLabel]]+100*Systematic[[#This Row],[State]]</f>
        <v>12010905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12</v>
      </c>
      <c r="B4382" s="1">
        <f t="shared" si="205"/>
        <v>1</v>
      </c>
      <c r="C4382" s="1">
        <f>IF(Systematic[[#This Row],[VariableIndex]]&gt;1,C4381,IF(C4381+1=StepsPerSubsample,0,C4381+1))</f>
        <v>9</v>
      </c>
      <c r="D4382" s="1">
        <f t="shared" si="206"/>
        <v>6</v>
      </c>
      <c r="E4382" s="1" t="str">
        <f>INDEX(Protocol[Mark],MATCH(C4382,Protocol[Step],0))</f>
        <v>9U</v>
      </c>
      <c r="F4382" s="151" t="str">
        <f>INDEX(Variables[Variable],MATCH(Systematic[[#This Row],[VariableIndex]],Variables[Index],0))</f>
        <v>FCR (mt: ROX-corr.)</v>
      </c>
      <c r="G4382" s="134">
        <f>Systematic[[#This Row],[Sample]]*1000000+Systematic[[#This Row],[SubSample]]*10000+Systematic[[#This Row],[VariableIndex]]</f>
        <v>12010006</v>
      </c>
      <c r="H4382" s="134">
        <f>Systematic[[#This Row],[SampleVariableLabel]]+100*Systematic[[#This Row],[State]]</f>
        <v>12010906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12</v>
      </c>
      <c r="B4383" s="1">
        <f t="shared" si="205"/>
        <v>1</v>
      </c>
      <c r="C4383" s="1">
        <f>IF(Systematic[[#This Row],[VariableIndex]]&gt;1,C4382,IF(C4382+1=StepsPerSubsample,0,C4382+1))</f>
        <v>9</v>
      </c>
      <c r="D4383" s="1">
        <f t="shared" si="206"/>
        <v>7</v>
      </c>
      <c r="E4383" s="1" t="str">
        <f>INDEX(Protocol[Mark],MATCH(C4383,Protocol[Step],0))</f>
        <v>9U</v>
      </c>
      <c r="F4383" s="151" t="str">
        <f>INDEX(Variables[Variable],MATCH(Systematic[[#This Row],[VariableIndex]],Variables[Index],0))</f>
        <v>FCR (mt: ROX-corr.)</v>
      </c>
      <c r="G4383" s="134">
        <f>Systematic[[#This Row],[Sample]]*1000000+Systematic[[#This Row],[SubSample]]*10000+Systematic[[#This Row],[VariableIndex]]</f>
        <v>12010007</v>
      </c>
      <c r="H4383" s="134">
        <f>Systematic[[#This Row],[SampleVariableLabel]]+100*Systematic[[#This Row],[State]]</f>
        <v>12010907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12</v>
      </c>
      <c r="B4384" s="1">
        <f t="shared" si="205"/>
        <v>1</v>
      </c>
      <c r="C4384" s="1">
        <f>IF(Systematic[[#This Row],[VariableIndex]]&gt;1,C4383,IF(C4383+1=StepsPerSubsample,0,C4383+1))</f>
        <v>10</v>
      </c>
      <c r="D4384" s="1">
        <f t="shared" si="206"/>
        <v>1</v>
      </c>
      <c r="E4384" s="1" t="str">
        <f>INDEX(Protocol[Mark],MATCH(C4384,Protocol[Step],0))</f>
        <v>9c</v>
      </c>
      <c r="F4384" s="151" t="str">
        <f>INDEX(Variables[Variable],MATCH(Systematic[[#This Row],[VariableIndex]],Variables[Index],0))</f>
        <v>O2 concentration</v>
      </c>
      <c r="G4384" s="134">
        <f>Systematic[[#This Row],[Sample]]*1000000+Systematic[[#This Row],[SubSample]]*10000+Systematic[[#This Row],[VariableIndex]]</f>
        <v>12010001</v>
      </c>
      <c r="H4384" s="134">
        <f>Systematic[[#This Row],[SampleVariableLabel]]+100*Systematic[[#This Row],[State]]</f>
        <v>12011001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12</v>
      </c>
      <c r="B4385" s="1">
        <f t="shared" si="205"/>
        <v>1</v>
      </c>
      <c r="C4385" s="1">
        <f>IF(Systematic[[#This Row],[VariableIndex]]&gt;1,C4384,IF(C4384+1=StepsPerSubsample,0,C4384+1))</f>
        <v>10</v>
      </c>
      <c r="D4385" s="1">
        <f t="shared" si="206"/>
        <v>2</v>
      </c>
      <c r="E4385" s="1" t="str">
        <f>INDEX(Protocol[Mark],MATCH(C4385,Protocol[Step],0))</f>
        <v>9c</v>
      </c>
      <c r="F4385" s="151" t="str">
        <f>INDEX(Variables[Variable],MATCH(Systematic[[#This Row],[VariableIndex]],Variables[Index],0))</f>
        <v>O2 flux per volume</v>
      </c>
      <c r="G4385" s="134">
        <f>Systematic[[#This Row],[Sample]]*1000000+Systematic[[#This Row],[SubSample]]*10000+Systematic[[#This Row],[VariableIndex]]</f>
        <v>12010002</v>
      </c>
      <c r="H4385" s="134">
        <f>Systematic[[#This Row],[SampleVariableLabel]]+100*Systematic[[#This Row],[State]]</f>
        <v>12011002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12</v>
      </c>
      <c r="B4386" s="1">
        <f t="shared" si="205"/>
        <v>1</v>
      </c>
      <c r="C4386" s="1">
        <f>IF(Systematic[[#This Row],[VariableIndex]]&gt;1,C4385,IF(C4385+1=StepsPerSubsample,0,C4385+1))</f>
        <v>10</v>
      </c>
      <c r="D4386" s="1">
        <f t="shared" si="206"/>
        <v>3</v>
      </c>
      <c r="E4386" s="1" t="str">
        <f>INDEX(Protocol[Mark],MATCH(C4386,Protocol[Step],0))</f>
        <v>9c</v>
      </c>
      <c r="F4386" s="151" t="str">
        <f>INDEX(Variables[Variable],MATCH(Systematic[[#This Row],[VariableIndex]],Variables[Index],0))</f>
        <v>Specific flux</v>
      </c>
      <c r="G4386" s="134">
        <f>Systematic[[#This Row],[Sample]]*1000000+Systematic[[#This Row],[SubSample]]*10000+Systematic[[#This Row],[VariableIndex]]</f>
        <v>12010003</v>
      </c>
      <c r="H4386" s="134">
        <f>Systematic[[#This Row],[SampleVariableLabel]]+100*Systematic[[#This Row],[State]]</f>
        <v>12011003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12</v>
      </c>
      <c r="B4387" s="1">
        <f t="shared" si="205"/>
        <v>1</v>
      </c>
      <c r="C4387" s="1">
        <f>IF(Systematic[[#This Row],[VariableIndex]]&gt;1,C4386,IF(C4386+1=StepsPerSubsample,0,C4386+1))</f>
        <v>10</v>
      </c>
      <c r="D4387" s="1">
        <f t="shared" si="206"/>
        <v>4</v>
      </c>
      <c r="E4387" s="1" t="str">
        <f>INDEX(Protocol[Mark],MATCH(C4387,Protocol[Step],0))</f>
        <v>9c</v>
      </c>
      <c r="F4387" s="151" t="str">
        <f>INDEX(Variables[Variable],MATCH(Systematic[[#This Row],[VariableIndex]],Variables[Index],0))</f>
        <v>Flux control ratio</v>
      </c>
      <c r="G4387" s="134">
        <f>Systematic[[#This Row],[Sample]]*1000000+Systematic[[#This Row],[SubSample]]*10000+Systematic[[#This Row],[VariableIndex]]</f>
        <v>12010004</v>
      </c>
      <c r="H4387" s="134">
        <f>Systematic[[#This Row],[SampleVariableLabel]]+100*Systematic[[#This Row],[State]]</f>
        <v>12011004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12</v>
      </c>
      <c r="B4388" s="1">
        <f t="shared" si="205"/>
        <v>1</v>
      </c>
      <c r="C4388" s="1">
        <f>IF(Systematic[[#This Row],[VariableIndex]]&gt;1,C4387,IF(C4387+1=StepsPerSubsample,0,C4387+1))</f>
        <v>10</v>
      </c>
      <c r="D4388" s="1">
        <f t="shared" si="206"/>
        <v>5</v>
      </c>
      <c r="E4388" s="1" t="str">
        <f>INDEX(Protocol[Mark],MATCH(C4388,Protocol[Step],0))</f>
        <v>9c</v>
      </c>
      <c r="F4388" s="151" t="str">
        <f>INDEX(Variables[Variable],MATCH(Systematic[[#This Row],[VariableIndex]],Variables[Index],0))</f>
        <v>Specific flux (mt)</v>
      </c>
      <c r="G4388" s="134">
        <f>Systematic[[#This Row],[Sample]]*1000000+Systematic[[#This Row],[SubSample]]*10000+Systematic[[#This Row],[VariableIndex]]</f>
        <v>12010005</v>
      </c>
      <c r="H4388" s="134">
        <f>Systematic[[#This Row],[SampleVariableLabel]]+100*Systematic[[#This Row],[State]]</f>
        <v>12011005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12</v>
      </c>
      <c r="B4389" s="1">
        <f t="shared" si="205"/>
        <v>1</v>
      </c>
      <c r="C4389" s="1">
        <f>IF(Systematic[[#This Row],[VariableIndex]]&gt;1,C4388,IF(C4388+1=StepsPerSubsample,0,C4388+1))</f>
        <v>10</v>
      </c>
      <c r="D4389" s="1">
        <f t="shared" si="206"/>
        <v>6</v>
      </c>
      <c r="E4389" s="1" t="str">
        <f>INDEX(Protocol[Mark],MATCH(C4389,Protocol[Step],0))</f>
        <v>9c</v>
      </c>
      <c r="F4389" s="151" t="str">
        <f>INDEX(Variables[Variable],MATCH(Systematic[[#This Row],[VariableIndex]],Variables[Index],0))</f>
        <v>FCR (mt: ROX-corr.)</v>
      </c>
      <c r="G4389" s="134">
        <f>Systematic[[#This Row],[Sample]]*1000000+Systematic[[#This Row],[SubSample]]*10000+Systematic[[#This Row],[VariableIndex]]</f>
        <v>12010006</v>
      </c>
      <c r="H4389" s="134">
        <f>Systematic[[#This Row],[SampleVariableLabel]]+100*Systematic[[#This Row],[State]]</f>
        <v>12011006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12</v>
      </c>
      <c r="B4390" s="1">
        <f t="shared" si="205"/>
        <v>1</v>
      </c>
      <c r="C4390" s="1">
        <f>IF(Systematic[[#This Row],[VariableIndex]]&gt;1,C4389,IF(C4389+1=StepsPerSubsample,0,C4389+1))</f>
        <v>10</v>
      </c>
      <c r="D4390" s="1">
        <f t="shared" si="206"/>
        <v>7</v>
      </c>
      <c r="E4390" s="1" t="str">
        <f>INDEX(Protocol[Mark],MATCH(C4390,Protocol[Step],0))</f>
        <v>9c</v>
      </c>
      <c r="F4390" s="151" t="str">
        <f>INDEX(Variables[Variable],MATCH(Systematic[[#This Row],[VariableIndex]],Variables[Index],0))</f>
        <v>FCR (mt: ROX-corr.)</v>
      </c>
      <c r="G4390" s="134">
        <f>Systematic[[#This Row],[Sample]]*1000000+Systematic[[#This Row],[SubSample]]*10000+Systematic[[#This Row],[VariableIndex]]</f>
        <v>12010007</v>
      </c>
      <c r="H4390" s="134">
        <f>Systematic[[#This Row],[SampleVariableLabel]]+100*Systematic[[#This Row],[State]]</f>
        <v>12011007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12</v>
      </c>
      <c r="B4391" s="1">
        <f t="shared" si="205"/>
        <v>1</v>
      </c>
      <c r="C4391" s="1">
        <f>IF(Systematic[[#This Row],[VariableIndex]]&gt;1,C4390,IF(C4390+1=StepsPerSubsample,0,C4390+1))</f>
        <v>11</v>
      </c>
      <c r="D4391" s="1">
        <f t="shared" si="206"/>
        <v>1</v>
      </c>
      <c r="E4391" s="1" t="str">
        <f>INDEX(Protocol[Mark],MATCH(C4391,Protocol[Step],0))</f>
        <v>10Ama</v>
      </c>
      <c r="F4391" s="151" t="str">
        <f>INDEX(Variables[Variable],MATCH(Systematic[[#This Row],[VariableIndex]],Variables[Index],0))</f>
        <v>O2 concentration</v>
      </c>
      <c r="G4391" s="134">
        <f>Systematic[[#This Row],[Sample]]*1000000+Systematic[[#This Row],[SubSample]]*10000+Systematic[[#This Row],[VariableIndex]]</f>
        <v>12010001</v>
      </c>
      <c r="H4391" s="134">
        <f>Systematic[[#This Row],[SampleVariableLabel]]+100*Systematic[[#This Row],[State]]</f>
        <v>12011101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12</v>
      </c>
      <c r="B4392" s="1">
        <f t="shared" si="205"/>
        <v>1</v>
      </c>
      <c r="C4392" s="1">
        <f>IF(Systematic[[#This Row],[VariableIndex]]&gt;1,C4391,IF(C4391+1=StepsPerSubsample,0,C4391+1))</f>
        <v>11</v>
      </c>
      <c r="D4392" s="1">
        <f t="shared" si="206"/>
        <v>2</v>
      </c>
      <c r="E4392" s="1" t="str">
        <f>INDEX(Protocol[Mark],MATCH(C4392,Protocol[Step],0))</f>
        <v>10Ama</v>
      </c>
      <c r="F4392" s="151" t="str">
        <f>INDEX(Variables[Variable],MATCH(Systematic[[#This Row],[VariableIndex]],Variables[Index],0))</f>
        <v>O2 flux per volume</v>
      </c>
      <c r="G4392" s="134">
        <f>Systematic[[#This Row],[Sample]]*1000000+Systematic[[#This Row],[SubSample]]*10000+Systematic[[#This Row],[VariableIndex]]</f>
        <v>12010002</v>
      </c>
      <c r="H4392" s="134">
        <f>Systematic[[#This Row],[SampleVariableLabel]]+100*Systematic[[#This Row],[State]]</f>
        <v>12011102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12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11</v>
      </c>
      <c r="D4393" s="1">
        <f t="shared" si="206"/>
        <v>3</v>
      </c>
      <c r="E4393" s="1" t="str">
        <f>INDEX(Protocol[Mark],MATCH(C4393,Protocol[Step],0))</f>
        <v>10Ama</v>
      </c>
      <c r="F4393" s="151" t="str">
        <f>INDEX(Variables[Variable],MATCH(Systematic[[#This Row],[VariableIndex]],Variables[Index],0))</f>
        <v>Specific flux</v>
      </c>
      <c r="G4393" s="134">
        <f>Systematic[[#This Row],[Sample]]*1000000+Systematic[[#This Row],[SubSample]]*10000+Systematic[[#This Row],[VariableIndex]]</f>
        <v>12010003</v>
      </c>
      <c r="H4393" s="134">
        <f>Systematic[[#This Row],[SampleVariableLabel]]+100*Systematic[[#This Row],[State]]</f>
        <v>12011103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12</v>
      </c>
      <c r="B4394" s="1">
        <f t="shared" si="208"/>
        <v>1</v>
      </c>
      <c r="C4394" s="1">
        <f>IF(Systematic[[#This Row],[VariableIndex]]&gt;1,C4393,IF(C4393+1=StepsPerSubsample,0,C4393+1))</f>
        <v>11</v>
      </c>
      <c r="D4394" s="1">
        <f t="shared" si="206"/>
        <v>4</v>
      </c>
      <c r="E4394" s="1" t="str">
        <f>INDEX(Protocol[Mark],MATCH(C4394,Protocol[Step],0))</f>
        <v>10Ama</v>
      </c>
      <c r="F4394" s="151" t="str">
        <f>INDEX(Variables[Variable],MATCH(Systematic[[#This Row],[VariableIndex]],Variables[Index],0))</f>
        <v>Flux control ratio</v>
      </c>
      <c r="G4394" s="134">
        <f>Systematic[[#This Row],[Sample]]*1000000+Systematic[[#This Row],[SubSample]]*10000+Systematic[[#This Row],[VariableIndex]]</f>
        <v>12010004</v>
      </c>
      <c r="H4394" s="134">
        <f>Systematic[[#This Row],[SampleVariableLabel]]+100*Systematic[[#This Row],[State]]</f>
        <v>12011104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12</v>
      </c>
      <c r="B4395" s="1">
        <f t="shared" si="208"/>
        <v>1</v>
      </c>
      <c r="C4395" s="1">
        <f>IF(Systematic[[#This Row],[VariableIndex]]&gt;1,C4394,IF(C4394+1=StepsPerSubsample,0,C4394+1))</f>
        <v>11</v>
      </c>
      <c r="D4395" s="1">
        <f t="shared" si="206"/>
        <v>5</v>
      </c>
      <c r="E4395" s="1" t="str">
        <f>INDEX(Protocol[Mark],MATCH(C4395,Protocol[Step],0))</f>
        <v>10Ama</v>
      </c>
      <c r="F4395" s="151" t="str">
        <f>INDEX(Variables[Variable],MATCH(Systematic[[#This Row],[VariableIndex]],Variables[Index],0))</f>
        <v>Specific flux (mt)</v>
      </c>
      <c r="G4395" s="134">
        <f>Systematic[[#This Row],[Sample]]*1000000+Systematic[[#This Row],[SubSample]]*10000+Systematic[[#This Row],[VariableIndex]]</f>
        <v>12010005</v>
      </c>
      <c r="H4395" s="134">
        <f>Systematic[[#This Row],[SampleVariableLabel]]+100*Systematic[[#This Row],[State]]</f>
        <v>12011105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12</v>
      </c>
      <c r="B4396" s="1">
        <f t="shared" si="208"/>
        <v>1</v>
      </c>
      <c r="C4396" s="1">
        <f>IF(Systematic[[#This Row],[VariableIndex]]&gt;1,C4395,IF(C4395+1=StepsPerSubsample,0,C4395+1))</f>
        <v>11</v>
      </c>
      <c r="D4396" s="1">
        <f t="shared" si="206"/>
        <v>6</v>
      </c>
      <c r="E4396" s="1" t="str">
        <f>INDEX(Protocol[Mark],MATCH(C4396,Protocol[Step],0))</f>
        <v>10Ama</v>
      </c>
      <c r="F4396" s="151" t="str">
        <f>INDEX(Variables[Variable],MATCH(Systematic[[#This Row],[VariableIndex]],Variables[Index],0))</f>
        <v>FCR (mt: ROX-corr.)</v>
      </c>
      <c r="G4396" s="134">
        <f>Systematic[[#This Row],[Sample]]*1000000+Systematic[[#This Row],[SubSample]]*10000+Systematic[[#This Row],[VariableIndex]]</f>
        <v>12010006</v>
      </c>
      <c r="H4396" s="134">
        <f>Systematic[[#This Row],[SampleVariableLabel]]+100*Systematic[[#This Row],[State]]</f>
        <v>12011106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12</v>
      </c>
      <c r="B4397" s="1">
        <f t="shared" si="208"/>
        <v>1</v>
      </c>
      <c r="C4397" s="1">
        <f>IF(Systematic[[#This Row],[VariableIndex]]&gt;1,C4396,IF(C4396+1=StepsPerSubsample,0,C4396+1))</f>
        <v>11</v>
      </c>
      <c r="D4397" s="1">
        <f t="shared" si="206"/>
        <v>7</v>
      </c>
      <c r="E4397" s="1" t="str">
        <f>INDEX(Protocol[Mark],MATCH(C4397,Protocol[Step],0))</f>
        <v>10Ama</v>
      </c>
      <c r="F4397" s="151" t="str">
        <f>INDEX(Variables[Variable],MATCH(Systematic[[#This Row],[VariableIndex]],Variables[Index],0))</f>
        <v>FCR (mt: ROX-corr.)</v>
      </c>
      <c r="G4397" s="134">
        <f>Systematic[[#This Row],[Sample]]*1000000+Systematic[[#This Row],[SubSample]]*10000+Systematic[[#This Row],[VariableIndex]]</f>
        <v>12010007</v>
      </c>
      <c r="H4397" s="134">
        <f>Systematic[[#This Row],[SampleVariableLabel]]+100*Systematic[[#This Row],[State]]</f>
        <v>12011107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12</v>
      </c>
      <c r="B4398" s="1">
        <f t="shared" si="208"/>
        <v>1</v>
      </c>
      <c r="C4398" s="1">
        <f>IF(Systematic[[#This Row],[VariableIndex]]&gt;1,C4397,IF(C4397+1=StepsPerSubsample,0,C4397+1))</f>
        <v>12</v>
      </c>
      <c r="D4398" s="1">
        <f t="shared" si="206"/>
        <v>1</v>
      </c>
      <c r="E4398" s="1" t="str">
        <f>INDEX(Protocol[Mark],MATCH(C4398,Protocol[Step],0))</f>
        <v>11AsTm</v>
      </c>
      <c r="F4398" s="151" t="str">
        <f>INDEX(Variables[Variable],MATCH(Systematic[[#This Row],[VariableIndex]],Variables[Index],0))</f>
        <v>O2 concentration</v>
      </c>
      <c r="G4398" s="134">
        <f>Systematic[[#This Row],[Sample]]*1000000+Systematic[[#This Row],[SubSample]]*10000+Systematic[[#This Row],[VariableIndex]]</f>
        <v>12010001</v>
      </c>
      <c r="H4398" s="134">
        <f>Systematic[[#This Row],[SampleVariableLabel]]+100*Systematic[[#This Row],[State]]</f>
        <v>12011201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12</v>
      </c>
      <c r="B4399" s="1">
        <f t="shared" si="208"/>
        <v>1</v>
      </c>
      <c r="C4399" s="1">
        <f>IF(Systematic[[#This Row],[VariableIndex]]&gt;1,C4398,IF(C4398+1=StepsPerSubsample,0,C4398+1))</f>
        <v>12</v>
      </c>
      <c r="D4399" s="1">
        <f t="shared" si="206"/>
        <v>2</v>
      </c>
      <c r="E4399" s="1" t="str">
        <f>INDEX(Protocol[Mark],MATCH(C4399,Protocol[Step],0))</f>
        <v>11AsTm</v>
      </c>
      <c r="F4399" s="151" t="str">
        <f>INDEX(Variables[Variable],MATCH(Systematic[[#This Row],[VariableIndex]],Variables[Index],0))</f>
        <v>O2 flux per volume</v>
      </c>
      <c r="G4399" s="134">
        <f>Systematic[[#This Row],[Sample]]*1000000+Systematic[[#This Row],[SubSample]]*10000+Systematic[[#This Row],[VariableIndex]]</f>
        <v>12010002</v>
      </c>
      <c r="H4399" s="134">
        <f>Systematic[[#This Row],[SampleVariableLabel]]+100*Systematic[[#This Row],[State]]</f>
        <v>12011202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12</v>
      </c>
      <c r="B4400" s="1">
        <f t="shared" si="208"/>
        <v>1</v>
      </c>
      <c r="C4400" s="1">
        <f>IF(Systematic[[#This Row],[VariableIndex]]&gt;1,C4399,IF(C4399+1=StepsPerSubsample,0,C4399+1))</f>
        <v>12</v>
      </c>
      <c r="D4400" s="1">
        <f t="shared" si="206"/>
        <v>3</v>
      </c>
      <c r="E4400" s="1" t="str">
        <f>INDEX(Protocol[Mark],MATCH(C4400,Protocol[Step],0))</f>
        <v>11AsTm</v>
      </c>
      <c r="F4400" s="151" t="str">
        <f>INDEX(Variables[Variable],MATCH(Systematic[[#This Row],[VariableIndex]],Variables[Index],0))</f>
        <v>Specific flux</v>
      </c>
      <c r="G4400" s="134">
        <f>Systematic[[#This Row],[Sample]]*1000000+Systematic[[#This Row],[SubSample]]*10000+Systematic[[#This Row],[VariableIndex]]</f>
        <v>12010003</v>
      </c>
      <c r="H4400" s="134">
        <f>Systematic[[#This Row],[SampleVariableLabel]]+100*Systematic[[#This Row],[State]]</f>
        <v>12011203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12</v>
      </c>
      <c r="B4401" s="1">
        <f t="shared" si="208"/>
        <v>1</v>
      </c>
      <c r="C4401" s="1">
        <f>IF(Systematic[[#This Row],[VariableIndex]]&gt;1,C4400,IF(C4400+1=StepsPerSubsample,0,C4400+1))</f>
        <v>12</v>
      </c>
      <c r="D4401" s="1">
        <f t="shared" si="206"/>
        <v>4</v>
      </c>
      <c r="E4401" s="1" t="str">
        <f>INDEX(Protocol[Mark],MATCH(C4401,Protocol[Step],0))</f>
        <v>11AsTm</v>
      </c>
      <c r="F4401" s="151" t="str">
        <f>INDEX(Variables[Variable],MATCH(Systematic[[#This Row],[VariableIndex]],Variables[Index],0))</f>
        <v>Flux control ratio</v>
      </c>
      <c r="G4401" s="134">
        <f>Systematic[[#This Row],[Sample]]*1000000+Systematic[[#This Row],[SubSample]]*10000+Systematic[[#This Row],[VariableIndex]]</f>
        <v>12010004</v>
      </c>
      <c r="H4401" s="134">
        <f>Systematic[[#This Row],[SampleVariableLabel]]+100*Systematic[[#This Row],[State]]</f>
        <v>12011204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12</v>
      </c>
      <c r="B4402" s="1">
        <f t="shared" si="208"/>
        <v>1</v>
      </c>
      <c r="C4402" s="1">
        <f>IF(Systematic[[#This Row],[VariableIndex]]&gt;1,C4401,IF(C4401+1=StepsPerSubsample,0,C4401+1))</f>
        <v>12</v>
      </c>
      <c r="D4402" s="1">
        <f t="shared" si="206"/>
        <v>5</v>
      </c>
      <c r="E4402" s="1" t="str">
        <f>INDEX(Protocol[Mark],MATCH(C4402,Protocol[Step],0))</f>
        <v>11AsTm</v>
      </c>
      <c r="F4402" s="151" t="str">
        <f>INDEX(Variables[Variable],MATCH(Systematic[[#This Row],[VariableIndex]],Variables[Index],0))</f>
        <v>Specific flux (mt)</v>
      </c>
      <c r="G4402" s="134">
        <f>Systematic[[#This Row],[Sample]]*1000000+Systematic[[#This Row],[SubSample]]*10000+Systematic[[#This Row],[VariableIndex]]</f>
        <v>12010005</v>
      </c>
      <c r="H4402" s="134">
        <f>Systematic[[#This Row],[SampleVariableLabel]]+100*Systematic[[#This Row],[State]]</f>
        <v>12011205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12</v>
      </c>
      <c r="B4403" s="1">
        <f t="shared" si="208"/>
        <v>1</v>
      </c>
      <c r="C4403" s="1">
        <f>IF(Systematic[[#This Row],[VariableIndex]]&gt;1,C4402,IF(C4402+1=StepsPerSubsample,0,C4402+1))</f>
        <v>12</v>
      </c>
      <c r="D4403" s="1">
        <f t="shared" si="206"/>
        <v>6</v>
      </c>
      <c r="E4403" s="1" t="str">
        <f>INDEX(Protocol[Mark],MATCH(C4403,Protocol[Step],0))</f>
        <v>11AsTm</v>
      </c>
      <c r="F4403" s="151" t="str">
        <f>INDEX(Variables[Variable],MATCH(Systematic[[#This Row],[VariableIndex]],Variables[Index],0))</f>
        <v>FCR (mt: ROX-corr.)</v>
      </c>
      <c r="G4403" s="134">
        <f>Systematic[[#This Row],[Sample]]*1000000+Systematic[[#This Row],[SubSample]]*10000+Systematic[[#This Row],[VariableIndex]]</f>
        <v>12010006</v>
      </c>
      <c r="H4403" s="134">
        <f>Systematic[[#This Row],[SampleVariableLabel]]+100*Systematic[[#This Row],[State]]</f>
        <v>12011206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12</v>
      </c>
      <c r="B4404" s="1">
        <f t="shared" si="208"/>
        <v>1</v>
      </c>
      <c r="C4404" s="1">
        <f>IF(Systematic[[#This Row],[VariableIndex]]&gt;1,C4403,IF(C4403+1=StepsPerSubsample,0,C4403+1))</f>
        <v>12</v>
      </c>
      <c r="D4404" s="1">
        <f t="shared" si="206"/>
        <v>7</v>
      </c>
      <c r="E4404" s="1" t="str">
        <f>INDEX(Protocol[Mark],MATCH(C4404,Protocol[Step],0))</f>
        <v>11AsTm</v>
      </c>
      <c r="F4404" s="151" t="str">
        <f>INDEX(Variables[Variable],MATCH(Systematic[[#This Row],[VariableIndex]],Variables[Index],0))</f>
        <v>FCR (mt: ROX-corr.)</v>
      </c>
      <c r="G4404" s="134">
        <f>Systematic[[#This Row],[Sample]]*1000000+Systematic[[#This Row],[SubSample]]*10000+Systematic[[#This Row],[VariableIndex]]</f>
        <v>12010007</v>
      </c>
      <c r="H4404" s="134">
        <f>Systematic[[#This Row],[SampleVariableLabel]]+100*Systematic[[#This Row],[State]]</f>
        <v>12011207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12</v>
      </c>
      <c r="B4405" s="1">
        <f t="shared" si="208"/>
        <v>1</v>
      </c>
      <c r="C4405" s="1">
        <f>IF(Systematic[[#This Row],[VariableIndex]]&gt;1,C4404,IF(C4404+1=StepsPerSubsample,0,C4404+1))</f>
        <v>13</v>
      </c>
      <c r="D4405" s="1">
        <f t="shared" si="206"/>
        <v>1</v>
      </c>
      <c r="E4405" s="1" t="str">
        <f>INDEX(Protocol[Mark],MATCH(C4405,Protocol[Step],0))</f>
        <v>12Azd</v>
      </c>
      <c r="F4405" s="151" t="str">
        <f>INDEX(Variables[Variable],MATCH(Systematic[[#This Row],[VariableIndex]],Variables[Index],0))</f>
        <v>O2 concentration</v>
      </c>
      <c r="G4405" s="134">
        <f>Systematic[[#This Row],[Sample]]*1000000+Systematic[[#This Row],[SubSample]]*10000+Systematic[[#This Row],[VariableIndex]]</f>
        <v>12010001</v>
      </c>
      <c r="H4405" s="134">
        <f>Systematic[[#This Row],[SampleVariableLabel]]+100*Systematic[[#This Row],[State]]</f>
        <v>12011301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12</v>
      </c>
      <c r="B4406" s="1">
        <f t="shared" si="208"/>
        <v>1</v>
      </c>
      <c r="C4406" s="1">
        <f>IF(Systematic[[#This Row],[VariableIndex]]&gt;1,C4405,IF(C4405+1=StepsPerSubsample,0,C4405+1))</f>
        <v>13</v>
      </c>
      <c r="D4406" s="1">
        <f t="shared" si="206"/>
        <v>2</v>
      </c>
      <c r="E4406" s="1" t="str">
        <f>INDEX(Protocol[Mark],MATCH(C4406,Protocol[Step],0))</f>
        <v>12Azd</v>
      </c>
      <c r="F4406" s="151" t="str">
        <f>INDEX(Variables[Variable],MATCH(Systematic[[#This Row],[VariableIndex]],Variables[Index],0))</f>
        <v>O2 flux per volume</v>
      </c>
      <c r="G4406" s="134">
        <f>Systematic[[#This Row],[Sample]]*1000000+Systematic[[#This Row],[SubSample]]*10000+Systematic[[#This Row],[VariableIndex]]</f>
        <v>12010002</v>
      </c>
      <c r="H4406" s="134">
        <f>Systematic[[#This Row],[SampleVariableLabel]]+100*Systematic[[#This Row],[State]]</f>
        <v>12011302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12</v>
      </c>
      <c r="B4407" s="1">
        <f t="shared" si="208"/>
        <v>1</v>
      </c>
      <c r="C4407" s="1">
        <f>IF(Systematic[[#This Row],[VariableIndex]]&gt;1,C4406,IF(C4406+1=StepsPerSubsample,0,C4406+1))</f>
        <v>13</v>
      </c>
      <c r="D4407" s="1">
        <f t="shared" si="206"/>
        <v>3</v>
      </c>
      <c r="E4407" s="1" t="str">
        <f>INDEX(Protocol[Mark],MATCH(C4407,Protocol[Step],0))</f>
        <v>12Azd</v>
      </c>
      <c r="F4407" s="151" t="str">
        <f>INDEX(Variables[Variable],MATCH(Systematic[[#This Row],[VariableIndex]],Variables[Index],0))</f>
        <v>Specific flux</v>
      </c>
      <c r="G4407" s="134">
        <f>Systematic[[#This Row],[Sample]]*1000000+Systematic[[#This Row],[SubSample]]*10000+Systematic[[#This Row],[VariableIndex]]</f>
        <v>12010003</v>
      </c>
      <c r="H4407" s="134">
        <f>Systematic[[#This Row],[SampleVariableLabel]]+100*Systematic[[#This Row],[State]]</f>
        <v>12011303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12</v>
      </c>
      <c r="B4408" s="1">
        <f t="shared" si="208"/>
        <v>1</v>
      </c>
      <c r="C4408" s="1">
        <f>IF(Systematic[[#This Row],[VariableIndex]]&gt;1,C4407,IF(C4407+1=StepsPerSubsample,0,C4407+1))</f>
        <v>13</v>
      </c>
      <c r="D4408" s="1">
        <f t="shared" si="206"/>
        <v>4</v>
      </c>
      <c r="E4408" s="1" t="str">
        <f>INDEX(Protocol[Mark],MATCH(C4408,Protocol[Step],0))</f>
        <v>12Azd</v>
      </c>
      <c r="F4408" s="151" t="str">
        <f>INDEX(Variables[Variable],MATCH(Systematic[[#This Row],[VariableIndex]],Variables[Index],0))</f>
        <v>Flux control ratio</v>
      </c>
      <c r="G4408" s="134">
        <f>Systematic[[#This Row],[Sample]]*1000000+Systematic[[#This Row],[SubSample]]*10000+Systematic[[#This Row],[VariableIndex]]</f>
        <v>12010004</v>
      </c>
      <c r="H4408" s="134">
        <f>Systematic[[#This Row],[SampleVariableLabel]]+100*Systematic[[#This Row],[State]]</f>
        <v>12011304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12</v>
      </c>
      <c r="B4409" s="1">
        <f t="shared" si="208"/>
        <v>1</v>
      </c>
      <c r="C4409" s="1">
        <f>IF(Systematic[[#This Row],[VariableIndex]]&gt;1,C4408,IF(C4408+1=StepsPerSubsample,0,C4408+1))</f>
        <v>13</v>
      </c>
      <c r="D4409" s="1">
        <f t="shared" si="206"/>
        <v>5</v>
      </c>
      <c r="E4409" s="1" t="str">
        <f>INDEX(Protocol[Mark],MATCH(C4409,Protocol[Step],0))</f>
        <v>12Azd</v>
      </c>
      <c r="F4409" s="151" t="str">
        <f>INDEX(Variables[Variable],MATCH(Systematic[[#This Row],[VariableIndex]],Variables[Index],0))</f>
        <v>Specific flux (mt)</v>
      </c>
      <c r="G4409" s="134">
        <f>Systematic[[#This Row],[Sample]]*1000000+Systematic[[#This Row],[SubSample]]*10000+Systematic[[#This Row],[VariableIndex]]</f>
        <v>12010005</v>
      </c>
      <c r="H4409" s="134">
        <f>Systematic[[#This Row],[SampleVariableLabel]]+100*Systematic[[#This Row],[State]]</f>
        <v>12011305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12</v>
      </c>
      <c r="B4410" s="1">
        <f t="shared" si="208"/>
        <v>1</v>
      </c>
      <c r="C4410" s="1">
        <f>IF(Systematic[[#This Row],[VariableIndex]]&gt;1,C4409,IF(C4409+1=StepsPerSubsample,0,C4409+1))</f>
        <v>13</v>
      </c>
      <c r="D4410" s="1">
        <f t="shared" si="206"/>
        <v>6</v>
      </c>
      <c r="E4410" s="1" t="str">
        <f>INDEX(Protocol[Mark],MATCH(C4410,Protocol[Step],0))</f>
        <v>12Azd</v>
      </c>
      <c r="F4410" s="151" t="str">
        <f>INDEX(Variables[Variable],MATCH(Systematic[[#This Row],[VariableIndex]],Variables[Index],0))</f>
        <v>FCR (mt: ROX-corr.)</v>
      </c>
      <c r="G4410" s="134">
        <f>Systematic[[#This Row],[Sample]]*1000000+Systematic[[#This Row],[SubSample]]*10000+Systematic[[#This Row],[VariableIndex]]</f>
        <v>12010006</v>
      </c>
      <c r="H4410" s="134">
        <f>Systematic[[#This Row],[SampleVariableLabel]]+100*Systematic[[#This Row],[State]]</f>
        <v>12011306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12</v>
      </c>
      <c r="B4411" s="1">
        <f t="shared" si="208"/>
        <v>1</v>
      </c>
      <c r="C4411" s="1">
        <f>IF(Systematic[[#This Row],[VariableIndex]]&gt;1,C4410,IF(C4410+1=StepsPerSubsample,0,C4410+1))</f>
        <v>13</v>
      </c>
      <c r="D4411" s="1">
        <f t="shared" si="206"/>
        <v>7</v>
      </c>
      <c r="E4411" s="1" t="str">
        <f>INDEX(Protocol[Mark],MATCH(C4411,Protocol[Step],0))</f>
        <v>12Azd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12010007</v>
      </c>
      <c r="H4411" s="134">
        <f>Systematic[[#This Row],[SampleVariableLabel]]+100*Systematic[[#This Row],[State]]</f>
        <v>12011307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12</v>
      </c>
      <c r="B4412" s="1">
        <f t="shared" si="208"/>
        <v>2</v>
      </c>
      <c r="C4412" s="1">
        <f>IF(Systematic[[#This Row],[VariableIndex]]&gt;1,C4411,IF(C4411+1=StepsPerSubsample,0,C4411+1))</f>
        <v>0</v>
      </c>
      <c r="D4412" s="1">
        <f t="shared" si="206"/>
        <v>1</v>
      </c>
      <c r="E4412" s="1" t="str">
        <f>INDEX(Protocol[Mark],MATCH(C4412,Protocol[Step],0))</f>
        <v>1ce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12020001</v>
      </c>
      <c r="H4412" s="134">
        <f>Systematic[[#This Row],[SampleVariableLabel]]+100*Systematic[[#This Row],[State]]</f>
        <v>12020001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12</v>
      </c>
      <c r="B4413" s="1">
        <f t="shared" si="208"/>
        <v>2</v>
      </c>
      <c r="C4413" s="1">
        <f>IF(Systematic[[#This Row],[VariableIndex]]&gt;1,C4412,IF(C4412+1=StepsPerSubsample,0,C4412+1))</f>
        <v>0</v>
      </c>
      <c r="D4413" s="1">
        <f t="shared" si="206"/>
        <v>2</v>
      </c>
      <c r="E4413" s="1" t="str">
        <f>INDEX(Protocol[Mark],MATCH(C4413,Protocol[Step],0))</f>
        <v>1ce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12020002</v>
      </c>
      <c r="H4413" s="134">
        <f>Systematic[[#This Row],[SampleVariableLabel]]+100*Systematic[[#This Row],[State]]</f>
        <v>12020002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12</v>
      </c>
      <c r="B4414" s="1">
        <f t="shared" si="208"/>
        <v>2</v>
      </c>
      <c r="C4414" s="1">
        <f>IF(Systematic[[#This Row],[VariableIndex]]&gt;1,C4413,IF(C4413+1=StepsPerSubsample,0,C4413+1))</f>
        <v>0</v>
      </c>
      <c r="D4414" s="1">
        <f t="shared" si="206"/>
        <v>3</v>
      </c>
      <c r="E4414" s="1" t="str">
        <f>INDEX(Protocol[Mark],MATCH(C4414,Protocol[Step],0))</f>
        <v>1ce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12020003</v>
      </c>
      <c r="H4414" s="134">
        <f>Systematic[[#This Row],[SampleVariableLabel]]+100*Systematic[[#This Row],[State]]</f>
        <v>12020003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12</v>
      </c>
      <c r="B4415" s="1">
        <f t="shared" si="208"/>
        <v>2</v>
      </c>
      <c r="C4415" s="1">
        <f>IF(Systematic[[#This Row],[VariableIndex]]&gt;1,C4414,IF(C4414+1=StepsPerSubsample,0,C4414+1))</f>
        <v>0</v>
      </c>
      <c r="D4415" s="1">
        <f t="shared" si="206"/>
        <v>4</v>
      </c>
      <c r="E4415" s="1" t="str">
        <f>INDEX(Protocol[Mark],MATCH(C4415,Protocol[Step],0))</f>
        <v>1ce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12020004</v>
      </c>
      <c r="H4415" s="134">
        <f>Systematic[[#This Row],[SampleVariableLabel]]+100*Systematic[[#This Row],[State]]</f>
        <v>12020004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12</v>
      </c>
      <c r="B4416" s="1">
        <f t="shared" si="208"/>
        <v>2</v>
      </c>
      <c r="C4416" s="1">
        <f>IF(Systematic[[#This Row],[VariableIndex]]&gt;1,C4415,IF(C4415+1=StepsPerSubsample,0,C4415+1))</f>
        <v>0</v>
      </c>
      <c r="D4416" s="1">
        <f t="shared" si="206"/>
        <v>5</v>
      </c>
      <c r="E4416" s="1" t="str">
        <f>INDEX(Protocol[Mark],MATCH(C4416,Protocol[Step],0))</f>
        <v>1ce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12020005</v>
      </c>
      <c r="H4416" s="134">
        <f>Systematic[[#This Row],[SampleVariableLabel]]+100*Systematic[[#This Row],[State]]</f>
        <v>12020005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12</v>
      </c>
      <c r="B4417" s="1">
        <f t="shared" si="208"/>
        <v>2</v>
      </c>
      <c r="C4417" s="1">
        <f>IF(Systematic[[#This Row],[VariableIndex]]&gt;1,C4416,IF(C4416+1=StepsPerSubsample,0,C4416+1))</f>
        <v>0</v>
      </c>
      <c r="D4417" s="1">
        <f t="shared" si="206"/>
        <v>6</v>
      </c>
      <c r="E4417" s="1" t="str">
        <f>INDEX(Protocol[Mark],MATCH(C4417,Protocol[Step],0))</f>
        <v>1ce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12020006</v>
      </c>
      <c r="H4417" s="134">
        <f>Systematic[[#This Row],[SampleVariableLabel]]+100*Systematic[[#This Row],[State]]</f>
        <v>12020006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12</v>
      </c>
      <c r="B4418" s="1">
        <f t="shared" si="208"/>
        <v>2</v>
      </c>
      <c r="C4418" s="1">
        <f>IF(Systematic[[#This Row],[VariableIndex]]&gt;1,C4417,IF(C4417+1=StepsPerSubsample,0,C4417+1))</f>
        <v>0</v>
      </c>
      <c r="D4418" s="1">
        <f t="shared" si="206"/>
        <v>7</v>
      </c>
      <c r="E4418" s="1" t="str">
        <f>INDEX(Protocol[Mark],MATCH(C4418,Protocol[Step],0))</f>
        <v>1ce</v>
      </c>
      <c r="F4418" s="151" t="str">
        <f>INDEX(Variables[Variable],MATCH(Systematic[[#This Row],[VariableIndex]],Variables[Index],0))</f>
        <v>FCR (mt: ROX-corr.)</v>
      </c>
      <c r="G4418" s="134">
        <f>Systematic[[#This Row],[Sample]]*1000000+Systematic[[#This Row],[SubSample]]*10000+Systematic[[#This Row],[VariableIndex]]</f>
        <v>12020007</v>
      </c>
      <c r="H4418" s="134">
        <f>Systematic[[#This Row],[SampleVariableLabel]]+100*Systematic[[#This Row],[State]]</f>
        <v>12020007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12</v>
      </c>
      <c r="B4419" s="1">
        <f t="shared" si="208"/>
        <v>2</v>
      </c>
      <c r="C4419" s="1">
        <f>IF(Systematic[[#This Row],[VariableIndex]]&gt;1,C4418,IF(C4418+1=StepsPerSubsample,0,C4418+1))</f>
        <v>1</v>
      </c>
      <c r="D4419" s="1">
        <f t="shared" ref="D4419:D4482" si="209">IF(D4418=nVariables,1,D4418+1)</f>
        <v>1</v>
      </c>
      <c r="E4419" s="1" t="str">
        <f>INDEX(Protocol[Mark],MATCH(C4419,Protocol[Step],0))</f>
        <v>2P10</v>
      </c>
      <c r="F4419" s="151" t="str">
        <f>INDEX(Variables[Variable],MATCH(Systematic[[#This Row],[VariableIndex]],Variables[Index],0))</f>
        <v>O2 concentration</v>
      </c>
      <c r="G4419" s="134">
        <f>Systematic[[#This Row],[Sample]]*1000000+Systematic[[#This Row],[SubSample]]*10000+Systematic[[#This Row],[VariableIndex]]</f>
        <v>12020001</v>
      </c>
      <c r="H4419" s="134">
        <f>Systematic[[#This Row],[SampleVariableLabel]]+100*Systematic[[#This Row],[State]]</f>
        <v>12020101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12</v>
      </c>
      <c r="B4420" s="1">
        <f t="shared" si="208"/>
        <v>2</v>
      </c>
      <c r="C4420" s="1">
        <f>IF(Systematic[[#This Row],[VariableIndex]]&gt;1,C4419,IF(C4419+1=StepsPerSubsample,0,C4419+1))</f>
        <v>1</v>
      </c>
      <c r="D4420" s="1">
        <f t="shared" si="209"/>
        <v>2</v>
      </c>
      <c r="E4420" s="1" t="str">
        <f>INDEX(Protocol[Mark],MATCH(C4420,Protocol[Step],0))</f>
        <v>2P10</v>
      </c>
      <c r="F4420" s="151" t="str">
        <f>INDEX(Variables[Variable],MATCH(Systematic[[#This Row],[VariableIndex]],Variables[Index],0))</f>
        <v>O2 flux per volume</v>
      </c>
      <c r="G4420" s="134">
        <f>Systematic[[#This Row],[Sample]]*1000000+Systematic[[#This Row],[SubSample]]*10000+Systematic[[#This Row],[VariableIndex]]</f>
        <v>12020002</v>
      </c>
      <c r="H4420" s="134">
        <f>Systematic[[#This Row],[SampleVariableLabel]]+100*Systematic[[#This Row],[State]]</f>
        <v>12020102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12</v>
      </c>
      <c r="B4421" s="1">
        <f t="shared" si="208"/>
        <v>2</v>
      </c>
      <c r="C4421" s="1">
        <f>IF(Systematic[[#This Row],[VariableIndex]]&gt;1,C4420,IF(C4420+1=StepsPerSubsample,0,C4420+1))</f>
        <v>1</v>
      </c>
      <c r="D4421" s="1">
        <f t="shared" si="209"/>
        <v>3</v>
      </c>
      <c r="E4421" s="1" t="str">
        <f>INDEX(Protocol[Mark],MATCH(C4421,Protocol[Step],0))</f>
        <v>2P10</v>
      </c>
      <c r="F4421" s="151" t="str">
        <f>INDEX(Variables[Variable],MATCH(Systematic[[#This Row],[VariableIndex]],Variables[Index],0))</f>
        <v>Specific flux</v>
      </c>
      <c r="G4421" s="134">
        <f>Systematic[[#This Row],[Sample]]*1000000+Systematic[[#This Row],[SubSample]]*10000+Systematic[[#This Row],[VariableIndex]]</f>
        <v>12020003</v>
      </c>
      <c r="H4421" s="134">
        <f>Systematic[[#This Row],[SampleVariableLabel]]+100*Systematic[[#This Row],[State]]</f>
        <v>12020103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12</v>
      </c>
      <c r="B4422" s="1">
        <f t="shared" si="208"/>
        <v>2</v>
      </c>
      <c r="C4422" s="1">
        <f>IF(Systematic[[#This Row],[VariableIndex]]&gt;1,C4421,IF(C4421+1=StepsPerSubsample,0,C4421+1))</f>
        <v>1</v>
      </c>
      <c r="D4422" s="1">
        <f t="shared" si="209"/>
        <v>4</v>
      </c>
      <c r="E4422" s="1" t="str">
        <f>INDEX(Protocol[Mark],MATCH(C4422,Protocol[Step],0))</f>
        <v>2P10</v>
      </c>
      <c r="F4422" s="151" t="str">
        <f>INDEX(Variables[Variable],MATCH(Systematic[[#This Row],[VariableIndex]],Variables[Index],0))</f>
        <v>Flux control ratio</v>
      </c>
      <c r="G4422" s="134">
        <f>Systematic[[#This Row],[Sample]]*1000000+Systematic[[#This Row],[SubSample]]*10000+Systematic[[#This Row],[VariableIndex]]</f>
        <v>12020004</v>
      </c>
      <c r="H4422" s="134">
        <f>Systematic[[#This Row],[SampleVariableLabel]]+100*Systematic[[#This Row],[State]]</f>
        <v>12020104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12</v>
      </c>
      <c r="B4423" s="1">
        <f t="shared" si="208"/>
        <v>2</v>
      </c>
      <c r="C4423" s="1">
        <f>IF(Systematic[[#This Row],[VariableIndex]]&gt;1,C4422,IF(C4422+1=StepsPerSubsample,0,C4422+1))</f>
        <v>1</v>
      </c>
      <c r="D4423" s="1">
        <f t="shared" si="209"/>
        <v>5</v>
      </c>
      <c r="E4423" s="1" t="str">
        <f>INDEX(Protocol[Mark],MATCH(C4423,Protocol[Step],0))</f>
        <v>2P10</v>
      </c>
      <c r="F4423" s="151" t="str">
        <f>INDEX(Variables[Variable],MATCH(Systematic[[#This Row],[VariableIndex]],Variables[Index],0))</f>
        <v>Specific flux (mt)</v>
      </c>
      <c r="G4423" s="134">
        <f>Systematic[[#This Row],[Sample]]*1000000+Systematic[[#This Row],[SubSample]]*10000+Systematic[[#This Row],[VariableIndex]]</f>
        <v>12020005</v>
      </c>
      <c r="H4423" s="134">
        <f>Systematic[[#This Row],[SampleVariableLabel]]+100*Systematic[[#This Row],[State]]</f>
        <v>12020105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12</v>
      </c>
      <c r="B4424" s="1">
        <f t="shared" si="208"/>
        <v>2</v>
      </c>
      <c r="C4424" s="1">
        <f>IF(Systematic[[#This Row],[VariableIndex]]&gt;1,C4423,IF(C4423+1=StepsPerSubsample,0,C4423+1))</f>
        <v>1</v>
      </c>
      <c r="D4424" s="1">
        <f t="shared" si="209"/>
        <v>6</v>
      </c>
      <c r="E4424" s="1" t="str">
        <f>INDEX(Protocol[Mark],MATCH(C4424,Protocol[Step],0))</f>
        <v>2P10</v>
      </c>
      <c r="F4424" s="151" t="str">
        <f>INDEX(Variables[Variable],MATCH(Systematic[[#This Row],[VariableIndex]],Variables[Index],0))</f>
        <v>FCR (mt: ROX-corr.)</v>
      </c>
      <c r="G4424" s="134">
        <f>Systematic[[#This Row],[Sample]]*1000000+Systematic[[#This Row],[SubSample]]*10000+Systematic[[#This Row],[VariableIndex]]</f>
        <v>12020006</v>
      </c>
      <c r="H4424" s="134">
        <f>Systematic[[#This Row],[SampleVariableLabel]]+100*Systematic[[#This Row],[State]]</f>
        <v>12020106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12</v>
      </c>
      <c r="B4425" s="1">
        <f t="shared" si="208"/>
        <v>2</v>
      </c>
      <c r="C4425" s="1">
        <f>IF(Systematic[[#This Row],[VariableIndex]]&gt;1,C4424,IF(C4424+1=StepsPerSubsample,0,C4424+1))</f>
        <v>1</v>
      </c>
      <c r="D4425" s="1">
        <f t="shared" si="209"/>
        <v>7</v>
      </c>
      <c r="E4425" s="1" t="str">
        <f>INDEX(Protocol[Mark],MATCH(C4425,Protocol[Step],0))</f>
        <v>2P10</v>
      </c>
      <c r="F4425" s="151" t="str">
        <f>INDEX(Variables[Variable],MATCH(Systematic[[#This Row],[VariableIndex]],Variables[Index],0))</f>
        <v>FCR (mt: ROX-corr.)</v>
      </c>
      <c r="G4425" s="134">
        <f>Systematic[[#This Row],[Sample]]*1000000+Systematic[[#This Row],[SubSample]]*10000+Systematic[[#This Row],[VariableIndex]]</f>
        <v>12020007</v>
      </c>
      <c r="H4425" s="134">
        <f>Systematic[[#This Row],[SampleVariableLabel]]+100*Systematic[[#This Row],[State]]</f>
        <v>12020107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12</v>
      </c>
      <c r="B4426" s="1">
        <f t="shared" si="208"/>
        <v>2</v>
      </c>
      <c r="C4426" s="1">
        <f>IF(Systematic[[#This Row],[VariableIndex]]&gt;1,C4425,IF(C4425+1=StepsPerSubsample,0,C4425+1))</f>
        <v>2</v>
      </c>
      <c r="D4426" s="1">
        <f t="shared" si="209"/>
        <v>1</v>
      </c>
      <c r="E4426" s="1" t="str">
        <f>INDEX(Protocol[Mark],MATCH(C4426,Protocol[Step],0))</f>
        <v>3Omy</v>
      </c>
      <c r="F4426" s="151" t="str">
        <f>INDEX(Variables[Variable],MATCH(Systematic[[#This Row],[VariableIndex]],Variables[Index],0))</f>
        <v>O2 concentration</v>
      </c>
      <c r="G4426" s="134">
        <f>Systematic[[#This Row],[Sample]]*1000000+Systematic[[#This Row],[SubSample]]*10000+Systematic[[#This Row],[VariableIndex]]</f>
        <v>12020001</v>
      </c>
      <c r="H4426" s="134">
        <f>Systematic[[#This Row],[SampleVariableLabel]]+100*Systematic[[#This Row],[State]]</f>
        <v>12020201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12</v>
      </c>
      <c r="B4427" s="1">
        <f t="shared" si="208"/>
        <v>2</v>
      </c>
      <c r="C4427" s="1">
        <f>IF(Systematic[[#This Row],[VariableIndex]]&gt;1,C4426,IF(C4426+1=StepsPerSubsample,0,C4426+1))</f>
        <v>2</v>
      </c>
      <c r="D4427" s="1">
        <f t="shared" si="209"/>
        <v>2</v>
      </c>
      <c r="E4427" s="1" t="str">
        <f>INDEX(Protocol[Mark],MATCH(C4427,Protocol[Step],0))</f>
        <v>3Omy</v>
      </c>
      <c r="F4427" s="151" t="str">
        <f>INDEX(Variables[Variable],MATCH(Systematic[[#This Row],[VariableIndex]],Variables[Index],0))</f>
        <v>O2 flux per volume</v>
      </c>
      <c r="G4427" s="134">
        <f>Systematic[[#This Row],[Sample]]*1000000+Systematic[[#This Row],[SubSample]]*10000+Systematic[[#This Row],[VariableIndex]]</f>
        <v>12020002</v>
      </c>
      <c r="H4427" s="134">
        <f>Systematic[[#This Row],[SampleVariableLabel]]+100*Systematic[[#This Row],[State]]</f>
        <v>12020202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12</v>
      </c>
      <c r="B4428" s="1">
        <f t="shared" si="208"/>
        <v>2</v>
      </c>
      <c r="C4428" s="1">
        <f>IF(Systematic[[#This Row],[VariableIndex]]&gt;1,C4427,IF(C4427+1=StepsPerSubsample,0,C4427+1))</f>
        <v>2</v>
      </c>
      <c r="D4428" s="1">
        <f t="shared" si="209"/>
        <v>3</v>
      </c>
      <c r="E4428" s="1" t="str">
        <f>INDEX(Protocol[Mark],MATCH(C4428,Protocol[Step],0))</f>
        <v>3Omy</v>
      </c>
      <c r="F4428" s="151" t="str">
        <f>INDEX(Variables[Variable],MATCH(Systematic[[#This Row],[VariableIndex]],Variables[Index],0))</f>
        <v>Specific flux</v>
      </c>
      <c r="G4428" s="134">
        <f>Systematic[[#This Row],[Sample]]*1000000+Systematic[[#This Row],[SubSample]]*10000+Systematic[[#This Row],[VariableIndex]]</f>
        <v>12020003</v>
      </c>
      <c r="H4428" s="134">
        <f>Systematic[[#This Row],[SampleVariableLabel]]+100*Systematic[[#This Row],[State]]</f>
        <v>12020203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12</v>
      </c>
      <c r="B4429" s="1">
        <f t="shared" si="208"/>
        <v>2</v>
      </c>
      <c r="C4429" s="1">
        <f>IF(Systematic[[#This Row],[VariableIndex]]&gt;1,C4428,IF(C4428+1=StepsPerSubsample,0,C4428+1))</f>
        <v>2</v>
      </c>
      <c r="D4429" s="1">
        <f t="shared" si="209"/>
        <v>4</v>
      </c>
      <c r="E4429" s="1" t="str">
        <f>INDEX(Protocol[Mark],MATCH(C4429,Protocol[Step],0))</f>
        <v>3Omy</v>
      </c>
      <c r="F4429" s="151" t="str">
        <f>INDEX(Variables[Variable],MATCH(Systematic[[#This Row],[VariableIndex]],Variables[Index],0))</f>
        <v>Flux control ratio</v>
      </c>
      <c r="G4429" s="134">
        <f>Systematic[[#This Row],[Sample]]*1000000+Systematic[[#This Row],[SubSample]]*10000+Systematic[[#This Row],[VariableIndex]]</f>
        <v>12020004</v>
      </c>
      <c r="H4429" s="134">
        <f>Systematic[[#This Row],[SampleVariableLabel]]+100*Systematic[[#This Row],[State]]</f>
        <v>12020204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12</v>
      </c>
      <c r="B4430" s="1">
        <f t="shared" si="208"/>
        <v>2</v>
      </c>
      <c r="C4430" s="1">
        <f>IF(Systematic[[#This Row],[VariableIndex]]&gt;1,C4429,IF(C4429+1=StepsPerSubsample,0,C4429+1))</f>
        <v>2</v>
      </c>
      <c r="D4430" s="1">
        <f t="shared" si="209"/>
        <v>5</v>
      </c>
      <c r="E4430" s="1" t="str">
        <f>INDEX(Protocol[Mark],MATCH(C4430,Protocol[Step],0))</f>
        <v>3Omy</v>
      </c>
      <c r="F4430" s="151" t="str">
        <f>INDEX(Variables[Variable],MATCH(Systematic[[#This Row],[VariableIndex]],Variables[Index],0))</f>
        <v>Specific flux (mt)</v>
      </c>
      <c r="G4430" s="134">
        <f>Systematic[[#This Row],[Sample]]*1000000+Systematic[[#This Row],[SubSample]]*10000+Systematic[[#This Row],[VariableIndex]]</f>
        <v>12020005</v>
      </c>
      <c r="H4430" s="134">
        <f>Systematic[[#This Row],[SampleVariableLabel]]+100*Systematic[[#This Row],[State]]</f>
        <v>12020205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12</v>
      </c>
      <c r="B4431" s="1">
        <f t="shared" si="208"/>
        <v>2</v>
      </c>
      <c r="C4431" s="1">
        <f>IF(Systematic[[#This Row],[VariableIndex]]&gt;1,C4430,IF(C4430+1=StepsPerSubsample,0,C4430+1))</f>
        <v>2</v>
      </c>
      <c r="D4431" s="1">
        <f t="shared" si="209"/>
        <v>6</v>
      </c>
      <c r="E4431" s="1" t="str">
        <f>INDEX(Protocol[Mark],MATCH(C4431,Protocol[Step],0))</f>
        <v>3Omy</v>
      </c>
      <c r="F4431" s="151" t="str">
        <f>INDEX(Variables[Variable],MATCH(Systematic[[#This Row],[VariableIndex]],Variables[Index],0))</f>
        <v>FCR (mt: ROX-corr.)</v>
      </c>
      <c r="G4431" s="134">
        <f>Systematic[[#This Row],[Sample]]*1000000+Systematic[[#This Row],[SubSample]]*10000+Systematic[[#This Row],[VariableIndex]]</f>
        <v>12020006</v>
      </c>
      <c r="H4431" s="134">
        <f>Systematic[[#This Row],[SampleVariableLabel]]+100*Systematic[[#This Row],[State]]</f>
        <v>12020206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12</v>
      </c>
      <c r="B4432" s="1">
        <f t="shared" si="208"/>
        <v>2</v>
      </c>
      <c r="C4432" s="1">
        <f>IF(Systematic[[#This Row],[VariableIndex]]&gt;1,C4431,IF(C4431+1=StepsPerSubsample,0,C4431+1))</f>
        <v>2</v>
      </c>
      <c r="D4432" s="1">
        <f t="shared" si="209"/>
        <v>7</v>
      </c>
      <c r="E4432" s="1" t="str">
        <f>INDEX(Protocol[Mark],MATCH(C4432,Protocol[Step],0))</f>
        <v>3Omy</v>
      </c>
      <c r="F4432" s="151" t="str">
        <f>INDEX(Variables[Variable],MATCH(Systematic[[#This Row],[VariableIndex]],Variables[Index],0))</f>
        <v>FCR (mt: ROX-corr.)</v>
      </c>
      <c r="G4432" s="134">
        <f>Systematic[[#This Row],[Sample]]*1000000+Systematic[[#This Row],[SubSample]]*10000+Systematic[[#This Row],[VariableIndex]]</f>
        <v>12020007</v>
      </c>
      <c r="H4432" s="134">
        <f>Systematic[[#This Row],[SampleVariableLabel]]+100*Systematic[[#This Row],[State]]</f>
        <v>12020207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12</v>
      </c>
      <c r="B4433" s="1">
        <f t="shared" si="208"/>
        <v>2</v>
      </c>
      <c r="C4433" s="1">
        <f>IF(Systematic[[#This Row],[VariableIndex]]&gt;1,C4432,IF(C4432+1=StepsPerSubsample,0,C4432+1))</f>
        <v>3</v>
      </c>
      <c r="D4433" s="1">
        <f t="shared" si="209"/>
        <v>1</v>
      </c>
      <c r="E4433" s="1" t="str">
        <f>INDEX(Protocol[Mark],MATCH(C4433,Protocol[Step],0))</f>
        <v>4U</v>
      </c>
      <c r="F4433" s="151" t="str">
        <f>INDEX(Variables[Variable],MATCH(Systematic[[#This Row],[VariableIndex]],Variables[Index],0))</f>
        <v>O2 concentration</v>
      </c>
      <c r="G4433" s="134">
        <f>Systematic[[#This Row],[Sample]]*1000000+Systematic[[#This Row],[SubSample]]*10000+Systematic[[#This Row],[VariableIndex]]</f>
        <v>12020001</v>
      </c>
      <c r="H4433" s="134">
        <f>Systematic[[#This Row],[SampleVariableLabel]]+100*Systematic[[#This Row],[State]]</f>
        <v>12020301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12</v>
      </c>
      <c r="B4434" s="1">
        <f t="shared" si="208"/>
        <v>2</v>
      </c>
      <c r="C4434" s="1">
        <f>IF(Systematic[[#This Row],[VariableIndex]]&gt;1,C4433,IF(C4433+1=StepsPerSubsample,0,C4433+1))</f>
        <v>3</v>
      </c>
      <c r="D4434" s="1">
        <f t="shared" si="209"/>
        <v>2</v>
      </c>
      <c r="E4434" s="1" t="str">
        <f>INDEX(Protocol[Mark],MATCH(C4434,Protocol[Step],0))</f>
        <v>4U</v>
      </c>
      <c r="F4434" s="151" t="str">
        <f>INDEX(Variables[Variable],MATCH(Systematic[[#This Row],[VariableIndex]],Variables[Index],0))</f>
        <v>O2 flux per volume</v>
      </c>
      <c r="G4434" s="134">
        <f>Systematic[[#This Row],[Sample]]*1000000+Systematic[[#This Row],[SubSample]]*10000+Systematic[[#This Row],[VariableIndex]]</f>
        <v>12020002</v>
      </c>
      <c r="H4434" s="134">
        <f>Systematic[[#This Row],[SampleVariableLabel]]+100*Systematic[[#This Row],[State]]</f>
        <v>12020302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12</v>
      </c>
      <c r="B4435" s="1">
        <f t="shared" si="208"/>
        <v>2</v>
      </c>
      <c r="C4435" s="1">
        <f>IF(Systematic[[#This Row],[VariableIndex]]&gt;1,C4434,IF(C4434+1=StepsPerSubsample,0,C4434+1))</f>
        <v>3</v>
      </c>
      <c r="D4435" s="1">
        <f t="shared" si="209"/>
        <v>3</v>
      </c>
      <c r="E4435" s="1" t="str">
        <f>INDEX(Protocol[Mark],MATCH(C4435,Protocol[Step],0))</f>
        <v>4U</v>
      </c>
      <c r="F4435" s="151" t="str">
        <f>INDEX(Variables[Variable],MATCH(Systematic[[#This Row],[VariableIndex]],Variables[Index],0))</f>
        <v>Specific flux</v>
      </c>
      <c r="G4435" s="134">
        <f>Systematic[[#This Row],[Sample]]*1000000+Systematic[[#This Row],[SubSample]]*10000+Systematic[[#This Row],[VariableIndex]]</f>
        <v>12020003</v>
      </c>
      <c r="H4435" s="134">
        <f>Systematic[[#This Row],[SampleVariableLabel]]+100*Systematic[[#This Row],[State]]</f>
        <v>12020303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12</v>
      </c>
      <c r="B4436" s="1">
        <f t="shared" si="208"/>
        <v>2</v>
      </c>
      <c r="C4436" s="1">
        <f>IF(Systematic[[#This Row],[VariableIndex]]&gt;1,C4435,IF(C4435+1=StepsPerSubsample,0,C4435+1))</f>
        <v>3</v>
      </c>
      <c r="D4436" s="1">
        <f t="shared" si="209"/>
        <v>4</v>
      </c>
      <c r="E4436" s="1" t="str">
        <f>INDEX(Protocol[Mark],MATCH(C4436,Protocol[Step],0))</f>
        <v>4U</v>
      </c>
      <c r="F4436" s="151" t="str">
        <f>INDEX(Variables[Variable],MATCH(Systematic[[#This Row],[VariableIndex]],Variables[Index],0))</f>
        <v>Flux control ratio</v>
      </c>
      <c r="G4436" s="134">
        <f>Systematic[[#This Row],[Sample]]*1000000+Systematic[[#This Row],[SubSample]]*10000+Systematic[[#This Row],[VariableIndex]]</f>
        <v>12020004</v>
      </c>
      <c r="H4436" s="134">
        <f>Systematic[[#This Row],[SampleVariableLabel]]+100*Systematic[[#This Row],[State]]</f>
        <v>12020304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12</v>
      </c>
      <c r="B4437" s="1">
        <f t="shared" si="208"/>
        <v>2</v>
      </c>
      <c r="C4437" s="1">
        <f>IF(Systematic[[#This Row],[VariableIndex]]&gt;1,C4436,IF(C4436+1=StepsPerSubsample,0,C4436+1))</f>
        <v>3</v>
      </c>
      <c r="D4437" s="1">
        <f t="shared" si="209"/>
        <v>5</v>
      </c>
      <c r="E4437" s="1" t="str">
        <f>INDEX(Protocol[Mark],MATCH(C4437,Protocol[Step],0))</f>
        <v>4U</v>
      </c>
      <c r="F4437" s="151" t="str">
        <f>INDEX(Variables[Variable],MATCH(Systematic[[#This Row],[VariableIndex]],Variables[Index],0))</f>
        <v>Specific flux (mt)</v>
      </c>
      <c r="G4437" s="134">
        <f>Systematic[[#This Row],[Sample]]*1000000+Systematic[[#This Row],[SubSample]]*10000+Systematic[[#This Row],[VariableIndex]]</f>
        <v>12020005</v>
      </c>
      <c r="H4437" s="134">
        <f>Systematic[[#This Row],[SampleVariableLabel]]+100*Systematic[[#This Row],[State]]</f>
        <v>12020305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12</v>
      </c>
      <c r="B4438" s="1">
        <f t="shared" si="208"/>
        <v>2</v>
      </c>
      <c r="C4438" s="1">
        <f>IF(Systematic[[#This Row],[VariableIndex]]&gt;1,C4437,IF(C4437+1=StepsPerSubsample,0,C4437+1))</f>
        <v>3</v>
      </c>
      <c r="D4438" s="1">
        <f t="shared" si="209"/>
        <v>6</v>
      </c>
      <c r="E4438" s="1" t="str">
        <f>INDEX(Protocol[Mark],MATCH(C4438,Protocol[Step],0))</f>
        <v>4U</v>
      </c>
      <c r="F4438" s="151" t="str">
        <f>INDEX(Variables[Variable],MATCH(Systematic[[#This Row],[VariableIndex]],Variables[Index],0))</f>
        <v>FCR (mt: ROX-corr.)</v>
      </c>
      <c r="G4438" s="134">
        <f>Systematic[[#This Row],[Sample]]*1000000+Systematic[[#This Row],[SubSample]]*10000+Systematic[[#This Row],[VariableIndex]]</f>
        <v>12020006</v>
      </c>
      <c r="H4438" s="134">
        <f>Systematic[[#This Row],[SampleVariableLabel]]+100*Systematic[[#This Row],[State]]</f>
        <v>12020306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12</v>
      </c>
      <c r="B4439" s="1">
        <f t="shared" si="208"/>
        <v>2</v>
      </c>
      <c r="C4439" s="1">
        <f>IF(Systematic[[#This Row],[VariableIndex]]&gt;1,C4438,IF(C4438+1=StepsPerSubsample,0,C4438+1))</f>
        <v>3</v>
      </c>
      <c r="D4439" s="1">
        <f t="shared" si="209"/>
        <v>7</v>
      </c>
      <c r="E4439" s="1" t="str">
        <f>INDEX(Protocol[Mark],MATCH(C4439,Protocol[Step],0))</f>
        <v>4U</v>
      </c>
      <c r="F4439" s="151" t="str">
        <f>INDEX(Variables[Variable],MATCH(Systematic[[#This Row],[VariableIndex]],Variables[Index],0))</f>
        <v>FCR (mt: ROX-corr.)</v>
      </c>
      <c r="G4439" s="134">
        <f>Systematic[[#This Row],[Sample]]*1000000+Systematic[[#This Row],[SubSample]]*10000+Systematic[[#This Row],[VariableIndex]]</f>
        <v>12020007</v>
      </c>
      <c r="H4439" s="134">
        <f>Systematic[[#This Row],[SampleVariableLabel]]+100*Systematic[[#This Row],[State]]</f>
        <v>12020307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12</v>
      </c>
      <c r="B4440" s="1">
        <f t="shared" si="208"/>
        <v>2</v>
      </c>
      <c r="C4440" s="1">
        <f>IF(Systematic[[#This Row],[VariableIndex]]&gt;1,C4439,IF(C4439+1=StepsPerSubsample,0,C4439+1))</f>
        <v>4</v>
      </c>
      <c r="D4440" s="1">
        <f t="shared" si="209"/>
        <v>1</v>
      </c>
      <c r="E4440" s="1" t="str">
        <f>INDEX(Protocol[Mark],MATCH(C4440,Protocol[Step],0))</f>
        <v>5Glc</v>
      </c>
      <c r="F4440" s="151" t="str">
        <f>INDEX(Variables[Variable],MATCH(Systematic[[#This Row],[VariableIndex]],Variables[Index],0))</f>
        <v>O2 concentration</v>
      </c>
      <c r="G4440" s="134">
        <f>Systematic[[#This Row],[Sample]]*1000000+Systematic[[#This Row],[SubSample]]*10000+Systematic[[#This Row],[VariableIndex]]</f>
        <v>12020001</v>
      </c>
      <c r="H4440" s="134">
        <f>Systematic[[#This Row],[SampleVariableLabel]]+100*Systematic[[#This Row],[State]]</f>
        <v>12020401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12</v>
      </c>
      <c r="B4441" s="1">
        <f t="shared" si="208"/>
        <v>2</v>
      </c>
      <c r="C4441" s="1">
        <f>IF(Systematic[[#This Row],[VariableIndex]]&gt;1,C4440,IF(C4440+1=StepsPerSubsample,0,C4440+1))</f>
        <v>4</v>
      </c>
      <c r="D4441" s="1">
        <f t="shared" si="209"/>
        <v>2</v>
      </c>
      <c r="E4441" s="1" t="str">
        <f>INDEX(Protocol[Mark],MATCH(C4441,Protocol[Step],0))</f>
        <v>5Glc</v>
      </c>
      <c r="F4441" s="151" t="str">
        <f>INDEX(Variables[Variable],MATCH(Systematic[[#This Row],[VariableIndex]],Variables[Index],0))</f>
        <v>O2 flux per volume</v>
      </c>
      <c r="G4441" s="134">
        <f>Systematic[[#This Row],[Sample]]*1000000+Systematic[[#This Row],[SubSample]]*10000+Systematic[[#This Row],[VariableIndex]]</f>
        <v>12020002</v>
      </c>
      <c r="H4441" s="134">
        <f>Systematic[[#This Row],[SampleVariableLabel]]+100*Systematic[[#This Row],[State]]</f>
        <v>12020402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12</v>
      </c>
      <c r="B4442" s="1">
        <f t="shared" si="208"/>
        <v>2</v>
      </c>
      <c r="C4442" s="1">
        <f>IF(Systematic[[#This Row],[VariableIndex]]&gt;1,C4441,IF(C4441+1=StepsPerSubsample,0,C4441+1))</f>
        <v>4</v>
      </c>
      <c r="D4442" s="1">
        <f t="shared" si="209"/>
        <v>3</v>
      </c>
      <c r="E4442" s="1" t="str">
        <f>INDEX(Protocol[Mark],MATCH(C4442,Protocol[Step],0))</f>
        <v>5Glc</v>
      </c>
      <c r="F4442" s="151" t="str">
        <f>INDEX(Variables[Variable],MATCH(Systematic[[#This Row],[VariableIndex]],Variables[Index],0))</f>
        <v>Specific flux</v>
      </c>
      <c r="G4442" s="134">
        <f>Systematic[[#This Row],[Sample]]*1000000+Systematic[[#This Row],[SubSample]]*10000+Systematic[[#This Row],[VariableIndex]]</f>
        <v>12020003</v>
      </c>
      <c r="H4442" s="134">
        <f>Systematic[[#This Row],[SampleVariableLabel]]+100*Systematic[[#This Row],[State]]</f>
        <v>12020403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12</v>
      </c>
      <c r="B4443" s="1">
        <f t="shared" si="208"/>
        <v>2</v>
      </c>
      <c r="C4443" s="1">
        <f>IF(Systematic[[#This Row],[VariableIndex]]&gt;1,C4442,IF(C4442+1=StepsPerSubsample,0,C4442+1))</f>
        <v>4</v>
      </c>
      <c r="D4443" s="1">
        <f t="shared" si="209"/>
        <v>4</v>
      </c>
      <c r="E4443" s="1" t="str">
        <f>INDEX(Protocol[Mark],MATCH(C4443,Protocol[Step],0))</f>
        <v>5Glc</v>
      </c>
      <c r="F4443" s="151" t="str">
        <f>INDEX(Variables[Variable],MATCH(Systematic[[#This Row],[VariableIndex]],Variables[Index],0))</f>
        <v>Flux control ratio</v>
      </c>
      <c r="G4443" s="134">
        <f>Systematic[[#This Row],[Sample]]*1000000+Systematic[[#This Row],[SubSample]]*10000+Systematic[[#This Row],[VariableIndex]]</f>
        <v>12020004</v>
      </c>
      <c r="H4443" s="134">
        <f>Systematic[[#This Row],[SampleVariableLabel]]+100*Systematic[[#This Row],[State]]</f>
        <v>12020404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12</v>
      </c>
      <c r="B4444" s="1">
        <f t="shared" si="208"/>
        <v>2</v>
      </c>
      <c r="C4444" s="1">
        <f>IF(Systematic[[#This Row],[VariableIndex]]&gt;1,C4443,IF(C4443+1=StepsPerSubsample,0,C4443+1))</f>
        <v>4</v>
      </c>
      <c r="D4444" s="1">
        <f t="shared" si="209"/>
        <v>5</v>
      </c>
      <c r="E4444" s="1" t="str">
        <f>INDEX(Protocol[Mark],MATCH(C4444,Protocol[Step],0))</f>
        <v>5Glc</v>
      </c>
      <c r="F4444" s="151" t="str">
        <f>INDEX(Variables[Variable],MATCH(Systematic[[#This Row],[VariableIndex]],Variables[Index],0))</f>
        <v>Specific flux (mt)</v>
      </c>
      <c r="G4444" s="134">
        <f>Systematic[[#This Row],[Sample]]*1000000+Systematic[[#This Row],[SubSample]]*10000+Systematic[[#This Row],[VariableIndex]]</f>
        <v>12020005</v>
      </c>
      <c r="H4444" s="134">
        <f>Systematic[[#This Row],[SampleVariableLabel]]+100*Systematic[[#This Row],[State]]</f>
        <v>12020405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12</v>
      </c>
      <c r="B4445" s="1">
        <f t="shared" si="208"/>
        <v>2</v>
      </c>
      <c r="C4445" s="1">
        <f>IF(Systematic[[#This Row],[VariableIndex]]&gt;1,C4444,IF(C4444+1=StepsPerSubsample,0,C4444+1))</f>
        <v>4</v>
      </c>
      <c r="D4445" s="1">
        <f t="shared" si="209"/>
        <v>6</v>
      </c>
      <c r="E4445" s="1" t="str">
        <f>INDEX(Protocol[Mark],MATCH(C4445,Protocol[Step],0))</f>
        <v>5Glc</v>
      </c>
      <c r="F4445" s="151" t="str">
        <f>INDEX(Variables[Variable],MATCH(Systematic[[#This Row],[VariableIndex]],Variables[Index],0))</f>
        <v>FCR (mt: ROX-corr.)</v>
      </c>
      <c r="G4445" s="134">
        <f>Systematic[[#This Row],[Sample]]*1000000+Systematic[[#This Row],[SubSample]]*10000+Systematic[[#This Row],[VariableIndex]]</f>
        <v>12020006</v>
      </c>
      <c r="H4445" s="134">
        <f>Systematic[[#This Row],[SampleVariableLabel]]+100*Systematic[[#This Row],[State]]</f>
        <v>12020406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12</v>
      </c>
      <c r="B4446" s="1">
        <f t="shared" si="208"/>
        <v>2</v>
      </c>
      <c r="C4446" s="1">
        <f>IF(Systematic[[#This Row],[VariableIndex]]&gt;1,C4445,IF(C4445+1=StepsPerSubsample,0,C4445+1))</f>
        <v>4</v>
      </c>
      <c r="D4446" s="1">
        <f t="shared" si="209"/>
        <v>7</v>
      </c>
      <c r="E4446" s="1" t="str">
        <f>INDEX(Protocol[Mark],MATCH(C4446,Protocol[Step],0))</f>
        <v>5Glc</v>
      </c>
      <c r="F4446" s="151" t="str">
        <f>INDEX(Variables[Variable],MATCH(Systematic[[#This Row],[VariableIndex]],Variables[Index],0))</f>
        <v>FCR (mt: ROX-corr.)</v>
      </c>
      <c r="G4446" s="134">
        <f>Systematic[[#This Row],[Sample]]*1000000+Systematic[[#This Row],[SubSample]]*10000+Systematic[[#This Row],[VariableIndex]]</f>
        <v>12020007</v>
      </c>
      <c r="H4446" s="134">
        <f>Systematic[[#This Row],[SampleVariableLabel]]+100*Systematic[[#This Row],[State]]</f>
        <v>12020407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12</v>
      </c>
      <c r="B4447" s="1">
        <f t="shared" si="208"/>
        <v>2</v>
      </c>
      <c r="C4447" s="1">
        <f>IF(Systematic[[#This Row],[VariableIndex]]&gt;1,C4446,IF(C4446+1=StepsPerSubsample,0,C4446+1))</f>
        <v>5</v>
      </c>
      <c r="D4447" s="1">
        <f t="shared" si="209"/>
        <v>1</v>
      </c>
      <c r="E4447" s="1" t="str">
        <f>INDEX(Protocol[Mark],MATCH(C4447,Protocol[Step],0))</f>
        <v>6M2</v>
      </c>
      <c r="F4447" s="151" t="str">
        <f>INDEX(Variables[Variable],MATCH(Systematic[[#This Row],[VariableIndex]],Variables[Index],0))</f>
        <v>O2 concentration</v>
      </c>
      <c r="G4447" s="134">
        <f>Systematic[[#This Row],[Sample]]*1000000+Systematic[[#This Row],[SubSample]]*10000+Systematic[[#This Row],[VariableIndex]]</f>
        <v>12020001</v>
      </c>
      <c r="H4447" s="134">
        <f>Systematic[[#This Row],[SampleVariableLabel]]+100*Systematic[[#This Row],[State]]</f>
        <v>12020501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12</v>
      </c>
      <c r="B4448" s="1">
        <f t="shared" si="208"/>
        <v>2</v>
      </c>
      <c r="C4448" s="1">
        <f>IF(Systematic[[#This Row],[VariableIndex]]&gt;1,C4447,IF(C4447+1=StepsPerSubsample,0,C4447+1))</f>
        <v>5</v>
      </c>
      <c r="D4448" s="1">
        <f t="shared" si="209"/>
        <v>2</v>
      </c>
      <c r="E4448" s="1" t="str">
        <f>INDEX(Protocol[Mark],MATCH(C4448,Protocol[Step],0))</f>
        <v>6M2</v>
      </c>
      <c r="F4448" s="151" t="str">
        <f>INDEX(Variables[Variable],MATCH(Systematic[[#This Row],[VariableIndex]],Variables[Index],0))</f>
        <v>O2 flux per volume</v>
      </c>
      <c r="G4448" s="134">
        <f>Systematic[[#This Row],[Sample]]*1000000+Systematic[[#This Row],[SubSample]]*10000+Systematic[[#This Row],[VariableIndex]]</f>
        <v>12020002</v>
      </c>
      <c r="H4448" s="134">
        <f>Systematic[[#This Row],[SampleVariableLabel]]+100*Systematic[[#This Row],[State]]</f>
        <v>12020502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12</v>
      </c>
      <c r="B4449" s="1">
        <f t="shared" si="208"/>
        <v>2</v>
      </c>
      <c r="C4449" s="1">
        <f>IF(Systematic[[#This Row],[VariableIndex]]&gt;1,C4448,IF(C4448+1=StepsPerSubsample,0,C4448+1))</f>
        <v>5</v>
      </c>
      <c r="D4449" s="1">
        <f t="shared" si="209"/>
        <v>3</v>
      </c>
      <c r="E4449" s="1" t="str">
        <f>INDEX(Protocol[Mark],MATCH(C4449,Protocol[Step],0))</f>
        <v>6M2</v>
      </c>
      <c r="F4449" s="151" t="str">
        <f>INDEX(Variables[Variable],MATCH(Systematic[[#This Row],[VariableIndex]],Variables[Index],0))</f>
        <v>Specific flux</v>
      </c>
      <c r="G4449" s="134">
        <f>Systematic[[#This Row],[Sample]]*1000000+Systematic[[#This Row],[SubSample]]*10000+Systematic[[#This Row],[VariableIndex]]</f>
        <v>12020003</v>
      </c>
      <c r="H4449" s="134">
        <f>Systematic[[#This Row],[SampleVariableLabel]]+100*Systematic[[#This Row],[State]]</f>
        <v>12020503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12</v>
      </c>
      <c r="B4450" s="1">
        <f t="shared" si="208"/>
        <v>2</v>
      </c>
      <c r="C4450" s="1">
        <f>IF(Systematic[[#This Row],[VariableIndex]]&gt;1,C4449,IF(C4449+1=StepsPerSubsample,0,C4449+1))</f>
        <v>5</v>
      </c>
      <c r="D4450" s="1">
        <f t="shared" si="209"/>
        <v>4</v>
      </c>
      <c r="E4450" s="1" t="str">
        <f>INDEX(Protocol[Mark],MATCH(C4450,Protocol[Step],0))</f>
        <v>6M2</v>
      </c>
      <c r="F4450" s="151" t="str">
        <f>INDEX(Variables[Variable],MATCH(Systematic[[#This Row],[VariableIndex]],Variables[Index],0))</f>
        <v>Flux control ratio</v>
      </c>
      <c r="G4450" s="134">
        <f>Systematic[[#This Row],[Sample]]*1000000+Systematic[[#This Row],[SubSample]]*10000+Systematic[[#This Row],[VariableIndex]]</f>
        <v>12020004</v>
      </c>
      <c r="H4450" s="134">
        <f>Systematic[[#This Row],[SampleVariableLabel]]+100*Systematic[[#This Row],[State]]</f>
        <v>12020504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12</v>
      </c>
      <c r="B4451" s="1">
        <f t="shared" si="208"/>
        <v>2</v>
      </c>
      <c r="C4451" s="1">
        <f>IF(Systematic[[#This Row],[VariableIndex]]&gt;1,C4450,IF(C4450+1=StepsPerSubsample,0,C4450+1))</f>
        <v>5</v>
      </c>
      <c r="D4451" s="1">
        <f t="shared" si="209"/>
        <v>5</v>
      </c>
      <c r="E4451" s="1" t="str">
        <f>INDEX(Protocol[Mark],MATCH(C4451,Protocol[Step],0))</f>
        <v>6M2</v>
      </c>
      <c r="F4451" s="151" t="str">
        <f>INDEX(Variables[Variable],MATCH(Systematic[[#This Row],[VariableIndex]],Variables[Index],0))</f>
        <v>Specific flux (mt)</v>
      </c>
      <c r="G4451" s="134">
        <f>Systematic[[#This Row],[Sample]]*1000000+Systematic[[#This Row],[SubSample]]*10000+Systematic[[#This Row],[VariableIndex]]</f>
        <v>12020005</v>
      </c>
      <c r="H4451" s="134">
        <f>Systematic[[#This Row],[SampleVariableLabel]]+100*Systematic[[#This Row],[State]]</f>
        <v>12020505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12</v>
      </c>
      <c r="B4452" s="1">
        <f t="shared" si="208"/>
        <v>2</v>
      </c>
      <c r="C4452" s="1">
        <f>IF(Systematic[[#This Row],[VariableIndex]]&gt;1,C4451,IF(C4451+1=StepsPerSubsample,0,C4451+1))</f>
        <v>5</v>
      </c>
      <c r="D4452" s="1">
        <f t="shared" si="209"/>
        <v>6</v>
      </c>
      <c r="E4452" s="1" t="str">
        <f>INDEX(Protocol[Mark],MATCH(C4452,Protocol[Step],0))</f>
        <v>6M2</v>
      </c>
      <c r="F4452" s="151" t="str">
        <f>INDEX(Variables[Variable],MATCH(Systematic[[#This Row],[VariableIndex]],Variables[Index],0))</f>
        <v>FCR (mt: ROX-corr.)</v>
      </c>
      <c r="G4452" s="134">
        <f>Systematic[[#This Row],[Sample]]*1000000+Systematic[[#This Row],[SubSample]]*10000+Systematic[[#This Row],[VariableIndex]]</f>
        <v>12020006</v>
      </c>
      <c r="H4452" s="134">
        <f>Systematic[[#This Row],[SampleVariableLabel]]+100*Systematic[[#This Row],[State]]</f>
        <v>12020506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12</v>
      </c>
      <c r="B4453" s="1">
        <f t="shared" si="208"/>
        <v>2</v>
      </c>
      <c r="C4453" s="1">
        <f>IF(Systematic[[#This Row],[VariableIndex]]&gt;1,C4452,IF(C4452+1=StepsPerSubsample,0,C4452+1))</f>
        <v>5</v>
      </c>
      <c r="D4453" s="1">
        <f t="shared" si="209"/>
        <v>7</v>
      </c>
      <c r="E4453" s="1" t="str">
        <f>INDEX(Protocol[Mark],MATCH(C4453,Protocol[Step],0))</f>
        <v>6M2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12020007</v>
      </c>
      <c r="H4453" s="134">
        <f>Systematic[[#This Row],[SampleVariableLabel]]+100*Systematic[[#This Row],[State]]</f>
        <v>12020507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12</v>
      </c>
      <c r="B4454" s="1">
        <f t="shared" si="208"/>
        <v>2</v>
      </c>
      <c r="C4454" s="1">
        <f>IF(Systematic[[#This Row],[VariableIndex]]&gt;1,C4453,IF(C4453+1=StepsPerSubsample,0,C4453+1))</f>
        <v>6</v>
      </c>
      <c r="D4454" s="1">
        <f t="shared" si="209"/>
        <v>1</v>
      </c>
      <c r="E4454" s="1" t="str">
        <f>INDEX(Protocol[Mark],MATCH(C4454,Protocol[Step],0))</f>
        <v>7Rot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12020001</v>
      </c>
      <c r="H4454" s="134">
        <f>Systematic[[#This Row],[SampleVariableLabel]]+100*Systematic[[#This Row],[State]]</f>
        <v>12020601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12</v>
      </c>
      <c r="B4455" s="1">
        <f t="shared" si="208"/>
        <v>2</v>
      </c>
      <c r="C4455" s="1">
        <f>IF(Systematic[[#This Row],[VariableIndex]]&gt;1,C4454,IF(C4454+1=StepsPerSubsample,0,C4454+1))</f>
        <v>6</v>
      </c>
      <c r="D4455" s="1">
        <f t="shared" si="209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12020002</v>
      </c>
      <c r="H4455" s="134">
        <f>Systematic[[#This Row],[SampleVariableLabel]]+100*Systematic[[#This Row],[State]]</f>
        <v>12020602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12</v>
      </c>
      <c r="B4456" s="1">
        <f t="shared" si="208"/>
        <v>2</v>
      </c>
      <c r="C4456" s="1">
        <f>IF(Systematic[[#This Row],[VariableIndex]]&gt;1,C4455,IF(C4455+1=StepsPerSubsample,0,C4455+1))</f>
        <v>6</v>
      </c>
      <c r="D4456" s="1">
        <f t="shared" si="209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12020003</v>
      </c>
      <c r="H4456" s="134">
        <f>Systematic[[#This Row],[SampleVariableLabel]]+100*Systematic[[#This Row],[State]]</f>
        <v>12020603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12</v>
      </c>
      <c r="B4457" s="1">
        <f t="shared" ref="B4457:B4520" si="211">IF(OR(C4457&gt;0,D4457&gt;1),B4456,IF(B4456=SubsamplesPerSample,1,B4456+1))</f>
        <v>2</v>
      </c>
      <c r="C4457" s="1">
        <f>IF(Systematic[[#This Row],[VariableIndex]]&gt;1,C4456,IF(C4456+1=StepsPerSubsample,0,C4456+1))</f>
        <v>6</v>
      </c>
      <c r="D4457" s="1">
        <f t="shared" si="209"/>
        <v>4</v>
      </c>
      <c r="E4457" s="1" t="str">
        <f>INDEX(Protocol[Mark],MATCH(C4457,Protocol[Step],0))</f>
        <v>7Rot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12020004</v>
      </c>
      <c r="H4457" s="134">
        <f>Systematic[[#This Row],[SampleVariableLabel]]+100*Systematic[[#This Row],[State]]</f>
        <v>12020604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12</v>
      </c>
      <c r="B4458" s="1">
        <f t="shared" si="211"/>
        <v>2</v>
      </c>
      <c r="C4458" s="1">
        <f>IF(Systematic[[#This Row],[VariableIndex]]&gt;1,C4457,IF(C4457+1=StepsPerSubsample,0,C4457+1))</f>
        <v>6</v>
      </c>
      <c r="D4458" s="1">
        <f t="shared" si="209"/>
        <v>5</v>
      </c>
      <c r="E4458" s="1" t="str">
        <f>INDEX(Protocol[Mark],MATCH(C4458,Protocol[Step],0))</f>
        <v>7Rot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12020005</v>
      </c>
      <c r="H4458" s="134">
        <f>Systematic[[#This Row],[SampleVariableLabel]]+100*Systematic[[#This Row],[State]]</f>
        <v>12020605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12</v>
      </c>
      <c r="B4459" s="1">
        <f t="shared" si="211"/>
        <v>2</v>
      </c>
      <c r="C4459" s="1">
        <f>IF(Systematic[[#This Row],[VariableIndex]]&gt;1,C4458,IF(C4458+1=StepsPerSubsample,0,C4458+1))</f>
        <v>6</v>
      </c>
      <c r="D4459" s="1">
        <f t="shared" si="209"/>
        <v>6</v>
      </c>
      <c r="E4459" s="1" t="str">
        <f>INDEX(Protocol[Mark],MATCH(C4459,Protocol[Step],0))</f>
        <v>7Rot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12020006</v>
      </c>
      <c r="H4459" s="134">
        <f>Systematic[[#This Row],[SampleVariableLabel]]+100*Systematic[[#This Row],[State]]</f>
        <v>12020606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12</v>
      </c>
      <c r="B4460" s="1">
        <f t="shared" si="211"/>
        <v>2</v>
      </c>
      <c r="C4460" s="1">
        <f>IF(Systematic[[#This Row],[VariableIndex]]&gt;1,C4459,IF(C4459+1=StepsPerSubsample,0,C4459+1))</f>
        <v>6</v>
      </c>
      <c r="D4460" s="1">
        <f t="shared" si="209"/>
        <v>7</v>
      </c>
      <c r="E4460" s="1" t="str">
        <f>INDEX(Protocol[Mark],MATCH(C4460,Protocol[Step],0))</f>
        <v>7Rot</v>
      </c>
      <c r="F4460" s="151" t="str">
        <f>INDEX(Variables[Variable],MATCH(Systematic[[#This Row],[VariableIndex]],Variables[Index],0))</f>
        <v>FCR (mt: ROX-corr.)</v>
      </c>
      <c r="G4460" s="134">
        <f>Systematic[[#This Row],[Sample]]*1000000+Systematic[[#This Row],[SubSample]]*10000+Systematic[[#This Row],[VariableIndex]]</f>
        <v>12020007</v>
      </c>
      <c r="H4460" s="134">
        <f>Systematic[[#This Row],[SampleVariableLabel]]+100*Systematic[[#This Row],[State]]</f>
        <v>12020607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12</v>
      </c>
      <c r="B4461" s="1">
        <f t="shared" si="211"/>
        <v>2</v>
      </c>
      <c r="C4461" s="1">
        <f>IF(Systematic[[#This Row],[VariableIndex]]&gt;1,C4460,IF(C4460+1=StepsPerSubsample,0,C4460+1))</f>
        <v>7</v>
      </c>
      <c r="D4461" s="1">
        <f t="shared" si="209"/>
        <v>1</v>
      </c>
      <c r="E4461" s="1" t="str">
        <f>INDEX(Protocol[Mark],MATCH(C4461,Protocol[Step],0))</f>
        <v>8S</v>
      </c>
      <c r="F4461" s="151" t="str">
        <f>INDEX(Variables[Variable],MATCH(Systematic[[#This Row],[VariableIndex]],Variables[Index],0))</f>
        <v>O2 concentration</v>
      </c>
      <c r="G4461" s="134">
        <f>Systematic[[#This Row],[Sample]]*1000000+Systematic[[#This Row],[SubSample]]*10000+Systematic[[#This Row],[VariableIndex]]</f>
        <v>12020001</v>
      </c>
      <c r="H4461" s="134">
        <f>Systematic[[#This Row],[SampleVariableLabel]]+100*Systematic[[#This Row],[State]]</f>
        <v>12020701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12</v>
      </c>
      <c r="B4462" s="1">
        <f t="shared" si="211"/>
        <v>2</v>
      </c>
      <c r="C4462" s="1">
        <f>IF(Systematic[[#This Row],[VariableIndex]]&gt;1,C4461,IF(C4461+1=StepsPerSubsample,0,C4461+1))</f>
        <v>7</v>
      </c>
      <c r="D4462" s="1">
        <f t="shared" si="209"/>
        <v>2</v>
      </c>
      <c r="E4462" s="1" t="str">
        <f>INDEX(Protocol[Mark],MATCH(C4462,Protocol[Step],0))</f>
        <v>8S</v>
      </c>
      <c r="F4462" s="151" t="str">
        <f>INDEX(Variables[Variable],MATCH(Systematic[[#This Row],[VariableIndex]],Variables[Index],0))</f>
        <v>O2 flux per volume</v>
      </c>
      <c r="G4462" s="134">
        <f>Systematic[[#This Row],[Sample]]*1000000+Systematic[[#This Row],[SubSample]]*10000+Systematic[[#This Row],[VariableIndex]]</f>
        <v>12020002</v>
      </c>
      <c r="H4462" s="134">
        <f>Systematic[[#This Row],[SampleVariableLabel]]+100*Systematic[[#This Row],[State]]</f>
        <v>12020702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12</v>
      </c>
      <c r="B4463" s="1">
        <f t="shared" si="211"/>
        <v>2</v>
      </c>
      <c r="C4463" s="1">
        <f>IF(Systematic[[#This Row],[VariableIndex]]&gt;1,C4462,IF(C4462+1=StepsPerSubsample,0,C4462+1))</f>
        <v>7</v>
      </c>
      <c r="D4463" s="1">
        <f t="shared" si="209"/>
        <v>3</v>
      </c>
      <c r="E4463" s="1" t="str">
        <f>INDEX(Protocol[Mark],MATCH(C4463,Protocol[Step],0))</f>
        <v>8S</v>
      </c>
      <c r="F4463" s="151" t="str">
        <f>INDEX(Variables[Variable],MATCH(Systematic[[#This Row],[VariableIndex]],Variables[Index],0))</f>
        <v>Specific flux</v>
      </c>
      <c r="G4463" s="134">
        <f>Systematic[[#This Row],[Sample]]*1000000+Systematic[[#This Row],[SubSample]]*10000+Systematic[[#This Row],[VariableIndex]]</f>
        <v>12020003</v>
      </c>
      <c r="H4463" s="134">
        <f>Systematic[[#This Row],[SampleVariableLabel]]+100*Systematic[[#This Row],[State]]</f>
        <v>12020703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12</v>
      </c>
      <c r="B4464" s="1">
        <f t="shared" si="211"/>
        <v>2</v>
      </c>
      <c r="C4464" s="1">
        <f>IF(Systematic[[#This Row],[VariableIndex]]&gt;1,C4463,IF(C4463+1=StepsPerSubsample,0,C4463+1))</f>
        <v>7</v>
      </c>
      <c r="D4464" s="1">
        <f t="shared" si="209"/>
        <v>4</v>
      </c>
      <c r="E4464" s="1" t="str">
        <f>INDEX(Protocol[Mark],MATCH(C4464,Protocol[Step],0))</f>
        <v>8S</v>
      </c>
      <c r="F4464" s="151" t="str">
        <f>INDEX(Variables[Variable],MATCH(Systematic[[#This Row],[VariableIndex]],Variables[Index],0))</f>
        <v>Flux control ratio</v>
      </c>
      <c r="G4464" s="134">
        <f>Systematic[[#This Row],[Sample]]*1000000+Systematic[[#This Row],[SubSample]]*10000+Systematic[[#This Row],[VariableIndex]]</f>
        <v>12020004</v>
      </c>
      <c r="H4464" s="134">
        <f>Systematic[[#This Row],[SampleVariableLabel]]+100*Systematic[[#This Row],[State]]</f>
        <v>12020704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12</v>
      </c>
      <c r="B4465" s="1">
        <f t="shared" si="211"/>
        <v>2</v>
      </c>
      <c r="C4465" s="1">
        <f>IF(Systematic[[#This Row],[VariableIndex]]&gt;1,C4464,IF(C4464+1=StepsPerSubsample,0,C4464+1))</f>
        <v>7</v>
      </c>
      <c r="D4465" s="1">
        <f t="shared" si="209"/>
        <v>5</v>
      </c>
      <c r="E4465" s="1" t="str">
        <f>INDEX(Protocol[Mark],MATCH(C4465,Protocol[Step],0))</f>
        <v>8S</v>
      </c>
      <c r="F4465" s="151" t="str">
        <f>INDEX(Variables[Variable],MATCH(Systematic[[#This Row],[VariableIndex]],Variables[Index],0))</f>
        <v>Specific flux (mt)</v>
      </c>
      <c r="G4465" s="134">
        <f>Systematic[[#This Row],[Sample]]*1000000+Systematic[[#This Row],[SubSample]]*10000+Systematic[[#This Row],[VariableIndex]]</f>
        <v>12020005</v>
      </c>
      <c r="H4465" s="134">
        <f>Systematic[[#This Row],[SampleVariableLabel]]+100*Systematic[[#This Row],[State]]</f>
        <v>12020705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12</v>
      </c>
      <c r="B4466" s="1">
        <f t="shared" si="211"/>
        <v>2</v>
      </c>
      <c r="C4466" s="1">
        <f>IF(Systematic[[#This Row],[VariableIndex]]&gt;1,C4465,IF(C4465+1=StepsPerSubsample,0,C4465+1))</f>
        <v>7</v>
      </c>
      <c r="D4466" s="1">
        <f t="shared" si="209"/>
        <v>6</v>
      </c>
      <c r="E4466" s="1" t="str">
        <f>INDEX(Protocol[Mark],MATCH(C4466,Protocol[Step],0))</f>
        <v>8S</v>
      </c>
      <c r="F4466" s="151" t="str">
        <f>INDEX(Variables[Variable],MATCH(Systematic[[#This Row],[VariableIndex]],Variables[Index],0))</f>
        <v>FCR (mt: ROX-corr.)</v>
      </c>
      <c r="G4466" s="134">
        <f>Systematic[[#This Row],[Sample]]*1000000+Systematic[[#This Row],[SubSample]]*10000+Systematic[[#This Row],[VariableIndex]]</f>
        <v>12020006</v>
      </c>
      <c r="H4466" s="134">
        <f>Systematic[[#This Row],[SampleVariableLabel]]+100*Systematic[[#This Row],[State]]</f>
        <v>12020706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12</v>
      </c>
      <c r="B4467" s="1">
        <f t="shared" si="211"/>
        <v>2</v>
      </c>
      <c r="C4467" s="1">
        <f>IF(Systematic[[#This Row],[VariableIndex]]&gt;1,C4466,IF(C4466+1=StepsPerSubsample,0,C4466+1))</f>
        <v>7</v>
      </c>
      <c r="D4467" s="1">
        <f t="shared" si="209"/>
        <v>7</v>
      </c>
      <c r="E4467" s="1" t="str">
        <f>INDEX(Protocol[Mark],MATCH(C4467,Protocol[Step],0))</f>
        <v>8S</v>
      </c>
      <c r="F4467" s="151" t="str">
        <f>INDEX(Variables[Variable],MATCH(Systematic[[#This Row],[VariableIndex]],Variables[Index],0))</f>
        <v>FCR (mt: ROX-corr.)</v>
      </c>
      <c r="G4467" s="134">
        <f>Systematic[[#This Row],[Sample]]*1000000+Systematic[[#This Row],[SubSample]]*10000+Systematic[[#This Row],[VariableIndex]]</f>
        <v>12020007</v>
      </c>
      <c r="H4467" s="134">
        <f>Systematic[[#This Row],[SampleVariableLabel]]+100*Systematic[[#This Row],[State]]</f>
        <v>12020707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12</v>
      </c>
      <c r="B4468" s="1">
        <f t="shared" si="211"/>
        <v>2</v>
      </c>
      <c r="C4468" s="1">
        <f>IF(Systematic[[#This Row],[VariableIndex]]&gt;1,C4467,IF(C4467+1=StepsPerSubsample,0,C4467+1))</f>
        <v>8</v>
      </c>
      <c r="D4468" s="1">
        <f t="shared" si="209"/>
        <v>1</v>
      </c>
      <c r="E4468" s="1" t="str">
        <f>INDEX(Protocol[Mark],MATCH(C4468,Protocol[Step],0))</f>
        <v>9Dig</v>
      </c>
      <c r="F4468" s="151" t="str">
        <f>INDEX(Variables[Variable],MATCH(Systematic[[#This Row],[VariableIndex]],Variables[Index],0))</f>
        <v>O2 concentration</v>
      </c>
      <c r="G4468" s="134">
        <f>Systematic[[#This Row],[Sample]]*1000000+Systematic[[#This Row],[SubSample]]*10000+Systematic[[#This Row],[VariableIndex]]</f>
        <v>12020001</v>
      </c>
      <c r="H4468" s="134">
        <f>Systematic[[#This Row],[SampleVariableLabel]]+100*Systematic[[#This Row],[State]]</f>
        <v>12020801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12</v>
      </c>
      <c r="B4469" s="1">
        <f t="shared" si="211"/>
        <v>2</v>
      </c>
      <c r="C4469" s="1">
        <f>IF(Systematic[[#This Row],[VariableIndex]]&gt;1,C4468,IF(C4468+1=StepsPerSubsample,0,C4468+1))</f>
        <v>8</v>
      </c>
      <c r="D4469" s="1">
        <f t="shared" si="209"/>
        <v>2</v>
      </c>
      <c r="E4469" s="1" t="str">
        <f>INDEX(Protocol[Mark],MATCH(C4469,Protocol[Step],0))</f>
        <v>9Dig</v>
      </c>
      <c r="F4469" s="151" t="str">
        <f>INDEX(Variables[Variable],MATCH(Systematic[[#This Row],[VariableIndex]],Variables[Index],0))</f>
        <v>O2 flux per volume</v>
      </c>
      <c r="G4469" s="134">
        <f>Systematic[[#This Row],[Sample]]*1000000+Systematic[[#This Row],[SubSample]]*10000+Systematic[[#This Row],[VariableIndex]]</f>
        <v>12020002</v>
      </c>
      <c r="H4469" s="134">
        <f>Systematic[[#This Row],[SampleVariableLabel]]+100*Systematic[[#This Row],[State]]</f>
        <v>12020802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12</v>
      </c>
      <c r="B4470" s="1">
        <f t="shared" si="211"/>
        <v>2</v>
      </c>
      <c r="C4470" s="1">
        <f>IF(Systematic[[#This Row],[VariableIndex]]&gt;1,C4469,IF(C4469+1=StepsPerSubsample,0,C4469+1))</f>
        <v>8</v>
      </c>
      <c r="D4470" s="1">
        <f t="shared" si="209"/>
        <v>3</v>
      </c>
      <c r="E4470" s="1" t="str">
        <f>INDEX(Protocol[Mark],MATCH(C4470,Protocol[Step],0))</f>
        <v>9Dig</v>
      </c>
      <c r="F4470" s="151" t="str">
        <f>INDEX(Variables[Variable],MATCH(Systematic[[#This Row],[VariableIndex]],Variables[Index],0))</f>
        <v>Specific flux</v>
      </c>
      <c r="G4470" s="134">
        <f>Systematic[[#This Row],[Sample]]*1000000+Systematic[[#This Row],[SubSample]]*10000+Systematic[[#This Row],[VariableIndex]]</f>
        <v>12020003</v>
      </c>
      <c r="H4470" s="134">
        <f>Systematic[[#This Row],[SampleVariableLabel]]+100*Systematic[[#This Row],[State]]</f>
        <v>12020803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12</v>
      </c>
      <c r="B4471" s="1">
        <f t="shared" si="211"/>
        <v>2</v>
      </c>
      <c r="C4471" s="1">
        <f>IF(Systematic[[#This Row],[VariableIndex]]&gt;1,C4470,IF(C4470+1=StepsPerSubsample,0,C4470+1))</f>
        <v>8</v>
      </c>
      <c r="D4471" s="1">
        <f t="shared" si="209"/>
        <v>4</v>
      </c>
      <c r="E4471" s="1" t="str">
        <f>INDEX(Protocol[Mark],MATCH(C4471,Protocol[Step],0))</f>
        <v>9Dig</v>
      </c>
      <c r="F4471" s="151" t="str">
        <f>INDEX(Variables[Variable],MATCH(Systematic[[#This Row],[VariableIndex]],Variables[Index],0))</f>
        <v>Flux control ratio</v>
      </c>
      <c r="G4471" s="134">
        <f>Systematic[[#This Row],[Sample]]*1000000+Systematic[[#This Row],[SubSample]]*10000+Systematic[[#This Row],[VariableIndex]]</f>
        <v>12020004</v>
      </c>
      <c r="H4471" s="134">
        <f>Systematic[[#This Row],[SampleVariableLabel]]+100*Systematic[[#This Row],[State]]</f>
        <v>12020804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12</v>
      </c>
      <c r="B4472" s="1">
        <f t="shared" si="211"/>
        <v>2</v>
      </c>
      <c r="C4472" s="1">
        <f>IF(Systematic[[#This Row],[VariableIndex]]&gt;1,C4471,IF(C4471+1=StepsPerSubsample,0,C4471+1))</f>
        <v>8</v>
      </c>
      <c r="D4472" s="1">
        <f t="shared" si="209"/>
        <v>5</v>
      </c>
      <c r="E4472" s="1" t="str">
        <f>INDEX(Protocol[Mark],MATCH(C4472,Protocol[Step],0))</f>
        <v>9Dig</v>
      </c>
      <c r="F4472" s="151" t="str">
        <f>INDEX(Variables[Variable],MATCH(Systematic[[#This Row],[VariableIndex]],Variables[Index],0))</f>
        <v>Specific flux (mt)</v>
      </c>
      <c r="G4472" s="134">
        <f>Systematic[[#This Row],[Sample]]*1000000+Systematic[[#This Row],[SubSample]]*10000+Systematic[[#This Row],[VariableIndex]]</f>
        <v>12020005</v>
      </c>
      <c r="H4472" s="134">
        <f>Systematic[[#This Row],[SampleVariableLabel]]+100*Systematic[[#This Row],[State]]</f>
        <v>12020805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12</v>
      </c>
      <c r="B4473" s="1">
        <f t="shared" si="211"/>
        <v>2</v>
      </c>
      <c r="C4473" s="1">
        <f>IF(Systematic[[#This Row],[VariableIndex]]&gt;1,C4472,IF(C4472+1=StepsPerSubsample,0,C4472+1))</f>
        <v>8</v>
      </c>
      <c r="D4473" s="1">
        <f t="shared" si="209"/>
        <v>6</v>
      </c>
      <c r="E4473" s="1" t="str">
        <f>INDEX(Protocol[Mark],MATCH(C4473,Protocol[Step],0))</f>
        <v>9Dig</v>
      </c>
      <c r="F4473" s="151" t="str">
        <f>INDEX(Variables[Variable],MATCH(Systematic[[#This Row],[VariableIndex]],Variables[Index],0))</f>
        <v>FCR (mt: ROX-corr.)</v>
      </c>
      <c r="G4473" s="134">
        <f>Systematic[[#This Row],[Sample]]*1000000+Systematic[[#This Row],[SubSample]]*10000+Systematic[[#This Row],[VariableIndex]]</f>
        <v>12020006</v>
      </c>
      <c r="H4473" s="134">
        <f>Systematic[[#This Row],[SampleVariableLabel]]+100*Systematic[[#This Row],[State]]</f>
        <v>12020806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12</v>
      </c>
      <c r="B4474" s="1">
        <f t="shared" si="211"/>
        <v>2</v>
      </c>
      <c r="C4474" s="1">
        <f>IF(Systematic[[#This Row],[VariableIndex]]&gt;1,C4473,IF(C4473+1=StepsPerSubsample,0,C4473+1))</f>
        <v>8</v>
      </c>
      <c r="D4474" s="1">
        <f t="shared" si="209"/>
        <v>7</v>
      </c>
      <c r="E4474" s="1" t="str">
        <f>INDEX(Protocol[Mark],MATCH(C4474,Protocol[Step],0))</f>
        <v>9Dig</v>
      </c>
      <c r="F4474" s="151" t="str">
        <f>INDEX(Variables[Variable],MATCH(Systematic[[#This Row],[VariableIndex]],Variables[Index],0))</f>
        <v>FCR (mt: ROX-corr.)</v>
      </c>
      <c r="G4474" s="134">
        <f>Systematic[[#This Row],[Sample]]*1000000+Systematic[[#This Row],[SubSample]]*10000+Systematic[[#This Row],[VariableIndex]]</f>
        <v>12020007</v>
      </c>
      <c r="H4474" s="134">
        <f>Systematic[[#This Row],[SampleVariableLabel]]+100*Systematic[[#This Row],[State]]</f>
        <v>12020807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12</v>
      </c>
      <c r="B4475" s="1">
        <f t="shared" si="211"/>
        <v>2</v>
      </c>
      <c r="C4475" s="1">
        <f>IF(Systematic[[#This Row],[VariableIndex]]&gt;1,C4474,IF(C4474+1=StepsPerSubsample,0,C4474+1))</f>
        <v>9</v>
      </c>
      <c r="D4475" s="1">
        <f t="shared" si="209"/>
        <v>1</v>
      </c>
      <c r="E4475" s="1" t="str">
        <f>INDEX(Protocol[Mark],MATCH(C4475,Protocol[Step],0))</f>
        <v>9U</v>
      </c>
      <c r="F4475" s="151" t="str">
        <f>INDEX(Variables[Variable],MATCH(Systematic[[#This Row],[VariableIndex]],Variables[Index],0))</f>
        <v>O2 concentration</v>
      </c>
      <c r="G4475" s="134">
        <f>Systematic[[#This Row],[Sample]]*1000000+Systematic[[#This Row],[SubSample]]*10000+Systematic[[#This Row],[VariableIndex]]</f>
        <v>12020001</v>
      </c>
      <c r="H4475" s="134">
        <f>Systematic[[#This Row],[SampleVariableLabel]]+100*Systematic[[#This Row],[State]]</f>
        <v>12020901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12</v>
      </c>
      <c r="B4476" s="1">
        <f t="shared" si="211"/>
        <v>2</v>
      </c>
      <c r="C4476" s="1">
        <f>IF(Systematic[[#This Row],[VariableIndex]]&gt;1,C4475,IF(C4475+1=StepsPerSubsample,0,C4475+1))</f>
        <v>9</v>
      </c>
      <c r="D4476" s="1">
        <f t="shared" si="209"/>
        <v>2</v>
      </c>
      <c r="E4476" s="1" t="str">
        <f>INDEX(Protocol[Mark],MATCH(C4476,Protocol[Step],0))</f>
        <v>9U</v>
      </c>
      <c r="F4476" s="151" t="str">
        <f>INDEX(Variables[Variable],MATCH(Systematic[[#This Row],[VariableIndex]],Variables[Index],0))</f>
        <v>O2 flux per volume</v>
      </c>
      <c r="G4476" s="134">
        <f>Systematic[[#This Row],[Sample]]*1000000+Systematic[[#This Row],[SubSample]]*10000+Systematic[[#This Row],[VariableIndex]]</f>
        <v>12020002</v>
      </c>
      <c r="H4476" s="134">
        <f>Systematic[[#This Row],[SampleVariableLabel]]+100*Systematic[[#This Row],[State]]</f>
        <v>12020902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12</v>
      </c>
      <c r="B4477" s="1">
        <f t="shared" si="211"/>
        <v>2</v>
      </c>
      <c r="C4477" s="1">
        <f>IF(Systematic[[#This Row],[VariableIndex]]&gt;1,C4476,IF(C4476+1=StepsPerSubsample,0,C4476+1))</f>
        <v>9</v>
      </c>
      <c r="D4477" s="1">
        <f t="shared" si="209"/>
        <v>3</v>
      </c>
      <c r="E4477" s="1" t="str">
        <f>INDEX(Protocol[Mark],MATCH(C4477,Protocol[Step],0))</f>
        <v>9U</v>
      </c>
      <c r="F4477" s="151" t="str">
        <f>INDEX(Variables[Variable],MATCH(Systematic[[#This Row],[VariableIndex]],Variables[Index],0))</f>
        <v>Specific flux</v>
      </c>
      <c r="G4477" s="134">
        <f>Systematic[[#This Row],[Sample]]*1000000+Systematic[[#This Row],[SubSample]]*10000+Systematic[[#This Row],[VariableIndex]]</f>
        <v>12020003</v>
      </c>
      <c r="H4477" s="134">
        <f>Systematic[[#This Row],[SampleVariableLabel]]+100*Systematic[[#This Row],[State]]</f>
        <v>12020903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12</v>
      </c>
      <c r="B4478" s="1">
        <f t="shared" si="211"/>
        <v>2</v>
      </c>
      <c r="C4478" s="1">
        <f>IF(Systematic[[#This Row],[VariableIndex]]&gt;1,C4477,IF(C4477+1=StepsPerSubsample,0,C4477+1))</f>
        <v>9</v>
      </c>
      <c r="D4478" s="1">
        <f t="shared" si="209"/>
        <v>4</v>
      </c>
      <c r="E4478" s="1" t="str">
        <f>INDEX(Protocol[Mark],MATCH(C4478,Protocol[Step],0))</f>
        <v>9U</v>
      </c>
      <c r="F4478" s="151" t="str">
        <f>INDEX(Variables[Variable],MATCH(Systematic[[#This Row],[VariableIndex]],Variables[Index],0))</f>
        <v>Flux control ratio</v>
      </c>
      <c r="G4478" s="134">
        <f>Systematic[[#This Row],[Sample]]*1000000+Systematic[[#This Row],[SubSample]]*10000+Systematic[[#This Row],[VariableIndex]]</f>
        <v>12020004</v>
      </c>
      <c r="H4478" s="134">
        <f>Systematic[[#This Row],[SampleVariableLabel]]+100*Systematic[[#This Row],[State]]</f>
        <v>12020904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12</v>
      </c>
      <c r="B4479" s="1">
        <f t="shared" si="211"/>
        <v>2</v>
      </c>
      <c r="C4479" s="1">
        <f>IF(Systematic[[#This Row],[VariableIndex]]&gt;1,C4478,IF(C4478+1=StepsPerSubsample,0,C4478+1))</f>
        <v>9</v>
      </c>
      <c r="D4479" s="1">
        <f t="shared" si="209"/>
        <v>5</v>
      </c>
      <c r="E4479" s="1" t="str">
        <f>INDEX(Protocol[Mark],MATCH(C4479,Protocol[Step],0))</f>
        <v>9U</v>
      </c>
      <c r="F4479" s="151" t="str">
        <f>INDEX(Variables[Variable],MATCH(Systematic[[#This Row],[VariableIndex]],Variables[Index],0))</f>
        <v>Specific flux (mt)</v>
      </c>
      <c r="G4479" s="134">
        <f>Systematic[[#This Row],[Sample]]*1000000+Systematic[[#This Row],[SubSample]]*10000+Systematic[[#This Row],[VariableIndex]]</f>
        <v>12020005</v>
      </c>
      <c r="H4479" s="134">
        <f>Systematic[[#This Row],[SampleVariableLabel]]+100*Systematic[[#This Row],[State]]</f>
        <v>12020905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12</v>
      </c>
      <c r="B4480" s="1">
        <f t="shared" si="211"/>
        <v>2</v>
      </c>
      <c r="C4480" s="1">
        <f>IF(Systematic[[#This Row],[VariableIndex]]&gt;1,C4479,IF(C4479+1=StepsPerSubsample,0,C4479+1))</f>
        <v>9</v>
      </c>
      <c r="D4480" s="1">
        <f t="shared" si="209"/>
        <v>6</v>
      </c>
      <c r="E4480" s="1" t="str">
        <f>INDEX(Protocol[Mark],MATCH(C4480,Protocol[Step],0))</f>
        <v>9U</v>
      </c>
      <c r="F4480" s="151" t="str">
        <f>INDEX(Variables[Variable],MATCH(Systematic[[#This Row],[VariableIndex]],Variables[Index],0))</f>
        <v>FCR (mt: ROX-corr.)</v>
      </c>
      <c r="G4480" s="134">
        <f>Systematic[[#This Row],[Sample]]*1000000+Systematic[[#This Row],[SubSample]]*10000+Systematic[[#This Row],[VariableIndex]]</f>
        <v>12020006</v>
      </c>
      <c r="H4480" s="134">
        <f>Systematic[[#This Row],[SampleVariableLabel]]+100*Systematic[[#This Row],[State]]</f>
        <v>12020906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12</v>
      </c>
      <c r="B4481" s="1">
        <f t="shared" si="211"/>
        <v>2</v>
      </c>
      <c r="C4481" s="1">
        <f>IF(Systematic[[#This Row],[VariableIndex]]&gt;1,C4480,IF(C4480+1=StepsPerSubsample,0,C4480+1))</f>
        <v>9</v>
      </c>
      <c r="D4481" s="1">
        <f t="shared" si="209"/>
        <v>7</v>
      </c>
      <c r="E4481" s="1" t="str">
        <f>INDEX(Protocol[Mark],MATCH(C4481,Protocol[Step],0))</f>
        <v>9U</v>
      </c>
      <c r="F4481" s="151" t="str">
        <f>INDEX(Variables[Variable],MATCH(Systematic[[#This Row],[VariableIndex]],Variables[Index],0))</f>
        <v>FCR (mt: ROX-corr.)</v>
      </c>
      <c r="G4481" s="134">
        <f>Systematic[[#This Row],[Sample]]*1000000+Systematic[[#This Row],[SubSample]]*10000+Systematic[[#This Row],[VariableIndex]]</f>
        <v>12020007</v>
      </c>
      <c r="H4481" s="134">
        <f>Systematic[[#This Row],[SampleVariableLabel]]+100*Systematic[[#This Row],[State]]</f>
        <v>12020907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12</v>
      </c>
      <c r="B4482" s="1">
        <f t="shared" si="211"/>
        <v>2</v>
      </c>
      <c r="C4482" s="1">
        <f>IF(Systematic[[#This Row],[VariableIndex]]&gt;1,C4481,IF(C4481+1=StepsPerSubsample,0,C4481+1))</f>
        <v>10</v>
      </c>
      <c r="D4482" s="1">
        <f t="shared" si="209"/>
        <v>1</v>
      </c>
      <c r="E4482" s="1" t="str">
        <f>INDEX(Protocol[Mark],MATCH(C4482,Protocol[Step],0))</f>
        <v>9c</v>
      </c>
      <c r="F4482" s="151" t="str">
        <f>INDEX(Variables[Variable],MATCH(Systematic[[#This Row],[VariableIndex]],Variables[Index],0))</f>
        <v>O2 concentration</v>
      </c>
      <c r="G4482" s="134">
        <f>Systematic[[#This Row],[Sample]]*1000000+Systematic[[#This Row],[SubSample]]*10000+Systematic[[#This Row],[VariableIndex]]</f>
        <v>12020001</v>
      </c>
      <c r="H4482" s="134">
        <f>Systematic[[#This Row],[SampleVariableLabel]]+100*Systematic[[#This Row],[State]]</f>
        <v>12021001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12</v>
      </c>
      <c r="B4483" s="1">
        <f t="shared" si="211"/>
        <v>2</v>
      </c>
      <c r="C4483" s="1">
        <f>IF(Systematic[[#This Row],[VariableIndex]]&gt;1,C4482,IF(C4482+1=StepsPerSubsample,0,C4482+1))</f>
        <v>10</v>
      </c>
      <c r="D4483" s="1">
        <f t="shared" ref="D4483:D4546" si="212">IF(D4482=nVariables,1,D4482+1)</f>
        <v>2</v>
      </c>
      <c r="E4483" s="1" t="str">
        <f>INDEX(Protocol[Mark],MATCH(C4483,Protocol[Step],0))</f>
        <v>9c</v>
      </c>
      <c r="F4483" s="151" t="str">
        <f>INDEX(Variables[Variable],MATCH(Systematic[[#This Row],[VariableIndex]],Variables[Index],0))</f>
        <v>O2 flux per volume</v>
      </c>
      <c r="G4483" s="134">
        <f>Systematic[[#This Row],[Sample]]*1000000+Systematic[[#This Row],[SubSample]]*10000+Systematic[[#This Row],[VariableIndex]]</f>
        <v>12020002</v>
      </c>
      <c r="H4483" s="134">
        <f>Systematic[[#This Row],[SampleVariableLabel]]+100*Systematic[[#This Row],[State]]</f>
        <v>12021002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12</v>
      </c>
      <c r="B4484" s="1">
        <f t="shared" si="211"/>
        <v>2</v>
      </c>
      <c r="C4484" s="1">
        <f>IF(Systematic[[#This Row],[VariableIndex]]&gt;1,C4483,IF(C4483+1=StepsPerSubsample,0,C4483+1))</f>
        <v>10</v>
      </c>
      <c r="D4484" s="1">
        <f t="shared" si="212"/>
        <v>3</v>
      </c>
      <c r="E4484" s="1" t="str">
        <f>INDEX(Protocol[Mark],MATCH(C4484,Protocol[Step],0))</f>
        <v>9c</v>
      </c>
      <c r="F4484" s="151" t="str">
        <f>INDEX(Variables[Variable],MATCH(Systematic[[#This Row],[VariableIndex]],Variables[Index],0))</f>
        <v>Specific flux</v>
      </c>
      <c r="G4484" s="134">
        <f>Systematic[[#This Row],[Sample]]*1000000+Systematic[[#This Row],[SubSample]]*10000+Systematic[[#This Row],[VariableIndex]]</f>
        <v>12020003</v>
      </c>
      <c r="H4484" s="134">
        <f>Systematic[[#This Row],[SampleVariableLabel]]+100*Systematic[[#This Row],[State]]</f>
        <v>12021003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12</v>
      </c>
      <c r="B4485" s="1">
        <f t="shared" si="211"/>
        <v>2</v>
      </c>
      <c r="C4485" s="1">
        <f>IF(Systematic[[#This Row],[VariableIndex]]&gt;1,C4484,IF(C4484+1=StepsPerSubsample,0,C4484+1))</f>
        <v>10</v>
      </c>
      <c r="D4485" s="1">
        <f t="shared" si="212"/>
        <v>4</v>
      </c>
      <c r="E4485" s="1" t="str">
        <f>INDEX(Protocol[Mark],MATCH(C4485,Protocol[Step],0))</f>
        <v>9c</v>
      </c>
      <c r="F4485" s="151" t="str">
        <f>INDEX(Variables[Variable],MATCH(Systematic[[#This Row],[VariableIndex]],Variables[Index],0))</f>
        <v>Flux control ratio</v>
      </c>
      <c r="G4485" s="134">
        <f>Systematic[[#This Row],[Sample]]*1000000+Systematic[[#This Row],[SubSample]]*10000+Systematic[[#This Row],[VariableIndex]]</f>
        <v>12020004</v>
      </c>
      <c r="H4485" s="134">
        <f>Systematic[[#This Row],[SampleVariableLabel]]+100*Systematic[[#This Row],[State]]</f>
        <v>12021004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12</v>
      </c>
      <c r="B4486" s="1">
        <f t="shared" si="211"/>
        <v>2</v>
      </c>
      <c r="C4486" s="1">
        <f>IF(Systematic[[#This Row],[VariableIndex]]&gt;1,C4485,IF(C4485+1=StepsPerSubsample,0,C4485+1))</f>
        <v>10</v>
      </c>
      <c r="D4486" s="1">
        <f t="shared" si="212"/>
        <v>5</v>
      </c>
      <c r="E4486" s="1" t="str">
        <f>INDEX(Protocol[Mark],MATCH(C4486,Protocol[Step],0))</f>
        <v>9c</v>
      </c>
      <c r="F4486" s="151" t="str">
        <f>INDEX(Variables[Variable],MATCH(Systematic[[#This Row],[VariableIndex]],Variables[Index],0))</f>
        <v>Specific flux (mt)</v>
      </c>
      <c r="G4486" s="134">
        <f>Systematic[[#This Row],[Sample]]*1000000+Systematic[[#This Row],[SubSample]]*10000+Systematic[[#This Row],[VariableIndex]]</f>
        <v>12020005</v>
      </c>
      <c r="H4486" s="134">
        <f>Systematic[[#This Row],[SampleVariableLabel]]+100*Systematic[[#This Row],[State]]</f>
        <v>12021005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12</v>
      </c>
      <c r="B4487" s="1">
        <f t="shared" si="211"/>
        <v>2</v>
      </c>
      <c r="C4487" s="1">
        <f>IF(Systematic[[#This Row],[VariableIndex]]&gt;1,C4486,IF(C4486+1=StepsPerSubsample,0,C4486+1))</f>
        <v>10</v>
      </c>
      <c r="D4487" s="1">
        <f t="shared" si="212"/>
        <v>6</v>
      </c>
      <c r="E4487" s="1" t="str">
        <f>INDEX(Protocol[Mark],MATCH(C4487,Protocol[Step],0))</f>
        <v>9c</v>
      </c>
      <c r="F4487" s="151" t="str">
        <f>INDEX(Variables[Variable],MATCH(Systematic[[#This Row],[VariableIndex]],Variables[Index],0))</f>
        <v>FCR (mt: ROX-corr.)</v>
      </c>
      <c r="G4487" s="134">
        <f>Systematic[[#This Row],[Sample]]*1000000+Systematic[[#This Row],[SubSample]]*10000+Systematic[[#This Row],[VariableIndex]]</f>
        <v>12020006</v>
      </c>
      <c r="H4487" s="134">
        <f>Systematic[[#This Row],[SampleVariableLabel]]+100*Systematic[[#This Row],[State]]</f>
        <v>12021006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12</v>
      </c>
      <c r="B4488" s="1">
        <f t="shared" si="211"/>
        <v>2</v>
      </c>
      <c r="C4488" s="1">
        <f>IF(Systematic[[#This Row],[VariableIndex]]&gt;1,C4487,IF(C4487+1=StepsPerSubsample,0,C4487+1))</f>
        <v>10</v>
      </c>
      <c r="D4488" s="1">
        <f t="shared" si="212"/>
        <v>7</v>
      </c>
      <c r="E4488" s="1" t="str">
        <f>INDEX(Protocol[Mark],MATCH(C4488,Protocol[Step],0))</f>
        <v>9c</v>
      </c>
      <c r="F4488" s="151" t="str">
        <f>INDEX(Variables[Variable],MATCH(Systematic[[#This Row],[VariableIndex]],Variables[Index],0))</f>
        <v>FCR (mt: ROX-corr.)</v>
      </c>
      <c r="G4488" s="134">
        <f>Systematic[[#This Row],[Sample]]*1000000+Systematic[[#This Row],[SubSample]]*10000+Systematic[[#This Row],[VariableIndex]]</f>
        <v>12020007</v>
      </c>
      <c r="H4488" s="134">
        <f>Systematic[[#This Row],[SampleVariableLabel]]+100*Systematic[[#This Row],[State]]</f>
        <v>12021007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12</v>
      </c>
      <c r="B4489" s="1">
        <f t="shared" si="211"/>
        <v>2</v>
      </c>
      <c r="C4489" s="1">
        <f>IF(Systematic[[#This Row],[VariableIndex]]&gt;1,C4488,IF(C4488+1=StepsPerSubsample,0,C4488+1))</f>
        <v>11</v>
      </c>
      <c r="D4489" s="1">
        <f t="shared" si="212"/>
        <v>1</v>
      </c>
      <c r="E4489" s="1" t="str">
        <f>INDEX(Protocol[Mark],MATCH(C4489,Protocol[Step],0))</f>
        <v>10Ama</v>
      </c>
      <c r="F4489" s="151" t="str">
        <f>INDEX(Variables[Variable],MATCH(Systematic[[#This Row],[VariableIndex]],Variables[Index],0))</f>
        <v>O2 concentration</v>
      </c>
      <c r="G4489" s="134">
        <f>Systematic[[#This Row],[Sample]]*1000000+Systematic[[#This Row],[SubSample]]*10000+Systematic[[#This Row],[VariableIndex]]</f>
        <v>12020001</v>
      </c>
      <c r="H4489" s="134">
        <f>Systematic[[#This Row],[SampleVariableLabel]]+100*Systematic[[#This Row],[State]]</f>
        <v>12021101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12</v>
      </c>
      <c r="B4490" s="1">
        <f t="shared" si="211"/>
        <v>2</v>
      </c>
      <c r="C4490" s="1">
        <f>IF(Systematic[[#This Row],[VariableIndex]]&gt;1,C4489,IF(C4489+1=StepsPerSubsample,0,C4489+1))</f>
        <v>11</v>
      </c>
      <c r="D4490" s="1">
        <f t="shared" si="212"/>
        <v>2</v>
      </c>
      <c r="E4490" s="1" t="str">
        <f>INDEX(Protocol[Mark],MATCH(C4490,Protocol[Step],0))</f>
        <v>10Ama</v>
      </c>
      <c r="F4490" s="151" t="str">
        <f>INDEX(Variables[Variable],MATCH(Systematic[[#This Row],[VariableIndex]],Variables[Index],0))</f>
        <v>O2 flux per volume</v>
      </c>
      <c r="G4490" s="134">
        <f>Systematic[[#This Row],[Sample]]*1000000+Systematic[[#This Row],[SubSample]]*10000+Systematic[[#This Row],[VariableIndex]]</f>
        <v>12020002</v>
      </c>
      <c r="H4490" s="134">
        <f>Systematic[[#This Row],[SampleVariableLabel]]+100*Systematic[[#This Row],[State]]</f>
        <v>12021102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12</v>
      </c>
      <c r="B4491" s="1">
        <f t="shared" si="211"/>
        <v>2</v>
      </c>
      <c r="C4491" s="1">
        <f>IF(Systematic[[#This Row],[VariableIndex]]&gt;1,C4490,IF(C4490+1=StepsPerSubsample,0,C4490+1))</f>
        <v>11</v>
      </c>
      <c r="D4491" s="1">
        <f t="shared" si="212"/>
        <v>3</v>
      </c>
      <c r="E4491" s="1" t="str">
        <f>INDEX(Protocol[Mark],MATCH(C4491,Protocol[Step],0))</f>
        <v>10Ama</v>
      </c>
      <c r="F4491" s="151" t="str">
        <f>INDEX(Variables[Variable],MATCH(Systematic[[#This Row],[VariableIndex]],Variables[Index],0))</f>
        <v>Specific flux</v>
      </c>
      <c r="G4491" s="134">
        <f>Systematic[[#This Row],[Sample]]*1000000+Systematic[[#This Row],[SubSample]]*10000+Systematic[[#This Row],[VariableIndex]]</f>
        <v>12020003</v>
      </c>
      <c r="H4491" s="134">
        <f>Systematic[[#This Row],[SampleVariableLabel]]+100*Systematic[[#This Row],[State]]</f>
        <v>12021103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12</v>
      </c>
      <c r="B4492" s="1">
        <f t="shared" si="211"/>
        <v>2</v>
      </c>
      <c r="C4492" s="1">
        <f>IF(Systematic[[#This Row],[VariableIndex]]&gt;1,C4491,IF(C4491+1=StepsPerSubsample,0,C4491+1))</f>
        <v>11</v>
      </c>
      <c r="D4492" s="1">
        <f t="shared" si="212"/>
        <v>4</v>
      </c>
      <c r="E4492" s="1" t="str">
        <f>INDEX(Protocol[Mark],MATCH(C4492,Protocol[Step],0))</f>
        <v>10Ama</v>
      </c>
      <c r="F4492" s="151" t="str">
        <f>INDEX(Variables[Variable],MATCH(Systematic[[#This Row],[VariableIndex]],Variables[Index],0))</f>
        <v>Flux control ratio</v>
      </c>
      <c r="G4492" s="134">
        <f>Systematic[[#This Row],[Sample]]*1000000+Systematic[[#This Row],[SubSample]]*10000+Systematic[[#This Row],[VariableIndex]]</f>
        <v>12020004</v>
      </c>
      <c r="H4492" s="134">
        <f>Systematic[[#This Row],[SampleVariableLabel]]+100*Systematic[[#This Row],[State]]</f>
        <v>12021104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12</v>
      </c>
      <c r="B4493" s="1">
        <f t="shared" si="211"/>
        <v>2</v>
      </c>
      <c r="C4493" s="1">
        <f>IF(Systematic[[#This Row],[VariableIndex]]&gt;1,C4492,IF(C4492+1=StepsPerSubsample,0,C4492+1))</f>
        <v>11</v>
      </c>
      <c r="D4493" s="1">
        <f t="shared" si="212"/>
        <v>5</v>
      </c>
      <c r="E4493" s="1" t="str">
        <f>INDEX(Protocol[Mark],MATCH(C4493,Protocol[Step],0))</f>
        <v>10Ama</v>
      </c>
      <c r="F4493" s="151" t="str">
        <f>INDEX(Variables[Variable],MATCH(Systematic[[#This Row],[VariableIndex]],Variables[Index],0))</f>
        <v>Specific flux (mt)</v>
      </c>
      <c r="G4493" s="134">
        <f>Systematic[[#This Row],[Sample]]*1000000+Systematic[[#This Row],[SubSample]]*10000+Systematic[[#This Row],[VariableIndex]]</f>
        <v>12020005</v>
      </c>
      <c r="H4493" s="134">
        <f>Systematic[[#This Row],[SampleVariableLabel]]+100*Systematic[[#This Row],[State]]</f>
        <v>12021105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12</v>
      </c>
      <c r="B4494" s="1">
        <f t="shared" si="211"/>
        <v>2</v>
      </c>
      <c r="C4494" s="1">
        <f>IF(Systematic[[#This Row],[VariableIndex]]&gt;1,C4493,IF(C4493+1=StepsPerSubsample,0,C4493+1))</f>
        <v>11</v>
      </c>
      <c r="D4494" s="1">
        <f t="shared" si="212"/>
        <v>6</v>
      </c>
      <c r="E4494" s="1" t="str">
        <f>INDEX(Protocol[Mark],MATCH(C4494,Protocol[Step],0))</f>
        <v>10Ama</v>
      </c>
      <c r="F4494" s="151" t="str">
        <f>INDEX(Variables[Variable],MATCH(Systematic[[#This Row],[VariableIndex]],Variables[Index],0))</f>
        <v>FCR (mt: ROX-corr.)</v>
      </c>
      <c r="G4494" s="134">
        <f>Systematic[[#This Row],[Sample]]*1000000+Systematic[[#This Row],[SubSample]]*10000+Systematic[[#This Row],[VariableIndex]]</f>
        <v>12020006</v>
      </c>
      <c r="H4494" s="134">
        <f>Systematic[[#This Row],[SampleVariableLabel]]+100*Systematic[[#This Row],[State]]</f>
        <v>12021106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12</v>
      </c>
      <c r="B4495" s="1">
        <f t="shared" si="211"/>
        <v>2</v>
      </c>
      <c r="C4495" s="1">
        <f>IF(Systematic[[#This Row],[VariableIndex]]&gt;1,C4494,IF(C4494+1=StepsPerSubsample,0,C4494+1))</f>
        <v>11</v>
      </c>
      <c r="D4495" s="1">
        <f t="shared" si="212"/>
        <v>7</v>
      </c>
      <c r="E4495" s="1" t="str">
        <f>INDEX(Protocol[Mark],MATCH(C4495,Protocol[Step],0))</f>
        <v>10Ama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12020007</v>
      </c>
      <c r="H4495" s="134">
        <f>Systematic[[#This Row],[SampleVariableLabel]]+100*Systematic[[#This Row],[State]]</f>
        <v>12021107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12</v>
      </c>
      <c r="B4496" s="1">
        <f t="shared" si="211"/>
        <v>2</v>
      </c>
      <c r="C4496" s="1">
        <f>IF(Systematic[[#This Row],[VariableIndex]]&gt;1,C4495,IF(C4495+1=StepsPerSubsample,0,C4495+1))</f>
        <v>12</v>
      </c>
      <c r="D4496" s="1">
        <f t="shared" si="212"/>
        <v>1</v>
      </c>
      <c r="E4496" s="1" t="str">
        <f>INDEX(Protocol[Mark],MATCH(C4496,Protocol[Step],0))</f>
        <v>11AsTm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12020001</v>
      </c>
      <c r="H4496" s="134">
        <f>Systematic[[#This Row],[SampleVariableLabel]]+100*Systematic[[#This Row],[State]]</f>
        <v>12021201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12</v>
      </c>
      <c r="B4497" s="1">
        <f t="shared" si="211"/>
        <v>2</v>
      </c>
      <c r="C4497" s="1">
        <f>IF(Systematic[[#This Row],[VariableIndex]]&gt;1,C4496,IF(C4496+1=StepsPerSubsample,0,C4496+1))</f>
        <v>12</v>
      </c>
      <c r="D4497" s="1">
        <f t="shared" si="212"/>
        <v>2</v>
      </c>
      <c r="E4497" s="1" t="str">
        <f>INDEX(Protocol[Mark],MATCH(C4497,Protocol[Step],0))</f>
        <v>11AsTm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12020002</v>
      </c>
      <c r="H4497" s="134">
        <f>Systematic[[#This Row],[SampleVariableLabel]]+100*Systematic[[#This Row],[State]]</f>
        <v>12021202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12</v>
      </c>
      <c r="B4498" s="1">
        <f t="shared" si="211"/>
        <v>2</v>
      </c>
      <c r="C4498" s="1">
        <f>IF(Systematic[[#This Row],[VariableIndex]]&gt;1,C4497,IF(C4497+1=StepsPerSubsample,0,C4497+1))</f>
        <v>12</v>
      </c>
      <c r="D4498" s="1">
        <f t="shared" si="212"/>
        <v>3</v>
      </c>
      <c r="E4498" s="1" t="str">
        <f>INDEX(Protocol[Mark],MATCH(C4498,Protocol[Step],0))</f>
        <v>11AsTm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12020003</v>
      </c>
      <c r="H4498" s="134">
        <f>Systematic[[#This Row],[SampleVariableLabel]]+100*Systematic[[#This Row],[State]]</f>
        <v>12021203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12</v>
      </c>
      <c r="B4499" s="1">
        <f t="shared" si="211"/>
        <v>2</v>
      </c>
      <c r="C4499" s="1">
        <f>IF(Systematic[[#This Row],[VariableIndex]]&gt;1,C4498,IF(C4498+1=StepsPerSubsample,0,C4498+1))</f>
        <v>12</v>
      </c>
      <c r="D4499" s="1">
        <f t="shared" si="212"/>
        <v>4</v>
      </c>
      <c r="E4499" s="1" t="str">
        <f>INDEX(Protocol[Mark],MATCH(C4499,Protocol[Step],0))</f>
        <v>11AsTm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12020004</v>
      </c>
      <c r="H4499" s="134">
        <f>Systematic[[#This Row],[SampleVariableLabel]]+100*Systematic[[#This Row],[State]]</f>
        <v>12021204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12</v>
      </c>
      <c r="B4500" s="1">
        <f t="shared" si="211"/>
        <v>2</v>
      </c>
      <c r="C4500" s="1">
        <f>IF(Systematic[[#This Row],[VariableIndex]]&gt;1,C4499,IF(C4499+1=StepsPerSubsample,0,C4499+1))</f>
        <v>12</v>
      </c>
      <c r="D4500" s="1">
        <f t="shared" si="212"/>
        <v>5</v>
      </c>
      <c r="E4500" s="1" t="str">
        <f>INDEX(Protocol[Mark],MATCH(C4500,Protocol[Step],0))</f>
        <v>11AsTm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12020005</v>
      </c>
      <c r="H4500" s="134">
        <f>Systematic[[#This Row],[SampleVariableLabel]]+100*Systematic[[#This Row],[State]]</f>
        <v>12021205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12</v>
      </c>
      <c r="B4501" s="1">
        <f t="shared" si="211"/>
        <v>2</v>
      </c>
      <c r="C4501" s="1">
        <f>IF(Systematic[[#This Row],[VariableIndex]]&gt;1,C4500,IF(C4500+1=StepsPerSubsample,0,C4500+1))</f>
        <v>12</v>
      </c>
      <c r="D4501" s="1">
        <f t="shared" si="212"/>
        <v>6</v>
      </c>
      <c r="E4501" s="1" t="str">
        <f>INDEX(Protocol[Mark],MATCH(C4501,Protocol[Step],0))</f>
        <v>11AsTm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12020006</v>
      </c>
      <c r="H4501" s="134">
        <f>Systematic[[#This Row],[SampleVariableLabel]]+100*Systematic[[#This Row],[State]]</f>
        <v>12021206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12</v>
      </c>
      <c r="B4502" s="1">
        <f t="shared" si="211"/>
        <v>2</v>
      </c>
      <c r="C4502" s="1">
        <f>IF(Systematic[[#This Row],[VariableIndex]]&gt;1,C4501,IF(C4501+1=StepsPerSubsample,0,C4501+1))</f>
        <v>12</v>
      </c>
      <c r="D4502" s="1">
        <f t="shared" si="212"/>
        <v>7</v>
      </c>
      <c r="E4502" s="1" t="str">
        <f>INDEX(Protocol[Mark],MATCH(C4502,Protocol[Step],0))</f>
        <v>11AsTm</v>
      </c>
      <c r="F4502" s="151" t="str">
        <f>INDEX(Variables[Variable],MATCH(Systematic[[#This Row],[VariableIndex]],Variables[Index],0))</f>
        <v>FCR (mt: ROX-corr.)</v>
      </c>
      <c r="G4502" s="134">
        <f>Systematic[[#This Row],[Sample]]*1000000+Systematic[[#This Row],[SubSample]]*10000+Systematic[[#This Row],[VariableIndex]]</f>
        <v>12020007</v>
      </c>
      <c r="H4502" s="134">
        <f>Systematic[[#This Row],[SampleVariableLabel]]+100*Systematic[[#This Row],[State]]</f>
        <v>12021207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12</v>
      </c>
      <c r="B4503" s="1">
        <f t="shared" si="211"/>
        <v>2</v>
      </c>
      <c r="C4503" s="1">
        <f>IF(Systematic[[#This Row],[VariableIndex]]&gt;1,C4502,IF(C4502+1=StepsPerSubsample,0,C4502+1))</f>
        <v>13</v>
      </c>
      <c r="D4503" s="1">
        <f t="shared" si="212"/>
        <v>1</v>
      </c>
      <c r="E4503" s="1" t="str">
        <f>INDEX(Protocol[Mark],MATCH(C4503,Protocol[Step],0))</f>
        <v>12Azd</v>
      </c>
      <c r="F4503" s="151" t="str">
        <f>INDEX(Variables[Variable],MATCH(Systematic[[#This Row],[VariableIndex]],Variables[Index],0))</f>
        <v>O2 concentration</v>
      </c>
      <c r="G4503" s="134">
        <f>Systematic[[#This Row],[Sample]]*1000000+Systematic[[#This Row],[SubSample]]*10000+Systematic[[#This Row],[VariableIndex]]</f>
        <v>12020001</v>
      </c>
      <c r="H4503" s="134">
        <f>Systematic[[#This Row],[SampleVariableLabel]]+100*Systematic[[#This Row],[State]]</f>
        <v>12021301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12</v>
      </c>
      <c r="B4504" s="1">
        <f t="shared" si="211"/>
        <v>2</v>
      </c>
      <c r="C4504" s="1">
        <f>IF(Systematic[[#This Row],[VariableIndex]]&gt;1,C4503,IF(C4503+1=StepsPerSubsample,0,C4503+1))</f>
        <v>13</v>
      </c>
      <c r="D4504" s="1">
        <f t="shared" si="212"/>
        <v>2</v>
      </c>
      <c r="E4504" s="1" t="str">
        <f>INDEX(Protocol[Mark],MATCH(C4504,Protocol[Step],0))</f>
        <v>12Azd</v>
      </c>
      <c r="F4504" s="151" t="str">
        <f>INDEX(Variables[Variable],MATCH(Systematic[[#This Row],[VariableIndex]],Variables[Index],0))</f>
        <v>O2 flux per volume</v>
      </c>
      <c r="G4504" s="134">
        <f>Systematic[[#This Row],[Sample]]*1000000+Systematic[[#This Row],[SubSample]]*10000+Systematic[[#This Row],[VariableIndex]]</f>
        <v>12020002</v>
      </c>
      <c r="H4504" s="134">
        <f>Systematic[[#This Row],[SampleVariableLabel]]+100*Systematic[[#This Row],[State]]</f>
        <v>12021302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12</v>
      </c>
      <c r="B4505" s="1">
        <f t="shared" si="211"/>
        <v>2</v>
      </c>
      <c r="C4505" s="1">
        <f>IF(Systematic[[#This Row],[VariableIndex]]&gt;1,C4504,IF(C4504+1=StepsPerSubsample,0,C4504+1))</f>
        <v>13</v>
      </c>
      <c r="D4505" s="1">
        <f t="shared" si="212"/>
        <v>3</v>
      </c>
      <c r="E4505" s="1" t="str">
        <f>INDEX(Protocol[Mark],MATCH(C4505,Protocol[Step],0))</f>
        <v>12Azd</v>
      </c>
      <c r="F4505" s="151" t="str">
        <f>INDEX(Variables[Variable],MATCH(Systematic[[#This Row],[VariableIndex]],Variables[Index],0))</f>
        <v>Specific flux</v>
      </c>
      <c r="G4505" s="134">
        <f>Systematic[[#This Row],[Sample]]*1000000+Systematic[[#This Row],[SubSample]]*10000+Systematic[[#This Row],[VariableIndex]]</f>
        <v>12020003</v>
      </c>
      <c r="H4505" s="134">
        <f>Systematic[[#This Row],[SampleVariableLabel]]+100*Systematic[[#This Row],[State]]</f>
        <v>12021303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12</v>
      </c>
      <c r="B4506" s="1">
        <f t="shared" si="211"/>
        <v>2</v>
      </c>
      <c r="C4506" s="1">
        <f>IF(Systematic[[#This Row],[VariableIndex]]&gt;1,C4505,IF(C4505+1=StepsPerSubsample,0,C4505+1))</f>
        <v>13</v>
      </c>
      <c r="D4506" s="1">
        <f t="shared" si="212"/>
        <v>4</v>
      </c>
      <c r="E4506" s="1" t="str">
        <f>INDEX(Protocol[Mark],MATCH(C4506,Protocol[Step],0))</f>
        <v>12Azd</v>
      </c>
      <c r="F4506" s="151" t="str">
        <f>INDEX(Variables[Variable],MATCH(Systematic[[#This Row],[VariableIndex]],Variables[Index],0))</f>
        <v>Flux control ratio</v>
      </c>
      <c r="G4506" s="134">
        <f>Systematic[[#This Row],[Sample]]*1000000+Systematic[[#This Row],[SubSample]]*10000+Systematic[[#This Row],[VariableIndex]]</f>
        <v>12020004</v>
      </c>
      <c r="H4506" s="134">
        <f>Systematic[[#This Row],[SampleVariableLabel]]+100*Systematic[[#This Row],[State]]</f>
        <v>12021304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12</v>
      </c>
      <c r="B4507" s="1">
        <f t="shared" si="211"/>
        <v>2</v>
      </c>
      <c r="C4507" s="1">
        <f>IF(Systematic[[#This Row],[VariableIndex]]&gt;1,C4506,IF(C4506+1=StepsPerSubsample,0,C4506+1))</f>
        <v>13</v>
      </c>
      <c r="D4507" s="1">
        <f t="shared" si="212"/>
        <v>5</v>
      </c>
      <c r="E4507" s="1" t="str">
        <f>INDEX(Protocol[Mark],MATCH(C4507,Protocol[Step],0))</f>
        <v>12Azd</v>
      </c>
      <c r="F4507" s="151" t="str">
        <f>INDEX(Variables[Variable],MATCH(Systematic[[#This Row],[VariableIndex]],Variables[Index],0))</f>
        <v>Specific flux (mt)</v>
      </c>
      <c r="G4507" s="134">
        <f>Systematic[[#This Row],[Sample]]*1000000+Systematic[[#This Row],[SubSample]]*10000+Systematic[[#This Row],[VariableIndex]]</f>
        <v>12020005</v>
      </c>
      <c r="H4507" s="134">
        <f>Systematic[[#This Row],[SampleVariableLabel]]+100*Systematic[[#This Row],[State]]</f>
        <v>12021305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12</v>
      </c>
      <c r="B4508" s="1">
        <f t="shared" si="211"/>
        <v>2</v>
      </c>
      <c r="C4508" s="1">
        <f>IF(Systematic[[#This Row],[VariableIndex]]&gt;1,C4507,IF(C4507+1=StepsPerSubsample,0,C4507+1))</f>
        <v>13</v>
      </c>
      <c r="D4508" s="1">
        <f t="shared" si="212"/>
        <v>6</v>
      </c>
      <c r="E4508" s="1" t="str">
        <f>INDEX(Protocol[Mark],MATCH(C4508,Protocol[Step],0))</f>
        <v>12Azd</v>
      </c>
      <c r="F4508" s="151" t="str">
        <f>INDEX(Variables[Variable],MATCH(Systematic[[#This Row],[VariableIndex]],Variables[Index],0))</f>
        <v>FCR (mt: ROX-corr.)</v>
      </c>
      <c r="G4508" s="134">
        <f>Systematic[[#This Row],[Sample]]*1000000+Systematic[[#This Row],[SubSample]]*10000+Systematic[[#This Row],[VariableIndex]]</f>
        <v>12020006</v>
      </c>
      <c r="H4508" s="134">
        <f>Systematic[[#This Row],[SampleVariableLabel]]+100*Systematic[[#This Row],[State]]</f>
        <v>12021306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12</v>
      </c>
      <c r="B4509" s="1">
        <f t="shared" si="211"/>
        <v>2</v>
      </c>
      <c r="C4509" s="1">
        <f>IF(Systematic[[#This Row],[VariableIndex]]&gt;1,C4508,IF(C4508+1=StepsPerSubsample,0,C4508+1))</f>
        <v>13</v>
      </c>
      <c r="D4509" s="1">
        <f t="shared" si="212"/>
        <v>7</v>
      </c>
      <c r="E4509" s="1" t="str">
        <f>INDEX(Protocol[Mark],MATCH(C4509,Protocol[Step],0))</f>
        <v>12Azd</v>
      </c>
      <c r="F4509" s="151" t="str">
        <f>INDEX(Variables[Variable],MATCH(Systematic[[#This Row],[VariableIndex]],Variables[Index],0))</f>
        <v>FCR (mt: ROX-corr.)</v>
      </c>
      <c r="G4509" s="134">
        <f>Systematic[[#This Row],[Sample]]*1000000+Systematic[[#This Row],[SubSample]]*10000+Systematic[[#This Row],[VariableIndex]]</f>
        <v>12020007</v>
      </c>
      <c r="H4509" s="134">
        <f>Systematic[[#This Row],[SampleVariableLabel]]+100*Systematic[[#This Row],[State]]</f>
        <v>12021307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12</v>
      </c>
      <c r="B4510" s="1">
        <f t="shared" si="211"/>
        <v>3</v>
      </c>
      <c r="C4510" s="1">
        <f>IF(Systematic[[#This Row],[VariableIndex]]&gt;1,C4509,IF(C4509+1=StepsPerSubsample,0,C4509+1))</f>
        <v>0</v>
      </c>
      <c r="D4510" s="1">
        <f t="shared" si="212"/>
        <v>1</v>
      </c>
      <c r="E4510" s="1" t="str">
        <f>INDEX(Protocol[Mark],MATCH(C4510,Protocol[Step],0))</f>
        <v>1ce</v>
      </c>
      <c r="F4510" s="151" t="str">
        <f>INDEX(Variables[Variable],MATCH(Systematic[[#This Row],[VariableIndex]],Variables[Index],0))</f>
        <v>O2 concentration</v>
      </c>
      <c r="G4510" s="134">
        <f>Systematic[[#This Row],[Sample]]*1000000+Systematic[[#This Row],[SubSample]]*10000+Systematic[[#This Row],[VariableIndex]]</f>
        <v>12030001</v>
      </c>
      <c r="H4510" s="134">
        <f>Systematic[[#This Row],[SampleVariableLabel]]+100*Systematic[[#This Row],[State]]</f>
        <v>12030001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12</v>
      </c>
      <c r="B4511" s="1">
        <f t="shared" si="211"/>
        <v>3</v>
      </c>
      <c r="C4511" s="1">
        <f>IF(Systematic[[#This Row],[VariableIndex]]&gt;1,C4510,IF(C4510+1=StepsPerSubsample,0,C4510+1))</f>
        <v>0</v>
      </c>
      <c r="D4511" s="1">
        <f t="shared" si="212"/>
        <v>2</v>
      </c>
      <c r="E4511" s="1" t="str">
        <f>INDEX(Protocol[Mark],MATCH(C4511,Protocol[Step],0))</f>
        <v>1ce</v>
      </c>
      <c r="F4511" s="151" t="str">
        <f>INDEX(Variables[Variable],MATCH(Systematic[[#This Row],[VariableIndex]],Variables[Index],0))</f>
        <v>O2 flux per volume</v>
      </c>
      <c r="G4511" s="134">
        <f>Systematic[[#This Row],[Sample]]*1000000+Systematic[[#This Row],[SubSample]]*10000+Systematic[[#This Row],[VariableIndex]]</f>
        <v>12030002</v>
      </c>
      <c r="H4511" s="134">
        <f>Systematic[[#This Row],[SampleVariableLabel]]+100*Systematic[[#This Row],[State]]</f>
        <v>12030002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12</v>
      </c>
      <c r="B4512" s="1">
        <f t="shared" si="211"/>
        <v>3</v>
      </c>
      <c r="C4512" s="1">
        <f>IF(Systematic[[#This Row],[VariableIndex]]&gt;1,C4511,IF(C4511+1=StepsPerSubsample,0,C4511+1))</f>
        <v>0</v>
      </c>
      <c r="D4512" s="1">
        <f t="shared" si="212"/>
        <v>3</v>
      </c>
      <c r="E4512" s="1" t="str">
        <f>INDEX(Protocol[Mark],MATCH(C4512,Protocol[Step],0))</f>
        <v>1ce</v>
      </c>
      <c r="F4512" s="151" t="str">
        <f>INDEX(Variables[Variable],MATCH(Systematic[[#This Row],[VariableIndex]],Variables[Index],0))</f>
        <v>Specific flux</v>
      </c>
      <c r="G4512" s="134">
        <f>Systematic[[#This Row],[Sample]]*1000000+Systematic[[#This Row],[SubSample]]*10000+Systematic[[#This Row],[VariableIndex]]</f>
        <v>12030003</v>
      </c>
      <c r="H4512" s="134">
        <f>Systematic[[#This Row],[SampleVariableLabel]]+100*Systematic[[#This Row],[State]]</f>
        <v>12030003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12</v>
      </c>
      <c r="B4513" s="1">
        <f t="shared" si="211"/>
        <v>3</v>
      </c>
      <c r="C4513" s="1">
        <f>IF(Systematic[[#This Row],[VariableIndex]]&gt;1,C4512,IF(C4512+1=StepsPerSubsample,0,C4512+1))</f>
        <v>0</v>
      </c>
      <c r="D4513" s="1">
        <f t="shared" si="212"/>
        <v>4</v>
      </c>
      <c r="E4513" s="1" t="str">
        <f>INDEX(Protocol[Mark],MATCH(C4513,Protocol[Step],0))</f>
        <v>1ce</v>
      </c>
      <c r="F4513" s="151" t="str">
        <f>INDEX(Variables[Variable],MATCH(Systematic[[#This Row],[VariableIndex]],Variables[Index],0))</f>
        <v>Flux control ratio</v>
      </c>
      <c r="G4513" s="134">
        <f>Systematic[[#This Row],[Sample]]*1000000+Systematic[[#This Row],[SubSample]]*10000+Systematic[[#This Row],[VariableIndex]]</f>
        <v>12030004</v>
      </c>
      <c r="H4513" s="134">
        <f>Systematic[[#This Row],[SampleVariableLabel]]+100*Systematic[[#This Row],[State]]</f>
        <v>12030004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12</v>
      </c>
      <c r="B4514" s="1">
        <f t="shared" si="211"/>
        <v>3</v>
      </c>
      <c r="C4514" s="1">
        <f>IF(Systematic[[#This Row],[VariableIndex]]&gt;1,C4513,IF(C4513+1=StepsPerSubsample,0,C4513+1))</f>
        <v>0</v>
      </c>
      <c r="D4514" s="1">
        <f t="shared" si="212"/>
        <v>5</v>
      </c>
      <c r="E4514" s="1" t="str">
        <f>INDEX(Protocol[Mark],MATCH(C4514,Protocol[Step],0))</f>
        <v>1ce</v>
      </c>
      <c r="F4514" s="151" t="str">
        <f>INDEX(Variables[Variable],MATCH(Systematic[[#This Row],[VariableIndex]],Variables[Index],0))</f>
        <v>Specific flux (mt)</v>
      </c>
      <c r="G4514" s="134">
        <f>Systematic[[#This Row],[Sample]]*1000000+Systematic[[#This Row],[SubSample]]*10000+Systematic[[#This Row],[VariableIndex]]</f>
        <v>12030005</v>
      </c>
      <c r="H4514" s="134">
        <f>Systematic[[#This Row],[SampleVariableLabel]]+100*Systematic[[#This Row],[State]]</f>
        <v>12030005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12</v>
      </c>
      <c r="B4515" s="1">
        <f t="shared" si="211"/>
        <v>3</v>
      </c>
      <c r="C4515" s="1">
        <f>IF(Systematic[[#This Row],[VariableIndex]]&gt;1,C4514,IF(C4514+1=StepsPerSubsample,0,C4514+1))</f>
        <v>0</v>
      </c>
      <c r="D4515" s="1">
        <f t="shared" si="212"/>
        <v>6</v>
      </c>
      <c r="E4515" s="1" t="str">
        <f>INDEX(Protocol[Mark],MATCH(C4515,Protocol[Step],0))</f>
        <v>1ce</v>
      </c>
      <c r="F4515" s="151" t="str">
        <f>INDEX(Variables[Variable],MATCH(Systematic[[#This Row],[VariableIndex]],Variables[Index],0))</f>
        <v>FCR (mt: ROX-corr.)</v>
      </c>
      <c r="G4515" s="134">
        <f>Systematic[[#This Row],[Sample]]*1000000+Systematic[[#This Row],[SubSample]]*10000+Systematic[[#This Row],[VariableIndex]]</f>
        <v>12030006</v>
      </c>
      <c r="H4515" s="134">
        <f>Systematic[[#This Row],[SampleVariableLabel]]+100*Systematic[[#This Row],[State]]</f>
        <v>12030006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12</v>
      </c>
      <c r="B4516" s="1">
        <f t="shared" si="211"/>
        <v>3</v>
      </c>
      <c r="C4516" s="1">
        <f>IF(Systematic[[#This Row],[VariableIndex]]&gt;1,C4515,IF(C4515+1=StepsPerSubsample,0,C4515+1))</f>
        <v>0</v>
      </c>
      <c r="D4516" s="1">
        <f t="shared" si="212"/>
        <v>7</v>
      </c>
      <c r="E4516" s="1" t="str">
        <f>INDEX(Protocol[Mark],MATCH(C4516,Protocol[Step],0))</f>
        <v>1ce</v>
      </c>
      <c r="F4516" s="151" t="str">
        <f>INDEX(Variables[Variable],MATCH(Systematic[[#This Row],[VariableIndex]],Variables[Index],0))</f>
        <v>FCR (mt: ROX-corr.)</v>
      </c>
      <c r="G4516" s="134">
        <f>Systematic[[#This Row],[Sample]]*1000000+Systematic[[#This Row],[SubSample]]*10000+Systematic[[#This Row],[VariableIndex]]</f>
        <v>12030007</v>
      </c>
      <c r="H4516" s="134">
        <f>Systematic[[#This Row],[SampleVariableLabel]]+100*Systematic[[#This Row],[State]]</f>
        <v>12030007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12</v>
      </c>
      <c r="B4517" s="1">
        <f t="shared" si="211"/>
        <v>3</v>
      </c>
      <c r="C4517" s="1">
        <f>IF(Systematic[[#This Row],[VariableIndex]]&gt;1,C4516,IF(C4516+1=StepsPerSubsample,0,C4516+1))</f>
        <v>1</v>
      </c>
      <c r="D4517" s="1">
        <f t="shared" si="212"/>
        <v>1</v>
      </c>
      <c r="E4517" s="1" t="str">
        <f>INDEX(Protocol[Mark],MATCH(C4517,Protocol[Step],0))</f>
        <v>2P10</v>
      </c>
      <c r="F4517" s="151" t="str">
        <f>INDEX(Variables[Variable],MATCH(Systematic[[#This Row],[VariableIndex]],Variables[Index],0))</f>
        <v>O2 concentration</v>
      </c>
      <c r="G4517" s="134">
        <f>Systematic[[#This Row],[Sample]]*1000000+Systematic[[#This Row],[SubSample]]*10000+Systematic[[#This Row],[VariableIndex]]</f>
        <v>12030001</v>
      </c>
      <c r="H4517" s="134">
        <f>Systematic[[#This Row],[SampleVariableLabel]]+100*Systematic[[#This Row],[State]]</f>
        <v>12030101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12</v>
      </c>
      <c r="B4518" s="1">
        <f t="shared" si="211"/>
        <v>3</v>
      </c>
      <c r="C4518" s="1">
        <f>IF(Systematic[[#This Row],[VariableIndex]]&gt;1,C4517,IF(C4517+1=StepsPerSubsample,0,C4517+1))</f>
        <v>1</v>
      </c>
      <c r="D4518" s="1">
        <f t="shared" si="212"/>
        <v>2</v>
      </c>
      <c r="E4518" s="1" t="str">
        <f>INDEX(Protocol[Mark],MATCH(C4518,Protocol[Step],0))</f>
        <v>2P10</v>
      </c>
      <c r="F4518" s="151" t="str">
        <f>INDEX(Variables[Variable],MATCH(Systematic[[#This Row],[VariableIndex]],Variables[Index],0))</f>
        <v>O2 flux per volume</v>
      </c>
      <c r="G4518" s="134">
        <f>Systematic[[#This Row],[Sample]]*1000000+Systematic[[#This Row],[SubSample]]*10000+Systematic[[#This Row],[VariableIndex]]</f>
        <v>12030002</v>
      </c>
      <c r="H4518" s="134">
        <f>Systematic[[#This Row],[SampleVariableLabel]]+100*Systematic[[#This Row],[State]]</f>
        <v>12030102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12</v>
      </c>
      <c r="B4519" s="1">
        <f t="shared" si="211"/>
        <v>3</v>
      </c>
      <c r="C4519" s="1">
        <f>IF(Systematic[[#This Row],[VariableIndex]]&gt;1,C4518,IF(C4518+1=StepsPerSubsample,0,C4518+1))</f>
        <v>1</v>
      </c>
      <c r="D4519" s="1">
        <f t="shared" si="212"/>
        <v>3</v>
      </c>
      <c r="E4519" s="1" t="str">
        <f>INDEX(Protocol[Mark],MATCH(C4519,Protocol[Step],0))</f>
        <v>2P10</v>
      </c>
      <c r="F4519" s="151" t="str">
        <f>INDEX(Variables[Variable],MATCH(Systematic[[#This Row],[VariableIndex]],Variables[Index],0))</f>
        <v>Specific flux</v>
      </c>
      <c r="G4519" s="134">
        <f>Systematic[[#This Row],[Sample]]*1000000+Systematic[[#This Row],[SubSample]]*10000+Systematic[[#This Row],[VariableIndex]]</f>
        <v>12030003</v>
      </c>
      <c r="H4519" s="134">
        <f>Systematic[[#This Row],[SampleVariableLabel]]+100*Systematic[[#This Row],[State]]</f>
        <v>12030103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12</v>
      </c>
      <c r="B4520" s="1">
        <f t="shared" si="211"/>
        <v>3</v>
      </c>
      <c r="C4520" s="1">
        <f>IF(Systematic[[#This Row],[VariableIndex]]&gt;1,C4519,IF(C4519+1=StepsPerSubsample,0,C4519+1))</f>
        <v>1</v>
      </c>
      <c r="D4520" s="1">
        <f t="shared" si="212"/>
        <v>4</v>
      </c>
      <c r="E4520" s="1" t="str">
        <f>INDEX(Protocol[Mark],MATCH(C4520,Protocol[Step],0))</f>
        <v>2P10</v>
      </c>
      <c r="F4520" s="151" t="str">
        <f>INDEX(Variables[Variable],MATCH(Systematic[[#This Row],[VariableIndex]],Variables[Index],0))</f>
        <v>Flux control ratio</v>
      </c>
      <c r="G4520" s="134">
        <f>Systematic[[#This Row],[Sample]]*1000000+Systematic[[#This Row],[SubSample]]*10000+Systematic[[#This Row],[VariableIndex]]</f>
        <v>12030004</v>
      </c>
      <c r="H4520" s="134">
        <f>Systematic[[#This Row],[SampleVariableLabel]]+100*Systematic[[#This Row],[State]]</f>
        <v>12030104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12</v>
      </c>
      <c r="B4521" s="1">
        <f t="shared" ref="B4521:B4584" si="214">IF(OR(C4521&gt;0,D4521&gt;1),B4520,IF(B4520=SubsamplesPerSample,1,B4520+1))</f>
        <v>3</v>
      </c>
      <c r="C4521" s="1">
        <f>IF(Systematic[[#This Row],[VariableIndex]]&gt;1,C4520,IF(C4520+1=StepsPerSubsample,0,C4520+1))</f>
        <v>1</v>
      </c>
      <c r="D4521" s="1">
        <f t="shared" si="212"/>
        <v>5</v>
      </c>
      <c r="E4521" s="1" t="str">
        <f>INDEX(Protocol[Mark],MATCH(C4521,Protocol[Step],0))</f>
        <v>2P10</v>
      </c>
      <c r="F4521" s="151" t="str">
        <f>INDEX(Variables[Variable],MATCH(Systematic[[#This Row],[VariableIndex]],Variables[Index],0))</f>
        <v>Specific flux (mt)</v>
      </c>
      <c r="G4521" s="134">
        <f>Systematic[[#This Row],[Sample]]*1000000+Systematic[[#This Row],[SubSample]]*10000+Systematic[[#This Row],[VariableIndex]]</f>
        <v>12030005</v>
      </c>
      <c r="H4521" s="134">
        <f>Systematic[[#This Row],[SampleVariableLabel]]+100*Systematic[[#This Row],[State]]</f>
        <v>12030105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12</v>
      </c>
      <c r="B4522" s="1">
        <f t="shared" si="214"/>
        <v>3</v>
      </c>
      <c r="C4522" s="1">
        <f>IF(Systematic[[#This Row],[VariableIndex]]&gt;1,C4521,IF(C4521+1=StepsPerSubsample,0,C4521+1))</f>
        <v>1</v>
      </c>
      <c r="D4522" s="1">
        <f t="shared" si="212"/>
        <v>6</v>
      </c>
      <c r="E4522" s="1" t="str">
        <f>INDEX(Protocol[Mark],MATCH(C4522,Protocol[Step],0))</f>
        <v>2P10</v>
      </c>
      <c r="F4522" s="151" t="str">
        <f>INDEX(Variables[Variable],MATCH(Systematic[[#This Row],[VariableIndex]],Variables[Index],0))</f>
        <v>FCR (mt: ROX-corr.)</v>
      </c>
      <c r="G4522" s="134">
        <f>Systematic[[#This Row],[Sample]]*1000000+Systematic[[#This Row],[SubSample]]*10000+Systematic[[#This Row],[VariableIndex]]</f>
        <v>12030006</v>
      </c>
      <c r="H4522" s="134">
        <f>Systematic[[#This Row],[SampleVariableLabel]]+100*Systematic[[#This Row],[State]]</f>
        <v>12030106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12</v>
      </c>
      <c r="B4523" s="1">
        <f t="shared" si="214"/>
        <v>3</v>
      </c>
      <c r="C4523" s="1">
        <f>IF(Systematic[[#This Row],[VariableIndex]]&gt;1,C4522,IF(C4522+1=StepsPerSubsample,0,C4522+1))</f>
        <v>1</v>
      </c>
      <c r="D4523" s="1">
        <f t="shared" si="212"/>
        <v>7</v>
      </c>
      <c r="E4523" s="1" t="str">
        <f>INDEX(Protocol[Mark],MATCH(C4523,Protocol[Step],0))</f>
        <v>2P10</v>
      </c>
      <c r="F4523" s="151" t="str">
        <f>INDEX(Variables[Variable],MATCH(Systematic[[#This Row],[VariableIndex]],Variables[Index],0))</f>
        <v>FCR (mt: ROX-corr.)</v>
      </c>
      <c r="G4523" s="134">
        <f>Systematic[[#This Row],[Sample]]*1000000+Systematic[[#This Row],[SubSample]]*10000+Systematic[[#This Row],[VariableIndex]]</f>
        <v>12030007</v>
      </c>
      <c r="H4523" s="134">
        <f>Systematic[[#This Row],[SampleVariableLabel]]+100*Systematic[[#This Row],[State]]</f>
        <v>12030107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12</v>
      </c>
      <c r="B4524" s="1">
        <f t="shared" si="214"/>
        <v>3</v>
      </c>
      <c r="C4524" s="1">
        <f>IF(Systematic[[#This Row],[VariableIndex]]&gt;1,C4523,IF(C4523+1=StepsPerSubsample,0,C4523+1))</f>
        <v>2</v>
      </c>
      <c r="D4524" s="1">
        <f t="shared" si="212"/>
        <v>1</v>
      </c>
      <c r="E4524" s="1" t="str">
        <f>INDEX(Protocol[Mark],MATCH(C4524,Protocol[Step],0))</f>
        <v>3Omy</v>
      </c>
      <c r="F4524" s="151" t="str">
        <f>INDEX(Variables[Variable],MATCH(Systematic[[#This Row],[VariableIndex]],Variables[Index],0))</f>
        <v>O2 concentration</v>
      </c>
      <c r="G4524" s="134">
        <f>Systematic[[#This Row],[Sample]]*1000000+Systematic[[#This Row],[SubSample]]*10000+Systematic[[#This Row],[VariableIndex]]</f>
        <v>12030001</v>
      </c>
      <c r="H4524" s="134">
        <f>Systematic[[#This Row],[SampleVariableLabel]]+100*Systematic[[#This Row],[State]]</f>
        <v>12030201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12</v>
      </c>
      <c r="B4525" s="1">
        <f t="shared" si="214"/>
        <v>3</v>
      </c>
      <c r="C4525" s="1">
        <f>IF(Systematic[[#This Row],[VariableIndex]]&gt;1,C4524,IF(C4524+1=StepsPerSubsample,0,C4524+1))</f>
        <v>2</v>
      </c>
      <c r="D4525" s="1">
        <f t="shared" si="212"/>
        <v>2</v>
      </c>
      <c r="E4525" s="1" t="str">
        <f>INDEX(Protocol[Mark],MATCH(C4525,Protocol[Step],0))</f>
        <v>3Omy</v>
      </c>
      <c r="F4525" s="151" t="str">
        <f>INDEX(Variables[Variable],MATCH(Systematic[[#This Row],[VariableIndex]],Variables[Index],0))</f>
        <v>O2 flux per volume</v>
      </c>
      <c r="G4525" s="134">
        <f>Systematic[[#This Row],[Sample]]*1000000+Systematic[[#This Row],[SubSample]]*10000+Systematic[[#This Row],[VariableIndex]]</f>
        <v>12030002</v>
      </c>
      <c r="H4525" s="134">
        <f>Systematic[[#This Row],[SampleVariableLabel]]+100*Systematic[[#This Row],[State]]</f>
        <v>12030202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12</v>
      </c>
      <c r="B4526" s="1">
        <f t="shared" si="214"/>
        <v>3</v>
      </c>
      <c r="C4526" s="1">
        <f>IF(Systematic[[#This Row],[VariableIndex]]&gt;1,C4525,IF(C4525+1=StepsPerSubsample,0,C4525+1))</f>
        <v>2</v>
      </c>
      <c r="D4526" s="1">
        <f t="shared" si="212"/>
        <v>3</v>
      </c>
      <c r="E4526" s="1" t="str">
        <f>INDEX(Protocol[Mark],MATCH(C4526,Protocol[Step],0))</f>
        <v>3Omy</v>
      </c>
      <c r="F4526" s="151" t="str">
        <f>INDEX(Variables[Variable],MATCH(Systematic[[#This Row],[VariableIndex]],Variables[Index],0))</f>
        <v>Specific flux</v>
      </c>
      <c r="G4526" s="134">
        <f>Systematic[[#This Row],[Sample]]*1000000+Systematic[[#This Row],[SubSample]]*10000+Systematic[[#This Row],[VariableIndex]]</f>
        <v>12030003</v>
      </c>
      <c r="H4526" s="134">
        <f>Systematic[[#This Row],[SampleVariableLabel]]+100*Systematic[[#This Row],[State]]</f>
        <v>12030203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12</v>
      </c>
      <c r="B4527" s="1">
        <f t="shared" si="214"/>
        <v>3</v>
      </c>
      <c r="C4527" s="1">
        <f>IF(Systematic[[#This Row],[VariableIndex]]&gt;1,C4526,IF(C4526+1=StepsPerSubsample,0,C4526+1))</f>
        <v>2</v>
      </c>
      <c r="D4527" s="1">
        <f t="shared" si="212"/>
        <v>4</v>
      </c>
      <c r="E4527" s="1" t="str">
        <f>INDEX(Protocol[Mark],MATCH(C4527,Protocol[Step],0))</f>
        <v>3Omy</v>
      </c>
      <c r="F4527" s="151" t="str">
        <f>INDEX(Variables[Variable],MATCH(Systematic[[#This Row],[VariableIndex]],Variables[Index],0))</f>
        <v>Flux control ratio</v>
      </c>
      <c r="G4527" s="134">
        <f>Systematic[[#This Row],[Sample]]*1000000+Systematic[[#This Row],[SubSample]]*10000+Systematic[[#This Row],[VariableIndex]]</f>
        <v>12030004</v>
      </c>
      <c r="H4527" s="134">
        <f>Systematic[[#This Row],[SampleVariableLabel]]+100*Systematic[[#This Row],[State]]</f>
        <v>12030204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12</v>
      </c>
      <c r="B4528" s="1">
        <f t="shared" si="214"/>
        <v>3</v>
      </c>
      <c r="C4528" s="1">
        <f>IF(Systematic[[#This Row],[VariableIndex]]&gt;1,C4527,IF(C4527+1=StepsPerSubsample,0,C4527+1))</f>
        <v>2</v>
      </c>
      <c r="D4528" s="1">
        <f t="shared" si="212"/>
        <v>5</v>
      </c>
      <c r="E4528" s="1" t="str">
        <f>INDEX(Protocol[Mark],MATCH(C4528,Protocol[Step],0))</f>
        <v>3Omy</v>
      </c>
      <c r="F4528" s="151" t="str">
        <f>INDEX(Variables[Variable],MATCH(Systematic[[#This Row],[VariableIndex]],Variables[Index],0))</f>
        <v>Specific flux (mt)</v>
      </c>
      <c r="G4528" s="134">
        <f>Systematic[[#This Row],[Sample]]*1000000+Systematic[[#This Row],[SubSample]]*10000+Systematic[[#This Row],[VariableIndex]]</f>
        <v>12030005</v>
      </c>
      <c r="H4528" s="134">
        <f>Systematic[[#This Row],[SampleVariableLabel]]+100*Systematic[[#This Row],[State]]</f>
        <v>12030205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12</v>
      </c>
      <c r="B4529" s="1">
        <f t="shared" si="214"/>
        <v>3</v>
      </c>
      <c r="C4529" s="1">
        <f>IF(Systematic[[#This Row],[VariableIndex]]&gt;1,C4528,IF(C4528+1=StepsPerSubsample,0,C4528+1))</f>
        <v>2</v>
      </c>
      <c r="D4529" s="1">
        <f t="shared" si="212"/>
        <v>6</v>
      </c>
      <c r="E4529" s="1" t="str">
        <f>INDEX(Protocol[Mark],MATCH(C4529,Protocol[Step],0))</f>
        <v>3Omy</v>
      </c>
      <c r="F4529" s="151" t="str">
        <f>INDEX(Variables[Variable],MATCH(Systematic[[#This Row],[VariableIndex]],Variables[Index],0))</f>
        <v>FCR (mt: ROX-corr.)</v>
      </c>
      <c r="G4529" s="134">
        <f>Systematic[[#This Row],[Sample]]*1000000+Systematic[[#This Row],[SubSample]]*10000+Systematic[[#This Row],[VariableIndex]]</f>
        <v>12030006</v>
      </c>
      <c r="H4529" s="134">
        <f>Systematic[[#This Row],[SampleVariableLabel]]+100*Systematic[[#This Row],[State]]</f>
        <v>12030206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12</v>
      </c>
      <c r="B4530" s="1">
        <f t="shared" si="214"/>
        <v>3</v>
      </c>
      <c r="C4530" s="1">
        <f>IF(Systematic[[#This Row],[VariableIndex]]&gt;1,C4529,IF(C4529+1=StepsPerSubsample,0,C4529+1))</f>
        <v>2</v>
      </c>
      <c r="D4530" s="1">
        <f t="shared" si="212"/>
        <v>7</v>
      </c>
      <c r="E4530" s="1" t="str">
        <f>INDEX(Protocol[Mark],MATCH(C4530,Protocol[Step],0))</f>
        <v>3Omy</v>
      </c>
      <c r="F4530" s="151" t="str">
        <f>INDEX(Variables[Variable],MATCH(Systematic[[#This Row],[VariableIndex]],Variables[Index],0))</f>
        <v>FCR (mt: ROX-corr.)</v>
      </c>
      <c r="G4530" s="134">
        <f>Systematic[[#This Row],[Sample]]*1000000+Systematic[[#This Row],[SubSample]]*10000+Systematic[[#This Row],[VariableIndex]]</f>
        <v>12030007</v>
      </c>
      <c r="H4530" s="134">
        <f>Systematic[[#This Row],[SampleVariableLabel]]+100*Systematic[[#This Row],[State]]</f>
        <v>12030207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12</v>
      </c>
      <c r="B4531" s="1">
        <f t="shared" si="214"/>
        <v>3</v>
      </c>
      <c r="C4531" s="1">
        <f>IF(Systematic[[#This Row],[VariableIndex]]&gt;1,C4530,IF(C4530+1=StepsPerSubsample,0,C4530+1))</f>
        <v>3</v>
      </c>
      <c r="D4531" s="1">
        <f t="shared" si="212"/>
        <v>1</v>
      </c>
      <c r="E4531" s="1" t="str">
        <f>INDEX(Protocol[Mark],MATCH(C4531,Protocol[Step],0))</f>
        <v>4U</v>
      </c>
      <c r="F4531" s="151" t="str">
        <f>INDEX(Variables[Variable],MATCH(Systematic[[#This Row],[VariableIndex]],Variables[Index],0))</f>
        <v>O2 concentration</v>
      </c>
      <c r="G4531" s="134">
        <f>Systematic[[#This Row],[Sample]]*1000000+Systematic[[#This Row],[SubSample]]*10000+Systematic[[#This Row],[VariableIndex]]</f>
        <v>12030001</v>
      </c>
      <c r="H4531" s="134">
        <f>Systematic[[#This Row],[SampleVariableLabel]]+100*Systematic[[#This Row],[State]]</f>
        <v>12030301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12</v>
      </c>
      <c r="B4532" s="1">
        <f t="shared" si="214"/>
        <v>3</v>
      </c>
      <c r="C4532" s="1">
        <f>IF(Systematic[[#This Row],[VariableIndex]]&gt;1,C4531,IF(C4531+1=StepsPerSubsample,0,C4531+1))</f>
        <v>3</v>
      </c>
      <c r="D4532" s="1">
        <f t="shared" si="212"/>
        <v>2</v>
      </c>
      <c r="E4532" s="1" t="str">
        <f>INDEX(Protocol[Mark],MATCH(C4532,Protocol[Step],0))</f>
        <v>4U</v>
      </c>
      <c r="F4532" s="151" t="str">
        <f>INDEX(Variables[Variable],MATCH(Systematic[[#This Row],[VariableIndex]],Variables[Index],0))</f>
        <v>O2 flux per volume</v>
      </c>
      <c r="G4532" s="134">
        <f>Systematic[[#This Row],[Sample]]*1000000+Systematic[[#This Row],[SubSample]]*10000+Systematic[[#This Row],[VariableIndex]]</f>
        <v>12030002</v>
      </c>
      <c r="H4532" s="134">
        <f>Systematic[[#This Row],[SampleVariableLabel]]+100*Systematic[[#This Row],[State]]</f>
        <v>12030302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12</v>
      </c>
      <c r="B4533" s="1">
        <f t="shared" si="214"/>
        <v>3</v>
      </c>
      <c r="C4533" s="1">
        <f>IF(Systematic[[#This Row],[VariableIndex]]&gt;1,C4532,IF(C4532+1=StepsPerSubsample,0,C4532+1))</f>
        <v>3</v>
      </c>
      <c r="D4533" s="1">
        <f t="shared" si="212"/>
        <v>3</v>
      </c>
      <c r="E4533" s="1" t="str">
        <f>INDEX(Protocol[Mark],MATCH(C4533,Protocol[Step],0))</f>
        <v>4U</v>
      </c>
      <c r="F4533" s="151" t="str">
        <f>INDEX(Variables[Variable],MATCH(Systematic[[#This Row],[VariableIndex]],Variables[Index],0))</f>
        <v>Specific flux</v>
      </c>
      <c r="G4533" s="134">
        <f>Systematic[[#This Row],[Sample]]*1000000+Systematic[[#This Row],[SubSample]]*10000+Systematic[[#This Row],[VariableIndex]]</f>
        <v>12030003</v>
      </c>
      <c r="H4533" s="134">
        <f>Systematic[[#This Row],[SampleVariableLabel]]+100*Systematic[[#This Row],[State]]</f>
        <v>12030303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12</v>
      </c>
      <c r="B4534" s="1">
        <f t="shared" si="214"/>
        <v>3</v>
      </c>
      <c r="C4534" s="1">
        <f>IF(Systematic[[#This Row],[VariableIndex]]&gt;1,C4533,IF(C4533+1=StepsPerSubsample,0,C4533+1))</f>
        <v>3</v>
      </c>
      <c r="D4534" s="1">
        <f t="shared" si="212"/>
        <v>4</v>
      </c>
      <c r="E4534" s="1" t="str">
        <f>INDEX(Protocol[Mark],MATCH(C4534,Protocol[Step],0))</f>
        <v>4U</v>
      </c>
      <c r="F4534" s="151" t="str">
        <f>INDEX(Variables[Variable],MATCH(Systematic[[#This Row],[VariableIndex]],Variables[Index],0))</f>
        <v>Flux control ratio</v>
      </c>
      <c r="G4534" s="134">
        <f>Systematic[[#This Row],[Sample]]*1000000+Systematic[[#This Row],[SubSample]]*10000+Systematic[[#This Row],[VariableIndex]]</f>
        <v>12030004</v>
      </c>
      <c r="H4534" s="134">
        <f>Systematic[[#This Row],[SampleVariableLabel]]+100*Systematic[[#This Row],[State]]</f>
        <v>12030304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12</v>
      </c>
      <c r="B4535" s="1">
        <f t="shared" si="214"/>
        <v>3</v>
      </c>
      <c r="C4535" s="1">
        <f>IF(Systematic[[#This Row],[VariableIndex]]&gt;1,C4534,IF(C4534+1=StepsPerSubsample,0,C4534+1))</f>
        <v>3</v>
      </c>
      <c r="D4535" s="1">
        <f t="shared" si="212"/>
        <v>5</v>
      </c>
      <c r="E4535" s="1" t="str">
        <f>INDEX(Protocol[Mark],MATCH(C4535,Protocol[Step],0))</f>
        <v>4U</v>
      </c>
      <c r="F4535" s="151" t="str">
        <f>INDEX(Variables[Variable],MATCH(Systematic[[#This Row],[VariableIndex]],Variables[Index],0))</f>
        <v>Specific flux (mt)</v>
      </c>
      <c r="G4535" s="134">
        <f>Systematic[[#This Row],[Sample]]*1000000+Systematic[[#This Row],[SubSample]]*10000+Systematic[[#This Row],[VariableIndex]]</f>
        <v>12030005</v>
      </c>
      <c r="H4535" s="134">
        <f>Systematic[[#This Row],[SampleVariableLabel]]+100*Systematic[[#This Row],[State]]</f>
        <v>12030305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12</v>
      </c>
      <c r="B4536" s="1">
        <f t="shared" si="214"/>
        <v>3</v>
      </c>
      <c r="C4536" s="1">
        <f>IF(Systematic[[#This Row],[VariableIndex]]&gt;1,C4535,IF(C4535+1=StepsPerSubsample,0,C4535+1))</f>
        <v>3</v>
      </c>
      <c r="D4536" s="1">
        <f t="shared" si="212"/>
        <v>6</v>
      </c>
      <c r="E4536" s="1" t="str">
        <f>INDEX(Protocol[Mark],MATCH(C4536,Protocol[Step],0))</f>
        <v>4U</v>
      </c>
      <c r="F4536" s="151" t="str">
        <f>INDEX(Variables[Variable],MATCH(Systematic[[#This Row],[VariableIndex]],Variables[Index],0))</f>
        <v>FCR (mt: ROX-corr.)</v>
      </c>
      <c r="G4536" s="134">
        <f>Systematic[[#This Row],[Sample]]*1000000+Systematic[[#This Row],[SubSample]]*10000+Systematic[[#This Row],[VariableIndex]]</f>
        <v>12030006</v>
      </c>
      <c r="H4536" s="134">
        <f>Systematic[[#This Row],[SampleVariableLabel]]+100*Systematic[[#This Row],[State]]</f>
        <v>12030306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12</v>
      </c>
      <c r="B4537" s="1">
        <f t="shared" si="214"/>
        <v>3</v>
      </c>
      <c r="C4537" s="1">
        <f>IF(Systematic[[#This Row],[VariableIndex]]&gt;1,C4536,IF(C4536+1=StepsPerSubsample,0,C4536+1))</f>
        <v>3</v>
      </c>
      <c r="D4537" s="1">
        <f t="shared" si="212"/>
        <v>7</v>
      </c>
      <c r="E4537" s="1" t="str">
        <f>INDEX(Protocol[Mark],MATCH(C4537,Protocol[Step],0))</f>
        <v>4U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12030007</v>
      </c>
      <c r="H4537" s="134">
        <f>Systematic[[#This Row],[SampleVariableLabel]]+100*Systematic[[#This Row],[State]]</f>
        <v>12030307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12</v>
      </c>
      <c r="B4538" s="1">
        <f t="shared" si="214"/>
        <v>3</v>
      </c>
      <c r="C4538" s="1">
        <f>IF(Systematic[[#This Row],[VariableIndex]]&gt;1,C4537,IF(C4537+1=StepsPerSubsample,0,C4537+1))</f>
        <v>4</v>
      </c>
      <c r="D4538" s="1">
        <f t="shared" si="212"/>
        <v>1</v>
      </c>
      <c r="E4538" s="1" t="str">
        <f>INDEX(Protocol[Mark],MATCH(C4538,Protocol[Step],0))</f>
        <v>5Glc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12030001</v>
      </c>
      <c r="H4538" s="134">
        <f>Systematic[[#This Row],[SampleVariableLabel]]+100*Systematic[[#This Row],[State]]</f>
        <v>12030401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12</v>
      </c>
      <c r="B4539" s="1">
        <f t="shared" si="214"/>
        <v>3</v>
      </c>
      <c r="C4539" s="1">
        <f>IF(Systematic[[#This Row],[VariableIndex]]&gt;1,C4538,IF(C4538+1=StepsPerSubsample,0,C4538+1))</f>
        <v>4</v>
      </c>
      <c r="D4539" s="1">
        <f t="shared" si="212"/>
        <v>2</v>
      </c>
      <c r="E4539" s="1" t="str">
        <f>INDEX(Protocol[Mark],MATCH(C4539,Protocol[Step],0))</f>
        <v>5Glc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12030002</v>
      </c>
      <c r="H4539" s="134">
        <f>Systematic[[#This Row],[SampleVariableLabel]]+100*Systematic[[#This Row],[State]]</f>
        <v>12030402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12</v>
      </c>
      <c r="B4540" s="1">
        <f t="shared" si="214"/>
        <v>3</v>
      </c>
      <c r="C4540" s="1">
        <f>IF(Systematic[[#This Row],[VariableIndex]]&gt;1,C4539,IF(C4539+1=StepsPerSubsample,0,C4539+1))</f>
        <v>4</v>
      </c>
      <c r="D4540" s="1">
        <f t="shared" si="212"/>
        <v>3</v>
      </c>
      <c r="E4540" s="1" t="str">
        <f>INDEX(Protocol[Mark],MATCH(C4540,Protocol[Step],0))</f>
        <v>5Glc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12030003</v>
      </c>
      <c r="H4540" s="134">
        <f>Systematic[[#This Row],[SampleVariableLabel]]+100*Systematic[[#This Row],[State]]</f>
        <v>12030403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12</v>
      </c>
      <c r="B4541" s="1">
        <f t="shared" si="214"/>
        <v>3</v>
      </c>
      <c r="C4541" s="1">
        <f>IF(Systematic[[#This Row],[VariableIndex]]&gt;1,C4540,IF(C4540+1=StepsPerSubsample,0,C4540+1))</f>
        <v>4</v>
      </c>
      <c r="D4541" s="1">
        <f t="shared" si="212"/>
        <v>4</v>
      </c>
      <c r="E4541" s="1" t="str">
        <f>INDEX(Protocol[Mark],MATCH(C4541,Protocol[Step],0))</f>
        <v>5Glc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12030004</v>
      </c>
      <c r="H4541" s="134">
        <f>Systematic[[#This Row],[SampleVariableLabel]]+100*Systematic[[#This Row],[State]]</f>
        <v>12030404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12</v>
      </c>
      <c r="B4542" s="1">
        <f t="shared" si="214"/>
        <v>3</v>
      </c>
      <c r="C4542" s="1">
        <f>IF(Systematic[[#This Row],[VariableIndex]]&gt;1,C4541,IF(C4541+1=StepsPerSubsample,0,C4541+1))</f>
        <v>4</v>
      </c>
      <c r="D4542" s="1">
        <f t="shared" si="212"/>
        <v>5</v>
      </c>
      <c r="E4542" s="1" t="str">
        <f>INDEX(Protocol[Mark],MATCH(C4542,Protocol[Step],0))</f>
        <v>5Glc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12030005</v>
      </c>
      <c r="H4542" s="134">
        <f>Systematic[[#This Row],[SampleVariableLabel]]+100*Systematic[[#This Row],[State]]</f>
        <v>12030405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12</v>
      </c>
      <c r="B4543" s="1">
        <f t="shared" si="214"/>
        <v>3</v>
      </c>
      <c r="C4543" s="1">
        <f>IF(Systematic[[#This Row],[VariableIndex]]&gt;1,C4542,IF(C4542+1=StepsPerSubsample,0,C4542+1))</f>
        <v>4</v>
      </c>
      <c r="D4543" s="1">
        <f t="shared" si="212"/>
        <v>6</v>
      </c>
      <c r="E4543" s="1" t="str">
        <f>INDEX(Protocol[Mark],MATCH(C4543,Protocol[Step],0))</f>
        <v>5Glc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12030006</v>
      </c>
      <c r="H4543" s="134">
        <f>Systematic[[#This Row],[SampleVariableLabel]]+100*Systematic[[#This Row],[State]]</f>
        <v>12030406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12</v>
      </c>
      <c r="B4544" s="1">
        <f t="shared" si="214"/>
        <v>3</v>
      </c>
      <c r="C4544" s="1">
        <f>IF(Systematic[[#This Row],[VariableIndex]]&gt;1,C4543,IF(C4543+1=StepsPerSubsample,0,C4543+1))</f>
        <v>4</v>
      </c>
      <c r="D4544" s="1">
        <f t="shared" si="212"/>
        <v>7</v>
      </c>
      <c r="E4544" s="1" t="str">
        <f>INDEX(Protocol[Mark],MATCH(C4544,Protocol[Step],0))</f>
        <v>5Glc</v>
      </c>
      <c r="F4544" s="151" t="str">
        <f>INDEX(Variables[Variable],MATCH(Systematic[[#This Row],[VariableIndex]],Variables[Index],0))</f>
        <v>FCR (mt: ROX-corr.)</v>
      </c>
      <c r="G4544" s="134">
        <f>Systematic[[#This Row],[Sample]]*1000000+Systematic[[#This Row],[SubSample]]*10000+Systematic[[#This Row],[VariableIndex]]</f>
        <v>12030007</v>
      </c>
      <c r="H4544" s="134">
        <f>Systematic[[#This Row],[SampleVariableLabel]]+100*Systematic[[#This Row],[State]]</f>
        <v>12030407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12</v>
      </c>
      <c r="B4545" s="1">
        <f t="shared" si="214"/>
        <v>3</v>
      </c>
      <c r="C4545" s="1">
        <f>IF(Systematic[[#This Row],[VariableIndex]]&gt;1,C4544,IF(C4544+1=StepsPerSubsample,0,C4544+1))</f>
        <v>5</v>
      </c>
      <c r="D4545" s="1">
        <f t="shared" si="212"/>
        <v>1</v>
      </c>
      <c r="E4545" s="1" t="str">
        <f>INDEX(Protocol[Mark],MATCH(C4545,Protocol[Step],0))</f>
        <v>6M2</v>
      </c>
      <c r="F4545" s="151" t="str">
        <f>INDEX(Variables[Variable],MATCH(Systematic[[#This Row],[VariableIndex]],Variables[Index],0))</f>
        <v>O2 concentration</v>
      </c>
      <c r="G4545" s="134">
        <f>Systematic[[#This Row],[Sample]]*1000000+Systematic[[#This Row],[SubSample]]*10000+Systematic[[#This Row],[VariableIndex]]</f>
        <v>12030001</v>
      </c>
      <c r="H4545" s="134">
        <f>Systematic[[#This Row],[SampleVariableLabel]]+100*Systematic[[#This Row],[State]]</f>
        <v>12030501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12</v>
      </c>
      <c r="B4546" s="1">
        <f t="shared" si="214"/>
        <v>3</v>
      </c>
      <c r="C4546" s="1">
        <f>IF(Systematic[[#This Row],[VariableIndex]]&gt;1,C4545,IF(C4545+1=StepsPerSubsample,0,C4545+1))</f>
        <v>5</v>
      </c>
      <c r="D4546" s="1">
        <f t="shared" si="212"/>
        <v>2</v>
      </c>
      <c r="E4546" s="1" t="str">
        <f>INDEX(Protocol[Mark],MATCH(C4546,Protocol[Step],0))</f>
        <v>6M2</v>
      </c>
      <c r="F4546" s="151" t="str">
        <f>INDEX(Variables[Variable],MATCH(Systematic[[#This Row],[VariableIndex]],Variables[Index],0))</f>
        <v>O2 flux per volume</v>
      </c>
      <c r="G4546" s="134">
        <f>Systematic[[#This Row],[Sample]]*1000000+Systematic[[#This Row],[SubSample]]*10000+Systematic[[#This Row],[VariableIndex]]</f>
        <v>12030002</v>
      </c>
      <c r="H4546" s="134">
        <f>Systematic[[#This Row],[SampleVariableLabel]]+100*Systematic[[#This Row],[State]]</f>
        <v>12030502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12</v>
      </c>
      <c r="B4547" s="1">
        <f t="shared" si="214"/>
        <v>3</v>
      </c>
      <c r="C4547" s="1">
        <f>IF(Systematic[[#This Row],[VariableIndex]]&gt;1,C4546,IF(C4546+1=StepsPerSubsample,0,C4546+1))</f>
        <v>5</v>
      </c>
      <c r="D4547" s="1">
        <f t="shared" ref="D4547:D4610" si="215">IF(D4546=nVariables,1,D4546+1)</f>
        <v>3</v>
      </c>
      <c r="E4547" s="1" t="str">
        <f>INDEX(Protocol[Mark],MATCH(C4547,Protocol[Step],0))</f>
        <v>6M2</v>
      </c>
      <c r="F4547" s="151" t="str">
        <f>INDEX(Variables[Variable],MATCH(Systematic[[#This Row],[VariableIndex]],Variables[Index],0))</f>
        <v>Specific flux</v>
      </c>
      <c r="G4547" s="134">
        <f>Systematic[[#This Row],[Sample]]*1000000+Systematic[[#This Row],[SubSample]]*10000+Systematic[[#This Row],[VariableIndex]]</f>
        <v>12030003</v>
      </c>
      <c r="H4547" s="134">
        <f>Systematic[[#This Row],[SampleVariableLabel]]+100*Systematic[[#This Row],[State]]</f>
        <v>12030503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12</v>
      </c>
      <c r="B4548" s="1">
        <f t="shared" si="214"/>
        <v>3</v>
      </c>
      <c r="C4548" s="1">
        <f>IF(Systematic[[#This Row],[VariableIndex]]&gt;1,C4547,IF(C4547+1=StepsPerSubsample,0,C4547+1))</f>
        <v>5</v>
      </c>
      <c r="D4548" s="1">
        <f t="shared" si="215"/>
        <v>4</v>
      </c>
      <c r="E4548" s="1" t="str">
        <f>INDEX(Protocol[Mark],MATCH(C4548,Protocol[Step],0))</f>
        <v>6M2</v>
      </c>
      <c r="F4548" s="151" t="str">
        <f>INDEX(Variables[Variable],MATCH(Systematic[[#This Row],[VariableIndex]],Variables[Index],0))</f>
        <v>Flux control ratio</v>
      </c>
      <c r="G4548" s="134">
        <f>Systematic[[#This Row],[Sample]]*1000000+Systematic[[#This Row],[SubSample]]*10000+Systematic[[#This Row],[VariableIndex]]</f>
        <v>12030004</v>
      </c>
      <c r="H4548" s="134">
        <f>Systematic[[#This Row],[SampleVariableLabel]]+100*Systematic[[#This Row],[State]]</f>
        <v>12030504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12</v>
      </c>
      <c r="B4549" s="1">
        <f t="shared" si="214"/>
        <v>3</v>
      </c>
      <c r="C4549" s="1">
        <f>IF(Systematic[[#This Row],[VariableIndex]]&gt;1,C4548,IF(C4548+1=StepsPerSubsample,0,C4548+1))</f>
        <v>5</v>
      </c>
      <c r="D4549" s="1">
        <f t="shared" si="215"/>
        <v>5</v>
      </c>
      <c r="E4549" s="1" t="str">
        <f>INDEX(Protocol[Mark],MATCH(C4549,Protocol[Step],0))</f>
        <v>6M2</v>
      </c>
      <c r="F4549" s="151" t="str">
        <f>INDEX(Variables[Variable],MATCH(Systematic[[#This Row],[VariableIndex]],Variables[Index],0))</f>
        <v>Specific flux (mt)</v>
      </c>
      <c r="G4549" s="134">
        <f>Systematic[[#This Row],[Sample]]*1000000+Systematic[[#This Row],[SubSample]]*10000+Systematic[[#This Row],[VariableIndex]]</f>
        <v>12030005</v>
      </c>
      <c r="H4549" s="134">
        <f>Systematic[[#This Row],[SampleVariableLabel]]+100*Systematic[[#This Row],[State]]</f>
        <v>12030505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12</v>
      </c>
      <c r="B4550" s="1">
        <f t="shared" si="214"/>
        <v>3</v>
      </c>
      <c r="C4550" s="1">
        <f>IF(Systematic[[#This Row],[VariableIndex]]&gt;1,C4549,IF(C4549+1=StepsPerSubsample,0,C4549+1))</f>
        <v>5</v>
      </c>
      <c r="D4550" s="1">
        <f t="shared" si="215"/>
        <v>6</v>
      </c>
      <c r="E4550" s="1" t="str">
        <f>INDEX(Protocol[Mark],MATCH(C4550,Protocol[Step],0))</f>
        <v>6M2</v>
      </c>
      <c r="F4550" s="151" t="str">
        <f>INDEX(Variables[Variable],MATCH(Systematic[[#This Row],[VariableIndex]],Variables[Index],0))</f>
        <v>FCR (mt: ROX-corr.)</v>
      </c>
      <c r="G4550" s="134">
        <f>Systematic[[#This Row],[Sample]]*1000000+Systematic[[#This Row],[SubSample]]*10000+Systematic[[#This Row],[VariableIndex]]</f>
        <v>12030006</v>
      </c>
      <c r="H4550" s="134">
        <f>Systematic[[#This Row],[SampleVariableLabel]]+100*Systematic[[#This Row],[State]]</f>
        <v>12030506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12</v>
      </c>
      <c r="B4551" s="1">
        <f t="shared" si="214"/>
        <v>3</v>
      </c>
      <c r="C4551" s="1">
        <f>IF(Systematic[[#This Row],[VariableIndex]]&gt;1,C4550,IF(C4550+1=StepsPerSubsample,0,C4550+1))</f>
        <v>5</v>
      </c>
      <c r="D4551" s="1">
        <f t="shared" si="215"/>
        <v>7</v>
      </c>
      <c r="E4551" s="1" t="str">
        <f>INDEX(Protocol[Mark],MATCH(C4551,Protocol[Step],0))</f>
        <v>6M2</v>
      </c>
      <c r="F4551" s="151" t="str">
        <f>INDEX(Variables[Variable],MATCH(Systematic[[#This Row],[VariableIndex]],Variables[Index],0))</f>
        <v>FCR (mt: ROX-corr.)</v>
      </c>
      <c r="G4551" s="134">
        <f>Systematic[[#This Row],[Sample]]*1000000+Systematic[[#This Row],[SubSample]]*10000+Systematic[[#This Row],[VariableIndex]]</f>
        <v>12030007</v>
      </c>
      <c r="H4551" s="134">
        <f>Systematic[[#This Row],[SampleVariableLabel]]+100*Systematic[[#This Row],[State]]</f>
        <v>12030507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12</v>
      </c>
      <c r="B4552" s="1">
        <f t="shared" si="214"/>
        <v>3</v>
      </c>
      <c r="C4552" s="1">
        <f>IF(Systematic[[#This Row],[VariableIndex]]&gt;1,C4551,IF(C4551+1=StepsPerSubsample,0,C4551+1))</f>
        <v>6</v>
      </c>
      <c r="D4552" s="1">
        <f t="shared" si="215"/>
        <v>1</v>
      </c>
      <c r="E4552" s="1" t="str">
        <f>INDEX(Protocol[Mark],MATCH(C4552,Protocol[Step],0))</f>
        <v>7Rot</v>
      </c>
      <c r="F4552" s="151" t="str">
        <f>INDEX(Variables[Variable],MATCH(Systematic[[#This Row],[VariableIndex]],Variables[Index],0))</f>
        <v>O2 concentration</v>
      </c>
      <c r="G4552" s="134">
        <f>Systematic[[#This Row],[Sample]]*1000000+Systematic[[#This Row],[SubSample]]*10000+Systematic[[#This Row],[VariableIndex]]</f>
        <v>12030001</v>
      </c>
      <c r="H4552" s="134">
        <f>Systematic[[#This Row],[SampleVariableLabel]]+100*Systematic[[#This Row],[State]]</f>
        <v>12030601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12</v>
      </c>
      <c r="B4553" s="1">
        <f t="shared" si="214"/>
        <v>3</v>
      </c>
      <c r="C4553" s="1">
        <f>IF(Systematic[[#This Row],[VariableIndex]]&gt;1,C4552,IF(C4552+1=StepsPerSubsample,0,C4552+1))</f>
        <v>6</v>
      </c>
      <c r="D4553" s="1">
        <f t="shared" si="215"/>
        <v>2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O2 flux per volume</v>
      </c>
      <c r="G4553" s="134">
        <f>Systematic[[#This Row],[Sample]]*1000000+Systematic[[#This Row],[SubSample]]*10000+Systematic[[#This Row],[VariableIndex]]</f>
        <v>12030002</v>
      </c>
      <c r="H4553" s="134">
        <f>Systematic[[#This Row],[SampleVariableLabel]]+100*Systematic[[#This Row],[State]]</f>
        <v>12030602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12</v>
      </c>
      <c r="B4554" s="1">
        <f t="shared" si="214"/>
        <v>3</v>
      </c>
      <c r="C4554" s="1">
        <f>IF(Systematic[[#This Row],[VariableIndex]]&gt;1,C4553,IF(C4553+1=StepsPerSubsample,0,C4553+1))</f>
        <v>6</v>
      </c>
      <c r="D4554" s="1">
        <f t="shared" si="215"/>
        <v>3</v>
      </c>
      <c r="E4554" s="1" t="str">
        <f>INDEX(Protocol[Mark],MATCH(C4554,Protocol[Step],0))</f>
        <v>7Rot</v>
      </c>
      <c r="F4554" s="151" t="str">
        <f>INDEX(Variables[Variable],MATCH(Systematic[[#This Row],[VariableIndex]],Variables[Index],0))</f>
        <v>Specific flux</v>
      </c>
      <c r="G4554" s="134">
        <f>Systematic[[#This Row],[Sample]]*1000000+Systematic[[#This Row],[SubSample]]*10000+Systematic[[#This Row],[VariableIndex]]</f>
        <v>12030003</v>
      </c>
      <c r="H4554" s="134">
        <f>Systematic[[#This Row],[SampleVariableLabel]]+100*Systematic[[#This Row],[State]]</f>
        <v>12030603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12</v>
      </c>
      <c r="B4555" s="1">
        <f t="shared" si="214"/>
        <v>3</v>
      </c>
      <c r="C4555" s="1">
        <f>IF(Systematic[[#This Row],[VariableIndex]]&gt;1,C4554,IF(C4554+1=StepsPerSubsample,0,C4554+1))</f>
        <v>6</v>
      </c>
      <c r="D4555" s="1">
        <f t="shared" si="215"/>
        <v>4</v>
      </c>
      <c r="E4555" s="1" t="str">
        <f>INDEX(Protocol[Mark],MATCH(C4555,Protocol[Step],0))</f>
        <v>7Rot</v>
      </c>
      <c r="F4555" s="151" t="str">
        <f>INDEX(Variables[Variable],MATCH(Systematic[[#This Row],[VariableIndex]],Variables[Index],0))</f>
        <v>Flux control ratio</v>
      </c>
      <c r="G4555" s="134">
        <f>Systematic[[#This Row],[Sample]]*1000000+Systematic[[#This Row],[SubSample]]*10000+Systematic[[#This Row],[VariableIndex]]</f>
        <v>12030004</v>
      </c>
      <c r="H4555" s="134">
        <f>Systematic[[#This Row],[SampleVariableLabel]]+100*Systematic[[#This Row],[State]]</f>
        <v>12030604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12</v>
      </c>
      <c r="B4556" s="1">
        <f t="shared" si="214"/>
        <v>3</v>
      </c>
      <c r="C4556" s="1">
        <f>IF(Systematic[[#This Row],[VariableIndex]]&gt;1,C4555,IF(C4555+1=StepsPerSubsample,0,C4555+1))</f>
        <v>6</v>
      </c>
      <c r="D4556" s="1">
        <f t="shared" si="215"/>
        <v>5</v>
      </c>
      <c r="E4556" s="1" t="str">
        <f>INDEX(Protocol[Mark],MATCH(C4556,Protocol[Step],0))</f>
        <v>7Rot</v>
      </c>
      <c r="F4556" s="151" t="str">
        <f>INDEX(Variables[Variable],MATCH(Systematic[[#This Row],[VariableIndex]],Variables[Index],0))</f>
        <v>Specific flux (mt)</v>
      </c>
      <c r="G4556" s="134">
        <f>Systematic[[#This Row],[Sample]]*1000000+Systematic[[#This Row],[SubSample]]*10000+Systematic[[#This Row],[VariableIndex]]</f>
        <v>12030005</v>
      </c>
      <c r="H4556" s="134">
        <f>Systematic[[#This Row],[SampleVariableLabel]]+100*Systematic[[#This Row],[State]]</f>
        <v>12030605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12</v>
      </c>
      <c r="B4557" s="1">
        <f t="shared" si="214"/>
        <v>3</v>
      </c>
      <c r="C4557" s="1">
        <f>IF(Systematic[[#This Row],[VariableIndex]]&gt;1,C4556,IF(C4556+1=StepsPerSubsample,0,C4556+1))</f>
        <v>6</v>
      </c>
      <c r="D4557" s="1">
        <f t="shared" si="215"/>
        <v>6</v>
      </c>
      <c r="E4557" s="1" t="str">
        <f>INDEX(Protocol[Mark],MATCH(C4557,Protocol[Step],0))</f>
        <v>7Rot</v>
      </c>
      <c r="F4557" s="151" t="str">
        <f>INDEX(Variables[Variable],MATCH(Systematic[[#This Row],[VariableIndex]],Variables[Index],0))</f>
        <v>FCR (mt: ROX-corr.)</v>
      </c>
      <c r="G4557" s="134">
        <f>Systematic[[#This Row],[Sample]]*1000000+Systematic[[#This Row],[SubSample]]*10000+Systematic[[#This Row],[VariableIndex]]</f>
        <v>12030006</v>
      </c>
      <c r="H4557" s="134">
        <f>Systematic[[#This Row],[SampleVariableLabel]]+100*Systematic[[#This Row],[State]]</f>
        <v>12030606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12</v>
      </c>
      <c r="B4558" s="1">
        <f t="shared" si="214"/>
        <v>3</v>
      </c>
      <c r="C4558" s="1">
        <f>IF(Systematic[[#This Row],[VariableIndex]]&gt;1,C4557,IF(C4557+1=StepsPerSubsample,0,C4557+1))</f>
        <v>6</v>
      </c>
      <c r="D4558" s="1">
        <f t="shared" si="215"/>
        <v>7</v>
      </c>
      <c r="E4558" s="1" t="str">
        <f>INDEX(Protocol[Mark],MATCH(C4558,Protocol[Step],0))</f>
        <v>7Rot</v>
      </c>
      <c r="F4558" s="151" t="str">
        <f>INDEX(Variables[Variable],MATCH(Systematic[[#This Row],[VariableIndex]],Variables[Index],0))</f>
        <v>FCR (mt: ROX-corr.)</v>
      </c>
      <c r="G4558" s="134">
        <f>Systematic[[#This Row],[Sample]]*1000000+Systematic[[#This Row],[SubSample]]*10000+Systematic[[#This Row],[VariableIndex]]</f>
        <v>12030007</v>
      </c>
      <c r="H4558" s="134">
        <f>Systematic[[#This Row],[SampleVariableLabel]]+100*Systematic[[#This Row],[State]]</f>
        <v>12030607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12</v>
      </c>
      <c r="B4559" s="1">
        <f t="shared" si="214"/>
        <v>3</v>
      </c>
      <c r="C4559" s="1">
        <f>IF(Systematic[[#This Row],[VariableIndex]]&gt;1,C4558,IF(C4558+1=StepsPerSubsample,0,C4558+1))</f>
        <v>7</v>
      </c>
      <c r="D4559" s="1">
        <f t="shared" si="215"/>
        <v>1</v>
      </c>
      <c r="E4559" s="1" t="str">
        <f>INDEX(Protocol[Mark],MATCH(C4559,Protocol[Step],0))</f>
        <v>8S</v>
      </c>
      <c r="F4559" s="151" t="str">
        <f>INDEX(Variables[Variable],MATCH(Systematic[[#This Row],[VariableIndex]],Variables[Index],0))</f>
        <v>O2 concentration</v>
      </c>
      <c r="G4559" s="134">
        <f>Systematic[[#This Row],[Sample]]*1000000+Systematic[[#This Row],[SubSample]]*10000+Systematic[[#This Row],[VariableIndex]]</f>
        <v>12030001</v>
      </c>
      <c r="H4559" s="134">
        <f>Systematic[[#This Row],[SampleVariableLabel]]+100*Systematic[[#This Row],[State]]</f>
        <v>12030701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12</v>
      </c>
      <c r="B4560" s="1">
        <f t="shared" si="214"/>
        <v>3</v>
      </c>
      <c r="C4560" s="1">
        <f>IF(Systematic[[#This Row],[VariableIndex]]&gt;1,C4559,IF(C4559+1=StepsPerSubsample,0,C4559+1))</f>
        <v>7</v>
      </c>
      <c r="D4560" s="1">
        <f t="shared" si="215"/>
        <v>2</v>
      </c>
      <c r="E4560" s="1" t="str">
        <f>INDEX(Protocol[Mark],MATCH(C4560,Protocol[Step],0))</f>
        <v>8S</v>
      </c>
      <c r="F4560" s="151" t="str">
        <f>INDEX(Variables[Variable],MATCH(Systematic[[#This Row],[VariableIndex]],Variables[Index],0))</f>
        <v>O2 flux per volume</v>
      </c>
      <c r="G4560" s="134">
        <f>Systematic[[#This Row],[Sample]]*1000000+Systematic[[#This Row],[SubSample]]*10000+Systematic[[#This Row],[VariableIndex]]</f>
        <v>12030002</v>
      </c>
      <c r="H4560" s="134">
        <f>Systematic[[#This Row],[SampleVariableLabel]]+100*Systematic[[#This Row],[State]]</f>
        <v>12030702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12</v>
      </c>
      <c r="B4561" s="1">
        <f t="shared" si="214"/>
        <v>3</v>
      </c>
      <c r="C4561" s="1">
        <f>IF(Systematic[[#This Row],[VariableIndex]]&gt;1,C4560,IF(C4560+1=StepsPerSubsample,0,C4560+1))</f>
        <v>7</v>
      </c>
      <c r="D4561" s="1">
        <f t="shared" si="215"/>
        <v>3</v>
      </c>
      <c r="E4561" s="1" t="str">
        <f>INDEX(Protocol[Mark],MATCH(C4561,Protocol[Step],0))</f>
        <v>8S</v>
      </c>
      <c r="F4561" s="151" t="str">
        <f>INDEX(Variables[Variable],MATCH(Systematic[[#This Row],[VariableIndex]],Variables[Index],0))</f>
        <v>Specific flux</v>
      </c>
      <c r="G4561" s="134">
        <f>Systematic[[#This Row],[Sample]]*1000000+Systematic[[#This Row],[SubSample]]*10000+Systematic[[#This Row],[VariableIndex]]</f>
        <v>12030003</v>
      </c>
      <c r="H4561" s="134">
        <f>Systematic[[#This Row],[SampleVariableLabel]]+100*Systematic[[#This Row],[State]]</f>
        <v>12030703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12</v>
      </c>
      <c r="B4562" s="1">
        <f t="shared" si="214"/>
        <v>3</v>
      </c>
      <c r="C4562" s="1">
        <f>IF(Systematic[[#This Row],[VariableIndex]]&gt;1,C4561,IF(C4561+1=StepsPerSubsample,0,C4561+1))</f>
        <v>7</v>
      </c>
      <c r="D4562" s="1">
        <f t="shared" si="215"/>
        <v>4</v>
      </c>
      <c r="E4562" s="1" t="str">
        <f>INDEX(Protocol[Mark],MATCH(C4562,Protocol[Step],0))</f>
        <v>8S</v>
      </c>
      <c r="F4562" s="151" t="str">
        <f>INDEX(Variables[Variable],MATCH(Systematic[[#This Row],[VariableIndex]],Variables[Index],0))</f>
        <v>Flux control ratio</v>
      </c>
      <c r="G4562" s="134">
        <f>Systematic[[#This Row],[Sample]]*1000000+Systematic[[#This Row],[SubSample]]*10000+Systematic[[#This Row],[VariableIndex]]</f>
        <v>12030004</v>
      </c>
      <c r="H4562" s="134">
        <f>Systematic[[#This Row],[SampleVariableLabel]]+100*Systematic[[#This Row],[State]]</f>
        <v>12030704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12</v>
      </c>
      <c r="B4563" s="1">
        <f t="shared" si="214"/>
        <v>3</v>
      </c>
      <c r="C4563" s="1">
        <f>IF(Systematic[[#This Row],[VariableIndex]]&gt;1,C4562,IF(C4562+1=StepsPerSubsample,0,C4562+1))</f>
        <v>7</v>
      </c>
      <c r="D4563" s="1">
        <f t="shared" si="215"/>
        <v>5</v>
      </c>
      <c r="E4563" s="1" t="str">
        <f>INDEX(Protocol[Mark],MATCH(C4563,Protocol[Step],0))</f>
        <v>8S</v>
      </c>
      <c r="F4563" s="151" t="str">
        <f>INDEX(Variables[Variable],MATCH(Systematic[[#This Row],[VariableIndex]],Variables[Index],0))</f>
        <v>Specific flux (mt)</v>
      </c>
      <c r="G4563" s="134">
        <f>Systematic[[#This Row],[Sample]]*1000000+Systematic[[#This Row],[SubSample]]*10000+Systematic[[#This Row],[VariableIndex]]</f>
        <v>12030005</v>
      </c>
      <c r="H4563" s="134">
        <f>Systematic[[#This Row],[SampleVariableLabel]]+100*Systematic[[#This Row],[State]]</f>
        <v>12030705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12</v>
      </c>
      <c r="B4564" s="1">
        <f t="shared" si="214"/>
        <v>3</v>
      </c>
      <c r="C4564" s="1">
        <f>IF(Systematic[[#This Row],[VariableIndex]]&gt;1,C4563,IF(C4563+1=StepsPerSubsample,0,C4563+1))</f>
        <v>7</v>
      </c>
      <c r="D4564" s="1">
        <f t="shared" si="215"/>
        <v>6</v>
      </c>
      <c r="E4564" s="1" t="str">
        <f>INDEX(Protocol[Mark],MATCH(C4564,Protocol[Step],0))</f>
        <v>8S</v>
      </c>
      <c r="F4564" s="151" t="str">
        <f>INDEX(Variables[Variable],MATCH(Systematic[[#This Row],[VariableIndex]],Variables[Index],0))</f>
        <v>FCR (mt: ROX-corr.)</v>
      </c>
      <c r="G4564" s="134">
        <f>Systematic[[#This Row],[Sample]]*1000000+Systematic[[#This Row],[SubSample]]*10000+Systematic[[#This Row],[VariableIndex]]</f>
        <v>12030006</v>
      </c>
      <c r="H4564" s="134">
        <f>Systematic[[#This Row],[SampleVariableLabel]]+100*Systematic[[#This Row],[State]]</f>
        <v>12030706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12</v>
      </c>
      <c r="B4565" s="1">
        <f t="shared" si="214"/>
        <v>3</v>
      </c>
      <c r="C4565" s="1">
        <f>IF(Systematic[[#This Row],[VariableIndex]]&gt;1,C4564,IF(C4564+1=StepsPerSubsample,0,C4564+1))</f>
        <v>7</v>
      </c>
      <c r="D4565" s="1">
        <f t="shared" si="215"/>
        <v>7</v>
      </c>
      <c r="E4565" s="1" t="str">
        <f>INDEX(Protocol[Mark],MATCH(C4565,Protocol[Step],0))</f>
        <v>8S</v>
      </c>
      <c r="F4565" s="151" t="str">
        <f>INDEX(Variables[Variable],MATCH(Systematic[[#This Row],[VariableIndex]],Variables[Index],0))</f>
        <v>FCR (mt: ROX-corr.)</v>
      </c>
      <c r="G4565" s="134">
        <f>Systematic[[#This Row],[Sample]]*1000000+Systematic[[#This Row],[SubSample]]*10000+Systematic[[#This Row],[VariableIndex]]</f>
        <v>12030007</v>
      </c>
      <c r="H4565" s="134">
        <f>Systematic[[#This Row],[SampleVariableLabel]]+100*Systematic[[#This Row],[State]]</f>
        <v>12030707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12</v>
      </c>
      <c r="B4566" s="1">
        <f t="shared" si="214"/>
        <v>3</v>
      </c>
      <c r="C4566" s="1">
        <f>IF(Systematic[[#This Row],[VariableIndex]]&gt;1,C4565,IF(C4565+1=StepsPerSubsample,0,C4565+1))</f>
        <v>8</v>
      </c>
      <c r="D4566" s="1">
        <f t="shared" si="215"/>
        <v>1</v>
      </c>
      <c r="E4566" s="1" t="str">
        <f>INDEX(Protocol[Mark],MATCH(C4566,Protocol[Step],0))</f>
        <v>9Dig</v>
      </c>
      <c r="F4566" s="151" t="str">
        <f>INDEX(Variables[Variable],MATCH(Systematic[[#This Row],[VariableIndex]],Variables[Index],0))</f>
        <v>O2 concentration</v>
      </c>
      <c r="G4566" s="134">
        <f>Systematic[[#This Row],[Sample]]*1000000+Systematic[[#This Row],[SubSample]]*10000+Systematic[[#This Row],[VariableIndex]]</f>
        <v>12030001</v>
      </c>
      <c r="H4566" s="134">
        <f>Systematic[[#This Row],[SampleVariableLabel]]+100*Systematic[[#This Row],[State]]</f>
        <v>12030801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12</v>
      </c>
      <c r="B4567" s="1">
        <f t="shared" si="214"/>
        <v>3</v>
      </c>
      <c r="C4567" s="1">
        <f>IF(Systematic[[#This Row],[VariableIndex]]&gt;1,C4566,IF(C4566+1=StepsPerSubsample,0,C4566+1))</f>
        <v>8</v>
      </c>
      <c r="D4567" s="1">
        <f t="shared" si="215"/>
        <v>2</v>
      </c>
      <c r="E4567" s="1" t="str">
        <f>INDEX(Protocol[Mark],MATCH(C4567,Protocol[Step],0))</f>
        <v>9Dig</v>
      </c>
      <c r="F4567" s="151" t="str">
        <f>INDEX(Variables[Variable],MATCH(Systematic[[#This Row],[VariableIndex]],Variables[Index],0))</f>
        <v>O2 flux per volume</v>
      </c>
      <c r="G4567" s="134">
        <f>Systematic[[#This Row],[Sample]]*1000000+Systematic[[#This Row],[SubSample]]*10000+Systematic[[#This Row],[VariableIndex]]</f>
        <v>12030002</v>
      </c>
      <c r="H4567" s="134">
        <f>Systematic[[#This Row],[SampleVariableLabel]]+100*Systematic[[#This Row],[State]]</f>
        <v>12030802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12</v>
      </c>
      <c r="B4568" s="1">
        <f t="shared" si="214"/>
        <v>3</v>
      </c>
      <c r="C4568" s="1">
        <f>IF(Systematic[[#This Row],[VariableIndex]]&gt;1,C4567,IF(C4567+1=StepsPerSubsample,0,C4567+1))</f>
        <v>8</v>
      </c>
      <c r="D4568" s="1">
        <f t="shared" si="215"/>
        <v>3</v>
      </c>
      <c r="E4568" s="1" t="str">
        <f>INDEX(Protocol[Mark],MATCH(C4568,Protocol[Step],0))</f>
        <v>9Dig</v>
      </c>
      <c r="F4568" s="151" t="str">
        <f>INDEX(Variables[Variable],MATCH(Systematic[[#This Row],[VariableIndex]],Variables[Index],0))</f>
        <v>Specific flux</v>
      </c>
      <c r="G4568" s="134">
        <f>Systematic[[#This Row],[Sample]]*1000000+Systematic[[#This Row],[SubSample]]*10000+Systematic[[#This Row],[VariableIndex]]</f>
        <v>12030003</v>
      </c>
      <c r="H4568" s="134">
        <f>Systematic[[#This Row],[SampleVariableLabel]]+100*Systematic[[#This Row],[State]]</f>
        <v>12030803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12</v>
      </c>
      <c r="B4569" s="1">
        <f t="shared" si="214"/>
        <v>3</v>
      </c>
      <c r="C4569" s="1">
        <f>IF(Systematic[[#This Row],[VariableIndex]]&gt;1,C4568,IF(C4568+1=StepsPerSubsample,0,C4568+1))</f>
        <v>8</v>
      </c>
      <c r="D4569" s="1">
        <f t="shared" si="215"/>
        <v>4</v>
      </c>
      <c r="E4569" s="1" t="str">
        <f>INDEX(Protocol[Mark],MATCH(C4569,Protocol[Step],0))</f>
        <v>9Dig</v>
      </c>
      <c r="F4569" s="151" t="str">
        <f>INDEX(Variables[Variable],MATCH(Systematic[[#This Row],[VariableIndex]],Variables[Index],0))</f>
        <v>Flux control ratio</v>
      </c>
      <c r="G4569" s="134">
        <f>Systematic[[#This Row],[Sample]]*1000000+Systematic[[#This Row],[SubSample]]*10000+Systematic[[#This Row],[VariableIndex]]</f>
        <v>12030004</v>
      </c>
      <c r="H4569" s="134">
        <f>Systematic[[#This Row],[SampleVariableLabel]]+100*Systematic[[#This Row],[State]]</f>
        <v>12030804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12</v>
      </c>
      <c r="B4570" s="1">
        <f t="shared" si="214"/>
        <v>3</v>
      </c>
      <c r="C4570" s="1">
        <f>IF(Systematic[[#This Row],[VariableIndex]]&gt;1,C4569,IF(C4569+1=StepsPerSubsample,0,C4569+1))</f>
        <v>8</v>
      </c>
      <c r="D4570" s="1">
        <f t="shared" si="215"/>
        <v>5</v>
      </c>
      <c r="E4570" s="1" t="str">
        <f>INDEX(Protocol[Mark],MATCH(C4570,Protocol[Step],0))</f>
        <v>9Dig</v>
      </c>
      <c r="F4570" s="151" t="str">
        <f>INDEX(Variables[Variable],MATCH(Systematic[[#This Row],[VariableIndex]],Variables[Index],0))</f>
        <v>Specific flux (mt)</v>
      </c>
      <c r="G4570" s="134">
        <f>Systematic[[#This Row],[Sample]]*1000000+Systematic[[#This Row],[SubSample]]*10000+Systematic[[#This Row],[VariableIndex]]</f>
        <v>12030005</v>
      </c>
      <c r="H4570" s="134">
        <f>Systematic[[#This Row],[SampleVariableLabel]]+100*Systematic[[#This Row],[State]]</f>
        <v>12030805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12</v>
      </c>
      <c r="B4571" s="1">
        <f t="shared" si="214"/>
        <v>3</v>
      </c>
      <c r="C4571" s="1">
        <f>IF(Systematic[[#This Row],[VariableIndex]]&gt;1,C4570,IF(C4570+1=StepsPerSubsample,0,C4570+1))</f>
        <v>8</v>
      </c>
      <c r="D4571" s="1">
        <f t="shared" si="215"/>
        <v>6</v>
      </c>
      <c r="E4571" s="1" t="str">
        <f>INDEX(Protocol[Mark],MATCH(C4571,Protocol[Step],0))</f>
        <v>9Dig</v>
      </c>
      <c r="F4571" s="151" t="str">
        <f>INDEX(Variables[Variable],MATCH(Systematic[[#This Row],[VariableIndex]],Variables[Index],0))</f>
        <v>FCR (mt: ROX-corr.)</v>
      </c>
      <c r="G4571" s="134">
        <f>Systematic[[#This Row],[Sample]]*1000000+Systematic[[#This Row],[SubSample]]*10000+Systematic[[#This Row],[VariableIndex]]</f>
        <v>12030006</v>
      </c>
      <c r="H4571" s="134">
        <f>Systematic[[#This Row],[SampleVariableLabel]]+100*Systematic[[#This Row],[State]]</f>
        <v>12030806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12</v>
      </c>
      <c r="B4572" s="1">
        <f t="shared" si="214"/>
        <v>3</v>
      </c>
      <c r="C4572" s="1">
        <f>IF(Systematic[[#This Row],[VariableIndex]]&gt;1,C4571,IF(C4571+1=StepsPerSubsample,0,C4571+1))</f>
        <v>8</v>
      </c>
      <c r="D4572" s="1">
        <f t="shared" si="215"/>
        <v>7</v>
      </c>
      <c r="E4572" s="1" t="str">
        <f>INDEX(Protocol[Mark],MATCH(C4572,Protocol[Step],0))</f>
        <v>9Dig</v>
      </c>
      <c r="F4572" s="151" t="str">
        <f>INDEX(Variables[Variable],MATCH(Systematic[[#This Row],[VariableIndex]],Variables[Index],0))</f>
        <v>FCR (mt: ROX-corr.)</v>
      </c>
      <c r="G4572" s="134">
        <f>Systematic[[#This Row],[Sample]]*1000000+Systematic[[#This Row],[SubSample]]*10000+Systematic[[#This Row],[VariableIndex]]</f>
        <v>12030007</v>
      </c>
      <c r="H4572" s="134">
        <f>Systematic[[#This Row],[SampleVariableLabel]]+100*Systematic[[#This Row],[State]]</f>
        <v>12030807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12</v>
      </c>
      <c r="B4573" s="1">
        <f t="shared" si="214"/>
        <v>3</v>
      </c>
      <c r="C4573" s="1">
        <f>IF(Systematic[[#This Row],[VariableIndex]]&gt;1,C4572,IF(C4572+1=StepsPerSubsample,0,C4572+1))</f>
        <v>9</v>
      </c>
      <c r="D4573" s="1">
        <f t="shared" si="215"/>
        <v>1</v>
      </c>
      <c r="E4573" s="1" t="str">
        <f>INDEX(Protocol[Mark],MATCH(C4573,Protocol[Step],0))</f>
        <v>9U</v>
      </c>
      <c r="F4573" s="151" t="str">
        <f>INDEX(Variables[Variable],MATCH(Systematic[[#This Row],[VariableIndex]],Variables[Index],0))</f>
        <v>O2 concentration</v>
      </c>
      <c r="G4573" s="134">
        <f>Systematic[[#This Row],[Sample]]*1000000+Systematic[[#This Row],[SubSample]]*10000+Systematic[[#This Row],[VariableIndex]]</f>
        <v>12030001</v>
      </c>
      <c r="H4573" s="134">
        <f>Systematic[[#This Row],[SampleVariableLabel]]+100*Systematic[[#This Row],[State]]</f>
        <v>12030901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12</v>
      </c>
      <c r="B4574" s="1">
        <f t="shared" si="214"/>
        <v>3</v>
      </c>
      <c r="C4574" s="1">
        <f>IF(Systematic[[#This Row],[VariableIndex]]&gt;1,C4573,IF(C4573+1=StepsPerSubsample,0,C4573+1))</f>
        <v>9</v>
      </c>
      <c r="D4574" s="1">
        <f t="shared" si="215"/>
        <v>2</v>
      </c>
      <c r="E4574" s="1" t="str">
        <f>INDEX(Protocol[Mark],MATCH(C4574,Protocol[Step],0))</f>
        <v>9U</v>
      </c>
      <c r="F4574" s="151" t="str">
        <f>INDEX(Variables[Variable],MATCH(Systematic[[#This Row],[VariableIndex]],Variables[Index],0))</f>
        <v>O2 flux per volume</v>
      </c>
      <c r="G4574" s="134">
        <f>Systematic[[#This Row],[Sample]]*1000000+Systematic[[#This Row],[SubSample]]*10000+Systematic[[#This Row],[VariableIndex]]</f>
        <v>12030002</v>
      </c>
      <c r="H4574" s="134">
        <f>Systematic[[#This Row],[SampleVariableLabel]]+100*Systematic[[#This Row],[State]]</f>
        <v>12030902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12</v>
      </c>
      <c r="B4575" s="1">
        <f t="shared" si="214"/>
        <v>3</v>
      </c>
      <c r="C4575" s="1">
        <f>IF(Systematic[[#This Row],[VariableIndex]]&gt;1,C4574,IF(C4574+1=StepsPerSubsample,0,C4574+1))</f>
        <v>9</v>
      </c>
      <c r="D4575" s="1">
        <f t="shared" si="215"/>
        <v>3</v>
      </c>
      <c r="E4575" s="1" t="str">
        <f>INDEX(Protocol[Mark],MATCH(C4575,Protocol[Step],0))</f>
        <v>9U</v>
      </c>
      <c r="F4575" s="151" t="str">
        <f>INDEX(Variables[Variable],MATCH(Systematic[[#This Row],[VariableIndex]],Variables[Index],0))</f>
        <v>Specific flux</v>
      </c>
      <c r="G4575" s="134">
        <f>Systematic[[#This Row],[Sample]]*1000000+Systematic[[#This Row],[SubSample]]*10000+Systematic[[#This Row],[VariableIndex]]</f>
        <v>12030003</v>
      </c>
      <c r="H4575" s="134">
        <f>Systematic[[#This Row],[SampleVariableLabel]]+100*Systematic[[#This Row],[State]]</f>
        <v>12030903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12</v>
      </c>
      <c r="B4576" s="1">
        <f t="shared" si="214"/>
        <v>3</v>
      </c>
      <c r="C4576" s="1">
        <f>IF(Systematic[[#This Row],[VariableIndex]]&gt;1,C4575,IF(C4575+1=StepsPerSubsample,0,C4575+1))</f>
        <v>9</v>
      </c>
      <c r="D4576" s="1">
        <f t="shared" si="215"/>
        <v>4</v>
      </c>
      <c r="E4576" s="1" t="str">
        <f>INDEX(Protocol[Mark],MATCH(C4576,Protocol[Step],0))</f>
        <v>9U</v>
      </c>
      <c r="F4576" s="151" t="str">
        <f>INDEX(Variables[Variable],MATCH(Systematic[[#This Row],[VariableIndex]],Variables[Index],0))</f>
        <v>Flux control ratio</v>
      </c>
      <c r="G4576" s="134">
        <f>Systematic[[#This Row],[Sample]]*1000000+Systematic[[#This Row],[SubSample]]*10000+Systematic[[#This Row],[VariableIndex]]</f>
        <v>12030004</v>
      </c>
      <c r="H4576" s="134">
        <f>Systematic[[#This Row],[SampleVariableLabel]]+100*Systematic[[#This Row],[State]]</f>
        <v>12030904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12</v>
      </c>
      <c r="B4577" s="1">
        <f t="shared" si="214"/>
        <v>3</v>
      </c>
      <c r="C4577" s="1">
        <f>IF(Systematic[[#This Row],[VariableIndex]]&gt;1,C4576,IF(C4576+1=StepsPerSubsample,0,C4576+1))</f>
        <v>9</v>
      </c>
      <c r="D4577" s="1">
        <f t="shared" si="215"/>
        <v>5</v>
      </c>
      <c r="E4577" s="1" t="str">
        <f>INDEX(Protocol[Mark],MATCH(C4577,Protocol[Step],0))</f>
        <v>9U</v>
      </c>
      <c r="F4577" s="151" t="str">
        <f>INDEX(Variables[Variable],MATCH(Systematic[[#This Row],[VariableIndex]],Variables[Index],0))</f>
        <v>Specific flux (mt)</v>
      </c>
      <c r="G4577" s="134">
        <f>Systematic[[#This Row],[Sample]]*1000000+Systematic[[#This Row],[SubSample]]*10000+Systematic[[#This Row],[VariableIndex]]</f>
        <v>12030005</v>
      </c>
      <c r="H4577" s="134">
        <f>Systematic[[#This Row],[SampleVariableLabel]]+100*Systematic[[#This Row],[State]]</f>
        <v>12030905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12</v>
      </c>
      <c r="B4578" s="1">
        <f t="shared" si="214"/>
        <v>3</v>
      </c>
      <c r="C4578" s="1">
        <f>IF(Systematic[[#This Row],[VariableIndex]]&gt;1,C4577,IF(C4577+1=StepsPerSubsample,0,C4577+1))</f>
        <v>9</v>
      </c>
      <c r="D4578" s="1">
        <f t="shared" si="215"/>
        <v>6</v>
      </c>
      <c r="E4578" s="1" t="str">
        <f>INDEX(Protocol[Mark],MATCH(C4578,Protocol[Step],0))</f>
        <v>9U</v>
      </c>
      <c r="F4578" s="151" t="str">
        <f>INDEX(Variables[Variable],MATCH(Systematic[[#This Row],[VariableIndex]],Variables[Index],0))</f>
        <v>FCR (mt: ROX-corr.)</v>
      </c>
      <c r="G4578" s="134">
        <f>Systematic[[#This Row],[Sample]]*1000000+Systematic[[#This Row],[SubSample]]*10000+Systematic[[#This Row],[VariableIndex]]</f>
        <v>12030006</v>
      </c>
      <c r="H4578" s="134">
        <f>Systematic[[#This Row],[SampleVariableLabel]]+100*Systematic[[#This Row],[State]]</f>
        <v>12030906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12</v>
      </c>
      <c r="B4579" s="1">
        <f t="shared" si="214"/>
        <v>3</v>
      </c>
      <c r="C4579" s="1">
        <f>IF(Systematic[[#This Row],[VariableIndex]]&gt;1,C4578,IF(C4578+1=StepsPerSubsample,0,C4578+1))</f>
        <v>9</v>
      </c>
      <c r="D4579" s="1">
        <f t="shared" si="215"/>
        <v>7</v>
      </c>
      <c r="E4579" s="1" t="str">
        <f>INDEX(Protocol[Mark],MATCH(C4579,Protocol[Step],0))</f>
        <v>9U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12030007</v>
      </c>
      <c r="H4579" s="134">
        <f>Systematic[[#This Row],[SampleVariableLabel]]+100*Systematic[[#This Row],[State]]</f>
        <v>12030907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12</v>
      </c>
      <c r="B4580" s="1">
        <f t="shared" si="214"/>
        <v>3</v>
      </c>
      <c r="C4580" s="1">
        <f>IF(Systematic[[#This Row],[VariableIndex]]&gt;1,C4579,IF(C4579+1=StepsPerSubsample,0,C4579+1))</f>
        <v>10</v>
      </c>
      <c r="D4580" s="1">
        <f t="shared" si="215"/>
        <v>1</v>
      </c>
      <c r="E4580" s="1" t="str">
        <f>INDEX(Protocol[Mark],MATCH(C4580,Protocol[Step],0))</f>
        <v>9c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12030001</v>
      </c>
      <c r="H4580" s="134">
        <f>Systematic[[#This Row],[SampleVariableLabel]]+100*Systematic[[#This Row],[State]]</f>
        <v>12031001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12</v>
      </c>
      <c r="B4581" s="1">
        <f t="shared" si="214"/>
        <v>3</v>
      </c>
      <c r="C4581" s="1">
        <f>IF(Systematic[[#This Row],[VariableIndex]]&gt;1,C4580,IF(C4580+1=StepsPerSubsample,0,C4580+1))</f>
        <v>10</v>
      </c>
      <c r="D4581" s="1">
        <f t="shared" si="215"/>
        <v>2</v>
      </c>
      <c r="E4581" s="1" t="str">
        <f>INDEX(Protocol[Mark],MATCH(C4581,Protocol[Step],0))</f>
        <v>9c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12030002</v>
      </c>
      <c r="H4581" s="134">
        <f>Systematic[[#This Row],[SampleVariableLabel]]+100*Systematic[[#This Row],[State]]</f>
        <v>12031002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12</v>
      </c>
      <c r="B4582" s="1">
        <f t="shared" si="214"/>
        <v>3</v>
      </c>
      <c r="C4582" s="1">
        <f>IF(Systematic[[#This Row],[VariableIndex]]&gt;1,C4581,IF(C4581+1=StepsPerSubsample,0,C4581+1))</f>
        <v>10</v>
      </c>
      <c r="D4582" s="1">
        <f t="shared" si="215"/>
        <v>3</v>
      </c>
      <c r="E4582" s="1" t="str">
        <f>INDEX(Protocol[Mark],MATCH(C4582,Protocol[Step],0))</f>
        <v>9c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12030003</v>
      </c>
      <c r="H4582" s="134">
        <f>Systematic[[#This Row],[SampleVariableLabel]]+100*Systematic[[#This Row],[State]]</f>
        <v>12031003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12</v>
      </c>
      <c r="B4583" s="1">
        <f t="shared" si="214"/>
        <v>3</v>
      </c>
      <c r="C4583" s="1">
        <f>IF(Systematic[[#This Row],[VariableIndex]]&gt;1,C4582,IF(C4582+1=StepsPerSubsample,0,C4582+1))</f>
        <v>10</v>
      </c>
      <c r="D4583" s="1">
        <f t="shared" si="215"/>
        <v>4</v>
      </c>
      <c r="E4583" s="1" t="str">
        <f>INDEX(Protocol[Mark],MATCH(C4583,Protocol[Step],0))</f>
        <v>9c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12030004</v>
      </c>
      <c r="H4583" s="134">
        <f>Systematic[[#This Row],[SampleVariableLabel]]+100*Systematic[[#This Row],[State]]</f>
        <v>12031004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12</v>
      </c>
      <c r="B4584" s="1">
        <f t="shared" si="214"/>
        <v>3</v>
      </c>
      <c r="C4584" s="1">
        <f>IF(Systematic[[#This Row],[VariableIndex]]&gt;1,C4583,IF(C4583+1=StepsPerSubsample,0,C4583+1))</f>
        <v>10</v>
      </c>
      <c r="D4584" s="1">
        <f t="shared" si="215"/>
        <v>5</v>
      </c>
      <c r="E4584" s="1" t="str">
        <f>INDEX(Protocol[Mark],MATCH(C4584,Protocol[Step],0))</f>
        <v>9c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12030005</v>
      </c>
      <c r="H4584" s="134">
        <f>Systematic[[#This Row],[SampleVariableLabel]]+100*Systematic[[#This Row],[State]]</f>
        <v>12031005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12</v>
      </c>
      <c r="B4585" s="1">
        <f t="shared" ref="B4585:B4648" si="217">IF(OR(C4585&gt;0,D4585&gt;1),B4584,IF(B4584=SubsamplesPerSample,1,B4584+1))</f>
        <v>3</v>
      </c>
      <c r="C4585" s="1">
        <f>IF(Systematic[[#This Row],[VariableIndex]]&gt;1,C4584,IF(C4584+1=StepsPerSubsample,0,C4584+1))</f>
        <v>10</v>
      </c>
      <c r="D4585" s="1">
        <f t="shared" si="215"/>
        <v>6</v>
      </c>
      <c r="E4585" s="1" t="str">
        <f>INDEX(Protocol[Mark],MATCH(C4585,Protocol[Step],0))</f>
        <v>9c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12030006</v>
      </c>
      <c r="H4585" s="134">
        <f>Systematic[[#This Row],[SampleVariableLabel]]+100*Systematic[[#This Row],[State]]</f>
        <v>12031006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12</v>
      </c>
      <c r="B4586" s="1">
        <f t="shared" si="217"/>
        <v>3</v>
      </c>
      <c r="C4586" s="1">
        <f>IF(Systematic[[#This Row],[VariableIndex]]&gt;1,C4585,IF(C4585+1=StepsPerSubsample,0,C4585+1))</f>
        <v>10</v>
      </c>
      <c r="D4586" s="1">
        <f t="shared" si="215"/>
        <v>7</v>
      </c>
      <c r="E4586" s="1" t="str">
        <f>INDEX(Protocol[Mark],MATCH(C4586,Protocol[Step],0))</f>
        <v>9c</v>
      </c>
      <c r="F4586" s="151" t="str">
        <f>INDEX(Variables[Variable],MATCH(Systematic[[#This Row],[VariableIndex]],Variables[Index],0))</f>
        <v>FCR (mt: ROX-corr.)</v>
      </c>
      <c r="G4586" s="134">
        <f>Systematic[[#This Row],[Sample]]*1000000+Systematic[[#This Row],[SubSample]]*10000+Systematic[[#This Row],[VariableIndex]]</f>
        <v>12030007</v>
      </c>
      <c r="H4586" s="134">
        <f>Systematic[[#This Row],[SampleVariableLabel]]+100*Systematic[[#This Row],[State]]</f>
        <v>12031007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12</v>
      </c>
      <c r="B4587" s="1">
        <f t="shared" si="217"/>
        <v>3</v>
      </c>
      <c r="C4587" s="1">
        <f>IF(Systematic[[#This Row],[VariableIndex]]&gt;1,C4586,IF(C4586+1=StepsPerSubsample,0,C4586+1))</f>
        <v>11</v>
      </c>
      <c r="D4587" s="1">
        <f t="shared" si="215"/>
        <v>1</v>
      </c>
      <c r="E4587" s="1" t="str">
        <f>INDEX(Protocol[Mark],MATCH(C4587,Protocol[Step],0))</f>
        <v>10Ama</v>
      </c>
      <c r="F4587" s="151" t="str">
        <f>INDEX(Variables[Variable],MATCH(Systematic[[#This Row],[VariableIndex]],Variables[Index],0))</f>
        <v>O2 concentration</v>
      </c>
      <c r="G4587" s="134">
        <f>Systematic[[#This Row],[Sample]]*1000000+Systematic[[#This Row],[SubSample]]*10000+Systematic[[#This Row],[VariableIndex]]</f>
        <v>12030001</v>
      </c>
      <c r="H4587" s="134">
        <f>Systematic[[#This Row],[SampleVariableLabel]]+100*Systematic[[#This Row],[State]]</f>
        <v>12031101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12</v>
      </c>
      <c r="B4588" s="1">
        <f t="shared" si="217"/>
        <v>3</v>
      </c>
      <c r="C4588" s="1">
        <f>IF(Systematic[[#This Row],[VariableIndex]]&gt;1,C4587,IF(C4587+1=StepsPerSubsample,0,C4587+1))</f>
        <v>11</v>
      </c>
      <c r="D4588" s="1">
        <f t="shared" si="215"/>
        <v>2</v>
      </c>
      <c r="E4588" s="1" t="str">
        <f>INDEX(Protocol[Mark],MATCH(C4588,Protocol[Step],0))</f>
        <v>10Ama</v>
      </c>
      <c r="F4588" s="151" t="str">
        <f>INDEX(Variables[Variable],MATCH(Systematic[[#This Row],[VariableIndex]],Variables[Index],0))</f>
        <v>O2 flux per volume</v>
      </c>
      <c r="G4588" s="134">
        <f>Systematic[[#This Row],[Sample]]*1000000+Systematic[[#This Row],[SubSample]]*10000+Systematic[[#This Row],[VariableIndex]]</f>
        <v>12030002</v>
      </c>
      <c r="H4588" s="134">
        <f>Systematic[[#This Row],[SampleVariableLabel]]+100*Systematic[[#This Row],[State]]</f>
        <v>12031102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12</v>
      </c>
      <c r="B4589" s="1">
        <f t="shared" si="217"/>
        <v>3</v>
      </c>
      <c r="C4589" s="1">
        <f>IF(Systematic[[#This Row],[VariableIndex]]&gt;1,C4588,IF(C4588+1=StepsPerSubsample,0,C4588+1))</f>
        <v>11</v>
      </c>
      <c r="D4589" s="1">
        <f t="shared" si="215"/>
        <v>3</v>
      </c>
      <c r="E4589" s="1" t="str">
        <f>INDEX(Protocol[Mark],MATCH(C4589,Protocol[Step],0))</f>
        <v>10Ama</v>
      </c>
      <c r="F4589" s="151" t="str">
        <f>INDEX(Variables[Variable],MATCH(Systematic[[#This Row],[VariableIndex]],Variables[Index],0))</f>
        <v>Specific flux</v>
      </c>
      <c r="G4589" s="134">
        <f>Systematic[[#This Row],[Sample]]*1000000+Systematic[[#This Row],[SubSample]]*10000+Systematic[[#This Row],[VariableIndex]]</f>
        <v>12030003</v>
      </c>
      <c r="H4589" s="134">
        <f>Systematic[[#This Row],[SampleVariableLabel]]+100*Systematic[[#This Row],[State]]</f>
        <v>12031103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12</v>
      </c>
      <c r="B4590" s="1">
        <f t="shared" si="217"/>
        <v>3</v>
      </c>
      <c r="C4590" s="1">
        <f>IF(Systematic[[#This Row],[VariableIndex]]&gt;1,C4589,IF(C4589+1=StepsPerSubsample,0,C4589+1))</f>
        <v>11</v>
      </c>
      <c r="D4590" s="1">
        <f t="shared" si="215"/>
        <v>4</v>
      </c>
      <c r="E4590" s="1" t="str">
        <f>INDEX(Protocol[Mark],MATCH(C4590,Protocol[Step],0))</f>
        <v>10Ama</v>
      </c>
      <c r="F4590" s="151" t="str">
        <f>INDEX(Variables[Variable],MATCH(Systematic[[#This Row],[VariableIndex]],Variables[Index],0))</f>
        <v>Flux control ratio</v>
      </c>
      <c r="G4590" s="134">
        <f>Systematic[[#This Row],[Sample]]*1000000+Systematic[[#This Row],[SubSample]]*10000+Systematic[[#This Row],[VariableIndex]]</f>
        <v>12030004</v>
      </c>
      <c r="H4590" s="134">
        <f>Systematic[[#This Row],[SampleVariableLabel]]+100*Systematic[[#This Row],[State]]</f>
        <v>12031104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12</v>
      </c>
      <c r="B4591" s="1">
        <f t="shared" si="217"/>
        <v>3</v>
      </c>
      <c r="C4591" s="1">
        <f>IF(Systematic[[#This Row],[VariableIndex]]&gt;1,C4590,IF(C4590+1=StepsPerSubsample,0,C4590+1))</f>
        <v>11</v>
      </c>
      <c r="D4591" s="1">
        <f t="shared" si="215"/>
        <v>5</v>
      </c>
      <c r="E4591" s="1" t="str">
        <f>INDEX(Protocol[Mark],MATCH(C4591,Protocol[Step],0))</f>
        <v>10Ama</v>
      </c>
      <c r="F4591" s="151" t="str">
        <f>INDEX(Variables[Variable],MATCH(Systematic[[#This Row],[VariableIndex]],Variables[Index],0))</f>
        <v>Specific flux (mt)</v>
      </c>
      <c r="G4591" s="134">
        <f>Systematic[[#This Row],[Sample]]*1000000+Systematic[[#This Row],[SubSample]]*10000+Systematic[[#This Row],[VariableIndex]]</f>
        <v>12030005</v>
      </c>
      <c r="H4591" s="134">
        <f>Systematic[[#This Row],[SampleVariableLabel]]+100*Systematic[[#This Row],[State]]</f>
        <v>12031105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12</v>
      </c>
      <c r="B4592" s="1">
        <f t="shared" si="217"/>
        <v>3</v>
      </c>
      <c r="C4592" s="1">
        <f>IF(Systematic[[#This Row],[VariableIndex]]&gt;1,C4591,IF(C4591+1=StepsPerSubsample,0,C4591+1))</f>
        <v>11</v>
      </c>
      <c r="D4592" s="1">
        <f t="shared" si="215"/>
        <v>6</v>
      </c>
      <c r="E4592" s="1" t="str">
        <f>INDEX(Protocol[Mark],MATCH(C4592,Protocol[Step],0))</f>
        <v>10Ama</v>
      </c>
      <c r="F4592" s="151" t="str">
        <f>INDEX(Variables[Variable],MATCH(Systematic[[#This Row],[VariableIndex]],Variables[Index],0))</f>
        <v>FCR (mt: ROX-corr.)</v>
      </c>
      <c r="G4592" s="134">
        <f>Systematic[[#This Row],[Sample]]*1000000+Systematic[[#This Row],[SubSample]]*10000+Systematic[[#This Row],[VariableIndex]]</f>
        <v>12030006</v>
      </c>
      <c r="H4592" s="134">
        <f>Systematic[[#This Row],[SampleVariableLabel]]+100*Systematic[[#This Row],[State]]</f>
        <v>12031106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12</v>
      </c>
      <c r="B4593" s="1">
        <f t="shared" si="217"/>
        <v>3</v>
      </c>
      <c r="C4593" s="1">
        <f>IF(Systematic[[#This Row],[VariableIndex]]&gt;1,C4592,IF(C4592+1=StepsPerSubsample,0,C4592+1))</f>
        <v>11</v>
      </c>
      <c r="D4593" s="1">
        <f t="shared" si="215"/>
        <v>7</v>
      </c>
      <c r="E4593" s="1" t="str">
        <f>INDEX(Protocol[Mark],MATCH(C4593,Protocol[Step],0))</f>
        <v>10Ama</v>
      </c>
      <c r="F4593" s="151" t="str">
        <f>INDEX(Variables[Variable],MATCH(Systematic[[#This Row],[VariableIndex]],Variables[Index],0))</f>
        <v>FCR (mt: ROX-corr.)</v>
      </c>
      <c r="G4593" s="134">
        <f>Systematic[[#This Row],[Sample]]*1000000+Systematic[[#This Row],[SubSample]]*10000+Systematic[[#This Row],[VariableIndex]]</f>
        <v>12030007</v>
      </c>
      <c r="H4593" s="134">
        <f>Systematic[[#This Row],[SampleVariableLabel]]+100*Systematic[[#This Row],[State]]</f>
        <v>12031107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12</v>
      </c>
      <c r="B4594" s="1">
        <f t="shared" si="217"/>
        <v>3</v>
      </c>
      <c r="C4594" s="1">
        <f>IF(Systematic[[#This Row],[VariableIndex]]&gt;1,C4593,IF(C4593+1=StepsPerSubsample,0,C4593+1))</f>
        <v>12</v>
      </c>
      <c r="D4594" s="1">
        <f t="shared" si="215"/>
        <v>1</v>
      </c>
      <c r="E4594" s="1" t="str">
        <f>INDEX(Protocol[Mark],MATCH(C4594,Protocol[Step],0))</f>
        <v>11AsTm</v>
      </c>
      <c r="F4594" s="151" t="str">
        <f>INDEX(Variables[Variable],MATCH(Systematic[[#This Row],[VariableIndex]],Variables[Index],0))</f>
        <v>O2 concentration</v>
      </c>
      <c r="G4594" s="134">
        <f>Systematic[[#This Row],[Sample]]*1000000+Systematic[[#This Row],[SubSample]]*10000+Systematic[[#This Row],[VariableIndex]]</f>
        <v>12030001</v>
      </c>
      <c r="H4594" s="134">
        <f>Systematic[[#This Row],[SampleVariableLabel]]+100*Systematic[[#This Row],[State]]</f>
        <v>12031201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12</v>
      </c>
      <c r="B4595" s="1">
        <f t="shared" si="217"/>
        <v>3</v>
      </c>
      <c r="C4595" s="1">
        <f>IF(Systematic[[#This Row],[VariableIndex]]&gt;1,C4594,IF(C4594+1=StepsPerSubsample,0,C4594+1))</f>
        <v>12</v>
      </c>
      <c r="D4595" s="1">
        <f t="shared" si="215"/>
        <v>2</v>
      </c>
      <c r="E4595" s="1" t="str">
        <f>INDEX(Protocol[Mark],MATCH(C4595,Protocol[Step],0))</f>
        <v>11AsTm</v>
      </c>
      <c r="F4595" s="151" t="str">
        <f>INDEX(Variables[Variable],MATCH(Systematic[[#This Row],[VariableIndex]],Variables[Index],0))</f>
        <v>O2 flux per volume</v>
      </c>
      <c r="G4595" s="134">
        <f>Systematic[[#This Row],[Sample]]*1000000+Systematic[[#This Row],[SubSample]]*10000+Systematic[[#This Row],[VariableIndex]]</f>
        <v>12030002</v>
      </c>
      <c r="H4595" s="134">
        <f>Systematic[[#This Row],[SampleVariableLabel]]+100*Systematic[[#This Row],[State]]</f>
        <v>12031202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12</v>
      </c>
      <c r="B4596" s="1">
        <f t="shared" si="217"/>
        <v>3</v>
      </c>
      <c r="C4596" s="1">
        <f>IF(Systematic[[#This Row],[VariableIndex]]&gt;1,C4595,IF(C4595+1=StepsPerSubsample,0,C4595+1))</f>
        <v>12</v>
      </c>
      <c r="D4596" s="1">
        <f t="shared" si="215"/>
        <v>3</v>
      </c>
      <c r="E4596" s="1" t="str">
        <f>INDEX(Protocol[Mark],MATCH(C4596,Protocol[Step],0))</f>
        <v>11AsTm</v>
      </c>
      <c r="F4596" s="151" t="str">
        <f>INDEX(Variables[Variable],MATCH(Systematic[[#This Row],[VariableIndex]],Variables[Index],0))</f>
        <v>Specific flux</v>
      </c>
      <c r="G4596" s="134">
        <f>Systematic[[#This Row],[Sample]]*1000000+Systematic[[#This Row],[SubSample]]*10000+Systematic[[#This Row],[VariableIndex]]</f>
        <v>12030003</v>
      </c>
      <c r="H4596" s="134">
        <f>Systematic[[#This Row],[SampleVariableLabel]]+100*Systematic[[#This Row],[State]]</f>
        <v>12031203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12</v>
      </c>
      <c r="B4597" s="1">
        <f t="shared" si="217"/>
        <v>3</v>
      </c>
      <c r="C4597" s="1">
        <f>IF(Systematic[[#This Row],[VariableIndex]]&gt;1,C4596,IF(C4596+1=StepsPerSubsample,0,C4596+1))</f>
        <v>12</v>
      </c>
      <c r="D4597" s="1">
        <f t="shared" si="215"/>
        <v>4</v>
      </c>
      <c r="E4597" s="1" t="str">
        <f>INDEX(Protocol[Mark],MATCH(C4597,Protocol[Step],0))</f>
        <v>11AsTm</v>
      </c>
      <c r="F4597" s="151" t="str">
        <f>INDEX(Variables[Variable],MATCH(Systematic[[#This Row],[VariableIndex]],Variables[Index],0))</f>
        <v>Flux control ratio</v>
      </c>
      <c r="G4597" s="134">
        <f>Systematic[[#This Row],[Sample]]*1000000+Systematic[[#This Row],[SubSample]]*10000+Systematic[[#This Row],[VariableIndex]]</f>
        <v>12030004</v>
      </c>
      <c r="H4597" s="134">
        <f>Systematic[[#This Row],[SampleVariableLabel]]+100*Systematic[[#This Row],[State]]</f>
        <v>12031204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12</v>
      </c>
      <c r="B4598" s="1">
        <f t="shared" si="217"/>
        <v>3</v>
      </c>
      <c r="C4598" s="1">
        <f>IF(Systematic[[#This Row],[VariableIndex]]&gt;1,C4597,IF(C4597+1=StepsPerSubsample,0,C4597+1))</f>
        <v>12</v>
      </c>
      <c r="D4598" s="1">
        <f t="shared" si="215"/>
        <v>5</v>
      </c>
      <c r="E4598" s="1" t="str">
        <f>INDEX(Protocol[Mark],MATCH(C4598,Protocol[Step],0))</f>
        <v>11AsTm</v>
      </c>
      <c r="F4598" s="151" t="str">
        <f>INDEX(Variables[Variable],MATCH(Systematic[[#This Row],[VariableIndex]],Variables[Index],0))</f>
        <v>Specific flux (mt)</v>
      </c>
      <c r="G4598" s="134">
        <f>Systematic[[#This Row],[Sample]]*1000000+Systematic[[#This Row],[SubSample]]*10000+Systematic[[#This Row],[VariableIndex]]</f>
        <v>12030005</v>
      </c>
      <c r="H4598" s="134">
        <f>Systematic[[#This Row],[SampleVariableLabel]]+100*Systematic[[#This Row],[State]]</f>
        <v>12031205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12</v>
      </c>
      <c r="B4599" s="1">
        <f t="shared" si="217"/>
        <v>3</v>
      </c>
      <c r="C4599" s="1">
        <f>IF(Systematic[[#This Row],[VariableIndex]]&gt;1,C4598,IF(C4598+1=StepsPerSubsample,0,C4598+1))</f>
        <v>12</v>
      </c>
      <c r="D4599" s="1">
        <f t="shared" si="215"/>
        <v>6</v>
      </c>
      <c r="E4599" s="1" t="str">
        <f>INDEX(Protocol[Mark],MATCH(C4599,Protocol[Step],0))</f>
        <v>11AsTm</v>
      </c>
      <c r="F4599" s="151" t="str">
        <f>INDEX(Variables[Variable],MATCH(Systematic[[#This Row],[VariableIndex]],Variables[Index],0))</f>
        <v>FCR (mt: ROX-corr.)</v>
      </c>
      <c r="G4599" s="134">
        <f>Systematic[[#This Row],[Sample]]*1000000+Systematic[[#This Row],[SubSample]]*10000+Systematic[[#This Row],[VariableIndex]]</f>
        <v>12030006</v>
      </c>
      <c r="H4599" s="134">
        <f>Systematic[[#This Row],[SampleVariableLabel]]+100*Systematic[[#This Row],[State]]</f>
        <v>12031206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12</v>
      </c>
      <c r="B4600" s="1">
        <f t="shared" si="217"/>
        <v>3</v>
      </c>
      <c r="C4600" s="1">
        <f>IF(Systematic[[#This Row],[VariableIndex]]&gt;1,C4599,IF(C4599+1=StepsPerSubsample,0,C4599+1))</f>
        <v>12</v>
      </c>
      <c r="D4600" s="1">
        <f t="shared" si="215"/>
        <v>7</v>
      </c>
      <c r="E4600" s="1" t="str">
        <f>INDEX(Protocol[Mark],MATCH(C4600,Protocol[Step],0))</f>
        <v>11AsTm</v>
      </c>
      <c r="F4600" s="151" t="str">
        <f>INDEX(Variables[Variable],MATCH(Systematic[[#This Row],[VariableIndex]],Variables[Index],0))</f>
        <v>FCR (mt: ROX-corr.)</v>
      </c>
      <c r="G4600" s="134">
        <f>Systematic[[#This Row],[Sample]]*1000000+Systematic[[#This Row],[SubSample]]*10000+Systematic[[#This Row],[VariableIndex]]</f>
        <v>12030007</v>
      </c>
      <c r="H4600" s="134">
        <f>Systematic[[#This Row],[SampleVariableLabel]]+100*Systematic[[#This Row],[State]]</f>
        <v>12031207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12</v>
      </c>
      <c r="B4601" s="1">
        <f t="shared" si="217"/>
        <v>3</v>
      </c>
      <c r="C4601" s="1">
        <f>IF(Systematic[[#This Row],[VariableIndex]]&gt;1,C4600,IF(C4600+1=StepsPerSubsample,0,C4600+1))</f>
        <v>13</v>
      </c>
      <c r="D4601" s="1">
        <f t="shared" si="215"/>
        <v>1</v>
      </c>
      <c r="E4601" s="1" t="str">
        <f>INDEX(Protocol[Mark],MATCH(C4601,Protocol[Step],0))</f>
        <v>12Azd</v>
      </c>
      <c r="F4601" s="151" t="str">
        <f>INDEX(Variables[Variable],MATCH(Systematic[[#This Row],[VariableIndex]],Variables[Index],0))</f>
        <v>O2 concentration</v>
      </c>
      <c r="G4601" s="134">
        <f>Systematic[[#This Row],[Sample]]*1000000+Systematic[[#This Row],[SubSample]]*10000+Systematic[[#This Row],[VariableIndex]]</f>
        <v>12030001</v>
      </c>
      <c r="H4601" s="134">
        <f>Systematic[[#This Row],[SampleVariableLabel]]+100*Systematic[[#This Row],[State]]</f>
        <v>12031301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12</v>
      </c>
      <c r="B4602" s="1">
        <f t="shared" si="217"/>
        <v>3</v>
      </c>
      <c r="C4602" s="1">
        <f>IF(Systematic[[#This Row],[VariableIndex]]&gt;1,C4601,IF(C4601+1=StepsPerSubsample,0,C4601+1))</f>
        <v>13</v>
      </c>
      <c r="D4602" s="1">
        <f t="shared" si="215"/>
        <v>2</v>
      </c>
      <c r="E4602" s="1" t="str">
        <f>INDEX(Protocol[Mark],MATCH(C4602,Protocol[Step],0))</f>
        <v>12Azd</v>
      </c>
      <c r="F4602" s="151" t="str">
        <f>INDEX(Variables[Variable],MATCH(Systematic[[#This Row],[VariableIndex]],Variables[Index],0))</f>
        <v>O2 flux per volume</v>
      </c>
      <c r="G4602" s="134">
        <f>Systematic[[#This Row],[Sample]]*1000000+Systematic[[#This Row],[SubSample]]*10000+Systematic[[#This Row],[VariableIndex]]</f>
        <v>12030002</v>
      </c>
      <c r="H4602" s="134">
        <f>Systematic[[#This Row],[SampleVariableLabel]]+100*Systematic[[#This Row],[State]]</f>
        <v>12031302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12</v>
      </c>
      <c r="B4603" s="1">
        <f t="shared" si="217"/>
        <v>3</v>
      </c>
      <c r="C4603" s="1">
        <f>IF(Systematic[[#This Row],[VariableIndex]]&gt;1,C4602,IF(C4602+1=StepsPerSubsample,0,C4602+1))</f>
        <v>13</v>
      </c>
      <c r="D4603" s="1">
        <f t="shared" si="215"/>
        <v>3</v>
      </c>
      <c r="E4603" s="1" t="str">
        <f>INDEX(Protocol[Mark],MATCH(C4603,Protocol[Step],0))</f>
        <v>12Azd</v>
      </c>
      <c r="F4603" s="151" t="str">
        <f>INDEX(Variables[Variable],MATCH(Systematic[[#This Row],[VariableIndex]],Variables[Index],0))</f>
        <v>Specific flux</v>
      </c>
      <c r="G4603" s="134">
        <f>Systematic[[#This Row],[Sample]]*1000000+Systematic[[#This Row],[SubSample]]*10000+Systematic[[#This Row],[VariableIndex]]</f>
        <v>12030003</v>
      </c>
      <c r="H4603" s="134">
        <f>Systematic[[#This Row],[SampleVariableLabel]]+100*Systematic[[#This Row],[State]]</f>
        <v>12031303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12</v>
      </c>
      <c r="B4604" s="1">
        <f t="shared" si="217"/>
        <v>3</v>
      </c>
      <c r="C4604" s="1">
        <f>IF(Systematic[[#This Row],[VariableIndex]]&gt;1,C4603,IF(C4603+1=StepsPerSubsample,0,C4603+1))</f>
        <v>13</v>
      </c>
      <c r="D4604" s="1">
        <f t="shared" si="215"/>
        <v>4</v>
      </c>
      <c r="E4604" s="1" t="str">
        <f>INDEX(Protocol[Mark],MATCH(C4604,Protocol[Step],0))</f>
        <v>12Azd</v>
      </c>
      <c r="F4604" s="151" t="str">
        <f>INDEX(Variables[Variable],MATCH(Systematic[[#This Row],[VariableIndex]],Variables[Index],0))</f>
        <v>Flux control ratio</v>
      </c>
      <c r="G4604" s="134">
        <f>Systematic[[#This Row],[Sample]]*1000000+Systematic[[#This Row],[SubSample]]*10000+Systematic[[#This Row],[VariableIndex]]</f>
        <v>12030004</v>
      </c>
      <c r="H4604" s="134">
        <f>Systematic[[#This Row],[SampleVariableLabel]]+100*Systematic[[#This Row],[State]]</f>
        <v>12031304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12</v>
      </c>
      <c r="B4605" s="1">
        <f t="shared" si="217"/>
        <v>3</v>
      </c>
      <c r="C4605" s="1">
        <f>IF(Systematic[[#This Row],[VariableIndex]]&gt;1,C4604,IF(C4604+1=StepsPerSubsample,0,C4604+1))</f>
        <v>13</v>
      </c>
      <c r="D4605" s="1">
        <f t="shared" si="215"/>
        <v>5</v>
      </c>
      <c r="E4605" s="1" t="str">
        <f>INDEX(Protocol[Mark],MATCH(C4605,Protocol[Step],0))</f>
        <v>12Azd</v>
      </c>
      <c r="F4605" s="151" t="str">
        <f>INDEX(Variables[Variable],MATCH(Systematic[[#This Row],[VariableIndex]],Variables[Index],0))</f>
        <v>Specific flux (mt)</v>
      </c>
      <c r="G4605" s="134">
        <f>Systematic[[#This Row],[Sample]]*1000000+Systematic[[#This Row],[SubSample]]*10000+Systematic[[#This Row],[VariableIndex]]</f>
        <v>12030005</v>
      </c>
      <c r="H4605" s="134">
        <f>Systematic[[#This Row],[SampleVariableLabel]]+100*Systematic[[#This Row],[State]]</f>
        <v>12031305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12</v>
      </c>
      <c r="B4606" s="1">
        <f t="shared" si="217"/>
        <v>3</v>
      </c>
      <c r="C4606" s="1">
        <f>IF(Systematic[[#This Row],[VariableIndex]]&gt;1,C4605,IF(C4605+1=StepsPerSubsample,0,C4605+1))</f>
        <v>13</v>
      </c>
      <c r="D4606" s="1">
        <f t="shared" si="215"/>
        <v>6</v>
      </c>
      <c r="E4606" s="1" t="str">
        <f>INDEX(Protocol[Mark],MATCH(C4606,Protocol[Step],0))</f>
        <v>12Azd</v>
      </c>
      <c r="F4606" s="151" t="str">
        <f>INDEX(Variables[Variable],MATCH(Systematic[[#This Row],[VariableIndex]],Variables[Index],0))</f>
        <v>FCR (mt: ROX-corr.)</v>
      </c>
      <c r="G4606" s="134">
        <f>Systematic[[#This Row],[Sample]]*1000000+Systematic[[#This Row],[SubSample]]*10000+Systematic[[#This Row],[VariableIndex]]</f>
        <v>12030006</v>
      </c>
      <c r="H4606" s="134">
        <f>Systematic[[#This Row],[SampleVariableLabel]]+100*Systematic[[#This Row],[State]]</f>
        <v>12031306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12</v>
      </c>
      <c r="B4607" s="1">
        <f t="shared" si="217"/>
        <v>3</v>
      </c>
      <c r="C4607" s="1">
        <f>IF(Systematic[[#This Row],[VariableIndex]]&gt;1,C4606,IF(C4606+1=StepsPerSubsample,0,C4606+1))</f>
        <v>13</v>
      </c>
      <c r="D4607" s="1">
        <f t="shared" si="215"/>
        <v>7</v>
      </c>
      <c r="E4607" s="1" t="str">
        <f>INDEX(Protocol[Mark],MATCH(C4607,Protocol[Step],0))</f>
        <v>12Azd</v>
      </c>
      <c r="F4607" s="151" t="str">
        <f>INDEX(Variables[Variable],MATCH(Systematic[[#This Row],[VariableIndex]],Variables[Index],0))</f>
        <v>FCR (mt: ROX-corr.)</v>
      </c>
      <c r="G4607" s="134">
        <f>Systematic[[#This Row],[Sample]]*1000000+Systematic[[#This Row],[SubSample]]*10000+Systematic[[#This Row],[VariableIndex]]</f>
        <v>12030007</v>
      </c>
      <c r="H4607" s="134">
        <f>Systematic[[#This Row],[SampleVariableLabel]]+100*Systematic[[#This Row],[State]]</f>
        <v>12031307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12</v>
      </c>
      <c r="B4608" s="1">
        <f t="shared" si="217"/>
        <v>4</v>
      </c>
      <c r="C4608" s="1">
        <f>IF(Systematic[[#This Row],[VariableIndex]]&gt;1,C4607,IF(C4607+1=StepsPerSubsample,0,C4607+1))</f>
        <v>0</v>
      </c>
      <c r="D4608" s="1">
        <f t="shared" si="215"/>
        <v>1</v>
      </c>
      <c r="E4608" s="1" t="str">
        <f>INDEX(Protocol[Mark],MATCH(C4608,Protocol[Step],0))</f>
        <v>1ce</v>
      </c>
      <c r="F4608" s="151" t="str">
        <f>INDEX(Variables[Variable],MATCH(Systematic[[#This Row],[VariableIndex]],Variables[Index],0))</f>
        <v>O2 concentration</v>
      </c>
      <c r="G4608" s="134">
        <f>Systematic[[#This Row],[Sample]]*1000000+Systematic[[#This Row],[SubSample]]*10000+Systematic[[#This Row],[VariableIndex]]</f>
        <v>12040001</v>
      </c>
      <c r="H4608" s="134">
        <f>Systematic[[#This Row],[SampleVariableLabel]]+100*Systematic[[#This Row],[State]]</f>
        <v>12040001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12</v>
      </c>
      <c r="B4609" s="1">
        <f t="shared" si="217"/>
        <v>4</v>
      </c>
      <c r="C4609" s="1">
        <f>IF(Systematic[[#This Row],[VariableIndex]]&gt;1,C4608,IF(C4608+1=StepsPerSubsample,0,C4608+1))</f>
        <v>0</v>
      </c>
      <c r="D4609" s="1">
        <f t="shared" si="215"/>
        <v>2</v>
      </c>
      <c r="E4609" s="1" t="str">
        <f>INDEX(Protocol[Mark],MATCH(C4609,Protocol[Step],0))</f>
        <v>1ce</v>
      </c>
      <c r="F4609" s="151" t="str">
        <f>INDEX(Variables[Variable],MATCH(Systematic[[#This Row],[VariableIndex]],Variables[Index],0))</f>
        <v>O2 flux per volume</v>
      </c>
      <c r="G4609" s="134">
        <f>Systematic[[#This Row],[Sample]]*1000000+Systematic[[#This Row],[SubSample]]*10000+Systematic[[#This Row],[VariableIndex]]</f>
        <v>12040002</v>
      </c>
      <c r="H4609" s="134">
        <f>Systematic[[#This Row],[SampleVariableLabel]]+100*Systematic[[#This Row],[State]]</f>
        <v>12040002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12</v>
      </c>
      <c r="B4610" s="1">
        <f t="shared" si="217"/>
        <v>4</v>
      </c>
      <c r="C4610" s="1">
        <f>IF(Systematic[[#This Row],[VariableIndex]]&gt;1,C4609,IF(C4609+1=StepsPerSubsample,0,C4609+1))</f>
        <v>0</v>
      </c>
      <c r="D4610" s="1">
        <f t="shared" si="215"/>
        <v>3</v>
      </c>
      <c r="E4610" s="1" t="str">
        <f>INDEX(Protocol[Mark],MATCH(C4610,Protocol[Step],0))</f>
        <v>1ce</v>
      </c>
      <c r="F4610" s="151" t="str">
        <f>INDEX(Variables[Variable],MATCH(Systematic[[#This Row],[VariableIndex]],Variables[Index],0))</f>
        <v>Specific flux</v>
      </c>
      <c r="G4610" s="134">
        <f>Systematic[[#This Row],[Sample]]*1000000+Systematic[[#This Row],[SubSample]]*10000+Systematic[[#This Row],[VariableIndex]]</f>
        <v>12040003</v>
      </c>
      <c r="H4610" s="134">
        <f>Systematic[[#This Row],[SampleVariableLabel]]+100*Systematic[[#This Row],[State]]</f>
        <v>12040003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12</v>
      </c>
      <c r="B4611" s="1">
        <f t="shared" si="217"/>
        <v>4</v>
      </c>
      <c r="C4611" s="1">
        <f>IF(Systematic[[#This Row],[VariableIndex]]&gt;1,C4610,IF(C4610+1=StepsPerSubsample,0,C4610+1))</f>
        <v>0</v>
      </c>
      <c r="D4611" s="1">
        <f t="shared" ref="D4611:D4674" si="218">IF(D4610=nVariables,1,D4610+1)</f>
        <v>4</v>
      </c>
      <c r="E4611" s="1" t="str">
        <f>INDEX(Protocol[Mark],MATCH(C4611,Protocol[Step],0))</f>
        <v>1ce</v>
      </c>
      <c r="F4611" s="151" t="str">
        <f>INDEX(Variables[Variable],MATCH(Systematic[[#This Row],[VariableIndex]],Variables[Index],0))</f>
        <v>Flux control ratio</v>
      </c>
      <c r="G4611" s="134">
        <f>Systematic[[#This Row],[Sample]]*1000000+Systematic[[#This Row],[SubSample]]*10000+Systematic[[#This Row],[VariableIndex]]</f>
        <v>12040004</v>
      </c>
      <c r="H4611" s="134">
        <f>Systematic[[#This Row],[SampleVariableLabel]]+100*Systematic[[#This Row],[State]]</f>
        <v>12040004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12</v>
      </c>
      <c r="B4612" s="1">
        <f t="shared" si="217"/>
        <v>4</v>
      </c>
      <c r="C4612" s="1">
        <f>IF(Systematic[[#This Row],[VariableIndex]]&gt;1,C4611,IF(C4611+1=StepsPerSubsample,0,C4611+1))</f>
        <v>0</v>
      </c>
      <c r="D4612" s="1">
        <f t="shared" si="218"/>
        <v>5</v>
      </c>
      <c r="E4612" s="1" t="str">
        <f>INDEX(Protocol[Mark],MATCH(C4612,Protocol[Step],0))</f>
        <v>1ce</v>
      </c>
      <c r="F4612" s="151" t="str">
        <f>INDEX(Variables[Variable],MATCH(Systematic[[#This Row],[VariableIndex]],Variables[Index],0))</f>
        <v>Specific flux (mt)</v>
      </c>
      <c r="G4612" s="134">
        <f>Systematic[[#This Row],[Sample]]*1000000+Systematic[[#This Row],[SubSample]]*10000+Systematic[[#This Row],[VariableIndex]]</f>
        <v>12040005</v>
      </c>
      <c r="H4612" s="134">
        <f>Systematic[[#This Row],[SampleVariableLabel]]+100*Systematic[[#This Row],[State]]</f>
        <v>12040005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12</v>
      </c>
      <c r="B4613" s="1">
        <f t="shared" si="217"/>
        <v>4</v>
      </c>
      <c r="C4613" s="1">
        <f>IF(Systematic[[#This Row],[VariableIndex]]&gt;1,C4612,IF(C4612+1=StepsPerSubsample,0,C4612+1))</f>
        <v>0</v>
      </c>
      <c r="D4613" s="1">
        <f t="shared" si="218"/>
        <v>6</v>
      </c>
      <c r="E4613" s="1" t="str">
        <f>INDEX(Protocol[Mark],MATCH(C4613,Protocol[Step],0))</f>
        <v>1ce</v>
      </c>
      <c r="F4613" s="151" t="str">
        <f>INDEX(Variables[Variable],MATCH(Systematic[[#This Row],[VariableIndex]],Variables[Index],0))</f>
        <v>FCR (mt: ROX-corr.)</v>
      </c>
      <c r="G4613" s="134">
        <f>Systematic[[#This Row],[Sample]]*1000000+Systematic[[#This Row],[SubSample]]*10000+Systematic[[#This Row],[VariableIndex]]</f>
        <v>12040006</v>
      </c>
      <c r="H4613" s="134">
        <f>Systematic[[#This Row],[SampleVariableLabel]]+100*Systematic[[#This Row],[State]]</f>
        <v>12040006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12</v>
      </c>
      <c r="B4614" s="1">
        <f t="shared" si="217"/>
        <v>4</v>
      </c>
      <c r="C4614" s="1">
        <f>IF(Systematic[[#This Row],[VariableIndex]]&gt;1,C4613,IF(C4613+1=StepsPerSubsample,0,C4613+1))</f>
        <v>0</v>
      </c>
      <c r="D4614" s="1">
        <f t="shared" si="218"/>
        <v>7</v>
      </c>
      <c r="E4614" s="1" t="str">
        <f>INDEX(Protocol[Mark],MATCH(C4614,Protocol[Step],0))</f>
        <v>1ce</v>
      </c>
      <c r="F4614" s="151" t="str">
        <f>INDEX(Variables[Variable],MATCH(Systematic[[#This Row],[VariableIndex]],Variables[Index],0))</f>
        <v>FCR (mt: ROX-corr.)</v>
      </c>
      <c r="G4614" s="134">
        <f>Systematic[[#This Row],[Sample]]*1000000+Systematic[[#This Row],[SubSample]]*10000+Systematic[[#This Row],[VariableIndex]]</f>
        <v>12040007</v>
      </c>
      <c r="H4614" s="134">
        <f>Systematic[[#This Row],[SampleVariableLabel]]+100*Systematic[[#This Row],[State]]</f>
        <v>12040007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12</v>
      </c>
      <c r="B4615" s="1">
        <f t="shared" si="217"/>
        <v>4</v>
      </c>
      <c r="C4615" s="1">
        <f>IF(Systematic[[#This Row],[VariableIndex]]&gt;1,C4614,IF(C4614+1=StepsPerSubsample,0,C4614+1))</f>
        <v>1</v>
      </c>
      <c r="D4615" s="1">
        <f t="shared" si="218"/>
        <v>1</v>
      </c>
      <c r="E4615" s="1" t="str">
        <f>INDEX(Protocol[Mark],MATCH(C4615,Protocol[Step],0))</f>
        <v>2P10</v>
      </c>
      <c r="F4615" s="151" t="str">
        <f>INDEX(Variables[Variable],MATCH(Systematic[[#This Row],[VariableIndex]],Variables[Index],0))</f>
        <v>O2 concentration</v>
      </c>
      <c r="G4615" s="134">
        <f>Systematic[[#This Row],[Sample]]*1000000+Systematic[[#This Row],[SubSample]]*10000+Systematic[[#This Row],[VariableIndex]]</f>
        <v>12040001</v>
      </c>
      <c r="H4615" s="134">
        <f>Systematic[[#This Row],[SampleVariableLabel]]+100*Systematic[[#This Row],[State]]</f>
        <v>12040101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12</v>
      </c>
      <c r="B4616" s="1">
        <f t="shared" si="217"/>
        <v>4</v>
      </c>
      <c r="C4616" s="1">
        <f>IF(Systematic[[#This Row],[VariableIndex]]&gt;1,C4615,IF(C4615+1=StepsPerSubsample,0,C4615+1))</f>
        <v>1</v>
      </c>
      <c r="D4616" s="1">
        <f t="shared" si="218"/>
        <v>2</v>
      </c>
      <c r="E4616" s="1" t="str">
        <f>INDEX(Protocol[Mark],MATCH(C4616,Protocol[Step],0))</f>
        <v>2P10</v>
      </c>
      <c r="F4616" s="151" t="str">
        <f>INDEX(Variables[Variable],MATCH(Systematic[[#This Row],[VariableIndex]],Variables[Index],0))</f>
        <v>O2 flux per volume</v>
      </c>
      <c r="G4616" s="134">
        <f>Systematic[[#This Row],[Sample]]*1000000+Systematic[[#This Row],[SubSample]]*10000+Systematic[[#This Row],[VariableIndex]]</f>
        <v>12040002</v>
      </c>
      <c r="H4616" s="134">
        <f>Systematic[[#This Row],[SampleVariableLabel]]+100*Systematic[[#This Row],[State]]</f>
        <v>12040102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12</v>
      </c>
      <c r="B4617" s="1">
        <f t="shared" si="217"/>
        <v>4</v>
      </c>
      <c r="C4617" s="1">
        <f>IF(Systematic[[#This Row],[VariableIndex]]&gt;1,C4616,IF(C4616+1=StepsPerSubsample,0,C4616+1))</f>
        <v>1</v>
      </c>
      <c r="D4617" s="1">
        <f t="shared" si="218"/>
        <v>3</v>
      </c>
      <c r="E4617" s="1" t="str">
        <f>INDEX(Protocol[Mark],MATCH(C4617,Protocol[Step],0))</f>
        <v>2P10</v>
      </c>
      <c r="F4617" s="151" t="str">
        <f>INDEX(Variables[Variable],MATCH(Systematic[[#This Row],[VariableIndex]],Variables[Index],0))</f>
        <v>Specific flux</v>
      </c>
      <c r="G4617" s="134">
        <f>Systematic[[#This Row],[Sample]]*1000000+Systematic[[#This Row],[SubSample]]*10000+Systematic[[#This Row],[VariableIndex]]</f>
        <v>12040003</v>
      </c>
      <c r="H4617" s="134">
        <f>Systematic[[#This Row],[SampleVariableLabel]]+100*Systematic[[#This Row],[State]]</f>
        <v>12040103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12</v>
      </c>
      <c r="B4618" s="1">
        <f t="shared" si="217"/>
        <v>4</v>
      </c>
      <c r="C4618" s="1">
        <f>IF(Systematic[[#This Row],[VariableIndex]]&gt;1,C4617,IF(C4617+1=StepsPerSubsample,0,C4617+1))</f>
        <v>1</v>
      </c>
      <c r="D4618" s="1">
        <f t="shared" si="218"/>
        <v>4</v>
      </c>
      <c r="E4618" s="1" t="str">
        <f>INDEX(Protocol[Mark],MATCH(C4618,Protocol[Step],0))</f>
        <v>2P10</v>
      </c>
      <c r="F4618" s="151" t="str">
        <f>INDEX(Variables[Variable],MATCH(Systematic[[#This Row],[VariableIndex]],Variables[Index],0))</f>
        <v>Flux control ratio</v>
      </c>
      <c r="G4618" s="134">
        <f>Systematic[[#This Row],[Sample]]*1000000+Systematic[[#This Row],[SubSample]]*10000+Systematic[[#This Row],[VariableIndex]]</f>
        <v>12040004</v>
      </c>
      <c r="H4618" s="134">
        <f>Systematic[[#This Row],[SampleVariableLabel]]+100*Systematic[[#This Row],[State]]</f>
        <v>12040104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12</v>
      </c>
      <c r="B4619" s="1">
        <f t="shared" si="217"/>
        <v>4</v>
      </c>
      <c r="C4619" s="1">
        <f>IF(Systematic[[#This Row],[VariableIndex]]&gt;1,C4618,IF(C4618+1=StepsPerSubsample,0,C4618+1))</f>
        <v>1</v>
      </c>
      <c r="D4619" s="1">
        <f t="shared" si="218"/>
        <v>5</v>
      </c>
      <c r="E4619" s="1" t="str">
        <f>INDEX(Protocol[Mark],MATCH(C4619,Protocol[Step],0))</f>
        <v>2P10</v>
      </c>
      <c r="F4619" s="151" t="str">
        <f>INDEX(Variables[Variable],MATCH(Systematic[[#This Row],[VariableIndex]],Variables[Index],0))</f>
        <v>Specific flux (mt)</v>
      </c>
      <c r="G4619" s="134">
        <f>Systematic[[#This Row],[Sample]]*1000000+Systematic[[#This Row],[SubSample]]*10000+Systematic[[#This Row],[VariableIndex]]</f>
        <v>12040005</v>
      </c>
      <c r="H4619" s="134">
        <f>Systematic[[#This Row],[SampleVariableLabel]]+100*Systematic[[#This Row],[State]]</f>
        <v>12040105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12</v>
      </c>
      <c r="B4620" s="1">
        <f t="shared" si="217"/>
        <v>4</v>
      </c>
      <c r="C4620" s="1">
        <f>IF(Systematic[[#This Row],[VariableIndex]]&gt;1,C4619,IF(C4619+1=StepsPerSubsample,0,C4619+1))</f>
        <v>1</v>
      </c>
      <c r="D4620" s="1">
        <f t="shared" si="218"/>
        <v>6</v>
      </c>
      <c r="E4620" s="1" t="str">
        <f>INDEX(Protocol[Mark],MATCH(C4620,Protocol[Step],0))</f>
        <v>2P10</v>
      </c>
      <c r="F4620" s="151" t="str">
        <f>INDEX(Variables[Variable],MATCH(Systematic[[#This Row],[VariableIndex]],Variables[Index],0))</f>
        <v>FCR (mt: ROX-corr.)</v>
      </c>
      <c r="G4620" s="134">
        <f>Systematic[[#This Row],[Sample]]*1000000+Systematic[[#This Row],[SubSample]]*10000+Systematic[[#This Row],[VariableIndex]]</f>
        <v>12040006</v>
      </c>
      <c r="H4620" s="134">
        <f>Systematic[[#This Row],[SampleVariableLabel]]+100*Systematic[[#This Row],[State]]</f>
        <v>12040106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12</v>
      </c>
      <c r="B4621" s="1">
        <f t="shared" si="217"/>
        <v>4</v>
      </c>
      <c r="C4621" s="1">
        <f>IF(Systematic[[#This Row],[VariableIndex]]&gt;1,C4620,IF(C4620+1=StepsPerSubsample,0,C4620+1))</f>
        <v>1</v>
      </c>
      <c r="D4621" s="1">
        <f t="shared" si="218"/>
        <v>7</v>
      </c>
      <c r="E4621" s="1" t="str">
        <f>INDEX(Protocol[Mark],MATCH(C4621,Protocol[Step],0))</f>
        <v>2P10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12040007</v>
      </c>
      <c r="H4621" s="134">
        <f>Systematic[[#This Row],[SampleVariableLabel]]+100*Systematic[[#This Row],[State]]</f>
        <v>12040107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12</v>
      </c>
      <c r="B4622" s="1">
        <f t="shared" si="217"/>
        <v>4</v>
      </c>
      <c r="C4622" s="1">
        <f>IF(Systematic[[#This Row],[VariableIndex]]&gt;1,C4621,IF(C4621+1=StepsPerSubsample,0,C4621+1))</f>
        <v>2</v>
      </c>
      <c r="D4622" s="1">
        <f t="shared" si="218"/>
        <v>1</v>
      </c>
      <c r="E4622" s="1" t="str">
        <f>INDEX(Protocol[Mark],MATCH(C4622,Protocol[Step],0))</f>
        <v>3Omy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12040001</v>
      </c>
      <c r="H4622" s="134">
        <f>Systematic[[#This Row],[SampleVariableLabel]]+100*Systematic[[#This Row],[State]]</f>
        <v>12040201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12</v>
      </c>
      <c r="B4623" s="1">
        <f t="shared" si="217"/>
        <v>4</v>
      </c>
      <c r="C4623" s="1">
        <f>IF(Systematic[[#This Row],[VariableIndex]]&gt;1,C4622,IF(C4622+1=StepsPerSubsample,0,C4622+1))</f>
        <v>2</v>
      </c>
      <c r="D4623" s="1">
        <f t="shared" si="218"/>
        <v>2</v>
      </c>
      <c r="E4623" s="1" t="str">
        <f>INDEX(Protocol[Mark],MATCH(C4623,Protocol[Step],0))</f>
        <v>3Omy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12040002</v>
      </c>
      <c r="H4623" s="134">
        <f>Systematic[[#This Row],[SampleVariableLabel]]+100*Systematic[[#This Row],[State]]</f>
        <v>12040202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12</v>
      </c>
      <c r="B4624" s="1">
        <f t="shared" si="217"/>
        <v>4</v>
      </c>
      <c r="C4624" s="1">
        <f>IF(Systematic[[#This Row],[VariableIndex]]&gt;1,C4623,IF(C4623+1=StepsPerSubsample,0,C4623+1))</f>
        <v>2</v>
      </c>
      <c r="D4624" s="1">
        <f t="shared" si="218"/>
        <v>3</v>
      </c>
      <c r="E4624" s="1" t="str">
        <f>INDEX(Protocol[Mark],MATCH(C4624,Protocol[Step],0))</f>
        <v>3Omy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12040003</v>
      </c>
      <c r="H4624" s="134">
        <f>Systematic[[#This Row],[SampleVariableLabel]]+100*Systematic[[#This Row],[State]]</f>
        <v>12040203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12</v>
      </c>
      <c r="B4625" s="1">
        <f t="shared" si="217"/>
        <v>4</v>
      </c>
      <c r="C4625" s="1">
        <f>IF(Systematic[[#This Row],[VariableIndex]]&gt;1,C4624,IF(C4624+1=StepsPerSubsample,0,C4624+1))</f>
        <v>2</v>
      </c>
      <c r="D4625" s="1">
        <f t="shared" si="218"/>
        <v>4</v>
      </c>
      <c r="E4625" s="1" t="str">
        <f>INDEX(Protocol[Mark],MATCH(C4625,Protocol[Step],0))</f>
        <v>3Omy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12040004</v>
      </c>
      <c r="H4625" s="134">
        <f>Systematic[[#This Row],[SampleVariableLabel]]+100*Systematic[[#This Row],[State]]</f>
        <v>12040204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12</v>
      </c>
      <c r="B4626" s="1">
        <f t="shared" si="217"/>
        <v>4</v>
      </c>
      <c r="C4626" s="1">
        <f>IF(Systematic[[#This Row],[VariableIndex]]&gt;1,C4625,IF(C4625+1=StepsPerSubsample,0,C4625+1))</f>
        <v>2</v>
      </c>
      <c r="D4626" s="1">
        <f t="shared" si="218"/>
        <v>5</v>
      </c>
      <c r="E4626" s="1" t="str">
        <f>INDEX(Protocol[Mark],MATCH(C4626,Protocol[Step],0))</f>
        <v>3Omy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12040005</v>
      </c>
      <c r="H4626" s="134">
        <f>Systematic[[#This Row],[SampleVariableLabel]]+100*Systematic[[#This Row],[State]]</f>
        <v>12040205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12</v>
      </c>
      <c r="B4627" s="1">
        <f t="shared" si="217"/>
        <v>4</v>
      </c>
      <c r="C4627" s="1">
        <f>IF(Systematic[[#This Row],[VariableIndex]]&gt;1,C4626,IF(C4626+1=StepsPerSubsample,0,C4626+1))</f>
        <v>2</v>
      </c>
      <c r="D4627" s="1">
        <f t="shared" si="218"/>
        <v>6</v>
      </c>
      <c r="E4627" s="1" t="str">
        <f>INDEX(Protocol[Mark],MATCH(C4627,Protocol[Step],0))</f>
        <v>3Omy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12040006</v>
      </c>
      <c r="H4627" s="134">
        <f>Systematic[[#This Row],[SampleVariableLabel]]+100*Systematic[[#This Row],[State]]</f>
        <v>12040206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12</v>
      </c>
      <c r="B4628" s="1">
        <f t="shared" si="217"/>
        <v>4</v>
      </c>
      <c r="C4628" s="1">
        <f>IF(Systematic[[#This Row],[VariableIndex]]&gt;1,C4627,IF(C4627+1=StepsPerSubsample,0,C4627+1))</f>
        <v>2</v>
      </c>
      <c r="D4628" s="1">
        <f t="shared" si="218"/>
        <v>7</v>
      </c>
      <c r="E4628" s="1" t="str">
        <f>INDEX(Protocol[Mark],MATCH(C4628,Protocol[Step],0))</f>
        <v>3Omy</v>
      </c>
      <c r="F4628" s="151" t="str">
        <f>INDEX(Variables[Variable],MATCH(Systematic[[#This Row],[VariableIndex]],Variables[Index],0))</f>
        <v>FCR (mt: ROX-corr.)</v>
      </c>
      <c r="G4628" s="134">
        <f>Systematic[[#This Row],[Sample]]*1000000+Systematic[[#This Row],[SubSample]]*10000+Systematic[[#This Row],[VariableIndex]]</f>
        <v>12040007</v>
      </c>
      <c r="H4628" s="134">
        <f>Systematic[[#This Row],[SampleVariableLabel]]+100*Systematic[[#This Row],[State]]</f>
        <v>12040207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12</v>
      </c>
      <c r="B4629" s="1">
        <f t="shared" si="217"/>
        <v>4</v>
      </c>
      <c r="C4629" s="1">
        <f>IF(Systematic[[#This Row],[VariableIndex]]&gt;1,C4628,IF(C4628+1=StepsPerSubsample,0,C4628+1))</f>
        <v>3</v>
      </c>
      <c r="D4629" s="1">
        <f t="shared" si="218"/>
        <v>1</v>
      </c>
      <c r="E4629" s="1" t="str">
        <f>INDEX(Protocol[Mark],MATCH(C4629,Protocol[Step],0))</f>
        <v>4U</v>
      </c>
      <c r="F4629" s="151" t="str">
        <f>INDEX(Variables[Variable],MATCH(Systematic[[#This Row],[VariableIndex]],Variables[Index],0))</f>
        <v>O2 concentration</v>
      </c>
      <c r="G4629" s="134">
        <f>Systematic[[#This Row],[Sample]]*1000000+Systematic[[#This Row],[SubSample]]*10000+Systematic[[#This Row],[VariableIndex]]</f>
        <v>12040001</v>
      </c>
      <c r="H4629" s="134">
        <f>Systematic[[#This Row],[SampleVariableLabel]]+100*Systematic[[#This Row],[State]]</f>
        <v>12040301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12</v>
      </c>
      <c r="B4630" s="1">
        <f t="shared" si="217"/>
        <v>4</v>
      </c>
      <c r="C4630" s="1">
        <f>IF(Systematic[[#This Row],[VariableIndex]]&gt;1,C4629,IF(C4629+1=StepsPerSubsample,0,C4629+1))</f>
        <v>3</v>
      </c>
      <c r="D4630" s="1">
        <f t="shared" si="218"/>
        <v>2</v>
      </c>
      <c r="E4630" s="1" t="str">
        <f>INDEX(Protocol[Mark],MATCH(C4630,Protocol[Step],0))</f>
        <v>4U</v>
      </c>
      <c r="F4630" s="151" t="str">
        <f>INDEX(Variables[Variable],MATCH(Systematic[[#This Row],[VariableIndex]],Variables[Index],0))</f>
        <v>O2 flux per volume</v>
      </c>
      <c r="G4630" s="134">
        <f>Systematic[[#This Row],[Sample]]*1000000+Systematic[[#This Row],[SubSample]]*10000+Systematic[[#This Row],[VariableIndex]]</f>
        <v>12040002</v>
      </c>
      <c r="H4630" s="134">
        <f>Systematic[[#This Row],[SampleVariableLabel]]+100*Systematic[[#This Row],[State]]</f>
        <v>12040302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12</v>
      </c>
      <c r="B4631" s="1">
        <f t="shared" si="217"/>
        <v>4</v>
      </c>
      <c r="C4631" s="1">
        <f>IF(Systematic[[#This Row],[VariableIndex]]&gt;1,C4630,IF(C4630+1=StepsPerSubsample,0,C4630+1))</f>
        <v>3</v>
      </c>
      <c r="D4631" s="1">
        <f t="shared" si="218"/>
        <v>3</v>
      </c>
      <c r="E4631" s="1" t="str">
        <f>INDEX(Protocol[Mark],MATCH(C4631,Protocol[Step],0))</f>
        <v>4U</v>
      </c>
      <c r="F4631" s="151" t="str">
        <f>INDEX(Variables[Variable],MATCH(Systematic[[#This Row],[VariableIndex]],Variables[Index],0))</f>
        <v>Specific flux</v>
      </c>
      <c r="G4631" s="134">
        <f>Systematic[[#This Row],[Sample]]*1000000+Systematic[[#This Row],[SubSample]]*10000+Systematic[[#This Row],[VariableIndex]]</f>
        <v>12040003</v>
      </c>
      <c r="H4631" s="134">
        <f>Systematic[[#This Row],[SampleVariableLabel]]+100*Systematic[[#This Row],[State]]</f>
        <v>12040303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12</v>
      </c>
      <c r="B4632" s="1">
        <f t="shared" si="217"/>
        <v>4</v>
      </c>
      <c r="C4632" s="1">
        <f>IF(Systematic[[#This Row],[VariableIndex]]&gt;1,C4631,IF(C4631+1=StepsPerSubsample,0,C4631+1))</f>
        <v>3</v>
      </c>
      <c r="D4632" s="1">
        <f t="shared" si="218"/>
        <v>4</v>
      </c>
      <c r="E4632" s="1" t="str">
        <f>INDEX(Protocol[Mark],MATCH(C4632,Protocol[Step],0))</f>
        <v>4U</v>
      </c>
      <c r="F4632" s="151" t="str">
        <f>INDEX(Variables[Variable],MATCH(Systematic[[#This Row],[VariableIndex]],Variables[Index],0))</f>
        <v>Flux control ratio</v>
      </c>
      <c r="G4632" s="134">
        <f>Systematic[[#This Row],[Sample]]*1000000+Systematic[[#This Row],[SubSample]]*10000+Systematic[[#This Row],[VariableIndex]]</f>
        <v>12040004</v>
      </c>
      <c r="H4632" s="134">
        <f>Systematic[[#This Row],[SampleVariableLabel]]+100*Systematic[[#This Row],[State]]</f>
        <v>12040304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12</v>
      </c>
      <c r="B4633" s="1">
        <f t="shared" si="217"/>
        <v>4</v>
      </c>
      <c r="C4633" s="1">
        <f>IF(Systematic[[#This Row],[VariableIndex]]&gt;1,C4632,IF(C4632+1=StepsPerSubsample,0,C4632+1))</f>
        <v>3</v>
      </c>
      <c r="D4633" s="1">
        <f t="shared" si="218"/>
        <v>5</v>
      </c>
      <c r="E4633" s="1" t="str">
        <f>INDEX(Protocol[Mark],MATCH(C4633,Protocol[Step],0))</f>
        <v>4U</v>
      </c>
      <c r="F4633" s="151" t="str">
        <f>INDEX(Variables[Variable],MATCH(Systematic[[#This Row],[VariableIndex]],Variables[Index],0))</f>
        <v>Specific flux (mt)</v>
      </c>
      <c r="G4633" s="134">
        <f>Systematic[[#This Row],[Sample]]*1000000+Systematic[[#This Row],[SubSample]]*10000+Systematic[[#This Row],[VariableIndex]]</f>
        <v>12040005</v>
      </c>
      <c r="H4633" s="134">
        <f>Systematic[[#This Row],[SampleVariableLabel]]+100*Systematic[[#This Row],[State]]</f>
        <v>12040305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12</v>
      </c>
      <c r="B4634" s="1">
        <f t="shared" si="217"/>
        <v>4</v>
      </c>
      <c r="C4634" s="1">
        <f>IF(Systematic[[#This Row],[VariableIndex]]&gt;1,C4633,IF(C4633+1=StepsPerSubsample,0,C4633+1))</f>
        <v>3</v>
      </c>
      <c r="D4634" s="1">
        <f t="shared" si="218"/>
        <v>6</v>
      </c>
      <c r="E4634" s="1" t="str">
        <f>INDEX(Protocol[Mark],MATCH(C4634,Protocol[Step],0))</f>
        <v>4U</v>
      </c>
      <c r="F4634" s="151" t="str">
        <f>INDEX(Variables[Variable],MATCH(Systematic[[#This Row],[VariableIndex]],Variables[Index],0))</f>
        <v>FCR (mt: ROX-corr.)</v>
      </c>
      <c r="G4634" s="134">
        <f>Systematic[[#This Row],[Sample]]*1000000+Systematic[[#This Row],[SubSample]]*10000+Systematic[[#This Row],[VariableIndex]]</f>
        <v>12040006</v>
      </c>
      <c r="H4634" s="134">
        <f>Systematic[[#This Row],[SampleVariableLabel]]+100*Systematic[[#This Row],[State]]</f>
        <v>12040306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12</v>
      </c>
      <c r="B4635" s="1">
        <f t="shared" si="217"/>
        <v>4</v>
      </c>
      <c r="C4635" s="1">
        <f>IF(Systematic[[#This Row],[VariableIndex]]&gt;1,C4634,IF(C4634+1=StepsPerSubsample,0,C4634+1))</f>
        <v>3</v>
      </c>
      <c r="D4635" s="1">
        <f t="shared" si="218"/>
        <v>7</v>
      </c>
      <c r="E4635" s="1" t="str">
        <f>INDEX(Protocol[Mark],MATCH(C4635,Protocol[Step],0))</f>
        <v>4U</v>
      </c>
      <c r="F4635" s="151" t="str">
        <f>INDEX(Variables[Variable],MATCH(Systematic[[#This Row],[VariableIndex]],Variables[Index],0))</f>
        <v>FCR (mt: ROX-corr.)</v>
      </c>
      <c r="G4635" s="134">
        <f>Systematic[[#This Row],[Sample]]*1000000+Systematic[[#This Row],[SubSample]]*10000+Systematic[[#This Row],[VariableIndex]]</f>
        <v>12040007</v>
      </c>
      <c r="H4635" s="134">
        <f>Systematic[[#This Row],[SampleVariableLabel]]+100*Systematic[[#This Row],[State]]</f>
        <v>12040307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12</v>
      </c>
      <c r="B4636" s="1">
        <f t="shared" si="217"/>
        <v>4</v>
      </c>
      <c r="C4636" s="1">
        <f>IF(Systematic[[#This Row],[VariableIndex]]&gt;1,C4635,IF(C4635+1=StepsPerSubsample,0,C4635+1))</f>
        <v>4</v>
      </c>
      <c r="D4636" s="1">
        <f t="shared" si="218"/>
        <v>1</v>
      </c>
      <c r="E4636" s="1" t="str">
        <f>INDEX(Protocol[Mark],MATCH(C4636,Protocol[Step],0))</f>
        <v>5Glc</v>
      </c>
      <c r="F4636" s="151" t="str">
        <f>INDEX(Variables[Variable],MATCH(Systematic[[#This Row],[VariableIndex]],Variables[Index],0))</f>
        <v>O2 concentration</v>
      </c>
      <c r="G4636" s="134">
        <f>Systematic[[#This Row],[Sample]]*1000000+Systematic[[#This Row],[SubSample]]*10000+Systematic[[#This Row],[VariableIndex]]</f>
        <v>12040001</v>
      </c>
      <c r="H4636" s="134">
        <f>Systematic[[#This Row],[SampleVariableLabel]]+100*Systematic[[#This Row],[State]]</f>
        <v>12040401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12</v>
      </c>
      <c r="B4637" s="1">
        <f t="shared" si="217"/>
        <v>4</v>
      </c>
      <c r="C4637" s="1">
        <f>IF(Systematic[[#This Row],[VariableIndex]]&gt;1,C4636,IF(C4636+1=StepsPerSubsample,0,C4636+1))</f>
        <v>4</v>
      </c>
      <c r="D4637" s="1">
        <f t="shared" si="218"/>
        <v>2</v>
      </c>
      <c r="E4637" s="1" t="str">
        <f>INDEX(Protocol[Mark],MATCH(C4637,Protocol[Step],0))</f>
        <v>5Glc</v>
      </c>
      <c r="F4637" s="151" t="str">
        <f>INDEX(Variables[Variable],MATCH(Systematic[[#This Row],[VariableIndex]],Variables[Index],0))</f>
        <v>O2 flux per volume</v>
      </c>
      <c r="G4637" s="134">
        <f>Systematic[[#This Row],[Sample]]*1000000+Systematic[[#This Row],[SubSample]]*10000+Systematic[[#This Row],[VariableIndex]]</f>
        <v>12040002</v>
      </c>
      <c r="H4637" s="134">
        <f>Systematic[[#This Row],[SampleVariableLabel]]+100*Systematic[[#This Row],[State]]</f>
        <v>12040402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12</v>
      </c>
      <c r="B4638" s="1">
        <f t="shared" si="217"/>
        <v>4</v>
      </c>
      <c r="C4638" s="1">
        <f>IF(Systematic[[#This Row],[VariableIndex]]&gt;1,C4637,IF(C4637+1=StepsPerSubsample,0,C4637+1))</f>
        <v>4</v>
      </c>
      <c r="D4638" s="1">
        <f t="shared" si="218"/>
        <v>3</v>
      </c>
      <c r="E4638" s="1" t="str">
        <f>INDEX(Protocol[Mark],MATCH(C4638,Protocol[Step],0))</f>
        <v>5Glc</v>
      </c>
      <c r="F4638" s="151" t="str">
        <f>INDEX(Variables[Variable],MATCH(Systematic[[#This Row],[VariableIndex]],Variables[Index],0))</f>
        <v>Specific flux</v>
      </c>
      <c r="G4638" s="134">
        <f>Systematic[[#This Row],[Sample]]*1000000+Systematic[[#This Row],[SubSample]]*10000+Systematic[[#This Row],[VariableIndex]]</f>
        <v>12040003</v>
      </c>
      <c r="H4638" s="134">
        <f>Systematic[[#This Row],[SampleVariableLabel]]+100*Systematic[[#This Row],[State]]</f>
        <v>12040403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12</v>
      </c>
      <c r="B4639" s="1">
        <f t="shared" si="217"/>
        <v>4</v>
      </c>
      <c r="C4639" s="1">
        <f>IF(Systematic[[#This Row],[VariableIndex]]&gt;1,C4638,IF(C4638+1=StepsPerSubsample,0,C4638+1))</f>
        <v>4</v>
      </c>
      <c r="D4639" s="1">
        <f t="shared" si="218"/>
        <v>4</v>
      </c>
      <c r="E4639" s="1" t="str">
        <f>INDEX(Protocol[Mark],MATCH(C4639,Protocol[Step],0))</f>
        <v>5Glc</v>
      </c>
      <c r="F4639" s="151" t="str">
        <f>INDEX(Variables[Variable],MATCH(Systematic[[#This Row],[VariableIndex]],Variables[Index],0))</f>
        <v>Flux control ratio</v>
      </c>
      <c r="G4639" s="134">
        <f>Systematic[[#This Row],[Sample]]*1000000+Systematic[[#This Row],[SubSample]]*10000+Systematic[[#This Row],[VariableIndex]]</f>
        <v>12040004</v>
      </c>
      <c r="H4639" s="134">
        <f>Systematic[[#This Row],[SampleVariableLabel]]+100*Systematic[[#This Row],[State]]</f>
        <v>12040404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12</v>
      </c>
      <c r="B4640" s="1">
        <f t="shared" si="217"/>
        <v>4</v>
      </c>
      <c r="C4640" s="1">
        <f>IF(Systematic[[#This Row],[VariableIndex]]&gt;1,C4639,IF(C4639+1=StepsPerSubsample,0,C4639+1))</f>
        <v>4</v>
      </c>
      <c r="D4640" s="1">
        <f t="shared" si="218"/>
        <v>5</v>
      </c>
      <c r="E4640" s="1" t="str">
        <f>INDEX(Protocol[Mark],MATCH(C4640,Protocol[Step],0))</f>
        <v>5Glc</v>
      </c>
      <c r="F4640" s="151" t="str">
        <f>INDEX(Variables[Variable],MATCH(Systematic[[#This Row],[VariableIndex]],Variables[Index],0))</f>
        <v>Specific flux (mt)</v>
      </c>
      <c r="G4640" s="134">
        <f>Systematic[[#This Row],[Sample]]*1000000+Systematic[[#This Row],[SubSample]]*10000+Systematic[[#This Row],[VariableIndex]]</f>
        <v>12040005</v>
      </c>
      <c r="H4640" s="134">
        <f>Systematic[[#This Row],[SampleVariableLabel]]+100*Systematic[[#This Row],[State]]</f>
        <v>12040405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12</v>
      </c>
      <c r="B4641" s="1">
        <f t="shared" si="217"/>
        <v>4</v>
      </c>
      <c r="C4641" s="1">
        <f>IF(Systematic[[#This Row],[VariableIndex]]&gt;1,C4640,IF(C4640+1=StepsPerSubsample,0,C4640+1))</f>
        <v>4</v>
      </c>
      <c r="D4641" s="1">
        <f t="shared" si="218"/>
        <v>6</v>
      </c>
      <c r="E4641" s="1" t="str">
        <f>INDEX(Protocol[Mark],MATCH(C4641,Protocol[Step],0))</f>
        <v>5Glc</v>
      </c>
      <c r="F4641" s="151" t="str">
        <f>INDEX(Variables[Variable],MATCH(Systematic[[#This Row],[VariableIndex]],Variables[Index],0))</f>
        <v>FCR (mt: ROX-corr.)</v>
      </c>
      <c r="G4641" s="134">
        <f>Systematic[[#This Row],[Sample]]*1000000+Systematic[[#This Row],[SubSample]]*10000+Systematic[[#This Row],[VariableIndex]]</f>
        <v>12040006</v>
      </c>
      <c r="H4641" s="134">
        <f>Systematic[[#This Row],[SampleVariableLabel]]+100*Systematic[[#This Row],[State]]</f>
        <v>12040406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12</v>
      </c>
      <c r="B4642" s="1">
        <f t="shared" si="217"/>
        <v>4</v>
      </c>
      <c r="C4642" s="1">
        <f>IF(Systematic[[#This Row],[VariableIndex]]&gt;1,C4641,IF(C4641+1=StepsPerSubsample,0,C4641+1))</f>
        <v>4</v>
      </c>
      <c r="D4642" s="1">
        <f t="shared" si="218"/>
        <v>7</v>
      </c>
      <c r="E4642" s="1" t="str">
        <f>INDEX(Protocol[Mark],MATCH(C4642,Protocol[Step],0))</f>
        <v>5Glc</v>
      </c>
      <c r="F4642" s="151" t="str">
        <f>INDEX(Variables[Variable],MATCH(Systematic[[#This Row],[VariableIndex]],Variables[Index],0))</f>
        <v>FCR (mt: ROX-corr.)</v>
      </c>
      <c r="G4642" s="134">
        <f>Systematic[[#This Row],[Sample]]*1000000+Systematic[[#This Row],[SubSample]]*10000+Systematic[[#This Row],[VariableIndex]]</f>
        <v>12040007</v>
      </c>
      <c r="H4642" s="134">
        <f>Systematic[[#This Row],[SampleVariableLabel]]+100*Systematic[[#This Row],[State]]</f>
        <v>12040407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12</v>
      </c>
      <c r="B4643" s="1">
        <f t="shared" si="217"/>
        <v>4</v>
      </c>
      <c r="C4643" s="1">
        <f>IF(Systematic[[#This Row],[VariableIndex]]&gt;1,C4642,IF(C4642+1=StepsPerSubsample,0,C4642+1))</f>
        <v>5</v>
      </c>
      <c r="D4643" s="1">
        <f t="shared" si="218"/>
        <v>1</v>
      </c>
      <c r="E4643" s="1" t="str">
        <f>INDEX(Protocol[Mark],MATCH(C4643,Protocol[Step],0))</f>
        <v>6M2</v>
      </c>
      <c r="F4643" s="151" t="str">
        <f>INDEX(Variables[Variable],MATCH(Systematic[[#This Row],[VariableIndex]],Variables[Index],0))</f>
        <v>O2 concentration</v>
      </c>
      <c r="G4643" s="134">
        <f>Systematic[[#This Row],[Sample]]*1000000+Systematic[[#This Row],[SubSample]]*10000+Systematic[[#This Row],[VariableIndex]]</f>
        <v>12040001</v>
      </c>
      <c r="H4643" s="134">
        <f>Systematic[[#This Row],[SampleVariableLabel]]+100*Systematic[[#This Row],[State]]</f>
        <v>12040501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12</v>
      </c>
      <c r="B4644" s="1">
        <f t="shared" si="217"/>
        <v>4</v>
      </c>
      <c r="C4644" s="1">
        <f>IF(Systematic[[#This Row],[VariableIndex]]&gt;1,C4643,IF(C4643+1=StepsPerSubsample,0,C4643+1))</f>
        <v>5</v>
      </c>
      <c r="D4644" s="1">
        <f t="shared" si="218"/>
        <v>2</v>
      </c>
      <c r="E4644" s="1" t="str">
        <f>INDEX(Protocol[Mark],MATCH(C4644,Protocol[Step],0))</f>
        <v>6M2</v>
      </c>
      <c r="F4644" s="151" t="str">
        <f>INDEX(Variables[Variable],MATCH(Systematic[[#This Row],[VariableIndex]],Variables[Index],0))</f>
        <v>O2 flux per volume</v>
      </c>
      <c r="G4644" s="134">
        <f>Systematic[[#This Row],[Sample]]*1000000+Systematic[[#This Row],[SubSample]]*10000+Systematic[[#This Row],[VariableIndex]]</f>
        <v>12040002</v>
      </c>
      <c r="H4644" s="134">
        <f>Systematic[[#This Row],[SampleVariableLabel]]+100*Systematic[[#This Row],[State]]</f>
        <v>12040502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12</v>
      </c>
      <c r="B4645" s="1">
        <f t="shared" si="217"/>
        <v>4</v>
      </c>
      <c r="C4645" s="1">
        <f>IF(Systematic[[#This Row],[VariableIndex]]&gt;1,C4644,IF(C4644+1=StepsPerSubsample,0,C4644+1))</f>
        <v>5</v>
      </c>
      <c r="D4645" s="1">
        <f t="shared" si="218"/>
        <v>3</v>
      </c>
      <c r="E4645" s="1" t="str">
        <f>INDEX(Protocol[Mark],MATCH(C4645,Protocol[Step],0))</f>
        <v>6M2</v>
      </c>
      <c r="F4645" s="151" t="str">
        <f>INDEX(Variables[Variable],MATCH(Systematic[[#This Row],[VariableIndex]],Variables[Index],0))</f>
        <v>Specific flux</v>
      </c>
      <c r="G4645" s="134">
        <f>Systematic[[#This Row],[Sample]]*1000000+Systematic[[#This Row],[SubSample]]*10000+Systematic[[#This Row],[VariableIndex]]</f>
        <v>12040003</v>
      </c>
      <c r="H4645" s="134">
        <f>Systematic[[#This Row],[SampleVariableLabel]]+100*Systematic[[#This Row],[State]]</f>
        <v>12040503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12</v>
      </c>
      <c r="B4646" s="1">
        <f t="shared" si="217"/>
        <v>4</v>
      </c>
      <c r="C4646" s="1">
        <f>IF(Systematic[[#This Row],[VariableIndex]]&gt;1,C4645,IF(C4645+1=StepsPerSubsample,0,C4645+1))</f>
        <v>5</v>
      </c>
      <c r="D4646" s="1">
        <f t="shared" si="218"/>
        <v>4</v>
      </c>
      <c r="E4646" s="1" t="str">
        <f>INDEX(Protocol[Mark],MATCH(C4646,Protocol[Step],0))</f>
        <v>6M2</v>
      </c>
      <c r="F4646" s="151" t="str">
        <f>INDEX(Variables[Variable],MATCH(Systematic[[#This Row],[VariableIndex]],Variables[Index],0))</f>
        <v>Flux control ratio</v>
      </c>
      <c r="G4646" s="134">
        <f>Systematic[[#This Row],[Sample]]*1000000+Systematic[[#This Row],[SubSample]]*10000+Systematic[[#This Row],[VariableIndex]]</f>
        <v>12040004</v>
      </c>
      <c r="H4646" s="134">
        <f>Systematic[[#This Row],[SampleVariableLabel]]+100*Systematic[[#This Row],[State]]</f>
        <v>12040504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12</v>
      </c>
      <c r="B4647" s="1">
        <f t="shared" si="217"/>
        <v>4</v>
      </c>
      <c r="C4647" s="1">
        <f>IF(Systematic[[#This Row],[VariableIndex]]&gt;1,C4646,IF(C4646+1=StepsPerSubsample,0,C4646+1))</f>
        <v>5</v>
      </c>
      <c r="D4647" s="1">
        <f t="shared" si="218"/>
        <v>5</v>
      </c>
      <c r="E4647" s="1" t="str">
        <f>INDEX(Protocol[Mark],MATCH(C4647,Protocol[Step],0))</f>
        <v>6M2</v>
      </c>
      <c r="F4647" s="151" t="str">
        <f>INDEX(Variables[Variable],MATCH(Systematic[[#This Row],[VariableIndex]],Variables[Index],0))</f>
        <v>Specific flux (mt)</v>
      </c>
      <c r="G4647" s="134">
        <f>Systematic[[#This Row],[Sample]]*1000000+Systematic[[#This Row],[SubSample]]*10000+Systematic[[#This Row],[VariableIndex]]</f>
        <v>12040005</v>
      </c>
      <c r="H4647" s="134">
        <f>Systematic[[#This Row],[SampleVariableLabel]]+100*Systematic[[#This Row],[State]]</f>
        <v>12040505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12</v>
      </c>
      <c r="B4648" s="1">
        <f t="shared" si="217"/>
        <v>4</v>
      </c>
      <c r="C4648" s="1">
        <f>IF(Systematic[[#This Row],[VariableIndex]]&gt;1,C4647,IF(C4647+1=StepsPerSubsample,0,C4647+1))</f>
        <v>5</v>
      </c>
      <c r="D4648" s="1">
        <f t="shared" si="218"/>
        <v>6</v>
      </c>
      <c r="E4648" s="1" t="str">
        <f>INDEX(Protocol[Mark],MATCH(C4648,Protocol[Step],0))</f>
        <v>6M2</v>
      </c>
      <c r="F4648" s="151" t="str">
        <f>INDEX(Variables[Variable],MATCH(Systematic[[#This Row],[VariableIndex]],Variables[Index],0))</f>
        <v>FCR (mt: ROX-corr.)</v>
      </c>
      <c r="G4648" s="134">
        <f>Systematic[[#This Row],[Sample]]*1000000+Systematic[[#This Row],[SubSample]]*10000+Systematic[[#This Row],[VariableIndex]]</f>
        <v>12040006</v>
      </c>
      <c r="H4648" s="134">
        <f>Systematic[[#This Row],[SampleVariableLabel]]+100*Systematic[[#This Row],[State]]</f>
        <v>12040506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12</v>
      </c>
      <c r="B4649" s="1">
        <f t="shared" ref="B4649:B4712" si="220">IF(OR(C4649&gt;0,D4649&gt;1),B4648,IF(B4648=SubsamplesPerSample,1,B4648+1))</f>
        <v>4</v>
      </c>
      <c r="C4649" s="1">
        <f>IF(Systematic[[#This Row],[VariableIndex]]&gt;1,C4648,IF(C4648+1=StepsPerSubsample,0,C4648+1))</f>
        <v>5</v>
      </c>
      <c r="D4649" s="1">
        <f t="shared" si="218"/>
        <v>7</v>
      </c>
      <c r="E4649" s="1" t="str">
        <f>INDEX(Protocol[Mark],MATCH(C4649,Protocol[Step],0))</f>
        <v>6M2</v>
      </c>
      <c r="F4649" s="151" t="str">
        <f>INDEX(Variables[Variable],MATCH(Systematic[[#This Row],[VariableIndex]],Variables[Index],0))</f>
        <v>FCR (mt: ROX-corr.)</v>
      </c>
      <c r="G4649" s="134">
        <f>Systematic[[#This Row],[Sample]]*1000000+Systematic[[#This Row],[SubSample]]*10000+Systematic[[#This Row],[VariableIndex]]</f>
        <v>12040007</v>
      </c>
      <c r="H4649" s="134">
        <f>Systematic[[#This Row],[SampleVariableLabel]]+100*Systematic[[#This Row],[State]]</f>
        <v>12040507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12</v>
      </c>
      <c r="B4650" s="1">
        <f t="shared" si="220"/>
        <v>4</v>
      </c>
      <c r="C4650" s="1">
        <f>IF(Systematic[[#This Row],[VariableIndex]]&gt;1,C4649,IF(C4649+1=StepsPerSubsample,0,C4649+1))</f>
        <v>6</v>
      </c>
      <c r="D4650" s="1">
        <f t="shared" si="218"/>
        <v>1</v>
      </c>
      <c r="E4650" s="1" t="str">
        <f>INDEX(Protocol[Mark],MATCH(C4650,Protocol[Step],0))</f>
        <v>7Rot</v>
      </c>
      <c r="F4650" s="151" t="str">
        <f>INDEX(Variables[Variable],MATCH(Systematic[[#This Row],[VariableIndex]],Variables[Index],0))</f>
        <v>O2 concentration</v>
      </c>
      <c r="G4650" s="134">
        <f>Systematic[[#This Row],[Sample]]*1000000+Systematic[[#This Row],[SubSample]]*10000+Systematic[[#This Row],[VariableIndex]]</f>
        <v>12040001</v>
      </c>
      <c r="H4650" s="134">
        <f>Systematic[[#This Row],[SampleVariableLabel]]+100*Systematic[[#This Row],[State]]</f>
        <v>12040601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12</v>
      </c>
      <c r="B4651" s="1">
        <f t="shared" si="220"/>
        <v>4</v>
      </c>
      <c r="C4651" s="1">
        <f>IF(Systematic[[#This Row],[VariableIndex]]&gt;1,C4650,IF(C4650+1=StepsPerSubsample,0,C4650+1))</f>
        <v>6</v>
      </c>
      <c r="D4651" s="1">
        <f t="shared" si="218"/>
        <v>2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O2 flux per volume</v>
      </c>
      <c r="G4651" s="134">
        <f>Systematic[[#This Row],[Sample]]*1000000+Systematic[[#This Row],[SubSample]]*10000+Systematic[[#This Row],[VariableIndex]]</f>
        <v>12040002</v>
      </c>
      <c r="H4651" s="134">
        <f>Systematic[[#This Row],[SampleVariableLabel]]+100*Systematic[[#This Row],[State]]</f>
        <v>12040602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12</v>
      </c>
      <c r="B4652" s="1">
        <f t="shared" si="220"/>
        <v>4</v>
      </c>
      <c r="C4652" s="1">
        <f>IF(Systematic[[#This Row],[VariableIndex]]&gt;1,C4651,IF(C4651+1=StepsPerSubsample,0,C4651+1))</f>
        <v>6</v>
      </c>
      <c r="D4652" s="1">
        <f t="shared" si="218"/>
        <v>3</v>
      </c>
      <c r="E4652" s="1" t="str">
        <f>INDEX(Protocol[Mark],MATCH(C4652,Protocol[Step],0))</f>
        <v>7Rot</v>
      </c>
      <c r="F4652" s="151" t="str">
        <f>INDEX(Variables[Variable],MATCH(Systematic[[#This Row],[VariableIndex]],Variables[Index],0))</f>
        <v>Specific flux</v>
      </c>
      <c r="G4652" s="134">
        <f>Systematic[[#This Row],[Sample]]*1000000+Systematic[[#This Row],[SubSample]]*10000+Systematic[[#This Row],[VariableIndex]]</f>
        <v>12040003</v>
      </c>
      <c r="H4652" s="134">
        <f>Systematic[[#This Row],[SampleVariableLabel]]+100*Systematic[[#This Row],[State]]</f>
        <v>12040603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12</v>
      </c>
      <c r="B4653" s="1">
        <f t="shared" si="220"/>
        <v>4</v>
      </c>
      <c r="C4653" s="1">
        <f>IF(Systematic[[#This Row],[VariableIndex]]&gt;1,C4652,IF(C4652+1=StepsPerSubsample,0,C4652+1))</f>
        <v>6</v>
      </c>
      <c r="D4653" s="1">
        <f t="shared" si="218"/>
        <v>4</v>
      </c>
      <c r="E4653" s="1" t="str">
        <f>INDEX(Protocol[Mark],MATCH(C4653,Protocol[Step],0))</f>
        <v>7Rot</v>
      </c>
      <c r="F4653" s="151" t="str">
        <f>INDEX(Variables[Variable],MATCH(Systematic[[#This Row],[VariableIndex]],Variables[Index],0))</f>
        <v>Flux control ratio</v>
      </c>
      <c r="G4653" s="134">
        <f>Systematic[[#This Row],[Sample]]*1000000+Systematic[[#This Row],[SubSample]]*10000+Systematic[[#This Row],[VariableIndex]]</f>
        <v>12040004</v>
      </c>
      <c r="H4653" s="134">
        <f>Systematic[[#This Row],[SampleVariableLabel]]+100*Systematic[[#This Row],[State]]</f>
        <v>12040604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12</v>
      </c>
      <c r="B4654" s="1">
        <f t="shared" si="220"/>
        <v>4</v>
      </c>
      <c r="C4654" s="1">
        <f>IF(Systematic[[#This Row],[VariableIndex]]&gt;1,C4653,IF(C4653+1=StepsPerSubsample,0,C4653+1))</f>
        <v>6</v>
      </c>
      <c r="D4654" s="1">
        <f t="shared" si="218"/>
        <v>5</v>
      </c>
      <c r="E4654" s="1" t="str">
        <f>INDEX(Protocol[Mark],MATCH(C4654,Protocol[Step],0))</f>
        <v>7Rot</v>
      </c>
      <c r="F4654" s="151" t="str">
        <f>INDEX(Variables[Variable],MATCH(Systematic[[#This Row],[VariableIndex]],Variables[Index],0))</f>
        <v>Specific flux (mt)</v>
      </c>
      <c r="G4654" s="134">
        <f>Systematic[[#This Row],[Sample]]*1000000+Systematic[[#This Row],[SubSample]]*10000+Systematic[[#This Row],[VariableIndex]]</f>
        <v>12040005</v>
      </c>
      <c r="H4654" s="134">
        <f>Systematic[[#This Row],[SampleVariableLabel]]+100*Systematic[[#This Row],[State]]</f>
        <v>12040605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12</v>
      </c>
      <c r="B4655" s="1">
        <f t="shared" si="220"/>
        <v>4</v>
      </c>
      <c r="C4655" s="1">
        <f>IF(Systematic[[#This Row],[VariableIndex]]&gt;1,C4654,IF(C4654+1=StepsPerSubsample,0,C4654+1))</f>
        <v>6</v>
      </c>
      <c r="D4655" s="1">
        <f t="shared" si="218"/>
        <v>6</v>
      </c>
      <c r="E4655" s="1" t="str">
        <f>INDEX(Protocol[Mark],MATCH(C4655,Protocol[Step],0))</f>
        <v>7Rot</v>
      </c>
      <c r="F4655" s="151" t="str">
        <f>INDEX(Variables[Variable],MATCH(Systematic[[#This Row],[VariableIndex]],Variables[Index],0))</f>
        <v>FCR (mt: ROX-corr.)</v>
      </c>
      <c r="G4655" s="134">
        <f>Systematic[[#This Row],[Sample]]*1000000+Systematic[[#This Row],[SubSample]]*10000+Systematic[[#This Row],[VariableIndex]]</f>
        <v>12040006</v>
      </c>
      <c r="H4655" s="134">
        <f>Systematic[[#This Row],[SampleVariableLabel]]+100*Systematic[[#This Row],[State]]</f>
        <v>12040606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12</v>
      </c>
      <c r="B4656" s="1">
        <f t="shared" si="220"/>
        <v>4</v>
      </c>
      <c r="C4656" s="1">
        <f>IF(Systematic[[#This Row],[VariableIndex]]&gt;1,C4655,IF(C4655+1=StepsPerSubsample,0,C4655+1))</f>
        <v>6</v>
      </c>
      <c r="D4656" s="1">
        <f t="shared" si="218"/>
        <v>7</v>
      </c>
      <c r="E4656" s="1" t="str">
        <f>INDEX(Protocol[Mark],MATCH(C4656,Protocol[Step],0))</f>
        <v>7Rot</v>
      </c>
      <c r="F4656" s="151" t="str">
        <f>INDEX(Variables[Variable],MATCH(Systematic[[#This Row],[VariableIndex]],Variables[Index],0))</f>
        <v>FCR (mt: ROX-corr.)</v>
      </c>
      <c r="G4656" s="134">
        <f>Systematic[[#This Row],[Sample]]*1000000+Systematic[[#This Row],[SubSample]]*10000+Systematic[[#This Row],[VariableIndex]]</f>
        <v>12040007</v>
      </c>
      <c r="H4656" s="134">
        <f>Systematic[[#This Row],[SampleVariableLabel]]+100*Systematic[[#This Row],[State]]</f>
        <v>12040607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12</v>
      </c>
      <c r="B4657" s="1">
        <f t="shared" si="220"/>
        <v>4</v>
      </c>
      <c r="C4657" s="1">
        <f>IF(Systematic[[#This Row],[VariableIndex]]&gt;1,C4656,IF(C4656+1=StepsPerSubsample,0,C4656+1))</f>
        <v>7</v>
      </c>
      <c r="D4657" s="1">
        <f t="shared" si="218"/>
        <v>1</v>
      </c>
      <c r="E4657" s="1" t="str">
        <f>INDEX(Protocol[Mark],MATCH(C4657,Protocol[Step],0))</f>
        <v>8S</v>
      </c>
      <c r="F4657" s="151" t="str">
        <f>INDEX(Variables[Variable],MATCH(Systematic[[#This Row],[VariableIndex]],Variables[Index],0))</f>
        <v>O2 concentration</v>
      </c>
      <c r="G4657" s="134">
        <f>Systematic[[#This Row],[Sample]]*1000000+Systematic[[#This Row],[SubSample]]*10000+Systematic[[#This Row],[VariableIndex]]</f>
        <v>12040001</v>
      </c>
      <c r="H4657" s="134">
        <f>Systematic[[#This Row],[SampleVariableLabel]]+100*Systematic[[#This Row],[State]]</f>
        <v>12040701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12</v>
      </c>
      <c r="B4658" s="1">
        <f t="shared" si="220"/>
        <v>4</v>
      </c>
      <c r="C4658" s="1">
        <f>IF(Systematic[[#This Row],[VariableIndex]]&gt;1,C4657,IF(C4657+1=StepsPerSubsample,0,C4657+1))</f>
        <v>7</v>
      </c>
      <c r="D4658" s="1">
        <f t="shared" si="218"/>
        <v>2</v>
      </c>
      <c r="E4658" s="1" t="str">
        <f>INDEX(Protocol[Mark],MATCH(C4658,Protocol[Step],0))</f>
        <v>8S</v>
      </c>
      <c r="F4658" s="151" t="str">
        <f>INDEX(Variables[Variable],MATCH(Systematic[[#This Row],[VariableIndex]],Variables[Index],0))</f>
        <v>O2 flux per volume</v>
      </c>
      <c r="G4658" s="134">
        <f>Systematic[[#This Row],[Sample]]*1000000+Systematic[[#This Row],[SubSample]]*10000+Systematic[[#This Row],[VariableIndex]]</f>
        <v>12040002</v>
      </c>
      <c r="H4658" s="134">
        <f>Systematic[[#This Row],[SampleVariableLabel]]+100*Systematic[[#This Row],[State]]</f>
        <v>12040702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12</v>
      </c>
      <c r="B4659" s="1">
        <f t="shared" si="220"/>
        <v>4</v>
      </c>
      <c r="C4659" s="1">
        <f>IF(Systematic[[#This Row],[VariableIndex]]&gt;1,C4658,IF(C4658+1=StepsPerSubsample,0,C4658+1))</f>
        <v>7</v>
      </c>
      <c r="D4659" s="1">
        <f t="shared" si="218"/>
        <v>3</v>
      </c>
      <c r="E4659" s="1" t="str">
        <f>INDEX(Protocol[Mark],MATCH(C4659,Protocol[Step],0))</f>
        <v>8S</v>
      </c>
      <c r="F4659" s="151" t="str">
        <f>INDEX(Variables[Variable],MATCH(Systematic[[#This Row],[VariableIndex]],Variables[Index],0))</f>
        <v>Specific flux</v>
      </c>
      <c r="G4659" s="134">
        <f>Systematic[[#This Row],[Sample]]*1000000+Systematic[[#This Row],[SubSample]]*10000+Systematic[[#This Row],[VariableIndex]]</f>
        <v>12040003</v>
      </c>
      <c r="H4659" s="134">
        <f>Systematic[[#This Row],[SampleVariableLabel]]+100*Systematic[[#This Row],[State]]</f>
        <v>12040703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12</v>
      </c>
      <c r="B4660" s="1">
        <f t="shared" si="220"/>
        <v>4</v>
      </c>
      <c r="C4660" s="1">
        <f>IF(Systematic[[#This Row],[VariableIndex]]&gt;1,C4659,IF(C4659+1=StepsPerSubsample,0,C4659+1))</f>
        <v>7</v>
      </c>
      <c r="D4660" s="1">
        <f t="shared" si="218"/>
        <v>4</v>
      </c>
      <c r="E4660" s="1" t="str">
        <f>INDEX(Protocol[Mark],MATCH(C4660,Protocol[Step],0))</f>
        <v>8S</v>
      </c>
      <c r="F4660" s="151" t="str">
        <f>INDEX(Variables[Variable],MATCH(Systematic[[#This Row],[VariableIndex]],Variables[Index],0))</f>
        <v>Flux control ratio</v>
      </c>
      <c r="G4660" s="134">
        <f>Systematic[[#This Row],[Sample]]*1000000+Systematic[[#This Row],[SubSample]]*10000+Systematic[[#This Row],[VariableIndex]]</f>
        <v>12040004</v>
      </c>
      <c r="H4660" s="134">
        <f>Systematic[[#This Row],[SampleVariableLabel]]+100*Systematic[[#This Row],[State]]</f>
        <v>12040704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12</v>
      </c>
      <c r="B4661" s="1">
        <f t="shared" si="220"/>
        <v>4</v>
      </c>
      <c r="C4661" s="1">
        <f>IF(Systematic[[#This Row],[VariableIndex]]&gt;1,C4660,IF(C4660+1=StepsPerSubsample,0,C4660+1))</f>
        <v>7</v>
      </c>
      <c r="D4661" s="1">
        <f t="shared" si="218"/>
        <v>5</v>
      </c>
      <c r="E4661" s="1" t="str">
        <f>INDEX(Protocol[Mark],MATCH(C4661,Protocol[Step],0))</f>
        <v>8S</v>
      </c>
      <c r="F4661" s="151" t="str">
        <f>INDEX(Variables[Variable],MATCH(Systematic[[#This Row],[VariableIndex]],Variables[Index],0))</f>
        <v>Specific flux (mt)</v>
      </c>
      <c r="G4661" s="134">
        <f>Systematic[[#This Row],[Sample]]*1000000+Systematic[[#This Row],[SubSample]]*10000+Systematic[[#This Row],[VariableIndex]]</f>
        <v>12040005</v>
      </c>
      <c r="H4661" s="134">
        <f>Systematic[[#This Row],[SampleVariableLabel]]+100*Systematic[[#This Row],[State]]</f>
        <v>12040705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12</v>
      </c>
      <c r="B4662" s="1">
        <f t="shared" si="220"/>
        <v>4</v>
      </c>
      <c r="C4662" s="1">
        <f>IF(Systematic[[#This Row],[VariableIndex]]&gt;1,C4661,IF(C4661+1=StepsPerSubsample,0,C4661+1))</f>
        <v>7</v>
      </c>
      <c r="D4662" s="1">
        <f t="shared" si="218"/>
        <v>6</v>
      </c>
      <c r="E4662" s="1" t="str">
        <f>INDEX(Protocol[Mark],MATCH(C4662,Protocol[Step],0))</f>
        <v>8S</v>
      </c>
      <c r="F4662" s="151" t="str">
        <f>INDEX(Variables[Variable],MATCH(Systematic[[#This Row],[VariableIndex]],Variables[Index],0))</f>
        <v>FCR (mt: ROX-corr.)</v>
      </c>
      <c r="G4662" s="134">
        <f>Systematic[[#This Row],[Sample]]*1000000+Systematic[[#This Row],[SubSample]]*10000+Systematic[[#This Row],[VariableIndex]]</f>
        <v>12040006</v>
      </c>
      <c r="H4662" s="134">
        <f>Systematic[[#This Row],[SampleVariableLabel]]+100*Systematic[[#This Row],[State]]</f>
        <v>12040706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12</v>
      </c>
      <c r="B4663" s="1">
        <f t="shared" si="220"/>
        <v>4</v>
      </c>
      <c r="C4663" s="1">
        <f>IF(Systematic[[#This Row],[VariableIndex]]&gt;1,C4662,IF(C4662+1=StepsPerSubsample,0,C4662+1))</f>
        <v>7</v>
      </c>
      <c r="D4663" s="1">
        <f t="shared" si="218"/>
        <v>7</v>
      </c>
      <c r="E4663" s="1" t="str">
        <f>INDEX(Protocol[Mark],MATCH(C4663,Protocol[Step],0))</f>
        <v>8S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12040007</v>
      </c>
      <c r="H4663" s="134">
        <f>Systematic[[#This Row],[SampleVariableLabel]]+100*Systematic[[#This Row],[State]]</f>
        <v>12040707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12</v>
      </c>
      <c r="B4664" s="1">
        <f t="shared" si="220"/>
        <v>4</v>
      </c>
      <c r="C4664" s="1">
        <f>IF(Systematic[[#This Row],[VariableIndex]]&gt;1,C4663,IF(C4663+1=StepsPerSubsample,0,C4663+1))</f>
        <v>8</v>
      </c>
      <c r="D4664" s="1">
        <f t="shared" si="218"/>
        <v>1</v>
      </c>
      <c r="E4664" s="1" t="str">
        <f>INDEX(Protocol[Mark],MATCH(C4664,Protocol[Step],0))</f>
        <v>9Dig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12040001</v>
      </c>
      <c r="H4664" s="134">
        <f>Systematic[[#This Row],[SampleVariableLabel]]+100*Systematic[[#This Row],[State]]</f>
        <v>12040801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12</v>
      </c>
      <c r="B4665" s="1">
        <f t="shared" si="220"/>
        <v>4</v>
      </c>
      <c r="C4665" s="1">
        <f>IF(Systematic[[#This Row],[VariableIndex]]&gt;1,C4664,IF(C4664+1=StepsPerSubsample,0,C4664+1))</f>
        <v>8</v>
      </c>
      <c r="D4665" s="1">
        <f t="shared" si="218"/>
        <v>2</v>
      </c>
      <c r="E4665" s="1" t="str">
        <f>INDEX(Protocol[Mark],MATCH(C4665,Protocol[Step],0))</f>
        <v>9Dig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12040002</v>
      </c>
      <c r="H4665" s="134">
        <f>Systematic[[#This Row],[SampleVariableLabel]]+100*Systematic[[#This Row],[State]]</f>
        <v>12040802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12</v>
      </c>
      <c r="B4666" s="1">
        <f t="shared" si="220"/>
        <v>4</v>
      </c>
      <c r="C4666" s="1">
        <f>IF(Systematic[[#This Row],[VariableIndex]]&gt;1,C4665,IF(C4665+1=StepsPerSubsample,0,C4665+1))</f>
        <v>8</v>
      </c>
      <c r="D4666" s="1">
        <f t="shared" si="218"/>
        <v>3</v>
      </c>
      <c r="E4666" s="1" t="str">
        <f>INDEX(Protocol[Mark],MATCH(C4666,Protocol[Step],0))</f>
        <v>9Dig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12040003</v>
      </c>
      <c r="H4666" s="134">
        <f>Systematic[[#This Row],[SampleVariableLabel]]+100*Systematic[[#This Row],[State]]</f>
        <v>12040803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12</v>
      </c>
      <c r="B4667" s="1">
        <f t="shared" si="220"/>
        <v>4</v>
      </c>
      <c r="C4667" s="1">
        <f>IF(Systematic[[#This Row],[VariableIndex]]&gt;1,C4666,IF(C4666+1=StepsPerSubsample,0,C4666+1))</f>
        <v>8</v>
      </c>
      <c r="D4667" s="1">
        <f t="shared" si="218"/>
        <v>4</v>
      </c>
      <c r="E4667" s="1" t="str">
        <f>INDEX(Protocol[Mark],MATCH(C4667,Protocol[Step],0))</f>
        <v>9Dig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12040004</v>
      </c>
      <c r="H4667" s="134">
        <f>Systematic[[#This Row],[SampleVariableLabel]]+100*Systematic[[#This Row],[State]]</f>
        <v>12040804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12</v>
      </c>
      <c r="B4668" s="1">
        <f t="shared" si="220"/>
        <v>4</v>
      </c>
      <c r="C4668" s="1">
        <f>IF(Systematic[[#This Row],[VariableIndex]]&gt;1,C4667,IF(C4667+1=StepsPerSubsample,0,C4667+1))</f>
        <v>8</v>
      </c>
      <c r="D4668" s="1">
        <f t="shared" si="218"/>
        <v>5</v>
      </c>
      <c r="E4668" s="1" t="str">
        <f>INDEX(Protocol[Mark],MATCH(C4668,Protocol[Step],0))</f>
        <v>9Dig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12040005</v>
      </c>
      <c r="H4668" s="134">
        <f>Systematic[[#This Row],[SampleVariableLabel]]+100*Systematic[[#This Row],[State]]</f>
        <v>12040805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12</v>
      </c>
      <c r="B4669" s="1">
        <f t="shared" si="220"/>
        <v>4</v>
      </c>
      <c r="C4669" s="1">
        <f>IF(Systematic[[#This Row],[VariableIndex]]&gt;1,C4668,IF(C4668+1=StepsPerSubsample,0,C4668+1))</f>
        <v>8</v>
      </c>
      <c r="D4669" s="1">
        <f t="shared" si="218"/>
        <v>6</v>
      </c>
      <c r="E4669" s="1" t="str">
        <f>INDEX(Protocol[Mark],MATCH(C4669,Protocol[Step],0))</f>
        <v>9Dig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12040006</v>
      </c>
      <c r="H4669" s="134">
        <f>Systematic[[#This Row],[SampleVariableLabel]]+100*Systematic[[#This Row],[State]]</f>
        <v>12040806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12</v>
      </c>
      <c r="B4670" s="1">
        <f t="shared" si="220"/>
        <v>4</v>
      </c>
      <c r="C4670" s="1">
        <f>IF(Systematic[[#This Row],[VariableIndex]]&gt;1,C4669,IF(C4669+1=StepsPerSubsample,0,C4669+1))</f>
        <v>8</v>
      </c>
      <c r="D4670" s="1">
        <f t="shared" si="218"/>
        <v>7</v>
      </c>
      <c r="E4670" s="1" t="str">
        <f>INDEX(Protocol[Mark],MATCH(C4670,Protocol[Step],0))</f>
        <v>9Dig</v>
      </c>
      <c r="F4670" s="151" t="str">
        <f>INDEX(Variables[Variable],MATCH(Systematic[[#This Row],[VariableIndex]],Variables[Index],0))</f>
        <v>FCR (mt: ROX-corr.)</v>
      </c>
      <c r="G4670" s="134">
        <f>Systematic[[#This Row],[Sample]]*1000000+Systematic[[#This Row],[SubSample]]*10000+Systematic[[#This Row],[VariableIndex]]</f>
        <v>12040007</v>
      </c>
      <c r="H4670" s="134">
        <f>Systematic[[#This Row],[SampleVariableLabel]]+100*Systematic[[#This Row],[State]]</f>
        <v>12040807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12</v>
      </c>
      <c r="B4671" s="1">
        <f t="shared" si="220"/>
        <v>4</v>
      </c>
      <c r="C4671" s="1">
        <f>IF(Systematic[[#This Row],[VariableIndex]]&gt;1,C4670,IF(C4670+1=StepsPerSubsample,0,C4670+1))</f>
        <v>9</v>
      </c>
      <c r="D4671" s="1">
        <f t="shared" si="218"/>
        <v>1</v>
      </c>
      <c r="E4671" s="1" t="str">
        <f>INDEX(Protocol[Mark],MATCH(C4671,Protocol[Step],0))</f>
        <v>9U</v>
      </c>
      <c r="F4671" s="151" t="str">
        <f>INDEX(Variables[Variable],MATCH(Systematic[[#This Row],[VariableIndex]],Variables[Index],0))</f>
        <v>O2 concentration</v>
      </c>
      <c r="G4671" s="134">
        <f>Systematic[[#This Row],[Sample]]*1000000+Systematic[[#This Row],[SubSample]]*10000+Systematic[[#This Row],[VariableIndex]]</f>
        <v>12040001</v>
      </c>
      <c r="H4671" s="134">
        <f>Systematic[[#This Row],[SampleVariableLabel]]+100*Systematic[[#This Row],[State]]</f>
        <v>12040901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12</v>
      </c>
      <c r="B4672" s="1">
        <f t="shared" si="220"/>
        <v>4</v>
      </c>
      <c r="C4672" s="1">
        <f>IF(Systematic[[#This Row],[VariableIndex]]&gt;1,C4671,IF(C4671+1=StepsPerSubsample,0,C4671+1))</f>
        <v>9</v>
      </c>
      <c r="D4672" s="1">
        <f t="shared" si="218"/>
        <v>2</v>
      </c>
      <c r="E4672" s="1" t="str">
        <f>INDEX(Protocol[Mark],MATCH(C4672,Protocol[Step],0))</f>
        <v>9U</v>
      </c>
      <c r="F4672" s="151" t="str">
        <f>INDEX(Variables[Variable],MATCH(Systematic[[#This Row],[VariableIndex]],Variables[Index],0))</f>
        <v>O2 flux per volume</v>
      </c>
      <c r="G4672" s="134">
        <f>Systematic[[#This Row],[Sample]]*1000000+Systematic[[#This Row],[SubSample]]*10000+Systematic[[#This Row],[VariableIndex]]</f>
        <v>12040002</v>
      </c>
      <c r="H4672" s="134">
        <f>Systematic[[#This Row],[SampleVariableLabel]]+100*Systematic[[#This Row],[State]]</f>
        <v>12040902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12</v>
      </c>
      <c r="B4673" s="1">
        <f t="shared" si="220"/>
        <v>4</v>
      </c>
      <c r="C4673" s="1">
        <f>IF(Systematic[[#This Row],[VariableIndex]]&gt;1,C4672,IF(C4672+1=StepsPerSubsample,0,C4672+1))</f>
        <v>9</v>
      </c>
      <c r="D4673" s="1">
        <f t="shared" si="218"/>
        <v>3</v>
      </c>
      <c r="E4673" s="1" t="str">
        <f>INDEX(Protocol[Mark],MATCH(C4673,Protocol[Step],0))</f>
        <v>9U</v>
      </c>
      <c r="F4673" s="151" t="str">
        <f>INDEX(Variables[Variable],MATCH(Systematic[[#This Row],[VariableIndex]],Variables[Index],0))</f>
        <v>Specific flux</v>
      </c>
      <c r="G4673" s="134">
        <f>Systematic[[#This Row],[Sample]]*1000000+Systematic[[#This Row],[SubSample]]*10000+Systematic[[#This Row],[VariableIndex]]</f>
        <v>12040003</v>
      </c>
      <c r="H4673" s="134">
        <f>Systematic[[#This Row],[SampleVariableLabel]]+100*Systematic[[#This Row],[State]]</f>
        <v>12040903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12</v>
      </c>
      <c r="B4674" s="1">
        <f t="shared" si="220"/>
        <v>4</v>
      </c>
      <c r="C4674" s="1">
        <f>IF(Systematic[[#This Row],[VariableIndex]]&gt;1,C4673,IF(C4673+1=StepsPerSubsample,0,C4673+1))</f>
        <v>9</v>
      </c>
      <c r="D4674" s="1">
        <f t="shared" si="218"/>
        <v>4</v>
      </c>
      <c r="E4674" s="1" t="str">
        <f>INDEX(Protocol[Mark],MATCH(C4674,Protocol[Step],0))</f>
        <v>9U</v>
      </c>
      <c r="F4674" s="151" t="str">
        <f>INDEX(Variables[Variable],MATCH(Systematic[[#This Row],[VariableIndex]],Variables[Index],0))</f>
        <v>Flux control ratio</v>
      </c>
      <c r="G4674" s="134">
        <f>Systematic[[#This Row],[Sample]]*1000000+Systematic[[#This Row],[SubSample]]*10000+Systematic[[#This Row],[VariableIndex]]</f>
        <v>12040004</v>
      </c>
      <c r="H4674" s="134">
        <f>Systematic[[#This Row],[SampleVariableLabel]]+100*Systematic[[#This Row],[State]]</f>
        <v>12040904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12</v>
      </c>
      <c r="B4675" s="1">
        <f t="shared" si="220"/>
        <v>4</v>
      </c>
      <c r="C4675" s="1">
        <f>IF(Systematic[[#This Row],[VariableIndex]]&gt;1,C4674,IF(C4674+1=StepsPerSubsample,0,C4674+1))</f>
        <v>9</v>
      </c>
      <c r="D4675" s="1">
        <f t="shared" ref="D4675:D4738" si="221">IF(D4674=nVariables,1,D4674+1)</f>
        <v>5</v>
      </c>
      <c r="E4675" s="1" t="str">
        <f>INDEX(Protocol[Mark],MATCH(C4675,Protocol[Step],0))</f>
        <v>9U</v>
      </c>
      <c r="F4675" s="151" t="str">
        <f>INDEX(Variables[Variable],MATCH(Systematic[[#This Row],[VariableIndex]],Variables[Index],0))</f>
        <v>Specific flux (mt)</v>
      </c>
      <c r="G4675" s="134">
        <f>Systematic[[#This Row],[Sample]]*1000000+Systematic[[#This Row],[SubSample]]*10000+Systematic[[#This Row],[VariableIndex]]</f>
        <v>12040005</v>
      </c>
      <c r="H4675" s="134">
        <f>Systematic[[#This Row],[SampleVariableLabel]]+100*Systematic[[#This Row],[State]]</f>
        <v>12040905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12</v>
      </c>
      <c r="B4676" s="1">
        <f t="shared" si="220"/>
        <v>4</v>
      </c>
      <c r="C4676" s="1">
        <f>IF(Systematic[[#This Row],[VariableIndex]]&gt;1,C4675,IF(C4675+1=StepsPerSubsample,0,C4675+1))</f>
        <v>9</v>
      </c>
      <c r="D4676" s="1">
        <f t="shared" si="221"/>
        <v>6</v>
      </c>
      <c r="E4676" s="1" t="str">
        <f>INDEX(Protocol[Mark],MATCH(C4676,Protocol[Step],0))</f>
        <v>9U</v>
      </c>
      <c r="F4676" s="151" t="str">
        <f>INDEX(Variables[Variable],MATCH(Systematic[[#This Row],[VariableIndex]],Variables[Index],0))</f>
        <v>FCR (mt: ROX-corr.)</v>
      </c>
      <c r="G4676" s="134">
        <f>Systematic[[#This Row],[Sample]]*1000000+Systematic[[#This Row],[SubSample]]*10000+Systematic[[#This Row],[VariableIndex]]</f>
        <v>12040006</v>
      </c>
      <c r="H4676" s="134">
        <f>Systematic[[#This Row],[SampleVariableLabel]]+100*Systematic[[#This Row],[State]]</f>
        <v>12040906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12</v>
      </c>
      <c r="B4677" s="1">
        <f t="shared" si="220"/>
        <v>4</v>
      </c>
      <c r="C4677" s="1">
        <f>IF(Systematic[[#This Row],[VariableIndex]]&gt;1,C4676,IF(C4676+1=StepsPerSubsample,0,C4676+1))</f>
        <v>9</v>
      </c>
      <c r="D4677" s="1">
        <f t="shared" si="221"/>
        <v>7</v>
      </c>
      <c r="E4677" s="1" t="str">
        <f>INDEX(Protocol[Mark],MATCH(C4677,Protocol[Step],0))</f>
        <v>9U</v>
      </c>
      <c r="F4677" s="151" t="str">
        <f>INDEX(Variables[Variable],MATCH(Systematic[[#This Row],[VariableIndex]],Variables[Index],0))</f>
        <v>FCR (mt: ROX-corr.)</v>
      </c>
      <c r="G4677" s="134">
        <f>Systematic[[#This Row],[Sample]]*1000000+Systematic[[#This Row],[SubSample]]*10000+Systematic[[#This Row],[VariableIndex]]</f>
        <v>12040007</v>
      </c>
      <c r="H4677" s="134">
        <f>Systematic[[#This Row],[SampleVariableLabel]]+100*Systematic[[#This Row],[State]]</f>
        <v>12040907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12</v>
      </c>
      <c r="B4678" s="1">
        <f t="shared" si="220"/>
        <v>4</v>
      </c>
      <c r="C4678" s="1">
        <f>IF(Systematic[[#This Row],[VariableIndex]]&gt;1,C4677,IF(C4677+1=StepsPerSubsample,0,C4677+1))</f>
        <v>10</v>
      </c>
      <c r="D4678" s="1">
        <f t="shared" si="221"/>
        <v>1</v>
      </c>
      <c r="E4678" s="1" t="str">
        <f>INDEX(Protocol[Mark],MATCH(C4678,Protocol[Step],0))</f>
        <v>9c</v>
      </c>
      <c r="F4678" s="151" t="str">
        <f>INDEX(Variables[Variable],MATCH(Systematic[[#This Row],[VariableIndex]],Variables[Index],0))</f>
        <v>O2 concentration</v>
      </c>
      <c r="G4678" s="134">
        <f>Systematic[[#This Row],[Sample]]*1000000+Systematic[[#This Row],[SubSample]]*10000+Systematic[[#This Row],[VariableIndex]]</f>
        <v>12040001</v>
      </c>
      <c r="H4678" s="134">
        <f>Systematic[[#This Row],[SampleVariableLabel]]+100*Systematic[[#This Row],[State]]</f>
        <v>12041001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12</v>
      </c>
      <c r="B4679" s="1">
        <f t="shared" si="220"/>
        <v>4</v>
      </c>
      <c r="C4679" s="1">
        <f>IF(Systematic[[#This Row],[VariableIndex]]&gt;1,C4678,IF(C4678+1=StepsPerSubsample,0,C4678+1))</f>
        <v>10</v>
      </c>
      <c r="D4679" s="1">
        <f t="shared" si="221"/>
        <v>2</v>
      </c>
      <c r="E4679" s="1" t="str">
        <f>INDEX(Protocol[Mark],MATCH(C4679,Protocol[Step],0))</f>
        <v>9c</v>
      </c>
      <c r="F4679" s="151" t="str">
        <f>INDEX(Variables[Variable],MATCH(Systematic[[#This Row],[VariableIndex]],Variables[Index],0))</f>
        <v>O2 flux per volume</v>
      </c>
      <c r="G4679" s="134">
        <f>Systematic[[#This Row],[Sample]]*1000000+Systematic[[#This Row],[SubSample]]*10000+Systematic[[#This Row],[VariableIndex]]</f>
        <v>12040002</v>
      </c>
      <c r="H4679" s="134">
        <f>Systematic[[#This Row],[SampleVariableLabel]]+100*Systematic[[#This Row],[State]]</f>
        <v>12041002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12</v>
      </c>
      <c r="B4680" s="1">
        <f t="shared" si="220"/>
        <v>4</v>
      </c>
      <c r="C4680" s="1">
        <f>IF(Systematic[[#This Row],[VariableIndex]]&gt;1,C4679,IF(C4679+1=StepsPerSubsample,0,C4679+1))</f>
        <v>10</v>
      </c>
      <c r="D4680" s="1">
        <f t="shared" si="221"/>
        <v>3</v>
      </c>
      <c r="E4680" s="1" t="str">
        <f>INDEX(Protocol[Mark],MATCH(C4680,Protocol[Step],0))</f>
        <v>9c</v>
      </c>
      <c r="F4680" s="151" t="str">
        <f>INDEX(Variables[Variable],MATCH(Systematic[[#This Row],[VariableIndex]],Variables[Index],0))</f>
        <v>Specific flux</v>
      </c>
      <c r="G4680" s="134">
        <f>Systematic[[#This Row],[Sample]]*1000000+Systematic[[#This Row],[SubSample]]*10000+Systematic[[#This Row],[VariableIndex]]</f>
        <v>12040003</v>
      </c>
      <c r="H4680" s="134">
        <f>Systematic[[#This Row],[SampleVariableLabel]]+100*Systematic[[#This Row],[State]]</f>
        <v>12041003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12</v>
      </c>
      <c r="B4681" s="1">
        <f t="shared" si="220"/>
        <v>4</v>
      </c>
      <c r="C4681" s="1">
        <f>IF(Systematic[[#This Row],[VariableIndex]]&gt;1,C4680,IF(C4680+1=StepsPerSubsample,0,C4680+1))</f>
        <v>10</v>
      </c>
      <c r="D4681" s="1">
        <f t="shared" si="221"/>
        <v>4</v>
      </c>
      <c r="E4681" s="1" t="str">
        <f>INDEX(Protocol[Mark],MATCH(C4681,Protocol[Step],0))</f>
        <v>9c</v>
      </c>
      <c r="F4681" s="151" t="str">
        <f>INDEX(Variables[Variable],MATCH(Systematic[[#This Row],[VariableIndex]],Variables[Index],0))</f>
        <v>Flux control ratio</v>
      </c>
      <c r="G4681" s="134">
        <f>Systematic[[#This Row],[Sample]]*1000000+Systematic[[#This Row],[SubSample]]*10000+Systematic[[#This Row],[VariableIndex]]</f>
        <v>12040004</v>
      </c>
      <c r="H4681" s="134">
        <f>Systematic[[#This Row],[SampleVariableLabel]]+100*Systematic[[#This Row],[State]]</f>
        <v>12041004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12</v>
      </c>
      <c r="B4682" s="1">
        <f t="shared" si="220"/>
        <v>4</v>
      </c>
      <c r="C4682" s="1">
        <f>IF(Systematic[[#This Row],[VariableIndex]]&gt;1,C4681,IF(C4681+1=StepsPerSubsample,0,C4681+1))</f>
        <v>10</v>
      </c>
      <c r="D4682" s="1">
        <f t="shared" si="221"/>
        <v>5</v>
      </c>
      <c r="E4682" s="1" t="str">
        <f>INDEX(Protocol[Mark],MATCH(C4682,Protocol[Step],0))</f>
        <v>9c</v>
      </c>
      <c r="F4682" s="151" t="str">
        <f>INDEX(Variables[Variable],MATCH(Systematic[[#This Row],[VariableIndex]],Variables[Index],0))</f>
        <v>Specific flux (mt)</v>
      </c>
      <c r="G4682" s="134">
        <f>Systematic[[#This Row],[Sample]]*1000000+Systematic[[#This Row],[SubSample]]*10000+Systematic[[#This Row],[VariableIndex]]</f>
        <v>12040005</v>
      </c>
      <c r="H4682" s="134">
        <f>Systematic[[#This Row],[SampleVariableLabel]]+100*Systematic[[#This Row],[State]]</f>
        <v>12041005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12</v>
      </c>
      <c r="B4683" s="1">
        <f t="shared" si="220"/>
        <v>4</v>
      </c>
      <c r="C4683" s="1">
        <f>IF(Systematic[[#This Row],[VariableIndex]]&gt;1,C4682,IF(C4682+1=StepsPerSubsample,0,C4682+1))</f>
        <v>10</v>
      </c>
      <c r="D4683" s="1">
        <f t="shared" si="221"/>
        <v>6</v>
      </c>
      <c r="E4683" s="1" t="str">
        <f>INDEX(Protocol[Mark],MATCH(C4683,Protocol[Step],0))</f>
        <v>9c</v>
      </c>
      <c r="F4683" s="151" t="str">
        <f>INDEX(Variables[Variable],MATCH(Systematic[[#This Row],[VariableIndex]],Variables[Index],0))</f>
        <v>FCR (mt: ROX-corr.)</v>
      </c>
      <c r="G4683" s="134">
        <f>Systematic[[#This Row],[Sample]]*1000000+Systematic[[#This Row],[SubSample]]*10000+Systematic[[#This Row],[VariableIndex]]</f>
        <v>12040006</v>
      </c>
      <c r="H4683" s="134">
        <f>Systematic[[#This Row],[SampleVariableLabel]]+100*Systematic[[#This Row],[State]]</f>
        <v>12041006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12</v>
      </c>
      <c r="B4684" s="1">
        <f t="shared" si="220"/>
        <v>4</v>
      </c>
      <c r="C4684" s="1">
        <f>IF(Systematic[[#This Row],[VariableIndex]]&gt;1,C4683,IF(C4683+1=StepsPerSubsample,0,C4683+1))</f>
        <v>10</v>
      </c>
      <c r="D4684" s="1">
        <f t="shared" si="221"/>
        <v>7</v>
      </c>
      <c r="E4684" s="1" t="str">
        <f>INDEX(Protocol[Mark],MATCH(C4684,Protocol[Step],0))</f>
        <v>9c</v>
      </c>
      <c r="F4684" s="151" t="str">
        <f>INDEX(Variables[Variable],MATCH(Systematic[[#This Row],[VariableIndex]],Variables[Index],0))</f>
        <v>FCR (mt: ROX-corr.)</v>
      </c>
      <c r="G4684" s="134">
        <f>Systematic[[#This Row],[Sample]]*1000000+Systematic[[#This Row],[SubSample]]*10000+Systematic[[#This Row],[VariableIndex]]</f>
        <v>12040007</v>
      </c>
      <c r="H4684" s="134">
        <f>Systematic[[#This Row],[SampleVariableLabel]]+100*Systematic[[#This Row],[State]]</f>
        <v>12041007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12</v>
      </c>
      <c r="B4685" s="1">
        <f t="shared" si="220"/>
        <v>4</v>
      </c>
      <c r="C4685" s="1">
        <f>IF(Systematic[[#This Row],[VariableIndex]]&gt;1,C4684,IF(C4684+1=StepsPerSubsample,0,C4684+1))</f>
        <v>11</v>
      </c>
      <c r="D4685" s="1">
        <f t="shared" si="221"/>
        <v>1</v>
      </c>
      <c r="E4685" s="1" t="str">
        <f>INDEX(Protocol[Mark],MATCH(C4685,Protocol[Step],0))</f>
        <v>10Ama</v>
      </c>
      <c r="F4685" s="151" t="str">
        <f>INDEX(Variables[Variable],MATCH(Systematic[[#This Row],[VariableIndex]],Variables[Index],0))</f>
        <v>O2 concentration</v>
      </c>
      <c r="G4685" s="134">
        <f>Systematic[[#This Row],[Sample]]*1000000+Systematic[[#This Row],[SubSample]]*10000+Systematic[[#This Row],[VariableIndex]]</f>
        <v>12040001</v>
      </c>
      <c r="H4685" s="134">
        <f>Systematic[[#This Row],[SampleVariableLabel]]+100*Systematic[[#This Row],[State]]</f>
        <v>12041101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12</v>
      </c>
      <c r="B4686" s="1">
        <f t="shared" si="220"/>
        <v>4</v>
      </c>
      <c r="C4686" s="1">
        <f>IF(Systematic[[#This Row],[VariableIndex]]&gt;1,C4685,IF(C4685+1=StepsPerSubsample,0,C4685+1))</f>
        <v>11</v>
      </c>
      <c r="D4686" s="1">
        <f t="shared" si="221"/>
        <v>2</v>
      </c>
      <c r="E4686" s="1" t="str">
        <f>INDEX(Protocol[Mark],MATCH(C4686,Protocol[Step],0))</f>
        <v>10Ama</v>
      </c>
      <c r="F4686" s="151" t="str">
        <f>INDEX(Variables[Variable],MATCH(Systematic[[#This Row],[VariableIndex]],Variables[Index],0))</f>
        <v>O2 flux per volume</v>
      </c>
      <c r="G4686" s="134">
        <f>Systematic[[#This Row],[Sample]]*1000000+Systematic[[#This Row],[SubSample]]*10000+Systematic[[#This Row],[VariableIndex]]</f>
        <v>12040002</v>
      </c>
      <c r="H4686" s="134">
        <f>Systematic[[#This Row],[SampleVariableLabel]]+100*Systematic[[#This Row],[State]]</f>
        <v>12041102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12</v>
      </c>
      <c r="B4687" s="1">
        <f t="shared" si="220"/>
        <v>4</v>
      </c>
      <c r="C4687" s="1">
        <f>IF(Systematic[[#This Row],[VariableIndex]]&gt;1,C4686,IF(C4686+1=StepsPerSubsample,0,C4686+1))</f>
        <v>11</v>
      </c>
      <c r="D4687" s="1">
        <f t="shared" si="221"/>
        <v>3</v>
      </c>
      <c r="E4687" s="1" t="str">
        <f>INDEX(Protocol[Mark],MATCH(C4687,Protocol[Step],0))</f>
        <v>10Ama</v>
      </c>
      <c r="F4687" s="151" t="str">
        <f>INDEX(Variables[Variable],MATCH(Systematic[[#This Row],[VariableIndex]],Variables[Index],0))</f>
        <v>Specific flux</v>
      </c>
      <c r="G4687" s="134">
        <f>Systematic[[#This Row],[Sample]]*1000000+Systematic[[#This Row],[SubSample]]*10000+Systematic[[#This Row],[VariableIndex]]</f>
        <v>12040003</v>
      </c>
      <c r="H4687" s="134">
        <f>Systematic[[#This Row],[SampleVariableLabel]]+100*Systematic[[#This Row],[State]]</f>
        <v>12041103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12</v>
      </c>
      <c r="B4688" s="1">
        <f t="shared" si="220"/>
        <v>4</v>
      </c>
      <c r="C4688" s="1">
        <f>IF(Systematic[[#This Row],[VariableIndex]]&gt;1,C4687,IF(C4687+1=StepsPerSubsample,0,C4687+1))</f>
        <v>11</v>
      </c>
      <c r="D4688" s="1">
        <f t="shared" si="221"/>
        <v>4</v>
      </c>
      <c r="E4688" s="1" t="str">
        <f>INDEX(Protocol[Mark],MATCH(C4688,Protocol[Step],0))</f>
        <v>10Ama</v>
      </c>
      <c r="F4688" s="151" t="str">
        <f>INDEX(Variables[Variable],MATCH(Systematic[[#This Row],[VariableIndex]],Variables[Index],0))</f>
        <v>Flux control ratio</v>
      </c>
      <c r="G4688" s="134">
        <f>Systematic[[#This Row],[Sample]]*1000000+Systematic[[#This Row],[SubSample]]*10000+Systematic[[#This Row],[VariableIndex]]</f>
        <v>12040004</v>
      </c>
      <c r="H4688" s="134">
        <f>Systematic[[#This Row],[SampleVariableLabel]]+100*Systematic[[#This Row],[State]]</f>
        <v>12041104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12</v>
      </c>
      <c r="B4689" s="1">
        <f t="shared" si="220"/>
        <v>4</v>
      </c>
      <c r="C4689" s="1">
        <f>IF(Systematic[[#This Row],[VariableIndex]]&gt;1,C4688,IF(C4688+1=StepsPerSubsample,0,C4688+1))</f>
        <v>11</v>
      </c>
      <c r="D4689" s="1">
        <f t="shared" si="221"/>
        <v>5</v>
      </c>
      <c r="E4689" s="1" t="str">
        <f>INDEX(Protocol[Mark],MATCH(C4689,Protocol[Step],0))</f>
        <v>10Ama</v>
      </c>
      <c r="F4689" s="151" t="str">
        <f>INDEX(Variables[Variable],MATCH(Systematic[[#This Row],[VariableIndex]],Variables[Index],0))</f>
        <v>Specific flux (mt)</v>
      </c>
      <c r="G4689" s="134">
        <f>Systematic[[#This Row],[Sample]]*1000000+Systematic[[#This Row],[SubSample]]*10000+Systematic[[#This Row],[VariableIndex]]</f>
        <v>12040005</v>
      </c>
      <c r="H4689" s="134">
        <f>Systematic[[#This Row],[SampleVariableLabel]]+100*Systematic[[#This Row],[State]]</f>
        <v>12041105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12</v>
      </c>
      <c r="B4690" s="1">
        <f t="shared" si="220"/>
        <v>4</v>
      </c>
      <c r="C4690" s="1">
        <f>IF(Systematic[[#This Row],[VariableIndex]]&gt;1,C4689,IF(C4689+1=StepsPerSubsample,0,C4689+1))</f>
        <v>11</v>
      </c>
      <c r="D4690" s="1">
        <f t="shared" si="221"/>
        <v>6</v>
      </c>
      <c r="E4690" s="1" t="str">
        <f>INDEX(Protocol[Mark],MATCH(C4690,Protocol[Step],0))</f>
        <v>10Ama</v>
      </c>
      <c r="F4690" s="151" t="str">
        <f>INDEX(Variables[Variable],MATCH(Systematic[[#This Row],[VariableIndex]],Variables[Index],0))</f>
        <v>FCR (mt: ROX-corr.)</v>
      </c>
      <c r="G4690" s="134">
        <f>Systematic[[#This Row],[Sample]]*1000000+Systematic[[#This Row],[SubSample]]*10000+Systematic[[#This Row],[VariableIndex]]</f>
        <v>12040006</v>
      </c>
      <c r="H4690" s="134">
        <f>Systematic[[#This Row],[SampleVariableLabel]]+100*Systematic[[#This Row],[State]]</f>
        <v>12041106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12</v>
      </c>
      <c r="B4691" s="1">
        <f t="shared" si="220"/>
        <v>4</v>
      </c>
      <c r="C4691" s="1">
        <f>IF(Systematic[[#This Row],[VariableIndex]]&gt;1,C4690,IF(C4690+1=StepsPerSubsample,0,C4690+1))</f>
        <v>11</v>
      </c>
      <c r="D4691" s="1">
        <f t="shared" si="221"/>
        <v>7</v>
      </c>
      <c r="E4691" s="1" t="str">
        <f>INDEX(Protocol[Mark],MATCH(C4691,Protocol[Step],0))</f>
        <v>10Ama</v>
      </c>
      <c r="F4691" s="151" t="str">
        <f>INDEX(Variables[Variable],MATCH(Systematic[[#This Row],[VariableIndex]],Variables[Index],0))</f>
        <v>FCR (mt: ROX-corr.)</v>
      </c>
      <c r="G4691" s="134">
        <f>Systematic[[#This Row],[Sample]]*1000000+Systematic[[#This Row],[SubSample]]*10000+Systematic[[#This Row],[VariableIndex]]</f>
        <v>12040007</v>
      </c>
      <c r="H4691" s="134">
        <f>Systematic[[#This Row],[SampleVariableLabel]]+100*Systematic[[#This Row],[State]]</f>
        <v>12041107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12</v>
      </c>
      <c r="B4692" s="1">
        <f t="shared" si="220"/>
        <v>4</v>
      </c>
      <c r="C4692" s="1">
        <f>IF(Systematic[[#This Row],[VariableIndex]]&gt;1,C4691,IF(C4691+1=StepsPerSubsample,0,C4691+1))</f>
        <v>12</v>
      </c>
      <c r="D4692" s="1">
        <f t="shared" si="221"/>
        <v>1</v>
      </c>
      <c r="E4692" s="1" t="str">
        <f>INDEX(Protocol[Mark],MATCH(C4692,Protocol[Step],0))</f>
        <v>11AsTm</v>
      </c>
      <c r="F4692" s="151" t="str">
        <f>INDEX(Variables[Variable],MATCH(Systematic[[#This Row],[VariableIndex]],Variables[Index],0))</f>
        <v>O2 concentration</v>
      </c>
      <c r="G4692" s="134">
        <f>Systematic[[#This Row],[Sample]]*1000000+Systematic[[#This Row],[SubSample]]*10000+Systematic[[#This Row],[VariableIndex]]</f>
        <v>12040001</v>
      </c>
      <c r="H4692" s="134">
        <f>Systematic[[#This Row],[SampleVariableLabel]]+100*Systematic[[#This Row],[State]]</f>
        <v>12041201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12</v>
      </c>
      <c r="B4693" s="1">
        <f t="shared" si="220"/>
        <v>4</v>
      </c>
      <c r="C4693" s="1">
        <f>IF(Systematic[[#This Row],[VariableIndex]]&gt;1,C4692,IF(C4692+1=StepsPerSubsample,0,C4692+1))</f>
        <v>12</v>
      </c>
      <c r="D4693" s="1">
        <f t="shared" si="221"/>
        <v>2</v>
      </c>
      <c r="E4693" s="1" t="str">
        <f>INDEX(Protocol[Mark],MATCH(C4693,Protocol[Step],0))</f>
        <v>11AsTm</v>
      </c>
      <c r="F4693" s="151" t="str">
        <f>INDEX(Variables[Variable],MATCH(Systematic[[#This Row],[VariableIndex]],Variables[Index],0))</f>
        <v>O2 flux per volume</v>
      </c>
      <c r="G4693" s="134">
        <f>Systematic[[#This Row],[Sample]]*1000000+Systematic[[#This Row],[SubSample]]*10000+Systematic[[#This Row],[VariableIndex]]</f>
        <v>12040002</v>
      </c>
      <c r="H4693" s="134">
        <f>Systematic[[#This Row],[SampleVariableLabel]]+100*Systematic[[#This Row],[State]]</f>
        <v>12041202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12</v>
      </c>
      <c r="B4694" s="1">
        <f t="shared" si="220"/>
        <v>4</v>
      </c>
      <c r="C4694" s="1">
        <f>IF(Systematic[[#This Row],[VariableIndex]]&gt;1,C4693,IF(C4693+1=StepsPerSubsample,0,C4693+1))</f>
        <v>12</v>
      </c>
      <c r="D4694" s="1">
        <f t="shared" si="221"/>
        <v>3</v>
      </c>
      <c r="E4694" s="1" t="str">
        <f>INDEX(Protocol[Mark],MATCH(C4694,Protocol[Step],0))</f>
        <v>11AsTm</v>
      </c>
      <c r="F4694" s="151" t="str">
        <f>INDEX(Variables[Variable],MATCH(Systematic[[#This Row],[VariableIndex]],Variables[Index],0))</f>
        <v>Specific flux</v>
      </c>
      <c r="G4694" s="134">
        <f>Systematic[[#This Row],[Sample]]*1000000+Systematic[[#This Row],[SubSample]]*10000+Systematic[[#This Row],[VariableIndex]]</f>
        <v>12040003</v>
      </c>
      <c r="H4694" s="134">
        <f>Systematic[[#This Row],[SampleVariableLabel]]+100*Systematic[[#This Row],[State]]</f>
        <v>12041203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12</v>
      </c>
      <c r="B4695" s="1">
        <f t="shared" si="220"/>
        <v>4</v>
      </c>
      <c r="C4695" s="1">
        <f>IF(Systematic[[#This Row],[VariableIndex]]&gt;1,C4694,IF(C4694+1=StepsPerSubsample,0,C4694+1))</f>
        <v>12</v>
      </c>
      <c r="D4695" s="1">
        <f t="shared" si="221"/>
        <v>4</v>
      </c>
      <c r="E4695" s="1" t="str">
        <f>INDEX(Protocol[Mark],MATCH(C4695,Protocol[Step],0))</f>
        <v>11AsTm</v>
      </c>
      <c r="F4695" s="151" t="str">
        <f>INDEX(Variables[Variable],MATCH(Systematic[[#This Row],[VariableIndex]],Variables[Index],0))</f>
        <v>Flux control ratio</v>
      </c>
      <c r="G4695" s="134">
        <f>Systematic[[#This Row],[Sample]]*1000000+Systematic[[#This Row],[SubSample]]*10000+Systematic[[#This Row],[VariableIndex]]</f>
        <v>12040004</v>
      </c>
      <c r="H4695" s="134">
        <f>Systematic[[#This Row],[SampleVariableLabel]]+100*Systematic[[#This Row],[State]]</f>
        <v>12041204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12</v>
      </c>
      <c r="B4696" s="1">
        <f t="shared" si="220"/>
        <v>4</v>
      </c>
      <c r="C4696" s="1">
        <f>IF(Systematic[[#This Row],[VariableIndex]]&gt;1,C4695,IF(C4695+1=StepsPerSubsample,0,C4695+1))</f>
        <v>12</v>
      </c>
      <c r="D4696" s="1">
        <f t="shared" si="221"/>
        <v>5</v>
      </c>
      <c r="E4696" s="1" t="str">
        <f>INDEX(Protocol[Mark],MATCH(C4696,Protocol[Step],0))</f>
        <v>11AsTm</v>
      </c>
      <c r="F4696" s="151" t="str">
        <f>INDEX(Variables[Variable],MATCH(Systematic[[#This Row],[VariableIndex]],Variables[Index],0))</f>
        <v>Specific flux (mt)</v>
      </c>
      <c r="G4696" s="134">
        <f>Systematic[[#This Row],[Sample]]*1000000+Systematic[[#This Row],[SubSample]]*10000+Systematic[[#This Row],[VariableIndex]]</f>
        <v>12040005</v>
      </c>
      <c r="H4696" s="134">
        <f>Systematic[[#This Row],[SampleVariableLabel]]+100*Systematic[[#This Row],[State]]</f>
        <v>12041205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12</v>
      </c>
      <c r="B4697" s="1">
        <f t="shared" si="220"/>
        <v>4</v>
      </c>
      <c r="C4697" s="1">
        <f>IF(Systematic[[#This Row],[VariableIndex]]&gt;1,C4696,IF(C4696+1=StepsPerSubsample,0,C4696+1))</f>
        <v>12</v>
      </c>
      <c r="D4697" s="1">
        <f t="shared" si="221"/>
        <v>6</v>
      </c>
      <c r="E4697" s="1" t="str">
        <f>INDEX(Protocol[Mark],MATCH(C4697,Protocol[Step],0))</f>
        <v>11AsTm</v>
      </c>
      <c r="F4697" s="151" t="str">
        <f>INDEX(Variables[Variable],MATCH(Systematic[[#This Row],[VariableIndex]],Variables[Index],0))</f>
        <v>FCR (mt: ROX-corr.)</v>
      </c>
      <c r="G4697" s="134">
        <f>Systematic[[#This Row],[Sample]]*1000000+Systematic[[#This Row],[SubSample]]*10000+Systematic[[#This Row],[VariableIndex]]</f>
        <v>12040006</v>
      </c>
      <c r="H4697" s="134">
        <f>Systematic[[#This Row],[SampleVariableLabel]]+100*Systematic[[#This Row],[State]]</f>
        <v>12041206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12</v>
      </c>
      <c r="B4698" s="1">
        <f t="shared" si="220"/>
        <v>4</v>
      </c>
      <c r="C4698" s="1">
        <f>IF(Systematic[[#This Row],[VariableIndex]]&gt;1,C4697,IF(C4697+1=StepsPerSubsample,0,C4697+1))</f>
        <v>12</v>
      </c>
      <c r="D4698" s="1">
        <f t="shared" si="221"/>
        <v>7</v>
      </c>
      <c r="E4698" s="1" t="str">
        <f>INDEX(Protocol[Mark],MATCH(C4698,Protocol[Step],0))</f>
        <v>11AsTm</v>
      </c>
      <c r="F4698" s="151" t="str">
        <f>INDEX(Variables[Variable],MATCH(Systematic[[#This Row],[VariableIndex]],Variables[Index],0))</f>
        <v>FCR (mt: ROX-corr.)</v>
      </c>
      <c r="G4698" s="134">
        <f>Systematic[[#This Row],[Sample]]*1000000+Systematic[[#This Row],[SubSample]]*10000+Systematic[[#This Row],[VariableIndex]]</f>
        <v>12040007</v>
      </c>
      <c r="H4698" s="134">
        <f>Systematic[[#This Row],[SampleVariableLabel]]+100*Systematic[[#This Row],[State]]</f>
        <v>12041207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12</v>
      </c>
      <c r="B4699" s="1">
        <f t="shared" si="220"/>
        <v>4</v>
      </c>
      <c r="C4699" s="1">
        <f>IF(Systematic[[#This Row],[VariableIndex]]&gt;1,C4698,IF(C4698+1=StepsPerSubsample,0,C4698+1))</f>
        <v>13</v>
      </c>
      <c r="D4699" s="1">
        <f t="shared" si="221"/>
        <v>1</v>
      </c>
      <c r="E4699" s="1" t="str">
        <f>INDEX(Protocol[Mark],MATCH(C4699,Protocol[Step],0))</f>
        <v>12Azd</v>
      </c>
      <c r="F4699" s="151" t="str">
        <f>INDEX(Variables[Variable],MATCH(Systematic[[#This Row],[VariableIndex]],Variables[Index],0))</f>
        <v>O2 concentration</v>
      </c>
      <c r="G4699" s="134">
        <f>Systematic[[#This Row],[Sample]]*1000000+Systematic[[#This Row],[SubSample]]*10000+Systematic[[#This Row],[VariableIndex]]</f>
        <v>12040001</v>
      </c>
      <c r="H4699" s="134">
        <f>Systematic[[#This Row],[SampleVariableLabel]]+100*Systematic[[#This Row],[State]]</f>
        <v>12041301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12</v>
      </c>
      <c r="B4700" s="1">
        <f t="shared" si="220"/>
        <v>4</v>
      </c>
      <c r="C4700" s="1">
        <f>IF(Systematic[[#This Row],[VariableIndex]]&gt;1,C4699,IF(C4699+1=StepsPerSubsample,0,C4699+1))</f>
        <v>13</v>
      </c>
      <c r="D4700" s="1">
        <f t="shared" si="221"/>
        <v>2</v>
      </c>
      <c r="E4700" s="1" t="str">
        <f>INDEX(Protocol[Mark],MATCH(C4700,Protocol[Step],0))</f>
        <v>12Azd</v>
      </c>
      <c r="F4700" s="151" t="str">
        <f>INDEX(Variables[Variable],MATCH(Systematic[[#This Row],[VariableIndex]],Variables[Index],0))</f>
        <v>O2 flux per volume</v>
      </c>
      <c r="G4700" s="134">
        <f>Systematic[[#This Row],[Sample]]*1000000+Systematic[[#This Row],[SubSample]]*10000+Systematic[[#This Row],[VariableIndex]]</f>
        <v>12040002</v>
      </c>
      <c r="H4700" s="134">
        <f>Systematic[[#This Row],[SampleVariableLabel]]+100*Systematic[[#This Row],[State]]</f>
        <v>12041302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12</v>
      </c>
      <c r="B4701" s="1">
        <f t="shared" si="220"/>
        <v>4</v>
      </c>
      <c r="C4701" s="1">
        <f>IF(Systematic[[#This Row],[VariableIndex]]&gt;1,C4700,IF(C4700+1=StepsPerSubsample,0,C4700+1))</f>
        <v>13</v>
      </c>
      <c r="D4701" s="1">
        <f t="shared" si="221"/>
        <v>3</v>
      </c>
      <c r="E4701" s="1" t="str">
        <f>INDEX(Protocol[Mark],MATCH(C4701,Protocol[Step],0))</f>
        <v>12Azd</v>
      </c>
      <c r="F4701" s="151" t="str">
        <f>INDEX(Variables[Variable],MATCH(Systematic[[#This Row],[VariableIndex]],Variables[Index],0))</f>
        <v>Specific flux</v>
      </c>
      <c r="G4701" s="134">
        <f>Systematic[[#This Row],[Sample]]*1000000+Systematic[[#This Row],[SubSample]]*10000+Systematic[[#This Row],[VariableIndex]]</f>
        <v>12040003</v>
      </c>
      <c r="H4701" s="134">
        <f>Systematic[[#This Row],[SampleVariableLabel]]+100*Systematic[[#This Row],[State]]</f>
        <v>12041303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12</v>
      </c>
      <c r="B4702" s="1">
        <f t="shared" si="220"/>
        <v>4</v>
      </c>
      <c r="C4702" s="1">
        <f>IF(Systematic[[#This Row],[VariableIndex]]&gt;1,C4701,IF(C4701+1=StepsPerSubsample,0,C4701+1))</f>
        <v>13</v>
      </c>
      <c r="D4702" s="1">
        <f t="shared" si="221"/>
        <v>4</v>
      </c>
      <c r="E4702" s="1" t="str">
        <f>INDEX(Protocol[Mark],MATCH(C4702,Protocol[Step],0))</f>
        <v>12Azd</v>
      </c>
      <c r="F4702" s="151" t="str">
        <f>INDEX(Variables[Variable],MATCH(Systematic[[#This Row],[VariableIndex]],Variables[Index],0))</f>
        <v>Flux control ratio</v>
      </c>
      <c r="G4702" s="134">
        <f>Systematic[[#This Row],[Sample]]*1000000+Systematic[[#This Row],[SubSample]]*10000+Systematic[[#This Row],[VariableIndex]]</f>
        <v>12040004</v>
      </c>
      <c r="H4702" s="134">
        <f>Systematic[[#This Row],[SampleVariableLabel]]+100*Systematic[[#This Row],[State]]</f>
        <v>12041304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12</v>
      </c>
      <c r="B4703" s="1">
        <f t="shared" si="220"/>
        <v>4</v>
      </c>
      <c r="C4703" s="1">
        <f>IF(Systematic[[#This Row],[VariableIndex]]&gt;1,C4702,IF(C4702+1=StepsPerSubsample,0,C4702+1))</f>
        <v>13</v>
      </c>
      <c r="D4703" s="1">
        <f t="shared" si="221"/>
        <v>5</v>
      </c>
      <c r="E4703" s="1" t="str">
        <f>INDEX(Protocol[Mark],MATCH(C4703,Protocol[Step],0))</f>
        <v>12Azd</v>
      </c>
      <c r="F4703" s="151" t="str">
        <f>INDEX(Variables[Variable],MATCH(Systematic[[#This Row],[VariableIndex]],Variables[Index],0))</f>
        <v>Specific flux (mt)</v>
      </c>
      <c r="G4703" s="134">
        <f>Systematic[[#This Row],[Sample]]*1000000+Systematic[[#This Row],[SubSample]]*10000+Systematic[[#This Row],[VariableIndex]]</f>
        <v>12040005</v>
      </c>
      <c r="H4703" s="134">
        <f>Systematic[[#This Row],[SampleVariableLabel]]+100*Systematic[[#This Row],[State]]</f>
        <v>12041305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12</v>
      </c>
      <c r="B4704" s="1">
        <f t="shared" si="220"/>
        <v>4</v>
      </c>
      <c r="C4704" s="1">
        <f>IF(Systematic[[#This Row],[VariableIndex]]&gt;1,C4703,IF(C4703+1=StepsPerSubsample,0,C4703+1))</f>
        <v>13</v>
      </c>
      <c r="D4704" s="1">
        <f t="shared" si="221"/>
        <v>6</v>
      </c>
      <c r="E4704" s="1" t="str">
        <f>INDEX(Protocol[Mark],MATCH(C4704,Protocol[Step],0))</f>
        <v>12Azd</v>
      </c>
      <c r="F4704" s="151" t="str">
        <f>INDEX(Variables[Variable],MATCH(Systematic[[#This Row],[VariableIndex]],Variables[Index],0))</f>
        <v>FCR (mt: ROX-corr.)</v>
      </c>
      <c r="G4704" s="134">
        <f>Systematic[[#This Row],[Sample]]*1000000+Systematic[[#This Row],[SubSample]]*10000+Systematic[[#This Row],[VariableIndex]]</f>
        <v>12040006</v>
      </c>
      <c r="H4704" s="134">
        <f>Systematic[[#This Row],[SampleVariableLabel]]+100*Systematic[[#This Row],[State]]</f>
        <v>12041306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12</v>
      </c>
      <c r="B4705" s="1">
        <f t="shared" si="220"/>
        <v>4</v>
      </c>
      <c r="C4705" s="1">
        <f>IF(Systematic[[#This Row],[VariableIndex]]&gt;1,C4704,IF(C4704+1=StepsPerSubsample,0,C4704+1))</f>
        <v>13</v>
      </c>
      <c r="D4705" s="1">
        <f t="shared" si="221"/>
        <v>7</v>
      </c>
      <c r="E4705" s="1" t="str">
        <f>INDEX(Protocol[Mark],MATCH(C4705,Protocol[Step],0))</f>
        <v>12Azd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12040007</v>
      </c>
      <c r="H4705" s="134">
        <f>Systematic[[#This Row],[SampleVariableLabel]]+100*Systematic[[#This Row],[State]]</f>
        <v>12041307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13</v>
      </c>
      <c r="B4706" s="1">
        <f t="shared" si="220"/>
        <v>1</v>
      </c>
      <c r="C4706" s="1">
        <f>IF(Systematic[[#This Row],[VariableIndex]]&gt;1,C4705,IF(C4705+1=StepsPerSubsample,0,C4705+1))</f>
        <v>0</v>
      </c>
      <c r="D4706" s="1">
        <f t="shared" si="221"/>
        <v>1</v>
      </c>
      <c r="E4706" s="1" t="str">
        <f>INDEX(Protocol[Mark],MATCH(C4706,Protocol[Step],0))</f>
        <v>1ce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13010001</v>
      </c>
      <c r="H4706" s="134">
        <f>Systematic[[#This Row],[SampleVariableLabel]]+100*Systematic[[#This Row],[State]]</f>
        <v>13010001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13</v>
      </c>
      <c r="B4707" s="1">
        <f t="shared" si="220"/>
        <v>1</v>
      </c>
      <c r="C4707" s="1">
        <f>IF(Systematic[[#This Row],[VariableIndex]]&gt;1,C4706,IF(C4706+1=StepsPerSubsample,0,C4706+1))</f>
        <v>0</v>
      </c>
      <c r="D4707" s="1">
        <f t="shared" si="221"/>
        <v>2</v>
      </c>
      <c r="E4707" s="1" t="str">
        <f>INDEX(Protocol[Mark],MATCH(C4707,Protocol[Step],0))</f>
        <v>1ce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13010002</v>
      </c>
      <c r="H4707" s="134">
        <f>Systematic[[#This Row],[SampleVariableLabel]]+100*Systematic[[#This Row],[State]]</f>
        <v>13010002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13</v>
      </c>
      <c r="B4708" s="1">
        <f t="shared" si="220"/>
        <v>1</v>
      </c>
      <c r="C4708" s="1">
        <f>IF(Systematic[[#This Row],[VariableIndex]]&gt;1,C4707,IF(C4707+1=StepsPerSubsample,0,C4707+1))</f>
        <v>0</v>
      </c>
      <c r="D4708" s="1">
        <f t="shared" si="221"/>
        <v>3</v>
      </c>
      <c r="E4708" s="1" t="str">
        <f>INDEX(Protocol[Mark],MATCH(C4708,Protocol[Step],0))</f>
        <v>1ce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13010003</v>
      </c>
      <c r="H4708" s="134">
        <f>Systematic[[#This Row],[SampleVariableLabel]]+100*Systematic[[#This Row],[State]]</f>
        <v>13010003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13</v>
      </c>
      <c r="B4709" s="1">
        <f t="shared" si="220"/>
        <v>1</v>
      </c>
      <c r="C4709" s="1">
        <f>IF(Systematic[[#This Row],[VariableIndex]]&gt;1,C4708,IF(C4708+1=StepsPerSubsample,0,C4708+1))</f>
        <v>0</v>
      </c>
      <c r="D4709" s="1">
        <f t="shared" si="221"/>
        <v>4</v>
      </c>
      <c r="E4709" s="1" t="str">
        <f>INDEX(Protocol[Mark],MATCH(C4709,Protocol[Step],0))</f>
        <v>1ce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13010004</v>
      </c>
      <c r="H4709" s="134">
        <f>Systematic[[#This Row],[SampleVariableLabel]]+100*Systematic[[#This Row],[State]]</f>
        <v>13010004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13</v>
      </c>
      <c r="B4710" s="1">
        <f t="shared" si="220"/>
        <v>1</v>
      </c>
      <c r="C4710" s="1">
        <f>IF(Systematic[[#This Row],[VariableIndex]]&gt;1,C4709,IF(C4709+1=StepsPerSubsample,0,C4709+1))</f>
        <v>0</v>
      </c>
      <c r="D4710" s="1">
        <f t="shared" si="221"/>
        <v>5</v>
      </c>
      <c r="E4710" s="1" t="str">
        <f>INDEX(Protocol[Mark],MATCH(C4710,Protocol[Step],0))</f>
        <v>1ce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13010005</v>
      </c>
      <c r="H4710" s="134">
        <f>Systematic[[#This Row],[SampleVariableLabel]]+100*Systematic[[#This Row],[State]]</f>
        <v>13010005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13</v>
      </c>
      <c r="B4711" s="1">
        <f t="shared" si="220"/>
        <v>1</v>
      </c>
      <c r="C4711" s="1">
        <f>IF(Systematic[[#This Row],[VariableIndex]]&gt;1,C4710,IF(C4710+1=StepsPerSubsample,0,C4710+1))</f>
        <v>0</v>
      </c>
      <c r="D4711" s="1">
        <f t="shared" si="221"/>
        <v>6</v>
      </c>
      <c r="E4711" s="1" t="str">
        <f>INDEX(Protocol[Mark],MATCH(C4711,Protocol[Step],0))</f>
        <v>1ce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13010006</v>
      </c>
      <c r="H4711" s="134">
        <f>Systematic[[#This Row],[SampleVariableLabel]]+100*Systematic[[#This Row],[State]]</f>
        <v>13010006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13</v>
      </c>
      <c r="B4712" s="1">
        <f t="shared" si="220"/>
        <v>1</v>
      </c>
      <c r="C4712" s="1">
        <f>IF(Systematic[[#This Row],[VariableIndex]]&gt;1,C4711,IF(C4711+1=StepsPerSubsample,0,C4711+1))</f>
        <v>0</v>
      </c>
      <c r="D4712" s="1">
        <f t="shared" si="221"/>
        <v>7</v>
      </c>
      <c r="E4712" s="1" t="str">
        <f>INDEX(Protocol[Mark],MATCH(C4712,Protocol[Step],0))</f>
        <v>1ce</v>
      </c>
      <c r="F4712" s="151" t="str">
        <f>INDEX(Variables[Variable],MATCH(Systematic[[#This Row],[VariableIndex]],Variables[Index],0))</f>
        <v>FCR (mt: ROX-corr.)</v>
      </c>
      <c r="G4712" s="134">
        <f>Systematic[[#This Row],[Sample]]*1000000+Systematic[[#This Row],[SubSample]]*10000+Systematic[[#This Row],[VariableIndex]]</f>
        <v>13010007</v>
      </c>
      <c r="H4712" s="134">
        <f>Systematic[[#This Row],[SampleVariableLabel]]+100*Systematic[[#This Row],[State]]</f>
        <v>13010007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13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1</v>
      </c>
      <c r="D4713" s="1">
        <f t="shared" si="221"/>
        <v>1</v>
      </c>
      <c r="E4713" s="1" t="str">
        <f>INDEX(Protocol[Mark],MATCH(C4713,Protocol[Step],0))</f>
        <v>2P10</v>
      </c>
      <c r="F4713" s="151" t="str">
        <f>INDEX(Variables[Variable],MATCH(Systematic[[#This Row],[VariableIndex]],Variables[Index],0))</f>
        <v>O2 concentration</v>
      </c>
      <c r="G4713" s="134">
        <f>Systematic[[#This Row],[Sample]]*1000000+Systematic[[#This Row],[SubSample]]*10000+Systematic[[#This Row],[VariableIndex]]</f>
        <v>13010001</v>
      </c>
      <c r="H4713" s="134">
        <f>Systematic[[#This Row],[SampleVariableLabel]]+100*Systematic[[#This Row],[State]]</f>
        <v>13010101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13</v>
      </c>
      <c r="B4714" s="1">
        <f t="shared" si="223"/>
        <v>1</v>
      </c>
      <c r="C4714" s="1">
        <f>IF(Systematic[[#This Row],[VariableIndex]]&gt;1,C4713,IF(C4713+1=StepsPerSubsample,0,C4713+1))</f>
        <v>1</v>
      </c>
      <c r="D4714" s="1">
        <f t="shared" si="221"/>
        <v>2</v>
      </c>
      <c r="E4714" s="1" t="str">
        <f>INDEX(Protocol[Mark],MATCH(C4714,Protocol[Step],0))</f>
        <v>2P10</v>
      </c>
      <c r="F4714" s="151" t="str">
        <f>INDEX(Variables[Variable],MATCH(Systematic[[#This Row],[VariableIndex]],Variables[Index],0))</f>
        <v>O2 flux per volume</v>
      </c>
      <c r="G4714" s="134">
        <f>Systematic[[#This Row],[Sample]]*1000000+Systematic[[#This Row],[SubSample]]*10000+Systematic[[#This Row],[VariableIndex]]</f>
        <v>13010002</v>
      </c>
      <c r="H4714" s="134">
        <f>Systematic[[#This Row],[SampleVariableLabel]]+100*Systematic[[#This Row],[State]]</f>
        <v>13010102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13</v>
      </c>
      <c r="B4715" s="1">
        <f t="shared" si="223"/>
        <v>1</v>
      </c>
      <c r="C4715" s="1">
        <f>IF(Systematic[[#This Row],[VariableIndex]]&gt;1,C4714,IF(C4714+1=StepsPerSubsample,0,C4714+1))</f>
        <v>1</v>
      </c>
      <c r="D4715" s="1">
        <f t="shared" si="221"/>
        <v>3</v>
      </c>
      <c r="E4715" s="1" t="str">
        <f>INDEX(Protocol[Mark],MATCH(C4715,Protocol[Step],0))</f>
        <v>2P10</v>
      </c>
      <c r="F4715" s="151" t="str">
        <f>INDEX(Variables[Variable],MATCH(Systematic[[#This Row],[VariableIndex]],Variables[Index],0))</f>
        <v>Specific flux</v>
      </c>
      <c r="G4715" s="134">
        <f>Systematic[[#This Row],[Sample]]*1000000+Systematic[[#This Row],[SubSample]]*10000+Systematic[[#This Row],[VariableIndex]]</f>
        <v>13010003</v>
      </c>
      <c r="H4715" s="134">
        <f>Systematic[[#This Row],[SampleVariableLabel]]+100*Systematic[[#This Row],[State]]</f>
        <v>13010103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13</v>
      </c>
      <c r="B4716" s="1">
        <f t="shared" si="223"/>
        <v>1</v>
      </c>
      <c r="C4716" s="1">
        <f>IF(Systematic[[#This Row],[VariableIndex]]&gt;1,C4715,IF(C4715+1=StepsPerSubsample,0,C4715+1))</f>
        <v>1</v>
      </c>
      <c r="D4716" s="1">
        <f t="shared" si="221"/>
        <v>4</v>
      </c>
      <c r="E4716" s="1" t="str">
        <f>INDEX(Protocol[Mark],MATCH(C4716,Protocol[Step],0))</f>
        <v>2P10</v>
      </c>
      <c r="F4716" s="151" t="str">
        <f>INDEX(Variables[Variable],MATCH(Systematic[[#This Row],[VariableIndex]],Variables[Index],0))</f>
        <v>Flux control ratio</v>
      </c>
      <c r="G4716" s="134">
        <f>Systematic[[#This Row],[Sample]]*1000000+Systematic[[#This Row],[SubSample]]*10000+Systematic[[#This Row],[VariableIndex]]</f>
        <v>13010004</v>
      </c>
      <c r="H4716" s="134">
        <f>Systematic[[#This Row],[SampleVariableLabel]]+100*Systematic[[#This Row],[State]]</f>
        <v>13010104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13</v>
      </c>
      <c r="B4717" s="1">
        <f t="shared" si="223"/>
        <v>1</v>
      </c>
      <c r="C4717" s="1">
        <f>IF(Systematic[[#This Row],[VariableIndex]]&gt;1,C4716,IF(C4716+1=StepsPerSubsample,0,C4716+1))</f>
        <v>1</v>
      </c>
      <c r="D4717" s="1">
        <f t="shared" si="221"/>
        <v>5</v>
      </c>
      <c r="E4717" s="1" t="str">
        <f>INDEX(Protocol[Mark],MATCH(C4717,Protocol[Step],0))</f>
        <v>2P10</v>
      </c>
      <c r="F4717" s="151" t="str">
        <f>INDEX(Variables[Variable],MATCH(Systematic[[#This Row],[VariableIndex]],Variables[Index],0))</f>
        <v>Specific flux (mt)</v>
      </c>
      <c r="G4717" s="134">
        <f>Systematic[[#This Row],[Sample]]*1000000+Systematic[[#This Row],[SubSample]]*10000+Systematic[[#This Row],[VariableIndex]]</f>
        <v>13010005</v>
      </c>
      <c r="H4717" s="134">
        <f>Systematic[[#This Row],[SampleVariableLabel]]+100*Systematic[[#This Row],[State]]</f>
        <v>13010105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13</v>
      </c>
      <c r="B4718" s="1">
        <f t="shared" si="223"/>
        <v>1</v>
      </c>
      <c r="C4718" s="1">
        <f>IF(Systematic[[#This Row],[VariableIndex]]&gt;1,C4717,IF(C4717+1=StepsPerSubsample,0,C4717+1))</f>
        <v>1</v>
      </c>
      <c r="D4718" s="1">
        <f t="shared" si="221"/>
        <v>6</v>
      </c>
      <c r="E4718" s="1" t="str">
        <f>INDEX(Protocol[Mark],MATCH(C4718,Protocol[Step],0))</f>
        <v>2P10</v>
      </c>
      <c r="F4718" s="151" t="str">
        <f>INDEX(Variables[Variable],MATCH(Systematic[[#This Row],[VariableIndex]],Variables[Index],0))</f>
        <v>FCR (mt: ROX-corr.)</v>
      </c>
      <c r="G4718" s="134">
        <f>Systematic[[#This Row],[Sample]]*1000000+Systematic[[#This Row],[SubSample]]*10000+Systematic[[#This Row],[VariableIndex]]</f>
        <v>13010006</v>
      </c>
      <c r="H4718" s="134">
        <f>Systematic[[#This Row],[SampleVariableLabel]]+100*Systematic[[#This Row],[State]]</f>
        <v>13010106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13</v>
      </c>
      <c r="B4719" s="1">
        <f t="shared" si="223"/>
        <v>1</v>
      </c>
      <c r="C4719" s="1">
        <f>IF(Systematic[[#This Row],[VariableIndex]]&gt;1,C4718,IF(C4718+1=StepsPerSubsample,0,C4718+1))</f>
        <v>1</v>
      </c>
      <c r="D4719" s="1">
        <f t="shared" si="221"/>
        <v>7</v>
      </c>
      <c r="E4719" s="1" t="str">
        <f>INDEX(Protocol[Mark],MATCH(C4719,Protocol[Step],0))</f>
        <v>2P10</v>
      </c>
      <c r="F4719" s="151" t="str">
        <f>INDEX(Variables[Variable],MATCH(Systematic[[#This Row],[VariableIndex]],Variables[Index],0))</f>
        <v>FCR (mt: ROX-corr.)</v>
      </c>
      <c r="G4719" s="134">
        <f>Systematic[[#This Row],[Sample]]*1000000+Systematic[[#This Row],[SubSample]]*10000+Systematic[[#This Row],[VariableIndex]]</f>
        <v>13010007</v>
      </c>
      <c r="H4719" s="134">
        <f>Systematic[[#This Row],[SampleVariableLabel]]+100*Systematic[[#This Row],[State]]</f>
        <v>13010107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13</v>
      </c>
      <c r="B4720" s="1">
        <f t="shared" si="223"/>
        <v>1</v>
      </c>
      <c r="C4720" s="1">
        <f>IF(Systematic[[#This Row],[VariableIndex]]&gt;1,C4719,IF(C4719+1=StepsPerSubsample,0,C4719+1))</f>
        <v>2</v>
      </c>
      <c r="D4720" s="1">
        <f t="shared" si="221"/>
        <v>1</v>
      </c>
      <c r="E4720" s="1" t="str">
        <f>INDEX(Protocol[Mark],MATCH(C4720,Protocol[Step],0))</f>
        <v>3Omy</v>
      </c>
      <c r="F4720" s="151" t="str">
        <f>INDEX(Variables[Variable],MATCH(Systematic[[#This Row],[VariableIndex]],Variables[Index],0))</f>
        <v>O2 concentration</v>
      </c>
      <c r="G4720" s="134">
        <f>Systematic[[#This Row],[Sample]]*1000000+Systematic[[#This Row],[SubSample]]*10000+Systematic[[#This Row],[VariableIndex]]</f>
        <v>13010001</v>
      </c>
      <c r="H4720" s="134">
        <f>Systematic[[#This Row],[SampleVariableLabel]]+100*Systematic[[#This Row],[State]]</f>
        <v>13010201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13</v>
      </c>
      <c r="B4721" s="1">
        <f t="shared" si="223"/>
        <v>1</v>
      </c>
      <c r="C4721" s="1">
        <f>IF(Systematic[[#This Row],[VariableIndex]]&gt;1,C4720,IF(C4720+1=StepsPerSubsample,0,C4720+1))</f>
        <v>2</v>
      </c>
      <c r="D4721" s="1">
        <f t="shared" si="221"/>
        <v>2</v>
      </c>
      <c r="E4721" s="1" t="str">
        <f>INDEX(Protocol[Mark],MATCH(C4721,Protocol[Step],0))</f>
        <v>3Omy</v>
      </c>
      <c r="F4721" s="151" t="str">
        <f>INDEX(Variables[Variable],MATCH(Systematic[[#This Row],[VariableIndex]],Variables[Index],0))</f>
        <v>O2 flux per volume</v>
      </c>
      <c r="G4721" s="134">
        <f>Systematic[[#This Row],[Sample]]*1000000+Systematic[[#This Row],[SubSample]]*10000+Systematic[[#This Row],[VariableIndex]]</f>
        <v>13010002</v>
      </c>
      <c r="H4721" s="134">
        <f>Systematic[[#This Row],[SampleVariableLabel]]+100*Systematic[[#This Row],[State]]</f>
        <v>13010202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13</v>
      </c>
      <c r="B4722" s="1">
        <f t="shared" si="223"/>
        <v>1</v>
      </c>
      <c r="C4722" s="1">
        <f>IF(Systematic[[#This Row],[VariableIndex]]&gt;1,C4721,IF(C4721+1=StepsPerSubsample,0,C4721+1))</f>
        <v>2</v>
      </c>
      <c r="D4722" s="1">
        <f t="shared" si="221"/>
        <v>3</v>
      </c>
      <c r="E4722" s="1" t="str">
        <f>INDEX(Protocol[Mark],MATCH(C4722,Protocol[Step],0))</f>
        <v>3Omy</v>
      </c>
      <c r="F4722" s="151" t="str">
        <f>INDEX(Variables[Variable],MATCH(Systematic[[#This Row],[VariableIndex]],Variables[Index],0))</f>
        <v>Specific flux</v>
      </c>
      <c r="G4722" s="134">
        <f>Systematic[[#This Row],[Sample]]*1000000+Systematic[[#This Row],[SubSample]]*10000+Systematic[[#This Row],[VariableIndex]]</f>
        <v>13010003</v>
      </c>
      <c r="H4722" s="134">
        <f>Systematic[[#This Row],[SampleVariableLabel]]+100*Systematic[[#This Row],[State]]</f>
        <v>13010203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13</v>
      </c>
      <c r="B4723" s="1">
        <f t="shared" si="223"/>
        <v>1</v>
      </c>
      <c r="C4723" s="1">
        <f>IF(Systematic[[#This Row],[VariableIndex]]&gt;1,C4722,IF(C4722+1=StepsPerSubsample,0,C4722+1))</f>
        <v>2</v>
      </c>
      <c r="D4723" s="1">
        <f t="shared" si="221"/>
        <v>4</v>
      </c>
      <c r="E4723" s="1" t="str">
        <f>INDEX(Protocol[Mark],MATCH(C4723,Protocol[Step],0))</f>
        <v>3Omy</v>
      </c>
      <c r="F4723" s="151" t="str">
        <f>INDEX(Variables[Variable],MATCH(Systematic[[#This Row],[VariableIndex]],Variables[Index],0))</f>
        <v>Flux control ratio</v>
      </c>
      <c r="G4723" s="134">
        <f>Systematic[[#This Row],[Sample]]*1000000+Systematic[[#This Row],[SubSample]]*10000+Systematic[[#This Row],[VariableIndex]]</f>
        <v>13010004</v>
      </c>
      <c r="H4723" s="134">
        <f>Systematic[[#This Row],[SampleVariableLabel]]+100*Systematic[[#This Row],[State]]</f>
        <v>13010204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13</v>
      </c>
      <c r="B4724" s="1">
        <f t="shared" si="223"/>
        <v>1</v>
      </c>
      <c r="C4724" s="1">
        <f>IF(Systematic[[#This Row],[VariableIndex]]&gt;1,C4723,IF(C4723+1=StepsPerSubsample,0,C4723+1))</f>
        <v>2</v>
      </c>
      <c r="D4724" s="1">
        <f t="shared" si="221"/>
        <v>5</v>
      </c>
      <c r="E4724" s="1" t="str">
        <f>INDEX(Protocol[Mark],MATCH(C4724,Protocol[Step],0))</f>
        <v>3Omy</v>
      </c>
      <c r="F4724" s="151" t="str">
        <f>INDEX(Variables[Variable],MATCH(Systematic[[#This Row],[VariableIndex]],Variables[Index],0))</f>
        <v>Specific flux (mt)</v>
      </c>
      <c r="G4724" s="134">
        <f>Systematic[[#This Row],[Sample]]*1000000+Systematic[[#This Row],[SubSample]]*10000+Systematic[[#This Row],[VariableIndex]]</f>
        <v>13010005</v>
      </c>
      <c r="H4724" s="134">
        <f>Systematic[[#This Row],[SampleVariableLabel]]+100*Systematic[[#This Row],[State]]</f>
        <v>13010205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13</v>
      </c>
      <c r="B4725" s="1">
        <f t="shared" si="223"/>
        <v>1</v>
      </c>
      <c r="C4725" s="1">
        <f>IF(Systematic[[#This Row],[VariableIndex]]&gt;1,C4724,IF(C4724+1=StepsPerSubsample,0,C4724+1))</f>
        <v>2</v>
      </c>
      <c r="D4725" s="1">
        <f t="shared" si="221"/>
        <v>6</v>
      </c>
      <c r="E4725" s="1" t="str">
        <f>INDEX(Protocol[Mark],MATCH(C4725,Protocol[Step],0))</f>
        <v>3Omy</v>
      </c>
      <c r="F4725" s="151" t="str">
        <f>INDEX(Variables[Variable],MATCH(Systematic[[#This Row],[VariableIndex]],Variables[Index],0))</f>
        <v>FCR (mt: ROX-corr.)</v>
      </c>
      <c r="G4725" s="134">
        <f>Systematic[[#This Row],[Sample]]*1000000+Systematic[[#This Row],[SubSample]]*10000+Systematic[[#This Row],[VariableIndex]]</f>
        <v>13010006</v>
      </c>
      <c r="H4725" s="134">
        <f>Systematic[[#This Row],[SampleVariableLabel]]+100*Systematic[[#This Row],[State]]</f>
        <v>13010206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13</v>
      </c>
      <c r="B4726" s="1">
        <f t="shared" si="223"/>
        <v>1</v>
      </c>
      <c r="C4726" s="1">
        <f>IF(Systematic[[#This Row],[VariableIndex]]&gt;1,C4725,IF(C4725+1=StepsPerSubsample,0,C4725+1))</f>
        <v>2</v>
      </c>
      <c r="D4726" s="1">
        <f t="shared" si="221"/>
        <v>7</v>
      </c>
      <c r="E4726" s="1" t="str">
        <f>INDEX(Protocol[Mark],MATCH(C4726,Protocol[Step],0))</f>
        <v>3Omy</v>
      </c>
      <c r="F4726" s="151" t="str">
        <f>INDEX(Variables[Variable],MATCH(Systematic[[#This Row],[VariableIndex]],Variables[Index],0))</f>
        <v>FCR (mt: ROX-corr.)</v>
      </c>
      <c r="G4726" s="134">
        <f>Systematic[[#This Row],[Sample]]*1000000+Systematic[[#This Row],[SubSample]]*10000+Systematic[[#This Row],[VariableIndex]]</f>
        <v>13010007</v>
      </c>
      <c r="H4726" s="134">
        <f>Systematic[[#This Row],[SampleVariableLabel]]+100*Systematic[[#This Row],[State]]</f>
        <v>13010207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13</v>
      </c>
      <c r="B4727" s="1">
        <f t="shared" si="223"/>
        <v>1</v>
      </c>
      <c r="C4727" s="1">
        <f>IF(Systematic[[#This Row],[VariableIndex]]&gt;1,C4726,IF(C4726+1=StepsPerSubsample,0,C4726+1))</f>
        <v>3</v>
      </c>
      <c r="D4727" s="1">
        <f t="shared" si="221"/>
        <v>1</v>
      </c>
      <c r="E4727" s="1" t="str">
        <f>INDEX(Protocol[Mark],MATCH(C4727,Protocol[Step],0))</f>
        <v>4U</v>
      </c>
      <c r="F4727" s="151" t="str">
        <f>INDEX(Variables[Variable],MATCH(Systematic[[#This Row],[VariableIndex]],Variables[Index],0))</f>
        <v>O2 concentration</v>
      </c>
      <c r="G4727" s="134">
        <f>Systematic[[#This Row],[Sample]]*1000000+Systematic[[#This Row],[SubSample]]*10000+Systematic[[#This Row],[VariableIndex]]</f>
        <v>13010001</v>
      </c>
      <c r="H4727" s="134">
        <f>Systematic[[#This Row],[SampleVariableLabel]]+100*Systematic[[#This Row],[State]]</f>
        <v>13010301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13</v>
      </c>
      <c r="B4728" s="1">
        <f t="shared" si="223"/>
        <v>1</v>
      </c>
      <c r="C4728" s="1">
        <f>IF(Systematic[[#This Row],[VariableIndex]]&gt;1,C4727,IF(C4727+1=StepsPerSubsample,0,C4727+1))</f>
        <v>3</v>
      </c>
      <c r="D4728" s="1">
        <f t="shared" si="221"/>
        <v>2</v>
      </c>
      <c r="E4728" s="1" t="str">
        <f>INDEX(Protocol[Mark],MATCH(C4728,Protocol[Step],0))</f>
        <v>4U</v>
      </c>
      <c r="F4728" s="151" t="str">
        <f>INDEX(Variables[Variable],MATCH(Systematic[[#This Row],[VariableIndex]],Variables[Index],0))</f>
        <v>O2 flux per volume</v>
      </c>
      <c r="G4728" s="134">
        <f>Systematic[[#This Row],[Sample]]*1000000+Systematic[[#This Row],[SubSample]]*10000+Systematic[[#This Row],[VariableIndex]]</f>
        <v>13010002</v>
      </c>
      <c r="H4728" s="134">
        <f>Systematic[[#This Row],[SampleVariableLabel]]+100*Systematic[[#This Row],[State]]</f>
        <v>13010302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13</v>
      </c>
      <c r="B4729" s="1">
        <f t="shared" si="223"/>
        <v>1</v>
      </c>
      <c r="C4729" s="1">
        <f>IF(Systematic[[#This Row],[VariableIndex]]&gt;1,C4728,IF(C4728+1=StepsPerSubsample,0,C4728+1))</f>
        <v>3</v>
      </c>
      <c r="D4729" s="1">
        <f t="shared" si="221"/>
        <v>3</v>
      </c>
      <c r="E4729" s="1" t="str">
        <f>INDEX(Protocol[Mark],MATCH(C4729,Protocol[Step],0))</f>
        <v>4U</v>
      </c>
      <c r="F4729" s="151" t="str">
        <f>INDEX(Variables[Variable],MATCH(Systematic[[#This Row],[VariableIndex]],Variables[Index],0))</f>
        <v>Specific flux</v>
      </c>
      <c r="G4729" s="134">
        <f>Systematic[[#This Row],[Sample]]*1000000+Systematic[[#This Row],[SubSample]]*10000+Systematic[[#This Row],[VariableIndex]]</f>
        <v>13010003</v>
      </c>
      <c r="H4729" s="134">
        <f>Systematic[[#This Row],[SampleVariableLabel]]+100*Systematic[[#This Row],[State]]</f>
        <v>13010303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13</v>
      </c>
      <c r="B4730" s="1">
        <f t="shared" si="223"/>
        <v>1</v>
      </c>
      <c r="C4730" s="1">
        <f>IF(Systematic[[#This Row],[VariableIndex]]&gt;1,C4729,IF(C4729+1=StepsPerSubsample,0,C4729+1))</f>
        <v>3</v>
      </c>
      <c r="D4730" s="1">
        <f t="shared" si="221"/>
        <v>4</v>
      </c>
      <c r="E4730" s="1" t="str">
        <f>INDEX(Protocol[Mark],MATCH(C4730,Protocol[Step],0))</f>
        <v>4U</v>
      </c>
      <c r="F4730" s="151" t="str">
        <f>INDEX(Variables[Variable],MATCH(Systematic[[#This Row],[VariableIndex]],Variables[Index],0))</f>
        <v>Flux control ratio</v>
      </c>
      <c r="G4730" s="134">
        <f>Systematic[[#This Row],[Sample]]*1000000+Systematic[[#This Row],[SubSample]]*10000+Systematic[[#This Row],[VariableIndex]]</f>
        <v>13010004</v>
      </c>
      <c r="H4730" s="134">
        <f>Systematic[[#This Row],[SampleVariableLabel]]+100*Systematic[[#This Row],[State]]</f>
        <v>13010304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13</v>
      </c>
      <c r="B4731" s="1">
        <f t="shared" si="223"/>
        <v>1</v>
      </c>
      <c r="C4731" s="1">
        <f>IF(Systematic[[#This Row],[VariableIndex]]&gt;1,C4730,IF(C4730+1=StepsPerSubsample,0,C4730+1))</f>
        <v>3</v>
      </c>
      <c r="D4731" s="1">
        <f t="shared" si="221"/>
        <v>5</v>
      </c>
      <c r="E4731" s="1" t="str">
        <f>INDEX(Protocol[Mark],MATCH(C4731,Protocol[Step],0))</f>
        <v>4U</v>
      </c>
      <c r="F4731" s="151" t="str">
        <f>INDEX(Variables[Variable],MATCH(Systematic[[#This Row],[VariableIndex]],Variables[Index],0))</f>
        <v>Specific flux (mt)</v>
      </c>
      <c r="G4731" s="134">
        <f>Systematic[[#This Row],[Sample]]*1000000+Systematic[[#This Row],[SubSample]]*10000+Systematic[[#This Row],[VariableIndex]]</f>
        <v>13010005</v>
      </c>
      <c r="H4731" s="134">
        <f>Systematic[[#This Row],[SampleVariableLabel]]+100*Systematic[[#This Row],[State]]</f>
        <v>13010305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13</v>
      </c>
      <c r="B4732" s="1">
        <f t="shared" si="223"/>
        <v>1</v>
      </c>
      <c r="C4732" s="1">
        <f>IF(Systematic[[#This Row],[VariableIndex]]&gt;1,C4731,IF(C4731+1=StepsPerSubsample,0,C4731+1))</f>
        <v>3</v>
      </c>
      <c r="D4732" s="1">
        <f t="shared" si="221"/>
        <v>6</v>
      </c>
      <c r="E4732" s="1" t="str">
        <f>INDEX(Protocol[Mark],MATCH(C4732,Protocol[Step],0))</f>
        <v>4U</v>
      </c>
      <c r="F4732" s="151" t="str">
        <f>INDEX(Variables[Variable],MATCH(Systematic[[#This Row],[VariableIndex]],Variables[Index],0))</f>
        <v>FCR (mt: ROX-corr.)</v>
      </c>
      <c r="G4732" s="134">
        <f>Systematic[[#This Row],[Sample]]*1000000+Systematic[[#This Row],[SubSample]]*10000+Systematic[[#This Row],[VariableIndex]]</f>
        <v>13010006</v>
      </c>
      <c r="H4732" s="134">
        <f>Systematic[[#This Row],[SampleVariableLabel]]+100*Systematic[[#This Row],[State]]</f>
        <v>13010306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13</v>
      </c>
      <c r="B4733" s="1">
        <f t="shared" si="223"/>
        <v>1</v>
      </c>
      <c r="C4733" s="1">
        <f>IF(Systematic[[#This Row],[VariableIndex]]&gt;1,C4732,IF(C4732+1=StepsPerSubsample,0,C4732+1))</f>
        <v>3</v>
      </c>
      <c r="D4733" s="1">
        <f t="shared" si="221"/>
        <v>7</v>
      </c>
      <c r="E4733" s="1" t="str">
        <f>INDEX(Protocol[Mark],MATCH(C4733,Protocol[Step],0))</f>
        <v>4U</v>
      </c>
      <c r="F4733" s="151" t="str">
        <f>INDEX(Variables[Variable],MATCH(Systematic[[#This Row],[VariableIndex]],Variables[Index],0))</f>
        <v>FCR (mt: ROX-corr.)</v>
      </c>
      <c r="G4733" s="134">
        <f>Systematic[[#This Row],[Sample]]*1000000+Systematic[[#This Row],[SubSample]]*10000+Systematic[[#This Row],[VariableIndex]]</f>
        <v>13010007</v>
      </c>
      <c r="H4733" s="134">
        <f>Systematic[[#This Row],[SampleVariableLabel]]+100*Systematic[[#This Row],[State]]</f>
        <v>13010307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13</v>
      </c>
      <c r="B4734" s="1">
        <f t="shared" si="223"/>
        <v>1</v>
      </c>
      <c r="C4734" s="1">
        <f>IF(Systematic[[#This Row],[VariableIndex]]&gt;1,C4733,IF(C4733+1=StepsPerSubsample,0,C4733+1))</f>
        <v>4</v>
      </c>
      <c r="D4734" s="1">
        <f t="shared" si="221"/>
        <v>1</v>
      </c>
      <c r="E4734" s="1" t="str">
        <f>INDEX(Protocol[Mark],MATCH(C4734,Protocol[Step],0))</f>
        <v>5Glc</v>
      </c>
      <c r="F4734" s="151" t="str">
        <f>INDEX(Variables[Variable],MATCH(Systematic[[#This Row],[VariableIndex]],Variables[Index],0))</f>
        <v>O2 concentration</v>
      </c>
      <c r="G4734" s="134">
        <f>Systematic[[#This Row],[Sample]]*1000000+Systematic[[#This Row],[SubSample]]*10000+Systematic[[#This Row],[VariableIndex]]</f>
        <v>13010001</v>
      </c>
      <c r="H4734" s="134">
        <f>Systematic[[#This Row],[SampleVariableLabel]]+100*Systematic[[#This Row],[State]]</f>
        <v>13010401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13</v>
      </c>
      <c r="B4735" s="1">
        <f t="shared" si="223"/>
        <v>1</v>
      </c>
      <c r="C4735" s="1">
        <f>IF(Systematic[[#This Row],[VariableIndex]]&gt;1,C4734,IF(C4734+1=StepsPerSubsample,0,C4734+1))</f>
        <v>4</v>
      </c>
      <c r="D4735" s="1">
        <f t="shared" si="221"/>
        <v>2</v>
      </c>
      <c r="E4735" s="1" t="str">
        <f>INDEX(Protocol[Mark],MATCH(C4735,Protocol[Step],0))</f>
        <v>5Glc</v>
      </c>
      <c r="F4735" s="151" t="str">
        <f>INDEX(Variables[Variable],MATCH(Systematic[[#This Row],[VariableIndex]],Variables[Index],0))</f>
        <v>O2 flux per volume</v>
      </c>
      <c r="G4735" s="134">
        <f>Systematic[[#This Row],[Sample]]*1000000+Systematic[[#This Row],[SubSample]]*10000+Systematic[[#This Row],[VariableIndex]]</f>
        <v>13010002</v>
      </c>
      <c r="H4735" s="134">
        <f>Systematic[[#This Row],[SampleVariableLabel]]+100*Systematic[[#This Row],[State]]</f>
        <v>13010402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13</v>
      </c>
      <c r="B4736" s="1">
        <f t="shared" si="223"/>
        <v>1</v>
      </c>
      <c r="C4736" s="1">
        <f>IF(Systematic[[#This Row],[VariableIndex]]&gt;1,C4735,IF(C4735+1=StepsPerSubsample,0,C4735+1))</f>
        <v>4</v>
      </c>
      <c r="D4736" s="1">
        <f t="shared" si="221"/>
        <v>3</v>
      </c>
      <c r="E4736" s="1" t="str">
        <f>INDEX(Protocol[Mark],MATCH(C4736,Protocol[Step],0))</f>
        <v>5Glc</v>
      </c>
      <c r="F4736" s="151" t="str">
        <f>INDEX(Variables[Variable],MATCH(Systematic[[#This Row],[VariableIndex]],Variables[Index],0))</f>
        <v>Specific flux</v>
      </c>
      <c r="G4736" s="134">
        <f>Systematic[[#This Row],[Sample]]*1000000+Systematic[[#This Row],[SubSample]]*10000+Systematic[[#This Row],[VariableIndex]]</f>
        <v>13010003</v>
      </c>
      <c r="H4736" s="134">
        <f>Systematic[[#This Row],[SampleVariableLabel]]+100*Systematic[[#This Row],[State]]</f>
        <v>13010403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13</v>
      </c>
      <c r="B4737" s="1">
        <f t="shared" si="223"/>
        <v>1</v>
      </c>
      <c r="C4737" s="1">
        <f>IF(Systematic[[#This Row],[VariableIndex]]&gt;1,C4736,IF(C4736+1=StepsPerSubsample,0,C4736+1))</f>
        <v>4</v>
      </c>
      <c r="D4737" s="1">
        <f t="shared" si="221"/>
        <v>4</v>
      </c>
      <c r="E4737" s="1" t="str">
        <f>INDEX(Protocol[Mark],MATCH(C4737,Protocol[Step],0))</f>
        <v>5Glc</v>
      </c>
      <c r="F4737" s="151" t="str">
        <f>INDEX(Variables[Variable],MATCH(Systematic[[#This Row],[VariableIndex]],Variables[Index],0))</f>
        <v>Flux control ratio</v>
      </c>
      <c r="G4737" s="134">
        <f>Systematic[[#This Row],[Sample]]*1000000+Systematic[[#This Row],[SubSample]]*10000+Systematic[[#This Row],[VariableIndex]]</f>
        <v>13010004</v>
      </c>
      <c r="H4737" s="134">
        <f>Systematic[[#This Row],[SampleVariableLabel]]+100*Systematic[[#This Row],[State]]</f>
        <v>13010404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13</v>
      </c>
      <c r="B4738" s="1">
        <f t="shared" si="223"/>
        <v>1</v>
      </c>
      <c r="C4738" s="1">
        <f>IF(Systematic[[#This Row],[VariableIndex]]&gt;1,C4737,IF(C4737+1=StepsPerSubsample,0,C4737+1))</f>
        <v>4</v>
      </c>
      <c r="D4738" s="1">
        <f t="shared" si="221"/>
        <v>5</v>
      </c>
      <c r="E4738" s="1" t="str">
        <f>INDEX(Protocol[Mark],MATCH(C4738,Protocol[Step],0))</f>
        <v>5Glc</v>
      </c>
      <c r="F4738" s="151" t="str">
        <f>INDEX(Variables[Variable],MATCH(Systematic[[#This Row],[VariableIndex]],Variables[Index],0))</f>
        <v>Specific flux (mt)</v>
      </c>
      <c r="G4738" s="134">
        <f>Systematic[[#This Row],[Sample]]*1000000+Systematic[[#This Row],[SubSample]]*10000+Systematic[[#This Row],[VariableIndex]]</f>
        <v>13010005</v>
      </c>
      <c r="H4738" s="134">
        <f>Systematic[[#This Row],[SampleVariableLabel]]+100*Systematic[[#This Row],[State]]</f>
        <v>13010405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13</v>
      </c>
      <c r="B4739" s="1">
        <f t="shared" si="223"/>
        <v>1</v>
      </c>
      <c r="C4739" s="1">
        <f>IF(Systematic[[#This Row],[VariableIndex]]&gt;1,C4738,IF(C4738+1=StepsPerSubsample,0,C4738+1))</f>
        <v>4</v>
      </c>
      <c r="D4739" s="1">
        <f t="shared" ref="D4739:D4802" si="224">IF(D4738=nVariables,1,D4738+1)</f>
        <v>6</v>
      </c>
      <c r="E4739" s="1" t="str">
        <f>INDEX(Protocol[Mark],MATCH(C4739,Protocol[Step],0))</f>
        <v>5Glc</v>
      </c>
      <c r="F4739" s="151" t="str">
        <f>INDEX(Variables[Variable],MATCH(Systematic[[#This Row],[VariableIndex]],Variables[Index],0))</f>
        <v>FCR (mt: ROX-corr.)</v>
      </c>
      <c r="G4739" s="134">
        <f>Systematic[[#This Row],[Sample]]*1000000+Systematic[[#This Row],[SubSample]]*10000+Systematic[[#This Row],[VariableIndex]]</f>
        <v>13010006</v>
      </c>
      <c r="H4739" s="134">
        <f>Systematic[[#This Row],[SampleVariableLabel]]+100*Systematic[[#This Row],[State]]</f>
        <v>13010406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13</v>
      </c>
      <c r="B4740" s="1">
        <f t="shared" si="223"/>
        <v>1</v>
      </c>
      <c r="C4740" s="1">
        <f>IF(Systematic[[#This Row],[VariableIndex]]&gt;1,C4739,IF(C4739+1=StepsPerSubsample,0,C4739+1))</f>
        <v>4</v>
      </c>
      <c r="D4740" s="1">
        <f t="shared" si="224"/>
        <v>7</v>
      </c>
      <c r="E4740" s="1" t="str">
        <f>INDEX(Protocol[Mark],MATCH(C4740,Protocol[Step],0))</f>
        <v>5Glc</v>
      </c>
      <c r="F4740" s="151" t="str">
        <f>INDEX(Variables[Variable],MATCH(Systematic[[#This Row],[VariableIndex]],Variables[Index],0))</f>
        <v>FCR (mt: ROX-corr.)</v>
      </c>
      <c r="G4740" s="134">
        <f>Systematic[[#This Row],[Sample]]*1000000+Systematic[[#This Row],[SubSample]]*10000+Systematic[[#This Row],[VariableIndex]]</f>
        <v>13010007</v>
      </c>
      <c r="H4740" s="134">
        <f>Systematic[[#This Row],[SampleVariableLabel]]+100*Systematic[[#This Row],[State]]</f>
        <v>13010407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13</v>
      </c>
      <c r="B4741" s="1">
        <f t="shared" si="223"/>
        <v>1</v>
      </c>
      <c r="C4741" s="1">
        <f>IF(Systematic[[#This Row],[VariableIndex]]&gt;1,C4740,IF(C4740+1=StepsPerSubsample,0,C4740+1))</f>
        <v>5</v>
      </c>
      <c r="D4741" s="1">
        <f t="shared" si="224"/>
        <v>1</v>
      </c>
      <c r="E4741" s="1" t="str">
        <f>INDEX(Protocol[Mark],MATCH(C4741,Protocol[Step],0))</f>
        <v>6M2</v>
      </c>
      <c r="F4741" s="151" t="str">
        <f>INDEX(Variables[Variable],MATCH(Systematic[[#This Row],[VariableIndex]],Variables[Index],0))</f>
        <v>O2 concentration</v>
      </c>
      <c r="G4741" s="134">
        <f>Systematic[[#This Row],[Sample]]*1000000+Systematic[[#This Row],[SubSample]]*10000+Systematic[[#This Row],[VariableIndex]]</f>
        <v>13010001</v>
      </c>
      <c r="H4741" s="134">
        <f>Systematic[[#This Row],[SampleVariableLabel]]+100*Systematic[[#This Row],[State]]</f>
        <v>13010501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13</v>
      </c>
      <c r="B4742" s="1">
        <f t="shared" si="223"/>
        <v>1</v>
      </c>
      <c r="C4742" s="1">
        <f>IF(Systematic[[#This Row],[VariableIndex]]&gt;1,C4741,IF(C4741+1=StepsPerSubsample,0,C4741+1))</f>
        <v>5</v>
      </c>
      <c r="D4742" s="1">
        <f t="shared" si="224"/>
        <v>2</v>
      </c>
      <c r="E4742" s="1" t="str">
        <f>INDEX(Protocol[Mark],MATCH(C4742,Protocol[Step],0))</f>
        <v>6M2</v>
      </c>
      <c r="F4742" s="151" t="str">
        <f>INDEX(Variables[Variable],MATCH(Systematic[[#This Row],[VariableIndex]],Variables[Index],0))</f>
        <v>O2 flux per volume</v>
      </c>
      <c r="G4742" s="134">
        <f>Systematic[[#This Row],[Sample]]*1000000+Systematic[[#This Row],[SubSample]]*10000+Systematic[[#This Row],[VariableIndex]]</f>
        <v>13010002</v>
      </c>
      <c r="H4742" s="134">
        <f>Systematic[[#This Row],[SampleVariableLabel]]+100*Systematic[[#This Row],[State]]</f>
        <v>13010502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13</v>
      </c>
      <c r="B4743" s="1">
        <f t="shared" si="223"/>
        <v>1</v>
      </c>
      <c r="C4743" s="1">
        <f>IF(Systematic[[#This Row],[VariableIndex]]&gt;1,C4742,IF(C4742+1=StepsPerSubsample,0,C4742+1))</f>
        <v>5</v>
      </c>
      <c r="D4743" s="1">
        <f t="shared" si="224"/>
        <v>3</v>
      </c>
      <c r="E4743" s="1" t="str">
        <f>INDEX(Protocol[Mark],MATCH(C4743,Protocol[Step],0))</f>
        <v>6M2</v>
      </c>
      <c r="F4743" s="151" t="str">
        <f>INDEX(Variables[Variable],MATCH(Systematic[[#This Row],[VariableIndex]],Variables[Index],0))</f>
        <v>Specific flux</v>
      </c>
      <c r="G4743" s="134">
        <f>Systematic[[#This Row],[Sample]]*1000000+Systematic[[#This Row],[SubSample]]*10000+Systematic[[#This Row],[VariableIndex]]</f>
        <v>13010003</v>
      </c>
      <c r="H4743" s="134">
        <f>Systematic[[#This Row],[SampleVariableLabel]]+100*Systematic[[#This Row],[State]]</f>
        <v>13010503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13</v>
      </c>
      <c r="B4744" s="1">
        <f t="shared" si="223"/>
        <v>1</v>
      </c>
      <c r="C4744" s="1">
        <f>IF(Systematic[[#This Row],[VariableIndex]]&gt;1,C4743,IF(C4743+1=StepsPerSubsample,0,C4743+1))</f>
        <v>5</v>
      </c>
      <c r="D4744" s="1">
        <f t="shared" si="224"/>
        <v>4</v>
      </c>
      <c r="E4744" s="1" t="str">
        <f>INDEX(Protocol[Mark],MATCH(C4744,Protocol[Step],0))</f>
        <v>6M2</v>
      </c>
      <c r="F4744" s="151" t="str">
        <f>INDEX(Variables[Variable],MATCH(Systematic[[#This Row],[VariableIndex]],Variables[Index],0))</f>
        <v>Flux control ratio</v>
      </c>
      <c r="G4744" s="134">
        <f>Systematic[[#This Row],[Sample]]*1000000+Systematic[[#This Row],[SubSample]]*10000+Systematic[[#This Row],[VariableIndex]]</f>
        <v>13010004</v>
      </c>
      <c r="H4744" s="134">
        <f>Systematic[[#This Row],[SampleVariableLabel]]+100*Systematic[[#This Row],[State]]</f>
        <v>13010504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13</v>
      </c>
      <c r="B4745" s="1">
        <f t="shared" si="223"/>
        <v>1</v>
      </c>
      <c r="C4745" s="1">
        <f>IF(Systematic[[#This Row],[VariableIndex]]&gt;1,C4744,IF(C4744+1=StepsPerSubsample,0,C4744+1))</f>
        <v>5</v>
      </c>
      <c r="D4745" s="1">
        <f t="shared" si="224"/>
        <v>5</v>
      </c>
      <c r="E4745" s="1" t="str">
        <f>INDEX(Protocol[Mark],MATCH(C4745,Protocol[Step],0))</f>
        <v>6M2</v>
      </c>
      <c r="F4745" s="151" t="str">
        <f>INDEX(Variables[Variable],MATCH(Systematic[[#This Row],[VariableIndex]],Variables[Index],0))</f>
        <v>Specific flux (mt)</v>
      </c>
      <c r="G4745" s="134">
        <f>Systematic[[#This Row],[Sample]]*1000000+Systematic[[#This Row],[SubSample]]*10000+Systematic[[#This Row],[VariableIndex]]</f>
        <v>13010005</v>
      </c>
      <c r="H4745" s="134">
        <f>Systematic[[#This Row],[SampleVariableLabel]]+100*Systematic[[#This Row],[State]]</f>
        <v>13010505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13</v>
      </c>
      <c r="B4746" s="1">
        <f t="shared" si="223"/>
        <v>1</v>
      </c>
      <c r="C4746" s="1">
        <f>IF(Systematic[[#This Row],[VariableIndex]]&gt;1,C4745,IF(C4745+1=StepsPerSubsample,0,C4745+1))</f>
        <v>5</v>
      </c>
      <c r="D4746" s="1">
        <f t="shared" si="224"/>
        <v>6</v>
      </c>
      <c r="E4746" s="1" t="str">
        <f>INDEX(Protocol[Mark],MATCH(C4746,Protocol[Step],0))</f>
        <v>6M2</v>
      </c>
      <c r="F4746" s="151" t="str">
        <f>INDEX(Variables[Variable],MATCH(Systematic[[#This Row],[VariableIndex]],Variables[Index],0))</f>
        <v>FCR (mt: ROX-corr.)</v>
      </c>
      <c r="G4746" s="134">
        <f>Systematic[[#This Row],[Sample]]*1000000+Systematic[[#This Row],[SubSample]]*10000+Systematic[[#This Row],[VariableIndex]]</f>
        <v>13010006</v>
      </c>
      <c r="H4746" s="134">
        <f>Systematic[[#This Row],[SampleVariableLabel]]+100*Systematic[[#This Row],[State]]</f>
        <v>13010506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13</v>
      </c>
      <c r="B4747" s="1">
        <f t="shared" si="223"/>
        <v>1</v>
      </c>
      <c r="C4747" s="1">
        <f>IF(Systematic[[#This Row],[VariableIndex]]&gt;1,C4746,IF(C4746+1=StepsPerSubsample,0,C4746+1))</f>
        <v>5</v>
      </c>
      <c r="D4747" s="1">
        <f t="shared" si="224"/>
        <v>7</v>
      </c>
      <c r="E4747" s="1" t="str">
        <f>INDEX(Protocol[Mark],MATCH(C4747,Protocol[Step],0))</f>
        <v>6M2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13010007</v>
      </c>
      <c r="H4747" s="134">
        <f>Systematic[[#This Row],[SampleVariableLabel]]+100*Systematic[[#This Row],[State]]</f>
        <v>13010507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13</v>
      </c>
      <c r="B4748" s="1">
        <f t="shared" si="223"/>
        <v>1</v>
      </c>
      <c r="C4748" s="1">
        <f>IF(Systematic[[#This Row],[VariableIndex]]&gt;1,C4747,IF(C4747+1=StepsPerSubsample,0,C4747+1))</f>
        <v>6</v>
      </c>
      <c r="D4748" s="1">
        <f t="shared" si="224"/>
        <v>1</v>
      </c>
      <c r="E4748" s="1" t="str">
        <f>INDEX(Protocol[Mark],MATCH(C4748,Protocol[Step],0))</f>
        <v>7Rot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13010001</v>
      </c>
      <c r="H4748" s="134">
        <f>Systematic[[#This Row],[SampleVariableLabel]]+100*Systematic[[#This Row],[State]]</f>
        <v>13010601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13</v>
      </c>
      <c r="B4749" s="1">
        <f t="shared" si="223"/>
        <v>1</v>
      </c>
      <c r="C4749" s="1">
        <f>IF(Systematic[[#This Row],[VariableIndex]]&gt;1,C4748,IF(C4748+1=StepsPerSubsample,0,C4748+1))</f>
        <v>6</v>
      </c>
      <c r="D4749" s="1">
        <f t="shared" si="224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13010002</v>
      </c>
      <c r="H4749" s="134">
        <f>Systematic[[#This Row],[SampleVariableLabel]]+100*Systematic[[#This Row],[State]]</f>
        <v>13010602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13</v>
      </c>
      <c r="B4750" s="1">
        <f t="shared" si="223"/>
        <v>1</v>
      </c>
      <c r="C4750" s="1">
        <f>IF(Systematic[[#This Row],[VariableIndex]]&gt;1,C4749,IF(C4749+1=StepsPerSubsample,0,C4749+1))</f>
        <v>6</v>
      </c>
      <c r="D4750" s="1">
        <f t="shared" si="224"/>
        <v>3</v>
      </c>
      <c r="E4750" s="1" t="str">
        <f>INDEX(Protocol[Mark],MATCH(C4750,Protocol[Step],0))</f>
        <v>7Rot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13010003</v>
      </c>
      <c r="H4750" s="134">
        <f>Systematic[[#This Row],[SampleVariableLabel]]+100*Systematic[[#This Row],[State]]</f>
        <v>13010603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13</v>
      </c>
      <c r="B4751" s="1">
        <f t="shared" si="223"/>
        <v>1</v>
      </c>
      <c r="C4751" s="1">
        <f>IF(Systematic[[#This Row],[VariableIndex]]&gt;1,C4750,IF(C4750+1=StepsPerSubsample,0,C4750+1))</f>
        <v>6</v>
      </c>
      <c r="D4751" s="1">
        <f t="shared" si="224"/>
        <v>4</v>
      </c>
      <c r="E4751" s="1" t="str">
        <f>INDEX(Protocol[Mark],MATCH(C4751,Protocol[Step],0))</f>
        <v>7Rot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13010004</v>
      </c>
      <c r="H4751" s="134">
        <f>Systematic[[#This Row],[SampleVariableLabel]]+100*Systematic[[#This Row],[State]]</f>
        <v>13010604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13</v>
      </c>
      <c r="B4752" s="1">
        <f t="shared" si="223"/>
        <v>1</v>
      </c>
      <c r="C4752" s="1">
        <f>IF(Systematic[[#This Row],[VariableIndex]]&gt;1,C4751,IF(C4751+1=StepsPerSubsample,0,C4751+1))</f>
        <v>6</v>
      </c>
      <c r="D4752" s="1">
        <f t="shared" si="224"/>
        <v>5</v>
      </c>
      <c r="E4752" s="1" t="str">
        <f>INDEX(Protocol[Mark],MATCH(C4752,Protocol[Step],0))</f>
        <v>7Rot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13010005</v>
      </c>
      <c r="H4752" s="134">
        <f>Systematic[[#This Row],[SampleVariableLabel]]+100*Systematic[[#This Row],[State]]</f>
        <v>13010605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13</v>
      </c>
      <c r="B4753" s="1">
        <f t="shared" si="223"/>
        <v>1</v>
      </c>
      <c r="C4753" s="1">
        <f>IF(Systematic[[#This Row],[VariableIndex]]&gt;1,C4752,IF(C4752+1=StepsPerSubsample,0,C4752+1))</f>
        <v>6</v>
      </c>
      <c r="D4753" s="1">
        <f t="shared" si="224"/>
        <v>6</v>
      </c>
      <c r="E4753" s="1" t="str">
        <f>INDEX(Protocol[Mark],MATCH(C4753,Protocol[Step],0))</f>
        <v>7Rot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13010006</v>
      </c>
      <c r="H4753" s="134">
        <f>Systematic[[#This Row],[SampleVariableLabel]]+100*Systematic[[#This Row],[State]]</f>
        <v>13010606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13</v>
      </c>
      <c r="B4754" s="1">
        <f t="shared" si="223"/>
        <v>1</v>
      </c>
      <c r="C4754" s="1">
        <f>IF(Systematic[[#This Row],[VariableIndex]]&gt;1,C4753,IF(C4753+1=StepsPerSubsample,0,C4753+1))</f>
        <v>6</v>
      </c>
      <c r="D4754" s="1">
        <f t="shared" si="224"/>
        <v>7</v>
      </c>
      <c r="E4754" s="1" t="str">
        <f>INDEX(Protocol[Mark],MATCH(C4754,Protocol[Step],0))</f>
        <v>7Rot</v>
      </c>
      <c r="F4754" s="151" t="str">
        <f>INDEX(Variables[Variable],MATCH(Systematic[[#This Row],[VariableIndex]],Variables[Index],0))</f>
        <v>FCR (mt: ROX-corr.)</v>
      </c>
      <c r="G4754" s="134">
        <f>Systematic[[#This Row],[Sample]]*1000000+Systematic[[#This Row],[SubSample]]*10000+Systematic[[#This Row],[VariableIndex]]</f>
        <v>13010007</v>
      </c>
      <c r="H4754" s="134">
        <f>Systematic[[#This Row],[SampleVariableLabel]]+100*Systematic[[#This Row],[State]]</f>
        <v>13010607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13</v>
      </c>
      <c r="B4755" s="1">
        <f t="shared" si="223"/>
        <v>1</v>
      </c>
      <c r="C4755" s="1">
        <f>IF(Systematic[[#This Row],[VariableIndex]]&gt;1,C4754,IF(C4754+1=StepsPerSubsample,0,C4754+1))</f>
        <v>7</v>
      </c>
      <c r="D4755" s="1">
        <f t="shared" si="224"/>
        <v>1</v>
      </c>
      <c r="E4755" s="1" t="str">
        <f>INDEX(Protocol[Mark],MATCH(C4755,Protocol[Step],0))</f>
        <v>8S</v>
      </c>
      <c r="F4755" s="151" t="str">
        <f>INDEX(Variables[Variable],MATCH(Systematic[[#This Row],[VariableIndex]],Variables[Index],0))</f>
        <v>O2 concentration</v>
      </c>
      <c r="G4755" s="134">
        <f>Systematic[[#This Row],[Sample]]*1000000+Systematic[[#This Row],[SubSample]]*10000+Systematic[[#This Row],[VariableIndex]]</f>
        <v>13010001</v>
      </c>
      <c r="H4755" s="134">
        <f>Systematic[[#This Row],[SampleVariableLabel]]+100*Systematic[[#This Row],[State]]</f>
        <v>13010701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13</v>
      </c>
      <c r="B4756" s="1">
        <f t="shared" si="223"/>
        <v>1</v>
      </c>
      <c r="C4756" s="1">
        <f>IF(Systematic[[#This Row],[VariableIndex]]&gt;1,C4755,IF(C4755+1=StepsPerSubsample,0,C4755+1))</f>
        <v>7</v>
      </c>
      <c r="D4756" s="1">
        <f t="shared" si="224"/>
        <v>2</v>
      </c>
      <c r="E4756" s="1" t="str">
        <f>INDEX(Protocol[Mark],MATCH(C4756,Protocol[Step],0))</f>
        <v>8S</v>
      </c>
      <c r="F4756" s="151" t="str">
        <f>INDEX(Variables[Variable],MATCH(Systematic[[#This Row],[VariableIndex]],Variables[Index],0))</f>
        <v>O2 flux per volume</v>
      </c>
      <c r="G4756" s="134">
        <f>Systematic[[#This Row],[Sample]]*1000000+Systematic[[#This Row],[SubSample]]*10000+Systematic[[#This Row],[VariableIndex]]</f>
        <v>13010002</v>
      </c>
      <c r="H4756" s="134">
        <f>Systematic[[#This Row],[SampleVariableLabel]]+100*Systematic[[#This Row],[State]]</f>
        <v>13010702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13</v>
      </c>
      <c r="B4757" s="1">
        <f t="shared" si="223"/>
        <v>1</v>
      </c>
      <c r="C4757" s="1">
        <f>IF(Systematic[[#This Row],[VariableIndex]]&gt;1,C4756,IF(C4756+1=StepsPerSubsample,0,C4756+1))</f>
        <v>7</v>
      </c>
      <c r="D4757" s="1">
        <f t="shared" si="224"/>
        <v>3</v>
      </c>
      <c r="E4757" s="1" t="str">
        <f>INDEX(Protocol[Mark],MATCH(C4757,Protocol[Step],0))</f>
        <v>8S</v>
      </c>
      <c r="F4757" s="151" t="str">
        <f>INDEX(Variables[Variable],MATCH(Systematic[[#This Row],[VariableIndex]],Variables[Index],0))</f>
        <v>Specific flux</v>
      </c>
      <c r="G4757" s="134">
        <f>Systematic[[#This Row],[Sample]]*1000000+Systematic[[#This Row],[SubSample]]*10000+Systematic[[#This Row],[VariableIndex]]</f>
        <v>13010003</v>
      </c>
      <c r="H4757" s="134">
        <f>Systematic[[#This Row],[SampleVariableLabel]]+100*Systematic[[#This Row],[State]]</f>
        <v>13010703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13</v>
      </c>
      <c r="B4758" s="1">
        <f t="shared" si="223"/>
        <v>1</v>
      </c>
      <c r="C4758" s="1">
        <f>IF(Systematic[[#This Row],[VariableIndex]]&gt;1,C4757,IF(C4757+1=StepsPerSubsample,0,C4757+1))</f>
        <v>7</v>
      </c>
      <c r="D4758" s="1">
        <f t="shared" si="224"/>
        <v>4</v>
      </c>
      <c r="E4758" s="1" t="str">
        <f>INDEX(Protocol[Mark],MATCH(C4758,Protocol[Step],0))</f>
        <v>8S</v>
      </c>
      <c r="F4758" s="151" t="str">
        <f>INDEX(Variables[Variable],MATCH(Systematic[[#This Row],[VariableIndex]],Variables[Index],0))</f>
        <v>Flux control ratio</v>
      </c>
      <c r="G4758" s="134">
        <f>Systematic[[#This Row],[Sample]]*1000000+Systematic[[#This Row],[SubSample]]*10000+Systematic[[#This Row],[VariableIndex]]</f>
        <v>13010004</v>
      </c>
      <c r="H4758" s="134">
        <f>Systematic[[#This Row],[SampleVariableLabel]]+100*Systematic[[#This Row],[State]]</f>
        <v>13010704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13</v>
      </c>
      <c r="B4759" s="1">
        <f t="shared" si="223"/>
        <v>1</v>
      </c>
      <c r="C4759" s="1">
        <f>IF(Systematic[[#This Row],[VariableIndex]]&gt;1,C4758,IF(C4758+1=StepsPerSubsample,0,C4758+1))</f>
        <v>7</v>
      </c>
      <c r="D4759" s="1">
        <f t="shared" si="224"/>
        <v>5</v>
      </c>
      <c r="E4759" s="1" t="str">
        <f>INDEX(Protocol[Mark],MATCH(C4759,Protocol[Step],0))</f>
        <v>8S</v>
      </c>
      <c r="F4759" s="151" t="str">
        <f>INDEX(Variables[Variable],MATCH(Systematic[[#This Row],[VariableIndex]],Variables[Index],0))</f>
        <v>Specific flux (mt)</v>
      </c>
      <c r="G4759" s="134">
        <f>Systematic[[#This Row],[Sample]]*1000000+Systematic[[#This Row],[SubSample]]*10000+Systematic[[#This Row],[VariableIndex]]</f>
        <v>13010005</v>
      </c>
      <c r="H4759" s="134">
        <f>Systematic[[#This Row],[SampleVariableLabel]]+100*Systematic[[#This Row],[State]]</f>
        <v>13010705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13</v>
      </c>
      <c r="B4760" s="1">
        <f t="shared" si="223"/>
        <v>1</v>
      </c>
      <c r="C4760" s="1">
        <f>IF(Systematic[[#This Row],[VariableIndex]]&gt;1,C4759,IF(C4759+1=StepsPerSubsample,0,C4759+1))</f>
        <v>7</v>
      </c>
      <c r="D4760" s="1">
        <f t="shared" si="224"/>
        <v>6</v>
      </c>
      <c r="E4760" s="1" t="str">
        <f>INDEX(Protocol[Mark],MATCH(C4760,Protocol[Step],0))</f>
        <v>8S</v>
      </c>
      <c r="F4760" s="151" t="str">
        <f>INDEX(Variables[Variable],MATCH(Systematic[[#This Row],[VariableIndex]],Variables[Index],0))</f>
        <v>FCR (mt: ROX-corr.)</v>
      </c>
      <c r="G4760" s="134">
        <f>Systematic[[#This Row],[Sample]]*1000000+Systematic[[#This Row],[SubSample]]*10000+Systematic[[#This Row],[VariableIndex]]</f>
        <v>13010006</v>
      </c>
      <c r="H4760" s="134">
        <f>Systematic[[#This Row],[SampleVariableLabel]]+100*Systematic[[#This Row],[State]]</f>
        <v>13010706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13</v>
      </c>
      <c r="B4761" s="1">
        <f t="shared" si="223"/>
        <v>1</v>
      </c>
      <c r="C4761" s="1">
        <f>IF(Systematic[[#This Row],[VariableIndex]]&gt;1,C4760,IF(C4760+1=StepsPerSubsample,0,C4760+1))</f>
        <v>7</v>
      </c>
      <c r="D4761" s="1">
        <f t="shared" si="224"/>
        <v>7</v>
      </c>
      <c r="E4761" s="1" t="str">
        <f>INDEX(Protocol[Mark],MATCH(C4761,Protocol[Step],0))</f>
        <v>8S</v>
      </c>
      <c r="F4761" s="151" t="str">
        <f>INDEX(Variables[Variable],MATCH(Systematic[[#This Row],[VariableIndex]],Variables[Index],0))</f>
        <v>FCR (mt: ROX-corr.)</v>
      </c>
      <c r="G4761" s="134">
        <f>Systematic[[#This Row],[Sample]]*1000000+Systematic[[#This Row],[SubSample]]*10000+Systematic[[#This Row],[VariableIndex]]</f>
        <v>13010007</v>
      </c>
      <c r="H4761" s="134">
        <f>Systematic[[#This Row],[SampleVariableLabel]]+100*Systematic[[#This Row],[State]]</f>
        <v>13010707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13</v>
      </c>
      <c r="B4762" s="1">
        <f t="shared" si="223"/>
        <v>1</v>
      </c>
      <c r="C4762" s="1">
        <f>IF(Systematic[[#This Row],[VariableIndex]]&gt;1,C4761,IF(C4761+1=StepsPerSubsample,0,C4761+1))</f>
        <v>8</v>
      </c>
      <c r="D4762" s="1">
        <f t="shared" si="224"/>
        <v>1</v>
      </c>
      <c r="E4762" s="1" t="str">
        <f>INDEX(Protocol[Mark],MATCH(C4762,Protocol[Step],0))</f>
        <v>9Dig</v>
      </c>
      <c r="F4762" s="151" t="str">
        <f>INDEX(Variables[Variable],MATCH(Systematic[[#This Row],[VariableIndex]],Variables[Index],0))</f>
        <v>O2 concentration</v>
      </c>
      <c r="G4762" s="134">
        <f>Systematic[[#This Row],[Sample]]*1000000+Systematic[[#This Row],[SubSample]]*10000+Systematic[[#This Row],[VariableIndex]]</f>
        <v>13010001</v>
      </c>
      <c r="H4762" s="134">
        <f>Systematic[[#This Row],[SampleVariableLabel]]+100*Systematic[[#This Row],[State]]</f>
        <v>13010801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13</v>
      </c>
      <c r="B4763" s="1">
        <f t="shared" si="223"/>
        <v>1</v>
      </c>
      <c r="C4763" s="1">
        <f>IF(Systematic[[#This Row],[VariableIndex]]&gt;1,C4762,IF(C4762+1=StepsPerSubsample,0,C4762+1))</f>
        <v>8</v>
      </c>
      <c r="D4763" s="1">
        <f t="shared" si="224"/>
        <v>2</v>
      </c>
      <c r="E4763" s="1" t="str">
        <f>INDEX(Protocol[Mark],MATCH(C4763,Protocol[Step],0))</f>
        <v>9Dig</v>
      </c>
      <c r="F4763" s="151" t="str">
        <f>INDEX(Variables[Variable],MATCH(Systematic[[#This Row],[VariableIndex]],Variables[Index],0))</f>
        <v>O2 flux per volume</v>
      </c>
      <c r="G4763" s="134">
        <f>Systematic[[#This Row],[Sample]]*1000000+Systematic[[#This Row],[SubSample]]*10000+Systematic[[#This Row],[VariableIndex]]</f>
        <v>13010002</v>
      </c>
      <c r="H4763" s="134">
        <f>Systematic[[#This Row],[SampleVariableLabel]]+100*Systematic[[#This Row],[State]]</f>
        <v>13010802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13</v>
      </c>
      <c r="B4764" s="1">
        <f t="shared" si="223"/>
        <v>1</v>
      </c>
      <c r="C4764" s="1">
        <f>IF(Systematic[[#This Row],[VariableIndex]]&gt;1,C4763,IF(C4763+1=StepsPerSubsample,0,C4763+1))</f>
        <v>8</v>
      </c>
      <c r="D4764" s="1">
        <f t="shared" si="224"/>
        <v>3</v>
      </c>
      <c r="E4764" s="1" t="str">
        <f>INDEX(Protocol[Mark],MATCH(C4764,Protocol[Step],0))</f>
        <v>9Dig</v>
      </c>
      <c r="F4764" s="151" t="str">
        <f>INDEX(Variables[Variable],MATCH(Systematic[[#This Row],[VariableIndex]],Variables[Index],0))</f>
        <v>Specific flux</v>
      </c>
      <c r="G4764" s="134">
        <f>Systematic[[#This Row],[Sample]]*1000000+Systematic[[#This Row],[SubSample]]*10000+Systematic[[#This Row],[VariableIndex]]</f>
        <v>13010003</v>
      </c>
      <c r="H4764" s="134">
        <f>Systematic[[#This Row],[SampleVariableLabel]]+100*Systematic[[#This Row],[State]]</f>
        <v>13010803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13</v>
      </c>
      <c r="B4765" s="1">
        <f t="shared" si="223"/>
        <v>1</v>
      </c>
      <c r="C4765" s="1">
        <f>IF(Systematic[[#This Row],[VariableIndex]]&gt;1,C4764,IF(C4764+1=StepsPerSubsample,0,C4764+1))</f>
        <v>8</v>
      </c>
      <c r="D4765" s="1">
        <f t="shared" si="224"/>
        <v>4</v>
      </c>
      <c r="E4765" s="1" t="str">
        <f>INDEX(Protocol[Mark],MATCH(C4765,Protocol[Step],0))</f>
        <v>9Dig</v>
      </c>
      <c r="F4765" s="151" t="str">
        <f>INDEX(Variables[Variable],MATCH(Systematic[[#This Row],[VariableIndex]],Variables[Index],0))</f>
        <v>Flux control ratio</v>
      </c>
      <c r="G4765" s="134">
        <f>Systematic[[#This Row],[Sample]]*1000000+Systematic[[#This Row],[SubSample]]*10000+Systematic[[#This Row],[VariableIndex]]</f>
        <v>13010004</v>
      </c>
      <c r="H4765" s="134">
        <f>Systematic[[#This Row],[SampleVariableLabel]]+100*Systematic[[#This Row],[State]]</f>
        <v>13010804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13</v>
      </c>
      <c r="B4766" s="1">
        <f t="shared" si="223"/>
        <v>1</v>
      </c>
      <c r="C4766" s="1">
        <f>IF(Systematic[[#This Row],[VariableIndex]]&gt;1,C4765,IF(C4765+1=StepsPerSubsample,0,C4765+1))</f>
        <v>8</v>
      </c>
      <c r="D4766" s="1">
        <f t="shared" si="224"/>
        <v>5</v>
      </c>
      <c r="E4766" s="1" t="str">
        <f>INDEX(Protocol[Mark],MATCH(C4766,Protocol[Step],0))</f>
        <v>9Dig</v>
      </c>
      <c r="F4766" s="151" t="str">
        <f>INDEX(Variables[Variable],MATCH(Systematic[[#This Row],[VariableIndex]],Variables[Index],0))</f>
        <v>Specific flux (mt)</v>
      </c>
      <c r="G4766" s="134">
        <f>Systematic[[#This Row],[Sample]]*1000000+Systematic[[#This Row],[SubSample]]*10000+Systematic[[#This Row],[VariableIndex]]</f>
        <v>13010005</v>
      </c>
      <c r="H4766" s="134">
        <f>Systematic[[#This Row],[SampleVariableLabel]]+100*Systematic[[#This Row],[State]]</f>
        <v>13010805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13</v>
      </c>
      <c r="B4767" s="1">
        <f t="shared" si="223"/>
        <v>1</v>
      </c>
      <c r="C4767" s="1">
        <f>IF(Systematic[[#This Row],[VariableIndex]]&gt;1,C4766,IF(C4766+1=StepsPerSubsample,0,C4766+1))</f>
        <v>8</v>
      </c>
      <c r="D4767" s="1">
        <f t="shared" si="224"/>
        <v>6</v>
      </c>
      <c r="E4767" s="1" t="str">
        <f>INDEX(Protocol[Mark],MATCH(C4767,Protocol[Step],0))</f>
        <v>9Dig</v>
      </c>
      <c r="F4767" s="151" t="str">
        <f>INDEX(Variables[Variable],MATCH(Systematic[[#This Row],[VariableIndex]],Variables[Index],0))</f>
        <v>FCR (mt: ROX-corr.)</v>
      </c>
      <c r="G4767" s="134">
        <f>Systematic[[#This Row],[Sample]]*1000000+Systematic[[#This Row],[SubSample]]*10000+Systematic[[#This Row],[VariableIndex]]</f>
        <v>13010006</v>
      </c>
      <c r="H4767" s="134">
        <f>Systematic[[#This Row],[SampleVariableLabel]]+100*Systematic[[#This Row],[State]]</f>
        <v>13010806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13</v>
      </c>
      <c r="B4768" s="1">
        <f t="shared" si="223"/>
        <v>1</v>
      </c>
      <c r="C4768" s="1">
        <f>IF(Systematic[[#This Row],[VariableIndex]]&gt;1,C4767,IF(C4767+1=StepsPerSubsample,0,C4767+1))</f>
        <v>8</v>
      </c>
      <c r="D4768" s="1">
        <f t="shared" si="224"/>
        <v>7</v>
      </c>
      <c r="E4768" s="1" t="str">
        <f>INDEX(Protocol[Mark],MATCH(C4768,Protocol[Step],0))</f>
        <v>9Dig</v>
      </c>
      <c r="F4768" s="151" t="str">
        <f>INDEX(Variables[Variable],MATCH(Systematic[[#This Row],[VariableIndex]],Variables[Index],0))</f>
        <v>FCR (mt: ROX-corr.)</v>
      </c>
      <c r="G4768" s="134">
        <f>Systematic[[#This Row],[Sample]]*1000000+Systematic[[#This Row],[SubSample]]*10000+Systematic[[#This Row],[VariableIndex]]</f>
        <v>13010007</v>
      </c>
      <c r="H4768" s="134">
        <f>Systematic[[#This Row],[SampleVariableLabel]]+100*Systematic[[#This Row],[State]]</f>
        <v>13010807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13</v>
      </c>
      <c r="B4769" s="1">
        <f t="shared" si="223"/>
        <v>1</v>
      </c>
      <c r="C4769" s="1">
        <f>IF(Systematic[[#This Row],[VariableIndex]]&gt;1,C4768,IF(C4768+1=StepsPerSubsample,0,C4768+1))</f>
        <v>9</v>
      </c>
      <c r="D4769" s="1">
        <f t="shared" si="224"/>
        <v>1</v>
      </c>
      <c r="E4769" s="1" t="str">
        <f>INDEX(Protocol[Mark],MATCH(C4769,Protocol[Step],0))</f>
        <v>9U</v>
      </c>
      <c r="F4769" s="151" t="str">
        <f>INDEX(Variables[Variable],MATCH(Systematic[[#This Row],[VariableIndex]],Variables[Index],0))</f>
        <v>O2 concentration</v>
      </c>
      <c r="G4769" s="134">
        <f>Systematic[[#This Row],[Sample]]*1000000+Systematic[[#This Row],[SubSample]]*10000+Systematic[[#This Row],[VariableIndex]]</f>
        <v>13010001</v>
      </c>
      <c r="H4769" s="134">
        <f>Systematic[[#This Row],[SampleVariableLabel]]+100*Systematic[[#This Row],[State]]</f>
        <v>13010901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13</v>
      </c>
      <c r="B4770" s="1">
        <f t="shared" si="223"/>
        <v>1</v>
      </c>
      <c r="C4770" s="1">
        <f>IF(Systematic[[#This Row],[VariableIndex]]&gt;1,C4769,IF(C4769+1=StepsPerSubsample,0,C4769+1))</f>
        <v>9</v>
      </c>
      <c r="D4770" s="1">
        <f t="shared" si="224"/>
        <v>2</v>
      </c>
      <c r="E4770" s="1" t="str">
        <f>INDEX(Protocol[Mark],MATCH(C4770,Protocol[Step],0))</f>
        <v>9U</v>
      </c>
      <c r="F4770" s="151" t="str">
        <f>INDEX(Variables[Variable],MATCH(Systematic[[#This Row],[VariableIndex]],Variables[Index],0))</f>
        <v>O2 flux per volume</v>
      </c>
      <c r="G4770" s="134">
        <f>Systematic[[#This Row],[Sample]]*1000000+Systematic[[#This Row],[SubSample]]*10000+Systematic[[#This Row],[VariableIndex]]</f>
        <v>13010002</v>
      </c>
      <c r="H4770" s="134">
        <f>Systematic[[#This Row],[SampleVariableLabel]]+100*Systematic[[#This Row],[State]]</f>
        <v>13010902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13</v>
      </c>
      <c r="B4771" s="1">
        <f t="shared" si="223"/>
        <v>1</v>
      </c>
      <c r="C4771" s="1">
        <f>IF(Systematic[[#This Row],[VariableIndex]]&gt;1,C4770,IF(C4770+1=StepsPerSubsample,0,C4770+1))</f>
        <v>9</v>
      </c>
      <c r="D4771" s="1">
        <f t="shared" si="224"/>
        <v>3</v>
      </c>
      <c r="E4771" s="1" t="str">
        <f>INDEX(Protocol[Mark],MATCH(C4771,Protocol[Step],0))</f>
        <v>9U</v>
      </c>
      <c r="F4771" s="151" t="str">
        <f>INDEX(Variables[Variable],MATCH(Systematic[[#This Row],[VariableIndex]],Variables[Index],0))</f>
        <v>Specific flux</v>
      </c>
      <c r="G4771" s="134">
        <f>Systematic[[#This Row],[Sample]]*1000000+Systematic[[#This Row],[SubSample]]*10000+Systematic[[#This Row],[VariableIndex]]</f>
        <v>13010003</v>
      </c>
      <c r="H4771" s="134">
        <f>Systematic[[#This Row],[SampleVariableLabel]]+100*Systematic[[#This Row],[State]]</f>
        <v>13010903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13</v>
      </c>
      <c r="B4772" s="1">
        <f t="shared" si="223"/>
        <v>1</v>
      </c>
      <c r="C4772" s="1">
        <f>IF(Systematic[[#This Row],[VariableIndex]]&gt;1,C4771,IF(C4771+1=StepsPerSubsample,0,C4771+1))</f>
        <v>9</v>
      </c>
      <c r="D4772" s="1">
        <f t="shared" si="224"/>
        <v>4</v>
      </c>
      <c r="E4772" s="1" t="str">
        <f>INDEX(Protocol[Mark],MATCH(C4772,Protocol[Step],0))</f>
        <v>9U</v>
      </c>
      <c r="F4772" s="151" t="str">
        <f>INDEX(Variables[Variable],MATCH(Systematic[[#This Row],[VariableIndex]],Variables[Index],0))</f>
        <v>Flux control ratio</v>
      </c>
      <c r="G4772" s="134">
        <f>Systematic[[#This Row],[Sample]]*1000000+Systematic[[#This Row],[SubSample]]*10000+Systematic[[#This Row],[VariableIndex]]</f>
        <v>13010004</v>
      </c>
      <c r="H4772" s="134">
        <f>Systematic[[#This Row],[SampleVariableLabel]]+100*Systematic[[#This Row],[State]]</f>
        <v>13010904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13</v>
      </c>
      <c r="B4773" s="1">
        <f t="shared" si="223"/>
        <v>1</v>
      </c>
      <c r="C4773" s="1">
        <f>IF(Systematic[[#This Row],[VariableIndex]]&gt;1,C4772,IF(C4772+1=StepsPerSubsample,0,C4772+1))</f>
        <v>9</v>
      </c>
      <c r="D4773" s="1">
        <f t="shared" si="224"/>
        <v>5</v>
      </c>
      <c r="E4773" s="1" t="str">
        <f>INDEX(Protocol[Mark],MATCH(C4773,Protocol[Step],0))</f>
        <v>9U</v>
      </c>
      <c r="F4773" s="151" t="str">
        <f>INDEX(Variables[Variable],MATCH(Systematic[[#This Row],[VariableIndex]],Variables[Index],0))</f>
        <v>Specific flux (mt)</v>
      </c>
      <c r="G4773" s="134">
        <f>Systematic[[#This Row],[Sample]]*1000000+Systematic[[#This Row],[SubSample]]*10000+Systematic[[#This Row],[VariableIndex]]</f>
        <v>13010005</v>
      </c>
      <c r="H4773" s="134">
        <f>Systematic[[#This Row],[SampleVariableLabel]]+100*Systematic[[#This Row],[State]]</f>
        <v>13010905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13</v>
      </c>
      <c r="B4774" s="1">
        <f t="shared" si="223"/>
        <v>1</v>
      </c>
      <c r="C4774" s="1">
        <f>IF(Systematic[[#This Row],[VariableIndex]]&gt;1,C4773,IF(C4773+1=StepsPerSubsample,0,C4773+1))</f>
        <v>9</v>
      </c>
      <c r="D4774" s="1">
        <f t="shared" si="224"/>
        <v>6</v>
      </c>
      <c r="E4774" s="1" t="str">
        <f>INDEX(Protocol[Mark],MATCH(C4774,Protocol[Step],0))</f>
        <v>9U</v>
      </c>
      <c r="F4774" s="151" t="str">
        <f>INDEX(Variables[Variable],MATCH(Systematic[[#This Row],[VariableIndex]],Variables[Index],0))</f>
        <v>FCR (mt: ROX-corr.)</v>
      </c>
      <c r="G4774" s="134">
        <f>Systematic[[#This Row],[Sample]]*1000000+Systematic[[#This Row],[SubSample]]*10000+Systematic[[#This Row],[VariableIndex]]</f>
        <v>13010006</v>
      </c>
      <c r="H4774" s="134">
        <f>Systematic[[#This Row],[SampleVariableLabel]]+100*Systematic[[#This Row],[State]]</f>
        <v>13010906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13</v>
      </c>
      <c r="B4775" s="1">
        <f t="shared" si="223"/>
        <v>1</v>
      </c>
      <c r="C4775" s="1">
        <f>IF(Systematic[[#This Row],[VariableIndex]]&gt;1,C4774,IF(C4774+1=StepsPerSubsample,0,C4774+1))</f>
        <v>9</v>
      </c>
      <c r="D4775" s="1">
        <f t="shared" si="224"/>
        <v>7</v>
      </c>
      <c r="E4775" s="1" t="str">
        <f>INDEX(Protocol[Mark],MATCH(C4775,Protocol[Step],0))</f>
        <v>9U</v>
      </c>
      <c r="F4775" s="151" t="str">
        <f>INDEX(Variables[Variable],MATCH(Systematic[[#This Row],[VariableIndex]],Variables[Index],0))</f>
        <v>FCR (mt: ROX-corr.)</v>
      </c>
      <c r="G4775" s="134">
        <f>Systematic[[#This Row],[Sample]]*1000000+Systematic[[#This Row],[SubSample]]*10000+Systematic[[#This Row],[VariableIndex]]</f>
        <v>13010007</v>
      </c>
      <c r="H4775" s="134">
        <f>Systematic[[#This Row],[SampleVariableLabel]]+100*Systematic[[#This Row],[State]]</f>
        <v>13010907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13</v>
      </c>
      <c r="B4776" s="1">
        <f t="shared" si="223"/>
        <v>1</v>
      </c>
      <c r="C4776" s="1">
        <f>IF(Systematic[[#This Row],[VariableIndex]]&gt;1,C4775,IF(C4775+1=StepsPerSubsample,0,C4775+1))</f>
        <v>10</v>
      </c>
      <c r="D4776" s="1">
        <f t="shared" si="224"/>
        <v>1</v>
      </c>
      <c r="E4776" s="1" t="str">
        <f>INDEX(Protocol[Mark],MATCH(C4776,Protocol[Step],0))</f>
        <v>9c</v>
      </c>
      <c r="F4776" s="151" t="str">
        <f>INDEX(Variables[Variable],MATCH(Systematic[[#This Row],[VariableIndex]],Variables[Index],0))</f>
        <v>O2 concentration</v>
      </c>
      <c r="G4776" s="134">
        <f>Systematic[[#This Row],[Sample]]*1000000+Systematic[[#This Row],[SubSample]]*10000+Systematic[[#This Row],[VariableIndex]]</f>
        <v>13010001</v>
      </c>
      <c r="H4776" s="134">
        <f>Systematic[[#This Row],[SampleVariableLabel]]+100*Systematic[[#This Row],[State]]</f>
        <v>13011001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13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10</v>
      </c>
      <c r="D4777" s="1">
        <f t="shared" si="224"/>
        <v>2</v>
      </c>
      <c r="E4777" s="1" t="str">
        <f>INDEX(Protocol[Mark],MATCH(C4777,Protocol[Step],0))</f>
        <v>9c</v>
      </c>
      <c r="F4777" s="151" t="str">
        <f>INDEX(Variables[Variable],MATCH(Systematic[[#This Row],[VariableIndex]],Variables[Index],0))</f>
        <v>O2 flux per volume</v>
      </c>
      <c r="G4777" s="134">
        <f>Systematic[[#This Row],[Sample]]*1000000+Systematic[[#This Row],[SubSample]]*10000+Systematic[[#This Row],[VariableIndex]]</f>
        <v>13010002</v>
      </c>
      <c r="H4777" s="134">
        <f>Systematic[[#This Row],[SampleVariableLabel]]+100*Systematic[[#This Row],[State]]</f>
        <v>13011002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13</v>
      </c>
      <c r="B4778" s="1">
        <f t="shared" si="226"/>
        <v>1</v>
      </c>
      <c r="C4778" s="1">
        <f>IF(Systematic[[#This Row],[VariableIndex]]&gt;1,C4777,IF(C4777+1=StepsPerSubsample,0,C4777+1))</f>
        <v>10</v>
      </c>
      <c r="D4778" s="1">
        <f t="shared" si="224"/>
        <v>3</v>
      </c>
      <c r="E4778" s="1" t="str">
        <f>INDEX(Protocol[Mark],MATCH(C4778,Protocol[Step],0))</f>
        <v>9c</v>
      </c>
      <c r="F4778" s="151" t="str">
        <f>INDEX(Variables[Variable],MATCH(Systematic[[#This Row],[VariableIndex]],Variables[Index],0))</f>
        <v>Specific flux</v>
      </c>
      <c r="G4778" s="134">
        <f>Systematic[[#This Row],[Sample]]*1000000+Systematic[[#This Row],[SubSample]]*10000+Systematic[[#This Row],[VariableIndex]]</f>
        <v>13010003</v>
      </c>
      <c r="H4778" s="134">
        <f>Systematic[[#This Row],[SampleVariableLabel]]+100*Systematic[[#This Row],[State]]</f>
        <v>13011003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13</v>
      </c>
      <c r="B4779" s="1">
        <f t="shared" si="226"/>
        <v>1</v>
      </c>
      <c r="C4779" s="1">
        <f>IF(Systematic[[#This Row],[VariableIndex]]&gt;1,C4778,IF(C4778+1=StepsPerSubsample,0,C4778+1))</f>
        <v>10</v>
      </c>
      <c r="D4779" s="1">
        <f t="shared" si="224"/>
        <v>4</v>
      </c>
      <c r="E4779" s="1" t="str">
        <f>INDEX(Protocol[Mark],MATCH(C4779,Protocol[Step],0))</f>
        <v>9c</v>
      </c>
      <c r="F4779" s="151" t="str">
        <f>INDEX(Variables[Variable],MATCH(Systematic[[#This Row],[VariableIndex]],Variables[Index],0))</f>
        <v>Flux control ratio</v>
      </c>
      <c r="G4779" s="134">
        <f>Systematic[[#This Row],[Sample]]*1000000+Systematic[[#This Row],[SubSample]]*10000+Systematic[[#This Row],[VariableIndex]]</f>
        <v>13010004</v>
      </c>
      <c r="H4779" s="134">
        <f>Systematic[[#This Row],[SampleVariableLabel]]+100*Systematic[[#This Row],[State]]</f>
        <v>13011004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13</v>
      </c>
      <c r="B4780" s="1">
        <f t="shared" si="226"/>
        <v>1</v>
      </c>
      <c r="C4780" s="1">
        <f>IF(Systematic[[#This Row],[VariableIndex]]&gt;1,C4779,IF(C4779+1=StepsPerSubsample,0,C4779+1))</f>
        <v>10</v>
      </c>
      <c r="D4780" s="1">
        <f t="shared" si="224"/>
        <v>5</v>
      </c>
      <c r="E4780" s="1" t="str">
        <f>INDEX(Protocol[Mark],MATCH(C4780,Protocol[Step],0))</f>
        <v>9c</v>
      </c>
      <c r="F4780" s="151" t="str">
        <f>INDEX(Variables[Variable],MATCH(Systematic[[#This Row],[VariableIndex]],Variables[Index],0))</f>
        <v>Specific flux (mt)</v>
      </c>
      <c r="G4780" s="134">
        <f>Systematic[[#This Row],[Sample]]*1000000+Systematic[[#This Row],[SubSample]]*10000+Systematic[[#This Row],[VariableIndex]]</f>
        <v>13010005</v>
      </c>
      <c r="H4780" s="134">
        <f>Systematic[[#This Row],[SampleVariableLabel]]+100*Systematic[[#This Row],[State]]</f>
        <v>13011005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13</v>
      </c>
      <c r="B4781" s="1">
        <f t="shared" si="226"/>
        <v>1</v>
      </c>
      <c r="C4781" s="1">
        <f>IF(Systematic[[#This Row],[VariableIndex]]&gt;1,C4780,IF(C4780+1=StepsPerSubsample,0,C4780+1))</f>
        <v>10</v>
      </c>
      <c r="D4781" s="1">
        <f t="shared" si="224"/>
        <v>6</v>
      </c>
      <c r="E4781" s="1" t="str">
        <f>INDEX(Protocol[Mark],MATCH(C4781,Protocol[Step],0))</f>
        <v>9c</v>
      </c>
      <c r="F4781" s="151" t="str">
        <f>INDEX(Variables[Variable],MATCH(Systematic[[#This Row],[VariableIndex]],Variables[Index],0))</f>
        <v>FCR (mt: ROX-corr.)</v>
      </c>
      <c r="G4781" s="134">
        <f>Systematic[[#This Row],[Sample]]*1000000+Systematic[[#This Row],[SubSample]]*10000+Systematic[[#This Row],[VariableIndex]]</f>
        <v>13010006</v>
      </c>
      <c r="H4781" s="134">
        <f>Systematic[[#This Row],[SampleVariableLabel]]+100*Systematic[[#This Row],[State]]</f>
        <v>13011006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13</v>
      </c>
      <c r="B4782" s="1">
        <f t="shared" si="226"/>
        <v>1</v>
      </c>
      <c r="C4782" s="1">
        <f>IF(Systematic[[#This Row],[VariableIndex]]&gt;1,C4781,IF(C4781+1=StepsPerSubsample,0,C4781+1))</f>
        <v>10</v>
      </c>
      <c r="D4782" s="1">
        <f t="shared" si="224"/>
        <v>7</v>
      </c>
      <c r="E4782" s="1" t="str">
        <f>INDEX(Protocol[Mark],MATCH(C4782,Protocol[Step],0))</f>
        <v>9c</v>
      </c>
      <c r="F4782" s="151" t="str">
        <f>INDEX(Variables[Variable],MATCH(Systematic[[#This Row],[VariableIndex]],Variables[Index],0))</f>
        <v>FCR (mt: ROX-corr.)</v>
      </c>
      <c r="G4782" s="134">
        <f>Systematic[[#This Row],[Sample]]*1000000+Systematic[[#This Row],[SubSample]]*10000+Systematic[[#This Row],[VariableIndex]]</f>
        <v>13010007</v>
      </c>
      <c r="H4782" s="134">
        <f>Systematic[[#This Row],[SampleVariableLabel]]+100*Systematic[[#This Row],[State]]</f>
        <v>13011007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13</v>
      </c>
      <c r="B4783" s="1">
        <f t="shared" si="226"/>
        <v>1</v>
      </c>
      <c r="C4783" s="1">
        <f>IF(Systematic[[#This Row],[VariableIndex]]&gt;1,C4782,IF(C4782+1=StepsPerSubsample,0,C4782+1))</f>
        <v>11</v>
      </c>
      <c r="D4783" s="1">
        <f t="shared" si="224"/>
        <v>1</v>
      </c>
      <c r="E4783" s="1" t="str">
        <f>INDEX(Protocol[Mark],MATCH(C4783,Protocol[Step],0))</f>
        <v>10Ama</v>
      </c>
      <c r="F4783" s="151" t="str">
        <f>INDEX(Variables[Variable],MATCH(Systematic[[#This Row],[VariableIndex]],Variables[Index],0))</f>
        <v>O2 concentration</v>
      </c>
      <c r="G4783" s="134">
        <f>Systematic[[#This Row],[Sample]]*1000000+Systematic[[#This Row],[SubSample]]*10000+Systematic[[#This Row],[VariableIndex]]</f>
        <v>13010001</v>
      </c>
      <c r="H4783" s="134">
        <f>Systematic[[#This Row],[SampleVariableLabel]]+100*Systematic[[#This Row],[State]]</f>
        <v>13011101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13</v>
      </c>
      <c r="B4784" s="1">
        <f t="shared" si="226"/>
        <v>1</v>
      </c>
      <c r="C4784" s="1">
        <f>IF(Systematic[[#This Row],[VariableIndex]]&gt;1,C4783,IF(C4783+1=StepsPerSubsample,0,C4783+1))</f>
        <v>11</v>
      </c>
      <c r="D4784" s="1">
        <f t="shared" si="224"/>
        <v>2</v>
      </c>
      <c r="E4784" s="1" t="str">
        <f>INDEX(Protocol[Mark],MATCH(C4784,Protocol[Step],0))</f>
        <v>10Ama</v>
      </c>
      <c r="F4784" s="151" t="str">
        <f>INDEX(Variables[Variable],MATCH(Systematic[[#This Row],[VariableIndex]],Variables[Index],0))</f>
        <v>O2 flux per volume</v>
      </c>
      <c r="G4784" s="134">
        <f>Systematic[[#This Row],[Sample]]*1000000+Systematic[[#This Row],[SubSample]]*10000+Systematic[[#This Row],[VariableIndex]]</f>
        <v>13010002</v>
      </c>
      <c r="H4784" s="134">
        <f>Systematic[[#This Row],[SampleVariableLabel]]+100*Systematic[[#This Row],[State]]</f>
        <v>13011102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13</v>
      </c>
      <c r="B4785" s="1">
        <f t="shared" si="226"/>
        <v>1</v>
      </c>
      <c r="C4785" s="1">
        <f>IF(Systematic[[#This Row],[VariableIndex]]&gt;1,C4784,IF(C4784+1=StepsPerSubsample,0,C4784+1))</f>
        <v>11</v>
      </c>
      <c r="D4785" s="1">
        <f t="shared" si="224"/>
        <v>3</v>
      </c>
      <c r="E4785" s="1" t="str">
        <f>INDEX(Protocol[Mark],MATCH(C4785,Protocol[Step],0))</f>
        <v>10Ama</v>
      </c>
      <c r="F4785" s="151" t="str">
        <f>INDEX(Variables[Variable],MATCH(Systematic[[#This Row],[VariableIndex]],Variables[Index],0))</f>
        <v>Specific flux</v>
      </c>
      <c r="G4785" s="134">
        <f>Systematic[[#This Row],[Sample]]*1000000+Systematic[[#This Row],[SubSample]]*10000+Systematic[[#This Row],[VariableIndex]]</f>
        <v>13010003</v>
      </c>
      <c r="H4785" s="134">
        <f>Systematic[[#This Row],[SampleVariableLabel]]+100*Systematic[[#This Row],[State]]</f>
        <v>13011103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13</v>
      </c>
      <c r="B4786" s="1">
        <f t="shared" si="226"/>
        <v>1</v>
      </c>
      <c r="C4786" s="1">
        <f>IF(Systematic[[#This Row],[VariableIndex]]&gt;1,C4785,IF(C4785+1=StepsPerSubsample,0,C4785+1))</f>
        <v>11</v>
      </c>
      <c r="D4786" s="1">
        <f t="shared" si="224"/>
        <v>4</v>
      </c>
      <c r="E4786" s="1" t="str">
        <f>INDEX(Protocol[Mark],MATCH(C4786,Protocol[Step],0))</f>
        <v>10Ama</v>
      </c>
      <c r="F4786" s="151" t="str">
        <f>INDEX(Variables[Variable],MATCH(Systematic[[#This Row],[VariableIndex]],Variables[Index],0))</f>
        <v>Flux control ratio</v>
      </c>
      <c r="G4786" s="134">
        <f>Systematic[[#This Row],[Sample]]*1000000+Systematic[[#This Row],[SubSample]]*10000+Systematic[[#This Row],[VariableIndex]]</f>
        <v>13010004</v>
      </c>
      <c r="H4786" s="134">
        <f>Systematic[[#This Row],[SampleVariableLabel]]+100*Systematic[[#This Row],[State]]</f>
        <v>13011104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13</v>
      </c>
      <c r="B4787" s="1">
        <f t="shared" si="226"/>
        <v>1</v>
      </c>
      <c r="C4787" s="1">
        <f>IF(Systematic[[#This Row],[VariableIndex]]&gt;1,C4786,IF(C4786+1=StepsPerSubsample,0,C4786+1))</f>
        <v>11</v>
      </c>
      <c r="D4787" s="1">
        <f t="shared" si="224"/>
        <v>5</v>
      </c>
      <c r="E4787" s="1" t="str">
        <f>INDEX(Protocol[Mark],MATCH(C4787,Protocol[Step],0))</f>
        <v>10Ama</v>
      </c>
      <c r="F4787" s="151" t="str">
        <f>INDEX(Variables[Variable],MATCH(Systematic[[#This Row],[VariableIndex]],Variables[Index],0))</f>
        <v>Specific flux (mt)</v>
      </c>
      <c r="G4787" s="134">
        <f>Systematic[[#This Row],[Sample]]*1000000+Systematic[[#This Row],[SubSample]]*10000+Systematic[[#This Row],[VariableIndex]]</f>
        <v>13010005</v>
      </c>
      <c r="H4787" s="134">
        <f>Systematic[[#This Row],[SampleVariableLabel]]+100*Systematic[[#This Row],[State]]</f>
        <v>13011105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13</v>
      </c>
      <c r="B4788" s="1">
        <f t="shared" si="226"/>
        <v>1</v>
      </c>
      <c r="C4788" s="1">
        <f>IF(Systematic[[#This Row],[VariableIndex]]&gt;1,C4787,IF(C4787+1=StepsPerSubsample,0,C4787+1))</f>
        <v>11</v>
      </c>
      <c r="D4788" s="1">
        <f t="shared" si="224"/>
        <v>6</v>
      </c>
      <c r="E4788" s="1" t="str">
        <f>INDEX(Protocol[Mark],MATCH(C4788,Protocol[Step],0))</f>
        <v>10Ama</v>
      </c>
      <c r="F4788" s="151" t="str">
        <f>INDEX(Variables[Variable],MATCH(Systematic[[#This Row],[VariableIndex]],Variables[Index],0))</f>
        <v>FCR (mt: ROX-corr.)</v>
      </c>
      <c r="G4788" s="134">
        <f>Systematic[[#This Row],[Sample]]*1000000+Systematic[[#This Row],[SubSample]]*10000+Systematic[[#This Row],[VariableIndex]]</f>
        <v>13010006</v>
      </c>
      <c r="H4788" s="134">
        <f>Systematic[[#This Row],[SampleVariableLabel]]+100*Systematic[[#This Row],[State]]</f>
        <v>13011106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13</v>
      </c>
      <c r="B4789" s="1">
        <f t="shared" si="226"/>
        <v>1</v>
      </c>
      <c r="C4789" s="1">
        <f>IF(Systematic[[#This Row],[VariableIndex]]&gt;1,C4788,IF(C4788+1=StepsPerSubsample,0,C4788+1))</f>
        <v>11</v>
      </c>
      <c r="D4789" s="1">
        <f t="shared" si="224"/>
        <v>7</v>
      </c>
      <c r="E4789" s="1" t="str">
        <f>INDEX(Protocol[Mark],MATCH(C4789,Protocol[Step],0))</f>
        <v>10Ama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13010007</v>
      </c>
      <c r="H4789" s="134">
        <f>Systematic[[#This Row],[SampleVariableLabel]]+100*Systematic[[#This Row],[State]]</f>
        <v>13011107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13</v>
      </c>
      <c r="B4790" s="1">
        <f t="shared" si="226"/>
        <v>1</v>
      </c>
      <c r="C4790" s="1">
        <f>IF(Systematic[[#This Row],[VariableIndex]]&gt;1,C4789,IF(C4789+1=StepsPerSubsample,0,C4789+1))</f>
        <v>12</v>
      </c>
      <c r="D4790" s="1">
        <f t="shared" si="224"/>
        <v>1</v>
      </c>
      <c r="E4790" s="1" t="str">
        <f>INDEX(Protocol[Mark],MATCH(C4790,Protocol[Step],0))</f>
        <v>11AsTm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13010001</v>
      </c>
      <c r="H4790" s="134">
        <f>Systematic[[#This Row],[SampleVariableLabel]]+100*Systematic[[#This Row],[State]]</f>
        <v>13011201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13</v>
      </c>
      <c r="B4791" s="1">
        <f t="shared" si="226"/>
        <v>1</v>
      </c>
      <c r="C4791" s="1">
        <f>IF(Systematic[[#This Row],[VariableIndex]]&gt;1,C4790,IF(C4790+1=StepsPerSubsample,0,C4790+1))</f>
        <v>12</v>
      </c>
      <c r="D4791" s="1">
        <f t="shared" si="224"/>
        <v>2</v>
      </c>
      <c r="E4791" s="1" t="str">
        <f>INDEX(Protocol[Mark],MATCH(C4791,Protocol[Step],0))</f>
        <v>11AsTm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13010002</v>
      </c>
      <c r="H4791" s="134">
        <f>Systematic[[#This Row],[SampleVariableLabel]]+100*Systematic[[#This Row],[State]]</f>
        <v>13011202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13</v>
      </c>
      <c r="B4792" s="1">
        <f t="shared" si="226"/>
        <v>1</v>
      </c>
      <c r="C4792" s="1">
        <f>IF(Systematic[[#This Row],[VariableIndex]]&gt;1,C4791,IF(C4791+1=StepsPerSubsample,0,C4791+1))</f>
        <v>12</v>
      </c>
      <c r="D4792" s="1">
        <f t="shared" si="224"/>
        <v>3</v>
      </c>
      <c r="E4792" s="1" t="str">
        <f>INDEX(Protocol[Mark],MATCH(C4792,Protocol[Step],0))</f>
        <v>11AsTm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13010003</v>
      </c>
      <c r="H4792" s="134">
        <f>Systematic[[#This Row],[SampleVariableLabel]]+100*Systematic[[#This Row],[State]]</f>
        <v>13011203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13</v>
      </c>
      <c r="B4793" s="1">
        <f t="shared" si="226"/>
        <v>1</v>
      </c>
      <c r="C4793" s="1">
        <f>IF(Systematic[[#This Row],[VariableIndex]]&gt;1,C4792,IF(C4792+1=StepsPerSubsample,0,C4792+1))</f>
        <v>12</v>
      </c>
      <c r="D4793" s="1">
        <f t="shared" si="224"/>
        <v>4</v>
      </c>
      <c r="E4793" s="1" t="str">
        <f>INDEX(Protocol[Mark],MATCH(C4793,Protocol[Step],0))</f>
        <v>11AsTm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13010004</v>
      </c>
      <c r="H4793" s="134">
        <f>Systematic[[#This Row],[SampleVariableLabel]]+100*Systematic[[#This Row],[State]]</f>
        <v>13011204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13</v>
      </c>
      <c r="B4794" s="1">
        <f t="shared" si="226"/>
        <v>1</v>
      </c>
      <c r="C4794" s="1">
        <f>IF(Systematic[[#This Row],[VariableIndex]]&gt;1,C4793,IF(C4793+1=StepsPerSubsample,0,C4793+1))</f>
        <v>12</v>
      </c>
      <c r="D4794" s="1">
        <f t="shared" si="224"/>
        <v>5</v>
      </c>
      <c r="E4794" s="1" t="str">
        <f>INDEX(Protocol[Mark],MATCH(C4794,Protocol[Step],0))</f>
        <v>11AsTm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13010005</v>
      </c>
      <c r="H4794" s="134">
        <f>Systematic[[#This Row],[SampleVariableLabel]]+100*Systematic[[#This Row],[State]]</f>
        <v>13011205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13</v>
      </c>
      <c r="B4795" s="1">
        <f t="shared" si="226"/>
        <v>1</v>
      </c>
      <c r="C4795" s="1">
        <f>IF(Systematic[[#This Row],[VariableIndex]]&gt;1,C4794,IF(C4794+1=StepsPerSubsample,0,C4794+1))</f>
        <v>12</v>
      </c>
      <c r="D4795" s="1">
        <f t="shared" si="224"/>
        <v>6</v>
      </c>
      <c r="E4795" s="1" t="str">
        <f>INDEX(Protocol[Mark],MATCH(C4795,Protocol[Step],0))</f>
        <v>11AsTm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13010006</v>
      </c>
      <c r="H4795" s="134">
        <f>Systematic[[#This Row],[SampleVariableLabel]]+100*Systematic[[#This Row],[State]]</f>
        <v>13011206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13</v>
      </c>
      <c r="B4796" s="1">
        <f t="shared" si="226"/>
        <v>1</v>
      </c>
      <c r="C4796" s="1">
        <f>IF(Systematic[[#This Row],[VariableIndex]]&gt;1,C4795,IF(C4795+1=StepsPerSubsample,0,C4795+1))</f>
        <v>12</v>
      </c>
      <c r="D4796" s="1">
        <f t="shared" si="224"/>
        <v>7</v>
      </c>
      <c r="E4796" s="1" t="str">
        <f>INDEX(Protocol[Mark],MATCH(C4796,Protocol[Step],0))</f>
        <v>11AsTm</v>
      </c>
      <c r="F4796" s="151" t="str">
        <f>INDEX(Variables[Variable],MATCH(Systematic[[#This Row],[VariableIndex]],Variables[Index],0))</f>
        <v>FCR (mt: ROX-corr.)</v>
      </c>
      <c r="G4796" s="134">
        <f>Systematic[[#This Row],[Sample]]*1000000+Systematic[[#This Row],[SubSample]]*10000+Systematic[[#This Row],[VariableIndex]]</f>
        <v>13010007</v>
      </c>
      <c r="H4796" s="134">
        <f>Systematic[[#This Row],[SampleVariableLabel]]+100*Systematic[[#This Row],[State]]</f>
        <v>13011207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13</v>
      </c>
      <c r="B4797" s="1">
        <f t="shared" si="226"/>
        <v>1</v>
      </c>
      <c r="C4797" s="1">
        <f>IF(Systematic[[#This Row],[VariableIndex]]&gt;1,C4796,IF(C4796+1=StepsPerSubsample,0,C4796+1))</f>
        <v>13</v>
      </c>
      <c r="D4797" s="1">
        <f t="shared" si="224"/>
        <v>1</v>
      </c>
      <c r="E4797" s="1" t="str">
        <f>INDEX(Protocol[Mark],MATCH(C4797,Protocol[Step],0))</f>
        <v>12Azd</v>
      </c>
      <c r="F4797" s="151" t="str">
        <f>INDEX(Variables[Variable],MATCH(Systematic[[#This Row],[VariableIndex]],Variables[Index],0))</f>
        <v>O2 concentration</v>
      </c>
      <c r="G4797" s="134">
        <f>Systematic[[#This Row],[Sample]]*1000000+Systematic[[#This Row],[SubSample]]*10000+Systematic[[#This Row],[VariableIndex]]</f>
        <v>13010001</v>
      </c>
      <c r="H4797" s="134">
        <f>Systematic[[#This Row],[SampleVariableLabel]]+100*Systematic[[#This Row],[State]]</f>
        <v>13011301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13</v>
      </c>
      <c r="B4798" s="1">
        <f t="shared" si="226"/>
        <v>1</v>
      </c>
      <c r="C4798" s="1">
        <f>IF(Systematic[[#This Row],[VariableIndex]]&gt;1,C4797,IF(C4797+1=StepsPerSubsample,0,C4797+1))</f>
        <v>13</v>
      </c>
      <c r="D4798" s="1">
        <f t="shared" si="224"/>
        <v>2</v>
      </c>
      <c r="E4798" s="1" t="str">
        <f>INDEX(Protocol[Mark],MATCH(C4798,Protocol[Step],0))</f>
        <v>12Azd</v>
      </c>
      <c r="F4798" s="151" t="str">
        <f>INDEX(Variables[Variable],MATCH(Systematic[[#This Row],[VariableIndex]],Variables[Index],0))</f>
        <v>O2 flux per volume</v>
      </c>
      <c r="G4798" s="134">
        <f>Systematic[[#This Row],[Sample]]*1000000+Systematic[[#This Row],[SubSample]]*10000+Systematic[[#This Row],[VariableIndex]]</f>
        <v>13010002</v>
      </c>
      <c r="H4798" s="134">
        <f>Systematic[[#This Row],[SampleVariableLabel]]+100*Systematic[[#This Row],[State]]</f>
        <v>13011302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13</v>
      </c>
      <c r="B4799" s="1">
        <f t="shared" si="226"/>
        <v>1</v>
      </c>
      <c r="C4799" s="1">
        <f>IF(Systematic[[#This Row],[VariableIndex]]&gt;1,C4798,IF(C4798+1=StepsPerSubsample,0,C4798+1))</f>
        <v>13</v>
      </c>
      <c r="D4799" s="1">
        <f t="shared" si="224"/>
        <v>3</v>
      </c>
      <c r="E4799" s="1" t="str">
        <f>INDEX(Protocol[Mark],MATCH(C4799,Protocol[Step],0))</f>
        <v>12Azd</v>
      </c>
      <c r="F4799" s="151" t="str">
        <f>INDEX(Variables[Variable],MATCH(Systematic[[#This Row],[VariableIndex]],Variables[Index],0))</f>
        <v>Specific flux</v>
      </c>
      <c r="G4799" s="134">
        <f>Systematic[[#This Row],[Sample]]*1000000+Systematic[[#This Row],[SubSample]]*10000+Systematic[[#This Row],[VariableIndex]]</f>
        <v>13010003</v>
      </c>
      <c r="H4799" s="134">
        <f>Systematic[[#This Row],[SampleVariableLabel]]+100*Systematic[[#This Row],[State]]</f>
        <v>13011303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13</v>
      </c>
      <c r="B4800" s="1">
        <f t="shared" si="226"/>
        <v>1</v>
      </c>
      <c r="C4800" s="1">
        <f>IF(Systematic[[#This Row],[VariableIndex]]&gt;1,C4799,IF(C4799+1=StepsPerSubsample,0,C4799+1))</f>
        <v>13</v>
      </c>
      <c r="D4800" s="1">
        <f t="shared" si="224"/>
        <v>4</v>
      </c>
      <c r="E4800" s="1" t="str">
        <f>INDEX(Protocol[Mark],MATCH(C4800,Protocol[Step],0))</f>
        <v>12Azd</v>
      </c>
      <c r="F4800" s="151" t="str">
        <f>INDEX(Variables[Variable],MATCH(Systematic[[#This Row],[VariableIndex]],Variables[Index],0))</f>
        <v>Flux control ratio</v>
      </c>
      <c r="G4800" s="134">
        <f>Systematic[[#This Row],[Sample]]*1000000+Systematic[[#This Row],[SubSample]]*10000+Systematic[[#This Row],[VariableIndex]]</f>
        <v>13010004</v>
      </c>
      <c r="H4800" s="134">
        <f>Systematic[[#This Row],[SampleVariableLabel]]+100*Systematic[[#This Row],[State]]</f>
        <v>13011304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13</v>
      </c>
      <c r="B4801" s="1">
        <f t="shared" si="226"/>
        <v>1</v>
      </c>
      <c r="C4801" s="1">
        <f>IF(Systematic[[#This Row],[VariableIndex]]&gt;1,C4800,IF(C4800+1=StepsPerSubsample,0,C4800+1))</f>
        <v>13</v>
      </c>
      <c r="D4801" s="1">
        <f t="shared" si="224"/>
        <v>5</v>
      </c>
      <c r="E4801" s="1" t="str">
        <f>INDEX(Protocol[Mark],MATCH(C4801,Protocol[Step],0))</f>
        <v>12Azd</v>
      </c>
      <c r="F4801" s="151" t="str">
        <f>INDEX(Variables[Variable],MATCH(Systematic[[#This Row],[VariableIndex]],Variables[Index],0))</f>
        <v>Specific flux (mt)</v>
      </c>
      <c r="G4801" s="134">
        <f>Systematic[[#This Row],[Sample]]*1000000+Systematic[[#This Row],[SubSample]]*10000+Systematic[[#This Row],[VariableIndex]]</f>
        <v>13010005</v>
      </c>
      <c r="H4801" s="134">
        <f>Systematic[[#This Row],[SampleVariableLabel]]+100*Systematic[[#This Row],[State]]</f>
        <v>13011305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13</v>
      </c>
      <c r="B4802" s="1">
        <f t="shared" si="226"/>
        <v>1</v>
      </c>
      <c r="C4802" s="1">
        <f>IF(Systematic[[#This Row],[VariableIndex]]&gt;1,C4801,IF(C4801+1=StepsPerSubsample,0,C4801+1))</f>
        <v>13</v>
      </c>
      <c r="D4802" s="1">
        <f t="shared" si="224"/>
        <v>6</v>
      </c>
      <c r="E4802" s="1" t="str">
        <f>INDEX(Protocol[Mark],MATCH(C4802,Protocol[Step],0))</f>
        <v>12Azd</v>
      </c>
      <c r="F4802" s="151" t="str">
        <f>INDEX(Variables[Variable],MATCH(Systematic[[#This Row],[VariableIndex]],Variables[Index],0))</f>
        <v>FCR (mt: ROX-corr.)</v>
      </c>
      <c r="G4802" s="134">
        <f>Systematic[[#This Row],[Sample]]*1000000+Systematic[[#This Row],[SubSample]]*10000+Systematic[[#This Row],[VariableIndex]]</f>
        <v>13010006</v>
      </c>
      <c r="H4802" s="134">
        <f>Systematic[[#This Row],[SampleVariableLabel]]+100*Systematic[[#This Row],[State]]</f>
        <v>13011306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13</v>
      </c>
      <c r="B4803" s="1">
        <f t="shared" si="226"/>
        <v>1</v>
      </c>
      <c r="C4803" s="1">
        <f>IF(Systematic[[#This Row],[VariableIndex]]&gt;1,C4802,IF(C4802+1=StepsPerSubsample,0,C4802+1))</f>
        <v>13</v>
      </c>
      <c r="D4803" s="1">
        <f t="shared" ref="D4803:D4866" si="227">IF(D4802=nVariables,1,D4802+1)</f>
        <v>7</v>
      </c>
      <c r="E4803" s="1" t="str">
        <f>INDEX(Protocol[Mark],MATCH(C4803,Protocol[Step],0))</f>
        <v>12Azd</v>
      </c>
      <c r="F4803" s="151" t="str">
        <f>INDEX(Variables[Variable],MATCH(Systematic[[#This Row],[VariableIndex]],Variables[Index],0))</f>
        <v>FCR (mt: ROX-corr.)</v>
      </c>
      <c r="G4803" s="134">
        <f>Systematic[[#This Row],[Sample]]*1000000+Systematic[[#This Row],[SubSample]]*10000+Systematic[[#This Row],[VariableIndex]]</f>
        <v>13010007</v>
      </c>
      <c r="H4803" s="134">
        <f>Systematic[[#This Row],[SampleVariableLabel]]+100*Systematic[[#This Row],[State]]</f>
        <v>13011307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13</v>
      </c>
      <c r="B4804" s="1">
        <f t="shared" si="226"/>
        <v>2</v>
      </c>
      <c r="C4804" s="1">
        <f>IF(Systematic[[#This Row],[VariableIndex]]&gt;1,C4803,IF(C4803+1=StepsPerSubsample,0,C4803+1))</f>
        <v>0</v>
      </c>
      <c r="D4804" s="1">
        <f t="shared" si="227"/>
        <v>1</v>
      </c>
      <c r="E4804" s="1" t="str">
        <f>INDEX(Protocol[Mark],MATCH(C4804,Protocol[Step],0))</f>
        <v>1ce</v>
      </c>
      <c r="F4804" s="151" t="str">
        <f>INDEX(Variables[Variable],MATCH(Systematic[[#This Row],[VariableIndex]],Variables[Index],0))</f>
        <v>O2 concentration</v>
      </c>
      <c r="G4804" s="134">
        <f>Systematic[[#This Row],[Sample]]*1000000+Systematic[[#This Row],[SubSample]]*10000+Systematic[[#This Row],[VariableIndex]]</f>
        <v>13020001</v>
      </c>
      <c r="H4804" s="134">
        <f>Systematic[[#This Row],[SampleVariableLabel]]+100*Systematic[[#This Row],[State]]</f>
        <v>13020001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13</v>
      </c>
      <c r="B4805" s="1">
        <f t="shared" si="226"/>
        <v>2</v>
      </c>
      <c r="C4805" s="1">
        <f>IF(Systematic[[#This Row],[VariableIndex]]&gt;1,C4804,IF(C4804+1=StepsPerSubsample,0,C4804+1))</f>
        <v>0</v>
      </c>
      <c r="D4805" s="1">
        <f t="shared" si="227"/>
        <v>2</v>
      </c>
      <c r="E4805" s="1" t="str">
        <f>INDEX(Protocol[Mark],MATCH(C4805,Protocol[Step],0))</f>
        <v>1ce</v>
      </c>
      <c r="F4805" s="151" t="str">
        <f>INDEX(Variables[Variable],MATCH(Systematic[[#This Row],[VariableIndex]],Variables[Index],0))</f>
        <v>O2 flux per volume</v>
      </c>
      <c r="G4805" s="134">
        <f>Systematic[[#This Row],[Sample]]*1000000+Systematic[[#This Row],[SubSample]]*10000+Systematic[[#This Row],[VariableIndex]]</f>
        <v>13020002</v>
      </c>
      <c r="H4805" s="134">
        <f>Systematic[[#This Row],[SampleVariableLabel]]+100*Systematic[[#This Row],[State]]</f>
        <v>13020002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13</v>
      </c>
      <c r="B4806" s="1">
        <f t="shared" si="226"/>
        <v>2</v>
      </c>
      <c r="C4806" s="1">
        <f>IF(Systematic[[#This Row],[VariableIndex]]&gt;1,C4805,IF(C4805+1=StepsPerSubsample,0,C4805+1))</f>
        <v>0</v>
      </c>
      <c r="D4806" s="1">
        <f t="shared" si="227"/>
        <v>3</v>
      </c>
      <c r="E4806" s="1" t="str">
        <f>INDEX(Protocol[Mark],MATCH(C4806,Protocol[Step],0))</f>
        <v>1ce</v>
      </c>
      <c r="F4806" s="151" t="str">
        <f>INDEX(Variables[Variable],MATCH(Systematic[[#This Row],[VariableIndex]],Variables[Index],0))</f>
        <v>Specific flux</v>
      </c>
      <c r="G4806" s="134">
        <f>Systematic[[#This Row],[Sample]]*1000000+Systematic[[#This Row],[SubSample]]*10000+Systematic[[#This Row],[VariableIndex]]</f>
        <v>13020003</v>
      </c>
      <c r="H4806" s="134">
        <f>Systematic[[#This Row],[SampleVariableLabel]]+100*Systematic[[#This Row],[State]]</f>
        <v>13020003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13</v>
      </c>
      <c r="B4807" s="1">
        <f t="shared" si="226"/>
        <v>2</v>
      </c>
      <c r="C4807" s="1">
        <f>IF(Systematic[[#This Row],[VariableIndex]]&gt;1,C4806,IF(C4806+1=StepsPerSubsample,0,C4806+1))</f>
        <v>0</v>
      </c>
      <c r="D4807" s="1">
        <f t="shared" si="227"/>
        <v>4</v>
      </c>
      <c r="E4807" s="1" t="str">
        <f>INDEX(Protocol[Mark],MATCH(C4807,Protocol[Step],0))</f>
        <v>1ce</v>
      </c>
      <c r="F4807" s="151" t="str">
        <f>INDEX(Variables[Variable],MATCH(Systematic[[#This Row],[VariableIndex]],Variables[Index],0))</f>
        <v>Flux control ratio</v>
      </c>
      <c r="G4807" s="134">
        <f>Systematic[[#This Row],[Sample]]*1000000+Systematic[[#This Row],[SubSample]]*10000+Systematic[[#This Row],[VariableIndex]]</f>
        <v>13020004</v>
      </c>
      <c r="H4807" s="134">
        <f>Systematic[[#This Row],[SampleVariableLabel]]+100*Systematic[[#This Row],[State]]</f>
        <v>13020004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13</v>
      </c>
      <c r="B4808" s="1">
        <f t="shared" si="226"/>
        <v>2</v>
      </c>
      <c r="C4808" s="1">
        <f>IF(Systematic[[#This Row],[VariableIndex]]&gt;1,C4807,IF(C4807+1=StepsPerSubsample,0,C4807+1))</f>
        <v>0</v>
      </c>
      <c r="D4808" s="1">
        <f t="shared" si="227"/>
        <v>5</v>
      </c>
      <c r="E4808" s="1" t="str">
        <f>INDEX(Protocol[Mark],MATCH(C4808,Protocol[Step],0))</f>
        <v>1ce</v>
      </c>
      <c r="F4808" s="151" t="str">
        <f>INDEX(Variables[Variable],MATCH(Systematic[[#This Row],[VariableIndex]],Variables[Index],0))</f>
        <v>Specific flux (mt)</v>
      </c>
      <c r="G4808" s="134">
        <f>Systematic[[#This Row],[Sample]]*1000000+Systematic[[#This Row],[SubSample]]*10000+Systematic[[#This Row],[VariableIndex]]</f>
        <v>13020005</v>
      </c>
      <c r="H4808" s="134">
        <f>Systematic[[#This Row],[SampleVariableLabel]]+100*Systematic[[#This Row],[State]]</f>
        <v>13020005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13</v>
      </c>
      <c r="B4809" s="1">
        <f t="shared" si="226"/>
        <v>2</v>
      </c>
      <c r="C4809" s="1">
        <f>IF(Systematic[[#This Row],[VariableIndex]]&gt;1,C4808,IF(C4808+1=StepsPerSubsample,0,C4808+1))</f>
        <v>0</v>
      </c>
      <c r="D4809" s="1">
        <f t="shared" si="227"/>
        <v>6</v>
      </c>
      <c r="E4809" s="1" t="str">
        <f>INDEX(Protocol[Mark],MATCH(C4809,Protocol[Step],0))</f>
        <v>1ce</v>
      </c>
      <c r="F4809" s="151" t="str">
        <f>INDEX(Variables[Variable],MATCH(Systematic[[#This Row],[VariableIndex]],Variables[Index],0))</f>
        <v>FCR (mt: ROX-corr.)</v>
      </c>
      <c r="G4809" s="134">
        <f>Systematic[[#This Row],[Sample]]*1000000+Systematic[[#This Row],[SubSample]]*10000+Systematic[[#This Row],[VariableIndex]]</f>
        <v>13020006</v>
      </c>
      <c r="H4809" s="134">
        <f>Systematic[[#This Row],[SampleVariableLabel]]+100*Systematic[[#This Row],[State]]</f>
        <v>13020006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13</v>
      </c>
      <c r="B4810" s="1">
        <f t="shared" si="226"/>
        <v>2</v>
      </c>
      <c r="C4810" s="1">
        <f>IF(Systematic[[#This Row],[VariableIndex]]&gt;1,C4809,IF(C4809+1=StepsPerSubsample,0,C4809+1))</f>
        <v>0</v>
      </c>
      <c r="D4810" s="1">
        <f t="shared" si="227"/>
        <v>7</v>
      </c>
      <c r="E4810" s="1" t="str">
        <f>INDEX(Protocol[Mark],MATCH(C4810,Protocol[Step],0))</f>
        <v>1ce</v>
      </c>
      <c r="F4810" s="151" t="str">
        <f>INDEX(Variables[Variable],MATCH(Systematic[[#This Row],[VariableIndex]],Variables[Index],0))</f>
        <v>FCR (mt: ROX-corr.)</v>
      </c>
      <c r="G4810" s="134">
        <f>Systematic[[#This Row],[Sample]]*1000000+Systematic[[#This Row],[SubSample]]*10000+Systematic[[#This Row],[VariableIndex]]</f>
        <v>13020007</v>
      </c>
      <c r="H4810" s="134">
        <f>Systematic[[#This Row],[SampleVariableLabel]]+100*Systematic[[#This Row],[State]]</f>
        <v>13020007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13</v>
      </c>
      <c r="B4811" s="1">
        <f t="shared" si="226"/>
        <v>2</v>
      </c>
      <c r="C4811" s="1">
        <f>IF(Systematic[[#This Row],[VariableIndex]]&gt;1,C4810,IF(C4810+1=StepsPerSubsample,0,C4810+1))</f>
        <v>1</v>
      </c>
      <c r="D4811" s="1">
        <f t="shared" si="227"/>
        <v>1</v>
      </c>
      <c r="E4811" s="1" t="str">
        <f>INDEX(Protocol[Mark],MATCH(C4811,Protocol[Step],0))</f>
        <v>2P10</v>
      </c>
      <c r="F4811" s="151" t="str">
        <f>INDEX(Variables[Variable],MATCH(Systematic[[#This Row],[VariableIndex]],Variables[Index],0))</f>
        <v>O2 concentration</v>
      </c>
      <c r="G4811" s="134">
        <f>Systematic[[#This Row],[Sample]]*1000000+Systematic[[#This Row],[SubSample]]*10000+Systematic[[#This Row],[VariableIndex]]</f>
        <v>13020001</v>
      </c>
      <c r="H4811" s="134">
        <f>Systematic[[#This Row],[SampleVariableLabel]]+100*Systematic[[#This Row],[State]]</f>
        <v>13020101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13</v>
      </c>
      <c r="B4812" s="1">
        <f t="shared" si="226"/>
        <v>2</v>
      </c>
      <c r="C4812" s="1">
        <f>IF(Systematic[[#This Row],[VariableIndex]]&gt;1,C4811,IF(C4811+1=StepsPerSubsample,0,C4811+1))</f>
        <v>1</v>
      </c>
      <c r="D4812" s="1">
        <f t="shared" si="227"/>
        <v>2</v>
      </c>
      <c r="E4812" s="1" t="str">
        <f>INDEX(Protocol[Mark],MATCH(C4812,Protocol[Step],0))</f>
        <v>2P10</v>
      </c>
      <c r="F4812" s="151" t="str">
        <f>INDEX(Variables[Variable],MATCH(Systematic[[#This Row],[VariableIndex]],Variables[Index],0))</f>
        <v>O2 flux per volume</v>
      </c>
      <c r="G4812" s="134">
        <f>Systematic[[#This Row],[Sample]]*1000000+Systematic[[#This Row],[SubSample]]*10000+Systematic[[#This Row],[VariableIndex]]</f>
        <v>13020002</v>
      </c>
      <c r="H4812" s="134">
        <f>Systematic[[#This Row],[SampleVariableLabel]]+100*Systematic[[#This Row],[State]]</f>
        <v>13020102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13</v>
      </c>
      <c r="B4813" s="1">
        <f t="shared" si="226"/>
        <v>2</v>
      </c>
      <c r="C4813" s="1">
        <f>IF(Systematic[[#This Row],[VariableIndex]]&gt;1,C4812,IF(C4812+1=StepsPerSubsample,0,C4812+1))</f>
        <v>1</v>
      </c>
      <c r="D4813" s="1">
        <f t="shared" si="227"/>
        <v>3</v>
      </c>
      <c r="E4813" s="1" t="str">
        <f>INDEX(Protocol[Mark],MATCH(C4813,Protocol[Step],0))</f>
        <v>2P10</v>
      </c>
      <c r="F4813" s="151" t="str">
        <f>INDEX(Variables[Variable],MATCH(Systematic[[#This Row],[VariableIndex]],Variables[Index],0))</f>
        <v>Specific flux</v>
      </c>
      <c r="G4813" s="134">
        <f>Systematic[[#This Row],[Sample]]*1000000+Systematic[[#This Row],[SubSample]]*10000+Systematic[[#This Row],[VariableIndex]]</f>
        <v>13020003</v>
      </c>
      <c r="H4813" s="134">
        <f>Systematic[[#This Row],[SampleVariableLabel]]+100*Systematic[[#This Row],[State]]</f>
        <v>13020103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13</v>
      </c>
      <c r="B4814" s="1">
        <f t="shared" si="226"/>
        <v>2</v>
      </c>
      <c r="C4814" s="1">
        <f>IF(Systematic[[#This Row],[VariableIndex]]&gt;1,C4813,IF(C4813+1=StepsPerSubsample,0,C4813+1))</f>
        <v>1</v>
      </c>
      <c r="D4814" s="1">
        <f t="shared" si="227"/>
        <v>4</v>
      </c>
      <c r="E4814" s="1" t="str">
        <f>INDEX(Protocol[Mark],MATCH(C4814,Protocol[Step],0))</f>
        <v>2P10</v>
      </c>
      <c r="F4814" s="151" t="str">
        <f>INDEX(Variables[Variable],MATCH(Systematic[[#This Row],[VariableIndex]],Variables[Index],0))</f>
        <v>Flux control ratio</v>
      </c>
      <c r="G4814" s="134">
        <f>Systematic[[#This Row],[Sample]]*1000000+Systematic[[#This Row],[SubSample]]*10000+Systematic[[#This Row],[VariableIndex]]</f>
        <v>13020004</v>
      </c>
      <c r="H4814" s="134">
        <f>Systematic[[#This Row],[SampleVariableLabel]]+100*Systematic[[#This Row],[State]]</f>
        <v>13020104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13</v>
      </c>
      <c r="B4815" s="1">
        <f t="shared" si="226"/>
        <v>2</v>
      </c>
      <c r="C4815" s="1">
        <f>IF(Systematic[[#This Row],[VariableIndex]]&gt;1,C4814,IF(C4814+1=StepsPerSubsample,0,C4814+1))</f>
        <v>1</v>
      </c>
      <c r="D4815" s="1">
        <f t="shared" si="227"/>
        <v>5</v>
      </c>
      <c r="E4815" s="1" t="str">
        <f>INDEX(Protocol[Mark],MATCH(C4815,Protocol[Step],0))</f>
        <v>2P10</v>
      </c>
      <c r="F4815" s="151" t="str">
        <f>INDEX(Variables[Variable],MATCH(Systematic[[#This Row],[VariableIndex]],Variables[Index],0))</f>
        <v>Specific flux (mt)</v>
      </c>
      <c r="G4815" s="134">
        <f>Systematic[[#This Row],[Sample]]*1000000+Systematic[[#This Row],[SubSample]]*10000+Systematic[[#This Row],[VariableIndex]]</f>
        <v>13020005</v>
      </c>
      <c r="H4815" s="134">
        <f>Systematic[[#This Row],[SampleVariableLabel]]+100*Systematic[[#This Row],[State]]</f>
        <v>13020105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13</v>
      </c>
      <c r="B4816" s="1">
        <f t="shared" si="226"/>
        <v>2</v>
      </c>
      <c r="C4816" s="1">
        <f>IF(Systematic[[#This Row],[VariableIndex]]&gt;1,C4815,IF(C4815+1=StepsPerSubsample,0,C4815+1))</f>
        <v>1</v>
      </c>
      <c r="D4816" s="1">
        <f t="shared" si="227"/>
        <v>6</v>
      </c>
      <c r="E4816" s="1" t="str">
        <f>INDEX(Protocol[Mark],MATCH(C4816,Protocol[Step],0))</f>
        <v>2P10</v>
      </c>
      <c r="F4816" s="151" t="str">
        <f>INDEX(Variables[Variable],MATCH(Systematic[[#This Row],[VariableIndex]],Variables[Index],0))</f>
        <v>FCR (mt: ROX-corr.)</v>
      </c>
      <c r="G4816" s="134">
        <f>Systematic[[#This Row],[Sample]]*1000000+Systematic[[#This Row],[SubSample]]*10000+Systematic[[#This Row],[VariableIndex]]</f>
        <v>13020006</v>
      </c>
      <c r="H4816" s="134">
        <f>Systematic[[#This Row],[SampleVariableLabel]]+100*Systematic[[#This Row],[State]]</f>
        <v>13020106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13</v>
      </c>
      <c r="B4817" s="1">
        <f t="shared" si="226"/>
        <v>2</v>
      </c>
      <c r="C4817" s="1">
        <f>IF(Systematic[[#This Row],[VariableIndex]]&gt;1,C4816,IF(C4816+1=StepsPerSubsample,0,C4816+1))</f>
        <v>1</v>
      </c>
      <c r="D4817" s="1">
        <f t="shared" si="227"/>
        <v>7</v>
      </c>
      <c r="E4817" s="1" t="str">
        <f>INDEX(Protocol[Mark],MATCH(C4817,Protocol[Step],0))</f>
        <v>2P10</v>
      </c>
      <c r="F4817" s="151" t="str">
        <f>INDEX(Variables[Variable],MATCH(Systematic[[#This Row],[VariableIndex]],Variables[Index],0))</f>
        <v>FCR (mt: ROX-corr.)</v>
      </c>
      <c r="G4817" s="134">
        <f>Systematic[[#This Row],[Sample]]*1000000+Systematic[[#This Row],[SubSample]]*10000+Systematic[[#This Row],[VariableIndex]]</f>
        <v>13020007</v>
      </c>
      <c r="H4817" s="134">
        <f>Systematic[[#This Row],[SampleVariableLabel]]+100*Systematic[[#This Row],[State]]</f>
        <v>13020107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13</v>
      </c>
      <c r="B4818" s="1">
        <f t="shared" si="226"/>
        <v>2</v>
      </c>
      <c r="C4818" s="1">
        <f>IF(Systematic[[#This Row],[VariableIndex]]&gt;1,C4817,IF(C4817+1=StepsPerSubsample,0,C4817+1))</f>
        <v>2</v>
      </c>
      <c r="D4818" s="1">
        <f t="shared" si="227"/>
        <v>1</v>
      </c>
      <c r="E4818" s="1" t="str">
        <f>INDEX(Protocol[Mark],MATCH(C4818,Protocol[Step],0))</f>
        <v>3Omy</v>
      </c>
      <c r="F4818" s="151" t="str">
        <f>INDEX(Variables[Variable],MATCH(Systematic[[#This Row],[VariableIndex]],Variables[Index],0))</f>
        <v>O2 concentration</v>
      </c>
      <c r="G4818" s="134">
        <f>Systematic[[#This Row],[Sample]]*1000000+Systematic[[#This Row],[SubSample]]*10000+Systematic[[#This Row],[VariableIndex]]</f>
        <v>13020001</v>
      </c>
      <c r="H4818" s="134">
        <f>Systematic[[#This Row],[SampleVariableLabel]]+100*Systematic[[#This Row],[State]]</f>
        <v>13020201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13</v>
      </c>
      <c r="B4819" s="1">
        <f t="shared" si="226"/>
        <v>2</v>
      </c>
      <c r="C4819" s="1">
        <f>IF(Systematic[[#This Row],[VariableIndex]]&gt;1,C4818,IF(C4818+1=StepsPerSubsample,0,C4818+1))</f>
        <v>2</v>
      </c>
      <c r="D4819" s="1">
        <f t="shared" si="227"/>
        <v>2</v>
      </c>
      <c r="E4819" s="1" t="str">
        <f>INDEX(Protocol[Mark],MATCH(C4819,Protocol[Step],0))</f>
        <v>3Omy</v>
      </c>
      <c r="F4819" s="151" t="str">
        <f>INDEX(Variables[Variable],MATCH(Systematic[[#This Row],[VariableIndex]],Variables[Index],0))</f>
        <v>O2 flux per volume</v>
      </c>
      <c r="G4819" s="134">
        <f>Systematic[[#This Row],[Sample]]*1000000+Systematic[[#This Row],[SubSample]]*10000+Systematic[[#This Row],[VariableIndex]]</f>
        <v>13020002</v>
      </c>
      <c r="H4819" s="134">
        <f>Systematic[[#This Row],[SampleVariableLabel]]+100*Systematic[[#This Row],[State]]</f>
        <v>13020202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13</v>
      </c>
      <c r="B4820" s="1">
        <f t="shared" si="226"/>
        <v>2</v>
      </c>
      <c r="C4820" s="1">
        <f>IF(Systematic[[#This Row],[VariableIndex]]&gt;1,C4819,IF(C4819+1=StepsPerSubsample,0,C4819+1))</f>
        <v>2</v>
      </c>
      <c r="D4820" s="1">
        <f t="shared" si="227"/>
        <v>3</v>
      </c>
      <c r="E4820" s="1" t="str">
        <f>INDEX(Protocol[Mark],MATCH(C4820,Protocol[Step],0))</f>
        <v>3Omy</v>
      </c>
      <c r="F4820" s="151" t="str">
        <f>INDEX(Variables[Variable],MATCH(Systematic[[#This Row],[VariableIndex]],Variables[Index],0))</f>
        <v>Specific flux</v>
      </c>
      <c r="G4820" s="134">
        <f>Systematic[[#This Row],[Sample]]*1000000+Systematic[[#This Row],[SubSample]]*10000+Systematic[[#This Row],[VariableIndex]]</f>
        <v>13020003</v>
      </c>
      <c r="H4820" s="134">
        <f>Systematic[[#This Row],[SampleVariableLabel]]+100*Systematic[[#This Row],[State]]</f>
        <v>13020203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13</v>
      </c>
      <c r="B4821" s="1">
        <f t="shared" si="226"/>
        <v>2</v>
      </c>
      <c r="C4821" s="1">
        <f>IF(Systematic[[#This Row],[VariableIndex]]&gt;1,C4820,IF(C4820+1=StepsPerSubsample,0,C4820+1))</f>
        <v>2</v>
      </c>
      <c r="D4821" s="1">
        <f t="shared" si="227"/>
        <v>4</v>
      </c>
      <c r="E4821" s="1" t="str">
        <f>INDEX(Protocol[Mark],MATCH(C4821,Protocol[Step],0))</f>
        <v>3Omy</v>
      </c>
      <c r="F4821" s="151" t="str">
        <f>INDEX(Variables[Variable],MATCH(Systematic[[#This Row],[VariableIndex]],Variables[Index],0))</f>
        <v>Flux control ratio</v>
      </c>
      <c r="G4821" s="134">
        <f>Systematic[[#This Row],[Sample]]*1000000+Systematic[[#This Row],[SubSample]]*10000+Systematic[[#This Row],[VariableIndex]]</f>
        <v>13020004</v>
      </c>
      <c r="H4821" s="134">
        <f>Systematic[[#This Row],[SampleVariableLabel]]+100*Systematic[[#This Row],[State]]</f>
        <v>13020204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13</v>
      </c>
      <c r="B4822" s="1">
        <f t="shared" si="226"/>
        <v>2</v>
      </c>
      <c r="C4822" s="1">
        <f>IF(Systematic[[#This Row],[VariableIndex]]&gt;1,C4821,IF(C4821+1=StepsPerSubsample,0,C4821+1))</f>
        <v>2</v>
      </c>
      <c r="D4822" s="1">
        <f t="shared" si="227"/>
        <v>5</v>
      </c>
      <c r="E4822" s="1" t="str">
        <f>INDEX(Protocol[Mark],MATCH(C4822,Protocol[Step],0))</f>
        <v>3Omy</v>
      </c>
      <c r="F4822" s="151" t="str">
        <f>INDEX(Variables[Variable],MATCH(Systematic[[#This Row],[VariableIndex]],Variables[Index],0))</f>
        <v>Specific flux (mt)</v>
      </c>
      <c r="G4822" s="134">
        <f>Systematic[[#This Row],[Sample]]*1000000+Systematic[[#This Row],[SubSample]]*10000+Systematic[[#This Row],[VariableIndex]]</f>
        <v>13020005</v>
      </c>
      <c r="H4822" s="134">
        <f>Systematic[[#This Row],[SampleVariableLabel]]+100*Systematic[[#This Row],[State]]</f>
        <v>13020205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13</v>
      </c>
      <c r="B4823" s="1">
        <f t="shared" si="226"/>
        <v>2</v>
      </c>
      <c r="C4823" s="1">
        <f>IF(Systematic[[#This Row],[VariableIndex]]&gt;1,C4822,IF(C4822+1=StepsPerSubsample,0,C4822+1))</f>
        <v>2</v>
      </c>
      <c r="D4823" s="1">
        <f t="shared" si="227"/>
        <v>6</v>
      </c>
      <c r="E4823" s="1" t="str">
        <f>INDEX(Protocol[Mark],MATCH(C4823,Protocol[Step],0))</f>
        <v>3Omy</v>
      </c>
      <c r="F4823" s="151" t="str">
        <f>INDEX(Variables[Variable],MATCH(Systematic[[#This Row],[VariableIndex]],Variables[Index],0))</f>
        <v>FCR (mt: ROX-corr.)</v>
      </c>
      <c r="G4823" s="134">
        <f>Systematic[[#This Row],[Sample]]*1000000+Systematic[[#This Row],[SubSample]]*10000+Systematic[[#This Row],[VariableIndex]]</f>
        <v>13020006</v>
      </c>
      <c r="H4823" s="134">
        <f>Systematic[[#This Row],[SampleVariableLabel]]+100*Systematic[[#This Row],[State]]</f>
        <v>13020206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13</v>
      </c>
      <c r="B4824" s="1">
        <f t="shared" si="226"/>
        <v>2</v>
      </c>
      <c r="C4824" s="1">
        <f>IF(Systematic[[#This Row],[VariableIndex]]&gt;1,C4823,IF(C4823+1=StepsPerSubsample,0,C4823+1))</f>
        <v>2</v>
      </c>
      <c r="D4824" s="1">
        <f t="shared" si="227"/>
        <v>7</v>
      </c>
      <c r="E4824" s="1" t="str">
        <f>INDEX(Protocol[Mark],MATCH(C4824,Protocol[Step],0))</f>
        <v>3Omy</v>
      </c>
      <c r="F4824" s="151" t="str">
        <f>INDEX(Variables[Variable],MATCH(Systematic[[#This Row],[VariableIndex]],Variables[Index],0))</f>
        <v>FCR (mt: ROX-corr.)</v>
      </c>
      <c r="G4824" s="134">
        <f>Systematic[[#This Row],[Sample]]*1000000+Systematic[[#This Row],[SubSample]]*10000+Systematic[[#This Row],[VariableIndex]]</f>
        <v>13020007</v>
      </c>
      <c r="H4824" s="134">
        <f>Systematic[[#This Row],[SampleVariableLabel]]+100*Systematic[[#This Row],[State]]</f>
        <v>13020207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13</v>
      </c>
      <c r="B4825" s="1">
        <f t="shared" si="226"/>
        <v>2</v>
      </c>
      <c r="C4825" s="1">
        <f>IF(Systematic[[#This Row],[VariableIndex]]&gt;1,C4824,IF(C4824+1=StepsPerSubsample,0,C4824+1))</f>
        <v>3</v>
      </c>
      <c r="D4825" s="1">
        <f t="shared" si="227"/>
        <v>1</v>
      </c>
      <c r="E4825" s="1" t="str">
        <f>INDEX(Protocol[Mark],MATCH(C4825,Protocol[Step],0))</f>
        <v>4U</v>
      </c>
      <c r="F4825" s="151" t="str">
        <f>INDEX(Variables[Variable],MATCH(Systematic[[#This Row],[VariableIndex]],Variables[Index],0))</f>
        <v>O2 concentration</v>
      </c>
      <c r="G4825" s="134">
        <f>Systematic[[#This Row],[Sample]]*1000000+Systematic[[#This Row],[SubSample]]*10000+Systematic[[#This Row],[VariableIndex]]</f>
        <v>13020001</v>
      </c>
      <c r="H4825" s="134">
        <f>Systematic[[#This Row],[SampleVariableLabel]]+100*Systematic[[#This Row],[State]]</f>
        <v>13020301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13</v>
      </c>
      <c r="B4826" s="1">
        <f t="shared" si="226"/>
        <v>2</v>
      </c>
      <c r="C4826" s="1">
        <f>IF(Systematic[[#This Row],[VariableIndex]]&gt;1,C4825,IF(C4825+1=StepsPerSubsample,0,C4825+1))</f>
        <v>3</v>
      </c>
      <c r="D4826" s="1">
        <f t="shared" si="227"/>
        <v>2</v>
      </c>
      <c r="E4826" s="1" t="str">
        <f>INDEX(Protocol[Mark],MATCH(C4826,Protocol[Step],0))</f>
        <v>4U</v>
      </c>
      <c r="F4826" s="151" t="str">
        <f>INDEX(Variables[Variable],MATCH(Systematic[[#This Row],[VariableIndex]],Variables[Index],0))</f>
        <v>O2 flux per volume</v>
      </c>
      <c r="G4826" s="134">
        <f>Systematic[[#This Row],[Sample]]*1000000+Systematic[[#This Row],[SubSample]]*10000+Systematic[[#This Row],[VariableIndex]]</f>
        <v>13020002</v>
      </c>
      <c r="H4826" s="134">
        <f>Systematic[[#This Row],[SampleVariableLabel]]+100*Systematic[[#This Row],[State]]</f>
        <v>13020302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13</v>
      </c>
      <c r="B4827" s="1">
        <f t="shared" si="226"/>
        <v>2</v>
      </c>
      <c r="C4827" s="1">
        <f>IF(Systematic[[#This Row],[VariableIndex]]&gt;1,C4826,IF(C4826+1=StepsPerSubsample,0,C4826+1))</f>
        <v>3</v>
      </c>
      <c r="D4827" s="1">
        <f t="shared" si="227"/>
        <v>3</v>
      </c>
      <c r="E4827" s="1" t="str">
        <f>INDEX(Protocol[Mark],MATCH(C4827,Protocol[Step],0))</f>
        <v>4U</v>
      </c>
      <c r="F4827" s="151" t="str">
        <f>INDEX(Variables[Variable],MATCH(Systematic[[#This Row],[VariableIndex]],Variables[Index],0))</f>
        <v>Specific flux</v>
      </c>
      <c r="G4827" s="134">
        <f>Systematic[[#This Row],[Sample]]*1000000+Systematic[[#This Row],[SubSample]]*10000+Systematic[[#This Row],[VariableIndex]]</f>
        <v>13020003</v>
      </c>
      <c r="H4827" s="134">
        <f>Systematic[[#This Row],[SampleVariableLabel]]+100*Systematic[[#This Row],[State]]</f>
        <v>13020303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13</v>
      </c>
      <c r="B4828" s="1">
        <f t="shared" si="226"/>
        <v>2</v>
      </c>
      <c r="C4828" s="1">
        <f>IF(Systematic[[#This Row],[VariableIndex]]&gt;1,C4827,IF(C4827+1=StepsPerSubsample,0,C4827+1))</f>
        <v>3</v>
      </c>
      <c r="D4828" s="1">
        <f t="shared" si="227"/>
        <v>4</v>
      </c>
      <c r="E4828" s="1" t="str">
        <f>INDEX(Protocol[Mark],MATCH(C4828,Protocol[Step],0))</f>
        <v>4U</v>
      </c>
      <c r="F4828" s="151" t="str">
        <f>INDEX(Variables[Variable],MATCH(Systematic[[#This Row],[VariableIndex]],Variables[Index],0))</f>
        <v>Flux control ratio</v>
      </c>
      <c r="G4828" s="134">
        <f>Systematic[[#This Row],[Sample]]*1000000+Systematic[[#This Row],[SubSample]]*10000+Systematic[[#This Row],[VariableIndex]]</f>
        <v>13020004</v>
      </c>
      <c r="H4828" s="134">
        <f>Systematic[[#This Row],[SampleVariableLabel]]+100*Systematic[[#This Row],[State]]</f>
        <v>13020304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13</v>
      </c>
      <c r="B4829" s="1">
        <f t="shared" si="226"/>
        <v>2</v>
      </c>
      <c r="C4829" s="1">
        <f>IF(Systematic[[#This Row],[VariableIndex]]&gt;1,C4828,IF(C4828+1=StepsPerSubsample,0,C4828+1))</f>
        <v>3</v>
      </c>
      <c r="D4829" s="1">
        <f t="shared" si="227"/>
        <v>5</v>
      </c>
      <c r="E4829" s="1" t="str">
        <f>INDEX(Protocol[Mark],MATCH(C4829,Protocol[Step],0))</f>
        <v>4U</v>
      </c>
      <c r="F4829" s="151" t="str">
        <f>INDEX(Variables[Variable],MATCH(Systematic[[#This Row],[VariableIndex]],Variables[Index],0))</f>
        <v>Specific flux (mt)</v>
      </c>
      <c r="G4829" s="134">
        <f>Systematic[[#This Row],[Sample]]*1000000+Systematic[[#This Row],[SubSample]]*10000+Systematic[[#This Row],[VariableIndex]]</f>
        <v>13020005</v>
      </c>
      <c r="H4829" s="134">
        <f>Systematic[[#This Row],[SampleVariableLabel]]+100*Systematic[[#This Row],[State]]</f>
        <v>13020305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13</v>
      </c>
      <c r="B4830" s="1">
        <f t="shared" si="226"/>
        <v>2</v>
      </c>
      <c r="C4830" s="1">
        <f>IF(Systematic[[#This Row],[VariableIndex]]&gt;1,C4829,IF(C4829+1=StepsPerSubsample,0,C4829+1))</f>
        <v>3</v>
      </c>
      <c r="D4830" s="1">
        <f t="shared" si="227"/>
        <v>6</v>
      </c>
      <c r="E4830" s="1" t="str">
        <f>INDEX(Protocol[Mark],MATCH(C4830,Protocol[Step],0))</f>
        <v>4U</v>
      </c>
      <c r="F4830" s="151" t="str">
        <f>INDEX(Variables[Variable],MATCH(Systematic[[#This Row],[VariableIndex]],Variables[Index],0))</f>
        <v>FCR (mt: ROX-corr.)</v>
      </c>
      <c r="G4830" s="134">
        <f>Systematic[[#This Row],[Sample]]*1000000+Systematic[[#This Row],[SubSample]]*10000+Systematic[[#This Row],[VariableIndex]]</f>
        <v>13020006</v>
      </c>
      <c r="H4830" s="134">
        <f>Systematic[[#This Row],[SampleVariableLabel]]+100*Systematic[[#This Row],[State]]</f>
        <v>13020306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13</v>
      </c>
      <c r="B4831" s="1">
        <f t="shared" si="226"/>
        <v>2</v>
      </c>
      <c r="C4831" s="1">
        <f>IF(Systematic[[#This Row],[VariableIndex]]&gt;1,C4830,IF(C4830+1=StepsPerSubsample,0,C4830+1))</f>
        <v>3</v>
      </c>
      <c r="D4831" s="1">
        <f t="shared" si="227"/>
        <v>7</v>
      </c>
      <c r="E4831" s="1" t="str">
        <f>INDEX(Protocol[Mark],MATCH(C4831,Protocol[Step],0))</f>
        <v>4U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13020007</v>
      </c>
      <c r="H4831" s="134">
        <f>Systematic[[#This Row],[SampleVariableLabel]]+100*Systematic[[#This Row],[State]]</f>
        <v>13020307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13</v>
      </c>
      <c r="B4832" s="1">
        <f t="shared" si="226"/>
        <v>2</v>
      </c>
      <c r="C4832" s="1">
        <f>IF(Systematic[[#This Row],[VariableIndex]]&gt;1,C4831,IF(C4831+1=StepsPerSubsample,0,C4831+1))</f>
        <v>4</v>
      </c>
      <c r="D4832" s="1">
        <f t="shared" si="227"/>
        <v>1</v>
      </c>
      <c r="E4832" s="1" t="str">
        <f>INDEX(Protocol[Mark],MATCH(C4832,Protocol[Step],0))</f>
        <v>5Glc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13020001</v>
      </c>
      <c r="H4832" s="134">
        <f>Systematic[[#This Row],[SampleVariableLabel]]+100*Systematic[[#This Row],[State]]</f>
        <v>13020401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13</v>
      </c>
      <c r="B4833" s="1">
        <f t="shared" si="226"/>
        <v>2</v>
      </c>
      <c r="C4833" s="1">
        <f>IF(Systematic[[#This Row],[VariableIndex]]&gt;1,C4832,IF(C4832+1=StepsPerSubsample,0,C4832+1))</f>
        <v>4</v>
      </c>
      <c r="D4833" s="1">
        <f t="shared" si="227"/>
        <v>2</v>
      </c>
      <c r="E4833" s="1" t="str">
        <f>INDEX(Protocol[Mark],MATCH(C4833,Protocol[Step],0))</f>
        <v>5Glc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13020002</v>
      </c>
      <c r="H4833" s="134">
        <f>Systematic[[#This Row],[SampleVariableLabel]]+100*Systematic[[#This Row],[State]]</f>
        <v>13020402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13</v>
      </c>
      <c r="B4834" s="1">
        <f t="shared" si="226"/>
        <v>2</v>
      </c>
      <c r="C4834" s="1">
        <f>IF(Systematic[[#This Row],[VariableIndex]]&gt;1,C4833,IF(C4833+1=StepsPerSubsample,0,C4833+1))</f>
        <v>4</v>
      </c>
      <c r="D4834" s="1">
        <f t="shared" si="227"/>
        <v>3</v>
      </c>
      <c r="E4834" s="1" t="str">
        <f>INDEX(Protocol[Mark],MATCH(C4834,Protocol[Step],0))</f>
        <v>5Glc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13020003</v>
      </c>
      <c r="H4834" s="134">
        <f>Systematic[[#This Row],[SampleVariableLabel]]+100*Systematic[[#This Row],[State]]</f>
        <v>13020403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13</v>
      </c>
      <c r="B4835" s="1">
        <f t="shared" si="226"/>
        <v>2</v>
      </c>
      <c r="C4835" s="1">
        <f>IF(Systematic[[#This Row],[VariableIndex]]&gt;1,C4834,IF(C4834+1=StepsPerSubsample,0,C4834+1))</f>
        <v>4</v>
      </c>
      <c r="D4835" s="1">
        <f t="shared" si="227"/>
        <v>4</v>
      </c>
      <c r="E4835" s="1" t="str">
        <f>INDEX(Protocol[Mark],MATCH(C4835,Protocol[Step],0))</f>
        <v>5Glc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13020004</v>
      </c>
      <c r="H4835" s="134">
        <f>Systematic[[#This Row],[SampleVariableLabel]]+100*Systematic[[#This Row],[State]]</f>
        <v>13020404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13</v>
      </c>
      <c r="B4836" s="1">
        <f t="shared" si="226"/>
        <v>2</v>
      </c>
      <c r="C4836" s="1">
        <f>IF(Systematic[[#This Row],[VariableIndex]]&gt;1,C4835,IF(C4835+1=StepsPerSubsample,0,C4835+1))</f>
        <v>4</v>
      </c>
      <c r="D4836" s="1">
        <f t="shared" si="227"/>
        <v>5</v>
      </c>
      <c r="E4836" s="1" t="str">
        <f>INDEX(Protocol[Mark],MATCH(C4836,Protocol[Step],0))</f>
        <v>5Glc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13020005</v>
      </c>
      <c r="H4836" s="134">
        <f>Systematic[[#This Row],[SampleVariableLabel]]+100*Systematic[[#This Row],[State]]</f>
        <v>13020405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13</v>
      </c>
      <c r="B4837" s="1">
        <f t="shared" si="226"/>
        <v>2</v>
      </c>
      <c r="C4837" s="1">
        <f>IF(Systematic[[#This Row],[VariableIndex]]&gt;1,C4836,IF(C4836+1=StepsPerSubsample,0,C4836+1))</f>
        <v>4</v>
      </c>
      <c r="D4837" s="1">
        <f t="shared" si="227"/>
        <v>6</v>
      </c>
      <c r="E4837" s="1" t="str">
        <f>INDEX(Protocol[Mark],MATCH(C4837,Protocol[Step],0))</f>
        <v>5Glc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13020006</v>
      </c>
      <c r="H4837" s="134">
        <f>Systematic[[#This Row],[SampleVariableLabel]]+100*Systematic[[#This Row],[State]]</f>
        <v>13020406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13</v>
      </c>
      <c r="B4838" s="1">
        <f t="shared" si="226"/>
        <v>2</v>
      </c>
      <c r="C4838" s="1">
        <f>IF(Systematic[[#This Row],[VariableIndex]]&gt;1,C4837,IF(C4837+1=StepsPerSubsample,0,C4837+1))</f>
        <v>4</v>
      </c>
      <c r="D4838" s="1">
        <f t="shared" si="227"/>
        <v>7</v>
      </c>
      <c r="E4838" s="1" t="str">
        <f>INDEX(Protocol[Mark],MATCH(C4838,Protocol[Step],0))</f>
        <v>5Glc</v>
      </c>
      <c r="F4838" s="151" t="str">
        <f>INDEX(Variables[Variable],MATCH(Systematic[[#This Row],[VariableIndex]],Variables[Index],0))</f>
        <v>FCR (mt: ROX-corr.)</v>
      </c>
      <c r="G4838" s="134">
        <f>Systematic[[#This Row],[Sample]]*1000000+Systematic[[#This Row],[SubSample]]*10000+Systematic[[#This Row],[VariableIndex]]</f>
        <v>13020007</v>
      </c>
      <c r="H4838" s="134">
        <f>Systematic[[#This Row],[SampleVariableLabel]]+100*Systematic[[#This Row],[State]]</f>
        <v>13020407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13</v>
      </c>
      <c r="B4839" s="1">
        <f t="shared" si="226"/>
        <v>2</v>
      </c>
      <c r="C4839" s="1">
        <f>IF(Systematic[[#This Row],[VariableIndex]]&gt;1,C4838,IF(C4838+1=StepsPerSubsample,0,C4838+1))</f>
        <v>5</v>
      </c>
      <c r="D4839" s="1">
        <f t="shared" si="227"/>
        <v>1</v>
      </c>
      <c r="E4839" s="1" t="str">
        <f>INDEX(Protocol[Mark],MATCH(C4839,Protocol[Step],0))</f>
        <v>6M2</v>
      </c>
      <c r="F4839" s="151" t="str">
        <f>INDEX(Variables[Variable],MATCH(Systematic[[#This Row],[VariableIndex]],Variables[Index],0))</f>
        <v>O2 concentration</v>
      </c>
      <c r="G4839" s="134">
        <f>Systematic[[#This Row],[Sample]]*1000000+Systematic[[#This Row],[SubSample]]*10000+Systematic[[#This Row],[VariableIndex]]</f>
        <v>13020001</v>
      </c>
      <c r="H4839" s="134">
        <f>Systematic[[#This Row],[SampleVariableLabel]]+100*Systematic[[#This Row],[State]]</f>
        <v>13020501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13</v>
      </c>
      <c r="B4840" s="1">
        <f t="shared" si="226"/>
        <v>2</v>
      </c>
      <c r="C4840" s="1">
        <f>IF(Systematic[[#This Row],[VariableIndex]]&gt;1,C4839,IF(C4839+1=StepsPerSubsample,0,C4839+1))</f>
        <v>5</v>
      </c>
      <c r="D4840" s="1">
        <f t="shared" si="227"/>
        <v>2</v>
      </c>
      <c r="E4840" s="1" t="str">
        <f>INDEX(Protocol[Mark],MATCH(C4840,Protocol[Step],0))</f>
        <v>6M2</v>
      </c>
      <c r="F4840" s="151" t="str">
        <f>INDEX(Variables[Variable],MATCH(Systematic[[#This Row],[VariableIndex]],Variables[Index],0))</f>
        <v>O2 flux per volume</v>
      </c>
      <c r="G4840" s="134">
        <f>Systematic[[#This Row],[Sample]]*1000000+Systematic[[#This Row],[SubSample]]*10000+Systematic[[#This Row],[VariableIndex]]</f>
        <v>13020002</v>
      </c>
      <c r="H4840" s="134">
        <f>Systematic[[#This Row],[SampleVariableLabel]]+100*Systematic[[#This Row],[State]]</f>
        <v>13020502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13</v>
      </c>
      <c r="B4841" s="1">
        <f t="shared" ref="B4841:B4904" si="229">IF(OR(C4841&gt;0,D4841&gt;1),B4840,IF(B4840=SubsamplesPerSample,1,B4840+1))</f>
        <v>2</v>
      </c>
      <c r="C4841" s="1">
        <f>IF(Systematic[[#This Row],[VariableIndex]]&gt;1,C4840,IF(C4840+1=StepsPerSubsample,0,C4840+1))</f>
        <v>5</v>
      </c>
      <c r="D4841" s="1">
        <f t="shared" si="227"/>
        <v>3</v>
      </c>
      <c r="E4841" s="1" t="str">
        <f>INDEX(Protocol[Mark],MATCH(C4841,Protocol[Step],0))</f>
        <v>6M2</v>
      </c>
      <c r="F4841" s="151" t="str">
        <f>INDEX(Variables[Variable],MATCH(Systematic[[#This Row],[VariableIndex]],Variables[Index],0))</f>
        <v>Specific flux</v>
      </c>
      <c r="G4841" s="134">
        <f>Systematic[[#This Row],[Sample]]*1000000+Systematic[[#This Row],[SubSample]]*10000+Systematic[[#This Row],[VariableIndex]]</f>
        <v>13020003</v>
      </c>
      <c r="H4841" s="134">
        <f>Systematic[[#This Row],[SampleVariableLabel]]+100*Systematic[[#This Row],[State]]</f>
        <v>13020503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13</v>
      </c>
      <c r="B4842" s="1">
        <f t="shared" si="229"/>
        <v>2</v>
      </c>
      <c r="C4842" s="1">
        <f>IF(Systematic[[#This Row],[VariableIndex]]&gt;1,C4841,IF(C4841+1=StepsPerSubsample,0,C4841+1))</f>
        <v>5</v>
      </c>
      <c r="D4842" s="1">
        <f t="shared" si="227"/>
        <v>4</v>
      </c>
      <c r="E4842" s="1" t="str">
        <f>INDEX(Protocol[Mark],MATCH(C4842,Protocol[Step],0))</f>
        <v>6M2</v>
      </c>
      <c r="F4842" s="151" t="str">
        <f>INDEX(Variables[Variable],MATCH(Systematic[[#This Row],[VariableIndex]],Variables[Index],0))</f>
        <v>Flux control ratio</v>
      </c>
      <c r="G4842" s="134">
        <f>Systematic[[#This Row],[Sample]]*1000000+Systematic[[#This Row],[SubSample]]*10000+Systematic[[#This Row],[VariableIndex]]</f>
        <v>13020004</v>
      </c>
      <c r="H4842" s="134">
        <f>Systematic[[#This Row],[SampleVariableLabel]]+100*Systematic[[#This Row],[State]]</f>
        <v>13020504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13</v>
      </c>
      <c r="B4843" s="1">
        <f t="shared" si="229"/>
        <v>2</v>
      </c>
      <c r="C4843" s="1">
        <f>IF(Systematic[[#This Row],[VariableIndex]]&gt;1,C4842,IF(C4842+1=StepsPerSubsample,0,C4842+1))</f>
        <v>5</v>
      </c>
      <c r="D4843" s="1">
        <f t="shared" si="227"/>
        <v>5</v>
      </c>
      <c r="E4843" s="1" t="str">
        <f>INDEX(Protocol[Mark],MATCH(C4843,Protocol[Step],0))</f>
        <v>6M2</v>
      </c>
      <c r="F4843" s="151" t="str">
        <f>INDEX(Variables[Variable],MATCH(Systematic[[#This Row],[VariableIndex]],Variables[Index],0))</f>
        <v>Specific flux (mt)</v>
      </c>
      <c r="G4843" s="134">
        <f>Systematic[[#This Row],[Sample]]*1000000+Systematic[[#This Row],[SubSample]]*10000+Systematic[[#This Row],[VariableIndex]]</f>
        <v>13020005</v>
      </c>
      <c r="H4843" s="134">
        <f>Systematic[[#This Row],[SampleVariableLabel]]+100*Systematic[[#This Row],[State]]</f>
        <v>13020505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13</v>
      </c>
      <c r="B4844" s="1">
        <f t="shared" si="229"/>
        <v>2</v>
      </c>
      <c r="C4844" s="1">
        <f>IF(Systematic[[#This Row],[VariableIndex]]&gt;1,C4843,IF(C4843+1=StepsPerSubsample,0,C4843+1))</f>
        <v>5</v>
      </c>
      <c r="D4844" s="1">
        <f t="shared" si="227"/>
        <v>6</v>
      </c>
      <c r="E4844" s="1" t="str">
        <f>INDEX(Protocol[Mark],MATCH(C4844,Protocol[Step],0))</f>
        <v>6M2</v>
      </c>
      <c r="F4844" s="151" t="str">
        <f>INDEX(Variables[Variable],MATCH(Systematic[[#This Row],[VariableIndex]],Variables[Index],0))</f>
        <v>FCR (mt: ROX-corr.)</v>
      </c>
      <c r="G4844" s="134">
        <f>Systematic[[#This Row],[Sample]]*1000000+Systematic[[#This Row],[SubSample]]*10000+Systematic[[#This Row],[VariableIndex]]</f>
        <v>13020006</v>
      </c>
      <c r="H4844" s="134">
        <f>Systematic[[#This Row],[SampleVariableLabel]]+100*Systematic[[#This Row],[State]]</f>
        <v>13020506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13</v>
      </c>
      <c r="B4845" s="1">
        <f t="shared" si="229"/>
        <v>2</v>
      </c>
      <c r="C4845" s="1">
        <f>IF(Systematic[[#This Row],[VariableIndex]]&gt;1,C4844,IF(C4844+1=StepsPerSubsample,0,C4844+1))</f>
        <v>5</v>
      </c>
      <c r="D4845" s="1">
        <f t="shared" si="227"/>
        <v>7</v>
      </c>
      <c r="E4845" s="1" t="str">
        <f>INDEX(Protocol[Mark],MATCH(C4845,Protocol[Step],0))</f>
        <v>6M2</v>
      </c>
      <c r="F4845" s="151" t="str">
        <f>INDEX(Variables[Variable],MATCH(Systematic[[#This Row],[VariableIndex]],Variables[Index],0))</f>
        <v>FCR (mt: ROX-corr.)</v>
      </c>
      <c r="G4845" s="134">
        <f>Systematic[[#This Row],[Sample]]*1000000+Systematic[[#This Row],[SubSample]]*10000+Systematic[[#This Row],[VariableIndex]]</f>
        <v>13020007</v>
      </c>
      <c r="H4845" s="134">
        <f>Systematic[[#This Row],[SampleVariableLabel]]+100*Systematic[[#This Row],[State]]</f>
        <v>13020507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13</v>
      </c>
      <c r="B4846" s="1">
        <f t="shared" si="229"/>
        <v>2</v>
      </c>
      <c r="C4846" s="1">
        <f>IF(Systematic[[#This Row],[VariableIndex]]&gt;1,C4845,IF(C4845+1=StepsPerSubsample,0,C4845+1))</f>
        <v>6</v>
      </c>
      <c r="D4846" s="1">
        <f t="shared" si="227"/>
        <v>1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O2 concentration</v>
      </c>
      <c r="G4846" s="134">
        <f>Systematic[[#This Row],[Sample]]*1000000+Systematic[[#This Row],[SubSample]]*10000+Systematic[[#This Row],[VariableIndex]]</f>
        <v>13020001</v>
      </c>
      <c r="H4846" s="134">
        <f>Systematic[[#This Row],[SampleVariableLabel]]+100*Systematic[[#This Row],[State]]</f>
        <v>13020601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13</v>
      </c>
      <c r="B4847" s="1">
        <f t="shared" si="229"/>
        <v>2</v>
      </c>
      <c r="C4847" s="1">
        <f>IF(Systematic[[#This Row],[VariableIndex]]&gt;1,C4846,IF(C4846+1=StepsPerSubsample,0,C4846+1))</f>
        <v>6</v>
      </c>
      <c r="D4847" s="1">
        <f t="shared" si="227"/>
        <v>2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O2 flux per volume</v>
      </c>
      <c r="G4847" s="134">
        <f>Systematic[[#This Row],[Sample]]*1000000+Systematic[[#This Row],[SubSample]]*10000+Systematic[[#This Row],[VariableIndex]]</f>
        <v>13020002</v>
      </c>
      <c r="H4847" s="134">
        <f>Systematic[[#This Row],[SampleVariableLabel]]+100*Systematic[[#This Row],[State]]</f>
        <v>13020602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13</v>
      </c>
      <c r="B4848" s="1">
        <f t="shared" si="229"/>
        <v>2</v>
      </c>
      <c r="C4848" s="1">
        <f>IF(Systematic[[#This Row],[VariableIndex]]&gt;1,C4847,IF(C4847+1=StepsPerSubsample,0,C4847+1))</f>
        <v>6</v>
      </c>
      <c r="D4848" s="1">
        <f t="shared" si="227"/>
        <v>3</v>
      </c>
      <c r="E4848" s="1" t="str">
        <f>INDEX(Protocol[Mark],MATCH(C4848,Protocol[Step],0))</f>
        <v>7Rot</v>
      </c>
      <c r="F4848" s="151" t="str">
        <f>INDEX(Variables[Variable],MATCH(Systematic[[#This Row],[VariableIndex]],Variables[Index],0))</f>
        <v>Specific flux</v>
      </c>
      <c r="G4848" s="134">
        <f>Systematic[[#This Row],[Sample]]*1000000+Systematic[[#This Row],[SubSample]]*10000+Systematic[[#This Row],[VariableIndex]]</f>
        <v>13020003</v>
      </c>
      <c r="H4848" s="134">
        <f>Systematic[[#This Row],[SampleVariableLabel]]+100*Systematic[[#This Row],[State]]</f>
        <v>13020603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13</v>
      </c>
      <c r="B4849" s="1">
        <f t="shared" si="229"/>
        <v>2</v>
      </c>
      <c r="C4849" s="1">
        <f>IF(Systematic[[#This Row],[VariableIndex]]&gt;1,C4848,IF(C4848+1=StepsPerSubsample,0,C4848+1))</f>
        <v>6</v>
      </c>
      <c r="D4849" s="1">
        <f t="shared" si="227"/>
        <v>4</v>
      </c>
      <c r="E4849" s="1" t="str">
        <f>INDEX(Protocol[Mark],MATCH(C4849,Protocol[Step],0))</f>
        <v>7Rot</v>
      </c>
      <c r="F4849" s="151" t="str">
        <f>INDEX(Variables[Variable],MATCH(Systematic[[#This Row],[VariableIndex]],Variables[Index],0))</f>
        <v>Flux control ratio</v>
      </c>
      <c r="G4849" s="134">
        <f>Systematic[[#This Row],[Sample]]*1000000+Systematic[[#This Row],[SubSample]]*10000+Systematic[[#This Row],[VariableIndex]]</f>
        <v>13020004</v>
      </c>
      <c r="H4849" s="134">
        <f>Systematic[[#This Row],[SampleVariableLabel]]+100*Systematic[[#This Row],[State]]</f>
        <v>13020604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13</v>
      </c>
      <c r="B4850" s="1">
        <f t="shared" si="229"/>
        <v>2</v>
      </c>
      <c r="C4850" s="1">
        <f>IF(Systematic[[#This Row],[VariableIndex]]&gt;1,C4849,IF(C4849+1=StepsPerSubsample,0,C4849+1))</f>
        <v>6</v>
      </c>
      <c r="D4850" s="1">
        <f t="shared" si="227"/>
        <v>5</v>
      </c>
      <c r="E4850" s="1" t="str">
        <f>INDEX(Protocol[Mark],MATCH(C4850,Protocol[Step],0))</f>
        <v>7Rot</v>
      </c>
      <c r="F4850" s="151" t="str">
        <f>INDEX(Variables[Variable],MATCH(Systematic[[#This Row],[VariableIndex]],Variables[Index],0))</f>
        <v>Specific flux (mt)</v>
      </c>
      <c r="G4850" s="134">
        <f>Systematic[[#This Row],[Sample]]*1000000+Systematic[[#This Row],[SubSample]]*10000+Systematic[[#This Row],[VariableIndex]]</f>
        <v>13020005</v>
      </c>
      <c r="H4850" s="134">
        <f>Systematic[[#This Row],[SampleVariableLabel]]+100*Systematic[[#This Row],[State]]</f>
        <v>13020605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13</v>
      </c>
      <c r="B4851" s="1">
        <f t="shared" si="229"/>
        <v>2</v>
      </c>
      <c r="C4851" s="1">
        <f>IF(Systematic[[#This Row],[VariableIndex]]&gt;1,C4850,IF(C4850+1=StepsPerSubsample,0,C4850+1))</f>
        <v>6</v>
      </c>
      <c r="D4851" s="1">
        <f t="shared" si="227"/>
        <v>6</v>
      </c>
      <c r="E4851" s="1" t="str">
        <f>INDEX(Protocol[Mark],MATCH(C4851,Protocol[Step],0))</f>
        <v>7Rot</v>
      </c>
      <c r="F4851" s="151" t="str">
        <f>INDEX(Variables[Variable],MATCH(Systematic[[#This Row],[VariableIndex]],Variables[Index],0))</f>
        <v>FCR (mt: ROX-corr.)</v>
      </c>
      <c r="G4851" s="134">
        <f>Systematic[[#This Row],[Sample]]*1000000+Systematic[[#This Row],[SubSample]]*10000+Systematic[[#This Row],[VariableIndex]]</f>
        <v>13020006</v>
      </c>
      <c r="H4851" s="134">
        <f>Systematic[[#This Row],[SampleVariableLabel]]+100*Systematic[[#This Row],[State]]</f>
        <v>13020606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13</v>
      </c>
      <c r="B4852" s="1">
        <f t="shared" si="229"/>
        <v>2</v>
      </c>
      <c r="C4852" s="1">
        <f>IF(Systematic[[#This Row],[VariableIndex]]&gt;1,C4851,IF(C4851+1=StepsPerSubsample,0,C4851+1))</f>
        <v>6</v>
      </c>
      <c r="D4852" s="1">
        <f t="shared" si="227"/>
        <v>7</v>
      </c>
      <c r="E4852" s="1" t="str">
        <f>INDEX(Protocol[Mark],MATCH(C4852,Protocol[Step],0))</f>
        <v>7Rot</v>
      </c>
      <c r="F4852" s="151" t="str">
        <f>INDEX(Variables[Variable],MATCH(Systematic[[#This Row],[VariableIndex]],Variables[Index],0))</f>
        <v>FCR (mt: ROX-corr.)</v>
      </c>
      <c r="G4852" s="134">
        <f>Systematic[[#This Row],[Sample]]*1000000+Systematic[[#This Row],[SubSample]]*10000+Systematic[[#This Row],[VariableIndex]]</f>
        <v>13020007</v>
      </c>
      <c r="H4852" s="134">
        <f>Systematic[[#This Row],[SampleVariableLabel]]+100*Systematic[[#This Row],[State]]</f>
        <v>13020607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13</v>
      </c>
      <c r="B4853" s="1">
        <f t="shared" si="229"/>
        <v>2</v>
      </c>
      <c r="C4853" s="1">
        <f>IF(Systematic[[#This Row],[VariableIndex]]&gt;1,C4852,IF(C4852+1=StepsPerSubsample,0,C4852+1))</f>
        <v>7</v>
      </c>
      <c r="D4853" s="1">
        <f t="shared" si="227"/>
        <v>1</v>
      </c>
      <c r="E4853" s="1" t="str">
        <f>INDEX(Protocol[Mark],MATCH(C4853,Protocol[Step],0))</f>
        <v>8S</v>
      </c>
      <c r="F4853" s="151" t="str">
        <f>INDEX(Variables[Variable],MATCH(Systematic[[#This Row],[VariableIndex]],Variables[Index],0))</f>
        <v>O2 concentration</v>
      </c>
      <c r="G4853" s="134">
        <f>Systematic[[#This Row],[Sample]]*1000000+Systematic[[#This Row],[SubSample]]*10000+Systematic[[#This Row],[VariableIndex]]</f>
        <v>13020001</v>
      </c>
      <c r="H4853" s="134">
        <f>Systematic[[#This Row],[SampleVariableLabel]]+100*Systematic[[#This Row],[State]]</f>
        <v>13020701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13</v>
      </c>
      <c r="B4854" s="1">
        <f t="shared" si="229"/>
        <v>2</v>
      </c>
      <c r="C4854" s="1">
        <f>IF(Systematic[[#This Row],[VariableIndex]]&gt;1,C4853,IF(C4853+1=StepsPerSubsample,0,C4853+1))</f>
        <v>7</v>
      </c>
      <c r="D4854" s="1">
        <f t="shared" si="227"/>
        <v>2</v>
      </c>
      <c r="E4854" s="1" t="str">
        <f>INDEX(Protocol[Mark],MATCH(C4854,Protocol[Step],0))</f>
        <v>8S</v>
      </c>
      <c r="F4854" s="151" t="str">
        <f>INDEX(Variables[Variable],MATCH(Systematic[[#This Row],[VariableIndex]],Variables[Index],0))</f>
        <v>O2 flux per volume</v>
      </c>
      <c r="G4854" s="134">
        <f>Systematic[[#This Row],[Sample]]*1000000+Systematic[[#This Row],[SubSample]]*10000+Systematic[[#This Row],[VariableIndex]]</f>
        <v>13020002</v>
      </c>
      <c r="H4854" s="134">
        <f>Systematic[[#This Row],[SampleVariableLabel]]+100*Systematic[[#This Row],[State]]</f>
        <v>13020702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13</v>
      </c>
      <c r="B4855" s="1">
        <f t="shared" si="229"/>
        <v>2</v>
      </c>
      <c r="C4855" s="1">
        <f>IF(Systematic[[#This Row],[VariableIndex]]&gt;1,C4854,IF(C4854+1=StepsPerSubsample,0,C4854+1))</f>
        <v>7</v>
      </c>
      <c r="D4855" s="1">
        <f t="shared" si="227"/>
        <v>3</v>
      </c>
      <c r="E4855" s="1" t="str">
        <f>INDEX(Protocol[Mark],MATCH(C4855,Protocol[Step],0))</f>
        <v>8S</v>
      </c>
      <c r="F4855" s="151" t="str">
        <f>INDEX(Variables[Variable],MATCH(Systematic[[#This Row],[VariableIndex]],Variables[Index],0))</f>
        <v>Specific flux</v>
      </c>
      <c r="G4855" s="134">
        <f>Systematic[[#This Row],[Sample]]*1000000+Systematic[[#This Row],[SubSample]]*10000+Systematic[[#This Row],[VariableIndex]]</f>
        <v>13020003</v>
      </c>
      <c r="H4855" s="134">
        <f>Systematic[[#This Row],[SampleVariableLabel]]+100*Systematic[[#This Row],[State]]</f>
        <v>13020703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13</v>
      </c>
      <c r="B4856" s="1">
        <f t="shared" si="229"/>
        <v>2</v>
      </c>
      <c r="C4856" s="1">
        <f>IF(Systematic[[#This Row],[VariableIndex]]&gt;1,C4855,IF(C4855+1=StepsPerSubsample,0,C4855+1))</f>
        <v>7</v>
      </c>
      <c r="D4856" s="1">
        <f t="shared" si="227"/>
        <v>4</v>
      </c>
      <c r="E4856" s="1" t="str">
        <f>INDEX(Protocol[Mark],MATCH(C4856,Protocol[Step],0))</f>
        <v>8S</v>
      </c>
      <c r="F4856" s="151" t="str">
        <f>INDEX(Variables[Variable],MATCH(Systematic[[#This Row],[VariableIndex]],Variables[Index],0))</f>
        <v>Flux control ratio</v>
      </c>
      <c r="G4856" s="134">
        <f>Systematic[[#This Row],[Sample]]*1000000+Systematic[[#This Row],[SubSample]]*10000+Systematic[[#This Row],[VariableIndex]]</f>
        <v>13020004</v>
      </c>
      <c r="H4856" s="134">
        <f>Systematic[[#This Row],[SampleVariableLabel]]+100*Systematic[[#This Row],[State]]</f>
        <v>13020704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13</v>
      </c>
      <c r="B4857" s="1">
        <f t="shared" si="229"/>
        <v>2</v>
      </c>
      <c r="C4857" s="1">
        <f>IF(Systematic[[#This Row],[VariableIndex]]&gt;1,C4856,IF(C4856+1=StepsPerSubsample,0,C4856+1))</f>
        <v>7</v>
      </c>
      <c r="D4857" s="1">
        <f t="shared" si="227"/>
        <v>5</v>
      </c>
      <c r="E4857" s="1" t="str">
        <f>INDEX(Protocol[Mark],MATCH(C4857,Protocol[Step],0))</f>
        <v>8S</v>
      </c>
      <c r="F4857" s="151" t="str">
        <f>INDEX(Variables[Variable],MATCH(Systematic[[#This Row],[VariableIndex]],Variables[Index],0))</f>
        <v>Specific flux (mt)</v>
      </c>
      <c r="G4857" s="134">
        <f>Systematic[[#This Row],[Sample]]*1000000+Systematic[[#This Row],[SubSample]]*10000+Systematic[[#This Row],[VariableIndex]]</f>
        <v>13020005</v>
      </c>
      <c r="H4857" s="134">
        <f>Systematic[[#This Row],[SampleVariableLabel]]+100*Systematic[[#This Row],[State]]</f>
        <v>13020705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13</v>
      </c>
      <c r="B4858" s="1">
        <f t="shared" si="229"/>
        <v>2</v>
      </c>
      <c r="C4858" s="1">
        <f>IF(Systematic[[#This Row],[VariableIndex]]&gt;1,C4857,IF(C4857+1=StepsPerSubsample,0,C4857+1))</f>
        <v>7</v>
      </c>
      <c r="D4858" s="1">
        <f t="shared" si="227"/>
        <v>6</v>
      </c>
      <c r="E4858" s="1" t="str">
        <f>INDEX(Protocol[Mark],MATCH(C4858,Protocol[Step],0))</f>
        <v>8S</v>
      </c>
      <c r="F4858" s="151" t="str">
        <f>INDEX(Variables[Variable],MATCH(Systematic[[#This Row],[VariableIndex]],Variables[Index],0))</f>
        <v>FCR (mt: ROX-corr.)</v>
      </c>
      <c r="G4858" s="134">
        <f>Systematic[[#This Row],[Sample]]*1000000+Systematic[[#This Row],[SubSample]]*10000+Systematic[[#This Row],[VariableIndex]]</f>
        <v>13020006</v>
      </c>
      <c r="H4858" s="134">
        <f>Systematic[[#This Row],[SampleVariableLabel]]+100*Systematic[[#This Row],[State]]</f>
        <v>13020706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13</v>
      </c>
      <c r="B4859" s="1">
        <f t="shared" si="229"/>
        <v>2</v>
      </c>
      <c r="C4859" s="1">
        <f>IF(Systematic[[#This Row],[VariableIndex]]&gt;1,C4858,IF(C4858+1=StepsPerSubsample,0,C4858+1))</f>
        <v>7</v>
      </c>
      <c r="D4859" s="1">
        <f t="shared" si="227"/>
        <v>7</v>
      </c>
      <c r="E4859" s="1" t="str">
        <f>INDEX(Protocol[Mark],MATCH(C4859,Protocol[Step],0))</f>
        <v>8S</v>
      </c>
      <c r="F4859" s="151" t="str">
        <f>INDEX(Variables[Variable],MATCH(Systematic[[#This Row],[VariableIndex]],Variables[Index],0))</f>
        <v>FCR (mt: ROX-corr.)</v>
      </c>
      <c r="G4859" s="134">
        <f>Systematic[[#This Row],[Sample]]*1000000+Systematic[[#This Row],[SubSample]]*10000+Systematic[[#This Row],[VariableIndex]]</f>
        <v>13020007</v>
      </c>
      <c r="H4859" s="134">
        <f>Systematic[[#This Row],[SampleVariableLabel]]+100*Systematic[[#This Row],[State]]</f>
        <v>13020707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13</v>
      </c>
      <c r="B4860" s="1">
        <f t="shared" si="229"/>
        <v>2</v>
      </c>
      <c r="C4860" s="1">
        <f>IF(Systematic[[#This Row],[VariableIndex]]&gt;1,C4859,IF(C4859+1=StepsPerSubsample,0,C4859+1))</f>
        <v>8</v>
      </c>
      <c r="D4860" s="1">
        <f t="shared" si="227"/>
        <v>1</v>
      </c>
      <c r="E4860" s="1" t="str">
        <f>INDEX(Protocol[Mark],MATCH(C4860,Protocol[Step],0))</f>
        <v>9Dig</v>
      </c>
      <c r="F4860" s="151" t="str">
        <f>INDEX(Variables[Variable],MATCH(Systematic[[#This Row],[VariableIndex]],Variables[Index],0))</f>
        <v>O2 concentration</v>
      </c>
      <c r="G4860" s="134">
        <f>Systematic[[#This Row],[Sample]]*1000000+Systematic[[#This Row],[SubSample]]*10000+Systematic[[#This Row],[VariableIndex]]</f>
        <v>13020001</v>
      </c>
      <c r="H4860" s="134">
        <f>Systematic[[#This Row],[SampleVariableLabel]]+100*Systematic[[#This Row],[State]]</f>
        <v>13020801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13</v>
      </c>
      <c r="B4861" s="1">
        <f t="shared" si="229"/>
        <v>2</v>
      </c>
      <c r="C4861" s="1">
        <f>IF(Systematic[[#This Row],[VariableIndex]]&gt;1,C4860,IF(C4860+1=StepsPerSubsample,0,C4860+1))</f>
        <v>8</v>
      </c>
      <c r="D4861" s="1">
        <f t="shared" si="227"/>
        <v>2</v>
      </c>
      <c r="E4861" s="1" t="str">
        <f>INDEX(Protocol[Mark],MATCH(C4861,Protocol[Step],0))</f>
        <v>9Dig</v>
      </c>
      <c r="F4861" s="151" t="str">
        <f>INDEX(Variables[Variable],MATCH(Systematic[[#This Row],[VariableIndex]],Variables[Index],0))</f>
        <v>O2 flux per volume</v>
      </c>
      <c r="G4861" s="134">
        <f>Systematic[[#This Row],[Sample]]*1000000+Systematic[[#This Row],[SubSample]]*10000+Systematic[[#This Row],[VariableIndex]]</f>
        <v>13020002</v>
      </c>
      <c r="H4861" s="134">
        <f>Systematic[[#This Row],[SampleVariableLabel]]+100*Systematic[[#This Row],[State]]</f>
        <v>13020802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13</v>
      </c>
      <c r="B4862" s="1">
        <f t="shared" si="229"/>
        <v>2</v>
      </c>
      <c r="C4862" s="1">
        <f>IF(Systematic[[#This Row],[VariableIndex]]&gt;1,C4861,IF(C4861+1=StepsPerSubsample,0,C4861+1))</f>
        <v>8</v>
      </c>
      <c r="D4862" s="1">
        <f t="shared" si="227"/>
        <v>3</v>
      </c>
      <c r="E4862" s="1" t="str">
        <f>INDEX(Protocol[Mark],MATCH(C4862,Protocol[Step],0))</f>
        <v>9Dig</v>
      </c>
      <c r="F4862" s="151" t="str">
        <f>INDEX(Variables[Variable],MATCH(Systematic[[#This Row],[VariableIndex]],Variables[Index],0))</f>
        <v>Specific flux</v>
      </c>
      <c r="G4862" s="134">
        <f>Systematic[[#This Row],[Sample]]*1000000+Systematic[[#This Row],[SubSample]]*10000+Systematic[[#This Row],[VariableIndex]]</f>
        <v>13020003</v>
      </c>
      <c r="H4862" s="134">
        <f>Systematic[[#This Row],[SampleVariableLabel]]+100*Systematic[[#This Row],[State]]</f>
        <v>13020803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13</v>
      </c>
      <c r="B4863" s="1">
        <f t="shared" si="229"/>
        <v>2</v>
      </c>
      <c r="C4863" s="1">
        <f>IF(Systematic[[#This Row],[VariableIndex]]&gt;1,C4862,IF(C4862+1=StepsPerSubsample,0,C4862+1))</f>
        <v>8</v>
      </c>
      <c r="D4863" s="1">
        <f t="shared" si="227"/>
        <v>4</v>
      </c>
      <c r="E4863" s="1" t="str">
        <f>INDEX(Protocol[Mark],MATCH(C4863,Protocol[Step],0))</f>
        <v>9Dig</v>
      </c>
      <c r="F4863" s="151" t="str">
        <f>INDEX(Variables[Variable],MATCH(Systematic[[#This Row],[VariableIndex]],Variables[Index],0))</f>
        <v>Flux control ratio</v>
      </c>
      <c r="G4863" s="134">
        <f>Systematic[[#This Row],[Sample]]*1000000+Systematic[[#This Row],[SubSample]]*10000+Systematic[[#This Row],[VariableIndex]]</f>
        <v>13020004</v>
      </c>
      <c r="H4863" s="134">
        <f>Systematic[[#This Row],[SampleVariableLabel]]+100*Systematic[[#This Row],[State]]</f>
        <v>13020804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13</v>
      </c>
      <c r="B4864" s="1">
        <f t="shared" si="229"/>
        <v>2</v>
      </c>
      <c r="C4864" s="1">
        <f>IF(Systematic[[#This Row],[VariableIndex]]&gt;1,C4863,IF(C4863+1=StepsPerSubsample,0,C4863+1))</f>
        <v>8</v>
      </c>
      <c r="D4864" s="1">
        <f t="shared" si="227"/>
        <v>5</v>
      </c>
      <c r="E4864" s="1" t="str">
        <f>INDEX(Protocol[Mark],MATCH(C4864,Protocol[Step],0))</f>
        <v>9Dig</v>
      </c>
      <c r="F4864" s="151" t="str">
        <f>INDEX(Variables[Variable],MATCH(Systematic[[#This Row],[VariableIndex]],Variables[Index],0))</f>
        <v>Specific flux (mt)</v>
      </c>
      <c r="G4864" s="134">
        <f>Systematic[[#This Row],[Sample]]*1000000+Systematic[[#This Row],[SubSample]]*10000+Systematic[[#This Row],[VariableIndex]]</f>
        <v>13020005</v>
      </c>
      <c r="H4864" s="134">
        <f>Systematic[[#This Row],[SampleVariableLabel]]+100*Systematic[[#This Row],[State]]</f>
        <v>13020805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13</v>
      </c>
      <c r="B4865" s="1">
        <f t="shared" si="229"/>
        <v>2</v>
      </c>
      <c r="C4865" s="1">
        <f>IF(Systematic[[#This Row],[VariableIndex]]&gt;1,C4864,IF(C4864+1=StepsPerSubsample,0,C4864+1))</f>
        <v>8</v>
      </c>
      <c r="D4865" s="1">
        <f t="shared" si="227"/>
        <v>6</v>
      </c>
      <c r="E4865" s="1" t="str">
        <f>INDEX(Protocol[Mark],MATCH(C4865,Protocol[Step],0))</f>
        <v>9Dig</v>
      </c>
      <c r="F4865" s="151" t="str">
        <f>INDEX(Variables[Variable],MATCH(Systematic[[#This Row],[VariableIndex]],Variables[Index],0))</f>
        <v>FCR (mt: ROX-corr.)</v>
      </c>
      <c r="G4865" s="134">
        <f>Systematic[[#This Row],[Sample]]*1000000+Systematic[[#This Row],[SubSample]]*10000+Systematic[[#This Row],[VariableIndex]]</f>
        <v>13020006</v>
      </c>
      <c r="H4865" s="134">
        <f>Systematic[[#This Row],[SampleVariableLabel]]+100*Systematic[[#This Row],[State]]</f>
        <v>13020806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13</v>
      </c>
      <c r="B4866" s="1">
        <f t="shared" si="229"/>
        <v>2</v>
      </c>
      <c r="C4866" s="1">
        <f>IF(Systematic[[#This Row],[VariableIndex]]&gt;1,C4865,IF(C4865+1=StepsPerSubsample,0,C4865+1))</f>
        <v>8</v>
      </c>
      <c r="D4866" s="1">
        <f t="shared" si="227"/>
        <v>7</v>
      </c>
      <c r="E4866" s="1" t="str">
        <f>INDEX(Protocol[Mark],MATCH(C4866,Protocol[Step],0))</f>
        <v>9Dig</v>
      </c>
      <c r="F4866" s="151" t="str">
        <f>INDEX(Variables[Variable],MATCH(Systematic[[#This Row],[VariableIndex]],Variables[Index],0))</f>
        <v>FCR (mt: ROX-corr.)</v>
      </c>
      <c r="G4866" s="134">
        <f>Systematic[[#This Row],[Sample]]*1000000+Systematic[[#This Row],[SubSample]]*10000+Systematic[[#This Row],[VariableIndex]]</f>
        <v>13020007</v>
      </c>
      <c r="H4866" s="134">
        <f>Systematic[[#This Row],[SampleVariableLabel]]+100*Systematic[[#This Row],[State]]</f>
        <v>13020807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13</v>
      </c>
      <c r="B4867" s="1">
        <f t="shared" si="229"/>
        <v>2</v>
      </c>
      <c r="C4867" s="1">
        <f>IF(Systematic[[#This Row],[VariableIndex]]&gt;1,C4866,IF(C4866+1=StepsPerSubsample,0,C4866+1))</f>
        <v>9</v>
      </c>
      <c r="D4867" s="1">
        <f t="shared" ref="D4867:D4930" si="230">IF(D4866=nVariables,1,D4866+1)</f>
        <v>1</v>
      </c>
      <c r="E4867" s="1" t="str">
        <f>INDEX(Protocol[Mark],MATCH(C4867,Protocol[Step],0))</f>
        <v>9U</v>
      </c>
      <c r="F4867" s="151" t="str">
        <f>INDEX(Variables[Variable],MATCH(Systematic[[#This Row],[VariableIndex]],Variables[Index],0))</f>
        <v>O2 concentration</v>
      </c>
      <c r="G4867" s="134">
        <f>Systematic[[#This Row],[Sample]]*1000000+Systematic[[#This Row],[SubSample]]*10000+Systematic[[#This Row],[VariableIndex]]</f>
        <v>13020001</v>
      </c>
      <c r="H4867" s="134">
        <f>Systematic[[#This Row],[SampleVariableLabel]]+100*Systematic[[#This Row],[State]]</f>
        <v>13020901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13</v>
      </c>
      <c r="B4868" s="1">
        <f t="shared" si="229"/>
        <v>2</v>
      </c>
      <c r="C4868" s="1">
        <f>IF(Systematic[[#This Row],[VariableIndex]]&gt;1,C4867,IF(C4867+1=StepsPerSubsample,0,C4867+1))</f>
        <v>9</v>
      </c>
      <c r="D4868" s="1">
        <f t="shared" si="230"/>
        <v>2</v>
      </c>
      <c r="E4868" s="1" t="str">
        <f>INDEX(Protocol[Mark],MATCH(C4868,Protocol[Step],0))</f>
        <v>9U</v>
      </c>
      <c r="F4868" s="151" t="str">
        <f>INDEX(Variables[Variable],MATCH(Systematic[[#This Row],[VariableIndex]],Variables[Index],0))</f>
        <v>O2 flux per volume</v>
      </c>
      <c r="G4868" s="134">
        <f>Systematic[[#This Row],[Sample]]*1000000+Systematic[[#This Row],[SubSample]]*10000+Systematic[[#This Row],[VariableIndex]]</f>
        <v>13020002</v>
      </c>
      <c r="H4868" s="134">
        <f>Systematic[[#This Row],[SampleVariableLabel]]+100*Systematic[[#This Row],[State]]</f>
        <v>13020902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13</v>
      </c>
      <c r="B4869" s="1">
        <f t="shared" si="229"/>
        <v>2</v>
      </c>
      <c r="C4869" s="1">
        <f>IF(Systematic[[#This Row],[VariableIndex]]&gt;1,C4868,IF(C4868+1=StepsPerSubsample,0,C4868+1))</f>
        <v>9</v>
      </c>
      <c r="D4869" s="1">
        <f t="shared" si="230"/>
        <v>3</v>
      </c>
      <c r="E4869" s="1" t="str">
        <f>INDEX(Protocol[Mark],MATCH(C4869,Protocol[Step],0))</f>
        <v>9U</v>
      </c>
      <c r="F4869" s="151" t="str">
        <f>INDEX(Variables[Variable],MATCH(Systematic[[#This Row],[VariableIndex]],Variables[Index],0))</f>
        <v>Specific flux</v>
      </c>
      <c r="G4869" s="134">
        <f>Systematic[[#This Row],[Sample]]*1000000+Systematic[[#This Row],[SubSample]]*10000+Systematic[[#This Row],[VariableIndex]]</f>
        <v>13020003</v>
      </c>
      <c r="H4869" s="134">
        <f>Systematic[[#This Row],[SampleVariableLabel]]+100*Systematic[[#This Row],[State]]</f>
        <v>13020903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13</v>
      </c>
      <c r="B4870" s="1">
        <f t="shared" si="229"/>
        <v>2</v>
      </c>
      <c r="C4870" s="1">
        <f>IF(Systematic[[#This Row],[VariableIndex]]&gt;1,C4869,IF(C4869+1=StepsPerSubsample,0,C4869+1))</f>
        <v>9</v>
      </c>
      <c r="D4870" s="1">
        <f t="shared" si="230"/>
        <v>4</v>
      </c>
      <c r="E4870" s="1" t="str">
        <f>INDEX(Protocol[Mark],MATCH(C4870,Protocol[Step],0))</f>
        <v>9U</v>
      </c>
      <c r="F4870" s="151" t="str">
        <f>INDEX(Variables[Variable],MATCH(Systematic[[#This Row],[VariableIndex]],Variables[Index],0))</f>
        <v>Flux control ratio</v>
      </c>
      <c r="G4870" s="134">
        <f>Systematic[[#This Row],[Sample]]*1000000+Systematic[[#This Row],[SubSample]]*10000+Systematic[[#This Row],[VariableIndex]]</f>
        <v>13020004</v>
      </c>
      <c r="H4870" s="134">
        <f>Systematic[[#This Row],[SampleVariableLabel]]+100*Systematic[[#This Row],[State]]</f>
        <v>13020904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13</v>
      </c>
      <c r="B4871" s="1">
        <f t="shared" si="229"/>
        <v>2</v>
      </c>
      <c r="C4871" s="1">
        <f>IF(Systematic[[#This Row],[VariableIndex]]&gt;1,C4870,IF(C4870+1=StepsPerSubsample,0,C4870+1))</f>
        <v>9</v>
      </c>
      <c r="D4871" s="1">
        <f t="shared" si="230"/>
        <v>5</v>
      </c>
      <c r="E4871" s="1" t="str">
        <f>INDEX(Protocol[Mark],MATCH(C4871,Protocol[Step],0))</f>
        <v>9U</v>
      </c>
      <c r="F4871" s="151" t="str">
        <f>INDEX(Variables[Variable],MATCH(Systematic[[#This Row],[VariableIndex]],Variables[Index],0))</f>
        <v>Specific flux (mt)</v>
      </c>
      <c r="G4871" s="134">
        <f>Systematic[[#This Row],[Sample]]*1000000+Systematic[[#This Row],[SubSample]]*10000+Systematic[[#This Row],[VariableIndex]]</f>
        <v>13020005</v>
      </c>
      <c r="H4871" s="134">
        <f>Systematic[[#This Row],[SampleVariableLabel]]+100*Systematic[[#This Row],[State]]</f>
        <v>13020905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13</v>
      </c>
      <c r="B4872" s="1">
        <f t="shared" si="229"/>
        <v>2</v>
      </c>
      <c r="C4872" s="1">
        <f>IF(Systematic[[#This Row],[VariableIndex]]&gt;1,C4871,IF(C4871+1=StepsPerSubsample,0,C4871+1))</f>
        <v>9</v>
      </c>
      <c r="D4872" s="1">
        <f t="shared" si="230"/>
        <v>6</v>
      </c>
      <c r="E4872" s="1" t="str">
        <f>INDEX(Protocol[Mark],MATCH(C4872,Protocol[Step],0))</f>
        <v>9U</v>
      </c>
      <c r="F4872" s="151" t="str">
        <f>INDEX(Variables[Variable],MATCH(Systematic[[#This Row],[VariableIndex]],Variables[Index],0))</f>
        <v>FCR (mt: ROX-corr.)</v>
      </c>
      <c r="G4872" s="134">
        <f>Systematic[[#This Row],[Sample]]*1000000+Systematic[[#This Row],[SubSample]]*10000+Systematic[[#This Row],[VariableIndex]]</f>
        <v>13020006</v>
      </c>
      <c r="H4872" s="134">
        <f>Systematic[[#This Row],[SampleVariableLabel]]+100*Systematic[[#This Row],[State]]</f>
        <v>13020906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13</v>
      </c>
      <c r="B4873" s="1">
        <f t="shared" si="229"/>
        <v>2</v>
      </c>
      <c r="C4873" s="1">
        <f>IF(Systematic[[#This Row],[VariableIndex]]&gt;1,C4872,IF(C4872+1=StepsPerSubsample,0,C4872+1))</f>
        <v>9</v>
      </c>
      <c r="D4873" s="1">
        <f t="shared" si="230"/>
        <v>7</v>
      </c>
      <c r="E4873" s="1" t="str">
        <f>INDEX(Protocol[Mark],MATCH(C4873,Protocol[Step],0))</f>
        <v>9U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13020007</v>
      </c>
      <c r="H4873" s="134">
        <f>Systematic[[#This Row],[SampleVariableLabel]]+100*Systematic[[#This Row],[State]]</f>
        <v>13020907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13</v>
      </c>
      <c r="B4874" s="1">
        <f t="shared" si="229"/>
        <v>2</v>
      </c>
      <c r="C4874" s="1">
        <f>IF(Systematic[[#This Row],[VariableIndex]]&gt;1,C4873,IF(C4873+1=StepsPerSubsample,0,C4873+1))</f>
        <v>10</v>
      </c>
      <c r="D4874" s="1">
        <f t="shared" si="230"/>
        <v>1</v>
      </c>
      <c r="E4874" s="1" t="str">
        <f>INDEX(Protocol[Mark],MATCH(C4874,Protocol[Step],0))</f>
        <v>9c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13020001</v>
      </c>
      <c r="H4874" s="134">
        <f>Systematic[[#This Row],[SampleVariableLabel]]+100*Systematic[[#This Row],[State]]</f>
        <v>13021001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13</v>
      </c>
      <c r="B4875" s="1">
        <f t="shared" si="229"/>
        <v>2</v>
      </c>
      <c r="C4875" s="1">
        <f>IF(Systematic[[#This Row],[VariableIndex]]&gt;1,C4874,IF(C4874+1=StepsPerSubsample,0,C4874+1))</f>
        <v>10</v>
      </c>
      <c r="D4875" s="1">
        <f t="shared" si="230"/>
        <v>2</v>
      </c>
      <c r="E4875" s="1" t="str">
        <f>INDEX(Protocol[Mark],MATCH(C4875,Protocol[Step],0))</f>
        <v>9c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13020002</v>
      </c>
      <c r="H4875" s="134">
        <f>Systematic[[#This Row],[SampleVariableLabel]]+100*Systematic[[#This Row],[State]]</f>
        <v>13021002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13</v>
      </c>
      <c r="B4876" s="1">
        <f t="shared" si="229"/>
        <v>2</v>
      </c>
      <c r="C4876" s="1">
        <f>IF(Systematic[[#This Row],[VariableIndex]]&gt;1,C4875,IF(C4875+1=StepsPerSubsample,0,C4875+1))</f>
        <v>10</v>
      </c>
      <c r="D4876" s="1">
        <f t="shared" si="230"/>
        <v>3</v>
      </c>
      <c r="E4876" s="1" t="str">
        <f>INDEX(Protocol[Mark],MATCH(C4876,Protocol[Step],0))</f>
        <v>9c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13020003</v>
      </c>
      <c r="H4876" s="134">
        <f>Systematic[[#This Row],[SampleVariableLabel]]+100*Systematic[[#This Row],[State]]</f>
        <v>13021003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13</v>
      </c>
      <c r="B4877" s="1">
        <f t="shared" si="229"/>
        <v>2</v>
      </c>
      <c r="C4877" s="1">
        <f>IF(Systematic[[#This Row],[VariableIndex]]&gt;1,C4876,IF(C4876+1=StepsPerSubsample,0,C4876+1))</f>
        <v>10</v>
      </c>
      <c r="D4877" s="1">
        <f t="shared" si="230"/>
        <v>4</v>
      </c>
      <c r="E4877" s="1" t="str">
        <f>INDEX(Protocol[Mark],MATCH(C4877,Protocol[Step],0))</f>
        <v>9c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13020004</v>
      </c>
      <c r="H4877" s="134">
        <f>Systematic[[#This Row],[SampleVariableLabel]]+100*Systematic[[#This Row],[State]]</f>
        <v>13021004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13</v>
      </c>
      <c r="B4878" s="1">
        <f t="shared" si="229"/>
        <v>2</v>
      </c>
      <c r="C4878" s="1">
        <f>IF(Systematic[[#This Row],[VariableIndex]]&gt;1,C4877,IF(C4877+1=StepsPerSubsample,0,C4877+1))</f>
        <v>10</v>
      </c>
      <c r="D4878" s="1">
        <f t="shared" si="230"/>
        <v>5</v>
      </c>
      <c r="E4878" s="1" t="str">
        <f>INDEX(Protocol[Mark],MATCH(C4878,Protocol[Step],0))</f>
        <v>9c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13020005</v>
      </c>
      <c r="H4878" s="134">
        <f>Systematic[[#This Row],[SampleVariableLabel]]+100*Systematic[[#This Row],[State]]</f>
        <v>13021005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13</v>
      </c>
      <c r="B4879" s="1">
        <f t="shared" si="229"/>
        <v>2</v>
      </c>
      <c r="C4879" s="1">
        <f>IF(Systematic[[#This Row],[VariableIndex]]&gt;1,C4878,IF(C4878+1=StepsPerSubsample,0,C4878+1))</f>
        <v>10</v>
      </c>
      <c r="D4879" s="1">
        <f t="shared" si="230"/>
        <v>6</v>
      </c>
      <c r="E4879" s="1" t="str">
        <f>INDEX(Protocol[Mark],MATCH(C4879,Protocol[Step],0))</f>
        <v>9c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13020006</v>
      </c>
      <c r="H4879" s="134">
        <f>Systematic[[#This Row],[SampleVariableLabel]]+100*Systematic[[#This Row],[State]]</f>
        <v>13021006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13</v>
      </c>
      <c r="B4880" s="1">
        <f t="shared" si="229"/>
        <v>2</v>
      </c>
      <c r="C4880" s="1">
        <f>IF(Systematic[[#This Row],[VariableIndex]]&gt;1,C4879,IF(C4879+1=StepsPerSubsample,0,C4879+1))</f>
        <v>10</v>
      </c>
      <c r="D4880" s="1">
        <f t="shared" si="230"/>
        <v>7</v>
      </c>
      <c r="E4880" s="1" t="str">
        <f>INDEX(Protocol[Mark],MATCH(C4880,Protocol[Step],0))</f>
        <v>9c</v>
      </c>
      <c r="F4880" s="151" t="str">
        <f>INDEX(Variables[Variable],MATCH(Systematic[[#This Row],[VariableIndex]],Variables[Index],0))</f>
        <v>FCR (mt: ROX-corr.)</v>
      </c>
      <c r="G4880" s="134">
        <f>Systematic[[#This Row],[Sample]]*1000000+Systematic[[#This Row],[SubSample]]*10000+Systematic[[#This Row],[VariableIndex]]</f>
        <v>13020007</v>
      </c>
      <c r="H4880" s="134">
        <f>Systematic[[#This Row],[SampleVariableLabel]]+100*Systematic[[#This Row],[State]]</f>
        <v>13021007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13</v>
      </c>
      <c r="B4881" s="1">
        <f t="shared" si="229"/>
        <v>2</v>
      </c>
      <c r="C4881" s="1">
        <f>IF(Systematic[[#This Row],[VariableIndex]]&gt;1,C4880,IF(C4880+1=StepsPerSubsample,0,C4880+1))</f>
        <v>11</v>
      </c>
      <c r="D4881" s="1">
        <f t="shared" si="230"/>
        <v>1</v>
      </c>
      <c r="E4881" s="1" t="str">
        <f>INDEX(Protocol[Mark],MATCH(C4881,Protocol[Step],0))</f>
        <v>10Ama</v>
      </c>
      <c r="F4881" s="151" t="str">
        <f>INDEX(Variables[Variable],MATCH(Systematic[[#This Row],[VariableIndex]],Variables[Index],0))</f>
        <v>O2 concentration</v>
      </c>
      <c r="G4881" s="134">
        <f>Systematic[[#This Row],[Sample]]*1000000+Systematic[[#This Row],[SubSample]]*10000+Systematic[[#This Row],[VariableIndex]]</f>
        <v>13020001</v>
      </c>
      <c r="H4881" s="134">
        <f>Systematic[[#This Row],[SampleVariableLabel]]+100*Systematic[[#This Row],[State]]</f>
        <v>13021101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13</v>
      </c>
      <c r="B4882" s="1">
        <f t="shared" si="229"/>
        <v>2</v>
      </c>
      <c r="C4882" s="1">
        <f>IF(Systematic[[#This Row],[VariableIndex]]&gt;1,C4881,IF(C4881+1=StepsPerSubsample,0,C4881+1))</f>
        <v>11</v>
      </c>
      <c r="D4882" s="1">
        <f t="shared" si="230"/>
        <v>2</v>
      </c>
      <c r="E4882" s="1" t="str">
        <f>INDEX(Protocol[Mark],MATCH(C4882,Protocol[Step],0))</f>
        <v>10Ama</v>
      </c>
      <c r="F4882" s="151" t="str">
        <f>INDEX(Variables[Variable],MATCH(Systematic[[#This Row],[VariableIndex]],Variables[Index],0))</f>
        <v>O2 flux per volume</v>
      </c>
      <c r="G4882" s="134">
        <f>Systematic[[#This Row],[Sample]]*1000000+Systematic[[#This Row],[SubSample]]*10000+Systematic[[#This Row],[VariableIndex]]</f>
        <v>13020002</v>
      </c>
      <c r="H4882" s="134">
        <f>Systematic[[#This Row],[SampleVariableLabel]]+100*Systematic[[#This Row],[State]]</f>
        <v>13021102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13</v>
      </c>
      <c r="B4883" s="1">
        <f t="shared" si="229"/>
        <v>2</v>
      </c>
      <c r="C4883" s="1">
        <f>IF(Systematic[[#This Row],[VariableIndex]]&gt;1,C4882,IF(C4882+1=StepsPerSubsample,0,C4882+1))</f>
        <v>11</v>
      </c>
      <c r="D4883" s="1">
        <f t="shared" si="230"/>
        <v>3</v>
      </c>
      <c r="E4883" s="1" t="str">
        <f>INDEX(Protocol[Mark],MATCH(C4883,Protocol[Step],0))</f>
        <v>10Ama</v>
      </c>
      <c r="F4883" s="151" t="str">
        <f>INDEX(Variables[Variable],MATCH(Systematic[[#This Row],[VariableIndex]],Variables[Index],0))</f>
        <v>Specific flux</v>
      </c>
      <c r="G4883" s="134">
        <f>Systematic[[#This Row],[Sample]]*1000000+Systematic[[#This Row],[SubSample]]*10000+Systematic[[#This Row],[VariableIndex]]</f>
        <v>13020003</v>
      </c>
      <c r="H4883" s="134">
        <f>Systematic[[#This Row],[SampleVariableLabel]]+100*Systematic[[#This Row],[State]]</f>
        <v>13021103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13</v>
      </c>
      <c r="B4884" s="1">
        <f t="shared" si="229"/>
        <v>2</v>
      </c>
      <c r="C4884" s="1">
        <f>IF(Systematic[[#This Row],[VariableIndex]]&gt;1,C4883,IF(C4883+1=StepsPerSubsample,0,C4883+1))</f>
        <v>11</v>
      </c>
      <c r="D4884" s="1">
        <f t="shared" si="230"/>
        <v>4</v>
      </c>
      <c r="E4884" s="1" t="str">
        <f>INDEX(Protocol[Mark],MATCH(C4884,Protocol[Step],0))</f>
        <v>10Ama</v>
      </c>
      <c r="F4884" s="151" t="str">
        <f>INDEX(Variables[Variable],MATCH(Systematic[[#This Row],[VariableIndex]],Variables[Index],0))</f>
        <v>Flux control ratio</v>
      </c>
      <c r="G4884" s="134">
        <f>Systematic[[#This Row],[Sample]]*1000000+Systematic[[#This Row],[SubSample]]*10000+Systematic[[#This Row],[VariableIndex]]</f>
        <v>13020004</v>
      </c>
      <c r="H4884" s="134">
        <f>Systematic[[#This Row],[SampleVariableLabel]]+100*Systematic[[#This Row],[State]]</f>
        <v>13021104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13</v>
      </c>
      <c r="B4885" s="1">
        <f t="shared" si="229"/>
        <v>2</v>
      </c>
      <c r="C4885" s="1">
        <f>IF(Systematic[[#This Row],[VariableIndex]]&gt;1,C4884,IF(C4884+1=StepsPerSubsample,0,C4884+1))</f>
        <v>11</v>
      </c>
      <c r="D4885" s="1">
        <f t="shared" si="230"/>
        <v>5</v>
      </c>
      <c r="E4885" s="1" t="str">
        <f>INDEX(Protocol[Mark],MATCH(C4885,Protocol[Step],0))</f>
        <v>10Ama</v>
      </c>
      <c r="F4885" s="151" t="str">
        <f>INDEX(Variables[Variable],MATCH(Systematic[[#This Row],[VariableIndex]],Variables[Index],0))</f>
        <v>Specific flux (mt)</v>
      </c>
      <c r="G4885" s="134">
        <f>Systematic[[#This Row],[Sample]]*1000000+Systematic[[#This Row],[SubSample]]*10000+Systematic[[#This Row],[VariableIndex]]</f>
        <v>13020005</v>
      </c>
      <c r="H4885" s="134">
        <f>Systematic[[#This Row],[SampleVariableLabel]]+100*Systematic[[#This Row],[State]]</f>
        <v>13021105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13</v>
      </c>
      <c r="B4886" s="1">
        <f t="shared" si="229"/>
        <v>2</v>
      </c>
      <c r="C4886" s="1">
        <f>IF(Systematic[[#This Row],[VariableIndex]]&gt;1,C4885,IF(C4885+1=StepsPerSubsample,0,C4885+1))</f>
        <v>11</v>
      </c>
      <c r="D4886" s="1">
        <f t="shared" si="230"/>
        <v>6</v>
      </c>
      <c r="E4886" s="1" t="str">
        <f>INDEX(Protocol[Mark],MATCH(C4886,Protocol[Step],0))</f>
        <v>10Ama</v>
      </c>
      <c r="F4886" s="151" t="str">
        <f>INDEX(Variables[Variable],MATCH(Systematic[[#This Row],[VariableIndex]],Variables[Index],0))</f>
        <v>FCR (mt: ROX-corr.)</v>
      </c>
      <c r="G4886" s="134">
        <f>Systematic[[#This Row],[Sample]]*1000000+Systematic[[#This Row],[SubSample]]*10000+Systematic[[#This Row],[VariableIndex]]</f>
        <v>13020006</v>
      </c>
      <c r="H4886" s="134">
        <f>Systematic[[#This Row],[SampleVariableLabel]]+100*Systematic[[#This Row],[State]]</f>
        <v>13021106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13</v>
      </c>
      <c r="B4887" s="1">
        <f t="shared" si="229"/>
        <v>2</v>
      </c>
      <c r="C4887" s="1">
        <f>IF(Systematic[[#This Row],[VariableIndex]]&gt;1,C4886,IF(C4886+1=StepsPerSubsample,0,C4886+1))</f>
        <v>11</v>
      </c>
      <c r="D4887" s="1">
        <f t="shared" si="230"/>
        <v>7</v>
      </c>
      <c r="E4887" s="1" t="str">
        <f>INDEX(Protocol[Mark],MATCH(C4887,Protocol[Step],0))</f>
        <v>10Ama</v>
      </c>
      <c r="F4887" s="151" t="str">
        <f>INDEX(Variables[Variable],MATCH(Systematic[[#This Row],[VariableIndex]],Variables[Index],0))</f>
        <v>FCR (mt: ROX-corr.)</v>
      </c>
      <c r="G4887" s="134">
        <f>Systematic[[#This Row],[Sample]]*1000000+Systematic[[#This Row],[SubSample]]*10000+Systematic[[#This Row],[VariableIndex]]</f>
        <v>13020007</v>
      </c>
      <c r="H4887" s="134">
        <f>Systematic[[#This Row],[SampleVariableLabel]]+100*Systematic[[#This Row],[State]]</f>
        <v>13021107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13</v>
      </c>
      <c r="B4888" s="1">
        <f t="shared" si="229"/>
        <v>2</v>
      </c>
      <c r="C4888" s="1">
        <f>IF(Systematic[[#This Row],[VariableIndex]]&gt;1,C4887,IF(C4887+1=StepsPerSubsample,0,C4887+1))</f>
        <v>12</v>
      </c>
      <c r="D4888" s="1">
        <f t="shared" si="230"/>
        <v>1</v>
      </c>
      <c r="E4888" s="1" t="str">
        <f>INDEX(Protocol[Mark],MATCH(C4888,Protocol[Step],0))</f>
        <v>11AsTm</v>
      </c>
      <c r="F4888" s="151" t="str">
        <f>INDEX(Variables[Variable],MATCH(Systematic[[#This Row],[VariableIndex]],Variables[Index],0))</f>
        <v>O2 concentration</v>
      </c>
      <c r="G4888" s="134">
        <f>Systematic[[#This Row],[Sample]]*1000000+Systematic[[#This Row],[SubSample]]*10000+Systematic[[#This Row],[VariableIndex]]</f>
        <v>13020001</v>
      </c>
      <c r="H4888" s="134">
        <f>Systematic[[#This Row],[SampleVariableLabel]]+100*Systematic[[#This Row],[State]]</f>
        <v>13021201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13</v>
      </c>
      <c r="B4889" s="1">
        <f t="shared" si="229"/>
        <v>2</v>
      </c>
      <c r="C4889" s="1">
        <f>IF(Systematic[[#This Row],[VariableIndex]]&gt;1,C4888,IF(C4888+1=StepsPerSubsample,0,C4888+1))</f>
        <v>12</v>
      </c>
      <c r="D4889" s="1">
        <f t="shared" si="230"/>
        <v>2</v>
      </c>
      <c r="E4889" s="1" t="str">
        <f>INDEX(Protocol[Mark],MATCH(C4889,Protocol[Step],0))</f>
        <v>11AsTm</v>
      </c>
      <c r="F4889" s="151" t="str">
        <f>INDEX(Variables[Variable],MATCH(Systematic[[#This Row],[VariableIndex]],Variables[Index],0))</f>
        <v>O2 flux per volume</v>
      </c>
      <c r="G4889" s="134">
        <f>Systematic[[#This Row],[Sample]]*1000000+Systematic[[#This Row],[SubSample]]*10000+Systematic[[#This Row],[VariableIndex]]</f>
        <v>13020002</v>
      </c>
      <c r="H4889" s="134">
        <f>Systematic[[#This Row],[SampleVariableLabel]]+100*Systematic[[#This Row],[State]]</f>
        <v>13021202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13</v>
      </c>
      <c r="B4890" s="1">
        <f t="shared" si="229"/>
        <v>2</v>
      </c>
      <c r="C4890" s="1">
        <f>IF(Systematic[[#This Row],[VariableIndex]]&gt;1,C4889,IF(C4889+1=StepsPerSubsample,0,C4889+1))</f>
        <v>12</v>
      </c>
      <c r="D4890" s="1">
        <f t="shared" si="230"/>
        <v>3</v>
      </c>
      <c r="E4890" s="1" t="str">
        <f>INDEX(Protocol[Mark],MATCH(C4890,Protocol[Step],0))</f>
        <v>11AsTm</v>
      </c>
      <c r="F4890" s="151" t="str">
        <f>INDEX(Variables[Variable],MATCH(Systematic[[#This Row],[VariableIndex]],Variables[Index],0))</f>
        <v>Specific flux</v>
      </c>
      <c r="G4890" s="134">
        <f>Systematic[[#This Row],[Sample]]*1000000+Systematic[[#This Row],[SubSample]]*10000+Systematic[[#This Row],[VariableIndex]]</f>
        <v>13020003</v>
      </c>
      <c r="H4890" s="134">
        <f>Systematic[[#This Row],[SampleVariableLabel]]+100*Systematic[[#This Row],[State]]</f>
        <v>13021203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13</v>
      </c>
      <c r="B4891" s="1">
        <f t="shared" si="229"/>
        <v>2</v>
      </c>
      <c r="C4891" s="1">
        <f>IF(Systematic[[#This Row],[VariableIndex]]&gt;1,C4890,IF(C4890+1=StepsPerSubsample,0,C4890+1))</f>
        <v>12</v>
      </c>
      <c r="D4891" s="1">
        <f t="shared" si="230"/>
        <v>4</v>
      </c>
      <c r="E4891" s="1" t="str">
        <f>INDEX(Protocol[Mark],MATCH(C4891,Protocol[Step],0))</f>
        <v>11AsTm</v>
      </c>
      <c r="F4891" s="151" t="str">
        <f>INDEX(Variables[Variable],MATCH(Systematic[[#This Row],[VariableIndex]],Variables[Index],0))</f>
        <v>Flux control ratio</v>
      </c>
      <c r="G4891" s="134">
        <f>Systematic[[#This Row],[Sample]]*1000000+Systematic[[#This Row],[SubSample]]*10000+Systematic[[#This Row],[VariableIndex]]</f>
        <v>13020004</v>
      </c>
      <c r="H4891" s="134">
        <f>Systematic[[#This Row],[SampleVariableLabel]]+100*Systematic[[#This Row],[State]]</f>
        <v>13021204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13</v>
      </c>
      <c r="B4892" s="1">
        <f t="shared" si="229"/>
        <v>2</v>
      </c>
      <c r="C4892" s="1">
        <f>IF(Systematic[[#This Row],[VariableIndex]]&gt;1,C4891,IF(C4891+1=StepsPerSubsample,0,C4891+1))</f>
        <v>12</v>
      </c>
      <c r="D4892" s="1">
        <f t="shared" si="230"/>
        <v>5</v>
      </c>
      <c r="E4892" s="1" t="str">
        <f>INDEX(Protocol[Mark],MATCH(C4892,Protocol[Step],0))</f>
        <v>11AsTm</v>
      </c>
      <c r="F4892" s="151" t="str">
        <f>INDEX(Variables[Variable],MATCH(Systematic[[#This Row],[VariableIndex]],Variables[Index],0))</f>
        <v>Specific flux (mt)</v>
      </c>
      <c r="G4892" s="134">
        <f>Systematic[[#This Row],[Sample]]*1000000+Systematic[[#This Row],[SubSample]]*10000+Systematic[[#This Row],[VariableIndex]]</f>
        <v>13020005</v>
      </c>
      <c r="H4892" s="134">
        <f>Systematic[[#This Row],[SampleVariableLabel]]+100*Systematic[[#This Row],[State]]</f>
        <v>13021205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13</v>
      </c>
      <c r="B4893" s="1">
        <f t="shared" si="229"/>
        <v>2</v>
      </c>
      <c r="C4893" s="1">
        <f>IF(Systematic[[#This Row],[VariableIndex]]&gt;1,C4892,IF(C4892+1=StepsPerSubsample,0,C4892+1))</f>
        <v>12</v>
      </c>
      <c r="D4893" s="1">
        <f t="shared" si="230"/>
        <v>6</v>
      </c>
      <c r="E4893" s="1" t="str">
        <f>INDEX(Protocol[Mark],MATCH(C4893,Protocol[Step],0))</f>
        <v>11AsTm</v>
      </c>
      <c r="F4893" s="151" t="str">
        <f>INDEX(Variables[Variable],MATCH(Systematic[[#This Row],[VariableIndex]],Variables[Index],0))</f>
        <v>FCR (mt: ROX-corr.)</v>
      </c>
      <c r="G4893" s="134">
        <f>Systematic[[#This Row],[Sample]]*1000000+Systematic[[#This Row],[SubSample]]*10000+Systematic[[#This Row],[VariableIndex]]</f>
        <v>13020006</v>
      </c>
      <c r="H4893" s="134">
        <f>Systematic[[#This Row],[SampleVariableLabel]]+100*Systematic[[#This Row],[State]]</f>
        <v>13021206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13</v>
      </c>
      <c r="B4894" s="1">
        <f t="shared" si="229"/>
        <v>2</v>
      </c>
      <c r="C4894" s="1">
        <f>IF(Systematic[[#This Row],[VariableIndex]]&gt;1,C4893,IF(C4893+1=StepsPerSubsample,0,C4893+1))</f>
        <v>12</v>
      </c>
      <c r="D4894" s="1">
        <f t="shared" si="230"/>
        <v>7</v>
      </c>
      <c r="E4894" s="1" t="str">
        <f>INDEX(Protocol[Mark],MATCH(C4894,Protocol[Step],0))</f>
        <v>11AsTm</v>
      </c>
      <c r="F4894" s="151" t="str">
        <f>INDEX(Variables[Variable],MATCH(Systematic[[#This Row],[VariableIndex]],Variables[Index],0))</f>
        <v>FCR (mt: ROX-corr.)</v>
      </c>
      <c r="G4894" s="134">
        <f>Systematic[[#This Row],[Sample]]*1000000+Systematic[[#This Row],[SubSample]]*10000+Systematic[[#This Row],[VariableIndex]]</f>
        <v>13020007</v>
      </c>
      <c r="H4894" s="134">
        <f>Systematic[[#This Row],[SampleVariableLabel]]+100*Systematic[[#This Row],[State]]</f>
        <v>13021207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13</v>
      </c>
      <c r="B4895" s="1">
        <f t="shared" si="229"/>
        <v>2</v>
      </c>
      <c r="C4895" s="1">
        <f>IF(Systematic[[#This Row],[VariableIndex]]&gt;1,C4894,IF(C4894+1=StepsPerSubsample,0,C4894+1))</f>
        <v>13</v>
      </c>
      <c r="D4895" s="1">
        <f t="shared" si="230"/>
        <v>1</v>
      </c>
      <c r="E4895" s="1" t="str">
        <f>INDEX(Protocol[Mark],MATCH(C4895,Protocol[Step],0))</f>
        <v>12Azd</v>
      </c>
      <c r="F4895" s="151" t="str">
        <f>INDEX(Variables[Variable],MATCH(Systematic[[#This Row],[VariableIndex]],Variables[Index],0))</f>
        <v>O2 concentration</v>
      </c>
      <c r="G4895" s="134">
        <f>Systematic[[#This Row],[Sample]]*1000000+Systematic[[#This Row],[SubSample]]*10000+Systematic[[#This Row],[VariableIndex]]</f>
        <v>13020001</v>
      </c>
      <c r="H4895" s="134">
        <f>Systematic[[#This Row],[SampleVariableLabel]]+100*Systematic[[#This Row],[State]]</f>
        <v>13021301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13</v>
      </c>
      <c r="B4896" s="1">
        <f t="shared" si="229"/>
        <v>2</v>
      </c>
      <c r="C4896" s="1">
        <f>IF(Systematic[[#This Row],[VariableIndex]]&gt;1,C4895,IF(C4895+1=StepsPerSubsample,0,C4895+1))</f>
        <v>13</v>
      </c>
      <c r="D4896" s="1">
        <f t="shared" si="230"/>
        <v>2</v>
      </c>
      <c r="E4896" s="1" t="str">
        <f>INDEX(Protocol[Mark],MATCH(C4896,Protocol[Step],0))</f>
        <v>12Azd</v>
      </c>
      <c r="F4896" s="151" t="str">
        <f>INDEX(Variables[Variable],MATCH(Systematic[[#This Row],[VariableIndex]],Variables[Index],0))</f>
        <v>O2 flux per volume</v>
      </c>
      <c r="G4896" s="134">
        <f>Systematic[[#This Row],[Sample]]*1000000+Systematic[[#This Row],[SubSample]]*10000+Systematic[[#This Row],[VariableIndex]]</f>
        <v>13020002</v>
      </c>
      <c r="H4896" s="134">
        <f>Systematic[[#This Row],[SampleVariableLabel]]+100*Systematic[[#This Row],[State]]</f>
        <v>13021302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13</v>
      </c>
      <c r="B4897" s="1">
        <f t="shared" si="229"/>
        <v>2</v>
      </c>
      <c r="C4897" s="1">
        <f>IF(Systematic[[#This Row],[VariableIndex]]&gt;1,C4896,IF(C4896+1=StepsPerSubsample,0,C4896+1))</f>
        <v>13</v>
      </c>
      <c r="D4897" s="1">
        <f t="shared" si="230"/>
        <v>3</v>
      </c>
      <c r="E4897" s="1" t="str">
        <f>INDEX(Protocol[Mark],MATCH(C4897,Protocol[Step],0))</f>
        <v>12Azd</v>
      </c>
      <c r="F4897" s="151" t="str">
        <f>INDEX(Variables[Variable],MATCH(Systematic[[#This Row],[VariableIndex]],Variables[Index],0))</f>
        <v>Specific flux</v>
      </c>
      <c r="G4897" s="134">
        <f>Systematic[[#This Row],[Sample]]*1000000+Systematic[[#This Row],[SubSample]]*10000+Systematic[[#This Row],[VariableIndex]]</f>
        <v>13020003</v>
      </c>
      <c r="H4897" s="134">
        <f>Systematic[[#This Row],[SampleVariableLabel]]+100*Systematic[[#This Row],[State]]</f>
        <v>13021303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13</v>
      </c>
      <c r="B4898" s="1">
        <f t="shared" si="229"/>
        <v>2</v>
      </c>
      <c r="C4898" s="1">
        <f>IF(Systematic[[#This Row],[VariableIndex]]&gt;1,C4897,IF(C4897+1=StepsPerSubsample,0,C4897+1))</f>
        <v>13</v>
      </c>
      <c r="D4898" s="1">
        <f t="shared" si="230"/>
        <v>4</v>
      </c>
      <c r="E4898" s="1" t="str">
        <f>INDEX(Protocol[Mark],MATCH(C4898,Protocol[Step],0))</f>
        <v>12Azd</v>
      </c>
      <c r="F4898" s="151" t="str">
        <f>INDEX(Variables[Variable],MATCH(Systematic[[#This Row],[VariableIndex]],Variables[Index],0))</f>
        <v>Flux control ratio</v>
      </c>
      <c r="G4898" s="134">
        <f>Systematic[[#This Row],[Sample]]*1000000+Systematic[[#This Row],[SubSample]]*10000+Systematic[[#This Row],[VariableIndex]]</f>
        <v>13020004</v>
      </c>
      <c r="H4898" s="134">
        <f>Systematic[[#This Row],[SampleVariableLabel]]+100*Systematic[[#This Row],[State]]</f>
        <v>13021304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13</v>
      </c>
      <c r="B4899" s="1">
        <f t="shared" si="229"/>
        <v>2</v>
      </c>
      <c r="C4899" s="1">
        <f>IF(Systematic[[#This Row],[VariableIndex]]&gt;1,C4898,IF(C4898+1=StepsPerSubsample,0,C4898+1))</f>
        <v>13</v>
      </c>
      <c r="D4899" s="1">
        <f t="shared" si="230"/>
        <v>5</v>
      </c>
      <c r="E4899" s="1" t="str">
        <f>INDEX(Protocol[Mark],MATCH(C4899,Protocol[Step],0))</f>
        <v>12Azd</v>
      </c>
      <c r="F4899" s="151" t="str">
        <f>INDEX(Variables[Variable],MATCH(Systematic[[#This Row],[VariableIndex]],Variables[Index],0))</f>
        <v>Specific flux (mt)</v>
      </c>
      <c r="G4899" s="134">
        <f>Systematic[[#This Row],[Sample]]*1000000+Systematic[[#This Row],[SubSample]]*10000+Systematic[[#This Row],[VariableIndex]]</f>
        <v>13020005</v>
      </c>
      <c r="H4899" s="134">
        <f>Systematic[[#This Row],[SampleVariableLabel]]+100*Systematic[[#This Row],[State]]</f>
        <v>13021305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13</v>
      </c>
      <c r="B4900" s="1">
        <f t="shared" si="229"/>
        <v>2</v>
      </c>
      <c r="C4900" s="1">
        <f>IF(Systematic[[#This Row],[VariableIndex]]&gt;1,C4899,IF(C4899+1=StepsPerSubsample,0,C4899+1))</f>
        <v>13</v>
      </c>
      <c r="D4900" s="1">
        <f t="shared" si="230"/>
        <v>6</v>
      </c>
      <c r="E4900" s="1" t="str">
        <f>INDEX(Protocol[Mark],MATCH(C4900,Protocol[Step],0))</f>
        <v>12Azd</v>
      </c>
      <c r="F4900" s="151" t="str">
        <f>INDEX(Variables[Variable],MATCH(Systematic[[#This Row],[VariableIndex]],Variables[Index],0))</f>
        <v>FCR (mt: ROX-corr.)</v>
      </c>
      <c r="G4900" s="134">
        <f>Systematic[[#This Row],[Sample]]*1000000+Systematic[[#This Row],[SubSample]]*10000+Systematic[[#This Row],[VariableIndex]]</f>
        <v>13020006</v>
      </c>
      <c r="H4900" s="134">
        <f>Systematic[[#This Row],[SampleVariableLabel]]+100*Systematic[[#This Row],[State]]</f>
        <v>13021306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13</v>
      </c>
      <c r="B4901" s="1">
        <f t="shared" si="229"/>
        <v>2</v>
      </c>
      <c r="C4901" s="1">
        <f>IF(Systematic[[#This Row],[VariableIndex]]&gt;1,C4900,IF(C4900+1=StepsPerSubsample,0,C4900+1))</f>
        <v>13</v>
      </c>
      <c r="D4901" s="1">
        <f t="shared" si="230"/>
        <v>7</v>
      </c>
      <c r="E4901" s="1" t="str">
        <f>INDEX(Protocol[Mark],MATCH(C4901,Protocol[Step],0))</f>
        <v>12Azd</v>
      </c>
      <c r="F4901" s="151" t="str">
        <f>INDEX(Variables[Variable],MATCH(Systematic[[#This Row],[VariableIndex]],Variables[Index],0))</f>
        <v>FCR (mt: ROX-corr.)</v>
      </c>
      <c r="G4901" s="134">
        <f>Systematic[[#This Row],[Sample]]*1000000+Systematic[[#This Row],[SubSample]]*10000+Systematic[[#This Row],[VariableIndex]]</f>
        <v>13020007</v>
      </c>
      <c r="H4901" s="134">
        <f>Systematic[[#This Row],[SampleVariableLabel]]+100*Systematic[[#This Row],[State]]</f>
        <v>13021307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13</v>
      </c>
      <c r="B4902" s="1">
        <f t="shared" si="229"/>
        <v>3</v>
      </c>
      <c r="C4902" s="1">
        <f>IF(Systematic[[#This Row],[VariableIndex]]&gt;1,C4901,IF(C4901+1=StepsPerSubsample,0,C4901+1))</f>
        <v>0</v>
      </c>
      <c r="D4902" s="1">
        <f t="shared" si="230"/>
        <v>1</v>
      </c>
      <c r="E4902" s="1" t="str">
        <f>INDEX(Protocol[Mark],MATCH(C4902,Protocol[Step],0))</f>
        <v>1ce</v>
      </c>
      <c r="F4902" s="151" t="str">
        <f>INDEX(Variables[Variable],MATCH(Systematic[[#This Row],[VariableIndex]],Variables[Index],0))</f>
        <v>O2 concentration</v>
      </c>
      <c r="G4902" s="134">
        <f>Systematic[[#This Row],[Sample]]*1000000+Systematic[[#This Row],[SubSample]]*10000+Systematic[[#This Row],[VariableIndex]]</f>
        <v>13030001</v>
      </c>
      <c r="H4902" s="134">
        <f>Systematic[[#This Row],[SampleVariableLabel]]+100*Systematic[[#This Row],[State]]</f>
        <v>13030001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13</v>
      </c>
      <c r="B4903" s="1">
        <f t="shared" si="229"/>
        <v>3</v>
      </c>
      <c r="C4903" s="1">
        <f>IF(Systematic[[#This Row],[VariableIndex]]&gt;1,C4902,IF(C4902+1=StepsPerSubsample,0,C4902+1))</f>
        <v>0</v>
      </c>
      <c r="D4903" s="1">
        <f t="shared" si="230"/>
        <v>2</v>
      </c>
      <c r="E4903" s="1" t="str">
        <f>INDEX(Protocol[Mark],MATCH(C4903,Protocol[Step],0))</f>
        <v>1ce</v>
      </c>
      <c r="F4903" s="151" t="str">
        <f>INDEX(Variables[Variable],MATCH(Systematic[[#This Row],[VariableIndex]],Variables[Index],0))</f>
        <v>O2 flux per volume</v>
      </c>
      <c r="G4903" s="134">
        <f>Systematic[[#This Row],[Sample]]*1000000+Systematic[[#This Row],[SubSample]]*10000+Systematic[[#This Row],[VariableIndex]]</f>
        <v>13030002</v>
      </c>
      <c r="H4903" s="134">
        <f>Systematic[[#This Row],[SampleVariableLabel]]+100*Systematic[[#This Row],[State]]</f>
        <v>13030002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13</v>
      </c>
      <c r="B4904" s="1">
        <f t="shared" si="229"/>
        <v>3</v>
      </c>
      <c r="C4904" s="1">
        <f>IF(Systematic[[#This Row],[VariableIndex]]&gt;1,C4903,IF(C4903+1=StepsPerSubsample,0,C4903+1))</f>
        <v>0</v>
      </c>
      <c r="D4904" s="1">
        <f t="shared" si="230"/>
        <v>3</v>
      </c>
      <c r="E4904" s="1" t="str">
        <f>INDEX(Protocol[Mark],MATCH(C4904,Protocol[Step],0))</f>
        <v>1ce</v>
      </c>
      <c r="F4904" s="151" t="str">
        <f>INDEX(Variables[Variable],MATCH(Systematic[[#This Row],[VariableIndex]],Variables[Index],0))</f>
        <v>Specific flux</v>
      </c>
      <c r="G4904" s="134">
        <f>Systematic[[#This Row],[Sample]]*1000000+Systematic[[#This Row],[SubSample]]*10000+Systematic[[#This Row],[VariableIndex]]</f>
        <v>13030003</v>
      </c>
      <c r="H4904" s="134">
        <f>Systematic[[#This Row],[SampleVariableLabel]]+100*Systematic[[#This Row],[State]]</f>
        <v>13030003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13</v>
      </c>
      <c r="B4905" s="1">
        <f t="shared" ref="B4905:B4968" si="232">IF(OR(C4905&gt;0,D4905&gt;1),B4904,IF(B4904=SubsamplesPerSample,1,B4904+1))</f>
        <v>3</v>
      </c>
      <c r="C4905" s="1">
        <f>IF(Systematic[[#This Row],[VariableIndex]]&gt;1,C4904,IF(C4904+1=StepsPerSubsample,0,C4904+1))</f>
        <v>0</v>
      </c>
      <c r="D4905" s="1">
        <f t="shared" si="230"/>
        <v>4</v>
      </c>
      <c r="E4905" s="1" t="str">
        <f>INDEX(Protocol[Mark],MATCH(C4905,Protocol[Step],0))</f>
        <v>1ce</v>
      </c>
      <c r="F4905" s="151" t="str">
        <f>INDEX(Variables[Variable],MATCH(Systematic[[#This Row],[VariableIndex]],Variables[Index],0))</f>
        <v>Flux control ratio</v>
      </c>
      <c r="G4905" s="134">
        <f>Systematic[[#This Row],[Sample]]*1000000+Systematic[[#This Row],[SubSample]]*10000+Systematic[[#This Row],[VariableIndex]]</f>
        <v>13030004</v>
      </c>
      <c r="H4905" s="134">
        <f>Systematic[[#This Row],[SampleVariableLabel]]+100*Systematic[[#This Row],[State]]</f>
        <v>13030004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13</v>
      </c>
      <c r="B4906" s="1">
        <f t="shared" si="232"/>
        <v>3</v>
      </c>
      <c r="C4906" s="1">
        <f>IF(Systematic[[#This Row],[VariableIndex]]&gt;1,C4905,IF(C4905+1=StepsPerSubsample,0,C4905+1))</f>
        <v>0</v>
      </c>
      <c r="D4906" s="1">
        <f t="shared" si="230"/>
        <v>5</v>
      </c>
      <c r="E4906" s="1" t="str">
        <f>INDEX(Protocol[Mark],MATCH(C4906,Protocol[Step],0))</f>
        <v>1ce</v>
      </c>
      <c r="F4906" s="151" t="str">
        <f>INDEX(Variables[Variable],MATCH(Systematic[[#This Row],[VariableIndex]],Variables[Index],0))</f>
        <v>Specific flux (mt)</v>
      </c>
      <c r="G4906" s="134">
        <f>Systematic[[#This Row],[Sample]]*1000000+Systematic[[#This Row],[SubSample]]*10000+Systematic[[#This Row],[VariableIndex]]</f>
        <v>13030005</v>
      </c>
      <c r="H4906" s="134">
        <f>Systematic[[#This Row],[SampleVariableLabel]]+100*Systematic[[#This Row],[State]]</f>
        <v>13030005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13</v>
      </c>
      <c r="B4907" s="1">
        <f t="shared" si="232"/>
        <v>3</v>
      </c>
      <c r="C4907" s="1">
        <f>IF(Systematic[[#This Row],[VariableIndex]]&gt;1,C4906,IF(C4906+1=StepsPerSubsample,0,C4906+1))</f>
        <v>0</v>
      </c>
      <c r="D4907" s="1">
        <f t="shared" si="230"/>
        <v>6</v>
      </c>
      <c r="E4907" s="1" t="str">
        <f>INDEX(Protocol[Mark],MATCH(C4907,Protocol[Step],0))</f>
        <v>1ce</v>
      </c>
      <c r="F4907" s="151" t="str">
        <f>INDEX(Variables[Variable],MATCH(Systematic[[#This Row],[VariableIndex]],Variables[Index],0))</f>
        <v>FCR (mt: ROX-corr.)</v>
      </c>
      <c r="G4907" s="134">
        <f>Systematic[[#This Row],[Sample]]*1000000+Systematic[[#This Row],[SubSample]]*10000+Systematic[[#This Row],[VariableIndex]]</f>
        <v>13030006</v>
      </c>
      <c r="H4907" s="134">
        <f>Systematic[[#This Row],[SampleVariableLabel]]+100*Systematic[[#This Row],[State]]</f>
        <v>13030006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13</v>
      </c>
      <c r="B4908" s="1">
        <f t="shared" si="232"/>
        <v>3</v>
      </c>
      <c r="C4908" s="1">
        <f>IF(Systematic[[#This Row],[VariableIndex]]&gt;1,C4907,IF(C4907+1=StepsPerSubsample,0,C4907+1))</f>
        <v>0</v>
      </c>
      <c r="D4908" s="1">
        <f t="shared" si="230"/>
        <v>7</v>
      </c>
      <c r="E4908" s="1" t="str">
        <f>INDEX(Protocol[Mark],MATCH(C4908,Protocol[Step],0))</f>
        <v>1ce</v>
      </c>
      <c r="F4908" s="151" t="str">
        <f>INDEX(Variables[Variable],MATCH(Systematic[[#This Row],[VariableIndex]],Variables[Index],0))</f>
        <v>FCR (mt: ROX-corr.)</v>
      </c>
      <c r="G4908" s="134">
        <f>Systematic[[#This Row],[Sample]]*1000000+Systematic[[#This Row],[SubSample]]*10000+Systematic[[#This Row],[VariableIndex]]</f>
        <v>13030007</v>
      </c>
      <c r="H4908" s="134">
        <f>Systematic[[#This Row],[SampleVariableLabel]]+100*Systematic[[#This Row],[State]]</f>
        <v>13030007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13</v>
      </c>
      <c r="B4909" s="1">
        <f t="shared" si="232"/>
        <v>3</v>
      </c>
      <c r="C4909" s="1">
        <f>IF(Systematic[[#This Row],[VariableIndex]]&gt;1,C4908,IF(C4908+1=StepsPerSubsample,0,C4908+1))</f>
        <v>1</v>
      </c>
      <c r="D4909" s="1">
        <f t="shared" si="230"/>
        <v>1</v>
      </c>
      <c r="E4909" s="1" t="str">
        <f>INDEX(Protocol[Mark],MATCH(C4909,Protocol[Step],0))</f>
        <v>2P10</v>
      </c>
      <c r="F4909" s="151" t="str">
        <f>INDEX(Variables[Variable],MATCH(Systematic[[#This Row],[VariableIndex]],Variables[Index],0))</f>
        <v>O2 concentration</v>
      </c>
      <c r="G4909" s="134">
        <f>Systematic[[#This Row],[Sample]]*1000000+Systematic[[#This Row],[SubSample]]*10000+Systematic[[#This Row],[VariableIndex]]</f>
        <v>13030001</v>
      </c>
      <c r="H4909" s="134">
        <f>Systematic[[#This Row],[SampleVariableLabel]]+100*Systematic[[#This Row],[State]]</f>
        <v>13030101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13</v>
      </c>
      <c r="B4910" s="1">
        <f t="shared" si="232"/>
        <v>3</v>
      </c>
      <c r="C4910" s="1">
        <f>IF(Systematic[[#This Row],[VariableIndex]]&gt;1,C4909,IF(C4909+1=StepsPerSubsample,0,C4909+1))</f>
        <v>1</v>
      </c>
      <c r="D4910" s="1">
        <f t="shared" si="230"/>
        <v>2</v>
      </c>
      <c r="E4910" s="1" t="str">
        <f>INDEX(Protocol[Mark],MATCH(C4910,Protocol[Step],0))</f>
        <v>2P10</v>
      </c>
      <c r="F4910" s="151" t="str">
        <f>INDEX(Variables[Variable],MATCH(Systematic[[#This Row],[VariableIndex]],Variables[Index],0))</f>
        <v>O2 flux per volume</v>
      </c>
      <c r="G4910" s="134">
        <f>Systematic[[#This Row],[Sample]]*1000000+Systematic[[#This Row],[SubSample]]*10000+Systematic[[#This Row],[VariableIndex]]</f>
        <v>13030002</v>
      </c>
      <c r="H4910" s="134">
        <f>Systematic[[#This Row],[SampleVariableLabel]]+100*Systematic[[#This Row],[State]]</f>
        <v>13030102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13</v>
      </c>
      <c r="B4911" s="1">
        <f t="shared" si="232"/>
        <v>3</v>
      </c>
      <c r="C4911" s="1">
        <f>IF(Systematic[[#This Row],[VariableIndex]]&gt;1,C4910,IF(C4910+1=StepsPerSubsample,0,C4910+1))</f>
        <v>1</v>
      </c>
      <c r="D4911" s="1">
        <f t="shared" si="230"/>
        <v>3</v>
      </c>
      <c r="E4911" s="1" t="str">
        <f>INDEX(Protocol[Mark],MATCH(C4911,Protocol[Step],0))</f>
        <v>2P10</v>
      </c>
      <c r="F4911" s="151" t="str">
        <f>INDEX(Variables[Variable],MATCH(Systematic[[#This Row],[VariableIndex]],Variables[Index],0))</f>
        <v>Specific flux</v>
      </c>
      <c r="G4911" s="134">
        <f>Systematic[[#This Row],[Sample]]*1000000+Systematic[[#This Row],[SubSample]]*10000+Systematic[[#This Row],[VariableIndex]]</f>
        <v>13030003</v>
      </c>
      <c r="H4911" s="134">
        <f>Systematic[[#This Row],[SampleVariableLabel]]+100*Systematic[[#This Row],[State]]</f>
        <v>13030103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13</v>
      </c>
      <c r="B4912" s="1">
        <f t="shared" si="232"/>
        <v>3</v>
      </c>
      <c r="C4912" s="1">
        <f>IF(Systematic[[#This Row],[VariableIndex]]&gt;1,C4911,IF(C4911+1=StepsPerSubsample,0,C4911+1))</f>
        <v>1</v>
      </c>
      <c r="D4912" s="1">
        <f t="shared" si="230"/>
        <v>4</v>
      </c>
      <c r="E4912" s="1" t="str">
        <f>INDEX(Protocol[Mark],MATCH(C4912,Protocol[Step],0))</f>
        <v>2P10</v>
      </c>
      <c r="F4912" s="151" t="str">
        <f>INDEX(Variables[Variable],MATCH(Systematic[[#This Row],[VariableIndex]],Variables[Index],0))</f>
        <v>Flux control ratio</v>
      </c>
      <c r="G4912" s="134">
        <f>Systematic[[#This Row],[Sample]]*1000000+Systematic[[#This Row],[SubSample]]*10000+Systematic[[#This Row],[VariableIndex]]</f>
        <v>13030004</v>
      </c>
      <c r="H4912" s="134">
        <f>Systematic[[#This Row],[SampleVariableLabel]]+100*Systematic[[#This Row],[State]]</f>
        <v>13030104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13</v>
      </c>
      <c r="B4913" s="1">
        <f t="shared" si="232"/>
        <v>3</v>
      </c>
      <c r="C4913" s="1">
        <f>IF(Systematic[[#This Row],[VariableIndex]]&gt;1,C4912,IF(C4912+1=StepsPerSubsample,0,C4912+1))</f>
        <v>1</v>
      </c>
      <c r="D4913" s="1">
        <f t="shared" si="230"/>
        <v>5</v>
      </c>
      <c r="E4913" s="1" t="str">
        <f>INDEX(Protocol[Mark],MATCH(C4913,Protocol[Step],0))</f>
        <v>2P10</v>
      </c>
      <c r="F4913" s="151" t="str">
        <f>INDEX(Variables[Variable],MATCH(Systematic[[#This Row],[VariableIndex]],Variables[Index],0))</f>
        <v>Specific flux (mt)</v>
      </c>
      <c r="G4913" s="134">
        <f>Systematic[[#This Row],[Sample]]*1000000+Systematic[[#This Row],[SubSample]]*10000+Systematic[[#This Row],[VariableIndex]]</f>
        <v>13030005</v>
      </c>
      <c r="H4913" s="134">
        <f>Systematic[[#This Row],[SampleVariableLabel]]+100*Systematic[[#This Row],[State]]</f>
        <v>13030105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13</v>
      </c>
      <c r="B4914" s="1">
        <f t="shared" si="232"/>
        <v>3</v>
      </c>
      <c r="C4914" s="1">
        <f>IF(Systematic[[#This Row],[VariableIndex]]&gt;1,C4913,IF(C4913+1=StepsPerSubsample,0,C4913+1))</f>
        <v>1</v>
      </c>
      <c r="D4914" s="1">
        <f t="shared" si="230"/>
        <v>6</v>
      </c>
      <c r="E4914" s="1" t="str">
        <f>INDEX(Protocol[Mark],MATCH(C4914,Protocol[Step],0))</f>
        <v>2P10</v>
      </c>
      <c r="F4914" s="151" t="str">
        <f>INDEX(Variables[Variable],MATCH(Systematic[[#This Row],[VariableIndex]],Variables[Index],0))</f>
        <v>FCR (mt: ROX-corr.)</v>
      </c>
      <c r="G4914" s="134">
        <f>Systematic[[#This Row],[Sample]]*1000000+Systematic[[#This Row],[SubSample]]*10000+Systematic[[#This Row],[VariableIndex]]</f>
        <v>13030006</v>
      </c>
      <c r="H4914" s="134">
        <f>Systematic[[#This Row],[SampleVariableLabel]]+100*Systematic[[#This Row],[State]]</f>
        <v>13030106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13</v>
      </c>
      <c r="B4915" s="1">
        <f t="shared" si="232"/>
        <v>3</v>
      </c>
      <c r="C4915" s="1">
        <f>IF(Systematic[[#This Row],[VariableIndex]]&gt;1,C4914,IF(C4914+1=StepsPerSubsample,0,C4914+1))</f>
        <v>1</v>
      </c>
      <c r="D4915" s="1">
        <f t="shared" si="230"/>
        <v>7</v>
      </c>
      <c r="E4915" s="1" t="str">
        <f>INDEX(Protocol[Mark],MATCH(C4915,Protocol[Step],0))</f>
        <v>2P10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13030007</v>
      </c>
      <c r="H4915" s="134">
        <f>Systematic[[#This Row],[SampleVariableLabel]]+100*Systematic[[#This Row],[State]]</f>
        <v>13030107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13</v>
      </c>
      <c r="B4916" s="1">
        <f t="shared" si="232"/>
        <v>3</v>
      </c>
      <c r="C4916" s="1">
        <f>IF(Systematic[[#This Row],[VariableIndex]]&gt;1,C4915,IF(C4915+1=StepsPerSubsample,0,C4915+1))</f>
        <v>2</v>
      </c>
      <c r="D4916" s="1">
        <f t="shared" si="230"/>
        <v>1</v>
      </c>
      <c r="E4916" s="1" t="str">
        <f>INDEX(Protocol[Mark],MATCH(C4916,Protocol[Step],0))</f>
        <v>3Omy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13030001</v>
      </c>
      <c r="H4916" s="134">
        <f>Systematic[[#This Row],[SampleVariableLabel]]+100*Systematic[[#This Row],[State]]</f>
        <v>13030201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13</v>
      </c>
      <c r="B4917" s="1">
        <f t="shared" si="232"/>
        <v>3</v>
      </c>
      <c r="C4917" s="1">
        <f>IF(Systematic[[#This Row],[VariableIndex]]&gt;1,C4916,IF(C4916+1=StepsPerSubsample,0,C4916+1))</f>
        <v>2</v>
      </c>
      <c r="D4917" s="1">
        <f t="shared" si="230"/>
        <v>2</v>
      </c>
      <c r="E4917" s="1" t="str">
        <f>INDEX(Protocol[Mark],MATCH(C4917,Protocol[Step],0))</f>
        <v>3Omy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13030002</v>
      </c>
      <c r="H4917" s="134">
        <f>Systematic[[#This Row],[SampleVariableLabel]]+100*Systematic[[#This Row],[State]]</f>
        <v>13030202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13</v>
      </c>
      <c r="B4918" s="1">
        <f t="shared" si="232"/>
        <v>3</v>
      </c>
      <c r="C4918" s="1">
        <f>IF(Systematic[[#This Row],[VariableIndex]]&gt;1,C4917,IF(C4917+1=StepsPerSubsample,0,C4917+1))</f>
        <v>2</v>
      </c>
      <c r="D4918" s="1">
        <f t="shared" si="230"/>
        <v>3</v>
      </c>
      <c r="E4918" s="1" t="str">
        <f>INDEX(Protocol[Mark],MATCH(C4918,Protocol[Step],0))</f>
        <v>3Omy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13030003</v>
      </c>
      <c r="H4918" s="134">
        <f>Systematic[[#This Row],[SampleVariableLabel]]+100*Systematic[[#This Row],[State]]</f>
        <v>13030203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13</v>
      </c>
      <c r="B4919" s="1">
        <f t="shared" si="232"/>
        <v>3</v>
      </c>
      <c r="C4919" s="1">
        <f>IF(Systematic[[#This Row],[VariableIndex]]&gt;1,C4918,IF(C4918+1=StepsPerSubsample,0,C4918+1))</f>
        <v>2</v>
      </c>
      <c r="D4919" s="1">
        <f t="shared" si="230"/>
        <v>4</v>
      </c>
      <c r="E4919" s="1" t="str">
        <f>INDEX(Protocol[Mark],MATCH(C4919,Protocol[Step],0))</f>
        <v>3Omy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13030004</v>
      </c>
      <c r="H4919" s="134">
        <f>Systematic[[#This Row],[SampleVariableLabel]]+100*Systematic[[#This Row],[State]]</f>
        <v>13030204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13</v>
      </c>
      <c r="B4920" s="1">
        <f t="shared" si="232"/>
        <v>3</v>
      </c>
      <c r="C4920" s="1">
        <f>IF(Systematic[[#This Row],[VariableIndex]]&gt;1,C4919,IF(C4919+1=StepsPerSubsample,0,C4919+1))</f>
        <v>2</v>
      </c>
      <c r="D4920" s="1">
        <f t="shared" si="230"/>
        <v>5</v>
      </c>
      <c r="E4920" s="1" t="str">
        <f>INDEX(Protocol[Mark],MATCH(C4920,Protocol[Step],0))</f>
        <v>3Omy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13030005</v>
      </c>
      <c r="H4920" s="134">
        <f>Systematic[[#This Row],[SampleVariableLabel]]+100*Systematic[[#This Row],[State]]</f>
        <v>13030205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13</v>
      </c>
      <c r="B4921" s="1">
        <f t="shared" si="232"/>
        <v>3</v>
      </c>
      <c r="C4921" s="1">
        <f>IF(Systematic[[#This Row],[VariableIndex]]&gt;1,C4920,IF(C4920+1=StepsPerSubsample,0,C4920+1))</f>
        <v>2</v>
      </c>
      <c r="D4921" s="1">
        <f t="shared" si="230"/>
        <v>6</v>
      </c>
      <c r="E4921" s="1" t="str">
        <f>INDEX(Protocol[Mark],MATCH(C4921,Protocol[Step],0))</f>
        <v>3Omy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13030006</v>
      </c>
      <c r="H4921" s="134">
        <f>Systematic[[#This Row],[SampleVariableLabel]]+100*Systematic[[#This Row],[State]]</f>
        <v>13030206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13</v>
      </c>
      <c r="B4922" s="1">
        <f t="shared" si="232"/>
        <v>3</v>
      </c>
      <c r="C4922" s="1">
        <f>IF(Systematic[[#This Row],[VariableIndex]]&gt;1,C4921,IF(C4921+1=StepsPerSubsample,0,C4921+1))</f>
        <v>2</v>
      </c>
      <c r="D4922" s="1">
        <f t="shared" si="230"/>
        <v>7</v>
      </c>
      <c r="E4922" s="1" t="str">
        <f>INDEX(Protocol[Mark],MATCH(C4922,Protocol[Step],0))</f>
        <v>3Omy</v>
      </c>
      <c r="F4922" s="151" t="str">
        <f>INDEX(Variables[Variable],MATCH(Systematic[[#This Row],[VariableIndex]],Variables[Index],0))</f>
        <v>FCR (mt: ROX-corr.)</v>
      </c>
      <c r="G4922" s="134">
        <f>Systematic[[#This Row],[Sample]]*1000000+Systematic[[#This Row],[SubSample]]*10000+Systematic[[#This Row],[VariableIndex]]</f>
        <v>13030007</v>
      </c>
      <c r="H4922" s="134">
        <f>Systematic[[#This Row],[SampleVariableLabel]]+100*Systematic[[#This Row],[State]]</f>
        <v>13030207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13</v>
      </c>
      <c r="B4923" s="1">
        <f t="shared" si="232"/>
        <v>3</v>
      </c>
      <c r="C4923" s="1">
        <f>IF(Systematic[[#This Row],[VariableIndex]]&gt;1,C4922,IF(C4922+1=StepsPerSubsample,0,C4922+1))</f>
        <v>3</v>
      </c>
      <c r="D4923" s="1">
        <f t="shared" si="230"/>
        <v>1</v>
      </c>
      <c r="E4923" s="1" t="str">
        <f>INDEX(Protocol[Mark],MATCH(C4923,Protocol[Step],0))</f>
        <v>4U</v>
      </c>
      <c r="F4923" s="151" t="str">
        <f>INDEX(Variables[Variable],MATCH(Systematic[[#This Row],[VariableIndex]],Variables[Index],0))</f>
        <v>O2 concentration</v>
      </c>
      <c r="G4923" s="134">
        <f>Systematic[[#This Row],[Sample]]*1000000+Systematic[[#This Row],[SubSample]]*10000+Systematic[[#This Row],[VariableIndex]]</f>
        <v>13030001</v>
      </c>
      <c r="H4923" s="134">
        <f>Systematic[[#This Row],[SampleVariableLabel]]+100*Systematic[[#This Row],[State]]</f>
        <v>13030301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13</v>
      </c>
      <c r="B4924" s="1">
        <f t="shared" si="232"/>
        <v>3</v>
      </c>
      <c r="C4924" s="1">
        <f>IF(Systematic[[#This Row],[VariableIndex]]&gt;1,C4923,IF(C4923+1=StepsPerSubsample,0,C4923+1))</f>
        <v>3</v>
      </c>
      <c r="D4924" s="1">
        <f t="shared" si="230"/>
        <v>2</v>
      </c>
      <c r="E4924" s="1" t="str">
        <f>INDEX(Protocol[Mark],MATCH(C4924,Protocol[Step],0))</f>
        <v>4U</v>
      </c>
      <c r="F4924" s="151" t="str">
        <f>INDEX(Variables[Variable],MATCH(Systematic[[#This Row],[VariableIndex]],Variables[Index],0))</f>
        <v>O2 flux per volume</v>
      </c>
      <c r="G4924" s="134">
        <f>Systematic[[#This Row],[Sample]]*1000000+Systematic[[#This Row],[SubSample]]*10000+Systematic[[#This Row],[VariableIndex]]</f>
        <v>13030002</v>
      </c>
      <c r="H4924" s="134">
        <f>Systematic[[#This Row],[SampleVariableLabel]]+100*Systematic[[#This Row],[State]]</f>
        <v>13030302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13</v>
      </c>
      <c r="B4925" s="1">
        <f t="shared" si="232"/>
        <v>3</v>
      </c>
      <c r="C4925" s="1">
        <f>IF(Systematic[[#This Row],[VariableIndex]]&gt;1,C4924,IF(C4924+1=StepsPerSubsample,0,C4924+1))</f>
        <v>3</v>
      </c>
      <c r="D4925" s="1">
        <f t="shared" si="230"/>
        <v>3</v>
      </c>
      <c r="E4925" s="1" t="str">
        <f>INDEX(Protocol[Mark],MATCH(C4925,Protocol[Step],0))</f>
        <v>4U</v>
      </c>
      <c r="F4925" s="151" t="str">
        <f>INDEX(Variables[Variable],MATCH(Systematic[[#This Row],[VariableIndex]],Variables[Index],0))</f>
        <v>Specific flux</v>
      </c>
      <c r="G4925" s="134">
        <f>Systematic[[#This Row],[Sample]]*1000000+Systematic[[#This Row],[SubSample]]*10000+Systematic[[#This Row],[VariableIndex]]</f>
        <v>13030003</v>
      </c>
      <c r="H4925" s="134">
        <f>Systematic[[#This Row],[SampleVariableLabel]]+100*Systematic[[#This Row],[State]]</f>
        <v>13030303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13</v>
      </c>
      <c r="B4926" s="1">
        <f t="shared" si="232"/>
        <v>3</v>
      </c>
      <c r="C4926" s="1">
        <f>IF(Systematic[[#This Row],[VariableIndex]]&gt;1,C4925,IF(C4925+1=StepsPerSubsample,0,C4925+1))</f>
        <v>3</v>
      </c>
      <c r="D4926" s="1">
        <f t="shared" si="230"/>
        <v>4</v>
      </c>
      <c r="E4926" s="1" t="str">
        <f>INDEX(Protocol[Mark],MATCH(C4926,Protocol[Step],0))</f>
        <v>4U</v>
      </c>
      <c r="F4926" s="151" t="str">
        <f>INDEX(Variables[Variable],MATCH(Systematic[[#This Row],[VariableIndex]],Variables[Index],0))</f>
        <v>Flux control ratio</v>
      </c>
      <c r="G4926" s="134">
        <f>Systematic[[#This Row],[Sample]]*1000000+Systematic[[#This Row],[SubSample]]*10000+Systematic[[#This Row],[VariableIndex]]</f>
        <v>13030004</v>
      </c>
      <c r="H4926" s="134">
        <f>Systematic[[#This Row],[SampleVariableLabel]]+100*Systematic[[#This Row],[State]]</f>
        <v>13030304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13</v>
      </c>
      <c r="B4927" s="1">
        <f t="shared" si="232"/>
        <v>3</v>
      </c>
      <c r="C4927" s="1">
        <f>IF(Systematic[[#This Row],[VariableIndex]]&gt;1,C4926,IF(C4926+1=StepsPerSubsample,0,C4926+1))</f>
        <v>3</v>
      </c>
      <c r="D4927" s="1">
        <f t="shared" si="230"/>
        <v>5</v>
      </c>
      <c r="E4927" s="1" t="str">
        <f>INDEX(Protocol[Mark],MATCH(C4927,Protocol[Step],0))</f>
        <v>4U</v>
      </c>
      <c r="F4927" s="151" t="str">
        <f>INDEX(Variables[Variable],MATCH(Systematic[[#This Row],[VariableIndex]],Variables[Index],0))</f>
        <v>Specific flux (mt)</v>
      </c>
      <c r="G4927" s="134">
        <f>Systematic[[#This Row],[Sample]]*1000000+Systematic[[#This Row],[SubSample]]*10000+Systematic[[#This Row],[VariableIndex]]</f>
        <v>13030005</v>
      </c>
      <c r="H4927" s="134">
        <f>Systematic[[#This Row],[SampleVariableLabel]]+100*Systematic[[#This Row],[State]]</f>
        <v>13030305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13</v>
      </c>
      <c r="B4928" s="1">
        <f t="shared" si="232"/>
        <v>3</v>
      </c>
      <c r="C4928" s="1">
        <f>IF(Systematic[[#This Row],[VariableIndex]]&gt;1,C4927,IF(C4927+1=StepsPerSubsample,0,C4927+1))</f>
        <v>3</v>
      </c>
      <c r="D4928" s="1">
        <f t="shared" si="230"/>
        <v>6</v>
      </c>
      <c r="E4928" s="1" t="str">
        <f>INDEX(Protocol[Mark],MATCH(C4928,Protocol[Step],0))</f>
        <v>4U</v>
      </c>
      <c r="F4928" s="151" t="str">
        <f>INDEX(Variables[Variable],MATCH(Systematic[[#This Row],[VariableIndex]],Variables[Index],0))</f>
        <v>FCR (mt: ROX-corr.)</v>
      </c>
      <c r="G4928" s="134">
        <f>Systematic[[#This Row],[Sample]]*1000000+Systematic[[#This Row],[SubSample]]*10000+Systematic[[#This Row],[VariableIndex]]</f>
        <v>13030006</v>
      </c>
      <c r="H4928" s="134">
        <f>Systematic[[#This Row],[SampleVariableLabel]]+100*Systematic[[#This Row],[State]]</f>
        <v>13030306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13</v>
      </c>
      <c r="B4929" s="1">
        <f t="shared" si="232"/>
        <v>3</v>
      </c>
      <c r="C4929" s="1">
        <f>IF(Systematic[[#This Row],[VariableIndex]]&gt;1,C4928,IF(C4928+1=StepsPerSubsample,0,C4928+1))</f>
        <v>3</v>
      </c>
      <c r="D4929" s="1">
        <f t="shared" si="230"/>
        <v>7</v>
      </c>
      <c r="E4929" s="1" t="str">
        <f>INDEX(Protocol[Mark],MATCH(C4929,Protocol[Step],0))</f>
        <v>4U</v>
      </c>
      <c r="F4929" s="151" t="str">
        <f>INDEX(Variables[Variable],MATCH(Systematic[[#This Row],[VariableIndex]],Variables[Index],0))</f>
        <v>FCR (mt: ROX-corr.)</v>
      </c>
      <c r="G4929" s="134">
        <f>Systematic[[#This Row],[Sample]]*1000000+Systematic[[#This Row],[SubSample]]*10000+Systematic[[#This Row],[VariableIndex]]</f>
        <v>13030007</v>
      </c>
      <c r="H4929" s="134">
        <f>Systematic[[#This Row],[SampleVariableLabel]]+100*Systematic[[#This Row],[State]]</f>
        <v>13030307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13</v>
      </c>
      <c r="B4930" s="1">
        <f t="shared" si="232"/>
        <v>3</v>
      </c>
      <c r="C4930" s="1">
        <f>IF(Systematic[[#This Row],[VariableIndex]]&gt;1,C4929,IF(C4929+1=StepsPerSubsample,0,C4929+1))</f>
        <v>4</v>
      </c>
      <c r="D4930" s="1">
        <f t="shared" si="230"/>
        <v>1</v>
      </c>
      <c r="E4930" s="1" t="str">
        <f>INDEX(Protocol[Mark],MATCH(C4930,Protocol[Step],0))</f>
        <v>5Glc</v>
      </c>
      <c r="F4930" s="151" t="str">
        <f>INDEX(Variables[Variable],MATCH(Systematic[[#This Row],[VariableIndex]],Variables[Index],0))</f>
        <v>O2 concentration</v>
      </c>
      <c r="G4930" s="134">
        <f>Systematic[[#This Row],[Sample]]*1000000+Systematic[[#This Row],[SubSample]]*10000+Systematic[[#This Row],[VariableIndex]]</f>
        <v>13030001</v>
      </c>
      <c r="H4930" s="134">
        <f>Systematic[[#This Row],[SampleVariableLabel]]+100*Systematic[[#This Row],[State]]</f>
        <v>13030401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13</v>
      </c>
      <c r="B4931" s="1">
        <f t="shared" si="232"/>
        <v>3</v>
      </c>
      <c r="C4931" s="1">
        <f>IF(Systematic[[#This Row],[VariableIndex]]&gt;1,C4930,IF(C4930+1=StepsPerSubsample,0,C4930+1))</f>
        <v>4</v>
      </c>
      <c r="D4931" s="1">
        <f t="shared" ref="D4931:D4994" si="233">IF(D4930=nVariables,1,D4930+1)</f>
        <v>2</v>
      </c>
      <c r="E4931" s="1" t="str">
        <f>INDEX(Protocol[Mark],MATCH(C4931,Protocol[Step],0))</f>
        <v>5Glc</v>
      </c>
      <c r="F4931" s="151" t="str">
        <f>INDEX(Variables[Variable],MATCH(Systematic[[#This Row],[VariableIndex]],Variables[Index],0))</f>
        <v>O2 flux per volume</v>
      </c>
      <c r="G4931" s="134">
        <f>Systematic[[#This Row],[Sample]]*1000000+Systematic[[#This Row],[SubSample]]*10000+Systematic[[#This Row],[VariableIndex]]</f>
        <v>13030002</v>
      </c>
      <c r="H4931" s="134">
        <f>Systematic[[#This Row],[SampleVariableLabel]]+100*Systematic[[#This Row],[State]]</f>
        <v>13030402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13</v>
      </c>
      <c r="B4932" s="1">
        <f t="shared" si="232"/>
        <v>3</v>
      </c>
      <c r="C4932" s="1">
        <f>IF(Systematic[[#This Row],[VariableIndex]]&gt;1,C4931,IF(C4931+1=StepsPerSubsample,0,C4931+1))</f>
        <v>4</v>
      </c>
      <c r="D4932" s="1">
        <f t="shared" si="233"/>
        <v>3</v>
      </c>
      <c r="E4932" s="1" t="str">
        <f>INDEX(Protocol[Mark],MATCH(C4932,Protocol[Step],0))</f>
        <v>5Glc</v>
      </c>
      <c r="F4932" s="151" t="str">
        <f>INDEX(Variables[Variable],MATCH(Systematic[[#This Row],[VariableIndex]],Variables[Index],0))</f>
        <v>Specific flux</v>
      </c>
      <c r="G4932" s="134">
        <f>Systematic[[#This Row],[Sample]]*1000000+Systematic[[#This Row],[SubSample]]*10000+Systematic[[#This Row],[VariableIndex]]</f>
        <v>13030003</v>
      </c>
      <c r="H4932" s="134">
        <f>Systematic[[#This Row],[SampleVariableLabel]]+100*Systematic[[#This Row],[State]]</f>
        <v>13030403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13</v>
      </c>
      <c r="B4933" s="1">
        <f t="shared" si="232"/>
        <v>3</v>
      </c>
      <c r="C4933" s="1">
        <f>IF(Systematic[[#This Row],[VariableIndex]]&gt;1,C4932,IF(C4932+1=StepsPerSubsample,0,C4932+1))</f>
        <v>4</v>
      </c>
      <c r="D4933" s="1">
        <f t="shared" si="233"/>
        <v>4</v>
      </c>
      <c r="E4933" s="1" t="str">
        <f>INDEX(Protocol[Mark],MATCH(C4933,Protocol[Step],0))</f>
        <v>5Glc</v>
      </c>
      <c r="F4933" s="151" t="str">
        <f>INDEX(Variables[Variable],MATCH(Systematic[[#This Row],[VariableIndex]],Variables[Index],0))</f>
        <v>Flux control ratio</v>
      </c>
      <c r="G4933" s="134">
        <f>Systematic[[#This Row],[Sample]]*1000000+Systematic[[#This Row],[SubSample]]*10000+Systematic[[#This Row],[VariableIndex]]</f>
        <v>13030004</v>
      </c>
      <c r="H4933" s="134">
        <f>Systematic[[#This Row],[SampleVariableLabel]]+100*Systematic[[#This Row],[State]]</f>
        <v>13030404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13</v>
      </c>
      <c r="B4934" s="1">
        <f t="shared" si="232"/>
        <v>3</v>
      </c>
      <c r="C4934" s="1">
        <f>IF(Systematic[[#This Row],[VariableIndex]]&gt;1,C4933,IF(C4933+1=StepsPerSubsample,0,C4933+1))</f>
        <v>4</v>
      </c>
      <c r="D4934" s="1">
        <f t="shared" si="233"/>
        <v>5</v>
      </c>
      <c r="E4934" s="1" t="str">
        <f>INDEX(Protocol[Mark],MATCH(C4934,Protocol[Step],0))</f>
        <v>5Glc</v>
      </c>
      <c r="F4934" s="151" t="str">
        <f>INDEX(Variables[Variable],MATCH(Systematic[[#This Row],[VariableIndex]],Variables[Index],0))</f>
        <v>Specific flux (mt)</v>
      </c>
      <c r="G4934" s="134">
        <f>Systematic[[#This Row],[Sample]]*1000000+Systematic[[#This Row],[SubSample]]*10000+Systematic[[#This Row],[VariableIndex]]</f>
        <v>13030005</v>
      </c>
      <c r="H4934" s="134">
        <f>Systematic[[#This Row],[SampleVariableLabel]]+100*Systematic[[#This Row],[State]]</f>
        <v>13030405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13</v>
      </c>
      <c r="B4935" s="1">
        <f t="shared" si="232"/>
        <v>3</v>
      </c>
      <c r="C4935" s="1">
        <f>IF(Systematic[[#This Row],[VariableIndex]]&gt;1,C4934,IF(C4934+1=StepsPerSubsample,0,C4934+1))</f>
        <v>4</v>
      </c>
      <c r="D4935" s="1">
        <f t="shared" si="233"/>
        <v>6</v>
      </c>
      <c r="E4935" s="1" t="str">
        <f>INDEX(Protocol[Mark],MATCH(C4935,Protocol[Step],0))</f>
        <v>5Glc</v>
      </c>
      <c r="F4935" s="151" t="str">
        <f>INDEX(Variables[Variable],MATCH(Systematic[[#This Row],[VariableIndex]],Variables[Index],0))</f>
        <v>FCR (mt: ROX-corr.)</v>
      </c>
      <c r="G4935" s="134">
        <f>Systematic[[#This Row],[Sample]]*1000000+Systematic[[#This Row],[SubSample]]*10000+Systematic[[#This Row],[VariableIndex]]</f>
        <v>13030006</v>
      </c>
      <c r="H4935" s="134">
        <f>Systematic[[#This Row],[SampleVariableLabel]]+100*Systematic[[#This Row],[State]]</f>
        <v>13030406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13</v>
      </c>
      <c r="B4936" s="1">
        <f t="shared" si="232"/>
        <v>3</v>
      </c>
      <c r="C4936" s="1">
        <f>IF(Systematic[[#This Row],[VariableIndex]]&gt;1,C4935,IF(C4935+1=StepsPerSubsample,0,C4935+1))</f>
        <v>4</v>
      </c>
      <c r="D4936" s="1">
        <f t="shared" si="233"/>
        <v>7</v>
      </c>
      <c r="E4936" s="1" t="str">
        <f>INDEX(Protocol[Mark],MATCH(C4936,Protocol[Step],0))</f>
        <v>5Glc</v>
      </c>
      <c r="F4936" s="151" t="str">
        <f>INDEX(Variables[Variable],MATCH(Systematic[[#This Row],[VariableIndex]],Variables[Index],0))</f>
        <v>FCR (mt: ROX-corr.)</v>
      </c>
      <c r="G4936" s="134">
        <f>Systematic[[#This Row],[Sample]]*1000000+Systematic[[#This Row],[SubSample]]*10000+Systematic[[#This Row],[VariableIndex]]</f>
        <v>13030007</v>
      </c>
      <c r="H4936" s="134">
        <f>Systematic[[#This Row],[SampleVariableLabel]]+100*Systematic[[#This Row],[State]]</f>
        <v>13030407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13</v>
      </c>
      <c r="B4937" s="1">
        <f t="shared" si="232"/>
        <v>3</v>
      </c>
      <c r="C4937" s="1">
        <f>IF(Systematic[[#This Row],[VariableIndex]]&gt;1,C4936,IF(C4936+1=StepsPerSubsample,0,C4936+1))</f>
        <v>5</v>
      </c>
      <c r="D4937" s="1">
        <f t="shared" si="233"/>
        <v>1</v>
      </c>
      <c r="E4937" s="1" t="str">
        <f>INDEX(Protocol[Mark],MATCH(C4937,Protocol[Step],0))</f>
        <v>6M2</v>
      </c>
      <c r="F4937" s="151" t="str">
        <f>INDEX(Variables[Variable],MATCH(Systematic[[#This Row],[VariableIndex]],Variables[Index],0))</f>
        <v>O2 concentration</v>
      </c>
      <c r="G4937" s="134">
        <f>Systematic[[#This Row],[Sample]]*1000000+Systematic[[#This Row],[SubSample]]*10000+Systematic[[#This Row],[VariableIndex]]</f>
        <v>13030001</v>
      </c>
      <c r="H4937" s="134">
        <f>Systematic[[#This Row],[SampleVariableLabel]]+100*Systematic[[#This Row],[State]]</f>
        <v>13030501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13</v>
      </c>
      <c r="B4938" s="1">
        <f t="shared" si="232"/>
        <v>3</v>
      </c>
      <c r="C4938" s="1">
        <f>IF(Systematic[[#This Row],[VariableIndex]]&gt;1,C4937,IF(C4937+1=StepsPerSubsample,0,C4937+1))</f>
        <v>5</v>
      </c>
      <c r="D4938" s="1">
        <f t="shared" si="233"/>
        <v>2</v>
      </c>
      <c r="E4938" s="1" t="str">
        <f>INDEX(Protocol[Mark],MATCH(C4938,Protocol[Step],0))</f>
        <v>6M2</v>
      </c>
      <c r="F4938" s="151" t="str">
        <f>INDEX(Variables[Variable],MATCH(Systematic[[#This Row],[VariableIndex]],Variables[Index],0))</f>
        <v>O2 flux per volume</v>
      </c>
      <c r="G4938" s="134">
        <f>Systematic[[#This Row],[Sample]]*1000000+Systematic[[#This Row],[SubSample]]*10000+Systematic[[#This Row],[VariableIndex]]</f>
        <v>13030002</v>
      </c>
      <c r="H4938" s="134">
        <f>Systematic[[#This Row],[SampleVariableLabel]]+100*Systematic[[#This Row],[State]]</f>
        <v>13030502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13</v>
      </c>
      <c r="B4939" s="1">
        <f t="shared" si="232"/>
        <v>3</v>
      </c>
      <c r="C4939" s="1">
        <f>IF(Systematic[[#This Row],[VariableIndex]]&gt;1,C4938,IF(C4938+1=StepsPerSubsample,0,C4938+1))</f>
        <v>5</v>
      </c>
      <c r="D4939" s="1">
        <f t="shared" si="233"/>
        <v>3</v>
      </c>
      <c r="E4939" s="1" t="str">
        <f>INDEX(Protocol[Mark],MATCH(C4939,Protocol[Step],0))</f>
        <v>6M2</v>
      </c>
      <c r="F4939" s="151" t="str">
        <f>INDEX(Variables[Variable],MATCH(Systematic[[#This Row],[VariableIndex]],Variables[Index],0))</f>
        <v>Specific flux</v>
      </c>
      <c r="G4939" s="134">
        <f>Systematic[[#This Row],[Sample]]*1000000+Systematic[[#This Row],[SubSample]]*10000+Systematic[[#This Row],[VariableIndex]]</f>
        <v>13030003</v>
      </c>
      <c r="H4939" s="134">
        <f>Systematic[[#This Row],[SampleVariableLabel]]+100*Systematic[[#This Row],[State]]</f>
        <v>13030503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13</v>
      </c>
      <c r="B4940" s="1">
        <f t="shared" si="232"/>
        <v>3</v>
      </c>
      <c r="C4940" s="1">
        <f>IF(Systematic[[#This Row],[VariableIndex]]&gt;1,C4939,IF(C4939+1=StepsPerSubsample,0,C4939+1))</f>
        <v>5</v>
      </c>
      <c r="D4940" s="1">
        <f t="shared" si="233"/>
        <v>4</v>
      </c>
      <c r="E4940" s="1" t="str">
        <f>INDEX(Protocol[Mark],MATCH(C4940,Protocol[Step],0))</f>
        <v>6M2</v>
      </c>
      <c r="F4940" s="151" t="str">
        <f>INDEX(Variables[Variable],MATCH(Systematic[[#This Row],[VariableIndex]],Variables[Index],0))</f>
        <v>Flux control ratio</v>
      </c>
      <c r="G4940" s="134">
        <f>Systematic[[#This Row],[Sample]]*1000000+Systematic[[#This Row],[SubSample]]*10000+Systematic[[#This Row],[VariableIndex]]</f>
        <v>13030004</v>
      </c>
      <c r="H4940" s="134">
        <f>Systematic[[#This Row],[SampleVariableLabel]]+100*Systematic[[#This Row],[State]]</f>
        <v>13030504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13</v>
      </c>
      <c r="B4941" s="1">
        <f t="shared" si="232"/>
        <v>3</v>
      </c>
      <c r="C4941" s="1">
        <f>IF(Systematic[[#This Row],[VariableIndex]]&gt;1,C4940,IF(C4940+1=StepsPerSubsample,0,C4940+1))</f>
        <v>5</v>
      </c>
      <c r="D4941" s="1">
        <f t="shared" si="233"/>
        <v>5</v>
      </c>
      <c r="E4941" s="1" t="str">
        <f>INDEX(Protocol[Mark],MATCH(C4941,Protocol[Step],0))</f>
        <v>6M2</v>
      </c>
      <c r="F4941" s="151" t="str">
        <f>INDEX(Variables[Variable],MATCH(Systematic[[#This Row],[VariableIndex]],Variables[Index],0))</f>
        <v>Specific flux (mt)</v>
      </c>
      <c r="G4941" s="134">
        <f>Systematic[[#This Row],[Sample]]*1000000+Systematic[[#This Row],[SubSample]]*10000+Systematic[[#This Row],[VariableIndex]]</f>
        <v>13030005</v>
      </c>
      <c r="H4941" s="134">
        <f>Systematic[[#This Row],[SampleVariableLabel]]+100*Systematic[[#This Row],[State]]</f>
        <v>13030505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13</v>
      </c>
      <c r="B4942" s="1">
        <f t="shared" si="232"/>
        <v>3</v>
      </c>
      <c r="C4942" s="1">
        <f>IF(Systematic[[#This Row],[VariableIndex]]&gt;1,C4941,IF(C4941+1=StepsPerSubsample,0,C4941+1))</f>
        <v>5</v>
      </c>
      <c r="D4942" s="1">
        <f t="shared" si="233"/>
        <v>6</v>
      </c>
      <c r="E4942" s="1" t="str">
        <f>INDEX(Protocol[Mark],MATCH(C4942,Protocol[Step],0))</f>
        <v>6M2</v>
      </c>
      <c r="F4942" s="151" t="str">
        <f>INDEX(Variables[Variable],MATCH(Systematic[[#This Row],[VariableIndex]],Variables[Index],0))</f>
        <v>FCR (mt: ROX-corr.)</v>
      </c>
      <c r="G4942" s="134">
        <f>Systematic[[#This Row],[Sample]]*1000000+Systematic[[#This Row],[SubSample]]*10000+Systematic[[#This Row],[VariableIndex]]</f>
        <v>13030006</v>
      </c>
      <c r="H4942" s="134">
        <f>Systematic[[#This Row],[SampleVariableLabel]]+100*Systematic[[#This Row],[State]]</f>
        <v>13030506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13</v>
      </c>
      <c r="B4943" s="1">
        <f t="shared" si="232"/>
        <v>3</v>
      </c>
      <c r="C4943" s="1">
        <f>IF(Systematic[[#This Row],[VariableIndex]]&gt;1,C4942,IF(C4942+1=StepsPerSubsample,0,C4942+1))</f>
        <v>5</v>
      </c>
      <c r="D4943" s="1">
        <f t="shared" si="233"/>
        <v>7</v>
      </c>
      <c r="E4943" s="1" t="str">
        <f>INDEX(Protocol[Mark],MATCH(C4943,Protocol[Step],0))</f>
        <v>6M2</v>
      </c>
      <c r="F4943" s="151" t="str">
        <f>INDEX(Variables[Variable],MATCH(Systematic[[#This Row],[VariableIndex]],Variables[Index],0))</f>
        <v>FCR (mt: ROX-corr.)</v>
      </c>
      <c r="G4943" s="134">
        <f>Systematic[[#This Row],[Sample]]*1000000+Systematic[[#This Row],[SubSample]]*10000+Systematic[[#This Row],[VariableIndex]]</f>
        <v>13030007</v>
      </c>
      <c r="H4943" s="134">
        <f>Systematic[[#This Row],[SampleVariableLabel]]+100*Systematic[[#This Row],[State]]</f>
        <v>13030507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13</v>
      </c>
      <c r="B4944" s="1">
        <f t="shared" si="232"/>
        <v>3</v>
      </c>
      <c r="C4944" s="1">
        <f>IF(Systematic[[#This Row],[VariableIndex]]&gt;1,C4943,IF(C4943+1=StepsPerSubsample,0,C4943+1))</f>
        <v>6</v>
      </c>
      <c r="D4944" s="1">
        <f t="shared" si="233"/>
        <v>1</v>
      </c>
      <c r="E4944" s="1" t="str">
        <f>INDEX(Protocol[Mark],MATCH(C4944,Protocol[Step],0))</f>
        <v>7Rot</v>
      </c>
      <c r="F4944" s="151" t="str">
        <f>INDEX(Variables[Variable],MATCH(Systematic[[#This Row],[VariableIndex]],Variables[Index],0))</f>
        <v>O2 concentration</v>
      </c>
      <c r="G4944" s="134">
        <f>Systematic[[#This Row],[Sample]]*1000000+Systematic[[#This Row],[SubSample]]*10000+Systematic[[#This Row],[VariableIndex]]</f>
        <v>13030001</v>
      </c>
      <c r="H4944" s="134">
        <f>Systematic[[#This Row],[SampleVariableLabel]]+100*Systematic[[#This Row],[State]]</f>
        <v>13030601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13</v>
      </c>
      <c r="B4945" s="1">
        <f t="shared" si="232"/>
        <v>3</v>
      </c>
      <c r="C4945" s="1">
        <f>IF(Systematic[[#This Row],[VariableIndex]]&gt;1,C4944,IF(C4944+1=StepsPerSubsample,0,C4944+1))</f>
        <v>6</v>
      </c>
      <c r="D4945" s="1">
        <f t="shared" si="233"/>
        <v>2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O2 flux per volume</v>
      </c>
      <c r="G4945" s="134">
        <f>Systematic[[#This Row],[Sample]]*1000000+Systematic[[#This Row],[SubSample]]*10000+Systematic[[#This Row],[VariableIndex]]</f>
        <v>13030002</v>
      </c>
      <c r="H4945" s="134">
        <f>Systematic[[#This Row],[SampleVariableLabel]]+100*Systematic[[#This Row],[State]]</f>
        <v>13030602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13</v>
      </c>
      <c r="B4946" s="1">
        <f t="shared" si="232"/>
        <v>3</v>
      </c>
      <c r="C4946" s="1">
        <f>IF(Systematic[[#This Row],[VariableIndex]]&gt;1,C4945,IF(C4945+1=StepsPerSubsample,0,C4945+1))</f>
        <v>6</v>
      </c>
      <c r="D4946" s="1">
        <f t="shared" si="233"/>
        <v>3</v>
      </c>
      <c r="E4946" s="1" t="str">
        <f>INDEX(Protocol[Mark],MATCH(C4946,Protocol[Step],0))</f>
        <v>7Rot</v>
      </c>
      <c r="F4946" s="151" t="str">
        <f>INDEX(Variables[Variable],MATCH(Systematic[[#This Row],[VariableIndex]],Variables[Index],0))</f>
        <v>Specific flux</v>
      </c>
      <c r="G4946" s="134">
        <f>Systematic[[#This Row],[Sample]]*1000000+Systematic[[#This Row],[SubSample]]*10000+Systematic[[#This Row],[VariableIndex]]</f>
        <v>13030003</v>
      </c>
      <c r="H4946" s="134">
        <f>Systematic[[#This Row],[SampleVariableLabel]]+100*Systematic[[#This Row],[State]]</f>
        <v>13030603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13</v>
      </c>
      <c r="B4947" s="1">
        <f t="shared" si="232"/>
        <v>3</v>
      </c>
      <c r="C4947" s="1">
        <f>IF(Systematic[[#This Row],[VariableIndex]]&gt;1,C4946,IF(C4946+1=StepsPerSubsample,0,C4946+1))</f>
        <v>6</v>
      </c>
      <c r="D4947" s="1">
        <f t="shared" si="233"/>
        <v>4</v>
      </c>
      <c r="E4947" s="1" t="str">
        <f>INDEX(Protocol[Mark],MATCH(C4947,Protocol[Step],0))</f>
        <v>7Rot</v>
      </c>
      <c r="F4947" s="151" t="str">
        <f>INDEX(Variables[Variable],MATCH(Systematic[[#This Row],[VariableIndex]],Variables[Index],0))</f>
        <v>Flux control ratio</v>
      </c>
      <c r="G4947" s="134">
        <f>Systematic[[#This Row],[Sample]]*1000000+Systematic[[#This Row],[SubSample]]*10000+Systematic[[#This Row],[VariableIndex]]</f>
        <v>13030004</v>
      </c>
      <c r="H4947" s="134">
        <f>Systematic[[#This Row],[SampleVariableLabel]]+100*Systematic[[#This Row],[State]]</f>
        <v>13030604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13</v>
      </c>
      <c r="B4948" s="1">
        <f t="shared" si="232"/>
        <v>3</v>
      </c>
      <c r="C4948" s="1">
        <f>IF(Systematic[[#This Row],[VariableIndex]]&gt;1,C4947,IF(C4947+1=StepsPerSubsample,0,C4947+1))</f>
        <v>6</v>
      </c>
      <c r="D4948" s="1">
        <f t="shared" si="233"/>
        <v>5</v>
      </c>
      <c r="E4948" s="1" t="str">
        <f>INDEX(Protocol[Mark],MATCH(C4948,Protocol[Step],0))</f>
        <v>7Rot</v>
      </c>
      <c r="F4948" s="151" t="str">
        <f>INDEX(Variables[Variable],MATCH(Systematic[[#This Row],[VariableIndex]],Variables[Index],0))</f>
        <v>Specific flux (mt)</v>
      </c>
      <c r="G4948" s="134">
        <f>Systematic[[#This Row],[Sample]]*1000000+Systematic[[#This Row],[SubSample]]*10000+Systematic[[#This Row],[VariableIndex]]</f>
        <v>13030005</v>
      </c>
      <c r="H4948" s="134">
        <f>Systematic[[#This Row],[SampleVariableLabel]]+100*Systematic[[#This Row],[State]]</f>
        <v>13030605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13</v>
      </c>
      <c r="B4949" s="1">
        <f t="shared" si="232"/>
        <v>3</v>
      </c>
      <c r="C4949" s="1">
        <f>IF(Systematic[[#This Row],[VariableIndex]]&gt;1,C4948,IF(C4948+1=StepsPerSubsample,0,C4948+1))</f>
        <v>6</v>
      </c>
      <c r="D4949" s="1">
        <f t="shared" si="233"/>
        <v>6</v>
      </c>
      <c r="E4949" s="1" t="str">
        <f>INDEX(Protocol[Mark],MATCH(C4949,Protocol[Step],0))</f>
        <v>7Rot</v>
      </c>
      <c r="F4949" s="151" t="str">
        <f>INDEX(Variables[Variable],MATCH(Systematic[[#This Row],[VariableIndex]],Variables[Index],0))</f>
        <v>FCR (mt: ROX-corr.)</v>
      </c>
      <c r="G4949" s="134">
        <f>Systematic[[#This Row],[Sample]]*1000000+Systematic[[#This Row],[SubSample]]*10000+Systematic[[#This Row],[VariableIndex]]</f>
        <v>13030006</v>
      </c>
      <c r="H4949" s="134">
        <f>Systematic[[#This Row],[SampleVariableLabel]]+100*Systematic[[#This Row],[State]]</f>
        <v>13030606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13</v>
      </c>
      <c r="B4950" s="1">
        <f t="shared" si="232"/>
        <v>3</v>
      </c>
      <c r="C4950" s="1">
        <f>IF(Systematic[[#This Row],[VariableIndex]]&gt;1,C4949,IF(C4949+1=StepsPerSubsample,0,C4949+1))</f>
        <v>6</v>
      </c>
      <c r="D4950" s="1">
        <f t="shared" si="233"/>
        <v>7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FCR (mt: ROX-corr.)</v>
      </c>
      <c r="G4950" s="134">
        <f>Systematic[[#This Row],[Sample]]*1000000+Systematic[[#This Row],[SubSample]]*10000+Systematic[[#This Row],[VariableIndex]]</f>
        <v>13030007</v>
      </c>
      <c r="H4950" s="134">
        <f>Systematic[[#This Row],[SampleVariableLabel]]+100*Systematic[[#This Row],[State]]</f>
        <v>13030607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13</v>
      </c>
      <c r="B4951" s="1">
        <f t="shared" si="232"/>
        <v>3</v>
      </c>
      <c r="C4951" s="1">
        <f>IF(Systematic[[#This Row],[VariableIndex]]&gt;1,C4950,IF(C4950+1=StepsPerSubsample,0,C4950+1))</f>
        <v>7</v>
      </c>
      <c r="D4951" s="1">
        <f t="shared" si="233"/>
        <v>1</v>
      </c>
      <c r="E4951" s="1" t="str">
        <f>INDEX(Protocol[Mark],MATCH(C4951,Protocol[Step],0))</f>
        <v>8S</v>
      </c>
      <c r="F4951" s="151" t="str">
        <f>INDEX(Variables[Variable],MATCH(Systematic[[#This Row],[VariableIndex]],Variables[Index],0))</f>
        <v>O2 concentration</v>
      </c>
      <c r="G4951" s="134">
        <f>Systematic[[#This Row],[Sample]]*1000000+Systematic[[#This Row],[SubSample]]*10000+Systematic[[#This Row],[VariableIndex]]</f>
        <v>13030001</v>
      </c>
      <c r="H4951" s="134">
        <f>Systematic[[#This Row],[SampleVariableLabel]]+100*Systematic[[#This Row],[State]]</f>
        <v>13030701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13</v>
      </c>
      <c r="B4952" s="1">
        <f t="shared" si="232"/>
        <v>3</v>
      </c>
      <c r="C4952" s="1">
        <f>IF(Systematic[[#This Row],[VariableIndex]]&gt;1,C4951,IF(C4951+1=StepsPerSubsample,0,C4951+1))</f>
        <v>7</v>
      </c>
      <c r="D4952" s="1">
        <f t="shared" si="233"/>
        <v>2</v>
      </c>
      <c r="E4952" s="1" t="str">
        <f>INDEX(Protocol[Mark],MATCH(C4952,Protocol[Step],0))</f>
        <v>8S</v>
      </c>
      <c r="F4952" s="151" t="str">
        <f>INDEX(Variables[Variable],MATCH(Systematic[[#This Row],[VariableIndex]],Variables[Index],0))</f>
        <v>O2 flux per volume</v>
      </c>
      <c r="G4952" s="134">
        <f>Systematic[[#This Row],[Sample]]*1000000+Systematic[[#This Row],[SubSample]]*10000+Systematic[[#This Row],[VariableIndex]]</f>
        <v>13030002</v>
      </c>
      <c r="H4952" s="134">
        <f>Systematic[[#This Row],[SampleVariableLabel]]+100*Systematic[[#This Row],[State]]</f>
        <v>13030702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13</v>
      </c>
      <c r="B4953" s="1">
        <f t="shared" si="232"/>
        <v>3</v>
      </c>
      <c r="C4953" s="1">
        <f>IF(Systematic[[#This Row],[VariableIndex]]&gt;1,C4952,IF(C4952+1=StepsPerSubsample,0,C4952+1))</f>
        <v>7</v>
      </c>
      <c r="D4953" s="1">
        <f t="shared" si="233"/>
        <v>3</v>
      </c>
      <c r="E4953" s="1" t="str">
        <f>INDEX(Protocol[Mark],MATCH(C4953,Protocol[Step],0))</f>
        <v>8S</v>
      </c>
      <c r="F4953" s="151" t="str">
        <f>INDEX(Variables[Variable],MATCH(Systematic[[#This Row],[VariableIndex]],Variables[Index],0))</f>
        <v>Specific flux</v>
      </c>
      <c r="G4953" s="134">
        <f>Systematic[[#This Row],[Sample]]*1000000+Systematic[[#This Row],[SubSample]]*10000+Systematic[[#This Row],[VariableIndex]]</f>
        <v>13030003</v>
      </c>
      <c r="H4953" s="134">
        <f>Systematic[[#This Row],[SampleVariableLabel]]+100*Systematic[[#This Row],[State]]</f>
        <v>13030703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13</v>
      </c>
      <c r="B4954" s="1">
        <f t="shared" si="232"/>
        <v>3</v>
      </c>
      <c r="C4954" s="1">
        <f>IF(Systematic[[#This Row],[VariableIndex]]&gt;1,C4953,IF(C4953+1=StepsPerSubsample,0,C4953+1))</f>
        <v>7</v>
      </c>
      <c r="D4954" s="1">
        <f t="shared" si="233"/>
        <v>4</v>
      </c>
      <c r="E4954" s="1" t="str">
        <f>INDEX(Protocol[Mark],MATCH(C4954,Protocol[Step],0))</f>
        <v>8S</v>
      </c>
      <c r="F4954" s="151" t="str">
        <f>INDEX(Variables[Variable],MATCH(Systematic[[#This Row],[VariableIndex]],Variables[Index],0))</f>
        <v>Flux control ratio</v>
      </c>
      <c r="G4954" s="134">
        <f>Systematic[[#This Row],[Sample]]*1000000+Systematic[[#This Row],[SubSample]]*10000+Systematic[[#This Row],[VariableIndex]]</f>
        <v>13030004</v>
      </c>
      <c r="H4954" s="134">
        <f>Systematic[[#This Row],[SampleVariableLabel]]+100*Systematic[[#This Row],[State]]</f>
        <v>13030704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13</v>
      </c>
      <c r="B4955" s="1">
        <f t="shared" si="232"/>
        <v>3</v>
      </c>
      <c r="C4955" s="1">
        <f>IF(Systematic[[#This Row],[VariableIndex]]&gt;1,C4954,IF(C4954+1=StepsPerSubsample,0,C4954+1))</f>
        <v>7</v>
      </c>
      <c r="D4955" s="1">
        <f t="shared" si="233"/>
        <v>5</v>
      </c>
      <c r="E4955" s="1" t="str">
        <f>INDEX(Protocol[Mark],MATCH(C4955,Protocol[Step],0))</f>
        <v>8S</v>
      </c>
      <c r="F4955" s="151" t="str">
        <f>INDEX(Variables[Variable],MATCH(Systematic[[#This Row],[VariableIndex]],Variables[Index],0))</f>
        <v>Specific flux (mt)</v>
      </c>
      <c r="G4955" s="134">
        <f>Systematic[[#This Row],[Sample]]*1000000+Systematic[[#This Row],[SubSample]]*10000+Systematic[[#This Row],[VariableIndex]]</f>
        <v>13030005</v>
      </c>
      <c r="H4955" s="134">
        <f>Systematic[[#This Row],[SampleVariableLabel]]+100*Systematic[[#This Row],[State]]</f>
        <v>13030705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13</v>
      </c>
      <c r="B4956" s="1">
        <f t="shared" si="232"/>
        <v>3</v>
      </c>
      <c r="C4956" s="1">
        <f>IF(Systematic[[#This Row],[VariableIndex]]&gt;1,C4955,IF(C4955+1=StepsPerSubsample,0,C4955+1))</f>
        <v>7</v>
      </c>
      <c r="D4956" s="1">
        <f t="shared" si="233"/>
        <v>6</v>
      </c>
      <c r="E4956" s="1" t="str">
        <f>INDEX(Protocol[Mark],MATCH(C4956,Protocol[Step],0))</f>
        <v>8S</v>
      </c>
      <c r="F4956" s="151" t="str">
        <f>INDEX(Variables[Variable],MATCH(Systematic[[#This Row],[VariableIndex]],Variables[Index],0))</f>
        <v>FCR (mt: ROX-corr.)</v>
      </c>
      <c r="G4956" s="134">
        <f>Systematic[[#This Row],[Sample]]*1000000+Systematic[[#This Row],[SubSample]]*10000+Systematic[[#This Row],[VariableIndex]]</f>
        <v>13030006</v>
      </c>
      <c r="H4956" s="134">
        <f>Systematic[[#This Row],[SampleVariableLabel]]+100*Systematic[[#This Row],[State]]</f>
        <v>13030706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13</v>
      </c>
      <c r="B4957" s="1">
        <f t="shared" si="232"/>
        <v>3</v>
      </c>
      <c r="C4957" s="1">
        <f>IF(Systematic[[#This Row],[VariableIndex]]&gt;1,C4956,IF(C4956+1=StepsPerSubsample,0,C4956+1))</f>
        <v>7</v>
      </c>
      <c r="D4957" s="1">
        <f t="shared" si="233"/>
        <v>7</v>
      </c>
      <c r="E4957" s="1" t="str">
        <f>INDEX(Protocol[Mark],MATCH(C4957,Protocol[Step],0))</f>
        <v>8S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13030007</v>
      </c>
      <c r="H4957" s="134">
        <f>Systematic[[#This Row],[SampleVariableLabel]]+100*Systematic[[#This Row],[State]]</f>
        <v>13030707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13</v>
      </c>
      <c r="B4958" s="1">
        <f t="shared" si="232"/>
        <v>3</v>
      </c>
      <c r="C4958" s="1">
        <f>IF(Systematic[[#This Row],[VariableIndex]]&gt;1,C4957,IF(C4957+1=StepsPerSubsample,0,C4957+1))</f>
        <v>8</v>
      </c>
      <c r="D4958" s="1">
        <f t="shared" si="233"/>
        <v>1</v>
      </c>
      <c r="E4958" s="1" t="str">
        <f>INDEX(Protocol[Mark],MATCH(C4958,Protocol[Step],0))</f>
        <v>9Dig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13030001</v>
      </c>
      <c r="H4958" s="134">
        <f>Systematic[[#This Row],[SampleVariableLabel]]+100*Systematic[[#This Row],[State]]</f>
        <v>13030801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13</v>
      </c>
      <c r="B4959" s="1">
        <f t="shared" si="232"/>
        <v>3</v>
      </c>
      <c r="C4959" s="1">
        <f>IF(Systematic[[#This Row],[VariableIndex]]&gt;1,C4958,IF(C4958+1=StepsPerSubsample,0,C4958+1))</f>
        <v>8</v>
      </c>
      <c r="D4959" s="1">
        <f t="shared" si="233"/>
        <v>2</v>
      </c>
      <c r="E4959" s="1" t="str">
        <f>INDEX(Protocol[Mark],MATCH(C4959,Protocol[Step],0))</f>
        <v>9Dig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13030002</v>
      </c>
      <c r="H4959" s="134">
        <f>Systematic[[#This Row],[SampleVariableLabel]]+100*Systematic[[#This Row],[State]]</f>
        <v>13030802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13</v>
      </c>
      <c r="B4960" s="1">
        <f t="shared" si="232"/>
        <v>3</v>
      </c>
      <c r="C4960" s="1">
        <f>IF(Systematic[[#This Row],[VariableIndex]]&gt;1,C4959,IF(C4959+1=StepsPerSubsample,0,C4959+1))</f>
        <v>8</v>
      </c>
      <c r="D4960" s="1">
        <f t="shared" si="233"/>
        <v>3</v>
      </c>
      <c r="E4960" s="1" t="str">
        <f>INDEX(Protocol[Mark],MATCH(C4960,Protocol[Step],0))</f>
        <v>9Dig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13030003</v>
      </c>
      <c r="H4960" s="134">
        <f>Systematic[[#This Row],[SampleVariableLabel]]+100*Systematic[[#This Row],[State]]</f>
        <v>13030803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13</v>
      </c>
      <c r="B4961" s="1">
        <f t="shared" si="232"/>
        <v>3</v>
      </c>
      <c r="C4961" s="1">
        <f>IF(Systematic[[#This Row],[VariableIndex]]&gt;1,C4960,IF(C4960+1=StepsPerSubsample,0,C4960+1))</f>
        <v>8</v>
      </c>
      <c r="D4961" s="1">
        <f t="shared" si="233"/>
        <v>4</v>
      </c>
      <c r="E4961" s="1" t="str">
        <f>INDEX(Protocol[Mark],MATCH(C4961,Protocol[Step],0))</f>
        <v>9Dig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13030004</v>
      </c>
      <c r="H4961" s="134">
        <f>Systematic[[#This Row],[SampleVariableLabel]]+100*Systematic[[#This Row],[State]]</f>
        <v>13030804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13</v>
      </c>
      <c r="B4962" s="1">
        <f t="shared" si="232"/>
        <v>3</v>
      </c>
      <c r="C4962" s="1">
        <f>IF(Systematic[[#This Row],[VariableIndex]]&gt;1,C4961,IF(C4961+1=StepsPerSubsample,0,C4961+1))</f>
        <v>8</v>
      </c>
      <c r="D4962" s="1">
        <f t="shared" si="233"/>
        <v>5</v>
      </c>
      <c r="E4962" s="1" t="str">
        <f>INDEX(Protocol[Mark],MATCH(C4962,Protocol[Step],0))</f>
        <v>9Dig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13030005</v>
      </c>
      <c r="H4962" s="134">
        <f>Systematic[[#This Row],[SampleVariableLabel]]+100*Systematic[[#This Row],[State]]</f>
        <v>13030805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13</v>
      </c>
      <c r="B4963" s="1">
        <f t="shared" si="232"/>
        <v>3</v>
      </c>
      <c r="C4963" s="1">
        <f>IF(Systematic[[#This Row],[VariableIndex]]&gt;1,C4962,IF(C4962+1=StepsPerSubsample,0,C4962+1))</f>
        <v>8</v>
      </c>
      <c r="D4963" s="1">
        <f t="shared" si="233"/>
        <v>6</v>
      </c>
      <c r="E4963" s="1" t="str">
        <f>INDEX(Protocol[Mark],MATCH(C4963,Protocol[Step],0))</f>
        <v>9Dig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13030006</v>
      </c>
      <c r="H4963" s="134">
        <f>Systematic[[#This Row],[SampleVariableLabel]]+100*Systematic[[#This Row],[State]]</f>
        <v>13030806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13</v>
      </c>
      <c r="B4964" s="1">
        <f t="shared" si="232"/>
        <v>3</v>
      </c>
      <c r="C4964" s="1">
        <f>IF(Systematic[[#This Row],[VariableIndex]]&gt;1,C4963,IF(C4963+1=StepsPerSubsample,0,C4963+1))</f>
        <v>8</v>
      </c>
      <c r="D4964" s="1">
        <f t="shared" si="233"/>
        <v>7</v>
      </c>
      <c r="E4964" s="1" t="str">
        <f>INDEX(Protocol[Mark],MATCH(C4964,Protocol[Step],0))</f>
        <v>9Dig</v>
      </c>
      <c r="F4964" s="151" t="str">
        <f>INDEX(Variables[Variable],MATCH(Systematic[[#This Row],[VariableIndex]],Variables[Index],0))</f>
        <v>FCR (mt: ROX-corr.)</v>
      </c>
      <c r="G4964" s="134">
        <f>Systematic[[#This Row],[Sample]]*1000000+Systematic[[#This Row],[SubSample]]*10000+Systematic[[#This Row],[VariableIndex]]</f>
        <v>13030007</v>
      </c>
      <c r="H4964" s="134">
        <f>Systematic[[#This Row],[SampleVariableLabel]]+100*Systematic[[#This Row],[State]]</f>
        <v>13030807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13</v>
      </c>
      <c r="B4965" s="1">
        <f t="shared" si="232"/>
        <v>3</v>
      </c>
      <c r="C4965" s="1">
        <f>IF(Systematic[[#This Row],[VariableIndex]]&gt;1,C4964,IF(C4964+1=StepsPerSubsample,0,C4964+1))</f>
        <v>9</v>
      </c>
      <c r="D4965" s="1">
        <f t="shared" si="233"/>
        <v>1</v>
      </c>
      <c r="E4965" s="1" t="str">
        <f>INDEX(Protocol[Mark],MATCH(C4965,Protocol[Step],0))</f>
        <v>9U</v>
      </c>
      <c r="F4965" s="151" t="str">
        <f>INDEX(Variables[Variable],MATCH(Systematic[[#This Row],[VariableIndex]],Variables[Index],0))</f>
        <v>O2 concentration</v>
      </c>
      <c r="G4965" s="134">
        <f>Systematic[[#This Row],[Sample]]*1000000+Systematic[[#This Row],[SubSample]]*10000+Systematic[[#This Row],[VariableIndex]]</f>
        <v>13030001</v>
      </c>
      <c r="H4965" s="134">
        <f>Systematic[[#This Row],[SampleVariableLabel]]+100*Systematic[[#This Row],[State]]</f>
        <v>13030901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13</v>
      </c>
      <c r="B4966" s="1">
        <f t="shared" si="232"/>
        <v>3</v>
      </c>
      <c r="C4966" s="1">
        <f>IF(Systematic[[#This Row],[VariableIndex]]&gt;1,C4965,IF(C4965+1=StepsPerSubsample,0,C4965+1))</f>
        <v>9</v>
      </c>
      <c r="D4966" s="1">
        <f t="shared" si="233"/>
        <v>2</v>
      </c>
      <c r="E4966" s="1" t="str">
        <f>INDEX(Protocol[Mark],MATCH(C4966,Protocol[Step],0))</f>
        <v>9U</v>
      </c>
      <c r="F4966" s="151" t="str">
        <f>INDEX(Variables[Variable],MATCH(Systematic[[#This Row],[VariableIndex]],Variables[Index],0))</f>
        <v>O2 flux per volume</v>
      </c>
      <c r="G4966" s="134">
        <f>Systematic[[#This Row],[Sample]]*1000000+Systematic[[#This Row],[SubSample]]*10000+Systematic[[#This Row],[VariableIndex]]</f>
        <v>13030002</v>
      </c>
      <c r="H4966" s="134">
        <f>Systematic[[#This Row],[SampleVariableLabel]]+100*Systematic[[#This Row],[State]]</f>
        <v>13030902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13</v>
      </c>
      <c r="B4967" s="1">
        <f t="shared" si="232"/>
        <v>3</v>
      </c>
      <c r="C4967" s="1">
        <f>IF(Systematic[[#This Row],[VariableIndex]]&gt;1,C4966,IF(C4966+1=StepsPerSubsample,0,C4966+1))</f>
        <v>9</v>
      </c>
      <c r="D4967" s="1">
        <f t="shared" si="233"/>
        <v>3</v>
      </c>
      <c r="E4967" s="1" t="str">
        <f>INDEX(Protocol[Mark],MATCH(C4967,Protocol[Step],0))</f>
        <v>9U</v>
      </c>
      <c r="F4967" s="151" t="str">
        <f>INDEX(Variables[Variable],MATCH(Systematic[[#This Row],[VariableIndex]],Variables[Index],0))</f>
        <v>Specific flux</v>
      </c>
      <c r="G4967" s="134">
        <f>Systematic[[#This Row],[Sample]]*1000000+Systematic[[#This Row],[SubSample]]*10000+Systematic[[#This Row],[VariableIndex]]</f>
        <v>13030003</v>
      </c>
      <c r="H4967" s="134">
        <f>Systematic[[#This Row],[SampleVariableLabel]]+100*Systematic[[#This Row],[State]]</f>
        <v>13030903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13</v>
      </c>
      <c r="B4968" s="1">
        <f t="shared" si="232"/>
        <v>3</v>
      </c>
      <c r="C4968" s="1">
        <f>IF(Systematic[[#This Row],[VariableIndex]]&gt;1,C4967,IF(C4967+1=StepsPerSubsample,0,C4967+1))</f>
        <v>9</v>
      </c>
      <c r="D4968" s="1">
        <f t="shared" si="233"/>
        <v>4</v>
      </c>
      <c r="E4968" s="1" t="str">
        <f>INDEX(Protocol[Mark],MATCH(C4968,Protocol[Step],0))</f>
        <v>9U</v>
      </c>
      <c r="F4968" s="151" t="str">
        <f>INDEX(Variables[Variable],MATCH(Systematic[[#This Row],[VariableIndex]],Variables[Index],0))</f>
        <v>Flux control ratio</v>
      </c>
      <c r="G4968" s="134">
        <f>Systematic[[#This Row],[Sample]]*1000000+Systematic[[#This Row],[SubSample]]*10000+Systematic[[#This Row],[VariableIndex]]</f>
        <v>13030004</v>
      </c>
      <c r="H4968" s="134">
        <f>Systematic[[#This Row],[SampleVariableLabel]]+100*Systematic[[#This Row],[State]]</f>
        <v>13030904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13</v>
      </c>
      <c r="B4969" s="1">
        <f t="shared" ref="B4969:B5032" si="235">IF(OR(C4969&gt;0,D4969&gt;1),B4968,IF(B4968=SubsamplesPerSample,1,B4968+1))</f>
        <v>3</v>
      </c>
      <c r="C4969" s="1">
        <f>IF(Systematic[[#This Row],[VariableIndex]]&gt;1,C4968,IF(C4968+1=StepsPerSubsample,0,C4968+1))</f>
        <v>9</v>
      </c>
      <c r="D4969" s="1">
        <f t="shared" si="233"/>
        <v>5</v>
      </c>
      <c r="E4969" s="1" t="str">
        <f>INDEX(Protocol[Mark],MATCH(C4969,Protocol[Step],0))</f>
        <v>9U</v>
      </c>
      <c r="F4969" s="151" t="str">
        <f>INDEX(Variables[Variable],MATCH(Systematic[[#This Row],[VariableIndex]],Variables[Index],0))</f>
        <v>Specific flux (mt)</v>
      </c>
      <c r="G4969" s="134">
        <f>Systematic[[#This Row],[Sample]]*1000000+Systematic[[#This Row],[SubSample]]*10000+Systematic[[#This Row],[VariableIndex]]</f>
        <v>13030005</v>
      </c>
      <c r="H4969" s="134">
        <f>Systematic[[#This Row],[SampleVariableLabel]]+100*Systematic[[#This Row],[State]]</f>
        <v>13030905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13</v>
      </c>
      <c r="B4970" s="1">
        <f t="shared" si="235"/>
        <v>3</v>
      </c>
      <c r="C4970" s="1">
        <f>IF(Systematic[[#This Row],[VariableIndex]]&gt;1,C4969,IF(C4969+1=StepsPerSubsample,0,C4969+1))</f>
        <v>9</v>
      </c>
      <c r="D4970" s="1">
        <f t="shared" si="233"/>
        <v>6</v>
      </c>
      <c r="E4970" s="1" t="str">
        <f>INDEX(Protocol[Mark],MATCH(C4970,Protocol[Step],0))</f>
        <v>9U</v>
      </c>
      <c r="F4970" s="151" t="str">
        <f>INDEX(Variables[Variable],MATCH(Systematic[[#This Row],[VariableIndex]],Variables[Index],0))</f>
        <v>FCR (mt: ROX-corr.)</v>
      </c>
      <c r="G4970" s="134">
        <f>Systematic[[#This Row],[Sample]]*1000000+Systematic[[#This Row],[SubSample]]*10000+Systematic[[#This Row],[VariableIndex]]</f>
        <v>13030006</v>
      </c>
      <c r="H4970" s="134">
        <f>Systematic[[#This Row],[SampleVariableLabel]]+100*Systematic[[#This Row],[State]]</f>
        <v>13030906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13</v>
      </c>
      <c r="B4971" s="1">
        <f t="shared" si="235"/>
        <v>3</v>
      </c>
      <c r="C4971" s="1">
        <f>IF(Systematic[[#This Row],[VariableIndex]]&gt;1,C4970,IF(C4970+1=StepsPerSubsample,0,C4970+1))</f>
        <v>9</v>
      </c>
      <c r="D4971" s="1">
        <f t="shared" si="233"/>
        <v>7</v>
      </c>
      <c r="E4971" s="1" t="str">
        <f>INDEX(Protocol[Mark],MATCH(C4971,Protocol[Step],0))</f>
        <v>9U</v>
      </c>
      <c r="F4971" s="151" t="str">
        <f>INDEX(Variables[Variable],MATCH(Systematic[[#This Row],[VariableIndex]],Variables[Index],0))</f>
        <v>FCR (mt: ROX-corr.)</v>
      </c>
      <c r="G4971" s="134">
        <f>Systematic[[#This Row],[Sample]]*1000000+Systematic[[#This Row],[SubSample]]*10000+Systematic[[#This Row],[VariableIndex]]</f>
        <v>13030007</v>
      </c>
      <c r="H4971" s="134">
        <f>Systematic[[#This Row],[SampleVariableLabel]]+100*Systematic[[#This Row],[State]]</f>
        <v>13030907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13</v>
      </c>
      <c r="B4972" s="1">
        <f t="shared" si="235"/>
        <v>3</v>
      </c>
      <c r="C4972" s="1">
        <f>IF(Systematic[[#This Row],[VariableIndex]]&gt;1,C4971,IF(C4971+1=StepsPerSubsample,0,C4971+1))</f>
        <v>10</v>
      </c>
      <c r="D4972" s="1">
        <f t="shared" si="233"/>
        <v>1</v>
      </c>
      <c r="E4972" s="1" t="str">
        <f>INDEX(Protocol[Mark],MATCH(C4972,Protocol[Step],0))</f>
        <v>9c</v>
      </c>
      <c r="F4972" s="151" t="str">
        <f>INDEX(Variables[Variable],MATCH(Systematic[[#This Row],[VariableIndex]],Variables[Index],0))</f>
        <v>O2 concentration</v>
      </c>
      <c r="G4972" s="134">
        <f>Systematic[[#This Row],[Sample]]*1000000+Systematic[[#This Row],[SubSample]]*10000+Systematic[[#This Row],[VariableIndex]]</f>
        <v>13030001</v>
      </c>
      <c r="H4972" s="134">
        <f>Systematic[[#This Row],[SampleVariableLabel]]+100*Systematic[[#This Row],[State]]</f>
        <v>13031001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13</v>
      </c>
      <c r="B4973" s="1">
        <f t="shared" si="235"/>
        <v>3</v>
      </c>
      <c r="C4973" s="1">
        <f>IF(Systematic[[#This Row],[VariableIndex]]&gt;1,C4972,IF(C4972+1=StepsPerSubsample,0,C4972+1))</f>
        <v>10</v>
      </c>
      <c r="D4973" s="1">
        <f t="shared" si="233"/>
        <v>2</v>
      </c>
      <c r="E4973" s="1" t="str">
        <f>INDEX(Protocol[Mark],MATCH(C4973,Protocol[Step],0))</f>
        <v>9c</v>
      </c>
      <c r="F4973" s="151" t="str">
        <f>INDEX(Variables[Variable],MATCH(Systematic[[#This Row],[VariableIndex]],Variables[Index],0))</f>
        <v>O2 flux per volume</v>
      </c>
      <c r="G4973" s="134">
        <f>Systematic[[#This Row],[Sample]]*1000000+Systematic[[#This Row],[SubSample]]*10000+Systematic[[#This Row],[VariableIndex]]</f>
        <v>13030002</v>
      </c>
      <c r="H4973" s="134">
        <f>Systematic[[#This Row],[SampleVariableLabel]]+100*Systematic[[#This Row],[State]]</f>
        <v>13031002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13</v>
      </c>
      <c r="B4974" s="1">
        <f t="shared" si="235"/>
        <v>3</v>
      </c>
      <c r="C4974" s="1">
        <f>IF(Systematic[[#This Row],[VariableIndex]]&gt;1,C4973,IF(C4973+1=StepsPerSubsample,0,C4973+1))</f>
        <v>10</v>
      </c>
      <c r="D4974" s="1">
        <f t="shared" si="233"/>
        <v>3</v>
      </c>
      <c r="E4974" s="1" t="str">
        <f>INDEX(Protocol[Mark],MATCH(C4974,Protocol[Step],0))</f>
        <v>9c</v>
      </c>
      <c r="F4974" s="151" t="str">
        <f>INDEX(Variables[Variable],MATCH(Systematic[[#This Row],[VariableIndex]],Variables[Index],0))</f>
        <v>Specific flux</v>
      </c>
      <c r="G4974" s="134">
        <f>Systematic[[#This Row],[Sample]]*1000000+Systematic[[#This Row],[SubSample]]*10000+Systematic[[#This Row],[VariableIndex]]</f>
        <v>13030003</v>
      </c>
      <c r="H4974" s="134">
        <f>Systematic[[#This Row],[SampleVariableLabel]]+100*Systematic[[#This Row],[State]]</f>
        <v>13031003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13</v>
      </c>
      <c r="B4975" s="1">
        <f t="shared" si="235"/>
        <v>3</v>
      </c>
      <c r="C4975" s="1">
        <f>IF(Systematic[[#This Row],[VariableIndex]]&gt;1,C4974,IF(C4974+1=StepsPerSubsample,0,C4974+1))</f>
        <v>10</v>
      </c>
      <c r="D4975" s="1">
        <f t="shared" si="233"/>
        <v>4</v>
      </c>
      <c r="E4975" s="1" t="str">
        <f>INDEX(Protocol[Mark],MATCH(C4975,Protocol[Step],0))</f>
        <v>9c</v>
      </c>
      <c r="F4975" s="151" t="str">
        <f>INDEX(Variables[Variable],MATCH(Systematic[[#This Row],[VariableIndex]],Variables[Index],0))</f>
        <v>Flux control ratio</v>
      </c>
      <c r="G4975" s="134">
        <f>Systematic[[#This Row],[Sample]]*1000000+Systematic[[#This Row],[SubSample]]*10000+Systematic[[#This Row],[VariableIndex]]</f>
        <v>13030004</v>
      </c>
      <c r="H4975" s="134">
        <f>Systematic[[#This Row],[SampleVariableLabel]]+100*Systematic[[#This Row],[State]]</f>
        <v>13031004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13</v>
      </c>
      <c r="B4976" s="1">
        <f t="shared" si="235"/>
        <v>3</v>
      </c>
      <c r="C4976" s="1">
        <f>IF(Systematic[[#This Row],[VariableIndex]]&gt;1,C4975,IF(C4975+1=StepsPerSubsample,0,C4975+1))</f>
        <v>10</v>
      </c>
      <c r="D4976" s="1">
        <f t="shared" si="233"/>
        <v>5</v>
      </c>
      <c r="E4976" s="1" t="str">
        <f>INDEX(Protocol[Mark],MATCH(C4976,Protocol[Step],0))</f>
        <v>9c</v>
      </c>
      <c r="F4976" s="151" t="str">
        <f>INDEX(Variables[Variable],MATCH(Systematic[[#This Row],[VariableIndex]],Variables[Index],0))</f>
        <v>Specific flux (mt)</v>
      </c>
      <c r="G4976" s="134">
        <f>Systematic[[#This Row],[Sample]]*1000000+Systematic[[#This Row],[SubSample]]*10000+Systematic[[#This Row],[VariableIndex]]</f>
        <v>13030005</v>
      </c>
      <c r="H4976" s="134">
        <f>Systematic[[#This Row],[SampleVariableLabel]]+100*Systematic[[#This Row],[State]]</f>
        <v>13031005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13</v>
      </c>
      <c r="B4977" s="1">
        <f t="shared" si="235"/>
        <v>3</v>
      </c>
      <c r="C4977" s="1">
        <f>IF(Systematic[[#This Row],[VariableIndex]]&gt;1,C4976,IF(C4976+1=StepsPerSubsample,0,C4976+1))</f>
        <v>10</v>
      </c>
      <c r="D4977" s="1">
        <f t="shared" si="233"/>
        <v>6</v>
      </c>
      <c r="E4977" s="1" t="str">
        <f>INDEX(Protocol[Mark],MATCH(C4977,Protocol[Step],0))</f>
        <v>9c</v>
      </c>
      <c r="F4977" s="151" t="str">
        <f>INDEX(Variables[Variable],MATCH(Systematic[[#This Row],[VariableIndex]],Variables[Index],0))</f>
        <v>FCR (mt: ROX-corr.)</v>
      </c>
      <c r="G4977" s="134">
        <f>Systematic[[#This Row],[Sample]]*1000000+Systematic[[#This Row],[SubSample]]*10000+Systematic[[#This Row],[VariableIndex]]</f>
        <v>13030006</v>
      </c>
      <c r="H4977" s="134">
        <f>Systematic[[#This Row],[SampleVariableLabel]]+100*Systematic[[#This Row],[State]]</f>
        <v>13031006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13</v>
      </c>
      <c r="B4978" s="1">
        <f t="shared" si="235"/>
        <v>3</v>
      </c>
      <c r="C4978" s="1">
        <f>IF(Systematic[[#This Row],[VariableIndex]]&gt;1,C4977,IF(C4977+1=StepsPerSubsample,0,C4977+1))</f>
        <v>10</v>
      </c>
      <c r="D4978" s="1">
        <f t="shared" si="233"/>
        <v>7</v>
      </c>
      <c r="E4978" s="1" t="str">
        <f>INDEX(Protocol[Mark],MATCH(C4978,Protocol[Step],0))</f>
        <v>9c</v>
      </c>
      <c r="F4978" s="151" t="str">
        <f>INDEX(Variables[Variable],MATCH(Systematic[[#This Row],[VariableIndex]],Variables[Index],0))</f>
        <v>FCR (mt: ROX-corr.)</v>
      </c>
      <c r="G4978" s="134">
        <f>Systematic[[#This Row],[Sample]]*1000000+Systematic[[#This Row],[SubSample]]*10000+Systematic[[#This Row],[VariableIndex]]</f>
        <v>13030007</v>
      </c>
      <c r="H4978" s="134">
        <f>Systematic[[#This Row],[SampleVariableLabel]]+100*Systematic[[#This Row],[State]]</f>
        <v>13031007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13</v>
      </c>
      <c r="B4979" s="1">
        <f t="shared" si="235"/>
        <v>3</v>
      </c>
      <c r="C4979" s="1">
        <f>IF(Systematic[[#This Row],[VariableIndex]]&gt;1,C4978,IF(C4978+1=StepsPerSubsample,0,C4978+1))</f>
        <v>11</v>
      </c>
      <c r="D4979" s="1">
        <f t="shared" si="233"/>
        <v>1</v>
      </c>
      <c r="E4979" s="1" t="str">
        <f>INDEX(Protocol[Mark],MATCH(C4979,Protocol[Step],0))</f>
        <v>10Ama</v>
      </c>
      <c r="F4979" s="151" t="str">
        <f>INDEX(Variables[Variable],MATCH(Systematic[[#This Row],[VariableIndex]],Variables[Index],0))</f>
        <v>O2 concentration</v>
      </c>
      <c r="G4979" s="134">
        <f>Systematic[[#This Row],[Sample]]*1000000+Systematic[[#This Row],[SubSample]]*10000+Systematic[[#This Row],[VariableIndex]]</f>
        <v>13030001</v>
      </c>
      <c r="H4979" s="134">
        <f>Systematic[[#This Row],[SampleVariableLabel]]+100*Systematic[[#This Row],[State]]</f>
        <v>13031101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13</v>
      </c>
      <c r="B4980" s="1">
        <f t="shared" si="235"/>
        <v>3</v>
      </c>
      <c r="C4980" s="1">
        <f>IF(Systematic[[#This Row],[VariableIndex]]&gt;1,C4979,IF(C4979+1=StepsPerSubsample,0,C4979+1))</f>
        <v>11</v>
      </c>
      <c r="D4980" s="1">
        <f t="shared" si="233"/>
        <v>2</v>
      </c>
      <c r="E4980" s="1" t="str">
        <f>INDEX(Protocol[Mark],MATCH(C4980,Protocol[Step],0))</f>
        <v>10Ama</v>
      </c>
      <c r="F4980" s="151" t="str">
        <f>INDEX(Variables[Variable],MATCH(Systematic[[#This Row],[VariableIndex]],Variables[Index],0))</f>
        <v>O2 flux per volume</v>
      </c>
      <c r="G4980" s="134">
        <f>Systematic[[#This Row],[Sample]]*1000000+Systematic[[#This Row],[SubSample]]*10000+Systematic[[#This Row],[VariableIndex]]</f>
        <v>13030002</v>
      </c>
      <c r="H4980" s="134">
        <f>Systematic[[#This Row],[SampleVariableLabel]]+100*Systematic[[#This Row],[State]]</f>
        <v>13031102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13</v>
      </c>
      <c r="B4981" s="1">
        <f t="shared" si="235"/>
        <v>3</v>
      </c>
      <c r="C4981" s="1">
        <f>IF(Systematic[[#This Row],[VariableIndex]]&gt;1,C4980,IF(C4980+1=StepsPerSubsample,0,C4980+1))</f>
        <v>11</v>
      </c>
      <c r="D4981" s="1">
        <f t="shared" si="233"/>
        <v>3</v>
      </c>
      <c r="E4981" s="1" t="str">
        <f>INDEX(Protocol[Mark],MATCH(C4981,Protocol[Step],0))</f>
        <v>10Ama</v>
      </c>
      <c r="F4981" s="151" t="str">
        <f>INDEX(Variables[Variable],MATCH(Systematic[[#This Row],[VariableIndex]],Variables[Index],0))</f>
        <v>Specific flux</v>
      </c>
      <c r="G4981" s="134">
        <f>Systematic[[#This Row],[Sample]]*1000000+Systematic[[#This Row],[SubSample]]*10000+Systematic[[#This Row],[VariableIndex]]</f>
        <v>13030003</v>
      </c>
      <c r="H4981" s="134">
        <f>Systematic[[#This Row],[SampleVariableLabel]]+100*Systematic[[#This Row],[State]]</f>
        <v>13031103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13</v>
      </c>
      <c r="B4982" s="1">
        <f t="shared" si="235"/>
        <v>3</v>
      </c>
      <c r="C4982" s="1">
        <f>IF(Systematic[[#This Row],[VariableIndex]]&gt;1,C4981,IF(C4981+1=StepsPerSubsample,0,C4981+1))</f>
        <v>11</v>
      </c>
      <c r="D4982" s="1">
        <f t="shared" si="233"/>
        <v>4</v>
      </c>
      <c r="E4982" s="1" t="str">
        <f>INDEX(Protocol[Mark],MATCH(C4982,Protocol[Step],0))</f>
        <v>10Ama</v>
      </c>
      <c r="F4982" s="151" t="str">
        <f>INDEX(Variables[Variable],MATCH(Systematic[[#This Row],[VariableIndex]],Variables[Index],0))</f>
        <v>Flux control ratio</v>
      </c>
      <c r="G4982" s="134">
        <f>Systematic[[#This Row],[Sample]]*1000000+Systematic[[#This Row],[SubSample]]*10000+Systematic[[#This Row],[VariableIndex]]</f>
        <v>13030004</v>
      </c>
      <c r="H4982" s="134">
        <f>Systematic[[#This Row],[SampleVariableLabel]]+100*Systematic[[#This Row],[State]]</f>
        <v>13031104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13</v>
      </c>
      <c r="B4983" s="1">
        <f t="shared" si="235"/>
        <v>3</v>
      </c>
      <c r="C4983" s="1">
        <f>IF(Systematic[[#This Row],[VariableIndex]]&gt;1,C4982,IF(C4982+1=StepsPerSubsample,0,C4982+1))</f>
        <v>11</v>
      </c>
      <c r="D4983" s="1">
        <f t="shared" si="233"/>
        <v>5</v>
      </c>
      <c r="E4983" s="1" t="str">
        <f>INDEX(Protocol[Mark],MATCH(C4983,Protocol[Step],0))</f>
        <v>10Ama</v>
      </c>
      <c r="F4983" s="151" t="str">
        <f>INDEX(Variables[Variable],MATCH(Systematic[[#This Row],[VariableIndex]],Variables[Index],0))</f>
        <v>Specific flux (mt)</v>
      </c>
      <c r="G4983" s="134">
        <f>Systematic[[#This Row],[Sample]]*1000000+Systematic[[#This Row],[SubSample]]*10000+Systematic[[#This Row],[VariableIndex]]</f>
        <v>13030005</v>
      </c>
      <c r="H4983" s="134">
        <f>Systematic[[#This Row],[SampleVariableLabel]]+100*Systematic[[#This Row],[State]]</f>
        <v>13031105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13</v>
      </c>
      <c r="B4984" s="1">
        <f t="shared" si="235"/>
        <v>3</v>
      </c>
      <c r="C4984" s="1">
        <f>IF(Systematic[[#This Row],[VariableIndex]]&gt;1,C4983,IF(C4983+1=StepsPerSubsample,0,C4983+1))</f>
        <v>11</v>
      </c>
      <c r="D4984" s="1">
        <f t="shared" si="233"/>
        <v>6</v>
      </c>
      <c r="E4984" s="1" t="str">
        <f>INDEX(Protocol[Mark],MATCH(C4984,Protocol[Step],0))</f>
        <v>10Ama</v>
      </c>
      <c r="F4984" s="151" t="str">
        <f>INDEX(Variables[Variable],MATCH(Systematic[[#This Row],[VariableIndex]],Variables[Index],0))</f>
        <v>FCR (mt: ROX-corr.)</v>
      </c>
      <c r="G4984" s="134">
        <f>Systematic[[#This Row],[Sample]]*1000000+Systematic[[#This Row],[SubSample]]*10000+Systematic[[#This Row],[VariableIndex]]</f>
        <v>13030006</v>
      </c>
      <c r="H4984" s="134">
        <f>Systematic[[#This Row],[SampleVariableLabel]]+100*Systematic[[#This Row],[State]]</f>
        <v>13031106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13</v>
      </c>
      <c r="B4985" s="1">
        <f t="shared" si="235"/>
        <v>3</v>
      </c>
      <c r="C4985" s="1">
        <f>IF(Systematic[[#This Row],[VariableIndex]]&gt;1,C4984,IF(C4984+1=StepsPerSubsample,0,C4984+1))</f>
        <v>11</v>
      </c>
      <c r="D4985" s="1">
        <f t="shared" si="233"/>
        <v>7</v>
      </c>
      <c r="E4985" s="1" t="str">
        <f>INDEX(Protocol[Mark],MATCH(C4985,Protocol[Step],0))</f>
        <v>10Ama</v>
      </c>
      <c r="F4985" s="151" t="str">
        <f>INDEX(Variables[Variable],MATCH(Systematic[[#This Row],[VariableIndex]],Variables[Index],0))</f>
        <v>FCR (mt: ROX-corr.)</v>
      </c>
      <c r="G4985" s="134">
        <f>Systematic[[#This Row],[Sample]]*1000000+Systematic[[#This Row],[SubSample]]*10000+Systematic[[#This Row],[VariableIndex]]</f>
        <v>13030007</v>
      </c>
      <c r="H4985" s="134">
        <f>Systematic[[#This Row],[SampleVariableLabel]]+100*Systematic[[#This Row],[State]]</f>
        <v>13031107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13</v>
      </c>
      <c r="B4986" s="1">
        <f t="shared" si="235"/>
        <v>3</v>
      </c>
      <c r="C4986" s="1">
        <f>IF(Systematic[[#This Row],[VariableIndex]]&gt;1,C4985,IF(C4985+1=StepsPerSubsample,0,C4985+1))</f>
        <v>12</v>
      </c>
      <c r="D4986" s="1">
        <f t="shared" si="233"/>
        <v>1</v>
      </c>
      <c r="E4986" s="1" t="str">
        <f>INDEX(Protocol[Mark],MATCH(C4986,Protocol[Step],0))</f>
        <v>11AsTm</v>
      </c>
      <c r="F4986" s="151" t="str">
        <f>INDEX(Variables[Variable],MATCH(Systematic[[#This Row],[VariableIndex]],Variables[Index],0))</f>
        <v>O2 concentration</v>
      </c>
      <c r="G4986" s="134">
        <f>Systematic[[#This Row],[Sample]]*1000000+Systematic[[#This Row],[SubSample]]*10000+Systematic[[#This Row],[VariableIndex]]</f>
        <v>13030001</v>
      </c>
      <c r="H4986" s="134">
        <f>Systematic[[#This Row],[SampleVariableLabel]]+100*Systematic[[#This Row],[State]]</f>
        <v>13031201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13</v>
      </c>
      <c r="B4987" s="1">
        <f t="shared" si="235"/>
        <v>3</v>
      </c>
      <c r="C4987" s="1">
        <f>IF(Systematic[[#This Row],[VariableIndex]]&gt;1,C4986,IF(C4986+1=StepsPerSubsample,0,C4986+1))</f>
        <v>12</v>
      </c>
      <c r="D4987" s="1">
        <f t="shared" si="233"/>
        <v>2</v>
      </c>
      <c r="E4987" s="1" t="str">
        <f>INDEX(Protocol[Mark],MATCH(C4987,Protocol[Step],0))</f>
        <v>11AsTm</v>
      </c>
      <c r="F4987" s="151" t="str">
        <f>INDEX(Variables[Variable],MATCH(Systematic[[#This Row],[VariableIndex]],Variables[Index],0))</f>
        <v>O2 flux per volume</v>
      </c>
      <c r="G4987" s="134">
        <f>Systematic[[#This Row],[Sample]]*1000000+Systematic[[#This Row],[SubSample]]*10000+Systematic[[#This Row],[VariableIndex]]</f>
        <v>13030002</v>
      </c>
      <c r="H4987" s="134">
        <f>Systematic[[#This Row],[SampleVariableLabel]]+100*Systematic[[#This Row],[State]]</f>
        <v>13031202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13</v>
      </c>
      <c r="B4988" s="1">
        <f t="shared" si="235"/>
        <v>3</v>
      </c>
      <c r="C4988" s="1">
        <f>IF(Systematic[[#This Row],[VariableIndex]]&gt;1,C4987,IF(C4987+1=StepsPerSubsample,0,C4987+1))</f>
        <v>12</v>
      </c>
      <c r="D4988" s="1">
        <f t="shared" si="233"/>
        <v>3</v>
      </c>
      <c r="E4988" s="1" t="str">
        <f>INDEX(Protocol[Mark],MATCH(C4988,Protocol[Step],0))</f>
        <v>11AsTm</v>
      </c>
      <c r="F4988" s="151" t="str">
        <f>INDEX(Variables[Variable],MATCH(Systematic[[#This Row],[VariableIndex]],Variables[Index],0))</f>
        <v>Specific flux</v>
      </c>
      <c r="G4988" s="134">
        <f>Systematic[[#This Row],[Sample]]*1000000+Systematic[[#This Row],[SubSample]]*10000+Systematic[[#This Row],[VariableIndex]]</f>
        <v>13030003</v>
      </c>
      <c r="H4988" s="134">
        <f>Systematic[[#This Row],[SampleVariableLabel]]+100*Systematic[[#This Row],[State]]</f>
        <v>13031203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13</v>
      </c>
      <c r="B4989" s="1">
        <f t="shared" si="235"/>
        <v>3</v>
      </c>
      <c r="C4989" s="1">
        <f>IF(Systematic[[#This Row],[VariableIndex]]&gt;1,C4988,IF(C4988+1=StepsPerSubsample,0,C4988+1))</f>
        <v>12</v>
      </c>
      <c r="D4989" s="1">
        <f t="shared" si="233"/>
        <v>4</v>
      </c>
      <c r="E4989" s="1" t="str">
        <f>INDEX(Protocol[Mark],MATCH(C4989,Protocol[Step],0))</f>
        <v>11AsTm</v>
      </c>
      <c r="F4989" s="151" t="str">
        <f>INDEX(Variables[Variable],MATCH(Systematic[[#This Row],[VariableIndex]],Variables[Index],0))</f>
        <v>Flux control ratio</v>
      </c>
      <c r="G4989" s="134">
        <f>Systematic[[#This Row],[Sample]]*1000000+Systematic[[#This Row],[SubSample]]*10000+Systematic[[#This Row],[VariableIndex]]</f>
        <v>13030004</v>
      </c>
      <c r="H4989" s="134">
        <f>Systematic[[#This Row],[SampleVariableLabel]]+100*Systematic[[#This Row],[State]]</f>
        <v>13031204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13</v>
      </c>
      <c r="B4990" s="1">
        <f t="shared" si="235"/>
        <v>3</v>
      </c>
      <c r="C4990" s="1">
        <f>IF(Systematic[[#This Row],[VariableIndex]]&gt;1,C4989,IF(C4989+1=StepsPerSubsample,0,C4989+1))</f>
        <v>12</v>
      </c>
      <c r="D4990" s="1">
        <f t="shared" si="233"/>
        <v>5</v>
      </c>
      <c r="E4990" s="1" t="str">
        <f>INDEX(Protocol[Mark],MATCH(C4990,Protocol[Step],0))</f>
        <v>11AsTm</v>
      </c>
      <c r="F4990" s="151" t="str">
        <f>INDEX(Variables[Variable],MATCH(Systematic[[#This Row],[VariableIndex]],Variables[Index],0))</f>
        <v>Specific flux (mt)</v>
      </c>
      <c r="G4990" s="134">
        <f>Systematic[[#This Row],[Sample]]*1000000+Systematic[[#This Row],[SubSample]]*10000+Systematic[[#This Row],[VariableIndex]]</f>
        <v>13030005</v>
      </c>
      <c r="H4990" s="134">
        <f>Systematic[[#This Row],[SampleVariableLabel]]+100*Systematic[[#This Row],[State]]</f>
        <v>13031205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13</v>
      </c>
      <c r="B4991" s="1">
        <f t="shared" si="235"/>
        <v>3</v>
      </c>
      <c r="C4991" s="1">
        <f>IF(Systematic[[#This Row],[VariableIndex]]&gt;1,C4990,IF(C4990+1=StepsPerSubsample,0,C4990+1))</f>
        <v>12</v>
      </c>
      <c r="D4991" s="1">
        <f t="shared" si="233"/>
        <v>6</v>
      </c>
      <c r="E4991" s="1" t="str">
        <f>INDEX(Protocol[Mark],MATCH(C4991,Protocol[Step],0))</f>
        <v>11AsTm</v>
      </c>
      <c r="F4991" s="151" t="str">
        <f>INDEX(Variables[Variable],MATCH(Systematic[[#This Row],[VariableIndex]],Variables[Index],0))</f>
        <v>FCR (mt: ROX-corr.)</v>
      </c>
      <c r="G4991" s="134">
        <f>Systematic[[#This Row],[Sample]]*1000000+Systematic[[#This Row],[SubSample]]*10000+Systematic[[#This Row],[VariableIndex]]</f>
        <v>13030006</v>
      </c>
      <c r="H4991" s="134">
        <f>Systematic[[#This Row],[SampleVariableLabel]]+100*Systematic[[#This Row],[State]]</f>
        <v>13031206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13</v>
      </c>
      <c r="B4992" s="1">
        <f t="shared" si="235"/>
        <v>3</v>
      </c>
      <c r="C4992" s="1">
        <f>IF(Systematic[[#This Row],[VariableIndex]]&gt;1,C4991,IF(C4991+1=StepsPerSubsample,0,C4991+1))</f>
        <v>12</v>
      </c>
      <c r="D4992" s="1">
        <f t="shared" si="233"/>
        <v>7</v>
      </c>
      <c r="E4992" s="1" t="str">
        <f>INDEX(Protocol[Mark],MATCH(C4992,Protocol[Step],0))</f>
        <v>11AsTm</v>
      </c>
      <c r="F4992" s="151" t="str">
        <f>INDEX(Variables[Variable],MATCH(Systematic[[#This Row],[VariableIndex]],Variables[Index],0))</f>
        <v>FCR (mt: ROX-corr.)</v>
      </c>
      <c r="G4992" s="134">
        <f>Systematic[[#This Row],[Sample]]*1000000+Systematic[[#This Row],[SubSample]]*10000+Systematic[[#This Row],[VariableIndex]]</f>
        <v>13030007</v>
      </c>
      <c r="H4992" s="134">
        <f>Systematic[[#This Row],[SampleVariableLabel]]+100*Systematic[[#This Row],[State]]</f>
        <v>13031207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13</v>
      </c>
      <c r="B4993" s="1">
        <f t="shared" si="235"/>
        <v>3</v>
      </c>
      <c r="C4993" s="1">
        <f>IF(Systematic[[#This Row],[VariableIndex]]&gt;1,C4992,IF(C4992+1=StepsPerSubsample,0,C4992+1))</f>
        <v>13</v>
      </c>
      <c r="D4993" s="1">
        <f t="shared" si="233"/>
        <v>1</v>
      </c>
      <c r="E4993" s="1" t="str">
        <f>INDEX(Protocol[Mark],MATCH(C4993,Protocol[Step],0))</f>
        <v>12Azd</v>
      </c>
      <c r="F4993" s="151" t="str">
        <f>INDEX(Variables[Variable],MATCH(Systematic[[#This Row],[VariableIndex]],Variables[Index],0))</f>
        <v>O2 concentration</v>
      </c>
      <c r="G4993" s="134">
        <f>Systematic[[#This Row],[Sample]]*1000000+Systematic[[#This Row],[SubSample]]*10000+Systematic[[#This Row],[VariableIndex]]</f>
        <v>13030001</v>
      </c>
      <c r="H4993" s="134">
        <f>Systematic[[#This Row],[SampleVariableLabel]]+100*Systematic[[#This Row],[State]]</f>
        <v>13031301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13</v>
      </c>
      <c r="B4994" s="1">
        <f t="shared" si="235"/>
        <v>3</v>
      </c>
      <c r="C4994" s="1">
        <f>IF(Systematic[[#This Row],[VariableIndex]]&gt;1,C4993,IF(C4993+1=StepsPerSubsample,0,C4993+1))</f>
        <v>13</v>
      </c>
      <c r="D4994" s="1">
        <f t="shared" si="233"/>
        <v>2</v>
      </c>
      <c r="E4994" s="1" t="str">
        <f>INDEX(Protocol[Mark],MATCH(C4994,Protocol[Step],0))</f>
        <v>12Azd</v>
      </c>
      <c r="F4994" s="151" t="str">
        <f>INDEX(Variables[Variable],MATCH(Systematic[[#This Row],[VariableIndex]],Variables[Index],0))</f>
        <v>O2 flux per volume</v>
      </c>
      <c r="G4994" s="134">
        <f>Systematic[[#This Row],[Sample]]*1000000+Systematic[[#This Row],[SubSample]]*10000+Systematic[[#This Row],[VariableIndex]]</f>
        <v>13030002</v>
      </c>
      <c r="H4994" s="134">
        <f>Systematic[[#This Row],[SampleVariableLabel]]+100*Systematic[[#This Row],[State]]</f>
        <v>13031302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13</v>
      </c>
      <c r="B4995" s="1">
        <f t="shared" si="235"/>
        <v>3</v>
      </c>
      <c r="C4995" s="1">
        <f>IF(Systematic[[#This Row],[VariableIndex]]&gt;1,C4994,IF(C4994+1=StepsPerSubsample,0,C4994+1))</f>
        <v>13</v>
      </c>
      <c r="D4995" s="1">
        <f t="shared" ref="D4995:D5058" si="236">IF(D4994=nVariables,1,D4994+1)</f>
        <v>3</v>
      </c>
      <c r="E4995" s="1" t="str">
        <f>INDEX(Protocol[Mark],MATCH(C4995,Protocol[Step],0))</f>
        <v>12Azd</v>
      </c>
      <c r="F4995" s="151" t="str">
        <f>INDEX(Variables[Variable],MATCH(Systematic[[#This Row],[VariableIndex]],Variables[Index],0))</f>
        <v>Specific flux</v>
      </c>
      <c r="G4995" s="134">
        <f>Systematic[[#This Row],[Sample]]*1000000+Systematic[[#This Row],[SubSample]]*10000+Systematic[[#This Row],[VariableIndex]]</f>
        <v>13030003</v>
      </c>
      <c r="H4995" s="134">
        <f>Systematic[[#This Row],[SampleVariableLabel]]+100*Systematic[[#This Row],[State]]</f>
        <v>13031303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13</v>
      </c>
      <c r="B4996" s="1">
        <f t="shared" si="235"/>
        <v>3</v>
      </c>
      <c r="C4996" s="1">
        <f>IF(Systematic[[#This Row],[VariableIndex]]&gt;1,C4995,IF(C4995+1=StepsPerSubsample,0,C4995+1))</f>
        <v>13</v>
      </c>
      <c r="D4996" s="1">
        <f t="shared" si="236"/>
        <v>4</v>
      </c>
      <c r="E4996" s="1" t="str">
        <f>INDEX(Protocol[Mark],MATCH(C4996,Protocol[Step],0))</f>
        <v>12Azd</v>
      </c>
      <c r="F4996" s="151" t="str">
        <f>INDEX(Variables[Variable],MATCH(Systematic[[#This Row],[VariableIndex]],Variables[Index],0))</f>
        <v>Flux control ratio</v>
      </c>
      <c r="G4996" s="134">
        <f>Systematic[[#This Row],[Sample]]*1000000+Systematic[[#This Row],[SubSample]]*10000+Systematic[[#This Row],[VariableIndex]]</f>
        <v>13030004</v>
      </c>
      <c r="H4996" s="134">
        <f>Systematic[[#This Row],[SampleVariableLabel]]+100*Systematic[[#This Row],[State]]</f>
        <v>13031304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13</v>
      </c>
      <c r="B4997" s="1">
        <f t="shared" si="235"/>
        <v>3</v>
      </c>
      <c r="C4997" s="1">
        <f>IF(Systematic[[#This Row],[VariableIndex]]&gt;1,C4996,IF(C4996+1=StepsPerSubsample,0,C4996+1))</f>
        <v>13</v>
      </c>
      <c r="D4997" s="1">
        <f t="shared" si="236"/>
        <v>5</v>
      </c>
      <c r="E4997" s="1" t="str">
        <f>INDEX(Protocol[Mark],MATCH(C4997,Protocol[Step],0))</f>
        <v>12Azd</v>
      </c>
      <c r="F4997" s="151" t="str">
        <f>INDEX(Variables[Variable],MATCH(Systematic[[#This Row],[VariableIndex]],Variables[Index],0))</f>
        <v>Specific flux (mt)</v>
      </c>
      <c r="G4997" s="134">
        <f>Systematic[[#This Row],[Sample]]*1000000+Systematic[[#This Row],[SubSample]]*10000+Systematic[[#This Row],[VariableIndex]]</f>
        <v>13030005</v>
      </c>
      <c r="H4997" s="134">
        <f>Systematic[[#This Row],[SampleVariableLabel]]+100*Systematic[[#This Row],[State]]</f>
        <v>13031305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13</v>
      </c>
      <c r="B4998" s="1">
        <f t="shared" si="235"/>
        <v>3</v>
      </c>
      <c r="C4998" s="1">
        <f>IF(Systematic[[#This Row],[VariableIndex]]&gt;1,C4997,IF(C4997+1=StepsPerSubsample,0,C4997+1))</f>
        <v>13</v>
      </c>
      <c r="D4998" s="1">
        <f t="shared" si="236"/>
        <v>6</v>
      </c>
      <c r="E4998" s="1" t="str">
        <f>INDEX(Protocol[Mark],MATCH(C4998,Protocol[Step],0))</f>
        <v>12Azd</v>
      </c>
      <c r="F4998" s="151" t="str">
        <f>INDEX(Variables[Variable],MATCH(Systematic[[#This Row],[VariableIndex]],Variables[Index],0))</f>
        <v>FCR (mt: ROX-corr.)</v>
      </c>
      <c r="G4998" s="134">
        <f>Systematic[[#This Row],[Sample]]*1000000+Systematic[[#This Row],[SubSample]]*10000+Systematic[[#This Row],[VariableIndex]]</f>
        <v>13030006</v>
      </c>
      <c r="H4998" s="134">
        <f>Systematic[[#This Row],[SampleVariableLabel]]+100*Systematic[[#This Row],[State]]</f>
        <v>13031306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13</v>
      </c>
      <c r="B4999" s="1">
        <f t="shared" si="235"/>
        <v>3</v>
      </c>
      <c r="C4999" s="1">
        <f>IF(Systematic[[#This Row],[VariableIndex]]&gt;1,C4998,IF(C4998+1=StepsPerSubsample,0,C4998+1))</f>
        <v>13</v>
      </c>
      <c r="D4999" s="1">
        <f t="shared" si="236"/>
        <v>7</v>
      </c>
      <c r="E4999" s="1" t="str">
        <f>INDEX(Protocol[Mark],MATCH(C4999,Protocol[Step],0))</f>
        <v>12Azd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13030007</v>
      </c>
      <c r="H4999" s="134">
        <f>Systematic[[#This Row],[SampleVariableLabel]]+100*Systematic[[#This Row],[State]]</f>
        <v>13031307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13</v>
      </c>
      <c r="B5000" s="1">
        <f t="shared" si="235"/>
        <v>4</v>
      </c>
      <c r="C5000" s="1">
        <f>IF(Systematic[[#This Row],[VariableIndex]]&gt;1,C4999,IF(C4999+1=StepsPerSubsample,0,C4999+1))</f>
        <v>0</v>
      </c>
      <c r="D5000" s="1">
        <f t="shared" si="236"/>
        <v>1</v>
      </c>
      <c r="E5000" s="1" t="str">
        <f>INDEX(Protocol[Mark],MATCH(C5000,Protocol[Step],0))</f>
        <v>1ce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13040001</v>
      </c>
      <c r="H5000" s="134">
        <f>Systematic[[#This Row],[SampleVariableLabel]]+100*Systematic[[#This Row],[State]]</f>
        <v>13040001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13</v>
      </c>
      <c r="B5001" s="1">
        <f t="shared" si="235"/>
        <v>4</v>
      </c>
      <c r="C5001" s="1">
        <f>IF(Systematic[[#This Row],[VariableIndex]]&gt;1,C5000,IF(C5000+1=StepsPerSubsample,0,C5000+1))</f>
        <v>0</v>
      </c>
      <c r="D5001" s="1">
        <f t="shared" si="236"/>
        <v>2</v>
      </c>
      <c r="E5001" s="1" t="str">
        <f>INDEX(Protocol[Mark],MATCH(C5001,Protocol[Step],0))</f>
        <v>1ce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13040002</v>
      </c>
      <c r="H5001" s="134">
        <f>Systematic[[#This Row],[SampleVariableLabel]]+100*Systematic[[#This Row],[State]]</f>
        <v>13040002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13</v>
      </c>
      <c r="B5002" s="1">
        <f t="shared" si="235"/>
        <v>4</v>
      </c>
      <c r="C5002" s="1">
        <f>IF(Systematic[[#This Row],[VariableIndex]]&gt;1,C5001,IF(C5001+1=StepsPerSubsample,0,C5001+1))</f>
        <v>0</v>
      </c>
      <c r="D5002" s="1">
        <f t="shared" si="236"/>
        <v>3</v>
      </c>
      <c r="E5002" s="1" t="str">
        <f>INDEX(Protocol[Mark],MATCH(C5002,Protocol[Step],0))</f>
        <v>1ce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13040003</v>
      </c>
      <c r="H5002" s="134">
        <f>Systematic[[#This Row],[SampleVariableLabel]]+100*Systematic[[#This Row],[State]]</f>
        <v>13040003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13</v>
      </c>
      <c r="B5003" s="1">
        <f t="shared" si="235"/>
        <v>4</v>
      </c>
      <c r="C5003" s="1">
        <f>IF(Systematic[[#This Row],[VariableIndex]]&gt;1,C5002,IF(C5002+1=StepsPerSubsample,0,C5002+1))</f>
        <v>0</v>
      </c>
      <c r="D5003" s="1">
        <f t="shared" si="236"/>
        <v>4</v>
      </c>
      <c r="E5003" s="1" t="str">
        <f>INDEX(Protocol[Mark],MATCH(C5003,Protocol[Step],0))</f>
        <v>1ce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13040004</v>
      </c>
      <c r="H5003" s="134">
        <f>Systematic[[#This Row],[SampleVariableLabel]]+100*Systematic[[#This Row],[State]]</f>
        <v>13040004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13</v>
      </c>
      <c r="B5004" s="1">
        <f t="shared" si="235"/>
        <v>4</v>
      </c>
      <c r="C5004" s="1">
        <f>IF(Systematic[[#This Row],[VariableIndex]]&gt;1,C5003,IF(C5003+1=StepsPerSubsample,0,C5003+1))</f>
        <v>0</v>
      </c>
      <c r="D5004" s="1">
        <f t="shared" si="236"/>
        <v>5</v>
      </c>
      <c r="E5004" s="1" t="str">
        <f>INDEX(Protocol[Mark],MATCH(C5004,Protocol[Step],0))</f>
        <v>1ce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13040005</v>
      </c>
      <c r="H5004" s="134">
        <f>Systematic[[#This Row],[SampleVariableLabel]]+100*Systematic[[#This Row],[State]]</f>
        <v>13040005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13</v>
      </c>
      <c r="B5005" s="1">
        <f t="shared" si="235"/>
        <v>4</v>
      </c>
      <c r="C5005" s="1">
        <f>IF(Systematic[[#This Row],[VariableIndex]]&gt;1,C5004,IF(C5004+1=StepsPerSubsample,0,C5004+1))</f>
        <v>0</v>
      </c>
      <c r="D5005" s="1">
        <f t="shared" si="236"/>
        <v>6</v>
      </c>
      <c r="E5005" s="1" t="str">
        <f>INDEX(Protocol[Mark],MATCH(C5005,Protocol[Step],0))</f>
        <v>1ce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13040006</v>
      </c>
      <c r="H5005" s="134">
        <f>Systematic[[#This Row],[SampleVariableLabel]]+100*Systematic[[#This Row],[State]]</f>
        <v>13040006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13</v>
      </c>
      <c r="B5006" s="1">
        <f t="shared" si="235"/>
        <v>4</v>
      </c>
      <c r="C5006" s="1">
        <f>IF(Systematic[[#This Row],[VariableIndex]]&gt;1,C5005,IF(C5005+1=StepsPerSubsample,0,C5005+1))</f>
        <v>0</v>
      </c>
      <c r="D5006" s="1">
        <f t="shared" si="236"/>
        <v>7</v>
      </c>
      <c r="E5006" s="1" t="str">
        <f>INDEX(Protocol[Mark],MATCH(C5006,Protocol[Step],0))</f>
        <v>1ce</v>
      </c>
      <c r="F5006" s="151" t="str">
        <f>INDEX(Variables[Variable],MATCH(Systematic[[#This Row],[VariableIndex]],Variables[Index],0))</f>
        <v>FCR (mt: ROX-corr.)</v>
      </c>
      <c r="G5006" s="134">
        <f>Systematic[[#This Row],[Sample]]*1000000+Systematic[[#This Row],[SubSample]]*10000+Systematic[[#This Row],[VariableIndex]]</f>
        <v>13040007</v>
      </c>
      <c r="H5006" s="134">
        <f>Systematic[[#This Row],[SampleVariableLabel]]+100*Systematic[[#This Row],[State]]</f>
        <v>13040007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13</v>
      </c>
      <c r="B5007" s="1">
        <f t="shared" si="235"/>
        <v>4</v>
      </c>
      <c r="C5007" s="1">
        <f>IF(Systematic[[#This Row],[VariableIndex]]&gt;1,C5006,IF(C5006+1=StepsPerSubsample,0,C5006+1))</f>
        <v>1</v>
      </c>
      <c r="D5007" s="1">
        <f t="shared" si="236"/>
        <v>1</v>
      </c>
      <c r="E5007" s="1" t="str">
        <f>INDEX(Protocol[Mark],MATCH(C5007,Protocol[Step],0))</f>
        <v>2P10</v>
      </c>
      <c r="F5007" s="151" t="str">
        <f>INDEX(Variables[Variable],MATCH(Systematic[[#This Row],[VariableIndex]],Variables[Index],0))</f>
        <v>O2 concentration</v>
      </c>
      <c r="G5007" s="134">
        <f>Systematic[[#This Row],[Sample]]*1000000+Systematic[[#This Row],[SubSample]]*10000+Systematic[[#This Row],[VariableIndex]]</f>
        <v>13040001</v>
      </c>
      <c r="H5007" s="134">
        <f>Systematic[[#This Row],[SampleVariableLabel]]+100*Systematic[[#This Row],[State]]</f>
        <v>13040101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13</v>
      </c>
      <c r="B5008" s="1">
        <f t="shared" si="235"/>
        <v>4</v>
      </c>
      <c r="C5008" s="1">
        <f>IF(Systematic[[#This Row],[VariableIndex]]&gt;1,C5007,IF(C5007+1=StepsPerSubsample,0,C5007+1))</f>
        <v>1</v>
      </c>
      <c r="D5008" s="1">
        <f t="shared" si="236"/>
        <v>2</v>
      </c>
      <c r="E5008" s="1" t="str">
        <f>INDEX(Protocol[Mark],MATCH(C5008,Protocol[Step],0))</f>
        <v>2P10</v>
      </c>
      <c r="F5008" s="151" t="str">
        <f>INDEX(Variables[Variable],MATCH(Systematic[[#This Row],[VariableIndex]],Variables[Index],0))</f>
        <v>O2 flux per volume</v>
      </c>
      <c r="G5008" s="134">
        <f>Systematic[[#This Row],[Sample]]*1000000+Systematic[[#This Row],[SubSample]]*10000+Systematic[[#This Row],[VariableIndex]]</f>
        <v>13040002</v>
      </c>
      <c r="H5008" s="134">
        <f>Systematic[[#This Row],[SampleVariableLabel]]+100*Systematic[[#This Row],[State]]</f>
        <v>13040102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13</v>
      </c>
      <c r="B5009" s="1">
        <f t="shared" si="235"/>
        <v>4</v>
      </c>
      <c r="C5009" s="1">
        <f>IF(Systematic[[#This Row],[VariableIndex]]&gt;1,C5008,IF(C5008+1=StepsPerSubsample,0,C5008+1))</f>
        <v>1</v>
      </c>
      <c r="D5009" s="1">
        <f t="shared" si="236"/>
        <v>3</v>
      </c>
      <c r="E5009" s="1" t="str">
        <f>INDEX(Protocol[Mark],MATCH(C5009,Protocol[Step],0))</f>
        <v>2P10</v>
      </c>
      <c r="F5009" s="151" t="str">
        <f>INDEX(Variables[Variable],MATCH(Systematic[[#This Row],[VariableIndex]],Variables[Index],0))</f>
        <v>Specific flux</v>
      </c>
      <c r="G5009" s="134">
        <f>Systematic[[#This Row],[Sample]]*1000000+Systematic[[#This Row],[SubSample]]*10000+Systematic[[#This Row],[VariableIndex]]</f>
        <v>13040003</v>
      </c>
      <c r="H5009" s="134">
        <f>Systematic[[#This Row],[SampleVariableLabel]]+100*Systematic[[#This Row],[State]]</f>
        <v>13040103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13</v>
      </c>
      <c r="B5010" s="1">
        <f t="shared" si="235"/>
        <v>4</v>
      </c>
      <c r="C5010" s="1">
        <f>IF(Systematic[[#This Row],[VariableIndex]]&gt;1,C5009,IF(C5009+1=StepsPerSubsample,0,C5009+1))</f>
        <v>1</v>
      </c>
      <c r="D5010" s="1">
        <f t="shared" si="236"/>
        <v>4</v>
      </c>
      <c r="E5010" s="1" t="str">
        <f>INDEX(Protocol[Mark],MATCH(C5010,Protocol[Step],0))</f>
        <v>2P10</v>
      </c>
      <c r="F5010" s="151" t="str">
        <f>INDEX(Variables[Variable],MATCH(Systematic[[#This Row],[VariableIndex]],Variables[Index],0))</f>
        <v>Flux control ratio</v>
      </c>
      <c r="G5010" s="134">
        <f>Systematic[[#This Row],[Sample]]*1000000+Systematic[[#This Row],[SubSample]]*10000+Systematic[[#This Row],[VariableIndex]]</f>
        <v>13040004</v>
      </c>
      <c r="H5010" s="134">
        <f>Systematic[[#This Row],[SampleVariableLabel]]+100*Systematic[[#This Row],[State]]</f>
        <v>13040104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13</v>
      </c>
      <c r="B5011" s="1">
        <f t="shared" si="235"/>
        <v>4</v>
      </c>
      <c r="C5011" s="1">
        <f>IF(Systematic[[#This Row],[VariableIndex]]&gt;1,C5010,IF(C5010+1=StepsPerSubsample,0,C5010+1))</f>
        <v>1</v>
      </c>
      <c r="D5011" s="1">
        <f t="shared" si="236"/>
        <v>5</v>
      </c>
      <c r="E5011" s="1" t="str">
        <f>INDEX(Protocol[Mark],MATCH(C5011,Protocol[Step],0))</f>
        <v>2P10</v>
      </c>
      <c r="F5011" s="151" t="str">
        <f>INDEX(Variables[Variable],MATCH(Systematic[[#This Row],[VariableIndex]],Variables[Index],0))</f>
        <v>Specific flux (mt)</v>
      </c>
      <c r="G5011" s="134">
        <f>Systematic[[#This Row],[Sample]]*1000000+Systematic[[#This Row],[SubSample]]*10000+Systematic[[#This Row],[VariableIndex]]</f>
        <v>13040005</v>
      </c>
      <c r="H5011" s="134">
        <f>Systematic[[#This Row],[SampleVariableLabel]]+100*Systematic[[#This Row],[State]]</f>
        <v>13040105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13</v>
      </c>
      <c r="B5012" s="1">
        <f t="shared" si="235"/>
        <v>4</v>
      </c>
      <c r="C5012" s="1">
        <f>IF(Systematic[[#This Row],[VariableIndex]]&gt;1,C5011,IF(C5011+1=StepsPerSubsample,0,C5011+1))</f>
        <v>1</v>
      </c>
      <c r="D5012" s="1">
        <f t="shared" si="236"/>
        <v>6</v>
      </c>
      <c r="E5012" s="1" t="str">
        <f>INDEX(Protocol[Mark],MATCH(C5012,Protocol[Step],0))</f>
        <v>2P10</v>
      </c>
      <c r="F5012" s="151" t="str">
        <f>INDEX(Variables[Variable],MATCH(Systematic[[#This Row],[VariableIndex]],Variables[Index],0))</f>
        <v>FCR (mt: ROX-corr.)</v>
      </c>
      <c r="G5012" s="134">
        <f>Systematic[[#This Row],[Sample]]*1000000+Systematic[[#This Row],[SubSample]]*10000+Systematic[[#This Row],[VariableIndex]]</f>
        <v>13040006</v>
      </c>
      <c r="H5012" s="134">
        <f>Systematic[[#This Row],[SampleVariableLabel]]+100*Systematic[[#This Row],[State]]</f>
        <v>13040106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13</v>
      </c>
      <c r="B5013" s="1">
        <f t="shared" si="235"/>
        <v>4</v>
      </c>
      <c r="C5013" s="1">
        <f>IF(Systematic[[#This Row],[VariableIndex]]&gt;1,C5012,IF(C5012+1=StepsPerSubsample,0,C5012+1))</f>
        <v>1</v>
      </c>
      <c r="D5013" s="1">
        <f t="shared" si="236"/>
        <v>7</v>
      </c>
      <c r="E5013" s="1" t="str">
        <f>INDEX(Protocol[Mark],MATCH(C5013,Protocol[Step],0))</f>
        <v>2P10</v>
      </c>
      <c r="F5013" s="151" t="str">
        <f>INDEX(Variables[Variable],MATCH(Systematic[[#This Row],[VariableIndex]],Variables[Index],0))</f>
        <v>FCR (mt: ROX-corr.)</v>
      </c>
      <c r="G5013" s="134">
        <f>Systematic[[#This Row],[Sample]]*1000000+Systematic[[#This Row],[SubSample]]*10000+Systematic[[#This Row],[VariableIndex]]</f>
        <v>13040007</v>
      </c>
      <c r="H5013" s="134">
        <f>Systematic[[#This Row],[SampleVariableLabel]]+100*Systematic[[#This Row],[State]]</f>
        <v>13040107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13</v>
      </c>
      <c r="B5014" s="1">
        <f t="shared" si="235"/>
        <v>4</v>
      </c>
      <c r="C5014" s="1">
        <f>IF(Systematic[[#This Row],[VariableIndex]]&gt;1,C5013,IF(C5013+1=StepsPerSubsample,0,C5013+1))</f>
        <v>2</v>
      </c>
      <c r="D5014" s="1">
        <f t="shared" si="236"/>
        <v>1</v>
      </c>
      <c r="E5014" s="1" t="str">
        <f>INDEX(Protocol[Mark],MATCH(C5014,Protocol[Step],0))</f>
        <v>3Omy</v>
      </c>
      <c r="F5014" s="151" t="str">
        <f>INDEX(Variables[Variable],MATCH(Systematic[[#This Row],[VariableIndex]],Variables[Index],0))</f>
        <v>O2 concentration</v>
      </c>
      <c r="G5014" s="134">
        <f>Systematic[[#This Row],[Sample]]*1000000+Systematic[[#This Row],[SubSample]]*10000+Systematic[[#This Row],[VariableIndex]]</f>
        <v>13040001</v>
      </c>
      <c r="H5014" s="134">
        <f>Systematic[[#This Row],[SampleVariableLabel]]+100*Systematic[[#This Row],[State]]</f>
        <v>13040201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13</v>
      </c>
      <c r="B5015" s="1">
        <f t="shared" si="235"/>
        <v>4</v>
      </c>
      <c r="C5015" s="1">
        <f>IF(Systematic[[#This Row],[VariableIndex]]&gt;1,C5014,IF(C5014+1=StepsPerSubsample,0,C5014+1))</f>
        <v>2</v>
      </c>
      <c r="D5015" s="1">
        <f t="shared" si="236"/>
        <v>2</v>
      </c>
      <c r="E5015" s="1" t="str">
        <f>INDEX(Protocol[Mark],MATCH(C5015,Protocol[Step],0))</f>
        <v>3Omy</v>
      </c>
      <c r="F5015" s="151" t="str">
        <f>INDEX(Variables[Variable],MATCH(Systematic[[#This Row],[VariableIndex]],Variables[Index],0))</f>
        <v>O2 flux per volume</v>
      </c>
      <c r="G5015" s="134">
        <f>Systematic[[#This Row],[Sample]]*1000000+Systematic[[#This Row],[SubSample]]*10000+Systematic[[#This Row],[VariableIndex]]</f>
        <v>13040002</v>
      </c>
      <c r="H5015" s="134">
        <f>Systematic[[#This Row],[SampleVariableLabel]]+100*Systematic[[#This Row],[State]]</f>
        <v>13040202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13</v>
      </c>
      <c r="B5016" s="1">
        <f t="shared" si="235"/>
        <v>4</v>
      </c>
      <c r="C5016" s="1">
        <f>IF(Systematic[[#This Row],[VariableIndex]]&gt;1,C5015,IF(C5015+1=StepsPerSubsample,0,C5015+1))</f>
        <v>2</v>
      </c>
      <c r="D5016" s="1">
        <f t="shared" si="236"/>
        <v>3</v>
      </c>
      <c r="E5016" s="1" t="str">
        <f>INDEX(Protocol[Mark],MATCH(C5016,Protocol[Step],0))</f>
        <v>3Omy</v>
      </c>
      <c r="F5016" s="151" t="str">
        <f>INDEX(Variables[Variable],MATCH(Systematic[[#This Row],[VariableIndex]],Variables[Index],0))</f>
        <v>Specific flux</v>
      </c>
      <c r="G5016" s="134">
        <f>Systematic[[#This Row],[Sample]]*1000000+Systematic[[#This Row],[SubSample]]*10000+Systematic[[#This Row],[VariableIndex]]</f>
        <v>13040003</v>
      </c>
      <c r="H5016" s="134">
        <f>Systematic[[#This Row],[SampleVariableLabel]]+100*Systematic[[#This Row],[State]]</f>
        <v>13040203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13</v>
      </c>
      <c r="B5017" s="1">
        <f t="shared" si="235"/>
        <v>4</v>
      </c>
      <c r="C5017" s="1">
        <f>IF(Systematic[[#This Row],[VariableIndex]]&gt;1,C5016,IF(C5016+1=StepsPerSubsample,0,C5016+1))</f>
        <v>2</v>
      </c>
      <c r="D5017" s="1">
        <f t="shared" si="236"/>
        <v>4</v>
      </c>
      <c r="E5017" s="1" t="str">
        <f>INDEX(Protocol[Mark],MATCH(C5017,Protocol[Step],0))</f>
        <v>3Omy</v>
      </c>
      <c r="F5017" s="151" t="str">
        <f>INDEX(Variables[Variable],MATCH(Systematic[[#This Row],[VariableIndex]],Variables[Index],0))</f>
        <v>Flux control ratio</v>
      </c>
      <c r="G5017" s="134">
        <f>Systematic[[#This Row],[Sample]]*1000000+Systematic[[#This Row],[SubSample]]*10000+Systematic[[#This Row],[VariableIndex]]</f>
        <v>13040004</v>
      </c>
      <c r="H5017" s="134">
        <f>Systematic[[#This Row],[SampleVariableLabel]]+100*Systematic[[#This Row],[State]]</f>
        <v>13040204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13</v>
      </c>
      <c r="B5018" s="1">
        <f t="shared" si="235"/>
        <v>4</v>
      </c>
      <c r="C5018" s="1">
        <f>IF(Systematic[[#This Row],[VariableIndex]]&gt;1,C5017,IF(C5017+1=StepsPerSubsample,0,C5017+1))</f>
        <v>2</v>
      </c>
      <c r="D5018" s="1">
        <f t="shared" si="236"/>
        <v>5</v>
      </c>
      <c r="E5018" s="1" t="str">
        <f>INDEX(Protocol[Mark],MATCH(C5018,Protocol[Step],0))</f>
        <v>3Omy</v>
      </c>
      <c r="F5018" s="151" t="str">
        <f>INDEX(Variables[Variable],MATCH(Systematic[[#This Row],[VariableIndex]],Variables[Index],0))</f>
        <v>Specific flux (mt)</v>
      </c>
      <c r="G5018" s="134">
        <f>Systematic[[#This Row],[Sample]]*1000000+Systematic[[#This Row],[SubSample]]*10000+Systematic[[#This Row],[VariableIndex]]</f>
        <v>13040005</v>
      </c>
      <c r="H5018" s="134">
        <f>Systematic[[#This Row],[SampleVariableLabel]]+100*Systematic[[#This Row],[State]]</f>
        <v>13040205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13</v>
      </c>
      <c r="B5019" s="1">
        <f t="shared" si="235"/>
        <v>4</v>
      </c>
      <c r="C5019" s="1">
        <f>IF(Systematic[[#This Row],[VariableIndex]]&gt;1,C5018,IF(C5018+1=StepsPerSubsample,0,C5018+1))</f>
        <v>2</v>
      </c>
      <c r="D5019" s="1">
        <f t="shared" si="236"/>
        <v>6</v>
      </c>
      <c r="E5019" s="1" t="str">
        <f>INDEX(Protocol[Mark],MATCH(C5019,Protocol[Step],0))</f>
        <v>3Omy</v>
      </c>
      <c r="F5019" s="151" t="str">
        <f>INDEX(Variables[Variable],MATCH(Systematic[[#This Row],[VariableIndex]],Variables[Index],0))</f>
        <v>FCR (mt: ROX-corr.)</v>
      </c>
      <c r="G5019" s="134">
        <f>Systematic[[#This Row],[Sample]]*1000000+Systematic[[#This Row],[SubSample]]*10000+Systematic[[#This Row],[VariableIndex]]</f>
        <v>13040006</v>
      </c>
      <c r="H5019" s="134">
        <f>Systematic[[#This Row],[SampleVariableLabel]]+100*Systematic[[#This Row],[State]]</f>
        <v>13040206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13</v>
      </c>
      <c r="B5020" s="1">
        <f t="shared" si="235"/>
        <v>4</v>
      </c>
      <c r="C5020" s="1">
        <f>IF(Systematic[[#This Row],[VariableIndex]]&gt;1,C5019,IF(C5019+1=StepsPerSubsample,0,C5019+1))</f>
        <v>2</v>
      </c>
      <c r="D5020" s="1">
        <f t="shared" si="236"/>
        <v>7</v>
      </c>
      <c r="E5020" s="1" t="str">
        <f>INDEX(Protocol[Mark],MATCH(C5020,Protocol[Step],0))</f>
        <v>3Omy</v>
      </c>
      <c r="F5020" s="151" t="str">
        <f>INDEX(Variables[Variable],MATCH(Systematic[[#This Row],[VariableIndex]],Variables[Index],0))</f>
        <v>FCR (mt: ROX-corr.)</v>
      </c>
      <c r="G5020" s="134">
        <f>Systematic[[#This Row],[Sample]]*1000000+Systematic[[#This Row],[SubSample]]*10000+Systematic[[#This Row],[VariableIndex]]</f>
        <v>13040007</v>
      </c>
      <c r="H5020" s="134">
        <f>Systematic[[#This Row],[SampleVariableLabel]]+100*Systematic[[#This Row],[State]]</f>
        <v>13040207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13</v>
      </c>
      <c r="B5021" s="1">
        <f t="shared" si="235"/>
        <v>4</v>
      </c>
      <c r="C5021" s="1">
        <f>IF(Systematic[[#This Row],[VariableIndex]]&gt;1,C5020,IF(C5020+1=StepsPerSubsample,0,C5020+1))</f>
        <v>3</v>
      </c>
      <c r="D5021" s="1">
        <f t="shared" si="236"/>
        <v>1</v>
      </c>
      <c r="E5021" s="1" t="str">
        <f>INDEX(Protocol[Mark],MATCH(C5021,Protocol[Step],0))</f>
        <v>4U</v>
      </c>
      <c r="F5021" s="151" t="str">
        <f>INDEX(Variables[Variable],MATCH(Systematic[[#This Row],[VariableIndex]],Variables[Index],0))</f>
        <v>O2 concentration</v>
      </c>
      <c r="G5021" s="134">
        <f>Systematic[[#This Row],[Sample]]*1000000+Systematic[[#This Row],[SubSample]]*10000+Systematic[[#This Row],[VariableIndex]]</f>
        <v>13040001</v>
      </c>
      <c r="H5021" s="134">
        <f>Systematic[[#This Row],[SampleVariableLabel]]+100*Systematic[[#This Row],[State]]</f>
        <v>13040301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13</v>
      </c>
      <c r="B5022" s="1">
        <f t="shared" si="235"/>
        <v>4</v>
      </c>
      <c r="C5022" s="1">
        <f>IF(Systematic[[#This Row],[VariableIndex]]&gt;1,C5021,IF(C5021+1=StepsPerSubsample,0,C5021+1))</f>
        <v>3</v>
      </c>
      <c r="D5022" s="1">
        <f t="shared" si="236"/>
        <v>2</v>
      </c>
      <c r="E5022" s="1" t="str">
        <f>INDEX(Protocol[Mark],MATCH(C5022,Protocol[Step],0))</f>
        <v>4U</v>
      </c>
      <c r="F5022" s="151" t="str">
        <f>INDEX(Variables[Variable],MATCH(Systematic[[#This Row],[VariableIndex]],Variables[Index],0))</f>
        <v>O2 flux per volume</v>
      </c>
      <c r="G5022" s="134">
        <f>Systematic[[#This Row],[Sample]]*1000000+Systematic[[#This Row],[SubSample]]*10000+Systematic[[#This Row],[VariableIndex]]</f>
        <v>13040002</v>
      </c>
      <c r="H5022" s="134">
        <f>Systematic[[#This Row],[SampleVariableLabel]]+100*Systematic[[#This Row],[State]]</f>
        <v>13040302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13</v>
      </c>
      <c r="B5023" s="1">
        <f t="shared" si="235"/>
        <v>4</v>
      </c>
      <c r="C5023" s="1">
        <f>IF(Systematic[[#This Row],[VariableIndex]]&gt;1,C5022,IF(C5022+1=StepsPerSubsample,0,C5022+1))</f>
        <v>3</v>
      </c>
      <c r="D5023" s="1">
        <f t="shared" si="236"/>
        <v>3</v>
      </c>
      <c r="E5023" s="1" t="str">
        <f>INDEX(Protocol[Mark],MATCH(C5023,Protocol[Step],0))</f>
        <v>4U</v>
      </c>
      <c r="F5023" s="151" t="str">
        <f>INDEX(Variables[Variable],MATCH(Systematic[[#This Row],[VariableIndex]],Variables[Index],0))</f>
        <v>Specific flux</v>
      </c>
      <c r="G5023" s="134">
        <f>Systematic[[#This Row],[Sample]]*1000000+Systematic[[#This Row],[SubSample]]*10000+Systematic[[#This Row],[VariableIndex]]</f>
        <v>13040003</v>
      </c>
      <c r="H5023" s="134">
        <f>Systematic[[#This Row],[SampleVariableLabel]]+100*Systematic[[#This Row],[State]]</f>
        <v>13040303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13</v>
      </c>
      <c r="B5024" s="1">
        <f t="shared" si="235"/>
        <v>4</v>
      </c>
      <c r="C5024" s="1">
        <f>IF(Systematic[[#This Row],[VariableIndex]]&gt;1,C5023,IF(C5023+1=StepsPerSubsample,0,C5023+1))</f>
        <v>3</v>
      </c>
      <c r="D5024" s="1">
        <f t="shared" si="236"/>
        <v>4</v>
      </c>
      <c r="E5024" s="1" t="str">
        <f>INDEX(Protocol[Mark],MATCH(C5024,Protocol[Step],0))</f>
        <v>4U</v>
      </c>
      <c r="F5024" s="151" t="str">
        <f>INDEX(Variables[Variable],MATCH(Systematic[[#This Row],[VariableIndex]],Variables[Index],0))</f>
        <v>Flux control ratio</v>
      </c>
      <c r="G5024" s="134">
        <f>Systematic[[#This Row],[Sample]]*1000000+Systematic[[#This Row],[SubSample]]*10000+Systematic[[#This Row],[VariableIndex]]</f>
        <v>13040004</v>
      </c>
      <c r="H5024" s="134">
        <f>Systematic[[#This Row],[SampleVariableLabel]]+100*Systematic[[#This Row],[State]]</f>
        <v>13040304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13</v>
      </c>
      <c r="B5025" s="1">
        <f t="shared" si="235"/>
        <v>4</v>
      </c>
      <c r="C5025" s="1">
        <f>IF(Systematic[[#This Row],[VariableIndex]]&gt;1,C5024,IF(C5024+1=StepsPerSubsample,0,C5024+1))</f>
        <v>3</v>
      </c>
      <c r="D5025" s="1">
        <f t="shared" si="236"/>
        <v>5</v>
      </c>
      <c r="E5025" s="1" t="str">
        <f>INDEX(Protocol[Mark],MATCH(C5025,Protocol[Step],0))</f>
        <v>4U</v>
      </c>
      <c r="F5025" s="151" t="str">
        <f>INDEX(Variables[Variable],MATCH(Systematic[[#This Row],[VariableIndex]],Variables[Index],0))</f>
        <v>Specific flux (mt)</v>
      </c>
      <c r="G5025" s="134">
        <f>Systematic[[#This Row],[Sample]]*1000000+Systematic[[#This Row],[SubSample]]*10000+Systematic[[#This Row],[VariableIndex]]</f>
        <v>13040005</v>
      </c>
      <c r="H5025" s="134">
        <f>Systematic[[#This Row],[SampleVariableLabel]]+100*Systematic[[#This Row],[State]]</f>
        <v>13040305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13</v>
      </c>
      <c r="B5026" s="1">
        <f t="shared" si="235"/>
        <v>4</v>
      </c>
      <c r="C5026" s="1">
        <f>IF(Systematic[[#This Row],[VariableIndex]]&gt;1,C5025,IF(C5025+1=StepsPerSubsample,0,C5025+1))</f>
        <v>3</v>
      </c>
      <c r="D5026" s="1">
        <f t="shared" si="236"/>
        <v>6</v>
      </c>
      <c r="E5026" s="1" t="str">
        <f>INDEX(Protocol[Mark],MATCH(C5026,Protocol[Step],0))</f>
        <v>4U</v>
      </c>
      <c r="F5026" s="151" t="str">
        <f>INDEX(Variables[Variable],MATCH(Systematic[[#This Row],[VariableIndex]],Variables[Index],0))</f>
        <v>FCR (mt: ROX-corr.)</v>
      </c>
      <c r="G5026" s="134">
        <f>Systematic[[#This Row],[Sample]]*1000000+Systematic[[#This Row],[SubSample]]*10000+Systematic[[#This Row],[VariableIndex]]</f>
        <v>13040006</v>
      </c>
      <c r="H5026" s="134">
        <f>Systematic[[#This Row],[SampleVariableLabel]]+100*Systematic[[#This Row],[State]]</f>
        <v>13040306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13</v>
      </c>
      <c r="B5027" s="1">
        <f t="shared" si="235"/>
        <v>4</v>
      </c>
      <c r="C5027" s="1">
        <f>IF(Systematic[[#This Row],[VariableIndex]]&gt;1,C5026,IF(C5026+1=StepsPerSubsample,0,C5026+1))</f>
        <v>3</v>
      </c>
      <c r="D5027" s="1">
        <f t="shared" si="236"/>
        <v>7</v>
      </c>
      <c r="E5027" s="1" t="str">
        <f>INDEX(Protocol[Mark],MATCH(C5027,Protocol[Step],0))</f>
        <v>4U</v>
      </c>
      <c r="F5027" s="151" t="str">
        <f>INDEX(Variables[Variable],MATCH(Systematic[[#This Row],[VariableIndex]],Variables[Index],0))</f>
        <v>FCR (mt: ROX-corr.)</v>
      </c>
      <c r="G5027" s="134">
        <f>Systematic[[#This Row],[Sample]]*1000000+Systematic[[#This Row],[SubSample]]*10000+Systematic[[#This Row],[VariableIndex]]</f>
        <v>13040007</v>
      </c>
      <c r="H5027" s="134">
        <f>Systematic[[#This Row],[SampleVariableLabel]]+100*Systematic[[#This Row],[State]]</f>
        <v>13040307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13</v>
      </c>
      <c r="B5028" s="1">
        <f t="shared" si="235"/>
        <v>4</v>
      </c>
      <c r="C5028" s="1">
        <f>IF(Systematic[[#This Row],[VariableIndex]]&gt;1,C5027,IF(C5027+1=StepsPerSubsample,0,C5027+1))</f>
        <v>4</v>
      </c>
      <c r="D5028" s="1">
        <f t="shared" si="236"/>
        <v>1</v>
      </c>
      <c r="E5028" s="1" t="str">
        <f>INDEX(Protocol[Mark],MATCH(C5028,Protocol[Step],0))</f>
        <v>5Glc</v>
      </c>
      <c r="F5028" s="151" t="str">
        <f>INDEX(Variables[Variable],MATCH(Systematic[[#This Row],[VariableIndex]],Variables[Index],0))</f>
        <v>O2 concentration</v>
      </c>
      <c r="G5028" s="134">
        <f>Systematic[[#This Row],[Sample]]*1000000+Systematic[[#This Row],[SubSample]]*10000+Systematic[[#This Row],[VariableIndex]]</f>
        <v>13040001</v>
      </c>
      <c r="H5028" s="134">
        <f>Systematic[[#This Row],[SampleVariableLabel]]+100*Systematic[[#This Row],[State]]</f>
        <v>13040401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13</v>
      </c>
      <c r="B5029" s="1">
        <f t="shared" si="235"/>
        <v>4</v>
      </c>
      <c r="C5029" s="1">
        <f>IF(Systematic[[#This Row],[VariableIndex]]&gt;1,C5028,IF(C5028+1=StepsPerSubsample,0,C5028+1))</f>
        <v>4</v>
      </c>
      <c r="D5029" s="1">
        <f t="shared" si="236"/>
        <v>2</v>
      </c>
      <c r="E5029" s="1" t="str">
        <f>INDEX(Protocol[Mark],MATCH(C5029,Protocol[Step],0))</f>
        <v>5Glc</v>
      </c>
      <c r="F5029" s="151" t="str">
        <f>INDEX(Variables[Variable],MATCH(Systematic[[#This Row],[VariableIndex]],Variables[Index],0))</f>
        <v>O2 flux per volume</v>
      </c>
      <c r="G5029" s="134">
        <f>Systematic[[#This Row],[Sample]]*1000000+Systematic[[#This Row],[SubSample]]*10000+Systematic[[#This Row],[VariableIndex]]</f>
        <v>13040002</v>
      </c>
      <c r="H5029" s="134">
        <f>Systematic[[#This Row],[SampleVariableLabel]]+100*Systematic[[#This Row],[State]]</f>
        <v>13040402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13</v>
      </c>
      <c r="B5030" s="1">
        <f t="shared" si="235"/>
        <v>4</v>
      </c>
      <c r="C5030" s="1">
        <f>IF(Systematic[[#This Row],[VariableIndex]]&gt;1,C5029,IF(C5029+1=StepsPerSubsample,0,C5029+1))</f>
        <v>4</v>
      </c>
      <c r="D5030" s="1">
        <f t="shared" si="236"/>
        <v>3</v>
      </c>
      <c r="E5030" s="1" t="str">
        <f>INDEX(Protocol[Mark],MATCH(C5030,Protocol[Step],0))</f>
        <v>5Glc</v>
      </c>
      <c r="F5030" s="151" t="str">
        <f>INDEX(Variables[Variable],MATCH(Systematic[[#This Row],[VariableIndex]],Variables[Index],0))</f>
        <v>Specific flux</v>
      </c>
      <c r="G5030" s="134">
        <f>Systematic[[#This Row],[Sample]]*1000000+Systematic[[#This Row],[SubSample]]*10000+Systematic[[#This Row],[VariableIndex]]</f>
        <v>13040003</v>
      </c>
      <c r="H5030" s="134">
        <f>Systematic[[#This Row],[SampleVariableLabel]]+100*Systematic[[#This Row],[State]]</f>
        <v>13040403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13</v>
      </c>
      <c r="B5031" s="1">
        <f t="shared" si="235"/>
        <v>4</v>
      </c>
      <c r="C5031" s="1">
        <f>IF(Systematic[[#This Row],[VariableIndex]]&gt;1,C5030,IF(C5030+1=StepsPerSubsample,0,C5030+1))</f>
        <v>4</v>
      </c>
      <c r="D5031" s="1">
        <f t="shared" si="236"/>
        <v>4</v>
      </c>
      <c r="E5031" s="1" t="str">
        <f>INDEX(Protocol[Mark],MATCH(C5031,Protocol[Step],0))</f>
        <v>5Glc</v>
      </c>
      <c r="F5031" s="151" t="str">
        <f>INDEX(Variables[Variable],MATCH(Systematic[[#This Row],[VariableIndex]],Variables[Index],0))</f>
        <v>Flux control ratio</v>
      </c>
      <c r="G5031" s="134">
        <f>Systematic[[#This Row],[Sample]]*1000000+Systematic[[#This Row],[SubSample]]*10000+Systematic[[#This Row],[VariableIndex]]</f>
        <v>13040004</v>
      </c>
      <c r="H5031" s="134">
        <f>Systematic[[#This Row],[SampleVariableLabel]]+100*Systematic[[#This Row],[State]]</f>
        <v>13040404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13</v>
      </c>
      <c r="B5032" s="1">
        <f t="shared" si="235"/>
        <v>4</v>
      </c>
      <c r="C5032" s="1">
        <f>IF(Systematic[[#This Row],[VariableIndex]]&gt;1,C5031,IF(C5031+1=StepsPerSubsample,0,C5031+1))</f>
        <v>4</v>
      </c>
      <c r="D5032" s="1">
        <f t="shared" si="236"/>
        <v>5</v>
      </c>
      <c r="E5032" s="1" t="str">
        <f>INDEX(Protocol[Mark],MATCH(C5032,Protocol[Step],0))</f>
        <v>5Glc</v>
      </c>
      <c r="F5032" s="151" t="str">
        <f>INDEX(Variables[Variable],MATCH(Systematic[[#This Row],[VariableIndex]],Variables[Index],0))</f>
        <v>Specific flux (mt)</v>
      </c>
      <c r="G5032" s="134">
        <f>Systematic[[#This Row],[Sample]]*1000000+Systematic[[#This Row],[SubSample]]*10000+Systematic[[#This Row],[VariableIndex]]</f>
        <v>13040005</v>
      </c>
      <c r="H5032" s="134">
        <f>Systematic[[#This Row],[SampleVariableLabel]]+100*Systematic[[#This Row],[State]]</f>
        <v>13040405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13</v>
      </c>
      <c r="B5033" s="1">
        <f t="shared" ref="B5033:B5096" si="238">IF(OR(C5033&gt;0,D5033&gt;1),B5032,IF(B5032=SubsamplesPerSample,1,B5032+1))</f>
        <v>4</v>
      </c>
      <c r="C5033" s="1">
        <f>IF(Systematic[[#This Row],[VariableIndex]]&gt;1,C5032,IF(C5032+1=StepsPerSubsample,0,C5032+1))</f>
        <v>4</v>
      </c>
      <c r="D5033" s="1">
        <f t="shared" si="236"/>
        <v>6</v>
      </c>
      <c r="E5033" s="1" t="str">
        <f>INDEX(Protocol[Mark],MATCH(C5033,Protocol[Step],0))</f>
        <v>5Glc</v>
      </c>
      <c r="F5033" s="151" t="str">
        <f>INDEX(Variables[Variable],MATCH(Systematic[[#This Row],[VariableIndex]],Variables[Index],0))</f>
        <v>FCR (mt: ROX-corr.)</v>
      </c>
      <c r="G5033" s="134">
        <f>Systematic[[#This Row],[Sample]]*1000000+Systematic[[#This Row],[SubSample]]*10000+Systematic[[#This Row],[VariableIndex]]</f>
        <v>13040006</v>
      </c>
      <c r="H5033" s="134">
        <f>Systematic[[#This Row],[SampleVariableLabel]]+100*Systematic[[#This Row],[State]]</f>
        <v>13040406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13</v>
      </c>
      <c r="B5034" s="1">
        <f t="shared" si="238"/>
        <v>4</v>
      </c>
      <c r="C5034" s="1">
        <f>IF(Systematic[[#This Row],[VariableIndex]]&gt;1,C5033,IF(C5033+1=StepsPerSubsample,0,C5033+1))</f>
        <v>4</v>
      </c>
      <c r="D5034" s="1">
        <f t="shared" si="236"/>
        <v>7</v>
      </c>
      <c r="E5034" s="1" t="str">
        <f>INDEX(Protocol[Mark],MATCH(C5034,Protocol[Step],0))</f>
        <v>5Glc</v>
      </c>
      <c r="F5034" s="151" t="str">
        <f>INDEX(Variables[Variable],MATCH(Systematic[[#This Row],[VariableIndex]],Variables[Index],0))</f>
        <v>FCR (mt: ROX-corr.)</v>
      </c>
      <c r="G5034" s="134">
        <f>Systematic[[#This Row],[Sample]]*1000000+Systematic[[#This Row],[SubSample]]*10000+Systematic[[#This Row],[VariableIndex]]</f>
        <v>13040007</v>
      </c>
      <c r="H5034" s="134">
        <f>Systematic[[#This Row],[SampleVariableLabel]]+100*Systematic[[#This Row],[State]]</f>
        <v>13040407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13</v>
      </c>
      <c r="B5035" s="1">
        <f t="shared" si="238"/>
        <v>4</v>
      </c>
      <c r="C5035" s="1">
        <f>IF(Systematic[[#This Row],[VariableIndex]]&gt;1,C5034,IF(C5034+1=StepsPerSubsample,0,C5034+1))</f>
        <v>5</v>
      </c>
      <c r="D5035" s="1">
        <f t="shared" si="236"/>
        <v>1</v>
      </c>
      <c r="E5035" s="1" t="str">
        <f>INDEX(Protocol[Mark],MATCH(C5035,Protocol[Step],0))</f>
        <v>6M2</v>
      </c>
      <c r="F5035" s="151" t="str">
        <f>INDEX(Variables[Variable],MATCH(Systematic[[#This Row],[VariableIndex]],Variables[Index],0))</f>
        <v>O2 concentration</v>
      </c>
      <c r="G5035" s="134">
        <f>Systematic[[#This Row],[Sample]]*1000000+Systematic[[#This Row],[SubSample]]*10000+Systematic[[#This Row],[VariableIndex]]</f>
        <v>13040001</v>
      </c>
      <c r="H5035" s="134">
        <f>Systematic[[#This Row],[SampleVariableLabel]]+100*Systematic[[#This Row],[State]]</f>
        <v>13040501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13</v>
      </c>
      <c r="B5036" s="1">
        <f t="shared" si="238"/>
        <v>4</v>
      </c>
      <c r="C5036" s="1">
        <f>IF(Systematic[[#This Row],[VariableIndex]]&gt;1,C5035,IF(C5035+1=StepsPerSubsample,0,C5035+1))</f>
        <v>5</v>
      </c>
      <c r="D5036" s="1">
        <f t="shared" si="236"/>
        <v>2</v>
      </c>
      <c r="E5036" s="1" t="str">
        <f>INDEX(Protocol[Mark],MATCH(C5036,Protocol[Step],0))</f>
        <v>6M2</v>
      </c>
      <c r="F5036" s="151" t="str">
        <f>INDEX(Variables[Variable],MATCH(Systematic[[#This Row],[VariableIndex]],Variables[Index],0))</f>
        <v>O2 flux per volume</v>
      </c>
      <c r="G5036" s="134">
        <f>Systematic[[#This Row],[Sample]]*1000000+Systematic[[#This Row],[SubSample]]*10000+Systematic[[#This Row],[VariableIndex]]</f>
        <v>13040002</v>
      </c>
      <c r="H5036" s="134">
        <f>Systematic[[#This Row],[SampleVariableLabel]]+100*Systematic[[#This Row],[State]]</f>
        <v>13040502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13</v>
      </c>
      <c r="B5037" s="1">
        <f t="shared" si="238"/>
        <v>4</v>
      </c>
      <c r="C5037" s="1">
        <f>IF(Systematic[[#This Row],[VariableIndex]]&gt;1,C5036,IF(C5036+1=StepsPerSubsample,0,C5036+1))</f>
        <v>5</v>
      </c>
      <c r="D5037" s="1">
        <f t="shared" si="236"/>
        <v>3</v>
      </c>
      <c r="E5037" s="1" t="str">
        <f>INDEX(Protocol[Mark],MATCH(C5037,Protocol[Step],0))</f>
        <v>6M2</v>
      </c>
      <c r="F5037" s="151" t="str">
        <f>INDEX(Variables[Variable],MATCH(Systematic[[#This Row],[VariableIndex]],Variables[Index],0))</f>
        <v>Specific flux</v>
      </c>
      <c r="G5037" s="134">
        <f>Systematic[[#This Row],[Sample]]*1000000+Systematic[[#This Row],[SubSample]]*10000+Systematic[[#This Row],[VariableIndex]]</f>
        <v>13040003</v>
      </c>
      <c r="H5037" s="134">
        <f>Systematic[[#This Row],[SampleVariableLabel]]+100*Systematic[[#This Row],[State]]</f>
        <v>13040503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13</v>
      </c>
      <c r="B5038" s="1">
        <f t="shared" si="238"/>
        <v>4</v>
      </c>
      <c r="C5038" s="1">
        <f>IF(Systematic[[#This Row],[VariableIndex]]&gt;1,C5037,IF(C5037+1=StepsPerSubsample,0,C5037+1))</f>
        <v>5</v>
      </c>
      <c r="D5038" s="1">
        <f t="shared" si="236"/>
        <v>4</v>
      </c>
      <c r="E5038" s="1" t="str">
        <f>INDEX(Protocol[Mark],MATCH(C5038,Protocol[Step],0))</f>
        <v>6M2</v>
      </c>
      <c r="F5038" s="151" t="str">
        <f>INDEX(Variables[Variable],MATCH(Systematic[[#This Row],[VariableIndex]],Variables[Index],0))</f>
        <v>Flux control ratio</v>
      </c>
      <c r="G5038" s="134">
        <f>Systematic[[#This Row],[Sample]]*1000000+Systematic[[#This Row],[SubSample]]*10000+Systematic[[#This Row],[VariableIndex]]</f>
        <v>13040004</v>
      </c>
      <c r="H5038" s="134">
        <f>Systematic[[#This Row],[SampleVariableLabel]]+100*Systematic[[#This Row],[State]]</f>
        <v>13040504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13</v>
      </c>
      <c r="B5039" s="1">
        <f t="shared" si="238"/>
        <v>4</v>
      </c>
      <c r="C5039" s="1">
        <f>IF(Systematic[[#This Row],[VariableIndex]]&gt;1,C5038,IF(C5038+1=StepsPerSubsample,0,C5038+1))</f>
        <v>5</v>
      </c>
      <c r="D5039" s="1">
        <f t="shared" si="236"/>
        <v>5</v>
      </c>
      <c r="E5039" s="1" t="str">
        <f>INDEX(Protocol[Mark],MATCH(C5039,Protocol[Step],0))</f>
        <v>6M2</v>
      </c>
      <c r="F5039" s="151" t="str">
        <f>INDEX(Variables[Variable],MATCH(Systematic[[#This Row],[VariableIndex]],Variables[Index],0))</f>
        <v>Specific flux (mt)</v>
      </c>
      <c r="G5039" s="134">
        <f>Systematic[[#This Row],[Sample]]*1000000+Systematic[[#This Row],[SubSample]]*10000+Systematic[[#This Row],[VariableIndex]]</f>
        <v>13040005</v>
      </c>
      <c r="H5039" s="134">
        <f>Systematic[[#This Row],[SampleVariableLabel]]+100*Systematic[[#This Row],[State]]</f>
        <v>13040505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13</v>
      </c>
      <c r="B5040" s="1">
        <f t="shared" si="238"/>
        <v>4</v>
      </c>
      <c r="C5040" s="1">
        <f>IF(Systematic[[#This Row],[VariableIndex]]&gt;1,C5039,IF(C5039+1=StepsPerSubsample,0,C5039+1))</f>
        <v>5</v>
      </c>
      <c r="D5040" s="1">
        <f t="shared" si="236"/>
        <v>6</v>
      </c>
      <c r="E5040" s="1" t="str">
        <f>INDEX(Protocol[Mark],MATCH(C5040,Protocol[Step],0))</f>
        <v>6M2</v>
      </c>
      <c r="F5040" s="151" t="str">
        <f>INDEX(Variables[Variable],MATCH(Systematic[[#This Row],[VariableIndex]],Variables[Index],0))</f>
        <v>FCR (mt: ROX-corr.)</v>
      </c>
      <c r="G5040" s="134">
        <f>Systematic[[#This Row],[Sample]]*1000000+Systematic[[#This Row],[SubSample]]*10000+Systematic[[#This Row],[VariableIndex]]</f>
        <v>13040006</v>
      </c>
      <c r="H5040" s="134">
        <f>Systematic[[#This Row],[SampleVariableLabel]]+100*Systematic[[#This Row],[State]]</f>
        <v>13040506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13</v>
      </c>
      <c r="B5041" s="1">
        <f t="shared" si="238"/>
        <v>4</v>
      </c>
      <c r="C5041" s="1">
        <f>IF(Systematic[[#This Row],[VariableIndex]]&gt;1,C5040,IF(C5040+1=StepsPerSubsample,0,C5040+1))</f>
        <v>5</v>
      </c>
      <c r="D5041" s="1">
        <f t="shared" si="236"/>
        <v>7</v>
      </c>
      <c r="E5041" s="1" t="str">
        <f>INDEX(Protocol[Mark],MATCH(C5041,Protocol[Step],0))</f>
        <v>6M2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13040007</v>
      </c>
      <c r="H5041" s="134">
        <f>Systematic[[#This Row],[SampleVariableLabel]]+100*Systematic[[#This Row],[State]]</f>
        <v>13040507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13</v>
      </c>
      <c r="B5042" s="1">
        <f t="shared" si="238"/>
        <v>4</v>
      </c>
      <c r="C5042" s="1">
        <f>IF(Systematic[[#This Row],[VariableIndex]]&gt;1,C5041,IF(C5041+1=StepsPerSubsample,0,C5041+1))</f>
        <v>6</v>
      </c>
      <c r="D5042" s="1">
        <f t="shared" si="236"/>
        <v>1</v>
      </c>
      <c r="E5042" s="1" t="str">
        <f>INDEX(Protocol[Mark],MATCH(C5042,Protocol[Step],0))</f>
        <v>7Rot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13040001</v>
      </c>
      <c r="H5042" s="134">
        <f>Systematic[[#This Row],[SampleVariableLabel]]+100*Systematic[[#This Row],[State]]</f>
        <v>13040601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13</v>
      </c>
      <c r="B5043" s="1">
        <f t="shared" si="238"/>
        <v>4</v>
      </c>
      <c r="C5043" s="1">
        <f>IF(Systematic[[#This Row],[VariableIndex]]&gt;1,C5042,IF(C5042+1=StepsPerSubsample,0,C5042+1))</f>
        <v>6</v>
      </c>
      <c r="D5043" s="1">
        <f t="shared" si="236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13040002</v>
      </c>
      <c r="H5043" s="134">
        <f>Systematic[[#This Row],[SampleVariableLabel]]+100*Systematic[[#This Row],[State]]</f>
        <v>13040602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13</v>
      </c>
      <c r="B5044" s="1">
        <f t="shared" si="238"/>
        <v>4</v>
      </c>
      <c r="C5044" s="1">
        <f>IF(Systematic[[#This Row],[VariableIndex]]&gt;1,C5043,IF(C5043+1=StepsPerSubsample,0,C5043+1))</f>
        <v>6</v>
      </c>
      <c r="D5044" s="1">
        <f t="shared" si="236"/>
        <v>3</v>
      </c>
      <c r="E5044" s="1" t="str">
        <f>INDEX(Protocol[Mark],MATCH(C5044,Protocol[Step],0))</f>
        <v>7Rot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13040003</v>
      </c>
      <c r="H5044" s="134">
        <f>Systematic[[#This Row],[SampleVariableLabel]]+100*Systematic[[#This Row],[State]]</f>
        <v>13040603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13</v>
      </c>
      <c r="B5045" s="1">
        <f t="shared" si="238"/>
        <v>4</v>
      </c>
      <c r="C5045" s="1">
        <f>IF(Systematic[[#This Row],[VariableIndex]]&gt;1,C5044,IF(C5044+1=StepsPerSubsample,0,C5044+1))</f>
        <v>6</v>
      </c>
      <c r="D5045" s="1">
        <f t="shared" si="236"/>
        <v>4</v>
      </c>
      <c r="E5045" s="1" t="str">
        <f>INDEX(Protocol[Mark],MATCH(C5045,Protocol[Step],0))</f>
        <v>7Rot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13040004</v>
      </c>
      <c r="H5045" s="134">
        <f>Systematic[[#This Row],[SampleVariableLabel]]+100*Systematic[[#This Row],[State]]</f>
        <v>13040604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13</v>
      </c>
      <c r="B5046" s="1">
        <f t="shared" si="238"/>
        <v>4</v>
      </c>
      <c r="C5046" s="1">
        <f>IF(Systematic[[#This Row],[VariableIndex]]&gt;1,C5045,IF(C5045+1=StepsPerSubsample,0,C5045+1))</f>
        <v>6</v>
      </c>
      <c r="D5046" s="1">
        <f t="shared" si="236"/>
        <v>5</v>
      </c>
      <c r="E5046" s="1" t="str">
        <f>INDEX(Protocol[Mark],MATCH(C5046,Protocol[Step],0))</f>
        <v>7Rot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13040005</v>
      </c>
      <c r="H5046" s="134">
        <f>Systematic[[#This Row],[SampleVariableLabel]]+100*Systematic[[#This Row],[State]]</f>
        <v>13040605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13</v>
      </c>
      <c r="B5047" s="1">
        <f t="shared" si="238"/>
        <v>4</v>
      </c>
      <c r="C5047" s="1">
        <f>IF(Systematic[[#This Row],[VariableIndex]]&gt;1,C5046,IF(C5046+1=StepsPerSubsample,0,C5046+1))</f>
        <v>6</v>
      </c>
      <c r="D5047" s="1">
        <f t="shared" si="236"/>
        <v>6</v>
      </c>
      <c r="E5047" s="1" t="str">
        <f>INDEX(Protocol[Mark],MATCH(C5047,Protocol[Step],0))</f>
        <v>7Rot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13040006</v>
      </c>
      <c r="H5047" s="134">
        <f>Systematic[[#This Row],[SampleVariableLabel]]+100*Systematic[[#This Row],[State]]</f>
        <v>13040606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13</v>
      </c>
      <c r="B5048" s="1">
        <f t="shared" si="238"/>
        <v>4</v>
      </c>
      <c r="C5048" s="1">
        <f>IF(Systematic[[#This Row],[VariableIndex]]&gt;1,C5047,IF(C5047+1=StepsPerSubsample,0,C5047+1))</f>
        <v>6</v>
      </c>
      <c r="D5048" s="1">
        <f t="shared" si="236"/>
        <v>7</v>
      </c>
      <c r="E5048" s="1" t="str">
        <f>INDEX(Protocol[Mark],MATCH(C5048,Protocol[Step],0))</f>
        <v>7Rot</v>
      </c>
      <c r="F5048" s="151" t="str">
        <f>INDEX(Variables[Variable],MATCH(Systematic[[#This Row],[VariableIndex]],Variables[Index],0))</f>
        <v>FCR (mt: ROX-corr.)</v>
      </c>
      <c r="G5048" s="134">
        <f>Systematic[[#This Row],[Sample]]*1000000+Systematic[[#This Row],[SubSample]]*10000+Systematic[[#This Row],[VariableIndex]]</f>
        <v>13040007</v>
      </c>
      <c r="H5048" s="134">
        <f>Systematic[[#This Row],[SampleVariableLabel]]+100*Systematic[[#This Row],[State]]</f>
        <v>13040607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13</v>
      </c>
      <c r="B5049" s="1">
        <f t="shared" si="238"/>
        <v>4</v>
      </c>
      <c r="C5049" s="1">
        <f>IF(Systematic[[#This Row],[VariableIndex]]&gt;1,C5048,IF(C5048+1=StepsPerSubsample,0,C5048+1))</f>
        <v>7</v>
      </c>
      <c r="D5049" s="1">
        <f t="shared" si="236"/>
        <v>1</v>
      </c>
      <c r="E5049" s="1" t="str">
        <f>INDEX(Protocol[Mark],MATCH(C5049,Protocol[Step],0))</f>
        <v>8S</v>
      </c>
      <c r="F5049" s="151" t="str">
        <f>INDEX(Variables[Variable],MATCH(Systematic[[#This Row],[VariableIndex]],Variables[Index],0))</f>
        <v>O2 concentration</v>
      </c>
      <c r="G5049" s="134">
        <f>Systematic[[#This Row],[Sample]]*1000000+Systematic[[#This Row],[SubSample]]*10000+Systematic[[#This Row],[VariableIndex]]</f>
        <v>13040001</v>
      </c>
      <c r="H5049" s="134">
        <f>Systematic[[#This Row],[SampleVariableLabel]]+100*Systematic[[#This Row],[State]]</f>
        <v>13040701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13</v>
      </c>
      <c r="B5050" s="1">
        <f t="shared" si="238"/>
        <v>4</v>
      </c>
      <c r="C5050" s="1">
        <f>IF(Systematic[[#This Row],[VariableIndex]]&gt;1,C5049,IF(C5049+1=StepsPerSubsample,0,C5049+1))</f>
        <v>7</v>
      </c>
      <c r="D5050" s="1">
        <f t="shared" si="236"/>
        <v>2</v>
      </c>
      <c r="E5050" s="1" t="str">
        <f>INDEX(Protocol[Mark],MATCH(C5050,Protocol[Step],0))</f>
        <v>8S</v>
      </c>
      <c r="F5050" s="151" t="str">
        <f>INDEX(Variables[Variable],MATCH(Systematic[[#This Row],[VariableIndex]],Variables[Index],0))</f>
        <v>O2 flux per volume</v>
      </c>
      <c r="G5050" s="134">
        <f>Systematic[[#This Row],[Sample]]*1000000+Systematic[[#This Row],[SubSample]]*10000+Systematic[[#This Row],[VariableIndex]]</f>
        <v>13040002</v>
      </c>
      <c r="H5050" s="134">
        <f>Systematic[[#This Row],[SampleVariableLabel]]+100*Systematic[[#This Row],[State]]</f>
        <v>13040702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13</v>
      </c>
      <c r="B5051" s="1">
        <f t="shared" si="238"/>
        <v>4</v>
      </c>
      <c r="C5051" s="1">
        <f>IF(Systematic[[#This Row],[VariableIndex]]&gt;1,C5050,IF(C5050+1=StepsPerSubsample,0,C5050+1))</f>
        <v>7</v>
      </c>
      <c r="D5051" s="1">
        <f t="shared" si="236"/>
        <v>3</v>
      </c>
      <c r="E5051" s="1" t="str">
        <f>INDEX(Protocol[Mark],MATCH(C5051,Protocol[Step],0))</f>
        <v>8S</v>
      </c>
      <c r="F5051" s="151" t="str">
        <f>INDEX(Variables[Variable],MATCH(Systematic[[#This Row],[VariableIndex]],Variables[Index],0))</f>
        <v>Specific flux</v>
      </c>
      <c r="G5051" s="134">
        <f>Systematic[[#This Row],[Sample]]*1000000+Systematic[[#This Row],[SubSample]]*10000+Systematic[[#This Row],[VariableIndex]]</f>
        <v>13040003</v>
      </c>
      <c r="H5051" s="134">
        <f>Systematic[[#This Row],[SampleVariableLabel]]+100*Systematic[[#This Row],[State]]</f>
        <v>13040703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13</v>
      </c>
      <c r="B5052" s="1">
        <f t="shared" si="238"/>
        <v>4</v>
      </c>
      <c r="C5052" s="1">
        <f>IF(Systematic[[#This Row],[VariableIndex]]&gt;1,C5051,IF(C5051+1=StepsPerSubsample,0,C5051+1))</f>
        <v>7</v>
      </c>
      <c r="D5052" s="1">
        <f t="shared" si="236"/>
        <v>4</v>
      </c>
      <c r="E5052" s="1" t="str">
        <f>INDEX(Protocol[Mark],MATCH(C5052,Protocol[Step],0))</f>
        <v>8S</v>
      </c>
      <c r="F5052" s="151" t="str">
        <f>INDEX(Variables[Variable],MATCH(Systematic[[#This Row],[VariableIndex]],Variables[Index],0))</f>
        <v>Flux control ratio</v>
      </c>
      <c r="G5052" s="134">
        <f>Systematic[[#This Row],[Sample]]*1000000+Systematic[[#This Row],[SubSample]]*10000+Systematic[[#This Row],[VariableIndex]]</f>
        <v>13040004</v>
      </c>
      <c r="H5052" s="134">
        <f>Systematic[[#This Row],[SampleVariableLabel]]+100*Systematic[[#This Row],[State]]</f>
        <v>13040704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13</v>
      </c>
      <c r="B5053" s="1">
        <f t="shared" si="238"/>
        <v>4</v>
      </c>
      <c r="C5053" s="1">
        <f>IF(Systematic[[#This Row],[VariableIndex]]&gt;1,C5052,IF(C5052+1=StepsPerSubsample,0,C5052+1))</f>
        <v>7</v>
      </c>
      <c r="D5053" s="1">
        <f t="shared" si="236"/>
        <v>5</v>
      </c>
      <c r="E5053" s="1" t="str">
        <f>INDEX(Protocol[Mark],MATCH(C5053,Protocol[Step],0))</f>
        <v>8S</v>
      </c>
      <c r="F5053" s="151" t="str">
        <f>INDEX(Variables[Variable],MATCH(Systematic[[#This Row],[VariableIndex]],Variables[Index],0))</f>
        <v>Specific flux (mt)</v>
      </c>
      <c r="G5053" s="134">
        <f>Systematic[[#This Row],[Sample]]*1000000+Systematic[[#This Row],[SubSample]]*10000+Systematic[[#This Row],[VariableIndex]]</f>
        <v>13040005</v>
      </c>
      <c r="H5053" s="134">
        <f>Systematic[[#This Row],[SampleVariableLabel]]+100*Systematic[[#This Row],[State]]</f>
        <v>13040705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13</v>
      </c>
      <c r="B5054" s="1">
        <f t="shared" si="238"/>
        <v>4</v>
      </c>
      <c r="C5054" s="1">
        <f>IF(Systematic[[#This Row],[VariableIndex]]&gt;1,C5053,IF(C5053+1=StepsPerSubsample,0,C5053+1))</f>
        <v>7</v>
      </c>
      <c r="D5054" s="1">
        <f t="shared" si="236"/>
        <v>6</v>
      </c>
      <c r="E5054" s="1" t="str">
        <f>INDEX(Protocol[Mark],MATCH(C5054,Protocol[Step],0))</f>
        <v>8S</v>
      </c>
      <c r="F5054" s="151" t="str">
        <f>INDEX(Variables[Variable],MATCH(Systematic[[#This Row],[VariableIndex]],Variables[Index],0))</f>
        <v>FCR (mt: ROX-corr.)</v>
      </c>
      <c r="G5054" s="134">
        <f>Systematic[[#This Row],[Sample]]*1000000+Systematic[[#This Row],[SubSample]]*10000+Systematic[[#This Row],[VariableIndex]]</f>
        <v>13040006</v>
      </c>
      <c r="H5054" s="134">
        <f>Systematic[[#This Row],[SampleVariableLabel]]+100*Systematic[[#This Row],[State]]</f>
        <v>13040706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13</v>
      </c>
      <c r="B5055" s="1">
        <f t="shared" si="238"/>
        <v>4</v>
      </c>
      <c r="C5055" s="1">
        <f>IF(Systematic[[#This Row],[VariableIndex]]&gt;1,C5054,IF(C5054+1=StepsPerSubsample,0,C5054+1))</f>
        <v>7</v>
      </c>
      <c r="D5055" s="1">
        <f t="shared" si="236"/>
        <v>7</v>
      </c>
      <c r="E5055" s="1" t="str">
        <f>INDEX(Protocol[Mark],MATCH(C5055,Protocol[Step],0))</f>
        <v>8S</v>
      </c>
      <c r="F5055" s="151" t="str">
        <f>INDEX(Variables[Variable],MATCH(Systematic[[#This Row],[VariableIndex]],Variables[Index],0))</f>
        <v>FCR (mt: ROX-corr.)</v>
      </c>
      <c r="G5055" s="134">
        <f>Systematic[[#This Row],[Sample]]*1000000+Systematic[[#This Row],[SubSample]]*10000+Systematic[[#This Row],[VariableIndex]]</f>
        <v>13040007</v>
      </c>
      <c r="H5055" s="134">
        <f>Systematic[[#This Row],[SampleVariableLabel]]+100*Systematic[[#This Row],[State]]</f>
        <v>13040707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13</v>
      </c>
      <c r="B5056" s="1">
        <f t="shared" si="238"/>
        <v>4</v>
      </c>
      <c r="C5056" s="1">
        <f>IF(Systematic[[#This Row],[VariableIndex]]&gt;1,C5055,IF(C5055+1=StepsPerSubsample,0,C5055+1))</f>
        <v>8</v>
      </c>
      <c r="D5056" s="1">
        <f t="shared" si="236"/>
        <v>1</v>
      </c>
      <c r="E5056" s="1" t="str">
        <f>INDEX(Protocol[Mark],MATCH(C5056,Protocol[Step],0))</f>
        <v>9Dig</v>
      </c>
      <c r="F5056" s="151" t="str">
        <f>INDEX(Variables[Variable],MATCH(Systematic[[#This Row],[VariableIndex]],Variables[Index],0))</f>
        <v>O2 concentration</v>
      </c>
      <c r="G5056" s="134">
        <f>Systematic[[#This Row],[Sample]]*1000000+Systematic[[#This Row],[SubSample]]*10000+Systematic[[#This Row],[VariableIndex]]</f>
        <v>13040001</v>
      </c>
      <c r="H5056" s="134">
        <f>Systematic[[#This Row],[SampleVariableLabel]]+100*Systematic[[#This Row],[State]]</f>
        <v>13040801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13</v>
      </c>
      <c r="B5057" s="1">
        <f t="shared" si="238"/>
        <v>4</v>
      </c>
      <c r="C5057" s="1">
        <f>IF(Systematic[[#This Row],[VariableIndex]]&gt;1,C5056,IF(C5056+1=StepsPerSubsample,0,C5056+1))</f>
        <v>8</v>
      </c>
      <c r="D5057" s="1">
        <f t="shared" si="236"/>
        <v>2</v>
      </c>
      <c r="E5057" s="1" t="str">
        <f>INDEX(Protocol[Mark],MATCH(C5057,Protocol[Step],0))</f>
        <v>9Dig</v>
      </c>
      <c r="F5057" s="151" t="str">
        <f>INDEX(Variables[Variable],MATCH(Systematic[[#This Row],[VariableIndex]],Variables[Index],0))</f>
        <v>O2 flux per volume</v>
      </c>
      <c r="G5057" s="134">
        <f>Systematic[[#This Row],[Sample]]*1000000+Systematic[[#This Row],[SubSample]]*10000+Systematic[[#This Row],[VariableIndex]]</f>
        <v>13040002</v>
      </c>
      <c r="H5057" s="134">
        <f>Systematic[[#This Row],[SampleVariableLabel]]+100*Systematic[[#This Row],[State]]</f>
        <v>13040802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13</v>
      </c>
      <c r="B5058" s="1">
        <f t="shared" si="238"/>
        <v>4</v>
      </c>
      <c r="C5058" s="1">
        <f>IF(Systematic[[#This Row],[VariableIndex]]&gt;1,C5057,IF(C5057+1=StepsPerSubsample,0,C5057+1))</f>
        <v>8</v>
      </c>
      <c r="D5058" s="1">
        <f t="shared" si="236"/>
        <v>3</v>
      </c>
      <c r="E5058" s="1" t="str">
        <f>INDEX(Protocol[Mark],MATCH(C5058,Protocol[Step],0))</f>
        <v>9Dig</v>
      </c>
      <c r="F5058" s="151" t="str">
        <f>INDEX(Variables[Variable],MATCH(Systematic[[#This Row],[VariableIndex]],Variables[Index],0))</f>
        <v>Specific flux</v>
      </c>
      <c r="G5058" s="134">
        <f>Systematic[[#This Row],[Sample]]*1000000+Systematic[[#This Row],[SubSample]]*10000+Systematic[[#This Row],[VariableIndex]]</f>
        <v>13040003</v>
      </c>
      <c r="H5058" s="134">
        <f>Systematic[[#This Row],[SampleVariableLabel]]+100*Systematic[[#This Row],[State]]</f>
        <v>13040803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13</v>
      </c>
      <c r="B5059" s="1">
        <f t="shared" si="238"/>
        <v>4</v>
      </c>
      <c r="C5059" s="1">
        <f>IF(Systematic[[#This Row],[VariableIndex]]&gt;1,C5058,IF(C5058+1=StepsPerSubsample,0,C5058+1))</f>
        <v>8</v>
      </c>
      <c r="D5059" s="1">
        <f t="shared" ref="D5059:D5122" si="239">IF(D5058=nVariables,1,D5058+1)</f>
        <v>4</v>
      </c>
      <c r="E5059" s="1" t="str">
        <f>INDEX(Protocol[Mark],MATCH(C5059,Protocol[Step],0))</f>
        <v>9Dig</v>
      </c>
      <c r="F5059" s="151" t="str">
        <f>INDEX(Variables[Variable],MATCH(Systematic[[#This Row],[VariableIndex]],Variables[Index],0))</f>
        <v>Flux control ratio</v>
      </c>
      <c r="G5059" s="134">
        <f>Systematic[[#This Row],[Sample]]*1000000+Systematic[[#This Row],[SubSample]]*10000+Systematic[[#This Row],[VariableIndex]]</f>
        <v>13040004</v>
      </c>
      <c r="H5059" s="134">
        <f>Systematic[[#This Row],[SampleVariableLabel]]+100*Systematic[[#This Row],[State]]</f>
        <v>13040804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13</v>
      </c>
      <c r="B5060" s="1">
        <f t="shared" si="238"/>
        <v>4</v>
      </c>
      <c r="C5060" s="1">
        <f>IF(Systematic[[#This Row],[VariableIndex]]&gt;1,C5059,IF(C5059+1=StepsPerSubsample,0,C5059+1))</f>
        <v>8</v>
      </c>
      <c r="D5060" s="1">
        <f t="shared" si="239"/>
        <v>5</v>
      </c>
      <c r="E5060" s="1" t="str">
        <f>INDEX(Protocol[Mark],MATCH(C5060,Protocol[Step],0))</f>
        <v>9Dig</v>
      </c>
      <c r="F5060" s="151" t="str">
        <f>INDEX(Variables[Variable],MATCH(Systematic[[#This Row],[VariableIndex]],Variables[Index],0))</f>
        <v>Specific flux (mt)</v>
      </c>
      <c r="G5060" s="134">
        <f>Systematic[[#This Row],[Sample]]*1000000+Systematic[[#This Row],[SubSample]]*10000+Systematic[[#This Row],[VariableIndex]]</f>
        <v>13040005</v>
      </c>
      <c r="H5060" s="134">
        <f>Systematic[[#This Row],[SampleVariableLabel]]+100*Systematic[[#This Row],[State]]</f>
        <v>13040805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13</v>
      </c>
      <c r="B5061" s="1">
        <f t="shared" si="238"/>
        <v>4</v>
      </c>
      <c r="C5061" s="1">
        <f>IF(Systematic[[#This Row],[VariableIndex]]&gt;1,C5060,IF(C5060+1=StepsPerSubsample,0,C5060+1))</f>
        <v>8</v>
      </c>
      <c r="D5061" s="1">
        <f t="shared" si="239"/>
        <v>6</v>
      </c>
      <c r="E5061" s="1" t="str">
        <f>INDEX(Protocol[Mark],MATCH(C5061,Protocol[Step],0))</f>
        <v>9Dig</v>
      </c>
      <c r="F5061" s="151" t="str">
        <f>INDEX(Variables[Variable],MATCH(Systematic[[#This Row],[VariableIndex]],Variables[Index],0))</f>
        <v>FCR (mt: ROX-corr.)</v>
      </c>
      <c r="G5061" s="134">
        <f>Systematic[[#This Row],[Sample]]*1000000+Systematic[[#This Row],[SubSample]]*10000+Systematic[[#This Row],[VariableIndex]]</f>
        <v>13040006</v>
      </c>
      <c r="H5061" s="134">
        <f>Systematic[[#This Row],[SampleVariableLabel]]+100*Systematic[[#This Row],[State]]</f>
        <v>13040806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13</v>
      </c>
      <c r="B5062" s="1">
        <f t="shared" si="238"/>
        <v>4</v>
      </c>
      <c r="C5062" s="1">
        <f>IF(Systematic[[#This Row],[VariableIndex]]&gt;1,C5061,IF(C5061+1=StepsPerSubsample,0,C5061+1))</f>
        <v>8</v>
      </c>
      <c r="D5062" s="1">
        <f t="shared" si="239"/>
        <v>7</v>
      </c>
      <c r="E5062" s="1" t="str">
        <f>INDEX(Protocol[Mark],MATCH(C5062,Protocol[Step],0))</f>
        <v>9Dig</v>
      </c>
      <c r="F5062" s="151" t="str">
        <f>INDEX(Variables[Variable],MATCH(Systematic[[#This Row],[VariableIndex]],Variables[Index],0))</f>
        <v>FCR (mt: ROX-corr.)</v>
      </c>
      <c r="G5062" s="134">
        <f>Systematic[[#This Row],[Sample]]*1000000+Systematic[[#This Row],[SubSample]]*10000+Systematic[[#This Row],[VariableIndex]]</f>
        <v>13040007</v>
      </c>
      <c r="H5062" s="134">
        <f>Systematic[[#This Row],[SampleVariableLabel]]+100*Systematic[[#This Row],[State]]</f>
        <v>13040807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13</v>
      </c>
      <c r="B5063" s="1">
        <f t="shared" si="238"/>
        <v>4</v>
      </c>
      <c r="C5063" s="1">
        <f>IF(Systematic[[#This Row],[VariableIndex]]&gt;1,C5062,IF(C5062+1=StepsPerSubsample,0,C5062+1))</f>
        <v>9</v>
      </c>
      <c r="D5063" s="1">
        <f t="shared" si="239"/>
        <v>1</v>
      </c>
      <c r="E5063" s="1" t="str">
        <f>INDEX(Protocol[Mark],MATCH(C5063,Protocol[Step],0))</f>
        <v>9U</v>
      </c>
      <c r="F5063" s="151" t="str">
        <f>INDEX(Variables[Variable],MATCH(Systematic[[#This Row],[VariableIndex]],Variables[Index],0))</f>
        <v>O2 concentration</v>
      </c>
      <c r="G5063" s="134">
        <f>Systematic[[#This Row],[Sample]]*1000000+Systematic[[#This Row],[SubSample]]*10000+Systematic[[#This Row],[VariableIndex]]</f>
        <v>13040001</v>
      </c>
      <c r="H5063" s="134">
        <f>Systematic[[#This Row],[SampleVariableLabel]]+100*Systematic[[#This Row],[State]]</f>
        <v>13040901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13</v>
      </c>
      <c r="B5064" s="1">
        <f t="shared" si="238"/>
        <v>4</v>
      </c>
      <c r="C5064" s="1">
        <f>IF(Systematic[[#This Row],[VariableIndex]]&gt;1,C5063,IF(C5063+1=StepsPerSubsample,0,C5063+1))</f>
        <v>9</v>
      </c>
      <c r="D5064" s="1">
        <f t="shared" si="239"/>
        <v>2</v>
      </c>
      <c r="E5064" s="1" t="str">
        <f>INDEX(Protocol[Mark],MATCH(C5064,Protocol[Step],0))</f>
        <v>9U</v>
      </c>
      <c r="F5064" s="151" t="str">
        <f>INDEX(Variables[Variable],MATCH(Systematic[[#This Row],[VariableIndex]],Variables[Index],0))</f>
        <v>O2 flux per volume</v>
      </c>
      <c r="G5064" s="134">
        <f>Systematic[[#This Row],[Sample]]*1000000+Systematic[[#This Row],[SubSample]]*10000+Systematic[[#This Row],[VariableIndex]]</f>
        <v>13040002</v>
      </c>
      <c r="H5064" s="134">
        <f>Systematic[[#This Row],[SampleVariableLabel]]+100*Systematic[[#This Row],[State]]</f>
        <v>13040902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13</v>
      </c>
      <c r="B5065" s="1">
        <f t="shared" si="238"/>
        <v>4</v>
      </c>
      <c r="C5065" s="1">
        <f>IF(Systematic[[#This Row],[VariableIndex]]&gt;1,C5064,IF(C5064+1=StepsPerSubsample,0,C5064+1))</f>
        <v>9</v>
      </c>
      <c r="D5065" s="1">
        <f t="shared" si="239"/>
        <v>3</v>
      </c>
      <c r="E5065" s="1" t="str">
        <f>INDEX(Protocol[Mark],MATCH(C5065,Protocol[Step],0))</f>
        <v>9U</v>
      </c>
      <c r="F5065" s="151" t="str">
        <f>INDEX(Variables[Variable],MATCH(Systematic[[#This Row],[VariableIndex]],Variables[Index],0))</f>
        <v>Specific flux</v>
      </c>
      <c r="G5065" s="134">
        <f>Systematic[[#This Row],[Sample]]*1000000+Systematic[[#This Row],[SubSample]]*10000+Systematic[[#This Row],[VariableIndex]]</f>
        <v>13040003</v>
      </c>
      <c r="H5065" s="134">
        <f>Systematic[[#This Row],[SampleVariableLabel]]+100*Systematic[[#This Row],[State]]</f>
        <v>13040903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13</v>
      </c>
      <c r="B5066" s="1">
        <f t="shared" si="238"/>
        <v>4</v>
      </c>
      <c r="C5066" s="1">
        <f>IF(Systematic[[#This Row],[VariableIndex]]&gt;1,C5065,IF(C5065+1=StepsPerSubsample,0,C5065+1))</f>
        <v>9</v>
      </c>
      <c r="D5066" s="1">
        <f t="shared" si="239"/>
        <v>4</v>
      </c>
      <c r="E5066" s="1" t="str">
        <f>INDEX(Protocol[Mark],MATCH(C5066,Protocol[Step],0))</f>
        <v>9U</v>
      </c>
      <c r="F5066" s="151" t="str">
        <f>INDEX(Variables[Variable],MATCH(Systematic[[#This Row],[VariableIndex]],Variables[Index],0))</f>
        <v>Flux control ratio</v>
      </c>
      <c r="G5066" s="134">
        <f>Systematic[[#This Row],[Sample]]*1000000+Systematic[[#This Row],[SubSample]]*10000+Systematic[[#This Row],[VariableIndex]]</f>
        <v>13040004</v>
      </c>
      <c r="H5066" s="134">
        <f>Systematic[[#This Row],[SampleVariableLabel]]+100*Systematic[[#This Row],[State]]</f>
        <v>13040904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13</v>
      </c>
      <c r="B5067" s="1">
        <f t="shared" si="238"/>
        <v>4</v>
      </c>
      <c r="C5067" s="1">
        <f>IF(Systematic[[#This Row],[VariableIndex]]&gt;1,C5066,IF(C5066+1=StepsPerSubsample,0,C5066+1))</f>
        <v>9</v>
      </c>
      <c r="D5067" s="1">
        <f t="shared" si="239"/>
        <v>5</v>
      </c>
      <c r="E5067" s="1" t="str">
        <f>INDEX(Protocol[Mark],MATCH(C5067,Protocol[Step],0))</f>
        <v>9U</v>
      </c>
      <c r="F5067" s="151" t="str">
        <f>INDEX(Variables[Variable],MATCH(Systematic[[#This Row],[VariableIndex]],Variables[Index],0))</f>
        <v>Specific flux (mt)</v>
      </c>
      <c r="G5067" s="134">
        <f>Systematic[[#This Row],[Sample]]*1000000+Systematic[[#This Row],[SubSample]]*10000+Systematic[[#This Row],[VariableIndex]]</f>
        <v>13040005</v>
      </c>
      <c r="H5067" s="134">
        <f>Systematic[[#This Row],[SampleVariableLabel]]+100*Systematic[[#This Row],[State]]</f>
        <v>13040905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13</v>
      </c>
      <c r="B5068" s="1">
        <f t="shared" si="238"/>
        <v>4</v>
      </c>
      <c r="C5068" s="1">
        <f>IF(Systematic[[#This Row],[VariableIndex]]&gt;1,C5067,IF(C5067+1=StepsPerSubsample,0,C5067+1))</f>
        <v>9</v>
      </c>
      <c r="D5068" s="1">
        <f t="shared" si="239"/>
        <v>6</v>
      </c>
      <c r="E5068" s="1" t="str">
        <f>INDEX(Protocol[Mark],MATCH(C5068,Protocol[Step],0))</f>
        <v>9U</v>
      </c>
      <c r="F5068" s="151" t="str">
        <f>INDEX(Variables[Variable],MATCH(Systematic[[#This Row],[VariableIndex]],Variables[Index],0))</f>
        <v>FCR (mt: ROX-corr.)</v>
      </c>
      <c r="G5068" s="134">
        <f>Systematic[[#This Row],[Sample]]*1000000+Systematic[[#This Row],[SubSample]]*10000+Systematic[[#This Row],[VariableIndex]]</f>
        <v>13040006</v>
      </c>
      <c r="H5068" s="134">
        <f>Systematic[[#This Row],[SampleVariableLabel]]+100*Systematic[[#This Row],[State]]</f>
        <v>13040906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13</v>
      </c>
      <c r="B5069" s="1">
        <f t="shared" si="238"/>
        <v>4</v>
      </c>
      <c r="C5069" s="1">
        <f>IF(Systematic[[#This Row],[VariableIndex]]&gt;1,C5068,IF(C5068+1=StepsPerSubsample,0,C5068+1))</f>
        <v>9</v>
      </c>
      <c r="D5069" s="1">
        <f t="shared" si="239"/>
        <v>7</v>
      </c>
      <c r="E5069" s="1" t="str">
        <f>INDEX(Protocol[Mark],MATCH(C5069,Protocol[Step],0))</f>
        <v>9U</v>
      </c>
      <c r="F5069" s="151" t="str">
        <f>INDEX(Variables[Variable],MATCH(Systematic[[#This Row],[VariableIndex]],Variables[Index],0))</f>
        <v>FCR (mt: ROX-corr.)</v>
      </c>
      <c r="G5069" s="134">
        <f>Systematic[[#This Row],[Sample]]*1000000+Systematic[[#This Row],[SubSample]]*10000+Systematic[[#This Row],[VariableIndex]]</f>
        <v>13040007</v>
      </c>
      <c r="H5069" s="134">
        <f>Systematic[[#This Row],[SampleVariableLabel]]+100*Systematic[[#This Row],[State]]</f>
        <v>13040907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13</v>
      </c>
      <c r="B5070" s="1">
        <f t="shared" si="238"/>
        <v>4</v>
      </c>
      <c r="C5070" s="1">
        <f>IF(Systematic[[#This Row],[VariableIndex]]&gt;1,C5069,IF(C5069+1=StepsPerSubsample,0,C5069+1))</f>
        <v>10</v>
      </c>
      <c r="D5070" s="1">
        <f t="shared" si="239"/>
        <v>1</v>
      </c>
      <c r="E5070" s="1" t="str">
        <f>INDEX(Protocol[Mark],MATCH(C5070,Protocol[Step],0))</f>
        <v>9c</v>
      </c>
      <c r="F5070" s="151" t="str">
        <f>INDEX(Variables[Variable],MATCH(Systematic[[#This Row],[VariableIndex]],Variables[Index],0))</f>
        <v>O2 concentration</v>
      </c>
      <c r="G5070" s="134">
        <f>Systematic[[#This Row],[Sample]]*1000000+Systematic[[#This Row],[SubSample]]*10000+Systematic[[#This Row],[VariableIndex]]</f>
        <v>13040001</v>
      </c>
      <c r="H5070" s="134">
        <f>Systematic[[#This Row],[SampleVariableLabel]]+100*Systematic[[#This Row],[State]]</f>
        <v>13041001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13</v>
      </c>
      <c r="B5071" s="1">
        <f t="shared" si="238"/>
        <v>4</v>
      </c>
      <c r="C5071" s="1">
        <f>IF(Systematic[[#This Row],[VariableIndex]]&gt;1,C5070,IF(C5070+1=StepsPerSubsample,0,C5070+1))</f>
        <v>10</v>
      </c>
      <c r="D5071" s="1">
        <f t="shared" si="239"/>
        <v>2</v>
      </c>
      <c r="E5071" s="1" t="str">
        <f>INDEX(Protocol[Mark],MATCH(C5071,Protocol[Step],0))</f>
        <v>9c</v>
      </c>
      <c r="F5071" s="151" t="str">
        <f>INDEX(Variables[Variable],MATCH(Systematic[[#This Row],[VariableIndex]],Variables[Index],0))</f>
        <v>O2 flux per volume</v>
      </c>
      <c r="G5071" s="134">
        <f>Systematic[[#This Row],[Sample]]*1000000+Systematic[[#This Row],[SubSample]]*10000+Systematic[[#This Row],[VariableIndex]]</f>
        <v>13040002</v>
      </c>
      <c r="H5071" s="134">
        <f>Systematic[[#This Row],[SampleVariableLabel]]+100*Systematic[[#This Row],[State]]</f>
        <v>13041002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13</v>
      </c>
      <c r="B5072" s="1">
        <f t="shared" si="238"/>
        <v>4</v>
      </c>
      <c r="C5072" s="1">
        <f>IF(Systematic[[#This Row],[VariableIndex]]&gt;1,C5071,IF(C5071+1=StepsPerSubsample,0,C5071+1))</f>
        <v>10</v>
      </c>
      <c r="D5072" s="1">
        <f t="shared" si="239"/>
        <v>3</v>
      </c>
      <c r="E5072" s="1" t="str">
        <f>INDEX(Protocol[Mark],MATCH(C5072,Protocol[Step],0))</f>
        <v>9c</v>
      </c>
      <c r="F5072" s="151" t="str">
        <f>INDEX(Variables[Variable],MATCH(Systematic[[#This Row],[VariableIndex]],Variables[Index],0))</f>
        <v>Specific flux</v>
      </c>
      <c r="G5072" s="134">
        <f>Systematic[[#This Row],[Sample]]*1000000+Systematic[[#This Row],[SubSample]]*10000+Systematic[[#This Row],[VariableIndex]]</f>
        <v>13040003</v>
      </c>
      <c r="H5072" s="134">
        <f>Systematic[[#This Row],[SampleVariableLabel]]+100*Systematic[[#This Row],[State]]</f>
        <v>13041003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13</v>
      </c>
      <c r="B5073" s="1">
        <f t="shared" si="238"/>
        <v>4</v>
      </c>
      <c r="C5073" s="1">
        <f>IF(Systematic[[#This Row],[VariableIndex]]&gt;1,C5072,IF(C5072+1=StepsPerSubsample,0,C5072+1))</f>
        <v>10</v>
      </c>
      <c r="D5073" s="1">
        <f t="shared" si="239"/>
        <v>4</v>
      </c>
      <c r="E5073" s="1" t="str">
        <f>INDEX(Protocol[Mark],MATCH(C5073,Protocol[Step],0))</f>
        <v>9c</v>
      </c>
      <c r="F5073" s="151" t="str">
        <f>INDEX(Variables[Variable],MATCH(Systematic[[#This Row],[VariableIndex]],Variables[Index],0))</f>
        <v>Flux control ratio</v>
      </c>
      <c r="G5073" s="134">
        <f>Systematic[[#This Row],[Sample]]*1000000+Systematic[[#This Row],[SubSample]]*10000+Systematic[[#This Row],[VariableIndex]]</f>
        <v>13040004</v>
      </c>
      <c r="H5073" s="134">
        <f>Systematic[[#This Row],[SampleVariableLabel]]+100*Systematic[[#This Row],[State]]</f>
        <v>13041004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13</v>
      </c>
      <c r="B5074" s="1">
        <f t="shared" si="238"/>
        <v>4</v>
      </c>
      <c r="C5074" s="1">
        <f>IF(Systematic[[#This Row],[VariableIndex]]&gt;1,C5073,IF(C5073+1=StepsPerSubsample,0,C5073+1))</f>
        <v>10</v>
      </c>
      <c r="D5074" s="1">
        <f t="shared" si="239"/>
        <v>5</v>
      </c>
      <c r="E5074" s="1" t="str">
        <f>INDEX(Protocol[Mark],MATCH(C5074,Protocol[Step],0))</f>
        <v>9c</v>
      </c>
      <c r="F5074" s="151" t="str">
        <f>INDEX(Variables[Variable],MATCH(Systematic[[#This Row],[VariableIndex]],Variables[Index],0))</f>
        <v>Specific flux (mt)</v>
      </c>
      <c r="G5074" s="134">
        <f>Systematic[[#This Row],[Sample]]*1000000+Systematic[[#This Row],[SubSample]]*10000+Systematic[[#This Row],[VariableIndex]]</f>
        <v>13040005</v>
      </c>
      <c r="H5074" s="134">
        <f>Systematic[[#This Row],[SampleVariableLabel]]+100*Systematic[[#This Row],[State]]</f>
        <v>13041005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13</v>
      </c>
      <c r="B5075" s="1">
        <f t="shared" si="238"/>
        <v>4</v>
      </c>
      <c r="C5075" s="1">
        <f>IF(Systematic[[#This Row],[VariableIndex]]&gt;1,C5074,IF(C5074+1=StepsPerSubsample,0,C5074+1))</f>
        <v>10</v>
      </c>
      <c r="D5075" s="1">
        <f t="shared" si="239"/>
        <v>6</v>
      </c>
      <c r="E5075" s="1" t="str">
        <f>INDEX(Protocol[Mark],MATCH(C5075,Protocol[Step],0))</f>
        <v>9c</v>
      </c>
      <c r="F5075" s="151" t="str">
        <f>INDEX(Variables[Variable],MATCH(Systematic[[#This Row],[VariableIndex]],Variables[Index],0))</f>
        <v>FCR (mt: ROX-corr.)</v>
      </c>
      <c r="G5075" s="134">
        <f>Systematic[[#This Row],[Sample]]*1000000+Systematic[[#This Row],[SubSample]]*10000+Systematic[[#This Row],[VariableIndex]]</f>
        <v>13040006</v>
      </c>
      <c r="H5075" s="134">
        <f>Systematic[[#This Row],[SampleVariableLabel]]+100*Systematic[[#This Row],[State]]</f>
        <v>13041006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13</v>
      </c>
      <c r="B5076" s="1">
        <f t="shared" si="238"/>
        <v>4</v>
      </c>
      <c r="C5076" s="1">
        <f>IF(Systematic[[#This Row],[VariableIndex]]&gt;1,C5075,IF(C5075+1=StepsPerSubsample,0,C5075+1))</f>
        <v>10</v>
      </c>
      <c r="D5076" s="1">
        <f t="shared" si="239"/>
        <v>7</v>
      </c>
      <c r="E5076" s="1" t="str">
        <f>INDEX(Protocol[Mark],MATCH(C5076,Protocol[Step],0))</f>
        <v>9c</v>
      </c>
      <c r="F5076" s="151" t="str">
        <f>INDEX(Variables[Variable],MATCH(Systematic[[#This Row],[VariableIndex]],Variables[Index],0))</f>
        <v>FCR (mt: ROX-corr.)</v>
      </c>
      <c r="G5076" s="134">
        <f>Systematic[[#This Row],[Sample]]*1000000+Systematic[[#This Row],[SubSample]]*10000+Systematic[[#This Row],[VariableIndex]]</f>
        <v>13040007</v>
      </c>
      <c r="H5076" s="134">
        <f>Systematic[[#This Row],[SampleVariableLabel]]+100*Systematic[[#This Row],[State]]</f>
        <v>13041007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13</v>
      </c>
      <c r="B5077" s="1">
        <f t="shared" si="238"/>
        <v>4</v>
      </c>
      <c r="C5077" s="1">
        <f>IF(Systematic[[#This Row],[VariableIndex]]&gt;1,C5076,IF(C5076+1=StepsPerSubsample,0,C5076+1))</f>
        <v>11</v>
      </c>
      <c r="D5077" s="1">
        <f t="shared" si="239"/>
        <v>1</v>
      </c>
      <c r="E5077" s="1" t="str">
        <f>INDEX(Protocol[Mark],MATCH(C5077,Protocol[Step],0))</f>
        <v>10Ama</v>
      </c>
      <c r="F5077" s="151" t="str">
        <f>INDEX(Variables[Variable],MATCH(Systematic[[#This Row],[VariableIndex]],Variables[Index],0))</f>
        <v>O2 concentration</v>
      </c>
      <c r="G5077" s="134">
        <f>Systematic[[#This Row],[Sample]]*1000000+Systematic[[#This Row],[SubSample]]*10000+Systematic[[#This Row],[VariableIndex]]</f>
        <v>13040001</v>
      </c>
      <c r="H5077" s="134">
        <f>Systematic[[#This Row],[SampleVariableLabel]]+100*Systematic[[#This Row],[State]]</f>
        <v>13041101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13</v>
      </c>
      <c r="B5078" s="1">
        <f t="shared" si="238"/>
        <v>4</v>
      </c>
      <c r="C5078" s="1">
        <f>IF(Systematic[[#This Row],[VariableIndex]]&gt;1,C5077,IF(C5077+1=StepsPerSubsample,0,C5077+1))</f>
        <v>11</v>
      </c>
      <c r="D5078" s="1">
        <f t="shared" si="239"/>
        <v>2</v>
      </c>
      <c r="E5078" s="1" t="str">
        <f>INDEX(Protocol[Mark],MATCH(C5078,Protocol[Step],0))</f>
        <v>10Ama</v>
      </c>
      <c r="F5078" s="151" t="str">
        <f>INDEX(Variables[Variable],MATCH(Systematic[[#This Row],[VariableIndex]],Variables[Index],0))</f>
        <v>O2 flux per volume</v>
      </c>
      <c r="G5078" s="134">
        <f>Systematic[[#This Row],[Sample]]*1000000+Systematic[[#This Row],[SubSample]]*10000+Systematic[[#This Row],[VariableIndex]]</f>
        <v>13040002</v>
      </c>
      <c r="H5078" s="134">
        <f>Systematic[[#This Row],[SampleVariableLabel]]+100*Systematic[[#This Row],[State]]</f>
        <v>13041102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13</v>
      </c>
      <c r="B5079" s="1">
        <f t="shared" si="238"/>
        <v>4</v>
      </c>
      <c r="C5079" s="1">
        <f>IF(Systematic[[#This Row],[VariableIndex]]&gt;1,C5078,IF(C5078+1=StepsPerSubsample,0,C5078+1))</f>
        <v>11</v>
      </c>
      <c r="D5079" s="1">
        <f t="shared" si="239"/>
        <v>3</v>
      </c>
      <c r="E5079" s="1" t="str">
        <f>INDEX(Protocol[Mark],MATCH(C5079,Protocol[Step],0))</f>
        <v>10Ama</v>
      </c>
      <c r="F5079" s="151" t="str">
        <f>INDEX(Variables[Variable],MATCH(Systematic[[#This Row],[VariableIndex]],Variables[Index],0))</f>
        <v>Specific flux</v>
      </c>
      <c r="G5079" s="134">
        <f>Systematic[[#This Row],[Sample]]*1000000+Systematic[[#This Row],[SubSample]]*10000+Systematic[[#This Row],[VariableIndex]]</f>
        <v>13040003</v>
      </c>
      <c r="H5079" s="134">
        <f>Systematic[[#This Row],[SampleVariableLabel]]+100*Systematic[[#This Row],[State]]</f>
        <v>13041103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13</v>
      </c>
      <c r="B5080" s="1">
        <f t="shared" si="238"/>
        <v>4</v>
      </c>
      <c r="C5080" s="1">
        <f>IF(Systematic[[#This Row],[VariableIndex]]&gt;1,C5079,IF(C5079+1=StepsPerSubsample,0,C5079+1))</f>
        <v>11</v>
      </c>
      <c r="D5080" s="1">
        <f t="shared" si="239"/>
        <v>4</v>
      </c>
      <c r="E5080" s="1" t="str">
        <f>INDEX(Protocol[Mark],MATCH(C5080,Protocol[Step],0))</f>
        <v>10Ama</v>
      </c>
      <c r="F5080" s="151" t="str">
        <f>INDEX(Variables[Variable],MATCH(Systematic[[#This Row],[VariableIndex]],Variables[Index],0))</f>
        <v>Flux control ratio</v>
      </c>
      <c r="G5080" s="134">
        <f>Systematic[[#This Row],[Sample]]*1000000+Systematic[[#This Row],[SubSample]]*10000+Systematic[[#This Row],[VariableIndex]]</f>
        <v>13040004</v>
      </c>
      <c r="H5080" s="134">
        <f>Systematic[[#This Row],[SampleVariableLabel]]+100*Systematic[[#This Row],[State]]</f>
        <v>13041104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13</v>
      </c>
      <c r="B5081" s="1">
        <f t="shared" si="238"/>
        <v>4</v>
      </c>
      <c r="C5081" s="1">
        <f>IF(Systematic[[#This Row],[VariableIndex]]&gt;1,C5080,IF(C5080+1=StepsPerSubsample,0,C5080+1))</f>
        <v>11</v>
      </c>
      <c r="D5081" s="1">
        <f t="shared" si="239"/>
        <v>5</v>
      </c>
      <c r="E5081" s="1" t="str">
        <f>INDEX(Protocol[Mark],MATCH(C5081,Protocol[Step],0))</f>
        <v>10Ama</v>
      </c>
      <c r="F5081" s="151" t="str">
        <f>INDEX(Variables[Variable],MATCH(Systematic[[#This Row],[VariableIndex]],Variables[Index],0))</f>
        <v>Specific flux (mt)</v>
      </c>
      <c r="G5081" s="134">
        <f>Systematic[[#This Row],[Sample]]*1000000+Systematic[[#This Row],[SubSample]]*10000+Systematic[[#This Row],[VariableIndex]]</f>
        <v>13040005</v>
      </c>
      <c r="H5081" s="134">
        <f>Systematic[[#This Row],[SampleVariableLabel]]+100*Systematic[[#This Row],[State]]</f>
        <v>13041105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13</v>
      </c>
      <c r="B5082" s="1">
        <f t="shared" si="238"/>
        <v>4</v>
      </c>
      <c r="C5082" s="1">
        <f>IF(Systematic[[#This Row],[VariableIndex]]&gt;1,C5081,IF(C5081+1=StepsPerSubsample,0,C5081+1))</f>
        <v>11</v>
      </c>
      <c r="D5082" s="1">
        <f t="shared" si="239"/>
        <v>6</v>
      </c>
      <c r="E5082" s="1" t="str">
        <f>INDEX(Protocol[Mark],MATCH(C5082,Protocol[Step],0))</f>
        <v>10Ama</v>
      </c>
      <c r="F5082" s="151" t="str">
        <f>INDEX(Variables[Variable],MATCH(Systematic[[#This Row],[VariableIndex]],Variables[Index],0))</f>
        <v>FCR (mt: ROX-corr.)</v>
      </c>
      <c r="G5082" s="134">
        <f>Systematic[[#This Row],[Sample]]*1000000+Systematic[[#This Row],[SubSample]]*10000+Systematic[[#This Row],[VariableIndex]]</f>
        <v>13040006</v>
      </c>
      <c r="H5082" s="134">
        <f>Systematic[[#This Row],[SampleVariableLabel]]+100*Systematic[[#This Row],[State]]</f>
        <v>13041106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13</v>
      </c>
      <c r="B5083" s="1">
        <f t="shared" si="238"/>
        <v>4</v>
      </c>
      <c r="C5083" s="1">
        <f>IF(Systematic[[#This Row],[VariableIndex]]&gt;1,C5082,IF(C5082+1=StepsPerSubsample,0,C5082+1))</f>
        <v>11</v>
      </c>
      <c r="D5083" s="1">
        <f t="shared" si="239"/>
        <v>7</v>
      </c>
      <c r="E5083" s="1" t="str">
        <f>INDEX(Protocol[Mark],MATCH(C5083,Protocol[Step],0))</f>
        <v>10Ama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13040007</v>
      </c>
      <c r="H5083" s="134">
        <f>Systematic[[#This Row],[SampleVariableLabel]]+100*Systematic[[#This Row],[State]]</f>
        <v>13041107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13</v>
      </c>
      <c r="B5084" s="1">
        <f t="shared" si="238"/>
        <v>4</v>
      </c>
      <c r="C5084" s="1">
        <f>IF(Systematic[[#This Row],[VariableIndex]]&gt;1,C5083,IF(C5083+1=StepsPerSubsample,0,C5083+1))</f>
        <v>12</v>
      </c>
      <c r="D5084" s="1">
        <f t="shared" si="239"/>
        <v>1</v>
      </c>
      <c r="E5084" s="1" t="str">
        <f>INDEX(Protocol[Mark],MATCH(C5084,Protocol[Step],0))</f>
        <v>11AsTm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13040001</v>
      </c>
      <c r="H5084" s="134">
        <f>Systematic[[#This Row],[SampleVariableLabel]]+100*Systematic[[#This Row],[State]]</f>
        <v>13041201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13</v>
      </c>
      <c r="B5085" s="1">
        <f t="shared" si="238"/>
        <v>4</v>
      </c>
      <c r="C5085" s="1">
        <f>IF(Systematic[[#This Row],[VariableIndex]]&gt;1,C5084,IF(C5084+1=StepsPerSubsample,0,C5084+1))</f>
        <v>12</v>
      </c>
      <c r="D5085" s="1">
        <f t="shared" si="239"/>
        <v>2</v>
      </c>
      <c r="E5085" s="1" t="str">
        <f>INDEX(Protocol[Mark],MATCH(C5085,Protocol[Step],0))</f>
        <v>11AsTm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13040002</v>
      </c>
      <c r="H5085" s="134">
        <f>Systematic[[#This Row],[SampleVariableLabel]]+100*Systematic[[#This Row],[State]]</f>
        <v>13041202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13</v>
      </c>
      <c r="B5086" s="1">
        <f t="shared" si="238"/>
        <v>4</v>
      </c>
      <c r="C5086" s="1">
        <f>IF(Systematic[[#This Row],[VariableIndex]]&gt;1,C5085,IF(C5085+1=StepsPerSubsample,0,C5085+1))</f>
        <v>12</v>
      </c>
      <c r="D5086" s="1">
        <f t="shared" si="239"/>
        <v>3</v>
      </c>
      <c r="E5086" s="1" t="str">
        <f>INDEX(Protocol[Mark],MATCH(C5086,Protocol[Step],0))</f>
        <v>11AsTm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13040003</v>
      </c>
      <c r="H5086" s="134">
        <f>Systematic[[#This Row],[SampleVariableLabel]]+100*Systematic[[#This Row],[State]]</f>
        <v>13041203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13</v>
      </c>
      <c r="B5087" s="1">
        <f t="shared" si="238"/>
        <v>4</v>
      </c>
      <c r="C5087" s="1">
        <f>IF(Systematic[[#This Row],[VariableIndex]]&gt;1,C5086,IF(C5086+1=StepsPerSubsample,0,C5086+1))</f>
        <v>12</v>
      </c>
      <c r="D5087" s="1">
        <f t="shared" si="239"/>
        <v>4</v>
      </c>
      <c r="E5087" s="1" t="str">
        <f>INDEX(Protocol[Mark],MATCH(C5087,Protocol[Step],0))</f>
        <v>11AsTm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13040004</v>
      </c>
      <c r="H5087" s="134">
        <f>Systematic[[#This Row],[SampleVariableLabel]]+100*Systematic[[#This Row],[State]]</f>
        <v>13041204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13</v>
      </c>
      <c r="B5088" s="1">
        <f t="shared" si="238"/>
        <v>4</v>
      </c>
      <c r="C5088" s="1">
        <f>IF(Systematic[[#This Row],[VariableIndex]]&gt;1,C5087,IF(C5087+1=StepsPerSubsample,0,C5087+1))</f>
        <v>12</v>
      </c>
      <c r="D5088" s="1">
        <f t="shared" si="239"/>
        <v>5</v>
      </c>
      <c r="E5088" s="1" t="str">
        <f>INDEX(Protocol[Mark],MATCH(C5088,Protocol[Step],0))</f>
        <v>11AsTm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13040005</v>
      </c>
      <c r="H5088" s="134">
        <f>Systematic[[#This Row],[SampleVariableLabel]]+100*Systematic[[#This Row],[State]]</f>
        <v>13041205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13</v>
      </c>
      <c r="B5089" s="1">
        <f t="shared" si="238"/>
        <v>4</v>
      </c>
      <c r="C5089" s="1">
        <f>IF(Systematic[[#This Row],[VariableIndex]]&gt;1,C5088,IF(C5088+1=StepsPerSubsample,0,C5088+1))</f>
        <v>12</v>
      </c>
      <c r="D5089" s="1">
        <f t="shared" si="239"/>
        <v>6</v>
      </c>
      <c r="E5089" s="1" t="str">
        <f>INDEX(Protocol[Mark],MATCH(C5089,Protocol[Step],0))</f>
        <v>11AsTm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13040006</v>
      </c>
      <c r="H5089" s="134">
        <f>Systematic[[#This Row],[SampleVariableLabel]]+100*Systematic[[#This Row],[State]]</f>
        <v>13041206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13</v>
      </c>
      <c r="B5090" s="1">
        <f t="shared" si="238"/>
        <v>4</v>
      </c>
      <c r="C5090" s="1">
        <f>IF(Systematic[[#This Row],[VariableIndex]]&gt;1,C5089,IF(C5089+1=StepsPerSubsample,0,C5089+1))</f>
        <v>12</v>
      </c>
      <c r="D5090" s="1">
        <f t="shared" si="239"/>
        <v>7</v>
      </c>
      <c r="E5090" s="1" t="str">
        <f>INDEX(Protocol[Mark],MATCH(C5090,Protocol[Step],0))</f>
        <v>11AsTm</v>
      </c>
      <c r="F5090" s="151" t="str">
        <f>INDEX(Variables[Variable],MATCH(Systematic[[#This Row],[VariableIndex]],Variables[Index],0))</f>
        <v>FCR (mt: ROX-corr.)</v>
      </c>
      <c r="G5090" s="134">
        <f>Systematic[[#This Row],[Sample]]*1000000+Systematic[[#This Row],[SubSample]]*10000+Systematic[[#This Row],[VariableIndex]]</f>
        <v>13040007</v>
      </c>
      <c r="H5090" s="134">
        <f>Systematic[[#This Row],[SampleVariableLabel]]+100*Systematic[[#This Row],[State]]</f>
        <v>13041207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13</v>
      </c>
      <c r="B5091" s="1">
        <f t="shared" si="238"/>
        <v>4</v>
      </c>
      <c r="C5091" s="1">
        <f>IF(Systematic[[#This Row],[VariableIndex]]&gt;1,C5090,IF(C5090+1=StepsPerSubsample,0,C5090+1))</f>
        <v>13</v>
      </c>
      <c r="D5091" s="1">
        <f t="shared" si="239"/>
        <v>1</v>
      </c>
      <c r="E5091" s="1" t="str">
        <f>INDEX(Protocol[Mark],MATCH(C5091,Protocol[Step],0))</f>
        <v>12Azd</v>
      </c>
      <c r="F5091" s="151" t="str">
        <f>INDEX(Variables[Variable],MATCH(Systematic[[#This Row],[VariableIndex]],Variables[Index],0))</f>
        <v>O2 concentration</v>
      </c>
      <c r="G5091" s="134">
        <f>Systematic[[#This Row],[Sample]]*1000000+Systematic[[#This Row],[SubSample]]*10000+Systematic[[#This Row],[VariableIndex]]</f>
        <v>13040001</v>
      </c>
      <c r="H5091" s="134">
        <f>Systematic[[#This Row],[SampleVariableLabel]]+100*Systematic[[#This Row],[State]]</f>
        <v>13041301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13</v>
      </c>
      <c r="B5092" s="1">
        <f t="shared" si="238"/>
        <v>4</v>
      </c>
      <c r="C5092" s="1">
        <f>IF(Systematic[[#This Row],[VariableIndex]]&gt;1,C5091,IF(C5091+1=StepsPerSubsample,0,C5091+1))</f>
        <v>13</v>
      </c>
      <c r="D5092" s="1">
        <f t="shared" si="239"/>
        <v>2</v>
      </c>
      <c r="E5092" s="1" t="str">
        <f>INDEX(Protocol[Mark],MATCH(C5092,Protocol[Step],0))</f>
        <v>12Azd</v>
      </c>
      <c r="F5092" s="151" t="str">
        <f>INDEX(Variables[Variable],MATCH(Systematic[[#This Row],[VariableIndex]],Variables[Index],0))</f>
        <v>O2 flux per volume</v>
      </c>
      <c r="G5092" s="134">
        <f>Systematic[[#This Row],[Sample]]*1000000+Systematic[[#This Row],[SubSample]]*10000+Systematic[[#This Row],[VariableIndex]]</f>
        <v>13040002</v>
      </c>
      <c r="H5092" s="134">
        <f>Systematic[[#This Row],[SampleVariableLabel]]+100*Systematic[[#This Row],[State]]</f>
        <v>13041302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13</v>
      </c>
      <c r="B5093" s="1">
        <f t="shared" si="238"/>
        <v>4</v>
      </c>
      <c r="C5093" s="1">
        <f>IF(Systematic[[#This Row],[VariableIndex]]&gt;1,C5092,IF(C5092+1=StepsPerSubsample,0,C5092+1))</f>
        <v>13</v>
      </c>
      <c r="D5093" s="1">
        <f t="shared" si="239"/>
        <v>3</v>
      </c>
      <c r="E5093" s="1" t="str">
        <f>INDEX(Protocol[Mark],MATCH(C5093,Protocol[Step],0))</f>
        <v>12Azd</v>
      </c>
      <c r="F5093" s="151" t="str">
        <f>INDEX(Variables[Variable],MATCH(Systematic[[#This Row],[VariableIndex]],Variables[Index],0))</f>
        <v>Specific flux</v>
      </c>
      <c r="G5093" s="134">
        <f>Systematic[[#This Row],[Sample]]*1000000+Systematic[[#This Row],[SubSample]]*10000+Systematic[[#This Row],[VariableIndex]]</f>
        <v>13040003</v>
      </c>
      <c r="H5093" s="134">
        <f>Systematic[[#This Row],[SampleVariableLabel]]+100*Systematic[[#This Row],[State]]</f>
        <v>13041303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13</v>
      </c>
      <c r="B5094" s="1">
        <f t="shared" si="238"/>
        <v>4</v>
      </c>
      <c r="C5094" s="1">
        <f>IF(Systematic[[#This Row],[VariableIndex]]&gt;1,C5093,IF(C5093+1=StepsPerSubsample,0,C5093+1))</f>
        <v>13</v>
      </c>
      <c r="D5094" s="1">
        <f t="shared" si="239"/>
        <v>4</v>
      </c>
      <c r="E5094" s="1" t="str">
        <f>INDEX(Protocol[Mark],MATCH(C5094,Protocol[Step],0))</f>
        <v>12Azd</v>
      </c>
      <c r="F5094" s="151" t="str">
        <f>INDEX(Variables[Variable],MATCH(Systematic[[#This Row],[VariableIndex]],Variables[Index],0))</f>
        <v>Flux control ratio</v>
      </c>
      <c r="G5094" s="134">
        <f>Systematic[[#This Row],[Sample]]*1000000+Systematic[[#This Row],[SubSample]]*10000+Systematic[[#This Row],[VariableIndex]]</f>
        <v>13040004</v>
      </c>
      <c r="H5094" s="134">
        <f>Systematic[[#This Row],[SampleVariableLabel]]+100*Systematic[[#This Row],[State]]</f>
        <v>13041304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13</v>
      </c>
      <c r="B5095" s="1">
        <f t="shared" si="238"/>
        <v>4</v>
      </c>
      <c r="C5095" s="1">
        <f>IF(Systematic[[#This Row],[VariableIndex]]&gt;1,C5094,IF(C5094+1=StepsPerSubsample,0,C5094+1))</f>
        <v>13</v>
      </c>
      <c r="D5095" s="1">
        <f t="shared" si="239"/>
        <v>5</v>
      </c>
      <c r="E5095" s="1" t="str">
        <f>INDEX(Protocol[Mark],MATCH(C5095,Protocol[Step],0))</f>
        <v>12Azd</v>
      </c>
      <c r="F5095" s="151" t="str">
        <f>INDEX(Variables[Variable],MATCH(Systematic[[#This Row],[VariableIndex]],Variables[Index],0))</f>
        <v>Specific flux (mt)</v>
      </c>
      <c r="G5095" s="134">
        <f>Systematic[[#This Row],[Sample]]*1000000+Systematic[[#This Row],[SubSample]]*10000+Systematic[[#This Row],[VariableIndex]]</f>
        <v>13040005</v>
      </c>
      <c r="H5095" s="134">
        <f>Systematic[[#This Row],[SampleVariableLabel]]+100*Systematic[[#This Row],[State]]</f>
        <v>13041305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13</v>
      </c>
      <c r="B5096" s="1">
        <f t="shared" si="238"/>
        <v>4</v>
      </c>
      <c r="C5096" s="1">
        <f>IF(Systematic[[#This Row],[VariableIndex]]&gt;1,C5095,IF(C5095+1=StepsPerSubsample,0,C5095+1))</f>
        <v>13</v>
      </c>
      <c r="D5096" s="1">
        <f t="shared" si="239"/>
        <v>6</v>
      </c>
      <c r="E5096" s="1" t="str">
        <f>INDEX(Protocol[Mark],MATCH(C5096,Protocol[Step],0))</f>
        <v>12Azd</v>
      </c>
      <c r="F5096" s="151" t="str">
        <f>INDEX(Variables[Variable],MATCH(Systematic[[#This Row],[VariableIndex]],Variables[Index],0))</f>
        <v>FCR (mt: ROX-corr.)</v>
      </c>
      <c r="G5096" s="134">
        <f>Systematic[[#This Row],[Sample]]*1000000+Systematic[[#This Row],[SubSample]]*10000+Systematic[[#This Row],[VariableIndex]]</f>
        <v>13040006</v>
      </c>
      <c r="H5096" s="134">
        <f>Systematic[[#This Row],[SampleVariableLabel]]+100*Systematic[[#This Row],[State]]</f>
        <v>13041306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13</v>
      </c>
      <c r="B5097" s="1">
        <f t="shared" ref="B5097:B5160" si="241">IF(OR(C5097&gt;0,D5097&gt;1),B5096,IF(B5096=SubsamplesPerSample,1,B5096+1))</f>
        <v>4</v>
      </c>
      <c r="C5097" s="1">
        <f>IF(Systematic[[#This Row],[VariableIndex]]&gt;1,C5096,IF(C5096+1=StepsPerSubsample,0,C5096+1))</f>
        <v>13</v>
      </c>
      <c r="D5097" s="1">
        <f t="shared" si="239"/>
        <v>7</v>
      </c>
      <c r="E5097" s="1" t="str">
        <f>INDEX(Protocol[Mark],MATCH(C5097,Protocol[Step],0))</f>
        <v>12Azd</v>
      </c>
      <c r="F5097" s="151" t="str">
        <f>INDEX(Variables[Variable],MATCH(Systematic[[#This Row],[VariableIndex]],Variables[Index],0))</f>
        <v>FCR (mt: ROX-corr.)</v>
      </c>
      <c r="G5097" s="134">
        <f>Systematic[[#This Row],[Sample]]*1000000+Systematic[[#This Row],[SubSample]]*10000+Systematic[[#This Row],[VariableIndex]]</f>
        <v>13040007</v>
      </c>
      <c r="H5097" s="134">
        <f>Systematic[[#This Row],[SampleVariableLabel]]+100*Systematic[[#This Row],[State]]</f>
        <v>13041307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14</v>
      </c>
      <c r="B5098" s="1">
        <f t="shared" si="241"/>
        <v>1</v>
      </c>
      <c r="C5098" s="1">
        <f>IF(Systematic[[#This Row],[VariableIndex]]&gt;1,C5097,IF(C5097+1=StepsPerSubsample,0,C5097+1))</f>
        <v>0</v>
      </c>
      <c r="D5098" s="1">
        <f t="shared" si="239"/>
        <v>1</v>
      </c>
      <c r="E5098" s="1" t="str">
        <f>INDEX(Protocol[Mark],MATCH(C5098,Protocol[Step],0))</f>
        <v>1ce</v>
      </c>
      <c r="F5098" s="151" t="str">
        <f>INDEX(Variables[Variable],MATCH(Systematic[[#This Row],[VariableIndex]],Variables[Index],0))</f>
        <v>O2 concentration</v>
      </c>
      <c r="G5098" s="134">
        <f>Systematic[[#This Row],[Sample]]*1000000+Systematic[[#This Row],[SubSample]]*10000+Systematic[[#This Row],[VariableIndex]]</f>
        <v>14010001</v>
      </c>
      <c r="H5098" s="134">
        <f>Systematic[[#This Row],[SampleVariableLabel]]+100*Systematic[[#This Row],[State]]</f>
        <v>14010001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14</v>
      </c>
      <c r="B5099" s="1">
        <f t="shared" si="241"/>
        <v>1</v>
      </c>
      <c r="C5099" s="1">
        <f>IF(Systematic[[#This Row],[VariableIndex]]&gt;1,C5098,IF(C5098+1=StepsPerSubsample,0,C5098+1))</f>
        <v>0</v>
      </c>
      <c r="D5099" s="1">
        <f t="shared" si="239"/>
        <v>2</v>
      </c>
      <c r="E5099" s="1" t="str">
        <f>INDEX(Protocol[Mark],MATCH(C5099,Protocol[Step],0))</f>
        <v>1ce</v>
      </c>
      <c r="F5099" s="151" t="str">
        <f>INDEX(Variables[Variable],MATCH(Systematic[[#This Row],[VariableIndex]],Variables[Index],0))</f>
        <v>O2 flux per volume</v>
      </c>
      <c r="G5099" s="134">
        <f>Systematic[[#This Row],[Sample]]*1000000+Systematic[[#This Row],[SubSample]]*10000+Systematic[[#This Row],[VariableIndex]]</f>
        <v>14010002</v>
      </c>
      <c r="H5099" s="134">
        <f>Systematic[[#This Row],[SampleVariableLabel]]+100*Systematic[[#This Row],[State]]</f>
        <v>14010002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14</v>
      </c>
      <c r="B5100" s="1">
        <f t="shared" si="241"/>
        <v>1</v>
      </c>
      <c r="C5100" s="1">
        <f>IF(Systematic[[#This Row],[VariableIndex]]&gt;1,C5099,IF(C5099+1=StepsPerSubsample,0,C5099+1))</f>
        <v>0</v>
      </c>
      <c r="D5100" s="1">
        <f t="shared" si="239"/>
        <v>3</v>
      </c>
      <c r="E5100" s="1" t="str">
        <f>INDEX(Protocol[Mark],MATCH(C5100,Protocol[Step],0))</f>
        <v>1ce</v>
      </c>
      <c r="F5100" s="151" t="str">
        <f>INDEX(Variables[Variable],MATCH(Systematic[[#This Row],[VariableIndex]],Variables[Index],0))</f>
        <v>Specific flux</v>
      </c>
      <c r="G5100" s="134">
        <f>Systematic[[#This Row],[Sample]]*1000000+Systematic[[#This Row],[SubSample]]*10000+Systematic[[#This Row],[VariableIndex]]</f>
        <v>14010003</v>
      </c>
      <c r="H5100" s="134">
        <f>Systematic[[#This Row],[SampleVariableLabel]]+100*Systematic[[#This Row],[State]]</f>
        <v>14010003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14</v>
      </c>
      <c r="B5101" s="1">
        <f t="shared" si="241"/>
        <v>1</v>
      </c>
      <c r="C5101" s="1">
        <f>IF(Systematic[[#This Row],[VariableIndex]]&gt;1,C5100,IF(C5100+1=StepsPerSubsample,0,C5100+1))</f>
        <v>0</v>
      </c>
      <c r="D5101" s="1">
        <f t="shared" si="239"/>
        <v>4</v>
      </c>
      <c r="E5101" s="1" t="str">
        <f>INDEX(Protocol[Mark],MATCH(C5101,Protocol[Step],0))</f>
        <v>1ce</v>
      </c>
      <c r="F5101" s="151" t="str">
        <f>INDEX(Variables[Variable],MATCH(Systematic[[#This Row],[VariableIndex]],Variables[Index],0))</f>
        <v>Flux control ratio</v>
      </c>
      <c r="G5101" s="134">
        <f>Systematic[[#This Row],[Sample]]*1000000+Systematic[[#This Row],[SubSample]]*10000+Systematic[[#This Row],[VariableIndex]]</f>
        <v>14010004</v>
      </c>
      <c r="H5101" s="134">
        <f>Systematic[[#This Row],[SampleVariableLabel]]+100*Systematic[[#This Row],[State]]</f>
        <v>14010004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14</v>
      </c>
      <c r="B5102" s="1">
        <f t="shared" si="241"/>
        <v>1</v>
      </c>
      <c r="C5102" s="1">
        <f>IF(Systematic[[#This Row],[VariableIndex]]&gt;1,C5101,IF(C5101+1=StepsPerSubsample,0,C5101+1))</f>
        <v>0</v>
      </c>
      <c r="D5102" s="1">
        <f t="shared" si="239"/>
        <v>5</v>
      </c>
      <c r="E5102" s="1" t="str">
        <f>INDEX(Protocol[Mark],MATCH(C5102,Protocol[Step],0))</f>
        <v>1ce</v>
      </c>
      <c r="F5102" s="151" t="str">
        <f>INDEX(Variables[Variable],MATCH(Systematic[[#This Row],[VariableIndex]],Variables[Index],0))</f>
        <v>Specific flux (mt)</v>
      </c>
      <c r="G5102" s="134">
        <f>Systematic[[#This Row],[Sample]]*1000000+Systematic[[#This Row],[SubSample]]*10000+Systematic[[#This Row],[VariableIndex]]</f>
        <v>14010005</v>
      </c>
      <c r="H5102" s="134">
        <f>Systematic[[#This Row],[SampleVariableLabel]]+100*Systematic[[#This Row],[State]]</f>
        <v>14010005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14</v>
      </c>
      <c r="B5103" s="1">
        <f t="shared" si="241"/>
        <v>1</v>
      </c>
      <c r="C5103" s="1">
        <f>IF(Systematic[[#This Row],[VariableIndex]]&gt;1,C5102,IF(C5102+1=StepsPerSubsample,0,C5102+1))</f>
        <v>0</v>
      </c>
      <c r="D5103" s="1">
        <f t="shared" si="239"/>
        <v>6</v>
      </c>
      <c r="E5103" s="1" t="str">
        <f>INDEX(Protocol[Mark],MATCH(C5103,Protocol[Step],0))</f>
        <v>1ce</v>
      </c>
      <c r="F5103" s="151" t="str">
        <f>INDEX(Variables[Variable],MATCH(Systematic[[#This Row],[VariableIndex]],Variables[Index],0))</f>
        <v>FCR (mt: ROX-corr.)</v>
      </c>
      <c r="G5103" s="134">
        <f>Systematic[[#This Row],[Sample]]*1000000+Systematic[[#This Row],[SubSample]]*10000+Systematic[[#This Row],[VariableIndex]]</f>
        <v>14010006</v>
      </c>
      <c r="H5103" s="134">
        <f>Systematic[[#This Row],[SampleVariableLabel]]+100*Systematic[[#This Row],[State]]</f>
        <v>14010006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14</v>
      </c>
      <c r="B5104" s="1">
        <f t="shared" si="241"/>
        <v>1</v>
      </c>
      <c r="C5104" s="1">
        <f>IF(Systematic[[#This Row],[VariableIndex]]&gt;1,C5103,IF(C5103+1=StepsPerSubsample,0,C5103+1))</f>
        <v>0</v>
      </c>
      <c r="D5104" s="1">
        <f t="shared" si="239"/>
        <v>7</v>
      </c>
      <c r="E5104" s="1" t="str">
        <f>INDEX(Protocol[Mark],MATCH(C5104,Protocol[Step],0))</f>
        <v>1ce</v>
      </c>
      <c r="F5104" s="151" t="str">
        <f>INDEX(Variables[Variable],MATCH(Systematic[[#This Row],[VariableIndex]],Variables[Index],0))</f>
        <v>FCR (mt: ROX-corr.)</v>
      </c>
      <c r="G5104" s="134">
        <f>Systematic[[#This Row],[Sample]]*1000000+Systematic[[#This Row],[SubSample]]*10000+Systematic[[#This Row],[VariableIndex]]</f>
        <v>14010007</v>
      </c>
      <c r="H5104" s="134">
        <f>Systematic[[#This Row],[SampleVariableLabel]]+100*Systematic[[#This Row],[State]]</f>
        <v>14010007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14</v>
      </c>
      <c r="B5105" s="1">
        <f t="shared" si="241"/>
        <v>1</v>
      </c>
      <c r="C5105" s="1">
        <f>IF(Systematic[[#This Row],[VariableIndex]]&gt;1,C5104,IF(C5104+1=StepsPerSubsample,0,C5104+1))</f>
        <v>1</v>
      </c>
      <c r="D5105" s="1">
        <f t="shared" si="239"/>
        <v>1</v>
      </c>
      <c r="E5105" s="1" t="str">
        <f>INDEX(Protocol[Mark],MATCH(C5105,Protocol[Step],0))</f>
        <v>2P10</v>
      </c>
      <c r="F5105" s="151" t="str">
        <f>INDEX(Variables[Variable],MATCH(Systematic[[#This Row],[VariableIndex]],Variables[Index],0))</f>
        <v>O2 concentration</v>
      </c>
      <c r="G5105" s="134">
        <f>Systematic[[#This Row],[Sample]]*1000000+Systematic[[#This Row],[SubSample]]*10000+Systematic[[#This Row],[VariableIndex]]</f>
        <v>14010001</v>
      </c>
      <c r="H5105" s="134">
        <f>Systematic[[#This Row],[SampleVariableLabel]]+100*Systematic[[#This Row],[State]]</f>
        <v>14010101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14</v>
      </c>
      <c r="B5106" s="1">
        <f t="shared" si="241"/>
        <v>1</v>
      </c>
      <c r="C5106" s="1">
        <f>IF(Systematic[[#This Row],[VariableIndex]]&gt;1,C5105,IF(C5105+1=StepsPerSubsample,0,C5105+1))</f>
        <v>1</v>
      </c>
      <c r="D5106" s="1">
        <f t="shared" si="239"/>
        <v>2</v>
      </c>
      <c r="E5106" s="1" t="str">
        <f>INDEX(Protocol[Mark],MATCH(C5106,Protocol[Step],0))</f>
        <v>2P10</v>
      </c>
      <c r="F5106" s="151" t="str">
        <f>INDEX(Variables[Variable],MATCH(Systematic[[#This Row],[VariableIndex]],Variables[Index],0))</f>
        <v>O2 flux per volume</v>
      </c>
      <c r="G5106" s="134">
        <f>Systematic[[#This Row],[Sample]]*1000000+Systematic[[#This Row],[SubSample]]*10000+Systematic[[#This Row],[VariableIndex]]</f>
        <v>14010002</v>
      </c>
      <c r="H5106" s="134">
        <f>Systematic[[#This Row],[SampleVariableLabel]]+100*Systematic[[#This Row],[State]]</f>
        <v>14010102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14</v>
      </c>
      <c r="B5107" s="1">
        <f t="shared" si="241"/>
        <v>1</v>
      </c>
      <c r="C5107" s="1">
        <f>IF(Systematic[[#This Row],[VariableIndex]]&gt;1,C5106,IF(C5106+1=StepsPerSubsample,0,C5106+1))</f>
        <v>1</v>
      </c>
      <c r="D5107" s="1">
        <f t="shared" si="239"/>
        <v>3</v>
      </c>
      <c r="E5107" s="1" t="str">
        <f>INDEX(Protocol[Mark],MATCH(C5107,Protocol[Step],0))</f>
        <v>2P10</v>
      </c>
      <c r="F5107" s="151" t="str">
        <f>INDEX(Variables[Variable],MATCH(Systematic[[#This Row],[VariableIndex]],Variables[Index],0))</f>
        <v>Specific flux</v>
      </c>
      <c r="G5107" s="134">
        <f>Systematic[[#This Row],[Sample]]*1000000+Systematic[[#This Row],[SubSample]]*10000+Systematic[[#This Row],[VariableIndex]]</f>
        <v>14010003</v>
      </c>
      <c r="H5107" s="134">
        <f>Systematic[[#This Row],[SampleVariableLabel]]+100*Systematic[[#This Row],[State]]</f>
        <v>14010103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14</v>
      </c>
      <c r="B5108" s="1">
        <f t="shared" si="241"/>
        <v>1</v>
      </c>
      <c r="C5108" s="1">
        <f>IF(Systematic[[#This Row],[VariableIndex]]&gt;1,C5107,IF(C5107+1=StepsPerSubsample,0,C5107+1))</f>
        <v>1</v>
      </c>
      <c r="D5108" s="1">
        <f t="shared" si="239"/>
        <v>4</v>
      </c>
      <c r="E5108" s="1" t="str">
        <f>INDEX(Protocol[Mark],MATCH(C5108,Protocol[Step],0))</f>
        <v>2P10</v>
      </c>
      <c r="F5108" s="151" t="str">
        <f>INDEX(Variables[Variable],MATCH(Systematic[[#This Row],[VariableIndex]],Variables[Index],0))</f>
        <v>Flux control ratio</v>
      </c>
      <c r="G5108" s="134">
        <f>Systematic[[#This Row],[Sample]]*1000000+Systematic[[#This Row],[SubSample]]*10000+Systematic[[#This Row],[VariableIndex]]</f>
        <v>14010004</v>
      </c>
      <c r="H5108" s="134">
        <f>Systematic[[#This Row],[SampleVariableLabel]]+100*Systematic[[#This Row],[State]]</f>
        <v>14010104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14</v>
      </c>
      <c r="B5109" s="1">
        <f t="shared" si="241"/>
        <v>1</v>
      </c>
      <c r="C5109" s="1">
        <f>IF(Systematic[[#This Row],[VariableIndex]]&gt;1,C5108,IF(C5108+1=StepsPerSubsample,0,C5108+1))</f>
        <v>1</v>
      </c>
      <c r="D5109" s="1">
        <f t="shared" si="239"/>
        <v>5</v>
      </c>
      <c r="E5109" s="1" t="str">
        <f>INDEX(Protocol[Mark],MATCH(C5109,Protocol[Step],0))</f>
        <v>2P10</v>
      </c>
      <c r="F5109" s="151" t="str">
        <f>INDEX(Variables[Variable],MATCH(Systematic[[#This Row],[VariableIndex]],Variables[Index],0))</f>
        <v>Specific flux (mt)</v>
      </c>
      <c r="G5109" s="134">
        <f>Systematic[[#This Row],[Sample]]*1000000+Systematic[[#This Row],[SubSample]]*10000+Systematic[[#This Row],[VariableIndex]]</f>
        <v>14010005</v>
      </c>
      <c r="H5109" s="134">
        <f>Systematic[[#This Row],[SampleVariableLabel]]+100*Systematic[[#This Row],[State]]</f>
        <v>14010105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14</v>
      </c>
      <c r="B5110" s="1">
        <f t="shared" si="241"/>
        <v>1</v>
      </c>
      <c r="C5110" s="1">
        <f>IF(Systematic[[#This Row],[VariableIndex]]&gt;1,C5109,IF(C5109+1=StepsPerSubsample,0,C5109+1))</f>
        <v>1</v>
      </c>
      <c r="D5110" s="1">
        <f t="shared" si="239"/>
        <v>6</v>
      </c>
      <c r="E5110" s="1" t="str">
        <f>INDEX(Protocol[Mark],MATCH(C5110,Protocol[Step],0))</f>
        <v>2P10</v>
      </c>
      <c r="F5110" s="151" t="str">
        <f>INDEX(Variables[Variable],MATCH(Systematic[[#This Row],[VariableIndex]],Variables[Index],0))</f>
        <v>FCR (mt: ROX-corr.)</v>
      </c>
      <c r="G5110" s="134">
        <f>Systematic[[#This Row],[Sample]]*1000000+Systematic[[#This Row],[SubSample]]*10000+Systematic[[#This Row],[VariableIndex]]</f>
        <v>14010006</v>
      </c>
      <c r="H5110" s="134">
        <f>Systematic[[#This Row],[SampleVariableLabel]]+100*Systematic[[#This Row],[State]]</f>
        <v>14010106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14</v>
      </c>
      <c r="B5111" s="1">
        <f t="shared" si="241"/>
        <v>1</v>
      </c>
      <c r="C5111" s="1">
        <f>IF(Systematic[[#This Row],[VariableIndex]]&gt;1,C5110,IF(C5110+1=StepsPerSubsample,0,C5110+1))</f>
        <v>1</v>
      </c>
      <c r="D5111" s="1">
        <f t="shared" si="239"/>
        <v>7</v>
      </c>
      <c r="E5111" s="1" t="str">
        <f>INDEX(Protocol[Mark],MATCH(C5111,Protocol[Step],0))</f>
        <v>2P10</v>
      </c>
      <c r="F5111" s="151" t="str">
        <f>INDEX(Variables[Variable],MATCH(Systematic[[#This Row],[VariableIndex]],Variables[Index],0))</f>
        <v>FCR (mt: ROX-corr.)</v>
      </c>
      <c r="G5111" s="134">
        <f>Systematic[[#This Row],[Sample]]*1000000+Systematic[[#This Row],[SubSample]]*10000+Systematic[[#This Row],[VariableIndex]]</f>
        <v>14010007</v>
      </c>
      <c r="H5111" s="134">
        <f>Systematic[[#This Row],[SampleVariableLabel]]+100*Systematic[[#This Row],[State]]</f>
        <v>14010107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14</v>
      </c>
      <c r="B5112" s="1">
        <f t="shared" si="241"/>
        <v>1</v>
      </c>
      <c r="C5112" s="1">
        <f>IF(Systematic[[#This Row],[VariableIndex]]&gt;1,C5111,IF(C5111+1=StepsPerSubsample,0,C5111+1))</f>
        <v>2</v>
      </c>
      <c r="D5112" s="1">
        <f t="shared" si="239"/>
        <v>1</v>
      </c>
      <c r="E5112" s="1" t="str">
        <f>INDEX(Protocol[Mark],MATCH(C5112,Protocol[Step],0))</f>
        <v>3Omy</v>
      </c>
      <c r="F5112" s="151" t="str">
        <f>INDEX(Variables[Variable],MATCH(Systematic[[#This Row],[VariableIndex]],Variables[Index],0))</f>
        <v>O2 concentration</v>
      </c>
      <c r="G5112" s="134">
        <f>Systematic[[#This Row],[Sample]]*1000000+Systematic[[#This Row],[SubSample]]*10000+Systematic[[#This Row],[VariableIndex]]</f>
        <v>14010001</v>
      </c>
      <c r="H5112" s="134">
        <f>Systematic[[#This Row],[SampleVariableLabel]]+100*Systematic[[#This Row],[State]]</f>
        <v>14010201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14</v>
      </c>
      <c r="B5113" s="1">
        <f t="shared" si="241"/>
        <v>1</v>
      </c>
      <c r="C5113" s="1">
        <f>IF(Systematic[[#This Row],[VariableIndex]]&gt;1,C5112,IF(C5112+1=StepsPerSubsample,0,C5112+1))</f>
        <v>2</v>
      </c>
      <c r="D5113" s="1">
        <f t="shared" si="239"/>
        <v>2</v>
      </c>
      <c r="E5113" s="1" t="str">
        <f>INDEX(Protocol[Mark],MATCH(C5113,Protocol[Step],0))</f>
        <v>3Omy</v>
      </c>
      <c r="F5113" s="151" t="str">
        <f>INDEX(Variables[Variable],MATCH(Systematic[[#This Row],[VariableIndex]],Variables[Index],0))</f>
        <v>O2 flux per volume</v>
      </c>
      <c r="G5113" s="134">
        <f>Systematic[[#This Row],[Sample]]*1000000+Systematic[[#This Row],[SubSample]]*10000+Systematic[[#This Row],[VariableIndex]]</f>
        <v>14010002</v>
      </c>
      <c r="H5113" s="134">
        <f>Systematic[[#This Row],[SampleVariableLabel]]+100*Systematic[[#This Row],[State]]</f>
        <v>14010202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14</v>
      </c>
      <c r="B5114" s="1">
        <f t="shared" si="241"/>
        <v>1</v>
      </c>
      <c r="C5114" s="1">
        <f>IF(Systematic[[#This Row],[VariableIndex]]&gt;1,C5113,IF(C5113+1=StepsPerSubsample,0,C5113+1))</f>
        <v>2</v>
      </c>
      <c r="D5114" s="1">
        <f t="shared" si="239"/>
        <v>3</v>
      </c>
      <c r="E5114" s="1" t="str">
        <f>INDEX(Protocol[Mark],MATCH(C5114,Protocol[Step],0))</f>
        <v>3Omy</v>
      </c>
      <c r="F5114" s="151" t="str">
        <f>INDEX(Variables[Variable],MATCH(Systematic[[#This Row],[VariableIndex]],Variables[Index],0))</f>
        <v>Specific flux</v>
      </c>
      <c r="G5114" s="134">
        <f>Systematic[[#This Row],[Sample]]*1000000+Systematic[[#This Row],[SubSample]]*10000+Systematic[[#This Row],[VariableIndex]]</f>
        <v>14010003</v>
      </c>
      <c r="H5114" s="134">
        <f>Systematic[[#This Row],[SampleVariableLabel]]+100*Systematic[[#This Row],[State]]</f>
        <v>14010203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14</v>
      </c>
      <c r="B5115" s="1">
        <f t="shared" si="241"/>
        <v>1</v>
      </c>
      <c r="C5115" s="1">
        <f>IF(Systematic[[#This Row],[VariableIndex]]&gt;1,C5114,IF(C5114+1=StepsPerSubsample,0,C5114+1))</f>
        <v>2</v>
      </c>
      <c r="D5115" s="1">
        <f t="shared" si="239"/>
        <v>4</v>
      </c>
      <c r="E5115" s="1" t="str">
        <f>INDEX(Protocol[Mark],MATCH(C5115,Protocol[Step],0))</f>
        <v>3Omy</v>
      </c>
      <c r="F5115" s="151" t="str">
        <f>INDEX(Variables[Variable],MATCH(Systematic[[#This Row],[VariableIndex]],Variables[Index],0))</f>
        <v>Flux control ratio</v>
      </c>
      <c r="G5115" s="134">
        <f>Systematic[[#This Row],[Sample]]*1000000+Systematic[[#This Row],[SubSample]]*10000+Systematic[[#This Row],[VariableIndex]]</f>
        <v>14010004</v>
      </c>
      <c r="H5115" s="134">
        <f>Systematic[[#This Row],[SampleVariableLabel]]+100*Systematic[[#This Row],[State]]</f>
        <v>14010204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14</v>
      </c>
      <c r="B5116" s="1">
        <f t="shared" si="241"/>
        <v>1</v>
      </c>
      <c r="C5116" s="1">
        <f>IF(Systematic[[#This Row],[VariableIndex]]&gt;1,C5115,IF(C5115+1=StepsPerSubsample,0,C5115+1))</f>
        <v>2</v>
      </c>
      <c r="D5116" s="1">
        <f t="shared" si="239"/>
        <v>5</v>
      </c>
      <c r="E5116" s="1" t="str">
        <f>INDEX(Protocol[Mark],MATCH(C5116,Protocol[Step],0))</f>
        <v>3Omy</v>
      </c>
      <c r="F5116" s="151" t="str">
        <f>INDEX(Variables[Variable],MATCH(Systematic[[#This Row],[VariableIndex]],Variables[Index],0))</f>
        <v>Specific flux (mt)</v>
      </c>
      <c r="G5116" s="134">
        <f>Systematic[[#This Row],[Sample]]*1000000+Systematic[[#This Row],[SubSample]]*10000+Systematic[[#This Row],[VariableIndex]]</f>
        <v>14010005</v>
      </c>
      <c r="H5116" s="134">
        <f>Systematic[[#This Row],[SampleVariableLabel]]+100*Systematic[[#This Row],[State]]</f>
        <v>14010205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14</v>
      </c>
      <c r="B5117" s="1">
        <f t="shared" si="241"/>
        <v>1</v>
      </c>
      <c r="C5117" s="1">
        <f>IF(Systematic[[#This Row],[VariableIndex]]&gt;1,C5116,IF(C5116+1=StepsPerSubsample,0,C5116+1))</f>
        <v>2</v>
      </c>
      <c r="D5117" s="1">
        <f t="shared" si="239"/>
        <v>6</v>
      </c>
      <c r="E5117" s="1" t="str">
        <f>INDEX(Protocol[Mark],MATCH(C5117,Protocol[Step],0))</f>
        <v>3Omy</v>
      </c>
      <c r="F5117" s="151" t="str">
        <f>INDEX(Variables[Variable],MATCH(Systematic[[#This Row],[VariableIndex]],Variables[Index],0))</f>
        <v>FCR (mt: ROX-corr.)</v>
      </c>
      <c r="G5117" s="134">
        <f>Systematic[[#This Row],[Sample]]*1000000+Systematic[[#This Row],[SubSample]]*10000+Systematic[[#This Row],[VariableIndex]]</f>
        <v>14010006</v>
      </c>
      <c r="H5117" s="134">
        <f>Systematic[[#This Row],[SampleVariableLabel]]+100*Systematic[[#This Row],[State]]</f>
        <v>14010206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14</v>
      </c>
      <c r="B5118" s="1">
        <f t="shared" si="241"/>
        <v>1</v>
      </c>
      <c r="C5118" s="1">
        <f>IF(Systematic[[#This Row],[VariableIndex]]&gt;1,C5117,IF(C5117+1=StepsPerSubsample,0,C5117+1))</f>
        <v>2</v>
      </c>
      <c r="D5118" s="1">
        <f t="shared" si="239"/>
        <v>7</v>
      </c>
      <c r="E5118" s="1" t="str">
        <f>INDEX(Protocol[Mark],MATCH(C5118,Protocol[Step],0))</f>
        <v>3Omy</v>
      </c>
      <c r="F5118" s="151" t="str">
        <f>INDEX(Variables[Variable],MATCH(Systematic[[#This Row],[VariableIndex]],Variables[Index],0))</f>
        <v>FCR (mt: ROX-corr.)</v>
      </c>
      <c r="G5118" s="134">
        <f>Systematic[[#This Row],[Sample]]*1000000+Systematic[[#This Row],[SubSample]]*10000+Systematic[[#This Row],[VariableIndex]]</f>
        <v>14010007</v>
      </c>
      <c r="H5118" s="134">
        <f>Systematic[[#This Row],[SampleVariableLabel]]+100*Systematic[[#This Row],[State]]</f>
        <v>14010207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14</v>
      </c>
      <c r="B5119" s="1">
        <f t="shared" si="241"/>
        <v>1</v>
      </c>
      <c r="C5119" s="1">
        <f>IF(Systematic[[#This Row],[VariableIndex]]&gt;1,C5118,IF(C5118+1=StepsPerSubsample,0,C5118+1))</f>
        <v>3</v>
      </c>
      <c r="D5119" s="1">
        <f t="shared" si="239"/>
        <v>1</v>
      </c>
      <c r="E5119" s="1" t="str">
        <f>INDEX(Protocol[Mark],MATCH(C5119,Protocol[Step],0))</f>
        <v>4U</v>
      </c>
      <c r="F5119" s="151" t="str">
        <f>INDEX(Variables[Variable],MATCH(Systematic[[#This Row],[VariableIndex]],Variables[Index],0))</f>
        <v>O2 concentration</v>
      </c>
      <c r="G5119" s="134">
        <f>Systematic[[#This Row],[Sample]]*1000000+Systematic[[#This Row],[SubSample]]*10000+Systematic[[#This Row],[VariableIndex]]</f>
        <v>14010001</v>
      </c>
      <c r="H5119" s="134">
        <f>Systematic[[#This Row],[SampleVariableLabel]]+100*Systematic[[#This Row],[State]]</f>
        <v>14010301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14</v>
      </c>
      <c r="B5120" s="1">
        <f t="shared" si="241"/>
        <v>1</v>
      </c>
      <c r="C5120" s="1">
        <f>IF(Systematic[[#This Row],[VariableIndex]]&gt;1,C5119,IF(C5119+1=StepsPerSubsample,0,C5119+1))</f>
        <v>3</v>
      </c>
      <c r="D5120" s="1">
        <f t="shared" si="239"/>
        <v>2</v>
      </c>
      <c r="E5120" s="1" t="str">
        <f>INDEX(Protocol[Mark],MATCH(C5120,Protocol[Step],0))</f>
        <v>4U</v>
      </c>
      <c r="F5120" s="151" t="str">
        <f>INDEX(Variables[Variable],MATCH(Systematic[[#This Row],[VariableIndex]],Variables[Index],0))</f>
        <v>O2 flux per volume</v>
      </c>
      <c r="G5120" s="134">
        <f>Systematic[[#This Row],[Sample]]*1000000+Systematic[[#This Row],[SubSample]]*10000+Systematic[[#This Row],[VariableIndex]]</f>
        <v>14010002</v>
      </c>
      <c r="H5120" s="134">
        <f>Systematic[[#This Row],[SampleVariableLabel]]+100*Systematic[[#This Row],[State]]</f>
        <v>14010302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14</v>
      </c>
      <c r="B5121" s="1">
        <f t="shared" si="241"/>
        <v>1</v>
      </c>
      <c r="C5121" s="1">
        <f>IF(Systematic[[#This Row],[VariableIndex]]&gt;1,C5120,IF(C5120+1=StepsPerSubsample,0,C5120+1))</f>
        <v>3</v>
      </c>
      <c r="D5121" s="1">
        <f t="shared" si="239"/>
        <v>3</v>
      </c>
      <c r="E5121" s="1" t="str">
        <f>INDEX(Protocol[Mark],MATCH(C5121,Protocol[Step],0))</f>
        <v>4U</v>
      </c>
      <c r="F5121" s="151" t="str">
        <f>INDEX(Variables[Variable],MATCH(Systematic[[#This Row],[VariableIndex]],Variables[Index],0))</f>
        <v>Specific flux</v>
      </c>
      <c r="G5121" s="134">
        <f>Systematic[[#This Row],[Sample]]*1000000+Systematic[[#This Row],[SubSample]]*10000+Systematic[[#This Row],[VariableIndex]]</f>
        <v>14010003</v>
      </c>
      <c r="H5121" s="134">
        <f>Systematic[[#This Row],[SampleVariableLabel]]+100*Systematic[[#This Row],[State]]</f>
        <v>14010303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14</v>
      </c>
      <c r="B5122" s="1">
        <f t="shared" si="241"/>
        <v>1</v>
      </c>
      <c r="C5122" s="1">
        <f>IF(Systematic[[#This Row],[VariableIndex]]&gt;1,C5121,IF(C5121+1=StepsPerSubsample,0,C5121+1))</f>
        <v>3</v>
      </c>
      <c r="D5122" s="1">
        <f t="shared" si="239"/>
        <v>4</v>
      </c>
      <c r="E5122" s="1" t="str">
        <f>INDEX(Protocol[Mark],MATCH(C5122,Protocol[Step],0))</f>
        <v>4U</v>
      </c>
      <c r="F5122" s="151" t="str">
        <f>INDEX(Variables[Variable],MATCH(Systematic[[#This Row],[VariableIndex]],Variables[Index],0))</f>
        <v>Flux control ratio</v>
      </c>
      <c r="G5122" s="134">
        <f>Systematic[[#This Row],[Sample]]*1000000+Systematic[[#This Row],[SubSample]]*10000+Systematic[[#This Row],[VariableIndex]]</f>
        <v>14010004</v>
      </c>
      <c r="H5122" s="134">
        <f>Systematic[[#This Row],[SampleVariableLabel]]+100*Systematic[[#This Row],[State]]</f>
        <v>14010304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14</v>
      </c>
      <c r="B5123" s="1">
        <f t="shared" si="241"/>
        <v>1</v>
      </c>
      <c r="C5123" s="1">
        <f>IF(Systematic[[#This Row],[VariableIndex]]&gt;1,C5122,IF(C5122+1=StepsPerSubsample,0,C5122+1))</f>
        <v>3</v>
      </c>
      <c r="D5123" s="1">
        <f t="shared" ref="D5123:D5186" si="242">IF(D5122=nVariables,1,D5122+1)</f>
        <v>5</v>
      </c>
      <c r="E5123" s="1" t="str">
        <f>INDEX(Protocol[Mark],MATCH(C5123,Protocol[Step],0))</f>
        <v>4U</v>
      </c>
      <c r="F5123" s="151" t="str">
        <f>INDEX(Variables[Variable],MATCH(Systematic[[#This Row],[VariableIndex]],Variables[Index],0))</f>
        <v>Specific flux (mt)</v>
      </c>
      <c r="G5123" s="134">
        <f>Systematic[[#This Row],[Sample]]*1000000+Systematic[[#This Row],[SubSample]]*10000+Systematic[[#This Row],[VariableIndex]]</f>
        <v>14010005</v>
      </c>
      <c r="H5123" s="134">
        <f>Systematic[[#This Row],[SampleVariableLabel]]+100*Systematic[[#This Row],[State]]</f>
        <v>14010305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14</v>
      </c>
      <c r="B5124" s="1">
        <f t="shared" si="241"/>
        <v>1</v>
      </c>
      <c r="C5124" s="1">
        <f>IF(Systematic[[#This Row],[VariableIndex]]&gt;1,C5123,IF(C5123+1=StepsPerSubsample,0,C5123+1))</f>
        <v>3</v>
      </c>
      <c r="D5124" s="1">
        <f t="shared" si="242"/>
        <v>6</v>
      </c>
      <c r="E5124" s="1" t="str">
        <f>INDEX(Protocol[Mark],MATCH(C5124,Protocol[Step],0))</f>
        <v>4U</v>
      </c>
      <c r="F5124" s="151" t="str">
        <f>INDEX(Variables[Variable],MATCH(Systematic[[#This Row],[VariableIndex]],Variables[Index],0))</f>
        <v>FCR (mt: ROX-corr.)</v>
      </c>
      <c r="G5124" s="134">
        <f>Systematic[[#This Row],[Sample]]*1000000+Systematic[[#This Row],[SubSample]]*10000+Systematic[[#This Row],[VariableIndex]]</f>
        <v>14010006</v>
      </c>
      <c r="H5124" s="134">
        <f>Systematic[[#This Row],[SampleVariableLabel]]+100*Systematic[[#This Row],[State]]</f>
        <v>14010306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14</v>
      </c>
      <c r="B5125" s="1">
        <f t="shared" si="241"/>
        <v>1</v>
      </c>
      <c r="C5125" s="1">
        <f>IF(Systematic[[#This Row],[VariableIndex]]&gt;1,C5124,IF(C5124+1=StepsPerSubsample,0,C5124+1))</f>
        <v>3</v>
      </c>
      <c r="D5125" s="1">
        <f t="shared" si="242"/>
        <v>7</v>
      </c>
      <c r="E5125" s="1" t="str">
        <f>INDEX(Protocol[Mark],MATCH(C5125,Protocol[Step],0))</f>
        <v>4U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14010007</v>
      </c>
      <c r="H5125" s="134">
        <f>Systematic[[#This Row],[SampleVariableLabel]]+100*Systematic[[#This Row],[State]]</f>
        <v>14010307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14</v>
      </c>
      <c r="B5126" s="1">
        <f t="shared" si="241"/>
        <v>1</v>
      </c>
      <c r="C5126" s="1">
        <f>IF(Systematic[[#This Row],[VariableIndex]]&gt;1,C5125,IF(C5125+1=StepsPerSubsample,0,C5125+1))</f>
        <v>4</v>
      </c>
      <c r="D5126" s="1">
        <f t="shared" si="242"/>
        <v>1</v>
      </c>
      <c r="E5126" s="1" t="str">
        <f>INDEX(Protocol[Mark],MATCH(C5126,Protocol[Step],0))</f>
        <v>5Glc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14010001</v>
      </c>
      <c r="H5126" s="134">
        <f>Systematic[[#This Row],[SampleVariableLabel]]+100*Systematic[[#This Row],[State]]</f>
        <v>14010401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14</v>
      </c>
      <c r="B5127" s="1">
        <f t="shared" si="241"/>
        <v>1</v>
      </c>
      <c r="C5127" s="1">
        <f>IF(Systematic[[#This Row],[VariableIndex]]&gt;1,C5126,IF(C5126+1=StepsPerSubsample,0,C5126+1))</f>
        <v>4</v>
      </c>
      <c r="D5127" s="1">
        <f t="shared" si="242"/>
        <v>2</v>
      </c>
      <c r="E5127" s="1" t="str">
        <f>INDEX(Protocol[Mark],MATCH(C5127,Protocol[Step],0))</f>
        <v>5Glc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14010002</v>
      </c>
      <c r="H5127" s="134">
        <f>Systematic[[#This Row],[SampleVariableLabel]]+100*Systematic[[#This Row],[State]]</f>
        <v>14010402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14</v>
      </c>
      <c r="B5128" s="1">
        <f t="shared" si="241"/>
        <v>1</v>
      </c>
      <c r="C5128" s="1">
        <f>IF(Systematic[[#This Row],[VariableIndex]]&gt;1,C5127,IF(C5127+1=StepsPerSubsample,0,C5127+1))</f>
        <v>4</v>
      </c>
      <c r="D5128" s="1">
        <f t="shared" si="242"/>
        <v>3</v>
      </c>
      <c r="E5128" s="1" t="str">
        <f>INDEX(Protocol[Mark],MATCH(C5128,Protocol[Step],0))</f>
        <v>5Glc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14010003</v>
      </c>
      <c r="H5128" s="134">
        <f>Systematic[[#This Row],[SampleVariableLabel]]+100*Systematic[[#This Row],[State]]</f>
        <v>14010403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14</v>
      </c>
      <c r="B5129" s="1">
        <f t="shared" si="241"/>
        <v>1</v>
      </c>
      <c r="C5129" s="1">
        <f>IF(Systematic[[#This Row],[VariableIndex]]&gt;1,C5128,IF(C5128+1=StepsPerSubsample,0,C5128+1))</f>
        <v>4</v>
      </c>
      <c r="D5129" s="1">
        <f t="shared" si="242"/>
        <v>4</v>
      </c>
      <c r="E5129" s="1" t="str">
        <f>INDEX(Protocol[Mark],MATCH(C5129,Protocol[Step],0))</f>
        <v>5Glc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14010004</v>
      </c>
      <c r="H5129" s="134">
        <f>Systematic[[#This Row],[SampleVariableLabel]]+100*Systematic[[#This Row],[State]]</f>
        <v>14010404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14</v>
      </c>
      <c r="B5130" s="1">
        <f t="shared" si="241"/>
        <v>1</v>
      </c>
      <c r="C5130" s="1">
        <f>IF(Systematic[[#This Row],[VariableIndex]]&gt;1,C5129,IF(C5129+1=StepsPerSubsample,0,C5129+1))</f>
        <v>4</v>
      </c>
      <c r="D5130" s="1">
        <f t="shared" si="242"/>
        <v>5</v>
      </c>
      <c r="E5130" s="1" t="str">
        <f>INDEX(Protocol[Mark],MATCH(C5130,Protocol[Step],0))</f>
        <v>5Glc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14010005</v>
      </c>
      <c r="H5130" s="134">
        <f>Systematic[[#This Row],[SampleVariableLabel]]+100*Systematic[[#This Row],[State]]</f>
        <v>14010405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14</v>
      </c>
      <c r="B5131" s="1">
        <f t="shared" si="241"/>
        <v>1</v>
      </c>
      <c r="C5131" s="1">
        <f>IF(Systematic[[#This Row],[VariableIndex]]&gt;1,C5130,IF(C5130+1=StepsPerSubsample,0,C5130+1))</f>
        <v>4</v>
      </c>
      <c r="D5131" s="1">
        <f t="shared" si="242"/>
        <v>6</v>
      </c>
      <c r="E5131" s="1" t="str">
        <f>INDEX(Protocol[Mark],MATCH(C5131,Protocol[Step],0))</f>
        <v>5Glc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14010006</v>
      </c>
      <c r="H5131" s="134">
        <f>Systematic[[#This Row],[SampleVariableLabel]]+100*Systematic[[#This Row],[State]]</f>
        <v>14010406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14</v>
      </c>
      <c r="B5132" s="1">
        <f t="shared" si="241"/>
        <v>1</v>
      </c>
      <c r="C5132" s="1">
        <f>IF(Systematic[[#This Row],[VariableIndex]]&gt;1,C5131,IF(C5131+1=StepsPerSubsample,0,C5131+1))</f>
        <v>4</v>
      </c>
      <c r="D5132" s="1">
        <f t="shared" si="242"/>
        <v>7</v>
      </c>
      <c r="E5132" s="1" t="str">
        <f>INDEX(Protocol[Mark],MATCH(C5132,Protocol[Step],0))</f>
        <v>5Glc</v>
      </c>
      <c r="F5132" s="151" t="str">
        <f>INDEX(Variables[Variable],MATCH(Systematic[[#This Row],[VariableIndex]],Variables[Index],0))</f>
        <v>FCR (mt: ROX-corr.)</v>
      </c>
      <c r="G5132" s="134">
        <f>Systematic[[#This Row],[Sample]]*1000000+Systematic[[#This Row],[SubSample]]*10000+Systematic[[#This Row],[VariableIndex]]</f>
        <v>14010007</v>
      </c>
      <c r="H5132" s="134">
        <f>Systematic[[#This Row],[SampleVariableLabel]]+100*Systematic[[#This Row],[State]]</f>
        <v>14010407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14</v>
      </c>
      <c r="B5133" s="1">
        <f t="shared" si="241"/>
        <v>1</v>
      </c>
      <c r="C5133" s="1">
        <f>IF(Systematic[[#This Row],[VariableIndex]]&gt;1,C5132,IF(C5132+1=StepsPerSubsample,0,C5132+1))</f>
        <v>5</v>
      </c>
      <c r="D5133" s="1">
        <f t="shared" si="242"/>
        <v>1</v>
      </c>
      <c r="E5133" s="1" t="str">
        <f>INDEX(Protocol[Mark],MATCH(C5133,Protocol[Step],0))</f>
        <v>6M2</v>
      </c>
      <c r="F5133" s="151" t="str">
        <f>INDEX(Variables[Variable],MATCH(Systematic[[#This Row],[VariableIndex]],Variables[Index],0))</f>
        <v>O2 concentration</v>
      </c>
      <c r="G5133" s="134">
        <f>Systematic[[#This Row],[Sample]]*1000000+Systematic[[#This Row],[SubSample]]*10000+Systematic[[#This Row],[VariableIndex]]</f>
        <v>14010001</v>
      </c>
      <c r="H5133" s="134">
        <f>Systematic[[#This Row],[SampleVariableLabel]]+100*Systematic[[#This Row],[State]]</f>
        <v>14010501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14</v>
      </c>
      <c r="B5134" s="1">
        <f t="shared" si="241"/>
        <v>1</v>
      </c>
      <c r="C5134" s="1">
        <f>IF(Systematic[[#This Row],[VariableIndex]]&gt;1,C5133,IF(C5133+1=StepsPerSubsample,0,C5133+1))</f>
        <v>5</v>
      </c>
      <c r="D5134" s="1">
        <f t="shared" si="242"/>
        <v>2</v>
      </c>
      <c r="E5134" s="1" t="str">
        <f>INDEX(Protocol[Mark],MATCH(C5134,Protocol[Step],0))</f>
        <v>6M2</v>
      </c>
      <c r="F5134" s="151" t="str">
        <f>INDEX(Variables[Variable],MATCH(Systematic[[#This Row],[VariableIndex]],Variables[Index],0))</f>
        <v>O2 flux per volume</v>
      </c>
      <c r="G5134" s="134">
        <f>Systematic[[#This Row],[Sample]]*1000000+Systematic[[#This Row],[SubSample]]*10000+Systematic[[#This Row],[VariableIndex]]</f>
        <v>14010002</v>
      </c>
      <c r="H5134" s="134">
        <f>Systematic[[#This Row],[SampleVariableLabel]]+100*Systematic[[#This Row],[State]]</f>
        <v>14010502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14</v>
      </c>
      <c r="B5135" s="1">
        <f t="shared" si="241"/>
        <v>1</v>
      </c>
      <c r="C5135" s="1">
        <f>IF(Systematic[[#This Row],[VariableIndex]]&gt;1,C5134,IF(C5134+1=StepsPerSubsample,0,C5134+1))</f>
        <v>5</v>
      </c>
      <c r="D5135" s="1">
        <f t="shared" si="242"/>
        <v>3</v>
      </c>
      <c r="E5135" s="1" t="str">
        <f>INDEX(Protocol[Mark],MATCH(C5135,Protocol[Step],0))</f>
        <v>6M2</v>
      </c>
      <c r="F5135" s="151" t="str">
        <f>INDEX(Variables[Variable],MATCH(Systematic[[#This Row],[VariableIndex]],Variables[Index],0))</f>
        <v>Specific flux</v>
      </c>
      <c r="G5135" s="134">
        <f>Systematic[[#This Row],[Sample]]*1000000+Systematic[[#This Row],[SubSample]]*10000+Systematic[[#This Row],[VariableIndex]]</f>
        <v>14010003</v>
      </c>
      <c r="H5135" s="134">
        <f>Systematic[[#This Row],[SampleVariableLabel]]+100*Systematic[[#This Row],[State]]</f>
        <v>14010503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14</v>
      </c>
      <c r="B5136" s="1">
        <f t="shared" si="241"/>
        <v>1</v>
      </c>
      <c r="C5136" s="1">
        <f>IF(Systematic[[#This Row],[VariableIndex]]&gt;1,C5135,IF(C5135+1=StepsPerSubsample,0,C5135+1))</f>
        <v>5</v>
      </c>
      <c r="D5136" s="1">
        <f t="shared" si="242"/>
        <v>4</v>
      </c>
      <c r="E5136" s="1" t="str">
        <f>INDEX(Protocol[Mark],MATCH(C5136,Protocol[Step],0))</f>
        <v>6M2</v>
      </c>
      <c r="F5136" s="151" t="str">
        <f>INDEX(Variables[Variable],MATCH(Systematic[[#This Row],[VariableIndex]],Variables[Index],0))</f>
        <v>Flux control ratio</v>
      </c>
      <c r="G5136" s="134">
        <f>Systematic[[#This Row],[Sample]]*1000000+Systematic[[#This Row],[SubSample]]*10000+Systematic[[#This Row],[VariableIndex]]</f>
        <v>14010004</v>
      </c>
      <c r="H5136" s="134">
        <f>Systematic[[#This Row],[SampleVariableLabel]]+100*Systematic[[#This Row],[State]]</f>
        <v>14010504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14</v>
      </c>
      <c r="B5137" s="1">
        <f t="shared" si="241"/>
        <v>1</v>
      </c>
      <c r="C5137" s="1">
        <f>IF(Systematic[[#This Row],[VariableIndex]]&gt;1,C5136,IF(C5136+1=StepsPerSubsample,0,C5136+1))</f>
        <v>5</v>
      </c>
      <c r="D5137" s="1">
        <f t="shared" si="242"/>
        <v>5</v>
      </c>
      <c r="E5137" s="1" t="str">
        <f>INDEX(Protocol[Mark],MATCH(C5137,Protocol[Step],0))</f>
        <v>6M2</v>
      </c>
      <c r="F5137" s="151" t="str">
        <f>INDEX(Variables[Variable],MATCH(Systematic[[#This Row],[VariableIndex]],Variables[Index],0))</f>
        <v>Specific flux (mt)</v>
      </c>
      <c r="G5137" s="134">
        <f>Systematic[[#This Row],[Sample]]*1000000+Systematic[[#This Row],[SubSample]]*10000+Systematic[[#This Row],[VariableIndex]]</f>
        <v>14010005</v>
      </c>
      <c r="H5137" s="134">
        <f>Systematic[[#This Row],[SampleVariableLabel]]+100*Systematic[[#This Row],[State]]</f>
        <v>14010505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14</v>
      </c>
      <c r="B5138" s="1">
        <f t="shared" si="241"/>
        <v>1</v>
      </c>
      <c r="C5138" s="1">
        <f>IF(Systematic[[#This Row],[VariableIndex]]&gt;1,C5137,IF(C5137+1=StepsPerSubsample,0,C5137+1))</f>
        <v>5</v>
      </c>
      <c r="D5138" s="1">
        <f t="shared" si="242"/>
        <v>6</v>
      </c>
      <c r="E5138" s="1" t="str">
        <f>INDEX(Protocol[Mark],MATCH(C5138,Protocol[Step],0))</f>
        <v>6M2</v>
      </c>
      <c r="F5138" s="151" t="str">
        <f>INDEX(Variables[Variable],MATCH(Systematic[[#This Row],[VariableIndex]],Variables[Index],0))</f>
        <v>FCR (mt: ROX-corr.)</v>
      </c>
      <c r="G5138" s="134">
        <f>Systematic[[#This Row],[Sample]]*1000000+Systematic[[#This Row],[SubSample]]*10000+Systematic[[#This Row],[VariableIndex]]</f>
        <v>14010006</v>
      </c>
      <c r="H5138" s="134">
        <f>Systematic[[#This Row],[SampleVariableLabel]]+100*Systematic[[#This Row],[State]]</f>
        <v>14010506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14</v>
      </c>
      <c r="B5139" s="1">
        <f t="shared" si="241"/>
        <v>1</v>
      </c>
      <c r="C5139" s="1">
        <f>IF(Systematic[[#This Row],[VariableIndex]]&gt;1,C5138,IF(C5138+1=StepsPerSubsample,0,C5138+1))</f>
        <v>5</v>
      </c>
      <c r="D5139" s="1">
        <f t="shared" si="242"/>
        <v>7</v>
      </c>
      <c r="E5139" s="1" t="str">
        <f>INDEX(Protocol[Mark],MATCH(C5139,Protocol[Step],0))</f>
        <v>6M2</v>
      </c>
      <c r="F5139" s="151" t="str">
        <f>INDEX(Variables[Variable],MATCH(Systematic[[#This Row],[VariableIndex]],Variables[Index],0))</f>
        <v>FCR (mt: ROX-corr.)</v>
      </c>
      <c r="G5139" s="134">
        <f>Systematic[[#This Row],[Sample]]*1000000+Systematic[[#This Row],[SubSample]]*10000+Systematic[[#This Row],[VariableIndex]]</f>
        <v>14010007</v>
      </c>
      <c r="H5139" s="134">
        <f>Systematic[[#This Row],[SampleVariableLabel]]+100*Systematic[[#This Row],[State]]</f>
        <v>14010507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14</v>
      </c>
      <c r="B5140" s="1">
        <f t="shared" si="241"/>
        <v>1</v>
      </c>
      <c r="C5140" s="1">
        <f>IF(Systematic[[#This Row],[VariableIndex]]&gt;1,C5139,IF(C5139+1=StepsPerSubsample,0,C5139+1))</f>
        <v>6</v>
      </c>
      <c r="D5140" s="1">
        <f t="shared" si="242"/>
        <v>1</v>
      </c>
      <c r="E5140" s="1" t="str">
        <f>INDEX(Protocol[Mark],MATCH(C5140,Protocol[Step],0))</f>
        <v>7Rot</v>
      </c>
      <c r="F5140" s="151" t="str">
        <f>INDEX(Variables[Variable],MATCH(Systematic[[#This Row],[VariableIndex]],Variables[Index],0))</f>
        <v>O2 concentration</v>
      </c>
      <c r="G5140" s="134">
        <f>Systematic[[#This Row],[Sample]]*1000000+Systematic[[#This Row],[SubSample]]*10000+Systematic[[#This Row],[VariableIndex]]</f>
        <v>14010001</v>
      </c>
      <c r="H5140" s="134">
        <f>Systematic[[#This Row],[SampleVariableLabel]]+100*Systematic[[#This Row],[State]]</f>
        <v>14010601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14</v>
      </c>
      <c r="B5141" s="1">
        <f t="shared" si="241"/>
        <v>1</v>
      </c>
      <c r="C5141" s="1">
        <f>IF(Systematic[[#This Row],[VariableIndex]]&gt;1,C5140,IF(C5140+1=StepsPerSubsample,0,C5140+1))</f>
        <v>6</v>
      </c>
      <c r="D5141" s="1">
        <f t="shared" si="242"/>
        <v>2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O2 flux per volume</v>
      </c>
      <c r="G5141" s="134">
        <f>Systematic[[#This Row],[Sample]]*1000000+Systematic[[#This Row],[SubSample]]*10000+Systematic[[#This Row],[VariableIndex]]</f>
        <v>14010002</v>
      </c>
      <c r="H5141" s="134">
        <f>Systematic[[#This Row],[SampleVariableLabel]]+100*Systematic[[#This Row],[State]]</f>
        <v>14010602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14</v>
      </c>
      <c r="B5142" s="1">
        <f t="shared" si="241"/>
        <v>1</v>
      </c>
      <c r="C5142" s="1">
        <f>IF(Systematic[[#This Row],[VariableIndex]]&gt;1,C5141,IF(C5141+1=StepsPerSubsample,0,C5141+1))</f>
        <v>6</v>
      </c>
      <c r="D5142" s="1">
        <f t="shared" si="242"/>
        <v>3</v>
      </c>
      <c r="E5142" s="1" t="str">
        <f>INDEX(Protocol[Mark],MATCH(C5142,Protocol[Step],0))</f>
        <v>7Rot</v>
      </c>
      <c r="F5142" s="151" t="str">
        <f>INDEX(Variables[Variable],MATCH(Systematic[[#This Row],[VariableIndex]],Variables[Index],0))</f>
        <v>Specific flux</v>
      </c>
      <c r="G5142" s="134">
        <f>Systematic[[#This Row],[Sample]]*1000000+Systematic[[#This Row],[SubSample]]*10000+Systematic[[#This Row],[VariableIndex]]</f>
        <v>14010003</v>
      </c>
      <c r="H5142" s="134">
        <f>Systematic[[#This Row],[SampleVariableLabel]]+100*Systematic[[#This Row],[State]]</f>
        <v>14010603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14</v>
      </c>
      <c r="B5143" s="1">
        <f t="shared" si="241"/>
        <v>1</v>
      </c>
      <c r="C5143" s="1">
        <f>IF(Systematic[[#This Row],[VariableIndex]]&gt;1,C5142,IF(C5142+1=StepsPerSubsample,0,C5142+1))</f>
        <v>6</v>
      </c>
      <c r="D5143" s="1">
        <f t="shared" si="242"/>
        <v>4</v>
      </c>
      <c r="E5143" s="1" t="str">
        <f>INDEX(Protocol[Mark],MATCH(C5143,Protocol[Step],0))</f>
        <v>7Rot</v>
      </c>
      <c r="F5143" s="151" t="str">
        <f>INDEX(Variables[Variable],MATCH(Systematic[[#This Row],[VariableIndex]],Variables[Index],0))</f>
        <v>Flux control ratio</v>
      </c>
      <c r="G5143" s="134">
        <f>Systematic[[#This Row],[Sample]]*1000000+Systematic[[#This Row],[SubSample]]*10000+Systematic[[#This Row],[VariableIndex]]</f>
        <v>14010004</v>
      </c>
      <c r="H5143" s="134">
        <f>Systematic[[#This Row],[SampleVariableLabel]]+100*Systematic[[#This Row],[State]]</f>
        <v>14010604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14</v>
      </c>
      <c r="B5144" s="1">
        <f t="shared" si="241"/>
        <v>1</v>
      </c>
      <c r="C5144" s="1">
        <f>IF(Systematic[[#This Row],[VariableIndex]]&gt;1,C5143,IF(C5143+1=StepsPerSubsample,0,C5143+1))</f>
        <v>6</v>
      </c>
      <c r="D5144" s="1">
        <f t="shared" si="242"/>
        <v>5</v>
      </c>
      <c r="E5144" s="1" t="str">
        <f>INDEX(Protocol[Mark],MATCH(C5144,Protocol[Step],0))</f>
        <v>7Rot</v>
      </c>
      <c r="F5144" s="151" t="str">
        <f>INDEX(Variables[Variable],MATCH(Systematic[[#This Row],[VariableIndex]],Variables[Index],0))</f>
        <v>Specific flux (mt)</v>
      </c>
      <c r="G5144" s="134">
        <f>Systematic[[#This Row],[Sample]]*1000000+Systematic[[#This Row],[SubSample]]*10000+Systematic[[#This Row],[VariableIndex]]</f>
        <v>14010005</v>
      </c>
      <c r="H5144" s="134">
        <f>Systematic[[#This Row],[SampleVariableLabel]]+100*Systematic[[#This Row],[State]]</f>
        <v>14010605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14</v>
      </c>
      <c r="B5145" s="1">
        <f t="shared" si="241"/>
        <v>1</v>
      </c>
      <c r="C5145" s="1">
        <f>IF(Systematic[[#This Row],[VariableIndex]]&gt;1,C5144,IF(C5144+1=StepsPerSubsample,0,C5144+1))</f>
        <v>6</v>
      </c>
      <c r="D5145" s="1">
        <f t="shared" si="242"/>
        <v>6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FCR (mt: ROX-corr.)</v>
      </c>
      <c r="G5145" s="134">
        <f>Systematic[[#This Row],[Sample]]*1000000+Systematic[[#This Row],[SubSample]]*10000+Systematic[[#This Row],[VariableIndex]]</f>
        <v>14010006</v>
      </c>
      <c r="H5145" s="134">
        <f>Systematic[[#This Row],[SampleVariableLabel]]+100*Systematic[[#This Row],[State]]</f>
        <v>14010606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14</v>
      </c>
      <c r="B5146" s="1">
        <f t="shared" si="241"/>
        <v>1</v>
      </c>
      <c r="C5146" s="1">
        <f>IF(Systematic[[#This Row],[VariableIndex]]&gt;1,C5145,IF(C5145+1=StepsPerSubsample,0,C5145+1))</f>
        <v>6</v>
      </c>
      <c r="D5146" s="1">
        <f t="shared" si="242"/>
        <v>7</v>
      </c>
      <c r="E5146" s="1" t="str">
        <f>INDEX(Protocol[Mark],MATCH(C5146,Protocol[Step],0))</f>
        <v>7Rot</v>
      </c>
      <c r="F5146" s="151" t="str">
        <f>INDEX(Variables[Variable],MATCH(Systematic[[#This Row],[VariableIndex]],Variables[Index],0))</f>
        <v>FCR (mt: ROX-corr.)</v>
      </c>
      <c r="G5146" s="134">
        <f>Systematic[[#This Row],[Sample]]*1000000+Systematic[[#This Row],[SubSample]]*10000+Systematic[[#This Row],[VariableIndex]]</f>
        <v>14010007</v>
      </c>
      <c r="H5146" s="134">
        <f>Systematic[[#This Row],[SampleVariableLabel]]+100*Systematic[[#This Row],[State]]</f>
        <v>14010607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14</v>
      </c>
      <c r="B5147" s="1">
        <f t="shared" si="241"/>
        <v>1</v>
      </c>
      <c r="C5147" s="1">
        <f>IF(Systematic[[#This Row],[VariableIndex]]&gt;1,C5146,IF(C5146+1=StepsPerSubsample,0,C5146+1))</f>
        <v>7</v>
      </c>
      <c r="D5147" s="1">
        <f t="shared" si="242"/>
        <v>1</v>
      </c>
      <c r="E5147" s="1" t="str">
        <f>INDEX(Protocol[Mark],MATCH(C5147,Protocol[Step],0))</f>
        <v>8S</v>
      </c>
      <c r="F5147" s="151" t="str">
        <f>INDEX(Variables[Variable],MATCH(Systematic[[#This Row],[VariableIndex]],Variables[Index],0))</f>
        <v>O2 concentration</v>
      </c>
      <c r="G5147" s="134">
        <f>Systematic[[#This Row],[Sample]]*1000000+Systematic[[#This Row],[SubSample]]*10000+Systematic[[#This Row],[VariableIndex]]</f>
        <v>14010001</v>
      </c>
      <c r="H5147" s="134">
        <f>Systematic[[#This Row],[SampleVariableLabel]]+100*Systematic[[#This Row],[State]]</f>
        <v>14010701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14</v>
      </c>
      <c r="B5148" s="1">
        <f t="shared" si="241"/>
        <v>1</v>
      </c>
      <c r="C5148" s="1">
        <f>IF(Systematic[[#This Row],[VariableIndex]]&gt;1,C5147,IF(C5147+1=StepsPerSubsample,0,C5147+1))</f>
        <v>7</v>
      </c>
      <c r="D5148" s="1">
        <f t="shared" si="242"/>
        <v>2</v>
      </c>
      <c r="E5148" s="1" t="str">
        <f>INDEX(Protocol[Mark],MATCH(C5148,Protocol[Step],0))</f>
        <v>8S</v>
      </c>
      <c r="F5148" s="151" t="str">
        <f>INDEX(Variables[Variable],MATCH(Systematic[[#This Row],[VariableIndex]],Variables[Index],0))</f>
        <v>O2 flux per volume</v>
      </c>
      <c r="G5148" s="134">
        <f>Systematic[[#This Row],[Sample]]*1000000+Systematic[[#This Row],[SubSample]]*10000+Systematic[[#This Row],[VariableIndex]]</f>
        <v>14010002</v>
      </c>
      <c r="H5148" s="134">
        <f>Systematic[[#This Row],[SampleVariableLabel]]+100*Systematic[[#This Row],[State]]</f>
        <v>14010702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14</v>
      </c>
      <c r="B5149" s="1">
        <f t="shared" si="241"/>
        <v>1</v>
      </c>
      <c r="C5149" s="1">
        <f>IF(Systematic[[#This Row],[VariableIndex]]&gt;1,C5148,IF(C5148+1=StepsPerSubsample,0,C5148+1))</f>
        <v>7</v>
      </c>
      <c r="D5149" s="1">
        <f t="shared" si="242"/>
        <v>3</v>
      </c>
      <c r="E5149" s="1" t="str">
        <f>INDEX(Protocol[Mark],MATCH(C5149,Protocol[Step],0))</f>
        <v>8S</v>
      </c>
      <c r="F5149" s="151" t="str">
        <f>INDEX(Variables[Variable],MATCH(Systematic[[#This Row],[VariableIndex]],Variables[Index],0))</f>
        <v>Specific flux</v>
      </c>
      <c r="G5149" s="134">
        <f>Systematic[[#This Row],[Sample]]*1000000+Systematic[[#This Row],[SubSample]]*10000+Systematic[[#This Row],[VariableIndex]]</f>
        <v>14010003</v>
      </c>
      <c r="H5149" s="134">
        <f>Systematic[[#This Row],[SampleVariableLabel]]+100*Systematic[[#This Row],[State]]</f>
        <v>14010703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14</v>
      </c>
      <c r="B5150" s="1">
        <f t="shared" si="241"/>
        <v>1</v>
      </c>
      <c r="C5150" s="1">
        <f>IF(Systematic[[#This Row],[VariableIndex]]&gt;1,C5149,IF(C5149+1=StepsPerSubsample,0,C5149+1))</f>
        <v>7</v>
      </c>
      <c r="D5150" s="1">
        <f t="shared" si="242"/>
        <v>4</v>
      </c>
      <c r="E5150" s="1" t="str">
        <f>INDEX(Protocol[Mark],MATCH(C5150,Protocol[Step],0))</f>
        <v>8S</v>
      </c>
      <c r="F5150" s="151" t="str">
        <f>INDEX(Variables[Variable],MATCH(Systematic[[#This Row],[VariableIndex]],Variables[Index],0))</f>
        <v>Flux control ratio</v>
      </c>
      <c r="G5150" s="134">
        <f>Systematic[[#This Row],[Sample]]*1000000+Systematic[[#This Row],[SubSample]]*10000+Systematic[[#This Row],[VariableIndex]]</f>
        <v>14010004</v>
      </c>
      <c r="H5150" s="134">
        <f>Systematic[[#This Row],[SampleVariableLabel]]+100*Systematic[[#This Row],[State]]</f>
        <v>14010704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14</v>
      </c>
      <c r="B5151" s="1">
        <f t="shared" si="241"/>
        <v>1</v>
      </c>
      <c r="C5151" s="1">
        <f>IF(Systematic[[#This Row],[VariableIndex]]&gt;1,C5150,IF(C5150+1=StepsPerSubsample,0,C5150+1))</f>
        <v>7</v>
      </c>
      <c r="D5151" s="1">
        <f t="shared" si="242"/>
        <v>5</v>
      </c>
      <c r="E5151" s="1" t="str">
        <f>INDEX(Protocol[Mark],MATCH(C5151,Protocol[Step],0))</f>
        <v>8S</v>
      </c>
      <c r="F5151" s="151" t="str">
        <f>INDEX(Variables[Variable],MATCH(Systematic[[#This Row],[VariableIndex]],Variables[Index],0))</f>
        <v>Specific flux (mt)</v>
      </c>
      <c r="G5151" s="134">
        <f>Systematic[[#This Row],[Sample]]*1000000+Systematic[[#This Row],[SubSample]]*10000+Systematic[[#This Row],[VariableIndex]]</f>
        <v>14010005</v>
      </c>
      <c r="H5151" s="134">
        <f>Systematic[[#This Row],[SampleVariableLabel]]+100*Systematic[[#This Row],[State]]</f>
        <v>14010705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14</v>
      </c>
      <c r="B5152" s="1">
        <f t="shared" si="241"/>
        <v>1</v>
      </c>
      <c r="C5152" s="1">
        <f>IF(Systematic[[#This Row],[VariableIndex]]&gt;1,C5151,IF(C5151+1=StepsPerSubsample,0,C5151+1))</f>
        <v>7</v>
      </c>
      <c r="D5152" s="1">
        <f t="shared" si="242"/>
        <v>6</v>
      </c>
      <c r="E5152" s="1" t="str">
        <f>INDEX(Protocol[Mark],MATCH(C5152,Protocol[Step],0))</f>
        <v>8S</v>
      </c>
      <c r="F5152" s="151" t="str">
        <f>INDEX(Variables[Variable],MATCH(Systematic[[#This Row],[VariableIndex]],Variables[Index],0))</f>
        <v>FCR (mt: ROX-corr.)</v>
      </c>
      <c r="G5152" s="134">
        <f>Systematic[[#This Row],[Sample]]*1000000+Systematic[[#This Row],[SubSample]]*10000+Systematic[[#This Row],[VariableIndex]]</f>
        <v>14010006</v>
      </c>
      <c r="H5152" s="134">
        <f>Systematic[[#This Row],[SampleVariableLabel]]+100*Systematic[[#This Row],[State]]</f>
        <v>14010706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14</v>
      </c>
      <c r="B5153" s="1">
        <f t="shared" si="241"/>
        <v>1</v>
      </c>
      <c r="C5153" s="1">
        <f>IF(Systematic[[#This Row],[VariableIndex]]&gt;1,C5152,IF(C5152+1=StepsPerSubsample,0,C5152+1))</f>
        <v>7</v>
      </c>
      <c r="D5153" s="1">
        <f t="shared" si="242"/>
        <v>7</v>
      </c>
      <c r="E5153" s="1" t="str">
        <f>INDEX(Protocol[Mark],MATCH(C5153,Protocol[Step],0))</f>
        <v>8S</v>
      </c>
      <c r="F5153" s="151" t="str">
        <f>INDEX(Variables[Variable],MATCH(Systematic[[#This Row],[VariableIndex]],Variables[Index],0))</f>
        <v>FCR (mt: ROX-corr.)</v>
      </c>
      <c r="G5153" s="134">
        <f>Systematic[[#This Row],[Sample]]*1000000+Systematic[[#This Row],[SubSample]]*10000+Systematic[[#This Row],[VariableIndex]]</f>
        <v>14010007</v>
      </c>
      <c r="H5153" s="134">
        <f>Systematic[[#This Row],[SampleVariableLabel]]+100*Systematic[[#This Row],[State]]</f>
        <v>14010707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14</v>
      </c>
      <c r="B5154" s="1">
        <f t="shared" si="241"/>
        <v>1</v>
      </c>
      <c r="C5154" s="1">
        <f>IF(Systematic[[#This Row],[VariableIndex]]&gt;1,C5153,IF(C5153+1=StepsPerSubsample,0,C5153+1))</f>
        <v>8</v>
      </c>
      <c r="D5154" s="1">
        <f t="shared" si="242"/>
        <v>1</v>
      </c>
      <c r="E5154" s="1" t="str">
        <f>INDEX(Protocol[Mark],MATCH(C5154,Protocol[Step],0))</f>
        <v>9Dig</v>
      </c>
      <c r="F5154" s="151" t="str">
        <f>INDEX(Variables[Variable],MATCH(Systematic[[#This Row],[VariableIndex]],Variables[Index],0))</f>
        <v>O2 concentration</v>
      </c>
      <c r="G5154" s="134">
        <f>Systematic[[#This Row],[Sample]]*1000000+Systematic[[#This Row],[SubSample]]*10000+Systematic[[#This Row],[VariableIndex]]</f>
        <v>14010001</v>
      </c>
      <c r="H5154" s="134">
        <f>Systematic[[#This Row],[SampleVariableLabel]]+100*Systematic[[#This Row],[State]]</f>
        <v>14010801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14</v>
      </c>
      <c r="B5155" s="1">
        <f t="shared" si="241"/>
        <v>1</v>
      </c>
      <c r="C5155" s="1">
        <f>IF(Systematic[[#This Row],[VariableIndex]]&gt;1,C5154,IF(C5154+1=StepsPerSubsample,0,C5154+1))</f>
        <v>8</v>
      </c>
      <c r="D5155" s="1">
        <f t="shared" si="242"/>
        <v>2</v>
      </c>
      <c r="E5155" s="1" t="str">
        <f>INDEX(Protocol[Mark],MATCH(C5155,Protocol[Step],0))</f>
        <v>9Dig</v>
      </c>
      <c r="F5155" s="151" t="str">
        <f>INDEX(Variables[Variable],MATCH(Systematic[[#This Row],[VariableIndex]],Variables[Index],0))</f>
        <v>O2 flux per volume</v>
      </c>
      <c r="G5155" s="134">
        <f>Systematic[[#This Row],[Sample]]*1000000+Systematic[[#This Row],[SubSample]]*10000+Systematic[[#This Row],[VariableIndex]]</f>
        <v>14010002</v>
      </c>
      <c r="H5155" s="134">
        <f>Systematic[[#This Row],[SampleVariableLabel]]+100*Systematic[[#This Row],[State]]</f>
        <v>14010802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14</v>
      </c>
      <c r="B5156" s="1">
        <f t="shared" si="241"/>
        <v>1</v>
      </c>
      <c r="C5156" s="1">
        <f>IF(Systematic[[#This Row],[VariableIndex]]&gt;1,C5155,IF(C5155+1=StepsPerSubsample,0,C5155+1))</f>
        <v>8</v>
      </c>
      <c r="D5156" s="1">
        <f t="shared" si="242"/>
        <v>3</v>
      </c>
      <c r="E5156" s="1" t="str">
        <f>INDEX(Protocol[Mark],MATCH(C5156,Protocol[Step],0))</f>
        <v>9Dig</v>
      </c>
      <c r="F5156" s="151" t="str">
        <f>INDEX(Variables[Variable],MATCH(Systematic[[#This Row],[VariableIndex]],Variables[Index],0))</f>
        <v>Specific flux</v>
      </c>
      <c r="G5156" s="134">
        <f>Systematic[[#This Row],[Sample]]*1000000+Systematic[[#This Row],[SubSample]]*10000+Systematic[[#This Row],[VariableIndex]]</f>
        <v>14010003</v>
      </c>
      <c r="H5156" s="134">
        <f>Systematic[[#This Row],[SampleVariableLabel]]+100*Systematic[[#This Row],[State]]</f>
        <v>14010803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14</v>
      </c>
      <c r="B5157" s="1">
        <f t="shared" si="241"/>
        <v>1</v>
      </c>
      <c r="C5157" s="1">
        <f>IF(Systematic[[#This Row],[VariableIndex]]&gt;1,C5156,IF(C5156+1=StepsPerSubsample,0,C5156+1))</f>
        <v>8</v>
      </c>
      <c r="D5157" s="1">
        <f t="shared" si="242"/>
        <v>4</v>
      </c>
      <c r="E5157" s="1" t="str">
        <f>INDEX(Protocol[Mark],MATCH(C5157,Protocol[Step],0))</f>
        <v>9Dig</v>
      </c>
      <c r="F5157" s="151" t="str">
        <f>INDEX(Variables[Variable],MATCH(Systematic[[#This Row],[VariableIndex]],Variables[Index],0))</f>
        <v>Flux control ratio</v>
      </c>
      <c r="G5157" s="134">
        <f>Systematic[[#This Row],[Sample]]*1000000+Systematic[[#This Row],[SubSample]]*10000+Systematic[[#This Row],[VariableIndex]]</f>
        <v>14010004</v>
      </c>
      <c r="H5157" s="134">
        <f>Systematic[[#This Row],[SampleVariableLabel]]+100*Systematic[[#This Row],[State]]</f>
        <v>14010804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14</v>
      </c>
      <c r="B5158" s="1">
        <f t="shared" si="241"/>
        <v>1</v>
      </c>
      <c r="C5158" s="1">
        <f>IF(Systematic[[#This Row],[VariableIndex]]&gt;1,C5157,IF(C5157+1=StepsPerSubsample,0,C5157+1))</f>
        <v>8</v>
      </c>
      <c r="D5158" s="1">
        <f t="shared" si="242"/>
        <v>5</v>
      </c>
      <c r="E5158" s="1" t="str">
        <f>INDEX(Protocol[Mark],MATCH(C5158,Protocol[Step],0))</f>
        <v>9Dig</v>
      </c>
      <c r="F5158" s="151" t="str">
        <f>INDEX(Variables[Variable],MATCH(Systematic[[#This Row],[VariableIndex]],Variables[Index],0))</f>
        <v>Specific flux (mt)</v>
      </c>
      <c r="G5158" s="134">
        <f>Systematic[[#This Row],[Sample]]*1000000+Systematic[[#This Row],[SubSample]]*10000+Systematic[[#This Row],[VariableIndex]]</f>
        <v>14010005</v>
      </c>
      <c r="H5158" s="134">
        <f>Systematic[[#This Row],[SampleVariableLabel]]+100*Systematic[[#This Row],[State]]</f>
        <v>14010805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14</v>
      </c>
      <c r="B5159" s="1">
        <f t="shared" si="241"/>
        <v>1</v>
      </c>
      <c r="C5159" s="1">
        <f>IF(Systematic[[#This Row],[VariableIndex]]&gt;1,C5158,IF(C5158+1=StepsPerSubsample,0,C5158+1))</f>
        <v>8</v>
      </c>
      <c r="D5159" s="1">
        <f t="shared" si="242"/>
        <v>6</v>
      </c>
      <c r="E5159" s="1" t="str">
        <f>INDEX(Protocol[Mark],MATCH(C5159,Protocol[Step],0))</f>
        <v>9Dig</v>
      </c>
      <c r="F5159" s="151" t="str">
        <f>INDEX(Variables[Variable],MATCH(Systematic[[#This Row],[VariableIndex]],Variables[Index],0))</f>
        <v>FCR (mt: ROX-corr.)</v>
      </c>
      <c r="G5159" s="134">
        <f>Systematic[[#This Row],[Sample]]*1000000+Systematic[[#This Row],[SubSample]]*10000+Systematic[[#This Row],[VariableIndex]]</f>
        <v>14010006</v>
      </c>
      <c r="H5159" s="134">
        <f>Systematic[[#This Row],[SampleVariableLabel]]+100*Systematic[[#This Row],[State]]</f>
        <v>14010806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14</v>
      </c>
      <c r="B5160" s="1">
        <f t="shared" si="241"/>
        <v>1</v>
      </c>
      <c r="C5160" s="1">
        <f>IF(Systematic[[#This Row],[VariableIndex]]&gt;1,C5159,IF(C5159+1=StepsPerSubsample,0,C5159+1))</f>
        <v>8</v>
      </c>
      <c r="D5160" s="1">
        <f t="shared" si="242"/>
        <v>7</v>
      </c>
      <c r="E5160" s="1" t="str">
        <f>INDEX(Protocol[Mark],MATCH(C5160,Protocol[Step],0))</f>
        <v>9Dig</v>
      </c>
      <c r="F5160" s="151" t="str">
        <f>INDEX(Variables[Variable],MATCH(Systematic[[#This Row],[VariableIndex]],Variables[Index],0))</f>
        <v>FCR (mt: ROX-corr.)</v>
      </c>
      <c r="G5160" s="134">
        <f>Systematic[[#This Row],[Sample]]*1000000+Systematic[[#This Row],[SubSample]]*10000+Systematic[[#This Row],[VariableIndex]]</f>
        <v>14010007</v>
      </c>
      <c r="H5160" s="134">
        <f>Systematic[[#This Row],[SampleVariableLabel]]+100*Systematic[[#This Row],[State]]</f>
        <v>14010807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14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9</v>
      </c>
      <c r="D5161" s="1">
        <f t="shared" si="242"/>
        <v>1</v>
      </c>
      <c r="E5161" s="1" t="str">
        <f>INDEX(Protocol[Mark],MATCH(C5161,Protocol[Step],0))</f>
        <v>9U</v>
      </c>
      <c r="F5161" s="151" t="str">
        <f>INDEX(Variables[Variable],MATCH(Systematic[[#This Row],[VariableIndex]],Variables[Index],0))</f>
        <v>O2 concentration</v>
      </c>
      <c r="G5161" s="134">
        <f>Systematic[[#This Row],[Sample]]*1000000+Systematic[[#This Row],[SubSample]]*10000+Systematic[[#This Row],[VariableIndex]]</f>
        <v>14010001</v>
      </c>
      <c r="H5161" s="134">
        <f>Systematic[[#This Row],[SampleVariableLabel]]+100*Systematic[[#This Row],[State]]</f>
        <v>14010901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14</v>
      </c>
      <c r="B5162" s="1">
        <f t="shared" si="244"/>
        <v>1</v>
      </c>
      <c r="C5162" s="1">
        <f>IF(Systematic[[#This Row],[VariableIndex]]&gt;1,C5161,IF(C5161+1=StepsPerSubsample,0,C5161+1))</f>
        <v>9</v>
      </c>
      <c r="D5162" s="1">
        <f t="shared" si="242"/>
        <v>2</v>
      </c>
      <c r="E5162" s="1" t="str">
        <f>INDEX(Protocol[Mark],MATCH(C5162,Protocol[Step],0))</f>
        <v>9U</v>
      </c>
      <c r="F5162" s="151" t="str">
        <f>INDEX(Variables[Variable],MATCH(Systematic[[#This Row],[VariableIndex]],Variables[Index],0))</f>
        <v>O2 flux per volume</v>
      </c>
      <c r="G5162" s="134">
        <f>Systematic[[#This Row],[Sample]]*1000000+Systematic[[#This Row],[SubSample]]*10000+Systematic[[#This Row],[VariableIndex]]</f>
        <v>14010002</v>
      </c>
      <c r="H5162" s="134">
        <f>Systematic[[#This Row],[SampleVariableLabel]]+100*Systematic[[#This Row],[State]]</f>
        <v>14010902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14</v>
      </c>
      <c r="B5163" s="1">
        <f t="shared" si="244"/>
        <v>1</v>
      </c>
      <c r="C5163" s="1">
        <f>IF(Systematic[[#This Row],[VariableIndex]]&gt;1,C5162,IF(C5162+1=StepsPerSubsample,0,C5162+1))</f>
        <v>9</v>
      </c>
      <c r="D5163" s="1">
        <f t="shared" si="242"/>
        <v>3</v>
      </c>
      <c r="E5163" s="1" t="str">
        <f>INDEX(Protocol[Mark],MATCH(C5163,Protocol[Step],0))</f>
        <v>9U</v>
      </c>
      <c r="F5163" s="151" t="str">
        <f>INDEX(Variables[Variable],MATCH(Systematic[[#This Row],[VariableIndex]],Variables[Index],0))</f>
        <v>Specific flux</v>
      </c>
      <c r="G5163" s="134">
        <f>Systematic[[#This Row],[Sample]]*1000000+Systematic[[#This Row],[SubSample]]*10000+Systematic[[#This Row],[VariableIndex]]</f>
        <v>14010003</v>
      </c>
      <c r="H5163" s="134">
        <f>Systematic[[#This Row],[SampleVariableLabel]]+100*Systematic[[#This Row],[State]]</f>
        <v>14010903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14</v>
      </c>
      <c r="B5164" s="1">
        <f t="shared" si="244"/>
        <v>1</v>
      </c>
      <c r="C5164" s="1">
        <f>IF(Systematic[[#This Row],[VariableIndex]]&gt;1,C5163,IF(C5163+1=StepsPerSubsample,0,C5163+1))</f>
        <v>9</v>
      </c>
      <c r="D5164" s="1">
        <f t="shared" si="242"/>
        <v>4</v>
      </c>
      <c r="E5164" s="1" t="str">
        <f>INDEX(Protocol[Mark],MATCH(C5164,Protocol[Step],0))</f>
        <v>9U</v>
      </c>
      <c r="F5164" s="151" t="str">
        <f>INDEX(Variables[Variable],MATCH(Systematic[[#This Row],[VariableIndex]],Variables[Index],0))</f>
        <v>Flux control ratio</v>
      </c>
      <c r="G5164" s="134">
        <f>Systematic[[#This Row],[Sample]]*1000000+Systematic[[#This Row],[SubSample]]*10000+Systematic[[#This Row],[VariableIndex]]</f>
        <v>14010004</v>
      </c>
      <c r="H5164" s="134">
        <f>Systematic[[#This Row],[SampleVariableLabel]]+100*Systematic[[#This Row],[State]]</f>
        <v>14010904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14</v>
      </c>
      <c r="B5165" s="1">
        <f t="shared" si="244"/>
        <v>1</v>
      </c>
      <c r="C5165" s="1">
        <f>IF(Systematic[[#This Row],[VariableIndex]]&gt;1,C5164,IF(C5164+1=StepsPerSubsample,0,C5164+1))</f>
        <v>9</v>
      </c>
      <c r="D5165" s="1">
        <f t="shared" si="242"/>
        <v>5</v>
      </c>
      <c r="E5165" s="1" t="str">
        <f>INDEX(Protocol[Mark],MATCH(C5165,Protocol[Step],0))</f>
        <v>9U</v>
      </c>
      <c r="F5165" s="151" t="str">
        <f>INDEX(Variables[Variable],MATCH(Systematic[[#This Row],[VariableIndex]],Variables[Index],0))</f>
        <v>Specific flux (mt)</v>
      </c>
      <c r="G5165" s="134">
        <f>Systematic[[#This Row],[Sample]]*1000000+Systematic[[#This Row],[SubSample]]*10000+Systematic[[#This Row],[VariableIndex]]</f>
        <v>14010005</v>
      </c>
      <c r="H5165" s="134">
        <f>Systematic[[#This Row],[SampleVariableLabel]]+100*Systematic[[#This Row],[State]]</f>
        <v>14010905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14</v>
      </c>
      <c r="B5166" s="1">
        <f t="shared" si="244"/>
        <v>1</v>
      </c>
      <c r="C5166" s="1">
        <f>IF(Systematic[[#This Row],[VariableIndex]]&gt;1,C5165,IF(C5165+1=StepsPerSubsample,0,C5165+1))</f>
        <v>9</v>
      </c>
      <c r="D5166" s="1">
        <f t="shared" si="242"/>
        <v>6</v>
      </c>
      <c r="E5166" s="1" t="str">
        <f>INDEX(Protocol[Mark],MATCH(C5166,Protocol[Step],0))</f>
        <v>9U</v>
      </c>
      <c r="F5166" s="151" t="str">
        <f>INDEX(Variables[Variable],MATCH(Systematic[[#This Row],[VariableIndex]],Variables[Index],0))</f>
        <v>FCR (mt: ROX-corr.)</v>
      </c>
      <c r="G5166" s="134">
        <f>Systematic[[#This Row],[Sample]]*1000000+Systematic[[#This Row],[SubSample]]*10000+Systematic[[#This Row],[VariableIndex]]</f>
        <v>14010006</v>
      </c>
      <c r="H5166" s="134">
        <f>Systematic[[#This Row],[SampleVariableLabel]]+100*Systematic[[#This Row],[State]]</f>
        <v>14010906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14</v>
      </c>
      <c r="B5167" s="1">
        <f t="shared" si="244"/>
        <v>1</v>
      </c>
      <c r="C5167" s="1">
        <f>IF(Systematic[[#This Row],[VariableIndex]]&gt;1,C5166,IF(C5166+1=StepsPerSubsample,0,C5166+1))</f>
        <v>9</v>
      </c>
      <c r="D5167" s="1">
        <f t="shared" si="242"/>
        <v>7</v>
      </c>
      <c r="E5167" s="1" t="str">
        <f>INDEX(Protocol[Mark],MATCH(C5167,Protocol[Step],0))</f>
        <v>9U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14010007</v>
      </c>
      <c r="H5167" s="134">
        <f>Systematic[[#This Row],[SampleVariableLabel]]+100*Systematic[[#This Row],[State]]</f>
        <v>14010907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14</v>
      </c>
      <c r="B5168" s="1">
        <f t="shared" si="244"/>
        <v>1</v>
      </c>
      <c r="C5168" s="1">
        <f>IF(Systematic[[#This Row],[VariableIndex]]&gt;1,C5167,IF(C5167+1=StepsPerSubsample,0,C5167+1))</f>
        <v>10</v>
      </c>
      <c r="D5168" s="1">
        <f t="shared" si="242"/>
        <v>1</v>
      </c>
      <c r="E5168" s="1" t="str">
        <f>INDEX(Protocol[Mark],MATCH(C5168,Protocol[Step],0))</f>
        <v>9c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14010001</v>
      </c>
      <c r="H5168" s="134">
        <f>Systematic[[#This Row],[SampleVariableLabel]]+100*Systematic[[#This Row],[State]]</f>
        <v>14011001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14</v>
      </c>
      <c r="B5169" s="1">
        <f t="shared" si="244"/>
        <v>1</v>
      </c>
      <c r="C5169" s="1">
        <f>IF(Systematic[[#This Row],[VariableIndex]]&gt;1,C5168,IF(C5168+1=StepsPerSubsample,0,C5168+1))</f>
        <v>10</v>
      </c>
      <c r="D5169" s="1">
        <f t="shared" si="242"/>
        <v>2</v>
      </c>
      <c r="E5169" s="1" t="str">
        <f>INDEX(Protocol[Mark],MATCH(C5169,Protocol[Step],0))</f>
        <v>9c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14010002</v>
      </c>
      <c r="H5169" s="134">
        <f>Systematic[[#This Row],[SampleVariableLabel]]+100*Systematic[[#This Row],[State]]</f>
        <v>14011002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14</v>
      </c>
      <c r="B5170" s="1">
        <f t="shared" si="244"/>
        <v>1</v>
      </c>
      <c r="C5170" s="1">
        <f>IF(Systematic[[#This Row],[VariableIndex]]&gt;1,C5169,IF(C5169+1=StepsPerSubsample,0,C5169+1))</f>
        <v>10</v>
      </c>
      <c r="D5170" s="1">
        <f t="shared" si="242"/>
        <v>3</v>
      </c>
      <c r="E5170" s="1" t="str">
        <f>INDEX(Protocol[Mark],MATCH(C5170,Protocol[Step],0))</f>
        <v>9c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14010003</v>
      </c>
      <c r="H5170" s="134">
        <f>Systematic[[#This Row],[SampleVariableLabel]]+100*Systematic[[#This Row],[State]]</f>
        <v>14011003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14</v>
      </c>
      <c r="B5171" s="1">
        <f t="shared" si="244"/>
        <v>1</v>
      </c>
      <c r="C5171" s="1">
        <f>IF(Systematic[[#This Row],[VariableIndex]]&gt;1,C5170,IF(C5170+1=StepsPerSubsample,0,C5170+1))</f>
        <v>10</v>
      </c>
      <c r="D5171" s="1">
        <f t="shared" si="242"/>
        <v>4</v>
      </c>
      <c r="E5171" s="1" t="str">
        <f>INDEX(Protocol[Mark],MATCH(C5171,Protocol[Step],0))</f>
        <v>9c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14010004</v>
      </c>
      <c r="H5171" s="134">
        <f>Systematic[[#This Row],[SampleVariableLabel]]+100*Systematic[[#This Row],[State]]</f>
        <v>14011004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14</v>
      </c>
      <c r="B5172" s="1">
        <f t="shared" si="244"/>
        <v>1</v>
      </c>
      <c r="C5172" s="1">
        <f>IF(Systematic[[#This Row],[VariableIndex]]&gt;1,C5171,IF(C5171+1=StepsPerSubsample,0,C5171+1))</f>
        <v>10</v>
      </c>
      <c r="D5172" s="1">
        <f t="shared" si="242"/>
        <v>5</v>
      </c>
      <c r="E5172" s="1" t="str">
        <f>INDEX(Protocol[Mark],MATCH(C5172,Protocol[Step],0))</f>
        <v>9c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14010005</v>
      </c>
      <c r="H5172" s="134">
        <f>Systematic[[#This Row],[SampleVariableLabel]]+100*Systematic[[#This Row],[State]]</f>
        <v>14011005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14</v>
      </c>
      <c r="B5173" s="1">
        <f t="shared" si="244"/>
        <v>1</v>
      </c>
      <c r="C5173" s="1">
        <f>IF(Systematic[[#This Row],[VariableIndex]]&gt;1,C5172,IF(C5172+1=StepsPerSubsample,0,C5172+1))</f>
        <v>10</v>
      </c>
      <c r="D5173" s="1">
        <f t="shared" si="242"/>
        <v>6</v>
      </c>
      <c r="E5173" s="1" t="str">
        <f>INDEX(Protocol[Mark],MATCH(C5173,Protocol[Step],0))</f>
        <v>9c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14010006</v>
      </c>
      <c r="H5173" s="134">
        <f>Systematic[[#This Row],[SampleVariableLabel]]+100*Systematic[[#This Row],[State]]</f>
        <v>14011006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14</v>
      </c>
      <c r="B5174" s="1">
        <f t="shared" si="244"/>
        <v>1</v>
      </c>
      <c r="C5174" s="1">
        <f>IF(Systematic[[#This Row],[VariableIndex]]&gt;1,C5173,IF(C5173+1=StepsPerSubsample,0,C5173+1))</f>
        <v>10</v>
      </c>
      <c r="D5174" s="1">
        <f t="shared" si="242"/>
        <v>7</v>
      </c>
      <c r="E5174" s="1" t="str">
        <f>INDEX(Protocol[Mark],MATCH(C5174,Protocol[Step],0))</f>
        <v>9c</v>
      </c>
      <c r="F5174" s="151" t="str">
        <f>INDEX(Variables[Variable],MATCH(Systematic[[#This Row],[VariableIndex]],Variables[Index],0))</f>
        <v>FCR (mt: ROX-corr.)</v>
      </c>
      <c r="G5174" s="134">
        <f>Systematic[[#This Row],[Sample]]*1000000+Systematic[[#This Row],[SubSample]]*10000+Systematic[[#This Row],[VariableIndex]]</f>
        <v>14010007</v>
      </c>
      <c r="H5174" s="134">
        <f>Systematic[[#This Row],[SampleVariableLabel]]+100*Systematic[[#This Row],[State]]</f>
        <v>14011007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14</v>
      </c>
      <c r="B5175" s="1">
        <f t="shared" si="244"/>
        <v>1</v>
      </c>
      <c r="C5175" s="1">
        <f>IF(Systematic[[#This Row],[VariableIndex]]&gt;1,C5174,IF(C5174+1=StepsPerSubsample,0,C5174+1))</f>
        <v>11</v>
      </c>
      <c r="D5175" s="1">
        <f t="shared" si="242"/>
        <v>1</v>
      </c>
      <c r="E5175" s="1" t="str">
        <f>INDEX(Protocol[Mark],MATCH(C5175,Protocol[Step],0))</f>
        <v>10Ama</v>
      </c>
      <c r="F5175" s="151" t="str">
        <f>INDEX(Variables[Variable],MATCH(Systematic[[#This Row],[VariableIndex]],Variables[Index],0))</f>
        <v>O2 concentration</v>
      </c>
      <c r="G5175" s="134">
        <f>Systematic[[#This Row],[Sample]]*1000000+Systematic[[#This Row],[SubSample]]*10000+Systematic[[#This Row],[VariableIndex]]</f>
        <v>14010001</v>
      </c>
      <c r="H5175" s="134">
        <f>Systematic[[#This Row],[SampleVariableLabel]]+100*Systematic[[#This Row],[State]]</f>
        <v>14011101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14</v>
      </c>
      <c r="B5176" s="1">
        <f t="shared" si="244"/>
        <v>1</v>
      </c>
      <c r="C5176" s="1">
        <f>IF(Systematic[[#This Row],[VariableIndex]]&gt;1,C5175,IF(C5175+1=StepsPerSubsample,0,C5175+1))</f>
        <v>11</v>
      </c>
      <c r="D5176" s="1">
        <f t="shared" si="242"/>
        <v>2</v>
      </c>
      <c r="E5176" s="1" t="str">
        <f>INDEX(Protocol[Mark],MATCH(C5176,Protocol[Step],0))</f>
        <v>10Ama</v>
      </c>
      <c r="F5176" s="151" t="str">
        <f>INDEX(Variables[Variable],MATCH(Systematic[[#This Row],[VariableIndex]],Variables[Index],0))</f>
        <v>O2 flux per volume</v>
      </c>
      <c r="G5176" s="134">
        <f>Systematic[[#This Row],[Sample]]*1000000+Systematic[[#This Row],[SubSample]]*10000+Systematic[[#This Row],[VariableIndex]]</f>
        <v>14010002</v>
      </c>
      <c r="H5176" s="134">
        <f>Systematic[[#This Row],[SampleVariableLabel]]+100*Systematic[[#This Row],[State]]</f>
        <v>14011102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14</v>
      </c>
      <c r="B5177" s="1">
        <f t="shared" si="244"/>
        <v>1</v>
      </c>
      <c r="C5177" s="1">
        <f>IF(Systematic[[#This Row],[VariableIndex]]&gt;1,C5176,IF(C5176+1=StepsPerSubsample,0,C5176+1))</f>
        <v>11</v>
      </c>
      <c r="D5177" s="1">
        <f t="shared" si="242"/>
        <v>3</v>
      </c>
      <c r="E5177" s="1" t="str">
        <f>INDEX(Protocol[Mark],MATCH(C5177,Protocol[Step],0))</f>
        <v>10Ama</v>
      </c>
      <c r="F5177" s="151" t="str">
        <f>INDEX(Variables[Variable],MATCH(Systematic[[#This Row],[VariableIndex]],Variables[Index],0))</f>
        <v>Specific flux</v>
      </c>
      <c r="G5177" s="134">
        <f>Systematic[[#This Row],[Sample]]*1000000+Systematic[[#This Row],[SubSample]]*10000+Systematic[[#This Row],[VariableIndex]]</f>
        <v>14010003</v>
      </c>
      <c r="H5177" s="134">
        <f>Systematic[[#This Row],[SampleVariableLabel]]+100*Systematic[[#This Row],[State]]</f>
        <v>14011103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14</v>
      </c>
      <c r="B5178" s="1">
        <f t="shared" si="244"/>
        <v>1</v>
      </c>
      <c r="C5178" s="1">
        <f>IF(Systematic[[#This Row],[VariableIndex]]&gt;1,C5177,IF(C5177+1=StepsPerSubsample,0,C5177+1))</f>
        <v>11</v>
      </c>
      <c r="D5178" s="1">
        <f t="shared" si="242"/>
        <v>4</v>
      </c>
      <c r="E5178" s="1" t="str">
        <f>INDEX(Protocol[Mark],MATCH(C5178,Protocol[Step],0))</f>
        <v>10Ama</v>
      </c>
      <c r="F5178" s="151" t="str">
        <f>INDEX(Variables[Variable],MATCH(Systematic[[#This Row],[VariableIndex]],Variables[Index],0))</f>
        <v>Flux control ratio</v>
      </c>
      <c r="G5178" s="134">
        <f>Systematic[[#This Row],[Sample]]*1000000+Systematic[[#This Row],[SubSample]]*10000+Systematic[[#This Row],[VariableIndex]]</f>
        <v>14010004</v>
      </c>
      <c r="H5178" s="134">
        <f>Systematic[[#This Row],[SampleVariableLabel]]+100*Systematic[[#This Row],[State]]</f>
        <v>14011104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14</v>
      </c>
      <c r="B5179" s="1">
        <f t="shared" si="244"/>
        <v>1</v>
      </c>
      <c r="C5179" s="1">
        <f>IF(Systematic[[#This Row],[VariableIndex]]&gt;1,C5178,IF(C5178+1=StepsPerSubsample,0,C5178+1))</f>
        <v>11</v>
      </c>
      <c r="D5179" s="1">
        <f t="shared" si="242"/>
        <v>5</v>
      </c>
      <c r="E5179" s="1" t="str">
        <f>INDEX(Protocol[Mark],MATCH(C5179,Protocol[Step],0))</f>
        <v>10Ama</v>
      </c>
      <c r="F5179" s="151" t="str">
        <f>INDEX(Variables[Variable],MATCH(Systematic[[#This Row],[VariableIndex]],Variables[Index],0))</f>
        <v>Specific flux (mt)</v>
      </c>
      <c r="G5179" s="134">
        <f>Systematic[[#This Row],[Sample]]*1000000+Systematic[[#This Row],[SubSample]]*10000+Systematic[[#This Row],[VariableIndex]]</f>
        <v>14010005</v>
      </c>
      <c r="H5179" s="134">
        <f>Systematic[[#This Row],[SampleVariableLabel]]+100*Systematic[[#This Row],[State]]</f>
        <v>14011105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14</v>
      </c>
      <c r="B5180" s="1">
        <f t="shared" si="244"/>
        <v>1</v>
      </c>
      <c r="C5180" s="1">
        <f>IF(Systematic[[#This Row],[VariableIndex]]&gt;1,C5179,IF(C5179+1=StepsPerSubsample,0,C5179+1))</f>
        <v>11</v>
      </c>
      <c r="D5180" s="1">
        <f t="shared" si="242"/>
        <v>6</v>
      </c>
      <c r="E5180" s="1" t="str">
        <f>INDEX(Protocol[Mark],MATCH(C5180,Protocol[Step],0))</f>
        <v>10Ama</v>
      </c>
      <c r="F5180" s="151" t="str">
        <f>INDEX(Variables[Variable],MATCH(Systematic[[#This Row],[VariableIndex]],Variables[Index],0))</f>
        <v>FCR (mt: ROX-corr.)</v>
      </c>
      <c r="G5180" s="134">
        <f>Systematic[[#This Row],[Sample]]*1000000+Systematic[[#This Row],[SubSample]]*10000+Systematic[[#This Row],[VariableIndex]]</f>
        <v>14010006</v>
      </c>
      <c r="H5180" s="134">
        <f>Systematic[[#This Row],[SampleVariableLabel]]+100*Systematic[[#This Row],[State]]</f>
        <v>14011106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14</v>
      </c>
      <c r="B5181" s="1">
        <f t="shared" si="244"/>
        <v>1</v>
      </c>
      <c r="C5181" s="1">
        <f>IF(Systematic[[#This Row],[VariableIndex]]&gt;1,C5180,IF(C5180+1=StepsPerSubsample,0,C5180+1))</f>
        <v>11</v>
      </c>
      <c r="D5181" s="1">
        <f t="shared" si="242"/>
        <v>7</v>
      </c>
      <c r="E5181" s="1" t="str">
        <f>INDEX(Protocol[Mark],MATCH(C5181,Protocol[Step],0))</f>
        <v>10Ama</v>
      </c>
      <c r="F5181" s="151" t="str">
        <f>INDEX(Variables[Variable],MATCH(Systematic[[#This Row],[VariableIndex]],Variables[Index],0))</f>
        <v>FCR (mt: ROX-corr.)</v>
      </c>
      <c r="G5181" s="134">
        <f>Systematic[[#This Row],[Sample]]*1000000+Systematic[[#This Row],[SubSample]]*10000+Systematic[[#This Row],[VariableIndex]]</f>
        <v>14010007</v>
      </c>
      <c r="H5181" s="134">
        <f>Systematic[[#This Row],[SampleVariableLabel]]+100*Systematic[[#This Row],[State]]</f>
        <v>14011107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14</v>
      </c>
      <c r="B5182" s="1">
        <f t="shared" si="244"/>
        <v>1</v>
      </c>
      <c r="C5182" s="1">
        <f>IF(Systematic[[#This Row],[VariableIndex]]&gt;1,C5181,IF(C5181+1=StepsPerSubsample,0,C5181+1))</f>
        <v>12</v>
      </c>
      <c r="D5182" s="1">
        <f t="shared" si="242"/>
        <v>1</v>
      </c>
      <c r="E5182" s="1" t="str">
        <f>INDEX(Protocol[Mark],MATCH(C5182,Protocol[Step],0))</f>
        <v>11AsTm</v>
      </c>
      <c r="F5182" s="151" t="str">
        <f>INDEX(Variables[Variable],MATCH(Systematic[[#This Row],[VariableIndex]],Variables[Index],0))</f>
        <v>O2 concentration</v>
      </c>
      <c r="G5182" s="134">
        <f>Systematic[[#This Row],[Sample]]*1000000+Systematic[[#This Row],[SubSample]]*10000+Systematic[[#This Row],[VariableIndex]]</f>
        <v>14010001</v>
      </c>
      <c r="H5182" s="134">
        <f>Systematic[[#This Row],[SampleVariableLabel]]+100*Systematic[[#This Row],[State]]</f>
        <v>14011201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14</v>
      </c>
      <c r="B5183" s="1">
        <f t="shared" si="244"/>
        <v>1</v>
      </c>
      <c r="C5183" s="1">
        <f>IF(Systematic[[#This Row],[VariableIndex]]&gt;1,C5182,IF(C5182+1=StepsPerSubsample,0,C5182+1))</f>
        <v>12</v>
      </c>
      <c r="D5183" s="1">
        <f t="shared" si="242"/>
        <v>2</v>
      </c>
      <c r="E5183" s="1" t="str">
        <f>INDEX(Protocol[Mark],MATCH(C5183,Protocol[Step],0))</f>
        <v>11AsTm</v>
      </c>
      <c r="F5183" s="151" t="str">
        <f>INDEX(Variables[Variable],MATCH(Systematic[[#This Row],[VariableIndex]],Variables[Index],0))</f>
        <v>O2 flux per volume</v>
      </c>
      <c r="G5183" s="134">
        <f>Systematic[[#This Row],[Sample]]*1000000+Systematic[[#This Row],[SubSample]]*10000+Systematic[[#This Row],[VariableIndex]]</f>
        <v>14010002</v>
      </c>
      <c r="H5183" s="134">
        <f>Systematic[[#This Row],[SampleVariableLabel]]+100*Systematic[[#This Row],[State]]</f>
        <v>14011202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14</v>
      </c>
      <c r="B5184" s="1">
        <f t="shared" si="244"/>
        <v>1</v>
      </c>
      <c r="C5184" s="1">
        <f>IF(Systematic[[#This Row],[VariableIndex]]&gt;1,C5183,IF(C5183+1=StepsPerSubsample,0,C5183+1))</f>
        <v>12</v>
      </c>
      <c r="D5184" s="1">
        <f t="shared" si="242"/>
        <v>3</v>
      </c>
      <c r="E5184" s="1" t="str">
        <f>INDEX(Protocol[Mark],MATCH(C5184,Protocol[Step],0))</f>
        <v>11AsTm</v>
      </c>
      <c r="F5184" s="151" t="str">
        <f>INDEX(Variables[Variable],MATCH(Systematic[[#This Row],[VariableIndex]],Variables[Index],0))</f>
        <v>Specific flux</v>
      </c>
      <c r="G5184" s="134">
        <f>Systematic[[#This Row],[Sample]]*1000000+Systematic[[#This Row],[SubSample]]*10000+Systematic[[#This Row],[VariableIndex]]</f>
        <v>14010003</v>
      </c>
      <c r="H5184" s="134">
        <f>Systematic[[#This Row],[SampleVariableLabel]]+100*Systematic[[#This Row],[State]]</f>
        <v>14011203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14</v>
      </c>
      <c r="B5185" s="1">
        <f t="shared" si="244"/>
        <v>1</v>
      </c>
      <c r="C5185" s="1">
        <f>IF(Systematic[[#This Row],[VariableIndex]]&gt;1,C5184,IF(C5184+1=StepsPerSubsample,0,C5184+1))</f>
        <v>12</v>
      </c>
      <c r="D5185" s="1">
        <f t="shared" si="242"/>
        <v>4</v>
      </c>
      <c r="E5185" s="1" t="str">
        <f>INDEX(Protocol[Mark],MATCH(C5185,Protocol[Step],0))</f>
        <v>11AsTm</v>
      </c>
      <c r="F5185" s="151" t="str">
        <f>INDEX(Variables[Variable],MATCH(Systematic[[#This Row],[VariableIndex]],Variables[Index],0))</f>
        <v>Flux control ratio</v>
      </c>
      <c r="G5185" s="134">
        <f>Systematic[[#This Row],[Sample]]*1000000+Systematic[[#This Row],[SubSample]]*10000+Systematic[[#This Row],[VariableIndex]]</f>
        <v>14010004</v>
      </c>
      <c r="H5185" s="134">
        <f>Systematic[[#This Row],[SampleVariableLabel]]+100*Systematic[[#This Row],[State]]</f>
        <v>14011204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14</v>
      </c>
      <c r="B5186" s="1">
        <f t="shared" si="244"/>
        <v>1</v>
      </c>
      <c r="C5186" s="1">
        <f>IF(Systematic[[#This Row],[VariableIndex]]&gt;1,C5185,IF(C5185+1=StepsPerSubsample,0,C5185+1))</f>
        <v>12</v>
      </c>
      <c r="D5186" s="1">
        <f t="shared" si="242"/>
        <v>5</v>
      </c>
      <c r="E5186" s="1" t="str">
        <f>INDEX(Protocol[Mark],MATCH(C5186,Protocol[Step],0))</f>
        <v>11AsTm</v>
      </c>
      <c r="F5186" s="151" t="str">
        <f>INDEX(Variables[Variable],MATCH(Systematic[[#This Row],[VariableIndex]],Variables[Index],0))</f>
        <v>Specific flux (mt)</v>
      </c>
      <c r="G5186" s="134">
        <f>Systematic[[#This Row],[Sample]]*1000000+Systematic[[#This Row],[SubSample]]*10000+Systematic[[#This Row],[VariableIndex]]</f>
        <v>14010005</v>
      </c>
      <c r="H5186" s="134">
        <f>Systematic[[#This Row],[SampleVariableLabel]]+100*Systematic[[#This Row],[State]]</f>
        <v>14011205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14</v>
      </c>
      <c r="B5187" s="1">
        <f t="shared" si="244"/>
        <v>1</v>
      </c>
      <c r="C5187" s="1">
        <f>IF(Systematic[[#This Row],[VariableIndex]]&gt;1,C5186,IF(C5186+1=StepsPerSubsample,0,C5186+1))</f>
        <v>12</v>
      </c>
      <c r="D5187" s="1">
        <f t="shared" ref="D5187:D5250" si="245">IF(D5186=nVariables,1,D5186+1)</f>
        <v>6</v>
      </c>
      <c r="E5187" s="1" t="str">
        <f>INDEX(Protocol[Mark],MATCH(C5187,Protocol[Step],0))</f>
        <v>11AsTm</v>
      </c>
      <c r="F5187" s="151" t="str">
        <f>INDEX(Variables[Variable],MATCH(Systematic[[#This Row],[VariableIndex]],Variables[Index],0))</f>
        <v>FCR (mt: ROX-corr.)</v>
      </c>
      <c r="G5187" s="134">
        <f>Systematic[[#This Row],[Sample]]*1000000+Systematic[[#This Row],[SubSample]]*10000+Systematic[[#This Row],[VariableIndex]]</f>
        <v>14010006</v>
      </c>
      <c r="H5187" s="134">
        <f>Systematic[[#This Row],[SampleVariableLabel]]+100*Systematic[[#This Row],[State]]</f>
        <v>14011206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14</v>
      </c>
      <c r="B5188" s="1">
        <f t="shared" si="244"/>
        <v>1</v>
      </c>
      <c r="C5188" s="1">
        <f>IF(Systematic[[#This Row],[VariableIndex]]&gt;1,C5187,IF(C5187+1=StepsPerSubsample,0,C5187+1))</f>
        <v>12</v>
      </c>
      <c r="D5188" s="1">
        <f t="shared" si="245"/>
        <v>7</v>
      </c>
      <c r="E5188" s="1" t="str">
        <f>INDEX(Protocol[Mark],MATCH(C5188,Protocol[Step],0))</f>
        <v>11AsTm</v>
      </c>
      <c r="F5188" s="151" t="str">
        <f>INDEX(Variables[Variable],MATCH(Systematic[[#This Row],[VariableIndex]],Variables[Index],0))</f>
        <v>FCR (mt: ROX-corr.)</v>
      </c>
      <c r="G5188" s="134">
        <f>Systematic[[#This Row],[Sample]]*1000000+Systematic[[#This Row],[SubSample]]*10000+Systematic[[#This Row],[VariableIndex]]</f>
        <v>14010007</v>
      </c>
      <c r="H5188" s="134">
        <f>Systematic[[#This Row],[SampleVariableLabel]]+100*Systematic[[#This Row],[State]]</f>
        <v>14011207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14</v>
      </c>
      <c r="B5189" s="1">
        <f t="shared" si="244"/>
        <v>1</v>
      </c>
      <c r="C5189" s="1">
        <f>IF(Systematic[[#This Row],[VariableIndex]]&gt;1,C5188,IF(C5188+1=StepsPerSubsample,0,C5188+1))</f>
        <v>13</v>
      </c>
      <c r="D5189" s="1">
        <f t="shared" si="245"/>
        <v>1</v>
      </c>
      <c r="E5189" s="1" t="str">
        <f>INDEX(Protocol[Mark],MATCH(C5189,Protocol[Step],0))</f>
        <v>12Azd</v>
      </c>
      <c r="F5189" s="151" t="str">
        <f>INDEX(Variables[Variable],MATCH(Systematic[[#This Row],[VariableIndex]],Variables[Index],0))</f>
        <v>O2 concentration</v>
      </c>
      <c r="G5189" s="134">
        <f>Systematic[[#This Row],[Sample]]*1000000+Systematic[[#This Row],[SubSample]]*10000+Systematic[[#This Row],[VariableIndex]]</f>
        <v>14010001</v>
      </c>
      <c r="H5189" s="134">
        <f>Systematic[[#This Row],[SampleVariableLabel]]+100*Systematic[[#This Row],[State]]</f>
        <v>14011301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14</v>
      </c>
      <c r="B5190" s="1">
        <f t="shared" si="244"/>
        <v>1</v>
      </c>
      <c r="C5190" s="1">
        <f>IF(Systematic[[#This Row],[VariableIndex]]&gt;1,C5189,IF(C5189+1=StepsPerSubsample,0,C5189+1))</f>
        <v>13</v>
      </c>
      <c r="D5190" s="1">
        <f t="shared" si="245"/>
        <v>2</v>
      </c>
      <c r="E5190" s="1" t="str">
        <f>INDEX(Protocol[Mark],MATCH(C5190,Protocol[Step],0))</f>
        <v>12Azd</v>
      </c>
      <c r="F5190" s="151" t="str">
        <f>INDEX(Variables[Variable],MATCH(Systematic[[#This Row],[VariableIndex]],Variables[Index],0))</f>
        <v>O2 flux per volume</v>
      </c>
      <c r="G5190" s="134">
        <f>Systematic[[#This Row],[Sample]]*1000000+Systematic[[#This Row],[SubSample]]*10000+Systematic[[#This Row],[VariableIndex]]</f>
        <v>14010002</v>
      </c>
      <c r="H5190" s="134">
        <f>Systematic[[#This Row],[SampleVariableLabel]]+100*Systematic[[#This Row],[State]]</f>
        <v>14011302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14</v>
      </c>
      <c r="B5191" s="1">
        <f t="shared" si="244"/>
        <v>1</v>
      </c>
      <c r="C5191" s="1">
        <f>IF(Systematic[[#This Row],[VariableIndex]]&gt;1,C5190,IF(C5190+1=StepsPerSubsample,0,C5190+1))</f>
        <v>13</v>
      </c>
      <c r="D5191" s="1">
        <f t="shared" si="245"/>
        <v>3</v>
      </c>
      <c r="E5191" s="1" t="str">
        <f>INDEX(Protocol[Mark],MATCH(C5191,Protocol[Step],0))</f>
        <v>12Azd</v>
      </c>
      <c r="F5191" s="151" t="str">
        <f>INDEX(Variables[Variable],MATCH(Systematic[[#This Row],[VariableIndex]],Variables[Index],0))</f>
        <v>Specific flux</v>
      </c>
      <c r="G5191" s="134">
        <f>Systematic[[#This Row],[Sample]]*1000000+Systematic[[#This Row],[SubSample]]*10000+Systematic[[#This Row],[VariableIndex]]</f>
        <v>14010003</v>
      </c>
      <c r="H5191" s="134">
        <f>Systematic[[#This Row],[SampleVariableLabel]]+100*Systematic[[#This Row],[State]]</f>
        <v>14011303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14</v>
      </c>
      <c r="B5192" s="1">
        <f t="shared" si="244"/>
        <v>1</v>
      </c>
      <c r="C5192" s="1">
        <f>IF(Systematic[[#This Row],[VariableIndex]]&gt;1,C5191,IF(C5191+1=StepsPerSubsample,0,C5191+1))</f>
        <v>13</v>
      </c>
      <c r="D5192" s="1">
        <f t="shared" si="245"/>
        <v>4</v>
      </c>
      <c r="E5192" s="1" t="str">
        <f>INDEX(Protocol[Mark],MATCH(C5192,Protocol[Step],0))</f>
        <v>12Azd</v>
      </c>
      <c r="F5192" s="151" t="str">
        <f>INDEX(Variables[Variable],MATCH(Systematic[[#This Row],[VariableIndex]],Variables[Index],0))</f>
        <v>Flux control ratio</v>
      </c>
      <c r="G5192" s="134">
        <f>Systematic[[#This Row],[Sample]]*1000000+Systematic[[#This Row],[SubSample]]*10000+Systematic[[#This Row],[VariableIndex]]</f>
        <v>14010004</v>
      </c>
      <c r="H5192" s="134">
        <f>Systematic[[#This Row],[SampleVariableLabel]]+100*Systematic[[#This Row],[State]]</f>
        <v>14011304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14</v>
      </c>
      <c r="B5193" s="1">
        <f t="shared" si="244"/>
        <v>1</v>
      </c>
      <c r="C5193" s="1">
        <f>IF(Systematic[[#This Row],[VariableIndex]]&gt;1,C5192,IF(C5192+1=StepsPerSubsample,0,C5192+1))</f>
        <v>13</v>
      </c>
      <c r="D5193" s="1">
        <f t="shared" si="245"/>
        <v>5</v>
      </c>
      <c r="E5193" s="1" t="str">
        <f>INDEX(Protocol[Mark],MATCH(C5193,Protocol[Step],0))</f>
        <v>12Azd</v>
      </c>
      <c r="F5193" s="151" t="str">
        <f>INDEX(Variables[Variable],MATCH(Systematic[[#This Row],[VariableIndex]],Variables[Index],0))</f>
        <v>Specific flux (mt)</v>
      </c>
      <c r="G5193" s="134">
        <f>Systematic[[#This Row],[Sample]]*1000000+Systematic[[#This Row],[SubSample]]*10000+Systematic[[#This Row],[VariableIndex]]</f>
        <v>14010005</v>
      </c>
      <c r="H5193" s="134">
        <f>Systematic[[#This Row],[SampleVariableLabel]]+100*Systematic[[#This Row],[State]]</f>
        <v>14011305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14</v>
      </c>
      <c r="B5194" s="1">
        <f t="shared" si="244"/>
        <v>1</v>
      </c>
      <c r="C5194" s="1">
        <f>IF(Systematic[[#This Row],[VariableIndex]]&gt;1,C5193,IF(C5193+1=StepsPerSubsample,0,C5193+1))</f>
        <v>13</v>
      </c>
      <c r="D5194" s="1">
        <f t="shared" si="245"/>
        <v>6</v>
      </c>
      <c r="E5194" s="1" t="str">
        <f>INDEX(Protocol[Mark],MATCH(C5194,Protocol[Step],0))</f>
        <v>12Azd</v>
      </c>
      <c r="F5194" s="151" t="str">
        <f>INDEX(Variables[Variable],MATCH(Systematic[[#This Row],[VariableIndex]],Variables[Index],0))</f>
        <v>FCR (mt: ROX-corr.)</v>
      </c>
      <c r="G5194" s="134">
        <f>Systematic[[#This Row],[Sample]]*1000000+Systematic[[#This Row],[SubSample]]*10000+Systematic[[#This Row],[VariableIndex]]</f>
        <v>14010006</v>
      </c>
      <c r="H5194" s="134">
        <f>Systematic[[#This Row],[SampleVariableLabel]]+100*Systematic[[#This Row],[State]]</f>
        <v>14011306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14</v>
      </c>
      <c r="B5195" s="1">
        <f t="shared" si="244"/>
        <v>1</v>
      </c>
      <c r="C5195" s="1">
        <f>IF(Systematic[[#This Row],[VariableIndex]]&gt;1,C5194,IF(C5194+1=StepsPerSubsample,0,C5194+1))</f>
        <v>13</v>
      </c>
      <c r="D5195" s="1">
        <f t="shared" si="245"/>
        <v>7</v>
      </c>
      <c r="E5195" s="1" t="str">
        <f>INDEX(Protocol[Mark],MATCH(C5195,Protocol[Step],0))</f>
        <v>12Azd</v>
      </c>
      <c r="F5195" s="151" t="str">
        <f>INDEX(Variables[Variable],MATCH(Systematic[[#This Row],[VariableIndex]],Variables[Index],0))</f>
        <v>FCR (mt: ROX-corr.)</v>
      </c>
      <c r="G5195" s="134">
        <f>Systematic[[#This Row],[Sample]]*1000000+Systematic[[#This Row],[SubSample]]*10000+Systematic[[#This Row],[VariableIndex]]</f>
        <v>14010007</v>
      </c>
      <c r="H5195" s="134">
        <f>Systematic[[#This Row],[SampleVariableLabel]]+100*Systematic[[#This Row],[State]]</f>
        <v>14011307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14</v>
      </c>
      <c r="B5196" s="1">
        <f t="shared" si="244"/>
        <v>2</v>
      </c>
      <c r="C5196" s="1">
        <f>IF(Systematic[[#This Row],[VariableIndex]]&gt;1,C5195,IF(C5195+1=StepsPerSubsample,0,C5195+1))</f>
        <v>0</v>
      </c>
      <c r="D5196" s="1">
        <f t="shared" si="245"/>
        <v>1</v>
      </c>
      <c r="E5196" s="1" t="str">
        <f>INDEX(Protocol[Mark],MATCH(C5196,Protocol[Step],0))</f>
        <v>1ce</v>
      </c>
      <c r="F5196" s="151" t="str">
        <f>INDEX(Variables[Variable],MATCH(Systematic[[#This Row],[VariableIndex]],Variables[Index],0))</f>
        <v>O2 concentration</v>
      </c>
      <c r="G5196" s="134">
        <f>Systematic[[#This Row],[Sample]]*1000000+Systematic[[#This Row],[SubSample]]*10000+Systematic[[#This Row],[VariableIndex]]</f>
        <v>14020001</v>
      </c>
      <c r="H5196" s="134">
        <f>Systematic[[#This Row],[SampleVariableLabel]]+100*Systematic[[#This Row],[State]]</f>
        <v>14020001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14</v>
      </c>
      <c r="B5197" s="1">
        <f t="shared" si="244"/>
        <v>2</v>
      </c>
      <c r="C5197" s="1">
        <f>IF(Systematic[[#This Row],[VariableIndex]]&gt;1,C5196,IF(C5196+1=StepsPerSubsample,0,C5196+1))</f>
        <v>0</v>
      </c>
      <c r="D5197" s="1">
        <f t="shared" si="245"/>
        <v>2</v>
      </c>
      <c r="E5197" s="1" t="str">
        <f>INDEX(Protocol[Mark],MATCH(C5197,Protocol[Step],0))</f>
        <v>1ce</v>
      </c>
      <c r="F5197" s="151" t="str">
        <f>INDEX(Variables[Variable],MATCH(Systematic[[#This Row],[VariableIndex]],Variables[Index],0))</f>
        <v>O2 flux per volume</v>
      </c>
      <c r="G5197" s="134">
        <f>Systematic[[#This Row],[Sample]]*1000000+Systematic[[#This Row],[SubSample]]*10000+Systematic[[#This Row],[VariableIndex]]</f>
        <v>14020002</v>
      </c>
      <c r="H5197" s="134">
        <f>Systematic[[#This Row],[SampleVariableLabel]]+100*Systematic[[#This Row],[State]]</f>
        <v>14020002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14</v>
      </c>
      <c r="B5198" s="1">
        <f t="shared" si="244"/>
        <v>2</v>
      </c>
      <c r="C5198" s="1">
        <f>IF(Systematic[[#This Row],[VariableIndex]]&gt;1,C5197,IF(C5197+1=StepsPerSubsample,0,C5197+1))</f>
        <v>0</v>
      </c>
      <c r="D5198" s="1">
        <f t="shared" si="245"/>
        <v>3</v>
      </c>
      <c r="E5198" s="1" t="str">
        <f>INDEX(Protocol[Mark],MATCH(C5198,Protocol[Step],0))</f>
        <v>1ce</v>
      </c>
      <c r="F5198" s="151" t="str">
        <f>INDEX(Variables[Variable],MATCH(Systematic[[#This Row],[VariableIndex]],Variables[Index],0))</f>
        <v>Specific flux</v>
      </c>
      <c r="G5198" s="134">
        <f>Systematic[[#This Row],[Sample]]*1000000+Systematic[[#This Row],[SubSample]]*10000+Systematic[[#This Row],[VariableIndex]]</f>
        <v>14020003</v>
      </c>
      <c r="H5198" s="134">
        <f>Systematic[[#This Row],[SampleVariableLabel]]+100*Systematic[[#This Row],[State]]</f>
        <v>14020003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14</v>
      </c>
      <c r="B5199" s="1">
        <f t="shared" si="244"/>
        <v>2</v>
      </c>
      <c r="C5199" s="1">
        <f>IF(Systematic[[#This Row],[VariableIndex]]&gt;1,C5198,IF(C5198+1=StepsPerSubsample,0,C5198+1))</f>
        <v>0</v>
      </c>
      <c r="D5199" s="1">
        <f t="shared" si="245"/>
        <v>4</v>
      </c>
      <c r="E5199" s="1" t="str">
        <f>INDEX(Protocol[Mark],MATCH(C5199,Protocol[Step],0))</f>
        <v>1ce</v>
      </c>
      <c r="F5199" s="151" t="str">
        <f>INDEX(Variables[Variable],MATCH(Systematic[[#This Row],[VariableIndex]],Variables[Index],0))</f>
        <v>Flux control ratio</v>
      </c>
      <c r="G5199" s="134">
        <f>Systematic[[#This Row],[Sample]]*1000000+Systematic[[#This Row],[SubSample]]*10000+Systematic[[#This Row],[VariableIndex]]</f>
        <v>14020004</v>
      </c>
      <c r="H5199" s="134">
        <f>Systematic[[#This Row],[SampleVariableLabel]]+100*Systematic[[#This Row],[State]]</f>
        <v>14020004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14</v>
      </c>
      <c r="B5200" s="1">
        <f t="shared" si="244"/>
        <v>2</v>
      </c>
      <c r="C5200" s="1">
        <f>IF(Systematic[[#This Row],[VariableIndex]]&gt;1,C5199,IF(C5199+1=StepsPerSubsample,0,C5199+1))</f>
        <v>0</v>
      </c>
      <c r="D5200" s="1">
        <f t="shared" si="245"/>
        <v>5</v>
      </c>
      <c r="E5200" s="1" t="str">
        <f>INDEX(Protocol[Mark],MATCH(C5200,Protocol[Step],0))</f>
        <v>1ce</v>
      </c>
      <c r="F5200" s="151" t="str">
        <f>INDEX(Variables[Variable],MATCH(Systematic[[#This Row],[VariableIndex]],Variables[Index],0))</f>
        <v>Specific flux (mt)</v>
      </c>
      <c r="G5200" s="134">
        <f>Systematic[[#This Row],[Sample]]*1000000+Systematic[[#This Row],[SubSample]]*10000+Systematic[[#This Row],[VariableIndex]]</f>
        <v>14020005</v>
      </c>
      <c r="H5200" s="134">
        <f>Systematic[[#This Row],[SampleVariableLabel]]+100*Systematic[[#This Row],[State]]</f>
        <v>14020005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14</v>
      </c>
      <c r="B5201" s="1">
        <f t="shared" si="244"/>
        <v>2</v>
      </c>
      <c r="C5201" s="1">
        <f>IF(Systematic[[#This Row],[VariableIndex]]&gt;1,C5200,IF(C5200+1=StepsPerSubsample,0,C5200+1))</f>
        <v>0</v>
      </c>
      <c r="D5201" s="1">
        <f t="shared" si="245"/>
        <v>6</v>
      </c>
      <c r="E5201" s="1" t="str">
        <f>INDEX(Protocol[Mark],MATCH(C5201,Protocol[Step],0))</f>
        <v>1ce</v>
      </c>
      <c r="F5201" s="151" t="str">
        <f>INDEX(Variables[Variable],MATCH(Systematic[[#This Row],[VariableIndex]],Variables[Index],0))</f>
        <v>FCR (mt: ROX-corr.)</v>
      </c>
      <c r="G5201" s="134">
        <f>Systematic[[#This Row],[Sample]]*1000000+Systematic[[#This Row],[SubSample]]*10000+Systematic[[#This Row],[VariableIndex]]</f>
        <v>14020006</v>
      </c>
      <c r="H5201" s="134">
        <f>Systematic[[#This Row],[SampleVariableLabel]]+100*Systematic[[#This Row],[State]]</f>
        <v>14020006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14</v>
      </c>
      <c r="B5202" s="1">
        <f t="shared" si="244"/>
        <v>2</v>
      </c>
      <c r="C5202" s="1">
        <f>IF(Systematic[[#This Row],[VariableIndex]]&gt;1,C5201,IF(C5201+1=StepsPerSubsample,0,C5201+1))</f>
        <v>0</v>
      </c>
      <c r="D5202" s="1">
        <f t="shared" si="245"/>
        <v>7</v>
      </c>
      <c r="E5202" s="1" t="str">
        <f>INDEX(Protocol[Mark],MATCH(C5202,Protocol[Step],0))</f>
        <v>1ce</v>
      </c>
      <c r="F5202" s="151" t="str">
        <f>INDEX(Variables[Variable],MATCH(Systematic[[#This Row],[VariableIndex]],Variables[Index],0))</f>
        <v>FCR (mt: ROX-corr.)</v>
      </c>
      <c r="G5202" s="134">
        <f>Systematic[[#This Row],[Sample]]*1000000+Systematic[[#This Row],[SubSample]]*10000+Systematic[[#This Row],[VariableIndex]]</f>
        <v>14020007</v>
      </c>
      <c r="H5202" s="134">
        <f>Systematic[[#This Row],[SampleVariableLabel]]+100*Systematic[[#This Row],[State]]</f>
        <v>14020007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14</v>
      </c>
      <c r="B5203" s="1">
        <f t="shared" si="244"/>
        <v>2</v>
      </c>
      <c r="C5203" s="1">
        <f>IF(Systematic[[#This Row],[VariableIndex]]&gt;1,C5202,IF(C5202+1=StepsPerSubsample,0,C5202+1))</f>
        <v>1</v>
      </c>
      <c r="D5203" s="1">
        <f t="shared" si="245"/>
        <v>1</v>
      </c>
      <c r="E5203" s="1" t="str">
        <f>INDEX(Protocol[Mark],MATCH(C5203,Protocol[Step],0))</f>
        <v>2P10</v>
      </c>
      <c r="F5203" s="151" t="str">
        <f>INDEX(Variables[Variable],MATCH(Systematic[[#This Row],[VariableIndex]],Variables[Index],0))</f>
        <v>O2 concentration</v>
      </c>
      <c r="G5203" s="134">
        <f>Systematic[[#This Row],[Sample]]*1000000+Systematic[[#This Row],[SubSample]]*10000+Systematic[[#This Row],[VariableIndex]]</f>
        <v>14020001</v>
      </c>
      <c r="H5203" s="134">
        <f>Systematic[[#This Row],[SampleVariableLabel]]+100*Systematic[[#This Row],[State]]</f>
        <v>14020101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14</v>
      </c>
      <c r="B5204" s="1">
        <f t="shared" si="244"/>
        <v>2</v>
      </c>
      <c r="C5204" s="1">
        <f>IF(Systematic[[#This Row],[VariableIndex]]&gt;1,C5203,IF(C5203+1=StepsPerSubsample,0,C5203+1))</f>
        <v>1</v>
      </c>
      <c r="D5204" s="1">
        <f t="shared" si="245"/>
        <v>2</v>
      </c>
      <c r="E5204" s="1" t="str">
        <f>INDEX(Protocol[Mark],MATCH(C5204,Protocol[Step],0))</f>
        <v>2P10</v>
      </c>
      <c r="F5204" s="151" t="str">
        <f>INDEX(Variables[Variable],MATCH(Systematic[[#This Row],[VariableIndex]],Variables[Index],0))</f>
        <v>O2 flux per volume</v>
      </c>
      <c r="G5204" s="134">
        <f>Systematic[[#This Row],[Sample]]*1000000+Systematic[[#This Row],[SubSample]]*10000+Systematic[[#This Row],[VariableIndex]]</f>
        <v>14020002</v>
      </c>
      <c r="H5204" s="134">
        <f>Systematic[[#This Row],[SampleVariableLabel]]+100*Systematic[[#This Row],[State]]</f>
        <v>14020102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14</v>
      </c>
      <c r="B5205" s="1">
        <f t="shared" si="244"/>
        <v>2</v>
      </c>
      <c r="C5205" s="1">
        <f>IF(Systematic[[#This Row],[VariableIndex]]&gt;1,C5204,IF(C5204+1=StepsPerSubsample,0,C5204+1))</f>
        <v>1</v>
      </c>
      <c r="D5205" s="1">
        <f t="shared" si="245"/>
        <v>3</v>
      </c>
      <c r="E5205" s="1" t="str">
        <f>INDEX(Protocol[Mark],MATCH(C5205,Protocol[Step],0))</f>
        <v>2P10</v>
      </c>
      <c r="F5205" s="151" t="str">
        <f>INDEX(Variables[Variable],MATCH(Systematic[[#This Row],[VariableIndex]],Variables[Index],0))</f>
        <v>Specific flux</v>
      </c>
      <c r="G5205" s="134">
        <f>Systematic[[#This Row],[Sample]]*1000000+Systematic[[#This Row],[SubSample]]*10000+Systematic[[#This Row],[VariableIndex]]</f>
        <v>14020003</v>
      </c>
      <c r="H5205" s="134">
        <f>Systematic[[#This Row],[SampleVariableLabel]]+100*Systematic[[#This Row],[State]]</f>
        <v>14020103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14</v>
      </c>
      <c r="B5206" s="1">
        <f t="shared" si="244"/>
        <v>2</v>
      </c>
      <c r="C5206" s="1">
        <f>IF(Systematic[[#This Row],[VariableIndex]]&gt;1,C5205,IF(C5205+1=StepsPerSubsample,0,C5205+1))</f>
        <v>1</v>
      </c>
      <c r="D5206" s="1">
        <f t="shared" si="245"/>
        <v>4</v>
      </c>
      <c r="E5206" s="1" t="str">
        <f>INDEX(Protocol[Mark],MATCH(C5206,Protocol[Step],0))</f>
        <v>2P10</v>
      </c>
      <c r="F5206" s="151" t="str">
        <f>INDEX(Variables[Variable],MATCH(Systematic[[#This Row],[VariableIndex]],Variables[Index],0))</f>
        <v>Flux control ratio</v>
      </c>
      <c r="G5206" s="134">
        <f>Systematic[[#This Row],[Sample]]*1000000+Systematic[[#This Row],[SubSample]]*10000+Systematic[[#This Row],[VariableIndex]]</f>
        <v>14020004</v>
      </c>
      <c r="H5206" s="134">
        <f>Systematic[[#This Row],[SampleVariableLabel]]+100*Systematic[[#This Row],[State]]</f>
        <v>14020104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14</v>
      </c>
      <c r="B5207" s="1">
        <f t="shared" si="244"/>
        <v>2</v>
      </c>
      <c r="C5207" s="1">
        <f>IF(Systematic[[#This Row],[VariableIndex]]&gt;1,C5206,IF(C5206+1=StepsPerSubsample,0,C5206+1))</f>
        <v>1</v>
      </c>
      <c r="D5207" s="1">
        <f t="shared" si="245"/>
        <v>5</v>
      </c>
      <c r="E5207" s="1" t="str">
        <f>INDEX(Protocol[Mark],MATCH(C5207,Protocol[Step],0))</f>
        <v>2P10</v>
      </c>
      <c r="F5207" s="151" t="str">
        <f>INDEX(Variables[Variable],MATCH(Systematic[[#This Row],[VariableIndex]],Variables[Index],0))</f>
        <v>Specific flux (mt)</v>
      </c>
      <c r="G5207" s="134">
        <f>Systematic[[#This Row],[Sample]]*1000000+Systematic[[#This Row],[SubSample]]*10000+Systematic[[#This Row],[VariableIndex]]</f>
        <v>14020005</v>
      </c>
      <c r="H5207" s="134">
        <f>Systematic[[#This Row],[SampleVariableLabel]]+100*Systematic[[#This Row],[State]]</f>
        <v>14020105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14</v>
      </c>
      <c r="B5208" s="1">
        <f t="shared" si="244"/>
        <v>2</v>
      </c>
      <c r="C5208" s="1">
        <f>IF(Systematic[[#This Row],[VariableIndex]]&gt;1,C5207,IF(C5207+1=StepsPerSubsample,0,C5207+1))</f>
        <v>1</v>
      </c>
      <c r="D5208" s="1">
        <f t="shared" si="245"/>
        <v>6</v>
      </c>
      <c r="E5208" s="1" t="str">
        <f>INDEX(Protocol[Mark],MATCH(C5208,Protocol[Step],0))</f>
        <v>2P10</v>
      </c>
      <c r="F5208" s="151" t="str">
        <f>INDEX(Variables[Variable],MATCH(Systematic[[#This Row],[VariableIndex]],Variables[Index],0))</f>
        <v>FCR (mt: ROX-corr.)</v>
      </c>
      <c r="G5208" s="134">
        <f>Systematic[[#This Row],[Sample]]*1000000+Systematic[[#This Row],[SubSample]]*10000+Systematic[[#This Row],[VariableIndex]]</f>
        <v>14020006</v>
      </c>
      <c r="H5208" s="134">
        <f>Systematic[[#This Row],[SampleVariableLabel]]+100*Systematic[[#This Row],[State]]</f>
        <v>14020106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14</v>
      </c>
      <c r="B5209" s="1">
        <f t="shared" si="244"/>
        <v>2</v>
      </c>
      <c r="C5209" s="1">
        <f>IF(Systematic[[#This Row],[VariableIndex]]&gt;1,C5208,IF(C5208+1=StepsPerSubsample,0,C5208+1))</f>
        <v>1</v>
      </c>
      <c r="D5209" s="1">
        <f t="shared" si="245"/>
        <v>7</v>
      </c>
      <c r="E5209" s="1" t="str">
        <f>INDEX(Protocol[Mark],MATCH(C5209,Protocol[Step],0))</f>
        <v>2P10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14020007</v>
      </c>
      <c r="H5209" s="134">
        <f>Systematic[[#This Row],[SampleVariableLabel]]+100*Systematic[[#This Row],[State]]</f>
        <v>14020107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14</v>
      </c>
      <c r="B5210" s="1">
        <f t="shared" si="244"/>
        <v>2</v>
      </c>
      <c r="C5210" s="1">
        <f>IF(Systematic[[#This Row],[VariableIndex]]&gt;1,C5209,IF(C5209+1=StepsPerSubsample,0,C5209+1))</f>
        <v>2</v>
      </c>
      <c r="D5210" s="1">
        <f t="shared" si="245"/>
        <v>1</v>
      </c>
      <c r="E5210" s="1" t="str">
        <f>INDEX(Protocol[Mark],MATCH(C5210,Protocol[Step],0))</f>
        <v>3Omy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14020001</v>
      </c>
      <c r="H5210" s="134">
        <f>Systematic[[#This Row],[SampleVariableLabel]]+100*Systematic[[#This Row],[State]]</f>
        <v>14020201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14</v>
      </c>
      <c r="B5211" s="1">
        <f t="shared" si="244"/>
        <v>2</v>
      </c>
      <c r="C5211" s="1">
        <f>IF(Systematic[[#This Row],[VariableIndex]]&gt;1,C5210,IF(C5210+1=StepsPerSubsample,0,C5210+1))</f>
        <v>2</v>
      </c>
      <c r="D5211" s="1">
        <f t="shared" si="245"/>
        <v>2</v>
      </c>
      <c r="E5211" s="1" t="str">
        <f>INDEX(Protocol[Mark],MATCH(C5211,Protocol[Step],0))</f>
        <v>3Omy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14020002</v>
      </c>
      <c r="H5211" s="134">
        <f>Systematic[[#This Row],[SampleVariableLabel]]+100*Systematic[[#This Row],[State]]</f>
        <v>14020202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14</v>
      </c>
      <c r="B5212" s="1">
        <f t="shared" si="244"/>
        <v>2</v>
      </c>
      <c r="C5212" s="1">
        <f>IF(Systematic[[#This Row],[VariableIndex]]&gt;1,C5211,IF(C5211+1=StepsPerSubsample,0,C5211+1))</f>
        <v>2</v>
      </c>
      <c r="D5212" s="1">
        <f t="shared" si="245"/>
        <v>3</v>
      </c>
      <c r="E5212" s="1" t="str">
        <f>INDEX(Protocol[Mark],MATCH(C5212,Protocol[Step],0))</f>
        <v>3Omy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14020003</v>
      </c>
      <c r="H5212" s="134">
        <f>Systematic[[#This Row],[SampleVariableLabel]]+100*Systematic[[#This Row],[State]]</f>
        <v>14020203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14</v>
      </c>
      <c r="B5213" s="1">
        <f t="shared" si="244"/>
        <v>2</v>
      </c>
      <c r="C5213" s="1">
        <f>IF(Systematic[[#This Row],[VariableIndex]]&gt;1,C5212,IF(C5212+1=StepsPerSubsample,0,C5212+1))</f>
        <v>2</v>
      </c>
      <c r="D5213" s="1">
        <f t="shared" si="245"/>
        <v>4</v>
      </c>
      <c r="E5213" s="1" t="str">
        <f>INDEX(Protocol[Mark],MATCH(C5213,Protocol[Step],0))</f>
        <v>3Omy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14020004</v>
      </c>
      <c r="H5213" s="134">
        <f>Systematic[[#This Row],[SampleVariableLabel]]+100*Systematic[[#This Row],[State]]</f>
        <v>14020204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14</v>
      </c>
      <c r="B5214" s="1">
        <f t="shared" si="244"/>
        <v>2</v>
      </c>
      <c r="C5214" s="1">
        <f>IF(Systematic[[#This Row],[VariableIndex]]&gt;1,C5213,IF(C5213+1=StepsPerSubsample,0,C5213+1))</f>
        <v>2</v>
      </c>
      <c r="D5214" s="1">
        <f t="shared" si="245"/>
        <v>5</v>
      </c>
      <c r="E5214" s="1" t="str">
        <f>INDEX(Protocol[Mark],MATCH(C5214,Protocol[Step],0))</f>
        <v>3Omy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14020005</v>
      </c>
      <c r="H5214" s="134">
        <f>Systematic[[#This Row],[SampleVariableLabel]]+100*Systematic[[#This Row],[State]]</f>
        <v>14020205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14</v>
      </c>
      <c r="B5215" s="1">
        <f t="shared" si="244"/>
        <v>2</v>
      </c>
      <c r="C5215" s="1">
        <f>IF(Systematic[[#This Row],[VariableIndex]]&gt;1,C5214,IF(C5214+1=StepsPerSubsample,0,C5214+1))</f>
        <v>2</v>
      </c>
      <c r="D5215" s="1">
        <f t="shared" si="245"/>
        <v>6</v>
      </c>
      <c r="E5215" s="1" t="str">
        <f>INDEX(Protocol[Mark],MATCH(C5215,Protocol[Step],0))</f>
        <v>3Omy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14020006</v>
      </c>
      <c r="H5215" s="134">
        <f>Systematic[[#This Row],[SampleVariableLabel]]+100*Systematic[[#This Row],[State]]</f>
        <v>14020206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14</v>
      </c>
      <c r="B5216" s="1">
        <f t="shared" si="244"/>
        <v>2</v>
      </c>
      <c r="C5216" s="1">
        <f>IF(Systematic[[#This Row],[VariableIndex]]&gt;1,C5215,IF(C5215+1=StepsPerSubsample,0,C5215+1))</f>
        <v>2</v>
      </c>
      <c r="D5216" s="1">
        <f t="shared" si="245"/>
        <v>7</v>
      </c>
      <c r="E5216" s="1" t="str">
        <f>INDEX(Protocol[Mark],MATCH(C5216,Protocol[Step],0))</f>
        <v>3Omy</v>
      </c>
      <c r="F5216" s="151" t="str">
        <f>INDEX(Variables[Variable],MATCH(Systematic[[#This Row],[VariableIndex]],Variables[Index],0))</f>
        <v>FCR (mt: ROX-corr.)</v>
      </c>
      <c r="G5216" s="134">
        <f>Systematic[[#This Row],[Sample]]*1000000+Systematic[[#This Row],[SubSample]]*10000+Systematic[[#This Row],[VariableIndex]]</f>
        <v>14020007</v>
      </c>
      <c r="H5216" s="134">
        <f>Systematic[[#This Row],[SampleVariableLabel]]+100*Systematic[[#This Row],[State]]</f>
        <v>14020207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14</v>
      </c>
      <c r="B5217" s="1">
        <f t="shared" si="244"/>
        <v>2</v>
      </c>
      <c r="C5217" s="1">
        <f>IF(Systematic[[#This Row],[VariableIndex]]&gt;1,C5216,IF(C5216+1=StepsPerSubsample,0,C5216+1))</f>
        <v>3</v>
      </c>
      <c r="D5217" s="1">
        <f t="shared" si="245"/>
        <v>1</v>
      </c>
      <c r="E5217" s="1" t="str">
        <f>INDEX(Protocol[Mark],MATCH(C5217,Protocol[Step],0))</f>
        <v>4U</v>
      </c>
      <c r="F5217" s="151" t="str">
        <f>INDEX(Variables[Variable],MATCH(Systematic[[#This Row],[VariableIndex]],Variables[Index],0))</f>
        <v>O2 concentration</v>
      </c>
      <c r="G5217" s="134">
        <f>Systematic[[#This Row],[Sample]]*1000000+Systematic[[#This Row],[SubSample]]*10000+Systematic[[#This Row],[VariableIndex]]</f>
        <v>14020001</v>
      </c>
      <c r="H5217" s="134">
        <f>Systematic[[#This Row],[SampleVariableLabel]]+100*Systematic[[#This Row],[State]]</f>
        <v>14020301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14</v>
      </c>
      <c r="B5218" s="1">
        <f t="shared" si="244"/>
        <v>2</v>
      </c>
      <c r="C5218" s="1">
        <f>IF(Systematic[[#This Row],[VariableIndex]]&gt;1,C5217,IF(C5217+1=StepsPerSubsample,0,C5217+1))</f>
        <v>3</v>
      </c>
      <c r="D5218" s="1">
        <f t="shared" si="245"/>
        <v>2</v>
      </c>
      <c r="E5218" s="1" t="str">
        <f>INDEX(Protocol[Mark],MATCH(C5218,Protocol[Step],0))</f>
        <v>4U</v>
      </c>
      <c r="F5218" s="151" t="str">
        <f>INDEX(Variables[Variable],MATCH(Systematic[[#This Row],[VariableIndex]],Variables[Index],0))</f>
        <v>O2 flux per volume</v>
      </c>
      <c r="G5218" s="134">
        <f>Systematic[[#This Row],[Sample]]*1000000+Systematic[[#This Row],[SubSample]]*10000+Systematic[[#This Row],[VariableIndex]]</f>
        <v>14020002</v>
      </c>
      <c r="H5218" s="134">
        <f>Systematic[[#This Row],[SampleVariableLabel]]+100*Systematic[[#This Row],[State]]</f>
        <v>14020302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14</v>
      </c>
      <c r="B5219" s="1">
        <f t="shared" si="244"/>
        <v>2</v>
      </c>
      <c r="C5219" s="1">
        <f>IF(Systematic[[#This Row],[VariableIndex]]&gt;1,C5218,IF(C5218+1=StepsPerSubsample,0,C5218+1))</f>
        <v>3</v>
      </c>
      <c r="D5219" s="1">
        <f t="shared" si="245"/>
        <v>3</v>
      </c>
      <c r="E5219" s="1" t="str">
        <f>INDEX(Protocol[Mark],MATCH(C5219,Protocol[Step],0))</f>
        <v>4U</v>
      </c>
      <c r="F5219" s="151" t="str">
        <f>INDEX(Variables[Variable],MATCH(Systematic[[#This Row],[VariableIndex]],Variables[Index],0))</f>
        <v>Specific flux</v>
      </c>
      <c r="G5219" s="134">
        <f>Systematic[[#This Row],[Sample]]*1000000+Systematic[[#This Row],[SubSample]]*10000+Systematic[[#This Row],[VariableIndex]]</f>
        <v>14020003</v>
      </c>
      <c r="H5219" s="134">
        <f>Systematic[[#This Row],[SampleVariableLabel]]+100*Systematic[[#This Row],[State]]</f>
        <v>14020303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14</v>
      </c>
      <c r="B5220" s="1">
        <f t="shared" si="244"/>
        <v>2</v>
      </c>
      <c r="C5220" s="1">
        <f>IF(Systematic[[#This Row],[VariableIndex]]&gt;1,C5219,IF(C5219+1=StepsPerSubsample,0,C5219+1))</f>
        <v>3</v>
      </c>
      <c r="D5220" s="1">
        <f t="shared" si="245"/>
        <v>4</v>
      </c>
      <c r="E5220" s="1" t="str">
        <f>INDEX(Protocol[Mark],MATCH(C5220,Protocol[Step],0))</f>
        <v>4U</v>
      </c>
      <c r="F5220" s="151" t="str">
        <f>INDEX(Variables[Variable],MATCH(Systematic[[#This Row],[VariableIndex]],Variables[Index],0))</f>
        <v>Flux control ratio</v>
      </c>
      <c r="G5220" s="134">
        <f>Systematic[[#This Row],[Sample]]*1000000+Systematic[[#This Row],[SubSample]]*10000+Systematic[[#This Row],[VariableIndex]]</f>
        <v>14020004</v>
      </c>
      <c r="H5220" s="134">
        <f>Systematic[[#This Row],[SampleVariableLabel]]+100*Systematic[[#This Row],[State]]</f>
        <v>14020304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14</v>
      </c>
      <c r="B5221" s="1">
        <f t="shared" si="244"/>
        <v>2</v>
      </c>
      <c r="C5221" s="1">
        <f>IF(Systematic[[#This Row],[VariableIndex]]&gt;1,C5220,IF(C5220+1=StepsPerSubsample,0,C5220+1))</f>
        <v>3</v>
      </c>
      <c r="D5221" s="1">
        <f t="shared" si="245"/>
        <v>5</v>
      </c>
      <c r="E5221" s="1" t="str">
        <f>INDEX(Protocol[Mark],MATCH(C5221,Protocol[Step],0))</f>
        <v>4U</v>
      </c>
      <c r="F5221" s="151" t="str">
        <f>INDEX(Variables[Variable],MATCH(Systematic[[#This Row],[VariableIndex]],Variables[Index],0))</f>
        <v>Specific flux (mt)</v>
      </c>
      <c r="G5221" s="134">
        <f>Systematic[[#This Row],[Sample]]*1000000+Systematic[[#This Row],[SubSample]]*10000+Systematic[[#This Row],[VariableIndex]]</f>
        <v>14020005</v>
      </c>
      <c r="H5221" s="134">
        <f>Systematic[[#This Row],[SampleVariableLabel]]+100*Systematic[[#This Row],[State]]</f>
        <v>14020305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14</v>
      </c>
      <c r="B5222" s="1">
        <f t="shared" si="244"/>
        <v>2</v>
      </c>
      <c r="C5222" s="1">
        <f>IF(Systematic[[#This Row],[VariableIndex]]&gt;1,C5221,IF(C5221+1=StepsPerSubsample,0,C5221+1))</f>
        <v>3</v>
      </c>
      <c r="D5222" s="1">
        <f t="shared" si="245"/>
        <v>6</v>
      </c>
      <c r="E5222" s="1" t="str">
        <f>INDEX(Protocol[Mark],MATCH(C5222,Protocol[Step],0))</f>
        <v>4U</v>
      </c>
      <c r="F5222" s="151" t="str">
        <f>INDEX(Variables[Variable],MATCH(Systematic[[#This Row],[VariableIndex]],Variables[Index],0))</f>
        <v>FCR (mt: ROX-corr.)</v>
      </c>
      <c r="G5222" s="134">
        <f>Systematic[[#This Row],[Sample]]*1000000+Systematic[[#This Row],[SubSample]]*10000+Systematic[[#This Row],[VariableIndex]]</f>
        <v>14020006</v>
      </c>
      <c r="H5222" s="134">
        <f>Systematic[[#This Row],[SampleVariableLabel]]+100*Systematic[[#This Row],[State]]</f>
        <v>14020306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14</v>
      </c>
      <c r="B5223" s="1">
        <f t="shared" si="244"/>
        <v>2</v>
      </c>
      <c r="C5223" s="1">
        <f>IF(Systematic[[#This Row],[VariableIndex]]&gt;1,C5222,IF(C5222+1=StepsPerSubsample,0,C5222+1))</f>
        <v>3</v>
      </c>
      <c r="D5223" s="1">
        <f t="shared" si="245"/>
        <v>7</v>
      </c>
      <c r="E5223" s="1" t="str">
        <f>INDEX(Protocol[Mark],MATCH(C5223,Protocol[Step],0))</f>
        <v>4U</v>
      </c>
      <c r="F5223" s="151" t="str">
        <f>INDEX(Variables[Variable],MATCH(Systematic[[#This Row],[VariableIndex]],Variables[Index],0))</f>
        <v>FCR (mt: ROX-corr.)</v>
      </c>
      <c r="G5223" s="134">
        <f>Systematic[[#This Row],[Sample]]*1000000+Systematic[[#This Row],[SubSample]]*10000+Systematic[[#This Row],[VariableIndex]]</f>
        <v>14020007</v>
      </c>
      <c r="H5223" s="134">
        <f>Systematic[[#This Row],[SampleVariableLabel]]+100*Systematic[[#This Row],[State]]</f>
        <v>14020307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14</v>
      </c>
      <c r="B5224" s="1">
        <f t="shared" si="244"/>
        <v>2</v>
      </c>
      <c r="C5224" s="1">
        <f>IF(Systematic[[#This Row],[VariableIndex]]&gt;1,C5223,IF(C5223+1=StepsPerSubsample,0,C5223+1))</f>
        <v>4</v>
      </c>
      <c r="D5224" s="1">
        <f t="shared" si="245"/>
        <v>1</v>
      </c>
      <c r="E5224" s="1" t="str">
        <f>INDEX(Protocol[Mark],MATCH(C5224,Protocol[Step],0))</f>
        <v>5Glc</v>
      </c>
      <c r="F5224" s="151" t="str">
        <f>INDEX(Variables[Variable],MATCH(Systematic[[#This Row],[VariableIndex]],Variables[Index],0))</f>
        <v>O2 concentration</v>
      </c>
      <c r="G5224" s="134">
        <f>Systematic[[#This Row],[Sample]]*1000000+Systematic[[#This Row],[SubSample]]*10000+Systematic[[#This Row],[VariableIndex]]</f>
        <v>14020001</v>
      </c>
      <c r="H5224" s="134">
        <f>Systematic[[#This Row],[SampleVariableLabel]]+100*Systematic[[#This Row],[State]]</f>
        <v>14020401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14</v>
      </c>
      <c r="B5225" s="1">
        <f t="shared" ref="B5225:B5288" si="247">IF(OR(C5225&gt;0,D5225&gt;1),B5224,IF(B5224=SubsamplesPerSample,1,B5224+1))</f>
        <v>2</v>
      </c>
      <c r="C5225" s="1">
        <f>IF(Systematic[[#This Row],[VariableIndex]]&gt;1,C5224,IF(C5224+1=StepsPerSubsample,0,C5224+1))</f>
        <v>4</v>
      </c>
      <c r="D5225" s="1">
        <f t="shared" si="245"/>
        <v>2</v>
      </c>
      <c r="E5225" s="1" t="str">
        <f>INDEX(Protocol[Mark],MATCH(C5225,Protocol[Step],0))</f>
        <v>5Glc</v>
      </c>
      <c r="F5225" s="151" t="str">
        <f>INDEX(Variables[Variable],MATCH(Systematic[[#This Row],[VariableIndex]],Variables[Index],0))</f>
        <v>O2 flux per volume</v>
      </c>
      <c r="G5225" s="134">
        <f>Systematic[[#This Row],[Sample]]*1000000+Systematic[[#This Row],[SubSample]]*10000+Systematic[[#This Row],[VariableIndex]]</f>
        <v>14020002</v>
      </c>
      <c r="H5225" s="134">
        <f>Systematic[[#This Row],[SampleVariableLabel]]+100*Systematic[[#This Row],[State]]</f>
        <v>14020402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14</v>
      </c>
      <c r="B5226" s="1">
        <f t="shared" si="247"/>
        <v>2</v>
      </c>
      <c r="C5226" s="1">
        <f>IF(Systematic[[#This Row],[VariableIndex]]&gt;1,C5225,IF(C5225+1=StepsPerSubsample,0,C5225+1))</f>
        <v>4</v>
      </c>
      <c r="D5226" s="1">
        <f t="shared" si="245"/>
        <v>3</v>
      </c>
      <c r="E5226" s="1" t="str">
        <f>INDEX(Protocol[Mark],MATCH(C5226,Protocol[Step],0))</f>
        <v>5Glc</v>
      </c>
      <c r="F5226" s="151" t="str">
        <f>INDEX(Variables[Variable],MATCH(Systematic[[#This Row],[VariableIndex]],Variables[Index],0))</f>
        <v>Specific flux</v>
      </c>
      <c r="G5226" s="134">
        <f>Systematic[[#This Row],[Sample]]*1000000+Systematic[[#This Row],[SubSample]]*10000+Systematic[[#This Row],[VariableIndex]]</f>
        <v>14020003</v>
      </c>
      <c r="H5226" s="134">
        <f>Systematic[[#This Row],[SampleVariableLabel]]+100*Systematic[[#This Row],[State]]</f>
        <v>14020403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14</v>
      </c>
      <c r="B5227" s="1">
        <f t="shared" si="247"/>
        <v>2</v>
      </c>
      <c r="C5227" s="1">
        <f>IF(Systematic[[#This Row],[VariableIndex]]&gt;1,C5226,IF(C5226+1=StepsPerSubsample,0,C5226+1))</f>
        <v>4</v>
      </c>
      <c r="D5227" s="1">
        <f t="shared" si="245"/>
        <v>4</v>
      </c>
      <c r="E5227" s="1" t="str">
        <f>INDEX(Protocol[Mark],MATCH(C5227,Protocol[Step],0))</f>
        <v>5Glc</v>
      </c>
      <c r="F5227" s="151" t="str">
        <f>INDEX(Variables[Variable],MATCH(Systematic[[#This Row],[VariableIndex]],Variables[Index],0))</f>
        <v>Flux control ratio</v>
      </c>
      <c r="G5227" s="134">
        <f>Systematic[[#This Row],[Sample]]*1000000+Systematic[[#This Row],[SubSample]]*10000+Systematic[[#This Row],[VariableIndex]]</f>
        <v>14020004</v>
      </c>
      <c r="H5227" s="134">
        <f>Systematic[[#This Row],[SampleVariableLabel]]+100*Systematic[[#This Row],[State]]</f>
        <v>14020404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14</v>
      </c>
      <c r="B5228" s="1">
        <f t="shared" si="247"/>
        <v>2</v>
      </c>
      <c r="C5228" s="1">
        <f>IF(Systematic[[#This Row],[VariableIndex]]&gt;1,C5227,IF(C5227+1=StepsPerSubsample,0,C5227+1))</f>
        <v>4</v>
      </c>
      <c r="D5228" s="1">
        <f t="shared" si="245"/>
        <v>5</v>
      </c>
      <c r="E5228" s="1" t="str">
        <f>INDEX(Protocol[Mark],MATCH(C5228,Protocol[Step],0))</f>
        <v>5Glc</v>
      </c>
      <c r="F5228" s="151" t="str">
        <f>INDEX(Variables[Variable],MATCH(Systematic[[#This Row],[VariableIndex]],Variables[Index],0))</f>
        <v>Specific flux (mt)</v>
      </c>
      <c r="G5228" s="134">
        <f>Systematic[[#This Row],[Sample]]*1000000+Systematic[[#This Row],[SubSample]]*10000+Systematic[[#This Row],[VariableIndex]]</f>
        <v>14020005</v>
      </c>
      <c r="H5228" s="134">
        <f>Systematic[[#This Row],[SampleVariableLabel]]+100*Systematic[[#This Row],[State]]</f>
        <v>14020405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14</v>
      </c>
      <c r="B5229" s="1">
        <f t="shared" si="247"/>
        <v>2</v>
      </c>
      <c r="C5229" s="1">
        <f>IF(Systematic[[#This Row],[VariableIndex]]&gt;1,C5228,IF(C5228+1=StepsPerSubsample,0,C5228+1))</f>
        <v>4</v>
      </c>
      <c r="D5229" s="1">
        <f t="shared" si="245"/>
        <v>6</v>
      </c>
      <c r="E5229" s="1" t="str">
        <f>INDEX(Protocol[Mark],MATCH(C5229,Protocol[Step],0))</f>
        <v>5Glc</v>
      </c>
      <c r="F5229" s="151" t="str">
        <f>INDEX(Variables[Variable],MATCH(Systematic[[#This Row],[VariableIndex]],Variables[Index],0))</f>
        <v>FCR (mt: ROX-corr.)</v>
      </c>
      <c r="G5229" s="134">
        <f>Systematic[[#This Row],[Sample]]*1000000+Systematic[[#This Row],[SubSample]]*10000+Systematic[[#This Row],[VariableIndex]]</f>
        <v>14020006</v>
      </c>
      <c r="H5229" s="134">
        <f>Systematic[[#This Row],[SampleVariableLabel]]+100*Systematic[[#This Row],[State]]</f>
        <v>14020406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14</v>
      </c>
      <c r="B5230" s="1">
        <f t="shared" si="247"/>
        <v>2</v>
      </c>
      <c r="C5230" s="1">
        <f>IF(Systematic[[#This Row],[VariableIndex]]&gt;1,C5229,IF(C5229+1=StepsPerSubsample,0,C5229+1))</f>
        <v>4</v>
      </c>
      <c r="D5230" s="1">
        <f t="shared" si="245"/>
        <v>7</v>
      </c>
      <c r="E5230" s="1" t="str">
        <f>INDEX(Protocol[Mark],MATCH(C5230,Protocol[Step],0))</f>
        <v>5Glc</v>
      </c>
      <c r="F5230" s="151" t="str">
        <f>INDEX(Variables[Variable],MATCH(Systematic[[#This Row],[VariableIndex]],Variables[Index],0))</f>
        <v>FCR (mt: ROX-corr.)</v>
      </c>
      <c r="G5230" s="134">
        <f>Systematic[[#This Row],[Sample]]*1000000+Systematic[[#This Row],[SubSample]]*10000+Systematic[[#This Row],[VariableIndex]]</f>
        <v>14020007</v>
      </c>
      <c r="H5230" s="134">
        <f>Systematic[[#This Row],[SampleVariableLabel]]+100*Systematic[[#This Row],[State]]</f>
        <v>14020407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14</v>
      </c>
      <c r="B5231" s="1">
        <f t="shared" si="247"/>
        <v>2</v>
      </c>
      <c r="C5231" s="1">
        <f>IF(Systematic[[#This Row],[VariableIndex]]&gt;1,C5230,IF(C5230+1=StepsPerSubsample,0,C5230+1))</f>
        <v>5</v>
      </c>
      <c r="D5231" s="1">
        <f t="shared" si="245"/>
        <v>1</v>
      </c>
      <c r="E5231" s="1" t="str">
        <f>INDEX(Protocol[Mark],MATCH(C5231,Protocol[Step],0))</f>
        <v>6M2</v>
      </c>
      <c r="F5231" s="151" t="str">
        <f>INDEX(Variables[Variable],MATCH(Systematic[[#This Row],[VariableIndex]],Variables[Index],0))</f>
        <v>O2 concentration</v>
      </c>
      <c r="G5231" s="134">
        <f>Systematic[[#This Row],[Sample]]*1000000+Systematic[[#This Row],[SubSample]]*10000+Systematic[[#This Row],[VariableIndex]]</f>
        <v>14020001</v>
      </c>
      <c r="H5231" s="134">
        <f>Systematic[[#This Row],[SampleVariableLabel]]+100*Systematic[[#This Row],[State]]</f>
        <v>14020501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14</v>
      </c>
      <c r="B5232" s="1">
        <f t="shared" si="247"/>
        <v>2</v>
      </c>
      <c r="C5232" s="1">
        <f>IF(Systematic[[#This Row],[VariableIndex]]&gt;1,C5231,IF(C5231+1=StepsPerSubsample,0,C5231+1))</f>
        <v>5</v>
      </c>
      <c r="D5232" s="1">
        <f t="shared" si="245"/>
        <v>2</v>
      </c>
      <c r="E5232" s="1" t="str">
        <f>INDEX(Protocol[Mark],MATCH(C5232,Protocol[Step],0))</f>
        <v>6M2</v>
      </c>
      <c r="F5232" s="151" t="str">
        <f>INDEX(Variables[Variable],MATCH(Systematic[[#This Row],[VariableIndex]],Variables[Index],0))</f>
        <v>O2 flux per volume</v>
      </c>
      <c r="G5232" s="134">
        <f>Systematic[[#This Row],[Sample]]*1000000+Systematic[[#This Row],[SubSample]]*10000+Systematic[[#This Row],[VariableIndex]]</f>
        <v>14020002</v>
      </c>
      <c r="H5232" s="134">
        <f>Systematic[[#This Row],[SampleVariableLabel]]+100*Systematic[[#This Row],[State]]</f>
        <v>14020502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14</v>
      </c>
      <c r="B5233" s="1">
        <f t="shared" si="247"/>
        <v>2</v>
      </c>
      <c r="C5233" s="1">
        <f>IF(Systematic[[#This Row],[VariableIndex]]&gt;1,C5232,IF(C5232+1=StepsPerSubsample,0,C5232+1))</f>
        <v>5</v>
      </c>
      <c r="D5233" s="1">
        <f t="shared" si="245"/>
        <v>3</v>
      </c>
      <c r="E5233" s="1" t="str">
        <f>INDEX(Protocol[Mark],MATCH(C5233,Protocol[Step],0))</f>
        <v>6M2</v>
      </c>
      <c r="F5233" s="151" t="str">
        <f>INDEX(Variables[Variable],MATCH(Systematic[[#This Row],[VariableIndex]],Variables[Index],0))</f>
        <v>Specific flux</v>
      </c>
      <c r="G5233" s="134">
        <f>Systematic[[#This Row],[Sample]]*1000000+Systematic[[#This Row],[SubSample]]*10000+Systematic[[#This Row],[VariableIndex]]</f>
        <v>14020003</v>
      </c>
      <c r="H5233" s="134">
        <f>Systematic[[#This Row],[SampleVariableLabel]]+100*Systematic[[#This Row],[State]]</f>
        <v>14020503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14</v>
      </c>
      <c r="B5234" s="1">
        <f t="shared" si="247"/>
        <v>2</v>
      </c>
      <c r="C5234" s="1">
        <f>IF(Systematic[[#This Row],[VariableIndex]]&gt;1,C5233,IF(C5233+1=StepsPerSubsample,0,C5233+1))</f>
        <v>5</v>
      </c>
      <c r="D5234" s="1">
        <f t="shared" si="245"/>
        <v>4</v>
      </c>
      <c r="E5234" s="1" t="str">
        <f>INDEX(Protocol[Mark],MATCH(C5234,Protocol[Step],0))</f>
        <v>6M2</v>
      </c>
      <c r="F5234" s="151" t="str">
        <f>INDEX(Variables[Variable],MATCH(Systematic[[#This Row],[VariableIndex]],Variables[Index],0))</f>
        <v>Flux control ratio</v>
      </c>
      <c r="G5234" s="134">
        <f>Systematic[[#This Row],[Sample]]*1000000+Systematic[[#This Row],[SubSample]]*10000+Systematic[[#This Row],[VariableIndex]]</f>
        <v>14020004</v>
      </c>
      <c r="H5234" s="134">
        <f>Systematic[[#This Row],[SampleVariableLabel]]+100*Systematic[[#This Row],[State]]</f>
        <v>14020504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14</v>
      </c>
      <c r="B5235" s="1">
        <f t="shared" si="247"/>
        <v>2</v>
      </c>
      <c r="C5235" s="1">
        <f>IF(Systematic[[#This Row],[VariableIndex]]&gt;1,C5234,IF(C5234+1=StepsPerSubsample,0,C5234+1))</f>
        <v>5</v>
      </c>
      <c r="D5235" s="1">
        <f t="shared" si="245"/>
        <v>5</v>
      </c>
      <c r="E5235" s="1" t="str">
        <f>INDEX(Protocol[Mark],MATCH(C5235,Protocol[Step],0))</f>
        <v>6M2</v>
      </c>
      <c r="F5235" s="151" t="str">
        <f>INDEX(Variables[Variable],MATCH(Systematic[[#This Row],[VariableIndex]],Variables[Index],0))</f>
        <v>Specific flux (mt)</v>
      </c>
      <c r="G5235" s="134">
        <f>Systematic[[#This Row],[Sample]]*1000000+Systematic[[#This Row],[SubSample]]*10000+Systematic[[#This Row],[VariableIndex]]</f>
        <v>14020005</v>
      </c>
      <c r="H5235" s="134">
        <f>Systematic[[#This Row],[SampleVariableLabel]]+100*Systematic[[#This Row],[State]]</f>
        <v>14020505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14</v>
      </c>
      <c r="B5236" s="1">
        <f t="shared" si="247"/>
        <v>2</v>
      </c>
      <c r="C5236" s="1">
        <f>IF(Systematic[[#This Row],[VariableIndex]]&gt;1,C5235,IF(C5235+1=StepsPerSubsample,0,C5235+1))</f>
        <v>5</v>
      </c>
      <c r="D5236" s="1">
        <f t="shared" si="245"/>
        <v>6</v>
      </c>
      <c r="E5236" s="1" t="str">
        <f>INDEX(Protocol[Mark],MATCH(C5236,Protocol[Step],0))</f>
        <v>6M2</v>
      </c>
      <c r="F5236" s="151" t="str">
        <f>INDEX(Variables[Variable],MATCH(Systematic[[#This Row],[VariableIndex]],Variables[Index],0))</f>
        <v>FCR (mt: ROX-corr.)</v>
      </c>
      <c r="G5236" s="134">
        <f>Systematic[[#This Row],[Sample]]*1000000+Systematic[[#This Row],[SubSample]]*10000+Systematic[[#This Row],[VariableIndex]]</f>
        <v>14020006</v>
      </c>
      <c r="H5236" s="134">
        <f>Systematic[[#This Row],[SampleVariableLabel]]+100*Systematic[[#This Row],[State]]</f>
        <v>14020506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14</v>
      </c>
      <c r="B5237" s="1">
        <f t="shared" si="247"/>
        <v>2</v>
      </c>
      <c r="C5237" s="1">
        <f>IF(Systematic[[#This Row],[VariableIndex]]&gt;1,C5236,IF(C5236+1=StepsPerSubsample,0,C5236+1))</f>
        <v>5</v>
      </c>
      <c r="D5237" s="1">
        <f t="shared" si="245"/>
        <v>7</v>
      </c>
      <c r="E5237" s="1" t="str">
        <f>INDEX(Protocol[Mark],MATCH(C5237,Protocol[Step],0))</f>
        <v>6M2</v>
      </c>
      <c r="F5237" s="151" t="str">
        <f>INDEX(Variables[Variable],MATCH(Systematic[[#This Row],[VariableIndex]],Variables[Index],0))</f>
        <v>FCR (mt: ROX-corr.)</v>
      </c>
      <c r="G5237" s="134">
        <f>Systematic[[#This Row],[Sample]]*1000000+Systematic[[#This Row],[SubSample]]*10000+Systematic[[#This Row],[VariableIndex]]</f>
        <v>14020007</v>
      </c>
      <c r="H5237" s="134">
        <f>Systematic[[#This Row],[SampleVariableLabel]]+100*Systematic[[#This Row],[State]]</f>
        <v>14020507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14</v>
      </c>
      <c r="B5238" s="1">
        <f t="shared" si="247"/>
        <v>2</v>
      </c>
      <c r="C5238" s="1">
        <f>IF(Systematic[[#This Row],[VariableIndex]]&gt;1,C5237,IF(C5237+1=StepsPerSubsample,0,C5237+1))</f>
        <v>6</v>
      </c>
      <c r="D5238" s="1">
        <f t="shared" si="245"/>
        <v>1</v>
      </c>
      <c r="E5238" s="1" t="str">
        <f>INDEX(Protocol[Mark],MATCH(C5238,Protocol[Step],0))</f>
        <v>7Rot</v>
      </c>
      <c r="F5238" s="151" t="str">
        <f>INDEX(Variables[Variable],MATCH(Systematic[[#This Row],[VariableIndex]],Variables[Index],0))</f>
        <v>O2 concentration</v>
      </c>
      <c r="G5238" s="134">
        <f>Systematic[[#This Row],[Sample]]*1000000+Systematic[[#This Row],[SubSample]]*10000+Systematic[[#This Row],[VariableIndex]]</f>
        <v>14020001</v>
      </c>
      <c r="H5238" s="134">
        <f>Systematic[[#This Row],[SampleVariableLabel]]+100*Systematic[[#This Row],[State]]</f>
        <v>14020601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14</v>
      </c>
      <c r="B5239" s="1">
        <f t="shared" si="247"/>
        <v>2</v>
      </c>
      <c r="C5239" s="1">
        <f>IF(Systematic[[#This Row],[VariableIndex]]&gt;1,C5238,IF(C5238+1=StepsPerSubsample,0,C5238+1))</f>
        <v>6</v>
      </c>
      <c r="D5239" s="1">
        <f t="shared" si="245"/>
        <v>2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O2 flux per volume</v>
      </c>
      <c r="G5239" s="134">
        <f>Systematic[[#This Row],[Sample]]*1000000+Systematic[[#This Row],[SubSample]]*10000+Systematic[[#This Row],[VariableIndex]]</f>
        <v>14020002</v>
      </c>
      <c r="H5239" s="134">
        <f>Systematic[[#This Row],[SampleVariableLabel]]+100*Systematic[[#This Row],[State]]</f>
        <v>14020602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14</v>
      </c>
      <c r="B5240" s="1">
        <f t="shared" si="247"/>
        <v>2</v>
      </c>
      <c r="C5240" s="1">
        <f>IF(Systematic[[#This Row],[VariableIndex]]&gt;1,C5239,IF(C5239+1=StepsPerSubsample,0,C5239+1))</f>
        <v>6</v>
      </c>
      <c r="D5240" s="1">
        <f t="shared" si="245"/>
        <v>3</v>
      </c>
      <c r="E5240" s="1" t="str">
        <f>INDEX(Protocol[Mark],MATCH(C5240,Protocol[Step],0))</f>
        <v>7Rot</v>
      </c>
      <c r="F5240" s="151" t="str">
        <f>INDEX(Variables[Variable],MATCH(Systematic[[#This Row],[VariableIndex]],Variables[Index],0))</f>
        <v>Specific flux</v>
      </c>
      <c r="G5240" s="134">
        <f>Systematic[[#This Row],[Sample]]*1000000+Systematic[[#This Row],[SubSample]]*10000+Systematic[[#This Row],[VariableIndex]]</f>
        <v>14020003</v>
      </c>
      <c r="H5240" s="134">
        <f>Systematic[[#This Row],[SampleVariableLabel]]+100*Systematic[[#This Row],[State]]</f>
        <v>14020603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14</v>
      </c>
      <c r="B5241" s="1">
        <f t="shared" si="247"/>
        <v>2</v>
      </c>
      <c r="C5241" s="1">
        <f>IF(Systematic[[#This Row],[VariableIndex]]&gt;1,C5240,IF(C5240+1=StepsPerSubsample,0,C5240+1))</f>
        <v>6</v>
      </c>
      <c r="D5241" s="1">
        <f t="shared" si="245"/>
        <v>4</v>
      </c>
      <c r="E5241" s="1" t="str">
        <f>INDEX(Protocol[Mark],MATCH(C5241,Protocol[Step],0))</f>
        <v>7Rot</v>
      </c>
      <c r="F5241" s="151" t="str">
        <f>INDEX(Variables[Variable],MATCH(Systematic[[#This Row],[VariableIndex]],Variables[Index],0))</f>
        <v>Flux control ratio</v>
      </c>
      <c r="G5241" s="134">
        <f>Systematic[[#This Row],[Sample]]*1000000+Systematic[[#This Row],[SubSample]]*10000+Systematic[[#This Row],[VariableIndex]]</f>
        <v>14020004</v>
      </c>
      <c r="H5241" s="134">
        <f>Systematic[[#This Row],[SampleVariableLabel]]+100*Systematic[[#This Row],[State]]</f>
        <v>14020604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14</v>
      </c>
      <c r="B5242" s="1">
        <f t="shared" si="247"/>
        <v>2</v>
      </c>
      <c r="C5242" s="1">
        <f>IF(Systematic[[#This Row],[VariableIndex]]&gt;1,C5241,IF(C5241+1=StepsPerSubsample,0,C5241+1))</f>
        <v>6</v>
      </c>
      <c r="D5242" s="1">
        <f t="shared" si="245"/>
        <v>5</v>
      </c>
      <c r="E5242" s="1" t="str">
        <f>INDEX(Protocol[Mark],MATCH(C5242,Protocol[Step],0))</f>
        <v>7Rot</v>
      </c>
      <c r="F5242" s="151" t="str">
        <f>INDEX(Variables[Variable],MATCH(Systematic[[#This Row],[VariableIndex]],Variables[Index],0))</f>
        <v>Specific flux (mt)</v>
      </c>
      <c r="G5242" s="134">
        <f>Systematic[[#This Row],[Sample]]*1000000+Systematic[[#This Row],[SubSample]]*10000+Systematic[[#This Row],[VariableIndex]]</f>
        <v>14020005</v>
      </c>
      <c r="H5242" s="134">
        <f>Systematic[[#This Row],[SampleVariableLabel]]+100*Systematic[[#This Row],[State]]</f>
        <v>14020605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14</v>
      </c>
      <c r="B5243" s="1">
        <f t="shared" si="247"/>
        <v>2</v>
      </c>
      <c r="C5243" s="1">
        <f>IF(Systematic[[#This Row],[VariableIndex]]&gt;1,C5242,IF(C5242+1=StepsPerSubsample,0,C5242+1))</f>
        <v>6</v>
      </c>
      <c r="D5243" s="1">
        <f t="shared" si="245"/>
        <v>6</v>
      </c>
      <c r="E5243" s="1" t="str">
        <f>INDEX(Protocol[Mark],MATCH(C5243,Protocol[Step],0))</f>
        <v>7Rot</v>
      </c>
      <c r="F5243" s="151" t="str">
        <f>INDEX(Variables[Variable],MATCH(Systematic[[#This Row],[VariableIndex]],Variables[Index],0))</f>
        <v>FCR (mt: ROX-corr.)</v>
      </c>
      <c r="G5243" s="134">
        <f>Systematic[[#This Row],[Sample]]*1000000+Systematic[[#This Row],[SubSample]]*10000+Systematic[[#This Row],[VariableIndex]]</f>
        <v>14020006</v>
      </c>
      <c r="H5243" s="134">
        <f>Systematic[[#This Row],[SampleVariableLabel]]+100*Systematic[[#This Row],[State]]</f>
        <v>14020606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14</v>
      </c>
      <c r="B5244" s="1">
        <f t="shared" si="247"/>
        <v>2</v>
      </c>
      <c r="C5244" s="1">
        <f>IF(Systematic[[#This Row],[VariableIndex]]&gt;1,C5243,IF(C5243+1=StepsPerSubsample,0,C5243+1))</f>
        <v>6</v>
      </c>
      <c r="D5244" s="1">
        <f t="shared" si="245"/>
        <v>7</v>
      </c>
      <c r="E5244" s="1" t="str">
        <f>INDEX(Protocol[Mark],MATCH(C5244,Protocol[Step],0))</f>
        <v>7Rot</v>
      </c>
      <c r="F5244" s="151" t="str">
        <f>INDEX(Variables[Variable],MATCH(Systematic[[#This Row],[VariableIndex]],Variables[Index],0))</f>
        <v>FCR (mt: ROX-corr.)</v>
      </c>
      <c r="G5244" s="134">
        <f>Systematic[[#This Row],[Sample]]*1000000+Systematic[[#This Row],[SubSample]]*10000+Systematic[[#This Row],[VariableIndex]]</f>
        <v>14020007</v>
      </c>
      <c r="H5244" s="134">
        <f>Systematic[[#This Row],[SampleVariableLabel]]+100*Systematic[[#This Row],[State]]</f>
        <v>14020607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14</v>
      </c>
      <c r="B5245" s="1">
        <f t="shared" si="247"/>
        <v>2</v>
      </c>
      <c r="C5245" s="1">
        <f>IF(Systematic[[#This Row],[VariableIndex]]&gt;1,C5244,IF(C5244+1=StepsPerSubsample,0,C5244+1))</f>
        <v>7</v>
      </c>
      <c r="D5245" s="1">
        <f t="shared" si="245"/>
        <v>1</v>
      </c>
      <c r="E5245" s="1" t="str">
        <f>INDEX(Protocol[Mark],MATCH(C5245,Protocol[Step],0))</f>
        <v>8S</v>
      </c>
      <c r="F5245" s="151" t="str">
        <f>INDEX(Variables[Variable],MATCH(Systematic[[#This Row],[VariableIndex]],Variables[Index],0))</f>
        <v>O2 concentration</v>
      </c>
      <c r="G5245" s="134">
        <f>Systematic[[#This Row],[Sample]]*1000000+Systematic[[#This Row],[SubSample]]*10000+Systematic[[#This Row],[VariableIndex]]</f>
        <v>14020001</v>
      </c>
      <c r="H5245" s="134">
        <f>Systematic[[#This Row],[SampleVariableLabel]]+100*Systematic[[#This Row],[State]]</f>
        <v>14020701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14</v>
      </c>
      <c r="B5246" s="1">
        <f t="shared" si="247"/>
        <v>2</v>
      </c>
      <c r="C5246" s="1">
        <f>IF(Systematic[[#This Row],[VariableIndex]]&gt;1,C5245,IF(C5245+1=StepsPerSubsample,0,C5245+1))</f>
        <v>7</v>
      </c>
      <c r="D5246" s="1">
        <f t="shared" si="245"/>
        <v>2</v>
      </c>
      <c r="E5246" s="1" t="str">
        <f>INDEX(Protocol[Mark],MATCH(C5246,Protocol[Step],0))</f>
        <v>8S</v>
      </c>
      <c r="F5246" s="151" t="str">
        <f>INDEX(Variables[Variable],MATCH(Systematic[[#This Row],[VariableIndex]],Variables[Index],0))</f>
        <v>O2 flux per volume</v>
      </c>
      <c r="G5246" s="134">
        <f>Systematic[[#This Row],[Sample]]*1000000+Systematic[[#This Row],[SubSample]]*10000+Systematic[[#This Row],[VariableIndex]]</f>
        <v>14020002</v>
      </c>
      <c r="H5246" s="134">
        <f>Systematic[[#This Row],[SampleVariableLabel]]+100*Systematic[[#This Row],[State]]</f>
        <v>14020702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14</v>
      </c>
      <c r="B5247" s="1">
        <f t="shared" si="247"/>
        <v>2</v>
      </c>
      <c r="C5247" s="1">
        <f>IF(Systematic[[#This Row],[VariableIndex]]&gt;1,C5246,IF(C5246+1=StepsPerSubsample,0,C5246+1))</f>
        <v>7</v>
      </c>
      <c r="D5247" s="1">
        <f t="shared" si="245"/>
        <v>3</v>
      </c>
      <c r="E5247" s="1" t="str">
        <f>INDEX(Protocol[Mark],MATCH(C5247,Protocol[Step],0))</f>
        <v>8S</v>
      </c>
      <c r="F5247" s="151" t="str">
        <f>INDEX(Variables[Variable],MATCH(Systematic[[#This Row],[VariableIndex]],Variables[Index],0))</f>
        <v>Specific flux</v>
      </c>
      <c r="G5247" s="134">
        <f>Systematic[[#This Row],[Sample]]*1000000+Systematic[[#This Row],[SubSample]]*10000+Systematic[[#This Row],[VariableIndex]]</f>
        <v>14020003</v>
      </c>
      <c r="H5247" s="134">
        <f>Systematic[[#This Row],[SampleVariableLabel]]+100*Systematic[[#This Row],[State]]</f>
        <v>14020703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14</v>
      </c>
      <c r="B5248" s="1">
        <f t="shared" si="247"/>
        <v>2</v>
      </c>
      <c r="C5248" s="1">
        <f>IF(Systematic[[#This Row],[VariableIndex]]&gt;1,C5247,IF(C5247+1=StepsPerSubsample,0,C5247+1))</f>
        <v>7</v>
      </c>
      <c r="D5248" s="1">
        <f t="shared" si="245"/>
        <v>4</v>
      </c>
      <c r="E5248" s="1" t="str">
        <f>INDEX(Protocol[Mark],MATCH(C5248,Protocol[Step],0))</f>
        <v>8S</v>
      </c>
      <c r="F5248" s="151" t="str">
        <f>INDEX(Variables[Variable],MATCH(Systematic[[#This Row],[VariableIndex]],Variables[Index],0))</f>
        <v>Flux control ratio</v>
      </c>
      <c r="G5248" s="134">
        <f>Systematic[[#This Row],[Sample]]*1000000+Systematic[[#This Row],[SubSample]]*10000+Systematic[[#This Row],[VariableIndex]]</f>
        <v>14020004</v>
      </c>
      <c r="H5248" s="134">
        <f>Systematic[[#This Row],[SampleVariableLabel]]+100*Systematic[[#This Row],[State]]</f>
        <v>14020704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14</v>
      </c>
      <c r="B5249" s="1">
        <f t="shared" si="247"/>
        <v>2</v>
      </c>
      <c r="C5249" s="1">
        <f>IF(Systematic[[#This Row],[VariableIndex]]&gt;1,C5248,IF(C5248+1=StepsPerSubsample,0,C5248+1))</f>
        <v>7</v>
      </c>
      <c r="D5249" s="1">
        <f t="shared" si="245"/>
        <v>5</v>
      </c>
      <c r="E5249" s="1" t="str">
        <f>INDEX(Protocol[Mark],MATCH(C5249,Protocol[Step],0))</f>
        <v>8S</v>
      </c>
      <c r="F5249" s="151" t="str">
        <f>INDEX(Variables[Variable],MATCH(Systematic[[#This Row],[VariableIndex]],Variables[Index],0))</f>
        <v>Specific flux (mt)</v>
      </c>
      <c r="G5249" s="134">
        <f>Systematic[[#This Row],[Sample]]*1000000+Systematic[[#This Row],[SubSample]]*10000+Systematic[[#This Row],[VariableIndex]]</f>
        <v>14020005</v>
      </c>
      <c r="H5249" s="134">
        <f>Systematic[[#This Row],[SampleVariableLabel]]+100*Systematic[[#This Row],[State]]</f>
        <v>14020705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14</v>
      </c>
      <c r="B5250" s="1">
        <f t="shared" si="247"/>
        <v>2</v>
      </c>
      <c r="C5250" s="1">
        <f>IF(Systematic[[#This Row],[VariableIndex]]&gt;1,C5249,IF(C5249+1=StepsPerSubsample,0,C5249+1))</f>
        <v>7</v>
      </c>
      <c r="D5250" s="1">
        <f t="shared" si="245"/>
        <v>6</v>
      </c>
      <c r="E5250" s="1" t="str">
        <f>INDEX(Protocol[Mark],MATCH(C5250,Protocol[Step],0))</f>
        <v>8S</v>
      </c>
      <c r="F5250" s="151" t="str">
        <f>INDEX(Variables[Variable],MATCH(Systematic[[#This Row],[VariableIndex]],Variables[Index],0))</f>
        <v>FCR (mt: ROX-corr.)</v>
      </c>
      <c r="G5250" s="134">
        <f>Systematic[[#This Row],[Sample]]*1000000+Systematic[[#This Row],[SubSample]]*10000+Systematic[[#This Row],[VariableIndex]]</f>
        <v>14020006</v>
      </c>
      <c r="H5250" s="134">
        <f>Systematic[[#This Row],[SampleVariableLabel]]+100*Systematic[[#This Row],[State]]</f>
        <v>14020706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14</v>
      </c>
      <c r="B5251" s="1">
        <f t="shared" si="247"/>
        <v>2</v>
      </c>
      <c r="C5251" s="1">
        <f>IF(Systematic[[#This Row],[VariableIndex]]&gt;1,C5250,IF(C5250+1=StepsPerSubsample,0,C5250+1))</f>
        <v>7</v>
      </c>
      <c r="D5251" s="1">
        <f t="shared" ref="D5251:D5314" si="248">IF(D5250=nVariables,1,D5250+1)</f>
        <v>7</v>
      </c>
      <c r="E5251" s="1" t="str">
        <f>INDEX(Protocol[Mark],MATCH(C5251,Protocol[Step],0))</f>
        <v>8S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14020007</v>
      </c>
      <c r="H5251" s="134">
        <f>Systematic[[#This Row],[SampleVariableLabel]]+100*Systematic[[#This Row],[State]]</f>
        <v>14020707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14</v>
      </c>
      <c r="B5252" s="1">
        <f t="shared" si="247"/>
        <v>2</v>
      </c>
      <c r="C5252" s="1">
        <f>IF(Systematic[[#This Row],[VariableIndex]]&gt;1,C5251,IF(C5251+1=StepsPerSubsample,0,C5251+1))</f>
        <v>8</v>
      </c>
      <c r="D5252" s="1">
        <f t="shared" si="248"/>
        <v>1</v>
      </c>
      <c r="E5252" s="1" t="str">
        <f>INDEX(Protocol[Mark],MATCH(C5252,Protocol[Step],0))</f>
        <v>9Dig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14020001</v>
      </c>
      <c r="H5252" s="134">
        <f>Systematic[[#This Row],[SampleVariableLabel]]+100*Systematic[[#This Row],[State]]</f>
        <v>14020801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14</v>
      </c>
      <c r="B5253" s="1">
        <f t="shared" si="247"/>
        <v>2</v>
      </c>
      <c r="C5253" s="1">
        <f>IF(Systematic[[#This Row],[VariableIndex]]&gt;1,C5252,IF(C5252+1=StepsPerSubsample,0,C5252+1))</f>
        <v>8</v>
      </c>
      <c r="D5253" s="1">
        <f t="shared" si="248"/>
        <v>2</v>
      </c>
      <c r="E5253" s="1" t="str">
        <f>INDEX(Protocol[Mark],MATCH(C5253,Protocol[Step],0))</f>
        <v>9Dig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14020002</v>
      </c>
      <c r="H5253" s="134">
        <f>Systematic[[#This Row],[SampleVariableLabel]]+100*Systematic[[#This Row],[State]]</f>
        <v>14020802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14</v>
      </c>
      <c r="B5254" s="1">
        <f t="shared" si="247"/>
        <v>2</v>
      </c>
      <c r="C5254" s="1">
        <f>IF(Systematic[[#This Row],[VariableIndex]]&gt;1,C5253,IF(C5253+1=StepsPerSubsample,0,C5253+1))</f>
        <v>8</v>
      </c>
      <c r="D5254" s="1">
        <f t="shared" si="248"/>
        <v>3</v>
      </c>
      <c r="E5254" s="1" t="str">
        <f>INDEX(Protocol[Mark],MATCH(C5254,Protocol[Step],0))</f>
        <v>9Dig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14020003</v>
      </c>
      <c r="H5254" s="134">
        <f>Systematic[[#This Row],[SampleVariableLabel]]+100*Systematic[[#This Row],[State]]</f>
        <v>14020803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14</v>
      </c>
      <c r="B5255" s="1">
        <f t="shared" si="247"/>
        <v>2</v>
      </c>
      <c r="C5255" s="1">
        <f>IF(Systematic[[#This Row],[VariableIndex]]&gt;1,C5254,IF(C5254+1=StepsPerSubsample,0,C5254+1))</f>
        <v>8</v>
      </c>
      <c r="D5255" s="1">
        <f t="shared" si="248"/>
        <v>4</v>
      </c>
      <c r="E5255" s="1" t="str">
        <f>INDEX(Protocol[Mark],MATCH(C5255,Protocol[Step],0))</f>
        <v>9Dig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14020004</v>
      </c>
      <c r="H5255" s="134">
        <f>Systematic[[#This Row],[SampleVariableLabel]]+100*Systematic[[#This Row],[State]]</f>
        <v>14020804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14</v>
      </c>
      <c r="B5256" s="1">
        <f t="shared" si="247"/>
        <v>2</v>
      </c>
      <c r="C5256" s="1">
        <f>IF(Systematic[[#This Row],[VariableIndex]]&gt;1,C5255,IF(C5255+1=StepsPerSubsample,0,C5255+1))</f>
        <v>8</v>
      </c>
      <c r="D5256" s="1">
        <f t="shared" si="248"/>
        <v>5</v>
      </c>
      <c r="E5256" s="1" t="str">
        <f>INDEX(Protocol[Mark],MATCH(C5256,Protocol[Step],0))</f>
        <v>9Dig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14020005</v>
      </c>
      <c r="H5256" s="134">
        <f>Systematic[[#This Row],[SampleVariableLabel]]+100*Systematic[[#This Row],[State]]</f>
        <v>14020805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14</v>
      </c>
      <c r="B5257" s="1">
        <f t="shared" si="247"/>
        <v>2</v>
      </c>
      <c r="C5257" s="1">
        <f>IF(Systematic[[#This Row],[VariableIndex]]&gt;1,C5256,IF(C5256+1=StepsPerSubsample,0,C5256+1))</f>
        <v>8</v>
      </c>
      <c r="D5257" s="1">
        <f t="shared" si="248"/>
        <v>6</v>
      </c>
      <c r="E5257" s="1" t="str">
        <f>INDEX(Protocol[Mark],MATCH(C5257,Protocol[Step],0))</f>
        <v>9Dig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14020006</v>
      </c>
      <c r="H5257" s="134">
        <f>Systematic[[#This Row],[SampleVariableLabel]]+100*Systematic[[#This Row],[State]]</f>
        <v>14020806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14</v>
      </c>
      <c r="B5258" s="1">
        <f t="shared" si="247"/>
        <v>2</v>
      </c>
      <c r="C5258" s="1">
        <f>IF(Systematic[[#This Row],[VariableIndex]]&gt;1,C5257,IF(C5257+1=StepsPerSubsample,0,C5257+1))</f>
        <v>8</v>
      </c>
      <c r="D5258" s="1">
        <f t="shared" si="248"/>
        <v>7</v>
      </c>
      <c r="E5258" s="1" t="str">
        <f>INDEX(Protocol[Mark],MATCH(C5258,Protocol[Step],0))</f>
        <v>9Dig</v>
      </c>
      <c r="F5258" s="151" t="str">
        <f>INDEX(Variables[Variable],MATCH(Systematic[[#This Row],[VariableIndex]],Variables[Index],0))</f>
        <v>FCR (mt: ROX-corr.)</v>
      </c>
      <c r="G5258" s="134">
        <f>Systematic[[#This Row],[Sample]]*1000000+Systematic[[#This Row],[SubSample]]*10000+Systematic[[#This Row],[VariableIndex]]</f>
        <v>14020007</v>
      </c>
      <c r="H5258" s="134">
        <f>Systematic[[#This Row],[SampleVariableLabel]]+100*Systematic[[#This Row],[State]]</f>
        <v>14020807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14</v>
      </c>
      <c r="B5259" s="1">
        <f t="shared" si="247"/>
        <v>2</v>
      </c>
      <c r="C5259" s="1">
        <f>IF(Systematic[[#This Row],[VariableIndex]]&gt;1,C5258,IF(C5258+1=StepsPerSubsample,0,C5258+1))</f>
        <v>9</v>
      </c>
      <c r="D5259" s="1">
        <f t="shared" si="248"/>
        <v>1</v>
      </c>
      <c r="E5259" s="1" t="str">
        <f>INDEX(Protocol[Mark],MATCH(C5259,Protocol[Step],0))</f>
        <v>9U</v>
      </c>
      <c r="F5259" s="151" t="str">
        <f>INDEX(Variables[Variable],MATCH(Systematic[[#This Row],[VariableIndex]],Variables[Index],0))</f>
        <v>O2 concentration</v>
      </c>
      <c r="G5259" s="134">
        <f>Systematic[[#This Row],[Sample]]*1000000+Systematic[[#This Row],[SubSample]]*10000+Systematic[[#This Row],[VariableIndex]]</f>
        <v>14020001</v>
      </c>
      <c r="H5259" s="134">
        <f>Systematic[[#This Row],[SampleVariableLabel]]+100*Systematic[[#This Row],[State]]</f>
        <v>14020901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14</v>
      </c>
      <c r="B5260" s="1">
        <f t="shared" si="247"/>
        <v>2</v>
      </c>
      <c r="C5260" s="1">
        <f>IF(Systematic[[#This Row],[VariableIndex]]&gt;1,C5259,IF(C5259+1=StepsPerSubsample,0,C5259+1))</f>
        <v>9</v>
      </c>
      <c r="D5260" s="1">
        <f t="shared" si="248"/>
        <v>2</v>
      </c>
      <c r="E5260" s="1" t="str">
        <f>INDEX(Protocol[Mark],MATCH(C5260,Protocol[Step],0))</f>
        <v>9U</v>
      </c>
      <c r="F5260" s="151" t="str">
        <f>INDEX(Variables[Variable],MATCH(Systematic[[#This Row],[VariableIndex]],Variables[Index],0))</f>
        <v>O2 flux per volume</v>
      </c>
      <c r="G5260" s="134">
        <f>Systematic[[#This Row],[Sample]]*1000000+Systematic[[#This Row],[SubSample]]*10000+Systematic[[#This Row],[VariableIndex]]</f>
        <v>14020002</v>
      </c>
      <c r="H5260" s="134">
        <f>Systematic[[#This Row],[SampleVariableLabel]]+100*Systematic[[#This Row],[State]]</f>
        <v>14020902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14</v>
      </c>
      <c r="B5261" s="1">
        <f t="shared" si="247"/>
        <v>2</v>
      </c>
      <c r="C5261" s="1">
        <f>IF(Systematic[[#This Row],[VariableIndex]]&gt;1,C5260,IF(C5260+1=StepsPerSubsample,0,C5260+1))</f>
        <v>9</v>
      </c>
      <c r="D5261" s="1">
        <f t="shared" si="248"/>
        <v>3</v>
      </c>
      <c r="E5261" s="1" t="str">
        <f>INDEX(Protocol[Mark],MATCH(C5261,Protocol[Step],0))</f>
        <v>9U</v>
      </c>
      <c r="F5261" s="151" t="str">
        <f>INDEX(Variables[Variable],MATCH(Systematic[[#This Row],[VariableIndex]],Variables[Index],0))</f>
        <v>Specific flux</v>
      </c>
      <c r="G5261" s="134">
        <f>Systematic[[#This Row],[Sample]]*1000000+Systematic[[#This Row],[SubSample]]*10000+Systematic[[#This Row],[VariableIndex]]</f>
        <v>14020003</v>
      </c>
      <c r="H5261" s="134">
        <f>Systematic[[#This Row],[SampleVariableLabel]]+100*Systematic[[#This Row],[State]]</f>
        <v>14020903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14</v>
      </c>
      <c r="B5262" s="1">
        <f t="shared" si="247"/>
        <v>2</v>
      </c>
      <c r="C5262" s="1">
        <f>IF(Systematic[[#This Row],[VariableIndex]]&gt;1,C5261,IF(C5261+1=StepsPerSubsample,0,C5261+1))</f>
        <v>9</v>
      </c>
      <c r="D5262" s="1">
        <f t="shared" si="248"/>
        <v>4</v>
      </c>
      <c r="E5262" s="1" t="str">
        <f>INDEX(Protocol[Mark],MATCH(C5262,Protocol[Step],0))</f>
        <v>9U</v>
      </c>
      <c r="F5262" s="151" t="str">
        <f>INDEX(Variables[Variable],MATCH(Systematic[[#This Row],[VariableIndex]],Variables[Index],0))</f>
        <v>Flux control ratio</v>
      </c>
      <c r="G5262" s="134">
        <f>Systematic[[#This Row],[Sample]]*1000000+Systematic[[#This Row],[SubSample]]*10000+Systematic[[#This Row],[VariableIndex]]</f>
        <v>14020004</v>
      </c>
      <c r="H5262" s="134">
        <f>Systematic[[#This Row],[SampleVariableLabel]]+100*Systematic[[#This Row],[State]]</f>
        <v>14020904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14</v>
      </c>
      <c r="B5263" s="1">
        <f t="shared" si="247"/>
        <v>2</v>
      </c>
      <c r="C5263" s="1">
        <f>IF(Systematic[[#This Row],[VariableIndex]]&gt;1,C5262,IF(C5262+1=StepsPerSubsample,0,C5262+1))</f>
        <v>9</v>
      </c>
      <c r="D5263" s="1">
        <f t="shared" si="248"/>
        <v>5</v>
      </c>
      <c r="E5263" s="1" t="str">
        <f>INDEX(Protocol[Mark],MATCH(C5263,Protocol[Step],0))</f>
        <v>9U</v>
      </c>
      <c r="F5263" s="151" t="str">
        <f>INDEX(Variables[Variable],MATCH(Systematic[[#This Row],[VariableIndex]],Variables[Index],0))</f>
        <v>Specific flux (mt)</v>
      </c>
      <c r="G5263" s="134">
        <f>Systematic[[#This Row],[Sample]]*1000000+Systematic[[#This Row],[SubSample]]*10000+Systematic[[#This Row],[VariableIndex]]</f>
        <v>14020005</v>
      </c>
      <c r="H5263" s="134">
        <f>Systematic[[#This Row],[SampleVariableLabel]]+100*Systematic[[#This Row],[State]]</f>
        <v>14020905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14</v>
      </c>
      <c r="B5264" s="1">
        <f t="shared" si="247"/>
        <v>2</v>
      </c>
      <c r="C5264" s="1">
        <f>IF(Systematic[[#This Row],[VariableIndex]]&gt;1,C5263,IF(C5263+1=StepsPerSubsample,0,C5263+1))</f>
        <v>9</v>
      </c>
      <c r="D5264" s="1">
        <f t="shared" si="248"/>
        <v>6</v>
      </c>
      <c r="E5264" s="1" t="str">
        <f>INDEX(Protocol[Mark],MATCH(C5264,Protocol[Step],0))</f>
        <v>9U</v>
      </c>
      <c r="F5264" s="151" t="str">
        <f>INDEX(Variables[Variable],MATCH(Systematic[[#This Row],[VariableIndex]],Variables[Index],0))</f>
        <v>FCR (mt: ROX-corr.)</v>
      </c>
      <c r="G5264" s="134">
        <f>Systematic[[#This Row],[Sample]]*1000000+Systematic[[#This Row],[SubSample]]*10000+Systematic[[#This Row],[VariableIndex]]</f>
        <v>14020006</v>
      </c>
      <c r="H5264" s="134">
        <f>Systematic[[#This Row],[SampleVariableLabel]]+100*Systematic[[#This Row],[State]]</f>
        <v>14020906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14</v>
      </c>
      <c r="B5265" s="1">
        <f t="shared" si="247"/>
        <v>2</v>
      </c>
      <c r="C5265" s="1">
        <f>IF(Systematic[[#This Row],[VariableIndex]]&gt;1,C5264,IF(C5264+1=StepsPerSubsample,0,C5264+1))</f>
        <v>9</v>
      </c>
      <c r="D5265" s="1">
        <f t="shared" si="248"/>
        <v>7</v>
      </c>
      <c r="E5265" s="1" t="str">
        <f>INDEX(Protocol[Mark],MATCH(C5265,Protocol[Step],0))</f>
        <v>9U</v>
      </c>
      <c r="F5265" s="151" t="str">
        <f>INDEX(Variables[Variable],MATCH(Systematic[[#This Row],[VariableIndex]],Variables[Index],0))</f>
        <v>FCR (mt: ROX-corr.)</v>
      </c>
      <c r="G5265" s="134">
        <f>Systematic[[#This Row],[Sample]]*1000000+Systematic[[#This Row],[SubSample]]*10000+Systematic[[#This Row],[VariableIndex]]</f>
        <v>14020007</v>
      </c>
      <c r="H5265" s="134">
        <f>Systematic[[#This Row],[SampleVariableLabel]]+100*Systematic[[#This Row],[State]]</f>
        <v>14020907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14</v>
      </c>
      <c r="B5266" s="1">
        <f t="shared" si="247"/>
        <v>2</v>
      </c>
      <c r="C5266" s="1">
        <f>IF(Systematic[[#This Row],[VariableIndex]]&gt;1,C5265,IF(C5265+1=StepsPerSubsample,0,C5265+1))</f>
        <v>10</v>
      </c>
      <c r="D5266" s="1">
        <f t="shared" si="248"/>
        <v>1</v>
      </c>
      <c r="E5266" s="1" t="str">
        <f>INDEX(Protocol[Mark],MATCH(C5266,Protocol[Step],0))</f>
        <v>9c</v>
      </c>
      <c r="F5266" s="151" t="str">
        <f>INDEX(Variables[Variable],MATCH(Systematic[[#This Row],[VariableIndex]],Variables[Index],0))</f>
        <v>O2 concentration</v>
      </c>
      <c r="G5266" s="134">
        <f>Systematic[[#This Row],[Sample]]*1000000+Systematic[[#This Row],[SubSample]]*10000+Systematic[[#This Row],[VariableIndex]]</f>
        <v>14020001</v>
      </c>
      <c r="H5266" s="134">
        <f>Systematic[[#This Row],[SampleVariableLabel]]+100*Systematic[[#This Row],[State]]</f>
        <v>14021001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14</v>
      </c>
      <c r="B5267" s="1">
        <f t="shared" si="247"/>
        <v>2</v>
      </c>
      <c r="C5267" s="1">
        <f>IF(Systematic[[#This Row],[VariableIndex]]&gt;1,C5266,IF(C5266+1=StepsPerSubsample,0,C5266+1))</f>
        <v>10</v>
      </c>
      <c r="D5267" s="1">
        <f t="shared" si="248"/>
        <v>2</v>
      </c>
      <c r="E5267" s="1" t="str">
        <f>INDEX(Protocol[Mark],MATCH(C5267,Protocol[Step],0))</f>
        <v>9c</v>
      </c>
      <c r="F5267" s="151" t="str">
        <f>INDEX(Variables[Variable],MATCH(Systematic[[#This Row],[VariableIndex]],Variables[Index],0))</f>
        <v>O2 flux per volume</v>
      </c>
      <c r="G5267" s="134">
        <f>Systematic[[#This Row],[Sample]]*1000000+Systematic[[#This Row],[SubSample]]*10000+Systematic[[#This Row],[VariableIndex]]</f>
        <v>14020002</v>
      </c>
      <c r="H5267" s="134">
        <f>Systematic[[#This Row],[SampleVariableLabel]]+100*Systematic[[#This Row],[State]]</f>
        <v>14021002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14</v>
      </c>
      <c r="B5268" s="1">
        <f t="shared" si="247"/>
        <v>2</v>
      </c>
      <c r="C5268" s="1">
        <f>IF(Systematic[[#This Row],[VariableIndex]]&gt;1,C5267,IF(C5267+1=StepsPerSubsample,0,C5267+1))</f>
        <v>10</v>
      </c>
      <c r="D5268" s="1">
        <f t="shared" si="248"/>
        <v>3</v>
      </c>
      <c r="E5268" s="1" t="str">
        <f>INDEX(Protocol[Mark],MATCH(C5268,Protocol[Step],0))</f>
        <v>9c</v>
      </c>
      <c r="F5268" s="151" t="str">
        <f>INDEX(Variables[Variable],MATCH(Systematic[[#This Row],[VariableIndex]],Variables[Index],0))</f>
        <v>Specific flux</v>
      </c>
      <c r="G5268" s="134">
        <f>Systematic[[#This Row],[Sample]]*1000000+Systematic[[#This Row],[SubSample]]*10000+Systematic[[#This Row],[VariableIndex]]</f>
        <v>14020003</v>
      </c>
      <c r="H5268" s="134">
        <f>Systematic[[#This Row],[SampleVariableLabel]]+100*Systematic[[#This Row],[State]]</f>
        <v>14021003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14</v>
      </c>
      <c r="B5269" s="1">
        <f t="shared" si="247"/>
        <v>2</v>
      </c>
      <c r="C5269" s="1">
        <f>IF(Systematic[[#This Row],[VariableIndex]]&gt;1,C5268,IF(C5268+1=StepsPerSubsample,0,C5268+1))</f>
        <v>10</v>
      </c>
      <c r="D5269" s="1">
        <f t="shared" si="248"/>
        <v>4</v>
      </c>
      <c r="E5269" s="1" t="str">
        <f>INDEX(Protocol[Mark],MATCH(C5269,Protocol[Step],0))</f>
        <v>9c</v>
      </c>
      <c r="F5269" s="151" t="str">
        <f>INDEX(Variables[Variable],MATCH(Systematic[[#This Row],[VariableIndex]],Variables[Index],0))</f>
        <v>Flux control ratio</v>
      </c>
      <c r="G5269" s="134">
        <f>Systematic[[#This Row],[Sample]]*1000000+Systematic[[#This Row],[SubSample]]*10000+Systematic[[#This Row],[VariableIndex]]</f>
        <v>14020004</v>
      </c>
      <c r="H5269" s="134">
        <f>Systematic[[#This Row],[SampleVariableLabel]]+100*Systematic[[#This Row],[State]]</f>
        <v>14021004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14</v>
      </c>
      <c r="B5270" s="1">
        <f t="shared" si="247"/>
        <v>2</v>
      </c>
      <c r="C5270" s="1">
        <f>IF(Systematic[[#This Row],[VariableIndex]]&gt;1,C5269,IF(C5269+1=StepsPerSubsample,0,C5269+1))</f>
        <v>10</v>
      </c>
      <c r="D5270" s="1">
        <f t="shared" si="248"/>
        <v>5</v>
      </c>
      <c r="E5270" s="1" t="str">
        <f>INDEX(Protocol[Mark],MATCH(C5270,Protocol[Step],0))</f>
        <v>9c</v>
      </c>
      <c r="F5270" s="151" t="str">
        <f>INDEX(Variables[Variable],MATCH(Systematic[[#This Row],[VariableIndex]],Variables[Index],0))</f>
        <v>Specific flux (mt)</v>
      </c>
      <c r="G5270" s="134">
        <f>Systematic[[#This Row],[Sample]]*1000000+Systematic[[#This Row],[SubSample]]*10000+Systematic[[#This Row],[VariableIndex]]</f>
        <v>14020005</v>
      </c>
      <c r="H5270" s="134">
        <f>Systematic[[#This Row],[SampleVariableLabel]]+100*Systematic[[#This Row],[State]]</f>
        <v>14021005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14</v>
      </c>
      <c r="B5271" s="1">
        <f t="shared" si="247"/>
        <v>2</v>
      </c>
      <c r="C5271" s="1">
        <f>IF(Systematic[[#This Row],[VariableIndex]]&gt;1,C5270,IF(C5270+1=StepsPerSubsample,0,C5270+1))</f>
        <v>10</v>
      </c>
      <c r="D5271" s="1">
        <f t="shared" si="248"/>
        <v>6</v>
      </c>
      <c r="E5271" s="1" t="str">
        <f>INDEX(Protocol[Mark],MATCH(C5271,Protocol[Step],0))</f>
        <v>9c</v>
      </c>
      <c r="F5271" s="151" t="str">
        <f>INDEX(Variables[Variable],MATCH(Systematic[[#This Row],[VariableIndex]],Variables[Index],0))</f>
        <v>FCR (mt: ROX-corr.)</v>
      </c>
      <c r="G5271" s="134">
        <f>Systematic[[#This Row],[Sample]]*1000000+Systematic[[#This Row],[SubSample]]*10000+Systematic[[#This Row],[VariableIndex]]</f>
        <v>14020006</v>
      </c>
      <c r="H5271" s="134">
        <f>Systematic[[#This Row],[SampleVariableLabel]]+100*Systematic[[#This Row],[State]]</f>
        <v>14021006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14</v>
      </c>
      <c r="B5272" s="1">
        <f t="shared" si="247"/>
        <v>2</v>
      </c>
      <c r="C5272" s="1">
        <f>IF(Systematic[[#This Row],[VariableIndex]]&gt;1,C5271,IF(C5271+1=StepsPerSubsample,0,C5271+1))</f>
        <v>10</v>
      </c>
      <c r="D5272" s="1">
        <f t="shared" si="248"/>
        <v>7</v>
      </c>
      <c r="E5272" s="1" t="str">
        <f>INDEX(Protocol[Mark],MATCH(C5272,Protocol[Step],0))</f>
        <v>9c</v>
      </c>
      <c r="F5272" s="151" t="str">
        <f>INDEX(Variables[Variable],MATCH(Systematic[[#This Row],[VariableIndex]],Variables[Index],0))</f>
        <v>FCR (mt: ROX-corr.)</v>
      </c>
      <c r="G5272" s="134">
        <f>Systematic[[#This Row],[Sample]]*1000000+Systematic[[#This Row],[SubSample]]*10000+Systematic[[#This Row],[VariableIndex]]</f>
        <v>14020007</v>
      </c>
      <c r="H5272" s="134">
        <f>Systematic[[#This Row],[SampleVariableLabel]]+100*Systematic[[#This Row],[State]]</f>
        <v>14021007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14</v>
      </c>
      <c r="B5273" s="1">
        <f t="shared" si="247"/>
        <v>2</v>
      </c>
      <c r="C5273" s="1">
        <f>IF(Systematic[[#This Row],[VariableIndex]]&gt;1,C5272,IF(C5272+1=StepsPerSubsample,0,C5272+1))</f>
        <v>11</v>
      </c>
      <c r="D5273" s="1">
        <f t="shared" si="248"/>
        <v>1</v>
      </c>
      <c r="E5273" s="1" t="str">
        <f>INDEX(Protocol[Mark],MATCH(C5273,Protocol[Step],0))</f>
        <v>10Ama</v>
      </c>
      <c r="F5273" s="151" t="str">
        <f>INDEX(Variables[Variable],MATCH(Systematic[[#This Row],[VariableIndex]],Variables[Index],0))</f>
        <v>O2 concentration</v>
      </c>
      <c r="G5273" s="134">
        <f>Systematic[[#This Row],[Sample]]*1000000+Systematic[[#This Row],[SubSample]]*10000+Systematic[[#This Row],[VariableIndex]]</f>
        <v>14020001</v>
      </c>
      <c r="H5273" s="134">
        <f>Systematic[[#This Row],[SampleVariableLabel]]+100*Systematic[[#This Row],[State]]</f>
        <v>14021101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14</v>
      </c>
      <c r="B5274" s="1">
        <f t="shared" si="247"/>
        <v>2</v>
      </c>
      <c r="C5274" s="1">
        <f>IF(Systematic[[#This Row],[VariableIndex]]&gt;1,C5273,IF(C5273+1=StepsPerSubsample,0,C5273+1))</f>
        <v>11</v>
      </c>
      <c r="D5274" s="1">
        <f t="shared" si="248"/>
        <v>2</v>
      </c>
      <c r="E5274" s="1" t="str">
        <f>INDEX(Protocol[Mark],MATCH(C5274,Protocol[Step],0))</f>
        <v>10Ama</v>
      </c>
      <c r="F5274" s="151" t="str">
        <f>INDEX(Variables[Variable],MATCH(Systematic[[#This Row],[VariableIndex]],Variables[Index],0))</f>
        <v>O2 flux per volume</v>
      </c>
      <c r="G5274" s="134">
        <f>Systematic[[#This Row],[Sample]]*1000000+Systematic[[#This Row],[SubSample]]*10000+Systematic[[#This Row],[VariableIndex]]</f>
        <v>14020002</v>
      </c>
      <c r="H5274" s="134">
        <f>Systematic[[#This Row],[SampleVariableLabel]]+100*Systematic[[#This Row],[State]]</f>
        <v>14021102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14</v>
      </c>
      <c r="B5275" s="1">
        <f t="shared" si="247"/>
        <v>2</v>
      </c>
      <c r="C5275" s="1">
        <f>IF(Systematic[[#This Row],[VariableIndex]]&gt;1,C5274,IF(C5274+1=StepsPerSubsample,0,C5274+1))</f>
        <v>11</v>
      </c>
      <c r="D5275" s="1">
        <f t="shared" si="248"/>
        <v>3</v>
      </c>
      <c r="E5275" s="1" t="str">
        <f>INDEX(Protocol[Mark],MATCH(C5275,Protocol[Step],0))</f>
        <v>10Ama</v>
      </c>
      <c r="F5275" s="151" t="str">
        <f>INDEX(Variables[Variable],MATCH(Systematic[[#This Row],[VariableIndex]],Variables[Index],0))</f>
        <v>Specific flux</v>
      </c>
      <c r="G5275" s="134">
        <f>Systematic[[#This Row],[Sample]]*1000000+Systematic[[#This Row],[SubSample]]*10000+Systematic[[#This Row],[VariableIndex]]</f>
        <v>14020003</v>
      </c>
      <c r="H5275" s="134">
        <f>Systematic[[#This Row],[SampleVariableLabel]]+100*Systematic[[#This Row],[State]]</f>
        <v>14021103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14</v>
      </c>
      <c r="B5276" s="1">
        <f t="shared" si="247"/>
        <v>2</v>
      </c>
      <c r="C5276" s="1">
        <f>IF(Systematic[[#This Row],[VariableIndex]]&gt;1,C5275,IF(C5275+1=StepsPerSubsample,0,C5275+1))</f>
        <v>11</v>
      </c>
      <c r="D5276" s="1">
        <f t="shared" si="248"/>
        <v>4</v>
      </c>
      <c r="E5276" s="1" t="str">
        <f>INDEX(Protocol[Mark],MATCH(C5276,Protocol[Step],0))</f>
        <v>10Ama</v>
      </c>
      <c r="F5276" s="151" t="str">
        <f>INDEX(Variables[Variable],MATCH(Systematic[[#This Row],[VariableIndex]],Variables[Index],0))</f>
        <v>Flux control ratio</v>
      </c>
      <c r="G5276" s="134">
        <f>Systematic[[#This Row],[Sample]]*1000000+Systematic[[#This Row],[SubSample]]*10000+Systematic[[#This Row],[VariableIndex]]</f>
        <v>14020004</v>
      </c>
      <c r="H5276" s="134">
        <f>Systematic[[#This Row],[SampleVariableLabel]]+100*Systematic[[#This Row],[State]]</f>
        <v>14021104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14</v>
      </c>
      <c r="B5277" s="1">
        <f t="shared" si="247"/>
        <v>2</v>
      </c>
      <c r="C5277" s="1">
        <f>IF(Systematic[[#This Row],[VariableIndex]]&gt;1,C5276,IF(C5276+1=StepsPerSubsample,0,C5276+1))</f>
        <v>11</v>
      </c>
      <c r="D5277" s="1">
        <f t="shared" si="248"/>
        <v>5</v>
      </c>
      <c r="E5277" s="1" t="str">
        <f>INDEX(Protocol[Mark],MATCH(C5277,Protocol[Step],0))</f>
        <v>10Ama</v>
      </c>
      <c r="F5277" s="151" t="str">
        <f>INDEX(Variables[Variable],MATCH(Systematic[[#This Row],[VariableIndex]],Variables[Index],0))</f>
        <v>Specific flux (mt)</v>
      </c>
      <c r="G5277" s="134">
        <f>Systematic[[#This Row],[Sample]]*1000000+Systematic[[#This Row],[SubSample]]*10000+Systematic[[#This Row],[VariableIndex]]</f>
        <v>14020005</v>
      </c>
      <c r="H5277" s="134">
        <f>Systematic[[#This Row],[SampleVariableLabel]]+100*Systematic[[#This Row],[State]]</f>
        <v>14021105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14</v>
      </c>
      <c r="B5278" s="1">
        <f t="shared" si="247"/>
        <v>2</v>
      </c>
      <c r="C5278" s="1">
        <f>IF(Systematic[[#This Row],[VariableIndex]]&gt;1,C5277,IF(C5277+1=StepsPerSubsample,0,C5277+1))</f>
        <v>11</v>
      </c>
      <c r="D5278" s="1">
        <f t="shared" si="248"/>
        <v>6</v>
      </c>
      <c r="E5278" s="1" t="str">
        <f>INDEX(Protocol[Mark],MATCH(C5278,Protocol[Step],0))</f>
        <v>10Ama</v>
      </c>
      <c r="F5278" s="151" t="str">
        <f>INDEX(Variables[Variable],MATCH(Systematic[[#This Row],[VariableIndex]],Variables[Index],0))</f>
        <v>FCR (mt: ROX-corr.)</v>
      </c>
      <c r="G5278" s="134">
        <f>Systematic[[#This Row],[Sample]]*1000000+Systematic[[#This Row],[SubSample]]*10000+Systematic[[#This Row],[VariableIndex]]</f>
        <v>14020006</v>
      </c>
      <c r="H5278" s="134">
        <f>Systematic[[#This Row],[SampleVariableLabel]]+100*Systematic[[#This Row],[State]]</f>
        <v>14021106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14</v>
      </c>
      <c r="B5279" s="1">
        <f t="shared" si="247"/>
        <v>2</v>
      </c>
      <c r="C5279" s="1">
        <f>IF(Systematic[[#This Row],[VariableIndex]]&gt;1,C5278,IF(C5278+1=StepsPerSubsample,0,C5278+1))</f>
        <v>11</v>
      </c>
      <c r="D5279" s="1">
        <f t="shared" si="248"/>
        <v>7</v>
      </c>
      <c r="E5279" s="1" t="str">
        <f>INDEX(Protocol[Mark],MATCH(C5279,Protocol[Step],0))</f>
        <v>10Ama</v>
      </c>
      <c r="F5279" s="151" t="str">
        <f>INDEX(Variables[Variable],MATCH(Systematic[[#This Row],[VariableIndex]],Variables[Index],0))</f>
        <v>FCR (mt: ROX-corr.)</v>
      </c>
      <c r="G5279" s="134">
        <f>Systematic[[#This Row],[Sample]]*1000000+Systematic[[#This Row],[SubSample]]*10000+Systematic[[#This Row],[VariableIndex]]</f>
        <v>14020007</v>
      </c>
      <c r="H5279" s="134">
        <f>Systematic[[#This Row],[SampleVariableLabel]]+100*Systematic[[#This Row],[State]]</f>
        <v>14021107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14</v>
      </c>
      <c r="B5280" s="1">
        <f t="shared" si="247"/>
        <v>2</v>
      </c>
      <c r="C5280" s="1">
        <f>IF(Systematic[[#This Row],[VariableIndex]]&gt;1,C5279,IF(C5279+1=StepsPerSubsample,0,C5279+1))</f>
        <v>12</v>
      </c>
      <c r="D5280" s="1">
        <f t="shared" si="248"/>
        <v>1</v>
      </c>
      <c r="E5280" s="1" t="str">
        <f>INDEX(Protocol[Mark],MATCH(C5280,Protocol[Step],0))</f>
        <v>11AsTm</v>
      </c>
      <c r="F5280" s="151" t="str">
        <f>INDEX(Variables[Variable],MATCH(Systematic[[#This Row],[VariableIndex]],Variables[Index],0))</f>
        <v>O2 concentration</v>
      </c>
      <c r="G5280" s="134">
        <f>Systematic[[#This Row],[Sample]]*1000000+Systematic[[#This Row],[SubSample]]*10000+Systematic[[#This Row],[VariableIndex]]</f>
        <v>14020001</v>
      </c>
      <c r="H5280" s="134">
        <f>Systematic[[#This Row],[SampleVariableLabel]]+100*Systematic[[#This Row],[State]]</f>
        <v>14021201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14</v>
      </c>
      <c r="B5281" s="1">
        <f t="shared" si="247"/>
        <v>2</v>
      </c>
      <c r="C5281" s="1">
        <f>IF(Systematic[[#This Row],[VariableIndex]]&gt;1,C5280,IF(C5280+1=StepsPerSubsample,0,C5280+1))</f>
        <v>12</v>
      </c>
      <c r="D5281" s="1">
        <f t="shared" si="248"/>
        <v>2</v>
      </c>
      <c r="E5281" s="1" t="str">
        <f>INDEX(Protocol[Mark],MATCH(C5281,Protocol[Step],0))</f>
        <v>11AsTm</v>
      </c>
      <c r="F5281" s="151" t="str">
        <f>INDEX(Variables[Variable],MATCH(Systematic[[#This Row],[VariableIndex]],Variables[Index],0))</f>
        <v>O2 flux per volume</v>
      </c>
      <c r="G5281" s="134">
        <f>Systematic[[#This Row],[Sample]]*1000000+Systematic[[#This Row],[SubSample]]*10000+Systematic[[#This Row],[VariableIndex]]</f>
        <v>14020002</v>
      </c>
      <c r="H5281" s="134">
        <f>Systematic[[#This Row],[SampleVariableLabel]]+100*Systematic[[#This Row],[State]]</f>
        <v>14021202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14</v>
      </c>
      <c r="B5282" s="1">
        <f t="shared" si="247"/>
        <v>2</v>
      </c>
      <c r="C5282" s="1">
        <f>IF(Systematic[[#This Row],[VariableIndex]]&gt;1,C5281,IF(C5281+1=StepsPerSubsample,0,C5281+1))</f>
        <v>12</v>
      </c>
      <c r="D5282" s="1">
        <f t="shared" si="248"/>
        <v>3</v>
      </c>
      <c r="E5282" s="1" t="str">
        <f>INDEX(Protocol[Mark],MATCH(C5282,Protocol[Step],0))</f>
        <v>11AsTm</v>
      </c>
      <c r="F5282" s="151" t="str">
        <f>INDEX(Variables[Variable],MATCH(Systematic[[#This Row],[VariableIndex]],Variables[Index],0))</f>
        <v>Specific flux</v>
      </c>
      <c r="G5282" s="134">
        <f>Systematic[[#This Row],[Sample]]*1000000+Systematic[[#This Row],[SubSample]]*10000+Systematic[[#This Row],[VariableIndex]]</f>
        <v>14020003</v>
      </c>
      <c r="H5282" s="134">
        <f>Systematic[[#This Row],[SampleVariableLabel]]+100*Systematic[[#This Row],[State]]</f>
        <v>14021203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14</v>
      </c>
      <c r="B5283" s="1">
        <f t="shared" si="247"/>
        <v>2</v>
      </c>
      <c r="C5283" s="1">
        <f>IF(Systematic[[#This Row],[VariableIndex]]&gt;1,C5282,IF(C5282+1=StepsPerSubsample,0,C5282+1))</f>
        <v>12</v>
      </c>
      <c r="D5283" s="1">
        <f t="shared" si="248"/>
        <v>4</v>
      </c>
      <c r="E5283" s="1" t="str">
        <f>INDEX(Protocol[Mark],MATCH(C5283,Protocol[Step],0))</f>
        <v>11AsTm</v>
      </c>
      <c r="F5283" s="151" t="str">
        <f>INDEX(Variables[Variable],MATCH(Systematic[[#This Row],[VariableIndex]],Variables[Index],0))</f>
        <v>Flux control ratio</v>
      </c>
      <c r="G5283" s="134">
        <f>Systematic[[#This Row],[Sample]]*1000000+Systematic[[#This Row],[SubSample]]*10000+Systematic[[#This Row],[VariableIndex]]</f>
        <v>14020004</v>
      </c>
      <c r="H5283" s="134">
        <f>Systematic[[#This Row],[SampleVariableLabel]]+100*Systematic[[#This Row],[State]]</f>
        <v>14021204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14</v>
      </c>
      <c r="B5284" s="1">
        <f t="shared" si="247"/>
        <v>2</v>
      </c>
      <c r="C5284" s="1">
        <f>IF(Systematic[[#This Row],[VariableIndex]]&gt;1,C5283,IF(C5283+1=StepsPerSubsample,0,C5283+1))</f>
        <v>12</v>
      </c>
      <c r="D5284" s="1">
        <f t="shared" si="248"/>
        <v>5</v>
      </c>
      <c r="E5284" s="1" t="str">
        <f>INDEX(Protocol[Mark],MATCH(C5284,Protocol[Step],0))</f>
        <v>11AsTm</v>
      </c>
      <c r="F5284" s="151" t="str">
        <f>INDEX(Variables[Variable],MATCH(Systematic[[#This Row],[VariableIndex]],Variables[Index],0))</f>
        <v>Specific flux (mt)</v>
      </c>
      <c r="G5284" s="134">
        <f>Systematic[[#This Row],[Sample]]*1000000+Systematic[[#This Row],[SubSample]]*10000+Systematic[[#This Row],[VariableIndex]]</f>
        <v>14020005</v>
      </c>
      <c r="H5284" s="134">
        <f>Systematic[[#This Row],[SampleVariableLabel]]+100*Systematic[[#This Row],[State]]</f>
        <v>14021205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14</v>
      </c>
      <c r="B5285" s="1">
        <f t="shared" si="247"/>
        <v>2</v>
      </c>
      <c r="C5285" s="1">
        <f>IF(Systematic[[#This Row],[VariableIndex]]&gt;1,C5284,IF(C5284+1=StepsPerSubsample,0,C5284+1))</f>
        <v>12</v>
      </c>
      <c r="D5285" s="1">
        <f t="shared" si="248"/>
        <v>6</v>
      </c>
      <c r="E5285" s="1" t="str">
        <f>INDEX(Protocol[Mark],MATCH(C5285,Protocol[Step],0))</f>
        <v>11AsTm</v>
      </c>
      <c r="F5285" s="151" t="str">
        <f>INDEX(Variables[Variable],MATCH(Systematic[[#This Row],[VariableIndex]],Variables[Index],0))</f>
        <v>FCR (mt: ROX-corr.)</v>
      </c>
      <c r="G5285" s="134">
        <f>Systematic[[#This Row],[Sample]]*1000000+Systematic[[#This Row],[SubSample]]*10000+Systematic[[#This Row],[VariableIndex]]</f>
        <v>14020006</v>
      </c>
      <c r="H5285" s="134">
        <f>Systematic[[#This Row],[SampleVariableLabel]]+100*Systematic[[#This Row],[State]]</f>
        <v>14021206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14</v>
      </c>
      <c r="B5286" s="1">
        <f t="shared" si="247"/>
        <v>2</v>
      </c>
      <c r="C5286" s="1">
        <f>IF(Systematic[[#This Row],[VariableIndex]]&gt;1,C5285,IF(C5285+1=StepsPerSubsample,0,C5285+1))</f>
        <v>12</v>
      </c>
      <c r="D5286" s="1">
        <f t="shared" si="248"/>
        <v>7</v>
      </c>
      <c r="E5286" s="1" t="str">
        <f>INDEX(Protocol[Mark],MATCH(C5286,Protocol[Step],0))</f>
        <v>11AsTm</v>
      </c>
      <c r="F5286" s="151" t="str">
        <f>INDEX(Variables[Variable],MATCH(Systematic[[#This Row],[VariableIndex]],Variables[Index],0))</f>
        <v>FCR (mt: ROX-corr.)</v>
      </c>
      <c r="G5286" s="134">
        <f>Systematic[[#This Row],[Sample]]*1000000+Systematic[[#This Row],[SubSample]]*10000+Systematic[[#This Row],[VariableIndex]]</f>
        <v>14020007</v>
      </c>
      <c r="H5286" s="134">
        <f>Systematic[[#This Row],[SampleVariableLabel]]+100*Systematic[[#This Row],[State]]</f>
        <v>14021207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14</v>
      </c>
      <c r="B5287" s="1">
        <f t="shared" si="247"/>
        <v>2</v>
      </c>
      <c r="C5287" s="1">
        <f>IF(Systematic[[#This Row],[VariableIndex]]&gt;1,C5286,IF(C5286+1=StepsPerSubsample,0,C5286+1))</f>
        <v>13</v>
      </c>
      <c r="D5287" s="1">
        <f t="shared" si="248"/>
        <v>1</v>
      </c>
      <c r="E5287" s="1" t="str">
        <f>INDEX(Protocol[Mark],MATCH(C5287,Protocol[Step],0))</f>
        <v>12Azd</v>
      </c>
      <c r="F5287" s="151" t="str">
        <f>INDEX(Variables[Variable],MATCH(Systematic[[#This Row],[VariableIndex]],Variables[Index],0))</f>
        <v>O2 concentration</v>
      </c>
      <c r="G5287" s="134">
        <f>Systematic[[#This Row],[Sample]]*1000000+Systematic[[#This Row],[SubSample]]*10000+Systematic[[#This Row],[VariableIndex]]</f>
        <v>14020001</v>
      </c>
      <c r="H5287" s="134">
        <f>Systematic[[#This Row],[SampleVariableLabel]]+100*Systematic[[#This Row],[State]]</f>
        <v>14021301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14</v>
      </c>
      <c r="B5288" s="1">
        <f t="shared" si="247"/>
        <v>2</v>
      </c>
      <c r="C5288" s="1">
        <f>IF(Systematic[[#This Row],[VariableIndex]]&gt;1,C5287,IF(C5287+1=StepsPerSubsample,0,C5287+1))</f>
        <v>13</v>
      </c>
      <c r="D5288" s="1">
        <f t="shared" si="248"/>
        <v>2</v>
      </c>
      <c r="E5288" s="1" t="str">
        <f>INDEX(Protocol[Mark],MATCH(C5288,Protocol[Step],0))</f>
        <v>12Azd</v>
      </c>
      <c r="F5288" s="151" t="str">
        <f>INDEX(Variables[Variable],MATCH(Systematic[[#This Row],[VariableIndex]],Variables[Index],0))</f>
        <v>O2 flux per volume</v>
      </c>
      <c r="G5288" s="134">
        <f>Systematic[[#This Row],[Sample]]*1000000+Systematic[[#This Row],[SubSample]]*10000+Systematic[[#This Row],[VariableIndex]]</f>
        <v>14020002</v>
      </c>
      <c r="H5288" s="134">
        <f>Systematic[[#This Row],[SampleVariableLabel]]+100*Systematic[[#This Row],[State]]</f>
        <v>14021302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14</v>
      </c>
      <c r="B5289" s="1">
        <f t="shared" ref="B5289:B5352" si="250">IF(OR(C5289&gt;0,D5289&gt;1),B5288,IF(B5288=SubsamplesPerSample,1,B5288+1))</f>
        <v>2</v>
      </c>
      <c r="C5289" s="1">
        <f>IF(Systematic[[#This Row],[VariableIndex]]&gt;1,C5288,IF(C5288+1=StepsPerSubsample,0,C5288+1))</f>
        <v>13</v>
      </c>
      <c r="D5289" s="1">
        <f t="shared" si="248"/>
        <v>3</v>
      </c>
      <c r="E5289" s="1" t="str">
        <f>INDEX(Protocol[Mark],MATCH(C5289,Protocol[Step],0))</f>
        <v>12Azd</v>
      </c>
      <c r="F5289" s="151" t="str">
        <f>INDEX(Variables[Variable],MATCH(Systematic[[#This Row],[VariableIndex]],Variables[Index],0))</f>
        <v>Specific flux</v>
      </c>
      <c r="G5289" s="134">
        <f>Systematic[[#This Row],[Sample]]*1000000+Systematic[[#This Row],[SubSample]]*10000+Systematic[[#This Row],[VariableIndex]]</f>
        <v>14020003</v>
      </c>
      <c r="H5289" s="134">
        <f>Systematic[[#This Row],[SampleVariableLabel]]+100*Systematic[[#This Row],[State]]</f>
        <v>14021303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14</v>
      </c>
      <c r="B5290" s="1">
        <f t="shared" si="250"/>
        <v>2</v>
      </c>
      <c r="C5290" s="1">
        <f>IF(Systematic[[#This Row],[VariableIndex]]&gt;1,C5289,IF(C5289+1=StepsPerSubsample,0,C5289+1))</f>
        <v>13</v>
      </c>
      <c r="D5290" s="1">
        <f t="shared" si="248"/>
        <v>4</v>
      </c>
      <c r="E5290" s="1" t="str">
        <f>INDEX(Protocol[Mark],MATCH(C5290,Protocol[Step],0))</f>
        <v>12Azd</v>
      </c>
      <c r="F5290" s="151" t="str">
        <f>INDEX(Variables[Variable],MATCH(Systematic[[#This Row],[VariableIndex]],Variables[Index],0))</f>
        <v>Flux control ratio</v>
      </c>
      <c r="G5290" s="134">
        <f>Systematic[[#This Row],[Sample]]*1000000+Systematic[[#This Row],[SubSample]]*10000+Systematic[[#This Row],[VariableIndex]]</f>
        <v>14020004</v>
      </c>
      <c r="H5290" s="134">
        <f>Systematic[[#This Row],[SampleVariableLabel]]+100*Systematic[[#This Row],[State]]</f>
        <v>14021304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14</v>
      </c>
      <c r="B5291" s="1">
        <f t="shared" si="250"/>
        <v>2</v>
      </c>
      <c r="C5291" s="1">
        <f>IF(Systematic[[#This Row],[VariableIndex]]&gt;1,C5290,IF(C5290+1=StepsPerSubsample,0,C5290+1))</f>
        <v>13</v>
      </c>
      <c r="D5291" s="1">
        <f t="shared" si="248"/>
        <v>5</v>
      </c>
      <c r="E5291" s="1" t="str">
        <f>INDEX(Protocol[Mark],MATCH(C5291,Protocol[Step],0))</f>
        <v>12Azd</v>
      </c>
      <c r="F5291" s="151" t="str">
        <f>INDEX(Variables[Variable],MATCH(Systematic[[#This Row],[VariableIndex]],Variables[Index],0))</f>
        <v>Specific flux (mt)</v>
      </c>
      <c r="G5291" s="134">
        <f>Systematic[[#This Row],[Sample]]*1000000+Systematic[[#This Row],[SubSample]]*10000+Systematic[[#This Row],[VariableIndex]]</f>
        <v>14020005</v>
      </c>
      <c r="H5291" s="134">
        <f>Systematic[[#This Row],[SampleVariableLabel]]+100*Systematic[[#This Row],[State]]</f>
        <v>14021305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14</v>
      </c>
      <c r="B5292" s="1">
        <f t="shared" si="250"/>
        <v>2</v>
      </c>
      <c r="C5292" s="1">
        <f>IF(Systematic[[#This Row],[VariableIndex]]&gt;1,C5291,IF(C5291+1=StepsPerSubsample,0,C5291+1))</f>
        <v>13</v>
      </c>
      <c r="D5292" s="1">
        <f t="shared" si="248"/>
        <v>6</v>
      </c>
      <c r="E5292" s="1" t="str">
        <f>INDEX(Protocol[Mark],MATCH(C5292,Protocol[Step],0))</f>
        <v>12Azd</v>
      </c>
      <c r="F5292" s="151" t="str">
        <f>INDEX(Variables[Variable],MATCH(Systematic[[#This Row],[VariableIndex]],Variables[Index],0))</f>
        <v>FCR (mt: ROX-corr.)</v>
      </c>
      <c r="G5292" s="134">
        <f>Systematic[[#This Row],[Sample]]*1000000+Systematic[[#This Row],[SubSample]]*10000+Systematic[[#This Row],[VariableIndex]]</f>
        <v>14020006</v>
      </c>
      <c r="H5292" s="134">
        <f>Systematic[[#This Row],[SampleVariableLabel]]+100*Systematic[[#This Row],[State]]</f>
        <v>14021306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14</v>
      </c>
      <c r="B5293" s="1">
        <f t="shared" si="250"/>
        <v>2</v>
      </c>
      <c r="C5293" s="1">
        <f>IF(Systematic[[#This Row],[VariableIndex]]&gt;1,C5292,IF(C5292+1=StepsPerSubsample,0,C5292+1))</f>
        <v>13</v>
      </c>
      <c r="D5293" s="1">
        <f t="shared" si="248"/>
        <v>7</v>
      </c>
      <c r="E5293" s="1" t="str">
        <f>INDEX(Protocol[Mark],MATCH(C5293,Protocol[Step],0))</f>
        <v>12Azd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14020007</v>
      </c>
      <c r="H5293" s="134">
        <f>Systematic[[#This Row],[SampleVariableLabel]]+100*Systematic[[#This Row],[State]]</f>
        <v>14021307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14</v>
      </c>
      <c r="B5294" s="1">
        <f t="shared" si="250"/>
        <v>3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1ce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14030001</v>
      </c>
      <c r="H5294" s="134">
        <f>Systematic[[#This Row],[SampleVariableLabel]]+100*Systematic[[#This Row],[State]]</f>
        <v>14030001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14</v>
      </c>
      <c r="B5295" s="1">
        <f t="shared" si="250"/>
        <v>3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1ce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14030002</v>
      </c>
      <c r="H5295" s="134">
        <f>Systematic[[#This Row],[SampleVariableLabel]]+100*Systematic[[#This Row],[State]]</f>
        <v>14030002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14</v>
      </c>
      <c r="B5296" s="1">
        <f t="shared" si="250"/>
        <v>3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1ce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14030003</v>
      </c>
      <c r="H5296" s="134">
        <f>Systematic[[#This Row],[SampleVariableLabel]]+100*Systematic[[#This Row],[State]]</f>
        <v>14030003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14</v>
      </c>
      <c r="B5297" s="1">
        <f t="shared" si="250"/>
        <v>3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1ce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14030004</v>
      </c>
      <c r="H5297" s="134">
        <f>Systematic[[#This Row],[SampleVariableLabel]]+100*Systematic[[#This Row],[State]]</f>
        <v>14030004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14</v>
      </c>
      <c r="B5298" s="1">
        <f t="shared" si="250"/>
        <v>3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1ce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14030005</v>
      </c>
      <c r="H5298" s="134">
        <f>Systematic[[#This Row],[SampleVariableLabel]]+100*Systematic[[#This Row],[State]]</f>
        <v>14030005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14</v>
      </c>
      <c r="B5299" s="1">
        <f t="shared" si="250"/>
        <v>3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1ce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14030006</v>
      </c>
      <c r="H5299" s="134">
        <f>Systematic[[#This Row],[SampleVariableLabel]]+100*Systematic[[#This Row],[State]]</f>
        <v>14030006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14</v>
      </c>
      <c r="B5300" s="1">
        <f t="shared" si="250"/>
        <v>3</v>
      </c>
      <c r="C5300" s="1">
        <f>IF(Systematic[[#This Row],[VariableIndex]]&gt;1,C5299,IF(C5299+1=StepsPerSubsample,0,C5299+1))</f>
        <v>0</v>
      </c>
      <c r="D5300" s="1">
        <f t="shared" si="248"/>
        <v>7</v>
      </c>
      <c r="E5300" s="1" t="str">
        <f>INDEX(Protocol[Mark],MATCH(C5300,Protocol[Step],0))</f>
        <v>1ce</v>
      </c>
      <c r="F5300" s="151" t="str">
        <f>INDEX(Variables[Variable],MATCH(Systematic[[#This Row],[VariableIndex]],Variables[Index],0))</f>
        <v>FCR (mt: ROX-corr.)</v>
      </c>
      <c r="G5300" s="134">
        <f>Systematic[[#This Row],[Sample]]*1000000+Systematic[[#This Row],[SubSample]]*10000+Systematic[[#This Row],[VariableIndex]]</f>
        <v>14030007</v>
      </c>
      <c r="H5300" s="134">
        <f>Systematic[[#This Row],[SampleVariableLabel]]+100*Systematic[[#This Row],[State]]</f>
        <v>14030007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14</v>
      </c>
      <c r="B5301" s="1">
        <f t="shared" si="250"/>
        <v>3</v>
      </c>
      <c r="C5301" s="1">
        <f>IF(Systematic[[#This Row],[VariableIndex]]&gt;1,C5300,IF(C5300+1=StepsPerSubsample,0,C5300+1))</f>
        <v>1</v>
      </c>
      <c r="D5301" s="1">
        <f t="shared" si="248"/>
        <v>1</v>
      </c>
      <c r="E5301" s="1" t="str">
        <f>INDEX(Protocol[Mark],MATCH(C5301,Protocol[Step],0))</f>
        <v>2P10</v>
      </c>
      <c r="F5301" s="151" t="str">
        <f>INDEX(Variables[Variable],MATCH(Systematic[[#This Row],[VariableIndex]],Variables[Index],0))</f>
        <v>O2 concentration</v>
      </c>
      <c r="G5301" s="134">
        <f>Systematic[[#This Row],[Sample]]*1000000+Systematic[[#This Row],[SubSample]]*10000+Systematic[[#This Row],[VariableIndex]]</f>
        <v>14030001</v>
      </c>
      <c r="H5301" s="134">
        <f>Systematic[[#This Row],[SampleVariableLabel]]+100*Systematic[[#This Row],[State]]</f>
        <v>14030101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14</v>
      </c>
      <c r="B5302" s="1">
        <f t="shared" si="250"/>
        <v>3</v>
      </c>
      <c r="C5302" s="1">
        <f>IF(Systematic[[#This Row],[VariableIndex]]&gt;1,C5301,IF(C5301+1=StepsPerSubsample,0,C5301+1))</f>
        <v>1</v>
      </c>
      <c r="D5302" s="1">
        <f t="shared" si="248"/>
        <v>2</v>
      </c>
      <c r="E5302" s="1" t="str">
        <f>INDEX(Protocol[Mark],MATCH(C5302,Protocol[Step],0))</f>
        <v>2P10</v>
      </c>
      <c r="F5302" s="151" t="str">
        <f>INDEX(Variables[Variable],MATCH(Systematic[[#This Row],[VariableIndex]],Variables[Index],0))</f>
        <v>O2 flux per volume</v>
      </c>
      <c r="G5302" s="134">
        <f>Systematic[[#This Row],[Sample]]*1000000+Systematic[[#This Row],[SubSample]]*10000+Systematic[[#This Row],[VariableIndex]]</f>
        <v>14030002</v>
      </c>
      <c r="H5302" s="134">
        <f>Systematic[[#This Row],[SampleVariableLabel]]+100*Systematic[[#This Row],[State]]</f>
        <v>14030102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14</v>
      </c>
      <c r="B5303" s="1">
        <f t="shared" si="250"/>
        <v>3</v>
      </c>
      <c r="C5303" s="1">
        <f>IF(Systematic[[#This Row],[VariableIndex]]&gt;1,C5302,IF(C5302+1=StepsPerSubsample,0,C5302+1))</f>
        <v>1</v>
      </c>
      <c r="D5303" s="1">
        <f t="shared" si="248"/>
        <v>3</v>
      </c>
      <c r="E5303" s="1" t="str">
        <f>INDEX(Protocol[Mark],MATCH(C5303,Protocol[Step],0))</f>
        <v>2P10</v>
      </c>
      <c r="F5303" s="151" t="str">
        <f>INDEX(Variables[Variable],MATCH(Systematic[[#This Row],[VariableIndex]],Variables[Index],0))</f>
        <v>Specific flux</v>
      </c>
      <c r="G5303" s="134">
        <f>Systematic[[#This Row],[Sample]]*1000000+Systematic[[#This Row],[SubSample]]*10000+Systematic[[#This Row],[VariableIndex]]</f>
        <v>14030003</v>
      </c>
      <c r="H5303" s="134">
        <f>Systematic[[#This Row],[SampleVariableLabel]]+100*Systematic[[#This Row],[State]]</f>
        <v>14030103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14</v>
      </c>
      <c r="B5304" s="1">
        <f t="shared" si="250"/>
        <v>3</v>
      </c>
      <c r="C5304" s="1">
        <f>IF(Systematic[[#This Row],[VariableIndex]]&gt;1,C5303,IF(C5303+1=StepsPerSubsample,0,C5303+1))</f>
        <v>1</v>
      </c>
      <c r="D5304" s="1">
        <f t="shared" si="248"/>
        <v>4</v>
      </c>
      <c r="E5304" s="1" t="str">
        <f>INDEX(Protocol[Mark],MATCH(C5304,Protocol[Step],0))</f>
        <v>2P10</v>
      </c>
      <c r="F5304" s="151" t="str">
        <f>INDEX(Variables[Variable],MATCH(Systematic[[#This Row],[VariableIndex]],Variables[Index],0))</f>
        <v>Flux control ratio</v>
      </c>
      <c r="G5304" s="134">
        <f>Systematic[[#This Row],[Sample]]*1000000+Systematic[[#This Row],[SubSample]]*10000+Systematic[[#This Row],[VariableIndex]]</f>
        <v>14030004</v>
      </c>
      <c r="H5304" s="134">
        <f>Systematic[[#This Row],[SampleVariableLabel]]+100*Systematic[[#This Row],[State]]</f>
        <v>14030104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14</v>
      </c>
      <c r="B5305" s="1">
        <f t="shared" si="250"/>
        <v>3</v>
      </c>
      <c r="C5305" s="1">
        <f>IF(Systematic[[#This Row],[VariableIndex]]&gt;1,C5304,IF(C5304+1=StepsPerSubsample,0,C5304+1))</f>
        <v>1</v>
      </c>
      <c r="D5305" s="1">
        <f t="shared" si="248"/>
        <v>5</v>
      </c>
      <c r="E5305" s="1" t="str">
        <f>INDEX(Protocol[Mark],MATCH(C5305,Protocol[Step],0))</f>
        <v>2P10</v>
      </c>
      <c r="F5305" s="151" t="str">
        <f>INDEX(Variables[Variable],MATCH(Systematic[[#This Row],[VariableIndex]],Variables[Index],0))</f>
        <v>Specific flux (mt)</v>
      </c>
      <c r="G5305" s="134">
        <f>Systematic[[#This Row],[Sample]]*1000000+Systematic[[#This Row],[SubSample]]*10000+Systematic[[#This Row],[VariableIndex]]</f>
        <v>14030005</v>
      </c>
      <c r="H5305" s="134">
        <f>Systematic[[#This Row],[SampleVariableLabel]]+100*Systematic[[#This Row],[State]]</f>
        <v>14030105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14</v>
      </c>
      <c r="B5306" s="1">
        <f t="shared" si="250"/>
        <v>3</v>
      </c>
      <c r="C5306" s="1">
        <f>IF(Systematic[[#This Row],[VariableIndex]]&gt;1,C5305,IF(C5305+1=StepsPerSubsample,0,C5305+1))</f>
        <v>1</v>
      </c>
      <c r="D5306" s="1">
        <f t="shared" si="248"/>
        <v>6</v>
      </c>
      <c r="E5306" s="1" t="str">
        <f>INDEX(Protocol[Mark],MATCH(C5306,Protocol[Step],0))</f>
        <v>2P10</v>
      </c>
      <c r="F5306" s="151" t="str">
        <f>INDEX(Variables[Variable],MATCH(Systematic[[#This Row],[VariableIndex]],Variables[Index],0))</f>
        <v>FCR (mt: ROX-corr.)</v>
      </c>
      <c r="G5306" s="134">
        <f>Systematic[[#This Row],[Sample]]*1000000+Systematic[[#This Row],[SubSample]]*10000+Systematic[[#This Row],[VariableIndex]]</f>
        <v>14030006</v>
      </c>
      <c r="H5306" s="134">
        <f>Systematic[[#This Row],[SampleVariableLabel]]+100*Systematic[[#This Row],[State]]</f>
        <v>14030106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14</v>
      </c>
      <c r="B5307" s="1">
        <f t="shared" si="250"/>
        <v>3</v>
      </c>
      <c r="C5307" s="1">
        <f>IF(Systematic[[#This Row],[VariableIndex]]&gt;1,C5306,IF(C5306+1=StepsPerSubsample,0,C5306+1))</f>
        <v>1</v>
      </c>
      <c r="D5307" s="1">
        <f t="shared" si="248"/>
        <v>7</v>
      </c>
      <c r="E5307" s="1" t="str">
        <f>INDEX(Protocol[Mark],MATCH(C5307,Protocol[Step],0))</f>
        <v>2P10</v>
      </c>
      <c r="F5307" s="151" t="str">
        <f>INDEX(Variables[Variable],MATCH(Systematic[[#This Row],[VariableIndex]],Variables[Index],0))</f>
        <v>FCR (mt: ROX-corr.)</v>
      </c>
      <c r="G5307" s="134">
        <f>Systematic[[#This Row],[Sample]]*1000000+Systematic[[#This Row],[SubSample]]*10000+Systematic[[#This Row],[VariableIndex]]</f>
        <v>14030007</v>
      </c>
      <c r="H5307" s="134">
        <f>Systematic[[#This Row],[SampleVariableLabel]]+100*Systematic[[#This Row],[State]]</f>
        <v>14030107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14</v>
      </c>
      <c r="B5308" s="1">
        <f t="shared" si="250"/>
        <v>3</v>
      </c>
      <c r="C5308" s="1">
        <f>IF(Systematic[[#This Row],[VariableIndex]]&gt;1,C5307,IF(C5307+1=StepsPerSubsample,0,C5307+1))</f>
        <v>2</v>
      </c>
      <c r="D5308" s="1">
        <f t="shared" si="248"/>
        <v>1</v>
      </c>
      <c r="E5308" s="1" t="str">
        <f>INDEX(Protocol[Mark],MATCH(C5308,Protocol[Step],0))</f>
        <v>3Omy</v>
      </c>
      <c r="F5308" s="151" t="str">
        <f>INDEX(Variables[Variable],MATCH(Systematic[[#This Row],[VariableIndex]],Variables[Index],0))</f>
        <v>O2 concentration</v>
      </c>
      <c r="G5308" s="134">
        <f>Systematic[[#This Row],[Sample]]*1000000+Systematic[[#This Row],[SubSample]]*10000+Systematic[[#This Row],[VariableIndex]]</f>
        <v>14030001</v>
      </c>
      <c r="H5308" s="134">
        <f>Systematic[[#This Row],[SampleVariableLabel]]+100*Systematic[[#This Row],[State]]</f>
        <v>14030201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14</v>
      </c>
      <c r="B5309" s="1">
        <f t="shared" si="250"/>
        <v>3</v>
      </c>
      <c r="C5309" s="1">
        <f>IF(Systematic[[#This Row],[VariableIndex]]&gt;1,C5308,IF(C5308+1=StepsPerSubsample,0,C5308+1))</f>
        <v>2</v>
      </c>
      <c r="D5309" s="1">
        <f t="shared" si="248"/>
        <v>2</v>
      </c>
      <c r="E5309" s="1" t="str">
        <f>INDEX(Protocol[Mark],MATCH(C5309,Protocol[Step],0))</f>
        <v>3Omy</v>
      </c>
      <c r="F5309" s="151" t="str">
        <f>INDEX(Variables[Variable],MATCH(Systematic[[#This Row],[VariableIndex]],Variables[Index],0))</f>
        <v>O2 flux per volume</v>
      </c>
      <c r="G5309" s="134">
        <f>Systematic[[#This Row],[Sample]]*1000000+Systematic[[#This Row],[SubSample]]*10000+Systematic[[#This Row],[VariableIndex]]</f>
        <v>14030002</v>
      </c>
      <c r="H5309" s="134">
        <f>Systematic[[#This Row],[SampleVariableLabel]]+100*Systematic[[#This Row],[State]]</f>
        <v>14030202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14</v>
      </c>
      <c r="B5310" s="1">
        <f t="shared" si="250"/>
        <v>3</v>
      </c>
      <c r="C5310" s="1">
        <f>IF(Systematic[[#This Row],[VariableIndex]]&gt;1,C5309,IF(C5309+1=StepsPerSubsample,0,C5309+1))</f>
        <v>2</v>
      </c>
      <c r="D5310" s="1">
        <f t="shared" si="248"/>
        <v>3</v>
      </c>
      <c r="E5310" s="1" t="str">
        <f>INDEX(Protocol[Mark],MATCH(C5310,Protocol[Step],0))</f>
        <v>3Omy</v>
      </c>
      <c r="F5310" s="151" t="str">
        <f>INDEX(Variables[Variable],MATCH(Systematic[[#This Row],[VariableIndex]],Variables[Index],0))</f>
        <v>Specific flux</v>
      </c>
      <c r="G5310" s="134">
        <f>Systematic[[#This Row],[Sample]]*1000000+Systematic[[#This Row],[SubSample]]*10000+Systematic[[#This Row],[VariableIndex]]</f>
        <v>14030003</v>
      </c>
      <c r="H5310" s="134">
        <f>Systematic[[#This Row],[SampleVariableLabel]]+100*Systematic[[#This Row],[State]]</f>
        <v>14030203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14</v>
      </c>
      <c r="B5311" s="1">
        <f t="shared" si="250"/>
        <v>3</v>
      </c>
      <c r="C5311" s="1">
        <f>IF(Systematic[[#This Row],[VariableIndex]]&gt;1,C5310,IF(C5310+1=StepsPerSubsample,0,C5310+1))</f>
        <v>2</v>
      </c>
      <c r="D5311" s="1">
        <f t="shared" si="248"/>
        <v>4</v>
      </c>
      <c r="E5311" s="1" t="str">
        <f>INDEX(Protocol[Mark],MATCH(C5311,Protocol[Step],0))</f>
        <v>3Omy</v>
      </c>
      <c r="F5311" s="151" t="str">
        <f>INDEX(Variables[Variable],MATCH(Systematic[[#This Row],[VariableIndex]],Variables[Index],0))</f>
        <v>Flux control ratio</v>
      </c>
      <c r="G5311" s="134">
        <f>Systematic[[#This Row],[Sample]]*1000000+Systematic[[#This Row],[SubSample]]*10000+Systematic[[#This Row],[VariableIndex]]</f>
        <v>14030004</v>
      </c>
      <c r="H5311" s="134">
        <f>Systematic[[#This Row],[SampleVariableLabel]]+100*Systematic[[#This Row],[State]]</f>
        <v>14030204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14</v>
      </c>
      <c r="B5312" s="1">
        <f t="shared" si="250"/>
        <v>3</v>
      </c>
      <c r="C5312" s="1">
        <f>IF(Systematic[[#This Row],[VariableIndex]]&gt;1,C5311,IF(C5311+1=StepsPerSubsample,0,C5311+1))</f>
        <v>2</v>
      </c>
      <c r="D5312" s="1">
        <f t="shared" si="248"/>
        <v>5</v>
      </c>
      <c r="E5312" s="1" t="str">
        <f>INDEX(Protocol[Mark],MATCH(C5312,Protocol[Step],0))</f>
        <v>3Omy</v>
      </c>
      <c r="F5312" s="151" t="str">
        <f>INDEX(Variables[Variable],MATCH(Systematic[[#This Row],[VariableIndex]],Variables[Index],0))</f>
        <v>Specific flux (mt)</v>
      </c>
      <c r="G5312" s="134">
        <f>Systematic[[#This Row],[Sample]]*1000000+Systematic[[#This Row],[SubSample]]*10000+Systematic[[#This Row],[VariableIndex]]</f>
        <v>14030005</v>
      </c>
      <c r="H5312" s="134">
        <f>Systematic[[#This Row],[SampleVariableLabel]]+100*Systematic[[#This Row],[State]]</f>
        <v>14030205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14</v>
      </c>
      <c r="B5313" s="1">
        <f t="shared" si="250"/>
        <v>3</v>
      </c>
      <c r="C5313" s="1">
        <f>IF(Systematic[[#This Row],[VariableIndex]]&gt;1,C5312,IF(C5312+1=StepsPerSubsample,0,C5312+1))</f>
        <v>2</v>
      </c>
      <c r="D5313" s="1">
        <f t="shared" si="248"/>
        <v>6</v>
      </c>
      <c r="E5313" s="1" t="str">
        <f>INDEX(Protocol[Mark],MATCH(C5313,Protocol[Step],0))</f>
        <v>3Omy</v>
      </c>
      <c r="F5313" s="151" t="str">
        <f>INDEX(Variables[Variable],MATCH(Systematic[[#This Row],[VariableIndex]],Variables[Index],0))</f>
        <v>FCR (mt: ROX-corr.)</v>
      </c>
      <c r="G5313" s="134">
        <f>Systematic[[#This Row],[Sample]]*1000000+Systematic[[#This Row],[SubSample]]*10000+Systematic[[#This Row],[VariableIndex]]</f>
        <v>14030006</v>
      </c>
      <c r="H5313" s="134">
        <f>Systematic[[#This Row],[SampleVariableLabel]]+100*Systematic[[#This Row],[State]]</f>
        <v>14030206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14</v>
      </c>
      <c r="B5314" s="1">
        <f t="shared" si="250"/>
        <v>3</v>
      </c>
      <c r="C5314" s="1">
        <f>IF(Systematic[[#This Row],[VariableIndex]]&gt;1,C5313,IF(C5313+1=StepsPerSubsample,0,C5313+1))</f>
        <v>2</v>
      </c>
      <c r="D5314" s="1">
        <f t="shared" si="248"/>
        <v>7</v>
      </c>
      <c r="E5314" s="1" t="str">
        <f>INDEX(Protocol[Mark],MATCH(C5314,Protocol[Step],0))</f>
        <v>3Omy</v>
      </c>
      <c r="F5314" s="151" t="str">
        <f>INDEX(Variables[Variable],MATCH(Systematic[[#This Row],[VariableIndex]],Variables[Index],0))</f>
        <v>FCR (mt: ROX-corr.)</v>
      </c>
      <c r="G5314" s="134">
        <f>Systematic[[#This Row],[Sample]]*1000000+Systematic[[#This Row],[SubSample]]*10000+Systematic[[#This Row],[VariableIndex]]</f>
        <v>14030007</v>
      </c>
      <c r="H5314" s="134">
        <f>Systematic[[#This Row],[SampleVariableLabel]]+100*Systematic[[#This Row],[State]]</f>
        <v>14030207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14</v>
      </c>
      <c r="B5315" s="1">
        <f t="shared" si="250"/>
        <v>3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1</v>
      </c>
      <c r="E5315" s="1" t="str">
        <f>INDEX(Protocol[Mark],MATCH(C5315,Protocol[Step],0))</f>
        <v>4U</v>
      </c>
      <c r="F5315" s="151" t="str">
        <f>INDEX(Variables[Variable],MATCH(Systematic[[#This Row],[VariableIndex]],Variables[Index],0))</f>
        <v>O2 concentration</v>
      </c>
      <c r="G5315" s="134">
        <f>Systematic[[#This Row],[Sample]]*1000000+Systematic[[#This Row],[SubSample]]*10000+Systematic[[#This Row],[VariableIndex]]</f>
        <v>14030001</v>
      </c>
      <c r="H5315" s="134">
        <f>Systematic[[#This Row],[SampleVariableLabel]]+100*Systematic[[#This Row],[State]]</f>
        <v>14030301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14</v>
      </c>
      <c r="B5316" s="1">
        <f t="shared" si="250"/>
        <v>3</v>
      </c>
      <c r="C5316" s="1">
        <f>IF(Systematic[[#This Row],[VariableIndex]]&gt;1,C5315,IF(C5315+1=StepsPerSubsample,0,C5315+1))</f>
        <v>3</v>
      </c>
      <c r="D5316" s="1">
        <f t="shared" si="251"/>
        <v>2</v>
      </c>
      <c r="E5316" s="1" t="str">
        <f>INDEX(Protocol[Mark],MATCH(C5316,Protocol[Step],0))</f>
        <v>4U</v>
      </c>
      <c r="F5316" s="151" t="str">
        <f>INDEX(Variables[Variable],MATCH(Systematic[[#This Row],[VariableIndex]],Variables[Index],0))</f>
        <v>O2 flux per volume</v>
      </c>
      <c r="G5316" s="134">
        <f>Systematic[[#This Row],[Sample]]*1000000+Systematic[[#This Row],[SubSample]]*10000+Systematic[[#This Row],[VariableIndex]]</f>
        <v>14030002</v>
      </c>
      <c r="H5316" s="134">
        <f>Systematic[[#This Row],[SampleVariableLabel]]+100*Systematic[[#This Row],[State]]</f>
        <v>14030302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14</v>
      </c>
      <c r="B5317" s="1">
        <f t="shared" si="250"/>
        <v>3</v>
      </c>
      <c r="C5317" s="1">
        <f>IF(Systematic[[#This Row],[VariableIndex]]&gt;1,C5316,IF(C5316+1=StepsPerSubsample,0,C5316+1))</f>
        <v>3</v>
      </c>
      <c r="D5317" s="1">
        <f t="shared" si="251"/>
        <v>3</v>
      </c>
      <c r="E5317" s="1" t="str">
        <f>INDEX(Protocol[Mark],MATCH(C5317,Protocol[Step],0))</f>
        <v>4U</v>
      </c>
      <c r="F5317" s="151" t="str">
        <f>INDEX(Variables[Variable],MATCH(Systematic[[#This Row],[VariableIndex]],Variables[Index],0))</f>
        <v>Specific flux</v>
      </c>
      <c r="G5317" s="134">
        <f>Systematic[[#This Row],[Sample]]*1000000+Systematic[[#This Row],[SubSample]]*10000+Systematic[[#This Row],[VariableIndex]]</f>
        <v>14030003</v>
      </c>
      <c r="H5317" s="134">
        <f>Systematic[[#This Row],[SampleVariableLabel]]+100*Systematic[[#This Row],[State]]</f>
        <v>14030303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14</v>
      </c>
      <c r="B5318" s="1">
        <f t="shared" si="250"/>
        <v>3</v>
      </c>
      <c r="C5318" s="1">
        <f>IF(Systematic[[#This Row],[VariableIndex]]&gt;1,C5317,IF(C5317+1=StepsPerSubsample,0,C5317+1))</f>
        <v>3</v>
      </c>
      <c r="D5318" s="1">
        <f t="shared" si="251"/>
        <v>4</v>
      </c>
      <c r="E5318" s="1" t="str">
        <f>INDEX(Protocol[Mark],MATCH(C5318,Protocol[Step],0))</f>
        <v>4U</v>
      </c>
      <c r="F5318" s="151" t="str">
        <f>INDEX(Variables[Variable],MATCH(Systematic[[#This Row],[VariableIndex]],Variables[Index],0))</f>
        <v>Flux control ratio</v>
      </c>
      <c r="G5318" s="134">
        <f>Systematic[[#This Row],[Sample]]*1000000+Systematic[[#This Row],[SubSample]]*10000+Systematic[[#This Row],[VariableIndex]]</f>
        <v>14030004</v>
      </c>
      <c r="H5318" s="134">
        <f>Systematic[[#This Row],[SampleVariableLabel]]+100*Systematic[[#This Row],[State]]</f>
        <v>14030304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14</v>
      </c>
      <c r="B5319" s="1">
        <f t="shared" si="250"/>
        <v>3</v>
      </c>
      <c r="C5319" s="1">
        <f>IF(Systematic[[#This Row],[VariableIndex]]&gt;1,C5318,IF(C5318+1=StepsPerSubsample,0,C5318+1))</f>
        <v>3</v>
      </c>
      <c r="D5319" s="1">
        <f t="shared" si="251"/>
        <v>5</v>
      </c>
      <c r="E5319" s="1" t="str">
        <f>INDEX(Protocol[Mark],MATCH(C5319,Protocol[Step],0))</f>
        <v>4U</v>
      </c>
      <c r="F5319" s="151" t="str">
        <f>INDEX(Variables[Variable],MATCH(Systematic[[#This Row],[VariableIndex]],Variables[Index],0))</f>
        <v>Specific flux (mt)</v>
      </c>
      <c r="G5319" s="134">
        <f>Systematic[[#This Row],[Sample]]*1000000+Systematic[[#This Row],[SubSample]]*10000+Systematic[[#This Row],[VariableIndex]]</f>
        <v>14030005</v>
      </c>
      <c r="H5319" s="134">
        <f>Systematic[[#This Row],[SampleVariableLabel]]+100*Systematic[[#This Row],[State]]</f>
        <v>14030305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14</v>
      </c>
      <c r="B5320" s="1">
        <f t="shared" si="250"/>
        <v>3</v>
      </c>
      <c r="C5320" s="1">
        <f>IF(Systematic[[#This Row],[VariableIndex]]&gt;1,C5319,IF(C5319+1=StepsPerSubsample,0,C5319+1))</f>
        <v>3</v>
      </c>
      <c r="D5320" s="1">
        <f t="shared" si="251"/>
        <v>6</v>
      </c>
      <c r="E5320" s="1" t="str">
        <f>INDEX(Protocol[Mark],MATCH(C5320,Protocol[Step],0))</f>
        <v>4U</v>
      </c>
      <c r="F5320" s="151" t="str">
        <f>INDEX(Variables[Variable],MATCH(Systematic[[#This Row],[VariableIndex]],Variables[Index],0))</f>
        <v>FCR (mt: ROX-corr.)</v>
      </c>
      <c r="G5320" s="134">
        <f>Systematic[[#This Row],[Sample]]*1000000+Systematic[[#This Row],[SubSample]]*10000+Systematic[[#This Row],[VariableIndex]]</f>
        <v>14030006</v>
      </c>
      <c r="H5320" s="134">
        <f>Systematic[[#This Row],[SampleVariableLabel]]+100*Systematic[[#This Row],[State]]</f>
        <v>14030306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14</v>
      </c>
      <c r="B5321" s="1">
        <f t="shared" si="250"/>
        <v>3</v>
      </c>
      <c r="C5321" s="1">
        <f>IF(Systematic[[#This Row],[VariableIndex]]&gt;1,C5320,IF(C5320+1=StepsPerSubsample,0,C5320+1))</f>
        <v>3</v>
      </c>
      <c r="D5321" s="1">
        <f t="shared" si="251"/>
        <v>7</v>
      </c>
      <c r="E5321" s="1" t="str">
        <f>INDEX(Protocol[Mark],MATCH(C5321,Protocol[Step],0))</f>
        <v>4U</v>
      </c>
      <c r="F5321" s="151" t="str">
        <f>INDEX(Variables[Variable],MATCH(Systematic[[#This Row],[VariableIndex]],Variables[Index],0))</f>
        <v>FCR (mt: ROX-corr.)</v>
      </c>
      <c r="G5321" s="134">
        <f>Systematic[[#This Row],[Sample]]*1000000+Systematic[[#This Row],[SubSample]]*10000+Systematic[[#This Row],[VariableIndex]]</f>
        <v>14030007</v>
      </c>
      <c r="H5321" s="134">
        <f>Systematic[[#This Row],[SampleVariableLabel]]+100*Systematic[[#This Row],[State]]</f>
        <v>14030307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14</v>
      </c>
      <c r="B5322" s="1">
        <f t="shared" si="250"/>
        <v>3</v>
      </c>
      <c r="C5322" s="1">
        <f>IF(Systematic[[#This Row],[VariableIndex]]&gt;1,C5321,IF(C5321+1=StepsPerSubsample,0,C5321+1))</f>
        <v>4</v>
      </c>
      <c r="D5322" s="1">
        <f t="shared" si="251"/>
        <v>1</v>
      </c>
      <c r="E5322" s="1" t="str">
        <f>INDEX(Protocol[Mark],MATCH(C5322,Protocol[Step],0))</f>
        <v>5Glc</v>
      </c>
      <c r="F5322" s="151" t="str">
        <f>INDEX(Variables[Variable],MATCH(Systematic[[#This Row],[VariableIndex]],Variables[Index],0))</f>
        <v>O2 concentration</v>
      </c>
      <c r="G5322" s="134">
        <f>Systematic[[#This Row],[Sample]]*1000000+Systematic[[#This Row],[SubSample]]*10000+Systematic[[#This Row],[VariableIndex]]</f>
        <v>14030001</v>
      </c>
      <c r="H5322" s="134">
        <f>Systematic[[#This Row],[SampleVariableLabel]]+100*Systematic[[#This Row],[State]]</f>
        <v>14030401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14</v>
      </c>
      <c r="B5323" s="1">
        <f t="shared" si="250"/>
        <v>3</v>
      </c>
      <c r="C5323" s="1">
        <f>IF(Systematic[[#This Row],[VariableIndex]]&gt;1,C5322,IF(C5322+1=StepsPerSubsample,0,C5322+1))</f>
        <v>4</v>
      </c>
      <c r="D5323" s="1">
        <f t="shared" si="251"/>
        <v>2</v>
      </c>
      <c r="E5323" s="1" t="str">
        <f>INDEX(Protocol[Mark],MATCH(C5323,Protocol[Step],0))</f>
        <v>5Glc</v>
      </c>
      <c r="F5323" s="151" t="str">
        <f>INDEX(Variables[Variable],MATCH(Systematic[[#This Row],[VariableIndex]],Variables[Index],0))</f>
        <v>O2 flux per volume</v>
      </c>
      <c r="G5323" s="134">
        <f>Systematic[[#This Row],[Sample]]*1000000+Systematic[[#This Row],[SubSample]]*10000+Systematic[[#This Row],[VariableIndex]]</f>
        <v>14030002</v>
      </c>
      <c r="H5323" s="134">
        <f>Systematic[[#This Row],[SampleVariableLabel]]+100*Systematic[[#This Row],[State]]</f>
        <v>14030402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14</v>
      </c>
      <c r="B5324" s="1">
        <f t="shared" si="250"/>
        <v>3</v>
      </c>
      <c r="C5324" s="1">
        <f>IF(Systematic[[#This Row],[VariableIndex]]&gt;1,C5323,IF(C5323+1=StepsPerSubsample,0,C5323+1))</f>
        <v>4</v>
      </c>
      <c r="D5324" s="1">
        <f t="shared" si="251"/>
        <v>3</v>
      </c>
      <c r="E5324" s="1" t="str">
        <f>INDEX(Protocol[Mark],MATCH(C5324,Protocol[Step],0))</f>
        <v>5Glc</v>
      </c>
      <c r="F5324" s="151" t="str">
        <f>INDEX(Variables[Variable],MATCH(Systematic[[#This Row],[VariableIndex]],Variables[Index],0))</f>
        <v>Specific flux</v>
      </c>
      <c r="G5324" s="134">
        <f>Systematic[[#This Row],[Sample]]*1000000+Systematic[[#This Row],[SubSample]]*10000+Systematic[[#This Row],[VariableIndex]]</f>
        <v>14030003</v>
      </c>
      <c r="H5324" s="134">
        <f>Systematic[[#This Row],[SampleVariableLabel]]+100*Systematic[[#This Row],[State]]</f>
        <v>14030403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14</v>
      </c>
      <c r="B5325" s="1">
        <f t="shared" si="250"/>
        <v>3</v>
      </c>
      <c r="C5325" s="1">
        <f>IF(Systematic[[#This Row],[VariableIndex]]&gt;1,C5324,IF(C5324+1=StepsPerSubsample,0,C5324+1))</f>
        <v>4</v>
      </c>
      <c r="D5325" s="1">
        <f t="shared" si="251"/>
        <v>4</v>
      </c>
      <c r="E5325" s="1" t="str">
        <f>INDEX(Protocol[Mark],MATCH(C5325,Protocol[Step],0))</f>
        <v>5Glc</v>
      </c>
      <c r="F5325" s="151" t="str">
        <f>INDEX(Variables[Variable],MATCH(Systematic[[#This Row],[VariableIndex]],Variables[Index],0))</f>
        <v>Flux control ratio</v>
      </c>
      <c r="G5325" s="134">
        <f>Systematic[[#This Row],[Sample]]*1000000+Systematic[[#This Row],[SubSample]]*10000+Systematic[[#This Row],[VariableIndex]]</f>
        <v>14030004</v>
      </c>
      <c r="H5325" s="134">
        <f>Systematic[[#This Row],[SampleVariableLabel]]+100*Systematic[[#This Row],[State]]</f>
        <v>14030404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14</v>
      </c>
      <c r="B5326" s="1">
        <f t="shared" si="250"/>
        <v>3</v>
      </c>
      <c r="C5326" s="1">
        <f>IF(Systematic[[#This Row],[VariableIndex]]&gt;1,C5325,IF(C5325+1=StepsPerSubsample,0,C5325+1))</f>
        <v>4</v>
      </c>
      <c r="D5326" s="1">
        <f t="shared" si="251"/>
        <v>5</v>
      </c>
      <c r="E5326" s="1" t="str">
        <f>INDEX(Protocol[Mark],MATCH(C5326,Protocol[Step],0))</f>
        <v>5Glc</v>
      </c>
      <c r="F5326" s="151" t="str">
        <f>INDEX(Variables[Variable],MATCH(Systematic[[#This Row],[VariableIndex]],Variables[Index],0))</f>
        <v>Specific flux (mt)</v>
      </c>
      <c r="G5326" s="134">
        <f>Systematic[[#This Row],[Sample]]*1000000+Systematic[[#This Row],[SubSample]]*10000+Systematic[[#This Row],[VariableIndex]]</f>
        <v>14030005</v>
      </c>
      <c r="H5326" s="134">
        <f>Systematic[[#This Row],[SampleVariableLabel]]+100*Systematic[[#This Row],[State]]</f>
        <v>14030405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14</v>
      </c>
      <c r="B5327" s="1">
        <f t="shared" si="250"/>
        <v>3</v>
      </c>
      <c r="C5327" s="1">
        <f>IF(Systematic[[#This Row],[VariableIndex]]&gt;1,C5326,IF(C5326+1=StepsPerSubsample,0,C5326+1))</f>
        <v>4</v>
      </c>
      <c r="D5327" s="1">
        <f t="shared" si="251"/>
        <v>6</v>
      </c>
      <c r="E5327" s="1" t="str">
        <f>INDEX(Protocol[Mark],MATCH(C5327,Protocol[Step],0))</f>
        <v>5Glc</v>
      </c>
      <c r="F5327" s="151" t="str">
        <f>INDEX(Variables[Variable],MATCH(Systematic[[#This Row],[VariableIndex]],Variables[Index],0))</f>
        <v>FCR (mt: ROX-corr.)</v>
      </c>
      <c r="G5327" s="134">
        <f>Systematic[[#This Row],[Sample]]*1000000+Systematic[[#This Row],[SubSample]]*10000+Systematic[[#This Row],[VariableIndex]]</f>
        <v>14030006</v>
      </c>
      <c r="H5327" s="134">
        <f>Systematic[[#This Row],[SampleVariableLabel]]+100*Systematic[[#This Row],[State]]</f>
        <v>14030406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14</v>
      </c>
      <c r="B5328" s="1">
        <f t="shared" si="250"/>
        <v>3</v>
      </c>
      <c r="C5328" s="1">
        <f>IF(Systematic[[#This Row],[VariableIndex]]&gt;1,C5327,IF(C5327+1=StepsPerSubsample,0,C5327+1))</f>
        <v>4</v>
      </c>
      <c r="D5328" s="1">
        <f t="shared" si="251"/>
        <v>7</v>
      </c>
      <c r="E5328" s="1" t="str">
        <f>INDEX(Protocol[Mark],MATCH(C5328,Protocol[Step],0))</f>
        <v>5Glc</v>
      </c>
      <c r="F5328" s="151" t="str">
        <f>INDEX(Variables[Variable],MATCH(Systematic[[#This Row],[VariableIndex]],Variables[Index],0))</f>
        <v>FCR (mt: ROX-corr.)</v>
      </c>
      <c r="G5328" s="134">
        <f>Systematic[[#This Row],[Sample]]*1000000+Systematic[[#This Row],[SubSample]]*10000+Systematic[[#This Row],[VariableIndex]]</f>
        <v>14030007</v>
      </c>
      <c r="H5328" s="134">
        <f>Systematic[[#This Row],[SampleVariableLabel]]+100*Systematic[[#This Row],[State]]</f>
        <v>14030407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14</v>
      </c>
      <c r="B5329" s="1">
        <f t="shared" si="250"/>
        <v>3</v>
      </c>
      <c r="C5329" s="1">
        <f>IF(Systematic[[#This Row],[VariableIndex]]&gt;1,C5328,IF(C5328+1=StepsPerSubsample,0,C5328+1))</f>
        <v>5</v>
      </c>
      <c r="D5329" s="1">
        <f t="shared" si="251"/>
        <v>1</v>
      </c>
      <c r="E5329" s="1" t="str">
        <f>INDEX(Protocol[Mark],MATCH(C5329,Protocol[Step],0))</f>
        <v>6M2</v>
      </c>
      <c r="F5329" s="151" t="str">
        <f>INDEX(Variables[Variable],MATCH(Systematic[[#This Row],[VariableIndex]],Variables[Index],0))</f>
        <v>O2 concentration</v>
      </c>
      <c r="G5329" s="134">
        <f>Systematic[[#This Row],[Sample]]*1000000+Systematic[[#This Row],[SubSample]]*10000+Systematic[[#This Row],[VariableIndex]]</f>
        <v>14030001</v>
      </c>
      <c r="H5329" s="134">
        <f>Systematic[[#This Row],[SampleVariableLabel]]+100*Systematic[[#This Row],[State]]</f>
        <v>14030501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14</v>
      </c>
      <c r="B5330" s="1">
        <f t="shared" si="250"/>
        <v>3</v>
      </c>
      <c r="C5330" s="1">
        <f>IF(Systematic[[#This Row],[VariableIndex]]&gt;1,C5329,IF(C5329+1=StepsPerSubsample,0,C5329+1))</f>
        <v>5</v>
      </c>
      <c r="D5330" s="1">
        <f t="shared" si="251"/>
        <v>2</v>
      </c>
      <c r="E5330" s="1" t="str">
        <f>INDEX(Protocol[Mark],MATCH(C5330,Protocol[Step],0))</f>
        <v>6M2</v>
      </c>
      <c r="F5330" s="151" t="str">
        <f>INDEX(Variables[Variable],MATCH(Systematic[[#This Row],[VariableIndex]],Variables[Index],0))</f>
        <v>O2 flux per volume</v>
      </c>
      <c r="G5330" s="134">
        <f>Systematic[[#This Row],[Sample]]*1000000+Systematic[[#This Row],[SubSample]]*10000+Systematic[[#This Row],[VariableIndex]]</f>
        <v>14030002</v>
      </c>
      <c r="H5330" s="134">
        <f>Systematic[[#This Row],[SampleVariableLabel]]+100*Systematic[[#This Row],[State]]</f>
        <v>14030502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14</v>
      </c>
      <c r="B5331" s="1">
        <f t="shared" si="250"/>
        <v>3</v>
      </c>
      <c r="C5331" s="1">
        <f>IF(Systematic[[#This Row],[VariableIndex]]&gt;1,C5330,IF(C5330+1=StepsPerSubsample,0,C5330+1))</f>
        <v>5</v>
      </c>
      <c r="D5331" s="1">
        <f t="shared" si="251"/>
        <v>3</v>
      </c>
      <c r="E5331" s="1" t="str">
        <f>INDEX(Protocol[Mark],MATCH(C5331,Protocol[Step],0))</f>
        <v>6M2</v>
      </c>
      <c r="F5331" s="151" t="str">
        <f>INDEX(Variables[Variable],MATCH(Systematic[[#This Row],[VariableIndex]],Variables[Index],0))</f>
        <v>Specific flux</v>
      </c>
      <c r="G5331" s="134">
        <f>Systematic[[#This Row],[Sample]]*1000000+Systematic[[#This Row],[SubSample]]*10000+Systematic[[#This Row],[VariableIndex]]</f>
        <v>14030003</v>
      </c>
      <c r="H5331" s="134">
        <f>Systematic[[#This Row],[SampleVariableLabel]]+100*Systematic[[#This Row],[State]]</f>
        <v>14030503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14</v>
      </c>
      <c r="B5332" s="1">
        <f t="shared" si="250"/>
        <v>3</v>
      </c>
      <c r="C5332" s="1">
        <f>IF(Systematic[[#This Row],[VariableIndex]]&gt;1,C5331,IF(C5331+1=StepsPerSubsample,0,C5331+1))</f>
        <v>5</v>
      </c>
      <c r="D5332" s="1">
        <f t="shared" si="251"/>
        <v>4</v>
      </c>
      <c r="E5332" s="1" t="str">
        <f>INDEX(Protocol[Mark],MATCH(C5332,Protocol[Step],0))</f>
        <v>6M2</v>
      </c>
      <c r="F5332" s="151" t="str">
        <f>INDEX(Variables[Variable],MATCH(Systematic[[#This Row],[VariableIndex]],Variables[Index],0))</f>
        <v>Flux control ratio</v>
      </c>
      <c r="G5332" s="134">
        <f>Systematic[[#This Row],[Sample]]*1000000+Systematic[[#This Row],[SubSample]]*10000+Systematic[[#This Row],[VariableIndex]]</f>
        <v>14030004</v>
      </c>
      <c r="H5332" s="134">
        <f>Systematic[[#This Row],[SampleVariableLabel]]+100*Systematic[[#This Row],[State]]</f>
        <v>14030504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14</v>
      </c>
      <c r="B5333" s="1">
        <f t="shared" si="250"/>
        <v>3</v>
      </c>
      <c r="C5333" s="1">
        <f>IF(Systematic[[#This Row],[VariableIndex]]&gt;1,C5332,IF(C5332+1=StepsPerSubsample,0,C5332+1))</f>
        <v>5</v>
      </c>
      <c r="D5333" s="1">
        <f t="shared" si="251"/>
        <v>5</v>
      </c>
      <c r="E5333" s="1" t="str">
        <f>INDEX(Protocol[Mark],MATCH(C5333,Protocol[Step],0))</f>
        <v>6M2</v>
      </c>
      <c r="F5333" s="151" t="str">
        <f>INDEX(Variables[Variable],MATCH(Systematic[[#This Row],[VariableIndex]],Variables[Index],0))</f>
        <v>Specific flux (mt)</v>
      </c>
      <c r="G5333" s="134">
        <f>Systematic[[#This Row],[Sample]]*1000000+Systematic[[#This Row],[SubSample]]*10000+Systematic[[#This Row],[VariableIndex]]</f>
        <v>14030005</v>
      </c>
      <c r="H5333" s="134">
        <f>Systematic[[#This Row],[SampleVariableLabel]]+100*Systematic[[#This Row],[State]]</f>
        <v>14030505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14</v>
      </c>
      <c r="B5334" s="1">
        <f t="shared" si="250"/>
        <v>3</v>
      </c>
      <c r="C5334" s="1">
        <f>IF(Systematic[[#This Row],[VariableIndex]]&gt;1,C5333,IF(C5333+1=StepsPerSubsample,0,C5333+1))</f>
        <v>5</v>
      </c>
      <c r="D5334" s="1">
        <f t="shared" si="251"/>
        <v>6</v>
      </c>
      <c r="E5334" s="1" t="str">
        <f>INDEX(Protocol[Mark],MATCH(C5334,Protocol[Step],0))</f>
        <v>6M2</v>
      </c>
      <c r="F5334" s="151" t="str">
        <f>INDEX(Variables[Variable],MATCH(Systematic[[#This Row],[VariableIndex]],Variables[Index],0))</f>
        <v>FCR (mt: ROX-corr.)</v>
      </c>
      <c r="G5334" s="134">
        <f>Systematic[[#This Row],[Sample]]*1000000+Systematic[[#This Row],[SubSample]]*10000+Systematic[[#This Row],[VariableIndex]]</f>
        <v>14030006</v>
      </c>
      <c r="H5334" s="134">
        <f>Systematic[[#This Row],[SampleVariableLabel]]+100*Systematic[[#This Row],[State]]</f>
        <v>14030506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14</v>
      </c>
      <c r="B5335" s="1">
        <f t="shared" si="250"/>
        <v>3</v>
      </c>
      <c r="C5335" s="1">
        <f>IF(Systematic[[#This Row],[VariableIndex]]&gt;1,C5334,IF(C5334+1=StepsPerSubsample,0,C5334+1))</f>
        <v>5</v>
      </c>
      <c r="D5335" s="1">
        <f t="shared" si="251"/>
        <v>7</v>
      </c>
      <c r="E5335" s="1" t="str">
        <f>INDEX(Protocol[Mark],MATCH(C5335,Protocol[Step],0))</f>
        <v>6M2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14030007</v>
      </c>
      <c r="H5335" s="134">
        <f>Systematic[[#This Row],[SampleVariableLabel]]+100*Systematic[[#This Row],[State]]</f>
        <v>14030507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14</v>
      </c>
      <c r="B5336" s="1">
        <f t="shared" si="250"/>
        <v>3</v>
      </c>
      <c r="C5336" s="1">
        <f>IF(Systematic[[#This Row],[VariableIndex]]&gt;1,C5335,IF(C5335+1=StepsPerSubsample,0,C5335+1))</f>
        <v>6</v>
      </c>
      <c r="D5336" s="1">
        <f t="shared" si="251"/>
        <v>1</v>
      </c>
      <c r="E5336" s="1" t="str">
        <f>INDEX(Protocol[Mark],MATCH(C5336,Protocol[Step],0))</f>
        <v>7Rot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14030001</v>
      </c>
      <c r="H5336" s="134">
        <f>Systematic[[#This Row],[SampleVariableLabel]]+100*Systematic[[#This Row],[State]]</f>
        <v>14030601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14</v>
      </c>
      <c r="B5337" s="1">
        <f t="shared" si="250"/>
        <v>3</v>
      </c>
      <c r="C5337" s="1">
        <f>IF(Systematic[[#This Row],[VariableIndex]]&gt;1,C5336,IF(C5336+1=StepsPerSubsample,0,C5336+1))</f>
        <v>6</v>
      </c>
      <c r="D5337" s="1">
        <f t="shared" si="251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14030002</v>
      </c>
      <c r="H5337" s="134">
        <f>Systematic[[#This Row],[SampleVariableLabel]]+100*Systematic[[#This Row],[State]]</f>
        <v>14030602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14</v>
      </c>
      <c r="B5338" s="1">
        <f t="shared" si="250"/>
        <v>3</v>
      </c>
      <c r="C5338" s="1">
        <f>IF(Systematic[[#This Row],[VariableIndex]]&gt;1,C5337,IF(C5337+1=StepsPerSubsample,0,C5337+1))</f>
        <v>6</v>
      </c>
      <c r="D5338" s="1">
        <f t="shared" si="251"/>
        <v>3</v>
      </c>
      <c r="E5338" s="1" t="str">
        <f>INDEX(Protocol[Mark],MATCH(C5338,Protocol[Step],0))</f>
        <v>7Rot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14030003</v>
      </c>
      <c r="H5338" s="134">
        <f>Systematic[[#This Row],[SampleVariableLabel]]+100*Systematic[[#This Row],[State]]</f>
        <v>14030603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14</v>
      </c>
      <c r="B5339" s="1">
        <f t="shared" si="250"/>
        <v>3</v>
      </c>
      <c r="C5339" s="1">
        <f>IF(Systematic[[#This Row],[VariableIndex]]&gt;1,C5338,IF(C5338+1=StepsPerSubsample,0,C5338+1))</f>
        <v>6</v>
      </c>
      <c r="D5339" s="1">
        <f t="shared" si="251"/>
        <v>4</v>
      </c>
      <c r="E5339" s="1" t="str">
        <f>INDEX(Protocol[Mark],MATCH(C5339,Protocol[Step],0))</f>
        <v>7Rot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14030004</v>
      </c>
      <c r="H5339" s="134">
        <f>Systematic[[#This Row],[SampleVariableLabel]]+100*Systematic[[#This Row],[State]]</f>
        <v>14030604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14</v>
      </c>
      <c r="B5340" s="1">
        <f t="shared" si="250"/>
        <v>3</v>
      </c>
      <c r="C5340" s="1">
        <f>IF(Systematic[[#This Row],[VariableIndex]]&gt;1,C5339,IF(C5339+1=StepsPerSubsample,0,C5339+1))</f>
        <v>6</v>
      </c>
      <c r="D5340" s="1">
        <f t="shared" si="251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14030005</v>
      </c>
      <c r="H5340" s="134">
        <f>Systematic[[#This Row],[SampleVariableLabel]]+100*Systematic[[#This Row],[State]]</f>
        <v>14030605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14</v>
      </c>
      <c r="B5341" s="1">
        <f t="shared" si="250"/>
        <v>3</v>
      </c>
      <c r="C5341" s="1">
        <f>IF(Systematic[[#This Row],[VariableIndex]]&gt;1,C5340,IF(C5340+1=StepsPerSubsample,0,C5340+1))</f>
        <v>6</v>
      </c>
      <c r="D5341" s="1">
        <f t="shared" si="251"/>
        <v>6</v>
      </c>
      <c r="E5341" s="1" t="str">
        <f>INDEX(Protocol[Mark],MATCH(C5341,Protocol[Step],0))</f>
        <v>7Rot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14030006</v>
      </c>
      <c r="H5341" s="134">
        <f>Systematic[[#This Row],[SampleVariableLabel]]+100*Systematic[[#This Row],[State]]</f>
        <v>14030606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14</v>
      </c>
      <c r="B5342" s="1">
        <f t="shared" si="250"/>
        <v>3</v>
      </c>
      <c r="C5342" s="1">
        <f>IF(Systematic[[#This Row],[VariableIndex]]&gt;1,C5341,IF(C5341+1=StepsPerSubsample,0,C5341+1))</f>
        <v>6</v>
      </c>
      <c r="D5342" s="1">
        <f t="shared" si="251"/>
        <v>7</v>
      </c>
      <c r="E5342" s="1" t="str">
        <f>INDEX(Protocol[Mark],MATCH(C5342,Protocol[Step],0))</f>
        <v>7Rot</v>
      </c>
      <c r="F5342" s="151" t="str">
        <f>INDEX(Variables[Variable],MATCH(Systematic[[#This Row],[VariableIndex]],Variables[Index],0))</f>
        <v>FCR (mt: ROX-corr.)</v>
      </c>
      <c r="G5342" s="134">
        <f>Systematic[[#This Row],[Sample]]*1000000+Systematic[[#This Row],[SubSample]]*10000+Systematic[[#This Row],[VariableIndex]]</f>
        <v>14030007</v>
      </c>
      <c r="H5342" s="134">
        <f>Systematic[[#This Row],[SampleVariableLabel]]+100*Systematic[[#This Row],[State]]</f>
        <v>14030607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14</v>
      </c>
      <c r="B5343" s="1">
        <f t="shared" si="250"/>
        <v>3</v>
      </c>
      <c r="C5343" s="1">
        <f>IF(Systematic[[#This Row],[VariableIndex]]&gt;1,C5342,IF(C5342+1=StepsPerSubsample,0,C5342+1))</f>
        <v>7</v>
      </c>
      <c r="D5343" s="1">
        <f t="shared" si="251"/>
        <v>1</v>
      </c>
      <c r="E5343" s="1" t="str">
        <f>INDEX(Protocol[Mark],MATCH(C5343,Protocol[Step],0))</f>
        <v>8S</v>
      </c>
      <c r="F5343" s="151" t="str">
        <f>INDEX(Variables[Variable],MATCH(Systematic[[#This Row],[VariableIndex]],Variables[Index],0))</f>
        <v>O2 concentration</v>
      </c>
      <c r="G5343" s="134">
        <f>Systematic[[#This Row],[Sample]]*1000000+Systematic[[#This Row],[SubSample]]*10000+Systematic[[#This Row],[VariableIndex]]</f>
        <v>14030001</v>
      </c>
      <c r="H5343" s="134">
        <f>Systematic[[#This Row],[SampleVariableLabel]]+100*Systematic[[#This Row],[State]]</f>
        <v>14030701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14</v>
      </c>
      <c r="B5344" s="1">
        <f t="shared" si="250"/>
        <v>3</v>
      </c>
      <c r="C5344" s="1">
        <f>IF(Systematic[[#This Row],[VariableIndex]]&gt;1,C5343,IF(C5343+1=StepsPerSubsample,0,C5343+1))</f>
        <v>7</v>
      </c>
      <c r="D5344" s="1">
        <f t="shared" si="251"/>
        <v>2</v>
      </c>
      <c r="E5344" s="1" t="str">
        <f>INDEX(Protocol[Mark],MATCH(C5344,Protocol[Step],0))</f>
        <v>8S</v>
      </c>
      <c r="F5344" s="151" t="str">
        <f>INDEX(Variables[Variable],MATCH(Systematic[[#This Row],[VariableIndex]],Variables[Index],0))</f>
        <v>O2 flux per volume</v>
      </c>
      <c r="G5344" s="134">
        <f>Systematic[[#This Row],[Sample]]*1000000+Systematic[[#This Row],[SubSample]]*10000+Systematic[[#This Row],[VariableIndex]]</f>
        <v>14030002</v>
      </c>
      <c r="H5344" s="134">
        <f>Systematic[[#This Row],[SampleVariableLabel]]+100*Systematic[[#This Row],[State]]</f>
        <v>14030702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14</v>
      </c>
      <c r="B5345" s="1">
        <f t="shared" si="250"/>
        <v>3</v>
      </c>
      <c r="C5345" s="1">
        <f>IF(Systematic[[#This Row],[VariableIndex]]&gt;1,C5344,IF(C5344+1=StepsPerSubsample,0,C5344+1))</f>
        <v>7</v>
      </c>
      <c r="D5345" s="1">
        <f t="shared" si="251"/>
        <v>3</v>
      </c>
      <c r="E5345" s="1" t="str">
        <f>INDEX(Protocol[Mark],MATCH(C5345,Protocol[Step],0))</f>
        <v>8S</v>
      </c>
      <c r="F5345" s="151" t="str">
        <f>INDEX(Variables[Variable],MATCH(Systematic[[#This Row],[VariableIndex]],Variables[Index],0))</f>
        <v>Specific flux</v>
      </c>
      <c r="G5345" s="134">
        <f>Systematic[[#This Row],[Sample]]*1000000+Systematic[[#This Row],[SubSample]]*10000+Systematic[[#This Row],[VariableIndex]]</f>
        <v>14030003</v>
      </c>
      <c r="H5345" s="134">
        <f>Systematic[[#This Row],[SampleVariableLabel]]+100*Systematic[[#This Row],[State]]</f>
        <v>14030703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14</v>
      </c>
      <c r="B5346" s="1">
        <f t="shared" si="250"/>
        <v>3</v>
      </c>
      <c r="C5346" s="1">
        <f>IF(Systematic[[#This Row],[VariableIndex]]&gt;1,C5345,IF(C5345+1=StepsPerSubsample,0,C5345+1))</f>
        <v>7</v>
      </c>
      <c r="D5346" s="1">
        <f t="shared" si="251"/>
        <v>4</v>
      </c>
      <c r="E5346" s="1" t="str">
        <f>INDEX(Protocol[Mark],MATCH(C5346,Protocol[Step],0))</f>
        <v>8S</v>
      </c>
      <c r="F5346" s="151" t="str">
        <f>INDEX(Variables[Variable],MATCH(Systematic[[#This Row],[VariableIndex]],Variables[Index],0))</f>
        <v>Flux control ratio</v>
      </c>
      <c r="G5346" s="134">
        <f>Systematic[[#This Row],[Sample]]*1000000+Systematic[[#This Row],[SubSample]]*10000+Systematic[[#This Row],[VariableIndex]]</f>
        <v>14030004</v>
      </c>
      <c r="H5346" s="134">
        <f>Systematic[[#This Row],[SampleVariableLabel]]+100*Systematic[[#This Row],[State]]</f>
        <v>14030704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14</v>
      </c>
      <c r="B5347" s="1">
        <f t="shared" si="250"/>
        <v>3</v>
      </c>
      <c r="C5347" s="1">
        <f>IF(Systematic[[#This Row],[VariableIndex]]&gt;1,C5346,IF(C5346+1=StepsPerSubsample,0,C5346+1))</f>
        <v>7</v>
      </c>
      <c r="D5347" s="1">
        <f t="shared" si="251"/>
        <v>5</v>
      </c>
      <c r="E5347" s="1" t="str">
        <f>INDEX(Protocol[Mark],MATCH(C5347,Protocol[Step],0))</f>
        <v>8S</v>
      </c>
      <c r="F5347" s="151" t="str">
        <f>INDEX(Variables[Variable],MATCH(Systematic[[#This Row],[VariableIndex]],Variables[Index],0))</f>
        <v>Specific flux (mt)</v>
      </c>
      <c r="G5347" s="134">
        <f>Systematic[[#This Row],[Sample]]*1000000+Systematic[[#This Row],[SubSample]]*10000+Systematic[[#This Row],[VariableIndex]]</f>
        <v>14030005</v>
      </c>
      <c r="H5347" s="134">
        <f>Systematic[[#This Row],[SampleVariableLabel]]+100*Systematic[[#This Row],[State]]</f>
        <v>14030705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14</v>
      </c>
      <c r="B5348" s="1">
        <f t="shared" si="250"/>
        <v>3</v>
      </c>
      <c r="C5348" s="1">
        <f>IF(Systematic[[#This Row],[VariableIndex]]&gt;1,C5347,IF(C5347+1=StepsPerSubsample,0,C5347+1))</f>
        <v>7</v>
      </c>
      <c r="D5348" s="1">
        <f t="shared" si="251"/>
        <v>6</v>
      </c>
      <c r="E5348" s="1" t="str">
        <f>INDEX(Protocol[Mark],MATCH(C5348,Protocol[Step],0))</f>
        <v>8S</v>
      </c>
      <c r="F5348" s="151" t="str">
        <f>INDEX(Variables[Variable],MATCH(Systematic[[#This Row],[VariableIndex]],Variables[Index],0))</f>
        <v>FCR (mt: ROX-corr.)</v>
      </c>
      <c r="G5348" s="134">
        <f>Systematic[[#This Row],[Sample]]*1000000+Systematic[[#This Row],[SubSample]]*10000+Systematic[[#This Row],[VariableIndex]]</f>
        <v>14030006</v>
      </c>
      <c r="H5348" s="134">
        <f>Systematic[[#This Row],[SampleVariableLabel]]+100*Systematic[[#This Row],[State]]</f>
        <v>14030706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14</v>
      </c>
      <c r="B5349" s="1">
        <f t="shared" si="250"/>
        <v>3</v>
      </c>
      <c r="C5349" s="1">
        <f>IF(Systematic[[#This Row],[VariableIndex]]&gt;1,C5348,IF(C5348+1=StepsPerSubsample,0,C5348+1))</f>
        <v>7</v>
      </c>
      <c r="D5349" s="1">
        <f t="shared" si="251"/>
        <v>7</v>
      </c>
      <c r="E5349" s="1" t="str">
        <f>INDEX(Protocol[Mark],MATCH(C5349,Protocol[Step],0))</f>
        <v>8S</v>
      </c>
      <c r="F5349" s="151" t="str">
        <f>INDEX(Variables[Variable],MATCH(Systematic[[#This Row],[VariableIndex]],Variables[Index],0))</f>
        <v>FCR (mt: ROX-corr.)</v>
      </c>
      <c r="G5349" s="134">
        <f>Systematic[[#This Row],[Sample]]*1000000+Systematic[[#This Row],[SubSample]]*10000+Systematic[[#This Row],[VariableIndex]]</f>
        <v>14030007</v>
      </c>
      <c r="H5349" s="134">
        <f>Systematic[[#This Row],[SampleVariableLabel]]+100*Systematic[[#This Row],[State]]</f>
        <v>14030707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14</v>
      </c>
      <c r="B5350" s="1">
        <f t="shared" si="250"/>
        <v>3</v>
      </c>
      <c r="C5350" s="1">
        <f>IF(Systematic[[#This Row],[VariableIndex]]&gt;1,C5349,IF(C5349+1=StepsPerSubsample,0,C5349+1))</f>
        <v>8</v>
      </c>
      <c r="D5350" s="1">
        <f t="shared" si="251"/>
        <v>1</v>
      </c>
      <c r="E5350" s="1" t="str">
        <f>INDEX(Protocol[Mark],MATCH(C5350,Protocol[Step],0))</f>
        <v>9Dig</v>
      </c>
      <c r="F5350" s="151" t="str">
        <f>INDEX(Variables[Variable],MATCH(Systematic[[#This Row],[VariableIndex]],Variables[Index],0))</f>
        <v>O2 concentration</v>
      </c>
      <c r="G5350" s="134">
        <f>Systematic[[#This Row],[Sample]]*1000000+Systematic[[#This Row],[SubSample]]*10000+Systematic[[#This Row],[VariableIndex]]</f>
        <v>14030001</v>
      </c>
      <c r="H5350" s="134">
        <f>Systematic[[#This Row],[SampleVariableLabel]]+100*Systematic[[#This Row],[State]]</f>
        <v>14030801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14</v>
      </c>
      <c r="B5351" s="1">
        <f t="shared" si="250"/>
        <v>3</v>
      </c>
      <c r="C5351" s="1">
        <f>IF(Systematic[[#This Row],[VariableIndex]]&gt;1,C5350,IF(C5350+1=StepsPerSubsample,0,C5350+1))</f>
        <v>8</v>
      </c>
      <c r="D5351" s="1">
        <f t="shared" si="251"/>
        <v>2</v>
      </c>
      <c r="E5351" s="1" t="str">
        <f>INDEX(Protocol[Mark],MATCH(C5351,Protocol[Step],0))</f>
        <v>9Dig</v>
      </c>
      <c r="F5351" s="151" t="str">
        <f>INDEX(Variables[Variable],MATCH(Systematic[[#This Row],[VariableIndex]],Variables[Index],0))</f>
        <v>O2 flux per volume</v>
      </c>
      <c r="G5351" s="134">
        <f>Systematic[[#This Row],[Sample]]*1000000+Systematic[[#This Row],[SubSample]]*10000+Systematic[[#This Row],[VariableIndex]]</f>
        <v>14030002</v>
      </c>
      <c r="H5351" s="134">
        <f>Systematic[[#This Row],[SampleVariableLabel]]+100*Systematic[[#This Row],[State]]</f>
        <v>14030802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14</v>
      </c>
      <c r="B5352" s="1">
        <f t="shared" si="250"/>
        <v>3</v>
      </c>
      <c r="C5352" s="1">
        <f>IF(Systematic[[#This Row],[VariableIndex]]&gt;1,C5351,IF(C5351+1=StepsPerSubsample,0,C5351+1))</f>
        <v>8</v>
      </c>
      <c r="D5352" s="1">
        <f t="shared" si="251"/>
        <v>3</v>
      </c>
      <c r="E5352" s="1" t="str">
        <f>INDEX(Protocol[Mark],MATCH(C5352,Protocol[Step],0))</f>
        <v>9Dig</v>
      </c>
      <c r="F5352" s="151" t="str">
        <f>INDEX(Variables[Variable],MATCH(Systematic[[#This Row],[VariableIndex]],Variables[Index],0))</f>
        <v>Specific flux</v>
      </c>
      <c r="G5352" s="134">
        <f>Systematic[[#This Row],[Sample]]*1000000+Systematic[[#This Row],[SubSample]]*10000+Systematic[[#This Row],[VariableIndex]]</f>
        <v>14030003</v>
      </c>
      <c r="H5352" s="134">
        <f>Systematic[[#This Row],[SampleVariableLabel]]+100*Systematic[[#This Row],[State]]</f>
        <v>14030803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14</v>
      </c>
      <c r="B5353" s="1">
        <f t="shared" ref="B5353:B5416" si="253">IF(OR(C5353&gt;0,D5353&gt;1),B5352,IF(B5352=SubsamplesPerSample,1,B5352+1))</f>
        <v>3</v>
      </c>
      <c r="C5353" s="1">
        <f>IF(Systematic[[#This Row],[VariableIndex]]&gt;1,C5352,IF(C5352+1=StepsPerSubsample,0,C5352+1))</f>
        <v>8</v>
      </c>
      <c r="D5353" s="1">
        <f t="shared" si="251"/>
        <v>4</v>
      </c>
      <c r="E5353" s="1" t="str">
        <f>INDEX(Protocol[Mark],MATCH(C5353,Protocol[Step],0))</f>
        <v>9Dig</v>
      </c>
      <c r="F5353" s="151" t="str">
        <f>INDEX(Variables[Variable],MATCH(Systematic[[#This Row],[VariableIndex]],Variables[Index],0))</f>
        <v>Flux control ratio</v>
      </c>
      <c r="G5353" s="134">
        <f>Systematic[[#This Row],[Sample]]*1000000+Systematic[[#This Row],[SubSample]]*10000+Systematic[[#This Row],[VariableIndex]]</f>
        <v>14030004</v>
      </c>
      <c r="H5353" s="134">
        <f>Systematic[[#This Row],[SampleVariableLabel]]+100*Systematic[[#This Row],[State]]</f>
        <v>14030804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14</v>
      </c>
      <c r="B5354" s="1">
        <f t="shared" si="253"/>
        <v>3</v>
      </c>
      <c r="C5354" s="1">
        <f>IF(Systematic[[#This Row],[VariableIndex]]&gt;1,C5353,IF(C5353+1=StepsPerSubsample,0,C5353+1))</f>
        <v>8</v>
      </c>
      <c r="D5354" s="1">
        <f t="shared" si="251"/>
        <v>5</v>
      </c>
      <c r="E5354" s="1" t="str">
        <f>INDEX(Protocol[Mark],MATCH(C5354,Protocol[Step],0))</f>
        <v>9Dig</v>
      </c>
      <c r="F5354" s="151" t="str">
        <f>INDEX(Variables[Variable],MATCH(Systematic[[#This Row],[VariableIndex]],Variables[Index],0))</f>
        <v>Specific flux (mt)</v>
      </c>
      <c r="G5354" s="134">
        <f>Systematic[[#This Row],[Sample]]*1000000+Systematic[[#This Row],[SubSample]]*10000+Systematic[[#This Row],[VariableIndex]]</f>
        <v>14030005</v>
      </c>
      <c r="H5354" s="134">
        <f>Systematic[[#This Row],[SampleVariableLabel]]+100*Systematic[[#This Row],[State]]</f>
        <v>14030805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14</v>
      </c>
      <c r="B5355" s="1">
        <f t="shared" si="253"/>
        <v>3</v>
      </c>
      <c r="C5355" s="1">
        <f>IF(Systematic[[#This Row],[VariableIndex]]&gt;1,C5354,IF(C5354+1=StepsPerSubsample,0,C5354+1))</f>
        <v>8</v>
      </c>
      <c r="D5355" s="1">
        <f t="shared" si="251"/>
        <v>6</v>
      </c>
      <c r="E5355" s="1" t="str">
        <f>INDEX(Protocol[Mark],MATCH(C5355,Protocol[Step],0))</f>
        <v>9Dig</v>
      </c>
      <c r="F5355" s="151" t="str">
        <f>INDEX(Variables[Variable],MATCH(Systematic[[#This Row],[VariableIndex]],Variables[Index],0))</f>
        <v>FCR (mt: ROX-corr.)</v>
      </c>
      <c r="G5355" s="134">
        <f>Systematic[[#This Row],[Sample]]*1000000+Systematic[[#This Row],[SubSample]]*10000+Systematic[[#This Row],[VariableIndex]]</f>
        <v>14030006</v>
      </c>
      <c r="H5355" s="134">
        <f>Systematic[[#This Row],[SampleVariableLabel]]+100*Systematic[[#This Row],[State]]</f>
        <v>14030806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14</v>
      </c>
      <c r="B5356" s="1">
        <f t="shared" si="253"/>
        <v>3</v>
      </c>
      <c r="C5356" s="1">
        <f>IF(Systematic[[#This Row],[VariableIndex]]&gt;1,C5355,IF(C5355+1=StepsPerSubsample,0,C5355+1))</f>
        <v>8</v>
      </c>
      <c r="D5356" s="1">
        <f t="shared" si="251"/>
        <v>7</v>
      </c>
      <c r="E5356" s="1" t="str">
        <f>INDEX(Protocol[Mark],MATCH(C5356,Protocol[Step],0))</f>
        <v>9Dig</v>
      </c>
      <c r="F5356" s="151" t="str">
        <f>INDEX(Variables[Variable],MATCH(Systematic[[#This Row],[VariableIndex]],Variables[Index],0))</f>
        <v>FCR (mt: ROX-corr.)</v>
      </c>
      <c r="G5356" s="134">
        <f>Systematic[[#This Row],[Sample]]*1000000+Systematic[[#This Row],[SubSample]]*10000+Systematic[[#This Row],[VariableIndex]]</f>
        <v>14030007</v>
      </c>
      <c r="H5356" s="134">
        <f>Systematic[[#This Row],[SampleVariableLabel]]+100*Systematic[[#This Row],[State]]</f>
        <v>14030807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14</v>
      </c>
      <c r="B5357" s="1">
        <f t="shared" si="253"/>
        <v>3</v>
      </c>
      <c r="C5357" s="1">
        <f>IF(Systematic[[#This Row],[VariableIndex]]&gt;1,C5356,IF(C5356+1=StepsPerSubsample,0,C5356+1))</f>
        <v>9</v>
      </c>
      <c r="D5357" s="1">
        <f t="shared" si="251"/>
        <v>1</v>
      </c>
      <c r="E5357" s="1" t="str">
        <f>INDEX(Protocol[Mark],MATCH(C5357,Protocol[Step],0))</f>
        <v>9U</v>
      </c>
      <c r="F5357" s="151" t="str">
        <f>INDEX(Variables[Variable],MATCH(Systematic[[#This Row],[VariableIndex]],Variables[Index],0))</f>
        <v>O2 concentration</v>
      </c>
      <c r="G5357" s="134">
        <f>Systematic[[#This Row],[Sample]]*1000000+Systematic[[#This Row],[SubSample]]*10000+Systematic[[#This Row],[VariableIndex]]</f>
        <v>14030001</v>
      </c>
      <c r="H5357" s="134">
        <f>Systematic[[#This Row],[SampleVariableLabel]]+100*Systematic[[#This Row],[State]]</f>
        <v>14030901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14</v>
      </c>
      <c r="B5358" s="1">
        <f t="shared" si="253"/>
        <v>3</v>
      </c>
      <c r="C5358" s="1">
        <f>IF(Systematic[[#This Row],[VariableIndex]]&gt;1,C5357,IF(C5357+1=StepsPerSubsample,0,C5357+1))</f>
        <v>9</v>
      </c>
      <c r="D5358" s="1">
        <f t="shared" si="251"/>
        <v>2</v>
      </c>
      <c r="E5358" s="1" t="str">
        <f>INDEX(Protocol[Mark],MATCH(C5358,Protocol[Step],0))</f>
        <v>9U</v>
      </c>
      <c r="F5358" s="151" t="str">
        <f>INDEX(Variables[Variable],MATCH(Systematic[[#This Row],[VariableIndex]],Variables[Index],0))</f>
        <v>O2 flux per volume</v>
      </c>
      <c r="G5358" s="134">
        <f>Systematic[[#This Row],[Sample]]*1000000+Systematic[[#This Row],[SubSample]]*10000+Systematic[[#This Row],[VariableIndex]]</f>
        <v>14030002</v>
      </c>
      <c r="H5358" s="134">
        <f>Systematic[[#This Row],[SampleVariableLabel]]+100*Systematic[[#This Row],[State]]</f>
        <v>14030902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14</v>
      </c>
      <c r="B5359" s="1">
        <f t="shared" si="253"/>
        <v>3</v>
      </c>
      <c r="C5359" s="1">
        <f>IF(Systematic[[#This Row],[VariableIndex]]&gt;1,C5358,IF(C5358+1=StepsPerSubsample,0,C5358+1))</f>
        <v>9</v>
      </c>
      <c r="D5359" s="1">
        <f t="shared" si="251"/>
        <v>3</v>
      </c>
      <c r="E5359" s="1" t="str">
        <f>INDEX(Protocol[Mark],MATCH(C5359,Protocol[Step],0))</f>
        <v>9U</v>
      </c>
      <c r="F5359" s="151" t="str">
        <f>INDEX(Variables[Variable],MATCH(Systematic[[#This Row],[VariableIndex]],Variables[Index],0))</f>
        <v>Specific flux</v>
      </c>
      <c r="G5359" s="134">
        <f>Systematic[[#This Row],[Sample]]*1000000+Systematic[[#This Row],[SubSample]]*10000+Systematic[[#This Row],[VariableIndex]]</f>
        <v>14030003</v>
      </c>
      <c r="H5359" s="134">
        <f>Systematic[[#This Row],[SampleVariableLabel]]+100*Systematic[[#This Row],[State]]</f>
        <v>14030903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14</v>
      </c>
      <c r="B5360" s="1">
        <f t="shared" si="253"/>
        <v>3</v>
      </c>
      <c r="C5360" s="1">
        <f>IF(Systematic[[#This Row],[VariableIndex]]&gt;1,C5359,IF(C5359+1=StepsPerSubsample,0,C5359+1))</f>
        <v>9</v>
      </c>
      <c r="D5360" s="1">
        <f t="shared" si="251"/>
        <v>4</v>
      </c>
      <c r="E5360" s="1" t="str">
        <f>INDEX(Protocol[Mark],MATCH(C5360,Protocol[Step],0))</f>
        <v>9U</v>
      </c>
      <c r="F5360" s="151" t="str">
        <f>INDEX(Variables[Variable],MATCH(Systematic[[#This Row],[VariableIndex]],Variables[Index],0))</f>
        <v>Flux control ratio</v>
      </c>
      <c r="G5360" s="134">
        <f>Systematic[[#This Row],[Sample]]*1000000+Systematic[[#This Row],[SubSample]]*10000+Systematic[[#This Row],[VariableIndex]]</f>
        <v>14030004</v>
      </c>
      <c r="H5360" s="134">
        <f>Systematic[[#This Row],[SampleVariableLabel]]+100*Systematic[[#This Row],[State]]</f>
        <v>14030904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14</v>
      </c>
      <c r="B5361" s="1">
        <f t="shared" si="253"/>
        <v>3</v>
      </c>
      <c r="C5361" s="1">
        <f>IF(Systematic[[#This Row],[VariableIndex]]&gt;1,C5360,IF(C5360+1=StepsPerSubsample,0,C5360+1))</f>
        <v>9</v>
      </c>
      <c r="D5361" s="1">
        <f t="shared" si="251"/>
        <v>5</v>
      </c>
      <c r="E5361" s="1" t="str">
        <f>INDEX(Protocol[Mark],MATCH(C5361,Protocol[Step],0))</f>
        <v>9U</v>
      </c>
      <c r="F5361" s="151" t="str">
        <f>INDEX(Variables[Variable],MATCH(Systematic[[#This Row],[VariableIndex]],Variables[Index],0))</f>
        <v>Specific flux (mt)</v>
      </c>
      <c r="G5361" s="134">
        <f>Systematic[[#This Row],[Sample]]*1000000+Systematic[[#This Row],[SubSample]]*10000+Systematic[[#This Row],[VariableIndex]]</f>
        <v>14030005</v>
      </c>
      <c r="H5361" s="134">
        <f>Systematic[[#This Row],[SampleVariableLabel]]+100*Systematic[[#This Row],[State]]</f>
        <v>14030905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14</v>
      </c>
      <c r="B5362" s="1">
        <f t="shared" si="253"/>
        <v>3</v>
      </c>
      <c r="C5362" s="1">
        <f>IF(Systematic[[#This Row],[VariableIndex]]&gt;1,C5361,IF(C5361+1=StepsPerSubsample,0,C5361+1))</f>
        <v>9</v>
      </c>
      <c r="D5362" s="1">
        <f t="shared" si="251"/>
        <v>6</v>
      </c>
      <c r="E5362" s="1" t="str">
        <f>INDEX(Protocol[Mark],MATCH(C5362,Protocol[Step],0))</f>
        <v>9U</v>
      </c>
      <c r="F5362" s="151" t="str">
        <f>INDEX(Variables[Variable],MATCH(Systematic[[#This Row],[VariableIndex]],Variables[Index],0))</f>
        <v>FCR (mt: ROX-corr.)</v>
      </c>
      <c r="G5362" s="134">
        <f>Systematic[[#This Row],[Sample]]*1000000+Systematic[[#This Row],[SubSample]]*10000+Systematic[[#This Row],[VariableIndex]]</f>
        <v>14030006</v>
      </c>
      <c r="H5362" s="134">
        <f>Systematic[[#This Row],[SampleVariableLabel]]+100*Systematic[[#This Row],[State]]</f>
        <v>14030906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14</v>
      </c>
      <c r="B5363" s="1">
        <f t="shared" si="253"/>
        <v>3</v>
      </c>
      <c r="C5363" s="1">
        <f>IF(Systematic[[#This Row],[VariableIndex]]&gt;1,C5362,IF(C5362+1=StepsPerSubsample,0,C5362+1))</f>
        <v>9</v>
      </c>
      <c r="D5363" s="1">
        <f t="shared" si="251"/>
        <v>7</v>
      </c>
      <c r="E5363" s="1" t="str">
        <f>INDEX(Protocol[Mark],MATCH(C5363,Protocol[Step],0))</f>
        <v>9U</v>
      </c>
      <c r="F5363" s="151" t="str">
        <f>INDEX(Variables[Variable],MATCH(Systematic[[#This Row],[VariableIndex]],Variables[Index],0))</f>
        <v>FCR (mt: ROX-corr.)</v>
      </c>
      <c r="G5363" s="134">
        <f>Systematic[[#This Row],[Sample]]*1000000+Systematic[[#This Row],[SubSample]]*10000+Systematic[[#This Row],[VariableIndex]]</f>
        <v>14030007</v>
      </c>
      <c r="H5363" s="134">
        <f>Systematic[[#This Row],[SampleVariableLabel]]+100*Systematic[[#This Row],[State]]</f>
        <v>14030907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14</v>
      </c>
      <c r="B5364" s="1">
        <f t="shared" si="253"/>
        <v>3</v>
      </c>
      <c r="C5364" s="1">
        <f>IF(Systematic[[#This Row],[VariableIndex]]&gt;1,C5363,IF(C5363+1=StepsPerSubsample,0,C5363+1))</f>
        <v>10</v>
      </c>
      <c r="D5364" s="1">
        <f t="shared" si="251"/>
        <v>1</v>
      </c>
      <c r="E5364" s="1" t="str">
        <f>INDEX(Protocol[Mark],MATCH(C5364,Protocol[Step],0))</f>
        <v>9c</v>
      </c>
      <c r="F5364" s="151" t="str">
        <f>INDEX(Variables[Variable],MATCH(Systematic[[#This Row],[VariableIndex]],Variables[Index],0))</f>
        <v>O2 concentration</v>
      </c>
      <c r="G5364" s="134">
        <f>Systematic[[#This Row],[Sample]]*1000000+Systematic[[#This Row],[SubSample]]*10000+Systematic[[#This Row],[VariableIndex]]</f>
        <v>14030001</v>
      </c>
      <c r="H5364" s="134">
        <f>Systematic[[#This Row],[SampleVariableLabel]]+100*Systematic[[#This Row],[State]]</f>
        <v>14031001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14</v>
      </c>
      <c r="B5365" s="1">
        <f t="shared" si="253"/>
        <v>3</v>
      </c>
      <c r="C5365" s="1">
        <f>IF(Systematic[[#This Row],[VariableIndex]]&gt;1,C5364,IF(C5364+1=StepsPerSubsample,0,C5364+1))</f>
        <v>10</v>
      </c>
      <c r="D5365" s="1">
        <f t="shared" si="251"/>
        <v>2</v>
      </c>
      <c r="E5365" s="1" t="str">
        <f>INDEX(Protocol[Mark],MATCH(C5365,Protocol[Step],0))</f>
        <v>9c</v>
      </c>
      <c r="F5365" s="151" t="str">
        <f>INDEX(Variables[Variable],MATCH(Systematic[[#This Row],[VariableIndex]],Variables[Index],0))</f>
        <v>O2 flux per volume</v>
      </c>
      <c r="G5365" s="134">
        <f>Systematic[[#This Row],[Sample]]*1000000+Systematic[[#This Row],[SubSample]]*10000+Systematic[[#This Row],[VariableIndex]]</f>
        <v>14030002</v>
      </c>
      <c r="H5365" s="134">
        <f>Systematic[[#This Row],[SampleVariableLabel]]+100*Systematic[[#This Row],[State]]</f>
        <v>14031002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14</v>
      </c>
      <c r="B5366" s="1">
        <f t="shared" si="253"/>
        <v>3</v>
      </c>
      <c r="C5366" s="1">
        <f>IF(Systematic[[#This Row],[VariableIndex]]&gt;1,C5365,IF(C5365+1=StepsPerSubsample,0,C5365+1))</f>
        <v>10</v>
      </c>
      <c r="D5366" s="1">
        <f t="shared" si="251"/>
        <v>3</v>
      </c>
      <c r="E5366" s="1" t="str">
        <f>INDEX(Protocol[Mark],MATCH(C5366,Protocol[Step],0))</f>
        <v>9c</v>
      </c>
      <c r="F5366" s="151" t="str">
        <f>INDEX(Variables[Variable],MATCH(Systematic[[#This Row],[VariableIndex]],Variables[Index],0))</f>
        <v>Specific flux</v>
      </c>
      <c r="G5366" s="134">
        <f>Systematic[[#This Row],[Sample]]*1000000+Systematic[[#This Row],[SubSample]]*10000+Systematic[[#This Row],[VariableIndex]]</f>
        <v>14030003</v>
      </c>
      <c r="H5366" s="134">
        <f>Systematic[[#This Row],[SampleVariableLabel]]+100*Systematic[[#This Row],[State]]</f>
        <v>14031003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14</v>
      </c>
      <c r="B5367" s="1">
        <f t="shared" si="253"/>
        <v>3</v>
      </c>
      <c r="C5367" s="1">
        <f>IF(Systematic[[#This Row],[VariableIndex]]&gt;1,C5366,IF(C5366+1=StepsPerSubsample,0,C5366+1))</f>
        <v>10</v>
      </c>
      <c r="D5367" s="1">
        <f t="shared" si="251"/>
        <v>4</v>
      </c>
      <c r="E5367" s="1" t="str">
        <f>INDEX(Protocol[Mark],MATCH(C5367,Protocol[Step],0))</f>
        <v>9c</v>
      </c>
      <c r="F5367" s="151" t="str">
        <f>INDEX(Variables[Variable],MATCH(Systematic[[#This Row],[VariableIndex]],Variables[Index],0))</f>
        <v>Flux control ratio</v>
      </c>
      <c r="G5367" s="134">
        <f>Systematic[[#This Row],[Sample]]*1000000+Systematic[[#This Row],[SubSample]]*10000+Systematic[[#This Row],[VariableIndex]]</f>
        <v>14030004</v>
      </c>
      <c r="H5367" s="134">
        <f>Systematic[[#This Row],[SampleVariableLabel]]+100*Systematic[[#This Row],[State]]</f>
        <v>14031004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14</v>
      </c>
      <c r="B5368" s="1">
        <f t="shared" si="253"/>
        <v>3</v>
      </c>
      <c r="C5368" s="1">
        <f>IF(Systematic[[#This Row],[VariableIndex]]&gt;1,C5367,IF(C5367+1=StepsPerSubsample,0,C5367+1))</f>
        <v>10</v>
      </c>
      <c r="D5368" s="1">
        <f t="shared" si="251"/>
        <v>5</v>
      </c>
      <c r="E5368" s="1" t="str">
        <f>INDEX(Protocol[Mark],MATCH(C5368,Protocol[Step],0))</f>
        <v>9c</v>
      </c>
      <c r="F5368" s="151" t="str">
        <f>INDEX(Variables[Variable],MATCH(Systematic[[#This Row],[VariableIndex]],Variables[Index],0))</f>
        <v>Specific flux (mt)</v>
      </c>
      <c r="G5368" s="134">
        <f>Systematic[[#This Row],[Sample]]*1000000+Systematic[[#This Row],[SubSample]]*10000+Systematic[[#This Row],[VariableIndex]]</f>
        <v>14030005</v>
      </c>
      <c r="H5368" s="134">
        <f>Systematic[[#This Row],[SampleVariableLabel]]+100*Systematic[[#This Row],[State]]</f>
        <v>14031005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14</v>
      </c>
      <c r="B5369" s="1">
        <f t="shared" si="253"/>
        <v>3</v>
      </c>
      <c r="C5369" s="1">
        <f>IF(Systematic[[#This Row],[VariableIndex]]&gt;1,C5368,IF(C5368+1=StepsPerSubsample,0,C5368+1))</f>
        <v>10</v>
      </c>
      <c r="D5369" s="1">
        <f t="shared" si="251"/>
        <v>6</v>
      </c>
      <c r="E5369" s="1" t="str">
        <f>INDEX(Protocol[Mark],MATCH(C5369,Protocol[Step],0))</f>
        <v>9c</v>
      </c>
      <c r="F5369" s="151" t="str">
        <f>INDEX(Variables[Variable],MATCH(Systematic[[#This Row],[VariableIndex]],Variables[Index],0))</f>
        <v>FCR (mt: ROX-corr.)</v>
      </c>
      <c r="G5369" s="134">
        <f>Systematic[[#This Row],[Sample]]*1000000+Systematic[[#This Row],[SubSample]]*10000+Systematic[[#This Row],[VariableIndex]]</f>
        <v>14030006</v>
      </c>
      <c r="H5369" s="134">
        <f>Systematic[[#This Row],[SampleVariableLabel]]+100*Systematic[[#This Row],[State]]</f>
        <v>14031006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14</v>
      </c>
      <c r="B5370" s="1">
        <f t="shared" si="253"/>
        <v>3</v>
      </c>
      <c r="C5370" s="1">
        <f>IF(Systematic[[#This Row],[VariableIndex]]&gt;1,C5369,IF(C5369+1=StepsPerSubsample,0,C5369+1))</f>
        <v>10</v>
      </c>
      <c r="D5370" s="1">
        <f t="shared" si="251"/>
        <v>7</v>
      </c>
      <c r="E5370" s="1" t="str">
        <f>INDEX(Protocol[Mark],MATCH(C5370,Protocol[Step],0))</f>
        <v>9c</v>
      </c>
      <c r="F5370" s="151" t="str">
        <f>INDEX(Variables[Variable],MATCH(Systematic[[#This Row],[VariableIndex]],Variables[Index],0))</f>
        <v>FCR (mt: ROX-corr.)</v>
      </c>
      <c r="G5370" s="134">
        <f>Systematic[[#This Row],[Sample]]*1000000+Systematic[[#This Row],[SubSample]]*10000+Systematic[[#This Row],[VariableIndex]]</f>
        <v>14030007</v>
      </c>
      <c r="H5370" s="134">
        <f>Systematic[[#This Row],[SampleVariableLabel]]+100*Systematic[[#This Row],[State]]</f>
        <v>14031007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14</v>
      </c>
      <c r="B5371" s="1">
        <f t="shared" si="253"/>
        <v>3</v>
      </c>
      <c r="C5371" s="1">
        <f>IF(Systematic[[#This Row],[VariableIndex]]&gt;1,C5370,IF(C5370+1=StepsPerSubsample,0,C5370+1))</f>
        <v>11</v>
      </c>
      <c r="D5371" s="1">
        <f t="shared" si="251"/>
        <v>1</v>
      </c>
      <c r="E5371" s="1" t="str">
        <f>INDEX(Protocol[Mark],MATCH(C5371,Protocol[Step],0))</f>
        <v>10Ama</v>
      </c>
      <c r="F5371" s="151" t="str">
        <f>INDEX(Variables[Variable],MATCH(Systematic[[#This Row],[VariableIndex]],Variables[Index],0))</f>
        <v>O2 concentration</v>
      </c>
      <c r="G5371" s="134">
        <f>Systematic[[#This Row],[Sample]]*1000000+Systematic[[#This Row],[SubSample]]*10000+Systematic[[#This Row],[VariableIndex]]</f>
        <v>14030001</v>
      </c>
      <c r="H5371" s="134">
        <f>Systematic[[#This Row],[SampleVariableLabel]]+100*Systematic[[#This Row],[State]]</f>
        <v>14031101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14</v>
      </c>
      <c r="B5372" s="1">
        <f t="shared" si="253"/>
        <v>3</v>
      </c>
      <c r="C5372" s="1">
        <f>IF(Systematic[[#This Row],[VariableIndex]]&gt;1,C5371,IF(C5371+1=StepsPerSubsample,0,C5371+1))</f>
        <v>11</v>
      </c>
      <c r="D5372" s="1">
        <f t="shared" si="251"/>
        <v>2</v>
      </c>
      <c r="E5372" s="1" t="str">
        <f>INDEX(Protocol[Mark],MATCH(C5372,Protocol[Step],0))</f>
        <v>10Ama</v>
      </c>
      <c r="F5372" s="151" t="str">
        <f>INDEX(Variables[Variable],MATCH(Systematic[[#This Row],[VariableIndex]],Variables[Index],0))</f>
        <v>O2 flux per volume</v>
      </c>
      <c r="G5372" s="134">
        <f>Systematic[[#This Row],[Sample]]*1000000+Systematic[[#This Row],[SubSample]]*10000+Systematic[[#This Row],[VariableIndex]]</f>
        <v>14030002</v>
      </c>
      <c r="H5372" s="134">
        <f>Systematic[[#This Row],[SampleVariableLabel]]+100*Systematic[[#This Row],[State]]</f>
        <v>14031102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14</v>
      </c>
      <c r="B5373" s="1">
        <f t="shared" si="253"/>
        <v>3</v>
      </c>
      <c r="C5373" s="1">
        <f>IF(Systematic[[#This Row],[VariableIndex]]&gt;1,C5372,IF(C5372+1=StepsPerSubsample,0,C5372+1))</f>
        <v>11</v>
      </c>
      <c r="D5373" s="1">
        <f t="shared" si="251"/>
        <v>3</v>
      </c>
      <c r="E5373" s="1" t="str">
        <f>INDEX(Protocol[Mark],MATCH(C5373,Protocol[Step],0))</f>
        <v>10Ama</v>
      </c>
      <c r="F5373" s="151" t="str">
        <f>INDEX(Variables[Variable],MATCH(Systematic[[#This Row],[VariableIndex]],Variables[Index],0))</f>
        <v>Specific flux</v>
      </c>
      <c r="G5373" s="134">
        <f>Systematic[[#This Row],[Sample]]*1000000+Systematic[[#This Row],[SubSample]]*10000+Systematic[[#This Row],[VariableIndex]]</f>
        <v>14030003</v>
      </c>
      <c r="H5373" s="134">
        <f>Systematic[[#This Row],[SampleVariableLabel]]+100*Systematic[[#This Row],[State]]</f>
        <v>14031103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14</v>
      </c>
      <c r="B5374" s="1">
        <f t="shared" si="253"/>
        <v>3</v>
      </c>
      <c r="C5374" s="1">
        <f>IF(Systematic[[#This Row],[VariableIndex]]&gt;1,C5373,IF(C5373+1=StepsPerSubsample,0,C5373+1))</f>
        <v>11</v>
      </c>
      <c r="D5374" s="1">
        <f t="shared" si="251"/>
        <v>4</v>
      </c>
      <c r="E5374" s="1" t="str">
        <f>INDEX(Protocol[Mark],MATCH(C5374,Protocol[Step],0))</f>
        <v>10Ama</v>
      </c>
      <c r="F5374" s="151" t="str">
        <f>INDEX(Variables[Variable],MATCH(Systematic[[#This Row],[VariableIndex]],Variables[Index],0))</f>
        <v>Flux control ratio</v>
      </c>
      <c r="G5374" s="134">
        <f>Systematic[[#This Row],[Sample]]*1000000+Systematic[[#This Row],[SubSample]]*10000+Systematic[[#This Row],[VariableIndex]]</f>
        <v>14030004</v>
      </c>
      <c r="H5374" s="134">
        <f>Systematic[[#This Row],[SampleVariableLabel]]+100*Systematic[[#This Row],[State]]</f>
        <v>14031104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14</v>
      </c>
      <c r="B5375" s="1">
        <f t="shared" si="253"/>
        <v>3</v>
      </c>
      <c r="C5375" s="1">
        <f>IF(Systematic[[#This Row],[VariableIndex]]&gt;1,C5374,IF(C5374+1=StepsPerSubsample,0,C5374+1))</f>
        <v>11</v>
      </c>
      <c r="D5375" s="1">
        <f t="shared" si="251"/>
        <v>5</v>
      </c>
      <c r="E5375" s="1" t="str">
        <f>INDEX(Protocol[Mark],MATCH(C5375,Protocol[Step],0))</f>
        <v>10Ama</v>
      </c>
      <c r="F5375" s="151" t="str">
        <f>INDEX(Variables[Variable],MATCH(Systematic[[#This Row],[VariableIndex]],Variables[Index],0))</f>
        <v>Specific flux (mt)</v>
      </c>
      <c r="G5375" s="134">
        <f>Systematic[[#This Row],[Sample]]*1000000+Systematic[[#This Row],[SubSample]]*10000+Systematic[[#This Row],[VariableIndex]]</f>
        <v>14030005</v>
      </c>
      <c r="H5375" s="134">
        <f>Systematic[[#This Row],[SampleVariableLabel]]+100*Systematic[[#This Row],[State]]</f>
        <v>14031105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14</v>
      </c>
      <c r="B5376" s="1">
        <f t="shared" si="253"/>
        <v>3</v>
      </c>
      <c r="C5376" s="1">
        <f>IF(Systematic[[#This Row],[VariableIndex]]&gt;1,C5375,IF(C5375+1=StepsPerSubsample,0,C5375+1))</f>
        <v>11</v>
      </c>
      <c r="D5376" s="1">
        <f t="shared" si="251"/>
        <v>6</v>
      </c>
      <c r="E5376" s="1" t="str">
        <f>INDEX(Protocol[Mark],MATCH(C5376,Protocol[Step],0))</f>
        <v>10Ama</v>
      </c>
      <c r="F5376" s="151" t="str">
        <f>INDEX(Variables[Variable],MATCH(Systematic[[#This Row],[VariableIndex]],Variables[Index],0))</f>
        <v>FCR (mt: ROX-corr.)</v>
      </c>
      <c r="G5376" s="134">
        <f>Systematic[[#This Row],[Sample]]*1000000+Systematic[[#This Row],[SubSample]]*10000+Systematic[[#This Row],[VariableIndex]]</f>
        <v>14030006</v>
      </c>
      <c r="H5376" s="134">
        <f>Systematic[[#This Row],[SampleVariableLabel]]+100*Systematic[[#This Row],[State]]</f>
        <v>14031106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14</v>
      </c>
      <c r="B5377" s="1">
        <f t="shared" si="253"/>
        <v>3</v>
      </c>
      <c r="C5377" s="1">
        <f>IF(Systematic[[#This Row],[VariableIndex]]&gt;1,C5376,IF(C5376+1=StepsPerSubsample,0,C5376+1))</f>
        <v>11</v>
      </c>
      <c r="D5377" s="1">
        <f t="shared" si="251"/>
        <v>7</v>
      </c>
      <c r="E5377" s="1" t="str">
        <f>INDEX(Protocol[Mark],MATCH(C5377,Protocol[Step],0))</f>
        <v>10Ama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14030007</v>
      </c>
      <c r="H5377" s="134">
        <f>Systematic[[#This Row],[SampleVariableLabel]]+100*Systematic[[#This Row],[State]]</f>
        <v>14031107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14</v>
      </c>
      <c r="B5378" s="1">
        <f t="shared" si="253"/>
        <v>3</v>
      </c>
      <c r="C5378" s="1">
        <f>IF(Systematic[[#This Row],[VariableIndex]]&gt;1,C5377,IF(C5377+1=StepsPerSubsample,0,C5377+1))</f>
        <v>12</v>
      </c>
      <c r="D5378" s="1">
        <f t="shared" si="251"/>
        <v>1</v>
      </c>
      <c r="E5378" s="1" t="str">
        <f>INDEX(Protocol[Mark],MATCH(C5378,Protocol[Step],0))</f>
        <v>11AsTm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14030001</v>
      </c>
      <c r="H5378" s="134">
        <f>Systematic[[#This Row],[SampleVariableLabel]]+100*Systematic[[#This Row],[State]]</f>
        <v>14031201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14</v>
      </c>
      <c r="B5379" s="1">
        <f t="shared" si="253"/>
        <v>3</v>
      </c>
      <c r="C5379" s="1">
        <f>IF(Systematic[[#This Row],[VariableIndex]]&gt;1,C5378,IF(C5378+1=StepsPerSubsample,0,C5378+1))</f>
        <v>12</v>
      </c>
      <c r="D5379" s="1">
        <f t="shared" ref="D5379:D5442" si="254">IF(D5378=nVariables,1,D5378+1)</f>
        <v>2</v>
      </c>
      <c r="E5379" s="1" t="str">
        <f>INDEX(Protocol[Mark],MATCH(C5379,Protocol[Step],0))</f>
        <v>11AsTm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14030002</v>
      </c>
      <c r="H5379" s="134">
        <f>Systematic[[#This Row],[SampleVariableLabel]]+100*Systematic[[#This Row],[State]]</f>
        <v>14031202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14</v>
      </c>
      <c r="B5380" s="1">
        <f t="shared" si="253"/>
        <v>3</v>
      </c>
      <c r="C5380" s="1">
        <f>IF(Systematic[[#This Row],[VariableIndex]]&gt;1,C5379,IF(C5379+1=StepsPerSubsample,0,C5379+1))</f>
        <v>12</v>
      </c>
      <c r="D5380" s="1">
        <f t="shared" si="254"/>
        <v>3</v>
      </c>
      <c r="E5380" s="1" t="str">
        <f>INDEX(Protocol[Mark],MATCH(C5380,Protocol[Step],0))</f>
        <v>11AsTm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14030003</v>
      </c>
      <c r="H5380" s="134">
        <f>Systematic[[#This Row],[SampleVariableLabel]]+100*Systematic[[#This Row],[State]]</f>
        <v>14031203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14</v>
      </c>
      <c r="B5381" s="1">
        <f t="shared" si="253"/>
        <v>3</v>
      </c>
      <c r="C5381" s="1">
        <f>IF(Systematic[[#This Row],[VariableIndex]]&gt;1,C5380,IF(C5380+1=StepsPerSubsample,0,C5380+1))</f>
        <v>12</v>
      </c>
      <c r="D5381" s="1">
        <f t="shared" si="254"/>
        <v>4</v>
      </c>
      <c r="E5381" s="1" t="str">
        <f>INDEX(Protocol[Mark],MATCH(C5381,Protocol[Step],0))</f>
        <v>11AsTm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14030004</v>
      </c>
      <c r="H5381" s="134">
        <f>Systematic[[#This Row],[SampleVariableLabel]]+100*Systematic[[#This Row],[State]]</f>
        <v>14031204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14</v>
      </c>
      <c r="B5382" s="1">
        <f t="shared" si="253"/>
        <v>3</v>
      </c>
      <c r="C5382" s="1">
        <f>IF(Systematic[[#This Row],[VariableIndex]]&gt;1,C5381,IF(C5381+1=StepsPerSubsample,0,C5381+1))</f>
        <v>12</v>
      </c>
      <c r="D5382" s="1">
        <f t="shared" si="254"/>
        <v>5</v>
      </c>
      <c r="E5382" s="1" t="str">
        <f>INDEX(Protocol[Mark],MATCH(C5382,Protocol[Step],0))</f>
        <v>11AsTm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14030005</v>
      </c>
      <c r="H5382" s="134">
        <f>Systematic[[#This Row],[SampleVariableLabel]]+100*Systematic[[#This Row],[State]]</f>
        <v>14031205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14</v>
      </c>
      <c r="B5383" s="1">
        <f t="shared" si="253"/>
        <v>3</v>
      </c>
      <c r="C5383" s="1">
        <f>IF(Systematic[[#This Row],[VariableIndex]]&gt;1,C5382,IF(C5382+1=StepsPerSubsample,0,C5382+1))</f>
        <v>12</v>
      </c>
      <c r="D5383" s="1">
        <f t="shared" si="254"/>
        <v>6</v>
      </c>
      <c r="E5383" s="1" t="str">
        <f>INDEX(Protocol[Mark],MATCH(C5383,Protocol[Step],0))</f>
        <v>11AsTm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14030006</v>
      </c>
      <c r="H5383" s="134">
        <f>Systematic[[#This Row],[SampleVariableLabel]]+100*Systematic[[#This Row],[State]]</f>
        <v>14031206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14</v>
      </c>
      <c r="B5384" s="1">
        <f t="shared" si="253"/>
        <v>3</v>
      </c>
      <c r="C5384" s="1">
        <f>IF(Systematic[[#This Row],[VariableIndex]]&gt;1,C5383,IF(C5383+1=StepsPerSubsample,0,C5383+1))</f>
        <v>12</v>
      </c>
      <c r="D5384" s="1">
        <f t="shared" si="254"/>
        <v>7</v>
      </c>
      <c r="E5384" s="1" t="str">
        <f>INDEX(Protocol[Mark],MATCH(C5384,Protocol[Step],0))</f>
        <v>11AsTm</v>
      </c>
      <c r="F5384" s="151" t="str">
        <f>INDEX(Variables[Variable],MATCH(Systematic[[#This Row],[VariableIndex]],Variables[Index],0))</f>
        <v>FCR (mt: ROX-corr.)</v>
      </c>
      <c r="G5384" s="134">
        <f>Systematic[[#This Row],[Sample]]*1000000+Systematic[[#This Row],[SubSample]]*10000+Systematic[[#This Row],[VariableIndex]]</f>
        <v>14030007</v>
      </c>
      <c r="H5384" s="134">
        <f>Systematic[[#This Row],[SampleVariableLabel]]+100*Systematic[[#This Row],[State]]</f>
        <v>14031207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14</v>
      </c>
      <c r="B5385" s="1">
        <f t="shared" si="253"/>
        <v>3</v>
      </c>
      <c r="C5385" s="1">
        <f>IF(Systematic[[#This Row],[VariableIndex]]&gt;1,C5384,IF(C5384+1=StepsPerSubsample,0,C5384+1))</f>
        <v>13</v>
      </c>
      <c r="D5385" s="1">
        <f t="shared" si="254"/>
        <v>1</v>
      </c>
      <c r="E5385" s="1" t="str">
        <f>INDEX(Protocol[Mark],MATCH(C5385,Protocol[Step],0))</f>
        <v>12Azd</v>
      </c>
      <c r="F5385" s="151" t="str">
        <f>INDEX(Variables[Variable],MATCH(Systematic[[#This Row],[VariableIndex]],Variables[Index],0))</f>
        <v>O2 concentration</v>
      </c>
      <c r="G5385" s="134">
        <f>Systematic[[#This Row],[Sample]]*1000000+Systematic[[#This Row],[SubSample]]*10000+Systematic[[#This Row],[VariableIndex]]</f>
        <v>14030001</v>
      </c>
      <c r="H5385" s="134">
        <f>Systematic[[#This Row],[SampleVariableLabel]]+100*Systematic[[#This Row],[State]]</f>
        <v>14031301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14</v>
      </c>
      <c r="B5386" s="1">
        <f t="shared" si="253"/>
        <v>3</v>
      </c>
      <c r="C5386" s="1">
        <f>IF(Systematic[[#This Row],[VariableIndex]]&gt;1,C5385,IF(C5385+1=StepsPerSubsample,0,C5385+1))</f>
        <v>13</v>
      </c>
      <c r="D5386" s="1">
        <f t="shared" si="254"/>
        <v>2</v>
      </c>
      <c r="E5386" s="1" t="str">
        <f>INDEX(Protocol[Mark],MATCH(C5386,Protocol[Step],0))</f>
        <v>12Azd</v>
      </c>
      <c r="F5386" s="151" t="str">
        <f>INDEX(Variables[Variable],MATCH(Systematic[[#This Row],[VariableIndex]],Variables[Index],0))</f>
        <v>O2 flux per volume</v>
      </c>
      <c r="G5386" s="134">
        <f>Systematic[[#This Row],[Sample]]*1000000+Systematic[[#This Row],[SubSample]]*10000+Systematic[[#This Row],[VariableIndex]]</f>
        <v>14030002</v>
      </c>
      <c r="H5386" s="134">
        <f>Systematic[[#This Row],[SampleVariableLabel]]+100*Systematic[[#This Row],[State]]</f>
        <v>14031302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14</v>
      </c>
      <c r="B5387" s="1">
        <f t="shared" si="253"/>
        <v>3</v>
      </c>
      <c r="C5387" s="1">
        <f>IF(Systematic[[#This Row],[VariableIndex]]&gt;1,C5386,IF(C5386+1=StepsPerSubsample,0,C5386+1))</f>
        <v>13</v>
      </c>
      <c r="D5387" s="1">
        <f t="shared" si="254"/>
        <v>3</v>
      </c>
      <c r="E5387" s="1" t="str">
        <f>INDEX(Protocol[Mark],MATCH(C5387,Protocol[Step],0))</f>
        <v>12Azd</v>
      </c>
      <c r="F5387" s="151" t="str">
        <f>INDEX(Variables[Variable],MATCH(Systematic[[#This Row],[VariableIndex]],Variables[Index],0))</f>
        <v>Specific flux</v>
      </c>
      <c r="G5387" s="134">
        <f>Systematic[[#This Row],[Sample]]*1000000+Systematic[[#This Row],[SubSample]]*10000+Systematic[[#This Row],[VariableIndex]]</f>
        <v>14030003</v>
      </c>
      <c r="H5387" s="134">
        <f>Systematic[[#This Row],[SampleVariableLabel]]+100*Systematic[[#This Row],[State]]</f>
        <v>14031303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14</v>
      </c>
      <c r="B5388" s="1">
        <f t="shared" si="253"/>
        <v>3</v>
      </c>
      <c r="C5388" s="1">
        <f>IF(Systematic[[#This Row],[VariableIndex]]&gt;1,C5387,IF(C5387+1=StepsPerSubsample,0,C5387+1))</f>
        <v>13</v>
      </c>
      <c r="D5388" s="1">
        <f t="shared" si="254"/>
        <v>4</v>
      </c>
      <c r="E5388" s="1" t="str">
        <f>INDEX(Protocol[Mark],MATCH(C5388,Protocol[Step],0))</f>
        <v>12Azd</v>
      </c>
      <c r="F5388" s="151" t="str">
        <f>INDEX(Variables[Variable],MATCH(Systematic[[#This Row],[VariableIndex]],Variables[Index],0))</f>
        <v>Flux control ratio</v>
      </c>
      <c r="G5388" s="134">
        <f>Systematic[[#This Row],[Sample]]*1000000+Systematic[[#This Row],[SubSample]]*10000+Systematic[[#This Row],[VariableIndex]]</f>
        <v>14030004</v>
      </c>
      <c r="H5388" s="134">
        <f>Systematic[[#This Row],[SampleVariableLabel]]+100*Systematic[[#This Row],[State]]</f>
        <v>14031304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14</v>
      </c>
      <c r="B5389" s="1">
        <f t="shared" si="253"/>
        <v>3</v>
      </c>
      <c r="C5389" s="1">
        <f>IF(Systematic[[#This Row],[VariableIndex]]&gt;1,C5388,IF(C5388+1=StepsPerSubsample,0,C5388+1))</f>
        <v>13</v>
      </c>
      <c r="D5389" s="1">
        <f t="shared" si="254"/>
        <v>5</v>
      </c>
      <c r="E5389" s="1" t="str">
        <f>INDEX(Protocol[Mark],MATCH(C5389,Protocol[Step],0))</f>
        <v>12Azd</v>
      </c>
      <c r="F5389" s="151" t="str">
        <f>INDEX(Variables[Variable],MATCH(Systematic[[#This Row],[VariableIndex]],Variables[Index],0))</f>
        <v>Specific flux (mt)</v>
      </c>
      <c r="G5389" s="134">
        <f>Systematic[[#This Row],[Sample]]*1000000+Systematic[[#This Row],[SubSample]]*10000+Systematic[[#This Row],[VariableIndex]]</f>
        <v>14030005</v>
      </c>
      <c r="H5389" s="134">
        <f>Systematic[[#This Row],[SampleVariableLabel]]+100*Systematic[[#This Row],[State]]</f>
        <v>14031305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14</v>
      </c>
      <c r="B5390" s="1">
        <f t="shared" si="253"/>
        <v>3</v>
      </c>
      <c r="C5390" s="1">
        <f>IF(Systematic[[#This Row],[VariableIndex]]&gt;1,C5389,IF(C5389+1=StepsPerSubsample,0,C5389+1))</f>
        <v>13</v>
      </c>
      <c r="D5390" s="1">
        <f t="shared" si="254"/>
        <v>6</v>
      </c>
      <c r="E5390" s="1" t="str">
        <f>INDEX(Protocol[Mark],MATCH(C5390,Protocol[Step],0))</f>
        <v>12Azd</v>
      </c>
      <c r="F5390" s="151" t="str">
        <f>INDEX(Variables[Variable],MATCH(Systematic[[#This Row],[VariableIndex]],Variables[Index],0))</f>
        <v>FCR (mt: ROX-corr.)</v>
      </c>
      <c r="G5390" s="134">
        <f>Systematic[[#This Row],[Sample]]*1000000+Systematic[[#This Row],[SubSample]]*10000+Systematic[[#This Row],[VariableIndex]]</f>
        <v>14030006</v>
      </c>
      <c r="H5390" s="134">
        <f>Systematic[[#This Row],[SampleVariableLabel]]+100*Systematic[[#This Row],[State]]</f>
        <v>14031306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14</v>
      </c>
      <c r="B5391" s="1">
        <f t="shared" si="253"/>
        <v>3</v>
      </c>
      <c r="C5391" s="1">
        <f>IF(Systematic[[#This Row],[VariableIndex]]&gt;1,C5390,IF(C5390+1=StepsPerSubsample,0,C5390+1))</f>
        <v>13</v>
      </c>
      <c r="D5391" s="1">
        <f t="shared" si="254"/>
        <v>7</v>
      </c>
      <c r="E5391" s="1" t="str">
        <f>INDEX(Protocol[Mark],MATCH(C5391,Protocol[Step],0))</f>
        <v>12Azd</v>
      </c>
      <c r="F5391" s="151" t="str">
        <f>INDEX(Variables[Variable],MATCH(Systematic[[#This Row],[VariableIndex]],Variables[Index],0))</f>
        <v>FCR (mt: ROX-corr.)</v>
      </c>
      <c r="G5391" s="134">
        <f>Systematic[[#This Row],[Sample]]*1000000+Systematic[[#This Row],[SubSample]]*10000+Systematic[[#This Row],[VariableIndex]]</f>
        <v>14030007</v>
      </c>
      <c r="H5391" s="134">
        <f>Systematic[[#This Row],[SampleVariableLabel]]+100*Systematic[[#This Row],[State]]</f>
        <v>14031307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14</v>
      </c>
      <c r="B5392" s="1">
        <f t="shared" si="253"/>
        <v>4</v>
      </c>
      <c r="C5392" s="1">
        <f>IF(Systematic[[#This Row],[VariableIndex]]&gt;1,C5391,IF(C5391+1=StepsPerSubsample,0,C5391+1))</f>
        <v>0</v>
      </c>
      <c r="D5392" s="1">
        <f t="shared" si="254"/>
        <v>1</v>
      </c>
      <c r="E5392" s="1" t="str">
        <f>INDEX(Protocol[Mark],MATCH(C5392,Protocol[Step],0))</f>
        <v>1ce</v>
      </c>
      <c r="F5392" s="151" t="str">
        <f>INDEX(Variables[Variable],MATCH(Systematic[[#This Row],[VariableIndex]],Variables[Index],0))</f>
        <v>O2 concentration</v>
      </c>
      <c r="G5392" s="134">
        <f>Systematic[[#This Row],[Sample]]*1000000+Systematic[[#This Row],[SubSample]]*10000+Systematic[[#This Row],[VariableIndex]]</f>
        <v>14040001</v>
      </c>
      <c r="H5392" s="134">
        <f>Systematic[[#This Row],[SampleVariableLabel]]+100*Systematic[[#This Row],[State]]</f>
        <v>14040001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14</v>
      </c>
      <c r="B5393" s="1">
        <f t="shared" si="253"/>
        <v>4</v>
      </c>
      <c r="C5393" s="1">
        <f>IF(Systematic[[#This Row],[VariableIndex]]&gt;1,C5392,IF(C5392+1=StepsPerSubsample,0,C5392+1))</f>
        <v>0</v>
      </c>
      <c r="D5393" s="1">
        <f t="shared" si="254"/>
        <v>2</v>
      </c>
      <c r="E5393" s="1" t="str">
        <f>INDEX(Protocol[Mark],MATCH(C5393,Protocol[Step],0))</f>
        <v>1ce</v>
      </c>
      <c r="F5393" s="151" t="str">
        <f>INDEX(Variables[Variable],MATCH(Systematic[[#This Row],[VariableIndex]],Variables[Index],0))</f>
        <v>O2 flux per volume</v>
      </c>
      <c r="G5393" s="134">
        <f>Systematic[[#This Row],[Sample]]*1000000+Systematic[[#This Row],[SubSample]]*10000+Systematic[[#This Row],[VariableIndex]]</f>
        <v>14040002</v>
      </c>
      <c r="H5393" s="134">
        <f>Systematic[[#This Row],[SampleVariableLabel]]+100*Systematic[[#This Row],[State]]</f>
        <v>14040002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14</v>
      </c>
      <c r="B5394" s="1">
        <f t="shared" si="253"/>
        <v>4</v>
      </c>
      <c r="C5394" s="1">
        <f>IF(Systematic[[#This Row],[VariableIndex]]&gt;1,C5393,IF(C5393+1=StepsPerSubsample,0,C5393+1))</f>
        <v>0</v>
      </c>
      <c r="D5394" s="1">
        <f t="shared" si="254"/>
        <v>3</v>
      </c>
      <c r="E5394" s="1" t="str">
        <f>INDEX(Protocol[Mark],MATCH(C5394,Protocol[Step],0))</f>
        <v>1ce</v>
      </c>
      <c r="F5394" s="151" t="str">
        <f>INDEX(Variables[Variable],MATCH(Systematic[[#This Row],[VariableIndex]],Variables[Index],0))</f>
        <v>Specific flux</v>
      </c>
      <c r="G5394" s="134">
        <f>Systematic[[#This Row],[Sample]]*1000000+Systematic[[#This Row],[SubSample]]*10000+Systematic[[#This Row],[VariableIndex]]</f>
        <v>14040003</v>
      </c>
      <c r="H5394" s="134">
        <f>Systematic[[#This Row],[SampleVariableLabel]]+100*Systematic[[#This Row],[State]]</f>
        <v>14040003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14</v>
      </c>
      <c r="B5395" s="1">
        <f t="shared" si="253"/>
        <v>4</v>
      </c>
      <c r="C5395" s="1">
        <f>IF(Systematic[[#This Row],[VariableIndex]]&gt;1,C5394,IF(C5394+1=StepsPerSubsample,0,C5394+1))</f>
        <v>0</v>
      </c>
      <c r="D5395" s="1">
        <f t="shared" si="254"/>
        <v>4</v>
      </c>
      <c r="E5395" s="1" t="str">
        <f>INDEX(Protocol[Mark],MATCH(C5395,Protocol[Step],0))</f>
        <v>1ce</v>
      </c>
      <c r="F5395" s="151" t="str">
        <f>INDEX(Variables[Variable],MATCH(Systematic[[#This Row],[VariableIndex]],Variables[Index],0))</f>
        <v>Flux control ratio</v>
      </c>
      <c r="G5395" s="134">
        <f>Systematic[[#This Row],[Sample]]*1000000+Systematic[[#This Row],[SubSample]]*10000+Systematic[[#This Row],[VariableIndex]]</f>
        <v>14040004</v>
      </c>
      <c r="H5395" s="134">
        <f>Systematic[[#This Row],[SampleVariableLabel]]+100*Systematic[[#This Row],[State]]</f>
        <v>14040004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14</v>
      </c>
      <c r="B5396" s="1">
        <f t="shared" si="253"/>
        <v>4</v>
      </c>
      <c r="C5396" s="1">
        <f>IF(Systematic[[#This Row],[VariableIndex]]&gt;1,C5395,IF(C5395+1=StepsPerSubsample,0,C5395+1))</f>
        <v>0</v>
      </c>
      <c r="D5396" s="1">
        <f t="shared" si="254"/>
        <v>5</v>
      </c>
      <c r="E5396" s="1" t="str">
        <f>INDEX(Protocol[Mark],MATCH(C5396,Protocol[Step],0))</f>
        <v>1ce</v>
      </c>
      <c r="F5396" s="151" t="str">
        <f>INDEX(Variables[Variable],MATCH(Systematic[[#This Row],[VariableIndex]],Variables[Index],0))</f>
        <v>Specific flux (mt)</v>
      </c>
      <c r="G5396" s="134">
        <f>Systematic[[#This Row],[Sample]]*1000000+Systematic[[#This Row],[SubSample]]*10000+Systematic[[#This Row],[VariableIndex]]</f>
        <v>14040005</v>
      </c>
      <c r="H5396" s="134">
        <f>Systematic[[#This Row],[SampleVariableLabel]]+100*Systematic[[#This Row],[State]]</f>
        <v>14040005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14</v>
      </c>
      <c r="B5397" s="1">
        <f t="shared" si="253"/>
        <v>4</v>
      </c>
      <c r="C5397" s="1">
        <f>IF(Systematic[[#This Row],[VariableIndex]]&gt;1,C5396,IF(C5396+1=StepsPerSubsample,0,C5396+1))</f>
        <v>0</v>
      </c>
      <c r="D5397" s="1">
        <f t="shared" si="254"/>
        <v>6</v>
      </c>
      <c r="E5397" s="1" t="str">
        <f>INDEX(Protocol[Mark],MATCH(C5397,Protocol[Step],0))</f>
        <v>1ce</v>
      </c>
      <c r="F5397" s="151" t="str">
        <f>INDEX(Variables[Variable],MATCH(Systematic[[#This Row],[VariableIndex]],Variables[Index],0))</f>
        <v>FCR (mt: ROX-corr.)</v>
      </c>
      <c r="G5397" s="134">
        <f>Systematic[[#This Row],[Sample]]*1000000+Systematic[[#This Row],[SubSample]]*10000+Systematic[[#This Row],[VariableIndex]]</f>
        <v>14040006</v>
      </c>
      <c r="H5397" s="134">
        <f>Systematic[[#This Row],[SampleVariableLabel]]+100*Systematic[[#This Row],[State]]</f>
        <v>14040006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14</v>
      </c>
      <c r="B5398" s="1">
        <f t="shared" si="253"/>
        <v>4</v>
      </c>
      <c r="C5398" s="1">
        <f>IF(Systematic[[#This Row],[VariableIndex]]&gt;1,C5397,IF(C5397+1=StepsPerSubsample,0,C5397+1))</f>
        <v>0</v>
      </c>
      <c r="D5398" s="1">
        <f t="shared" si="254"/>
        <v>7</v>
      </c>
      <c r="E5398" s="1" t="str">
        <f>INDEX(Protocol[Mark],MATCH(C5398,Protocol[Step],0))</f>
        <v>1ce</v>
      </c>
      <c r="F5398" s="151" t="str">
        <f>INDEX(Variables[Variable],MATCH(Systematic[[#This Row],[VariableIndex]],Variables[Index],0))</f>
        <v>FCR (mt: ROX-corr.)</v>
      </c>
      <c r="G5398" s="134">
        <f>Systematic[[#This Row],[Sample]]*1000000+Systematic[[#This Row],[SubSample]]*10000+Systematic[[#This Row],[VariableIndex]]</f>
        <v>14040007</v>
      </c>
      <c r="H5398" s="134">
        <f>Systematic[[#This Row],[SampleVariableLabel]]+100*Systematic[[#This Row],[State]]</f>
        <v>14040007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14</v>
      </c>
      <c r="B5399" s="1">
        <f t="shared" si="253"/>
        <v>4</v>
      </c>
      <c r="C5399" s="1">
        <f>IF(Systematic[[#This Row],[VariableIndex]]&gt;1,C5398,IF(C5398+1=StepsPerSubsample,0,C5398+1))</f>
        <v>1</v>
      </c>
      <c r="D5399" s="1">
        <f t="shared" si="254"/>
        <v>1</v>
      </c>
      <c r="E5399" s="1" t="str">
        <f>INDEX(Protocol[Mark],MATCH(C5399,Protocol[Step],0))</f>
        <v>2P10</v>
      </c>
      <c r="F5399" s="151" t="str">
        <f>INDEX(Variables[Variable],MATCH(Systematic[[#This Row],[VariableIndex]],Variables[Index],0))</f>
        <v>O2 concentration</v>
      </c>
      <c r="G5399" s="134">
        <f>Systematic[[#This Row],[Sample]]*1000000+Systematic[[#This Row],[SubSample]]*10000+Systematic[[#This Row],[VariableIndex]]</f>
        <v>14040001</v>
      </c>
      <c r="H5399" s="134">
        <f>Systematic[[#This Row],[SampleVariableLabel]]+100*Systematic[[#This Row],[State]]</f>
        <v>14040101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14</v>
      </c>
      <c r="B5400" s="1">
        <f t="shared" si="253"/>
        <v>4</v>
      </c>
      <c r="C5400" s="1">
        <f>IF(Systematic[[#This Row],[VariableIndex]]&gt;1,C5399,IF(C5399+1=StepsPerSubsample,0,C5399+1))</f>
        <v>1</v>
      </c>
      <c r="D5400" s="1">
        <f t="shared" si="254"/>
        <v>2</v>
      </c>
      <c r="E5400" s="1" t="str">
        <f>INDEX(Protocol[Mark],MATCH(C5400,Protocol[Step],0))</f>
        <v>2P10</v>
      </c>
      <c r="F5400" s="151" t="str">
        <f>INDEX(Variables[Variable],MATCH(Systematic[[#This Row],[VariableIndex]],Variables[Index],0))</f>
        <v>O2 flux per volume</v>
      </c>
      <c r="G5400" s="134">
        <f>Systematic[[#This Row],[Sample]]*1000000+Systematic[[#This Row],[SubSample]]*10000+Systematic[[#This Row],[VariableIndex]]</f>
        <v>14040002</v>
      </c>
      <c r="H5400" s="134">
        <f>Systematic[[#This Row],[SampleVariableLabel]]+100*Systematic[[#This Row],[State]]</f>
        <v>14040102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14</v>
      </c>
      <c r="B5401" s="1">
        <f t="shared" si="253"/>
        <v>4</v>
      </c>
      <c r="C5401" s="1">
        <f>IF(Systematic[[#This Row],[VariableIndex]]&gt;1,C5400,IF(C5400+1=StepsPerSubsample,0,C5400+1))</f>
        <v>1</v>
      </c>
      <c r="D5401" s="1">
        <f t="shared" si="254"/>
        <v>3</v>
      </c>
      <c r="E5401" s="1" t="str">
        <f>INDEX(Protocol[Mark],MATCH(C5401,Protocol[Step],0))</f>
        <v>2P10</v>
      </c>
      <c r="F5401" s="151" t="str">
        <f>INDEX(Variables[Variable],MATCH(Systematic[[#This Row],[VariableIndex]],Variables[Index],0))</f>
        <v>Specific flux</v>
      </c>
      <c r="G5401" s="134">
        <f>Systematic[[#This Row],[Sample]]*1000000+Systematic[[#This Row],[SubSample]]*10000+Systematic[[#This Row],[VariableIndex]]</f>
        <v>14040003</v>
      </c>
      <c r="H5401" s="134">
        <f>Systematic[[#This Row],[SampleVariableLabel]]+100*Systematic[[#This Row],[State]]</f>
        <v>14040103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14</v>
      </c>
      <c r="B5402" s="1">
        <f t="shared" si="253"/>
        <v>4</v>
      </c>
      <c r="C5402" s="1">
        <f>IF(Systematic[[#This Row],[VariableIndex]]&gt;1,C5401,IF(C5401+1=StepsPerSubsample,0,C5401+1))</f>
        <v>1</v>
      </c>
      <c r="D5402" s="1">
        <f t="shared" si="254"/>
        <v>4</v>
      </c>
      <c r="E5402" s="1" t="str">
        <f>INDEX(Protocol[Mark],MATCH(C5402,Protocol[Step],0))</f>
        <v>2P10</v>
      </c>
      <c r="F5402" s="151" t="str">
        <f>INDEX(Variables[Variable],MATCH(Systematic[[#This Row],[VariableIndex]],Variables[Index],0))</f>
        <v>Flux control ratio</v>
      </c>
      <c r="G5402" s="134">
        <f>Systematic[[#This Row],[Sample]]*1000000+Systematic[[#This Row],[SubSample]]*10000+Systematic[[#This Row],[VariableIndex]]</f>
        <v>14040004</v>
      </c>
      <c r="H5402" s="134">
        <f>Systematic[[#This Row],[SampleVariableLabel]]+100*Systematic[[#This Row],[State]]</f>
        <v>14040104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14</v>
      </c>
      <c r="B5403" s="1">
        <f t="shared" si="253"/>
        <v>4</v>
      </c>
      <c r="C5403" s="1">
        <f>IF(Systematic[[#This Row],[VariableIndex]]&gt;1,C5402,IF(C5402+1=StepsPerSubsample,0,C5402+1))</f>
        <v>1</v>
      </c>
      <c r="D5403" s="1">
        <f t="shared" si="254"/>
        <v>5</v>
      </c>
      <c r="E5403" s="1" t="str">
        <f>INDEX(Protocol[Mark],MATCH(C5403,Protocol[Step],0))</f>
        <v>2P10</v>
      </c>
      <c r="F5403" s="151" t="str">
        <f>INDEX(Variables[Variable],MATCH(Systematic[[#This Row],[VariableIndex]],Variables[Index],0))</f>
        <v>Specific flux (mt)</v>
      </c>
      <c r="G5403" s="134">
        <f>Systematic[[#This Row],[Sample]]*1000000+Systematic[[#This Row],[SubSample]]*10000+Systematic[[#This Row],[VariableIndex]]</f>
        <v>14040005</v>
      </c>
      <c r="H5403" s="134">
        <f>Systematic[[#This Row],[SampleVariableLabel]]+100*Systematic[[#This Row],[State]]</f>
        <v>14040105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14</v>
      </c>
      <c r="B5404" s="1">
        <f t="shared" si="253"/>
        <v>4</v>
      </c>
      <c r="C5404" s="1">
        <f>IF(Systematic[[#This Row],[VariableIndex]]&gt;1,C5403,IF(C5403+1=StepsPerSubsample,0,C5403+1))</f>
        <v>1</v>
      </c>
      <c r="D5404" s="1">
        <f t="shared" si="254"/>
        <v>6</v>
      </c>
      <c r="E5404" s="1" t="str">
        <f>INDEX(Protocol[Mark],MATCH(C5404,Protocol[Step],0))</f>
        <v>2P10</v>
      </c>
      <c r="F5404" s="151" t="str">
        <f>INDEX(Variables[Variable],MATCH(Systematic[[#This Row],[VariableIndex]],Variables[Index],0))</f>
        <v>FCR (mt: ROX-corr.)</v>
      </c>
      <c r="G5404" s="134">
        <f>Systematic[[#This Row],[Sample]]*1000000+Systematic[[#This Row],[SubSample]]*10000+Systematic[[#This Row],[VariableIndex]]</f>
        <v>14040006</v>
      </c>
      <c r="H5404" s="134">
        <f>Systematic[[#This Row],[SampleVariableLabel]]+100*Systematic[[#This Row],[State]]</f>
        <v>14040106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14</v>
      </c>
      <c r="B5405" s="1">
        <f t="shared" si="253"/>
        <v>4</v>
      </c>
      <c r="C5405" s="1">
        <f>IF(Systematic[[#This Row],[VariableIndex]]&gt;1,C5404,IF(C5404+1=StepsPerSubsample,0,C5404+1))</f>
        <v>1</v>
      </c>
      <c r="D5405" s="1">
        <f t="shared" si="254"/>
        <v>7</v>
      </c>
      <c r="E5405" s="1" t="str">
        <f>INDEX(Protocol[Mark],MATCH(C5405,Protocol[Step],0))</f>
        <v>2P10</v>
      </c>
      <c r="F5405" s="151" t="str">
        <f>INDEX(Variables[Variable],MATCH(Systematic[[#This Row],[VariableIndex]],Variables[Index],0))</f>
        <v>FCR (mt: ROX-corr.)</v>
      </c>
      <c r="G5405" s="134">
        <f>Systematic[[#This Row],[Sample]]*1000000+Systematic[[#This Row],[SubSample]]*10000+Systematic[[#This Row],[VariableIndex]]</f>
        <v>14040007</v>
      </c>
      <c r="H5405" s="134">
        <f>Systematic[[#This Row],[SampleVariableLabel]]+100*Systematic[[#This Row],[State]]</f>
        <v>14040107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14</v>
      </c>
      <c r="B5406" s="1">
        <f t="shared" si="253"/>
        <v>4</v>
      </c>
      <c r="C5406" s="1">
        <f>IF(Systematic[[#This Row],[VariableIndex]]&gt;1,C5405,IF(C5405+1=StepsPerSubsample,0,C5405+1))</f>
        <v>2</v>
      </c>
      <c r="D5406" s="1">
        <f t="shared" si="254"/>
        <v>1</v>
      </c>
      <c r="E5406" s="1" t="str">
        <f>INDEX(Protocol[Mark],MATCH(C5406,Protocol[Step],0))</f>
        <v>3Omy</v>
      </c>
      <c r="F5406" s="151" t="str">
        <f>INDEX(Variables[Variable],MATCH(Systematic[[#This Row],[VariableIndex]],Variables[Index],0))</f>
        <v>O2 concentration</v>
      </c>
      <c r="G5406" s="134">
        <f>Systematic[[#This Row],[Sample]]*1000000+Systematic[[#This Row],[SubSample]]*10000+Systematic[[#This Row],[VariableIndex]]</f>
        <v>14040001</v>
      </c>
      <c r="H5406" s="134">
        <f>Systematic[[#This Row],[SampleVariableLabel]]+100*Systematic[[#This Row],[State]]</f>
        <v>14040201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14</v>
      </c>
      <c r="B5407" s="1">
        <f t="shared" si="253"/>
        <v>4</v>
      </c>
      <c r="C5407" s="1">
        <f>IF(Systematic[[#This Row],[VariableIndex]]&gt;1,C5406,IF(C5406+1=StepsPerSubsample,0,C5406+1))</f>
        <v>2</v>
      </c>
      <c r="D5407" s="1">
        <f t="shared" si="254"/>
        <v>2</v>
      </c>
      <c r="E5407" s="1" t="str">
        <f>INDEX(Protocol[Mark],MATCH(C5407,Protocol[Step],0))</f>
        <v>3Omy</v>
      </c>
      <c r="F5407" s="151" t="str">
        <f>INDEX(Variables[Variable],MATCH(Systematic[[#This Row],[VariableIndex]],Variables[Index],0))</f>
        <v>O2 flux per volume</v>
      </c>
      <c r="G5407" s="134">
        <f>Systematic[[#This Row],[Sample]]*1000000+Systematic[[#This Row],[SubSample]]*10000+Systematic[[#This Row],[VariableIndex]]</f>
        <v>14040002</v>
      </c>
      <c r="H5407" s="134">
        <f>Systematic[[#This Row],[SampleVariableLabel]]+100*Systematic[[#This Row],[State]]</f>
        <v>14040202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14</v>
      </c>
      <c r="B5408" s="1">
        <f t="shared" si="253"/>
        <v>4</v>
      </c>
      <c r="C5408" s="1">
        <f>IF(Systematic[[#This Row],[VariableIndex]]&gt;1,C5407,IF(C5407+1=StepsPerSubsample,0,C5407+1))</f>
        <v>2</v>
      </c>
      <c r="D5408" s="1">
        <f t="shared" si="254"/>
        <v>3</v>
      </c>
      <c r="E5408" s="1" t="str">
        <f>INDEX(Protocol[Mark],MATCH(C5408,Protocol[Step],0))</f>
        <v>3Omy</v>
      </c>
      <c r="F5408" s="151" t="str">
        <f>INDEX(Variables[Variable],MATCH(Systematic[[#This Row],[VariableIndex]],Variables[Index],0))</f>
        <v>Specific flux</v>
      </c>
      <c r="G5408" s="134">
        <f>Systematic[[#This Row],[Sample]]*1000000+Systematic[[#This Row],[SubSample]]*10000+Systematic[[#This Row],[VariableIndex]]</f>
        <v>14040003</v>
      </c>
      <c r="H5408" s="134">
        <f>Systematic[[#This Row],[SampleVariableLabel]]+100*Systematic[[#This Row],[State]]</f>
        <v>14040203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14</v>
      </c>
      <c r="B5409" s="1">
        <f t="shared" si="253"/>
        <v>4</v>
      </c>
      <c r="C5409" s="1">
        <f>IF(Systematic[[#This Row],[VariableIndex]]&gt;1,C5408,IF(C5408+1=StepsPerSubsample,0,C5408+1))</f>
        <v>2</v>
      </c>
      <c r="D5409" s="1">
        <f t="shared" si="254"/>
        <v>4</v>
      </c>
      <c r="E5409" s="1" t="str">
        <f>INDEX(Protocol[Mark],MATCH(C5409,Protocol[Step],0))</f>
        <v>3Omy</v>
      </c>
      <c r="F5409" s="151" t="str">
        <f>INDEX(Variables[Variable],MATCH(Systematic[[#This Row],[VariableIndex]],Variables[Index],0))</f>
        <v>Flux control ratio</v>
      </c>
      <c r="G5409" s="134">
        <f>Systematic[[#This Row],[Sample]]*1000000+Systematic[[#This Row],[SubSample]]*10000+Systematic[[#This Row],[VariableIndex]]</f>
        <v>14040004</v>
      </c>
      <c r="H5409" s="134">
        <f>Systematic[[#This Row],[SampleVariableLabel]]+100*Systematic[[#This Row],[State]]</f>
        <v>14040204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14</v>
      </c>
      <c r="B5410" s="1">
        <f t="shared" si="253"/>
        <v>4</v>
      </c>
      <c r="C5410" s="1">
        <f>IF(Systematic[[#This Row],[VariableIndex]]&gt;1,C5409,IF(C5409+1=StepsPerSubsample,0,C5409+1))</f>
        <v>2</v>
      </c>
      <c r="D5410" s="1">
        <f t="shared" si="254"/>
        <v>5</v>
      </c>
      <c r="E5410" s="1" t="str">
        <f>INDEX(Protocol[Mark],MATCH(C5410,Protocol[Step],0))</f>
        <v>3Omy</v>
      </c>
      <c r="F5410" s="151" t="str">
        <f>INDEX(Variables[Variable],MATCH(Systematic[[#This Row],[VariableIndex]],Variables[Index],0))</f>
        <v>Specific flux (mt)</v>
      </c>
      <c r="G5410" s="134">
        <f>Systematic[[#This Row],[Sample]]*1000000+Systematic[[#This Row],[SubSample]]*10000+Systematic[[#This Row],[VariableIndex]]</f>
        <v>14040005</v>
      </c>
      <c r="H5410" s="134">
        <f>Systematic[[#This Row],[SampleVariableLabel]]+100*Systematic[[#This Row],[State]]</f>
        <v>14040205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14</v>
      </c>
      <c r="B5411" s="1">
        <f t="shared" si="253"/>
        <v>4</v>
      </c>
      <c r="C5411" s="1">
        <f>IF(Systematic[[#This Row],[VariableIndex]]&gt;1,C5410,IF(C5410+1=StepsPerSubsample,0,C5410+1))</f>
        <v>2</v>
      </c>
      <c r="D5411" s="1">
        <f t="shared" si="254"/>
        <v>6</v>
      </c>
      <c r="E5411" s="1" t="str">
        <f>INDEX(Protocol[Mark],MATCH(C5411,Protocol[Step],0))</f>
        <v>3Omy</v>
      </c>
      <c r="F5411" s="151" t="str">
        <f>INDEX(Variables[Variable],MATCH(Systematic[[#This Row],[VariableIndex]],Variables[Index],0))</f>
        <v>FCR (mt: ROX-corr.)</v>
      </c>
      <c r="G5411" s="134">
        <f>Systematic[[#This Row],[Sample]]*1000000+Systematic[[#This Row],[SubSample]]*10000+Systematic[[#This Row],[VariableIndex]]</f>
        <v>14040006</v>
      </c>
      <c r="H5411" s="134">
        <f>Systematic[[#This Row],[SampleVariableLabel]]+100*Systematic[[#This Row],[State]]</f>
        <v>14040206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14</v>
      </c>
      <c r="B5412" s="1">
        <f t="shared" si="253"/>
        <v>4</v>
      </c>
      <c r="C5412" s="1">
        <f>IF(Systematic[[#This Row],[VariableIndex]]&gt;1,C5411,IF(C5411+1=StepsPerSubsample,0,C5411+1))</f>
        <v>2</v>
      </c>
      <c r="D5412" s="1">
        <f t="shared" si="254"/>
        <v>7</v>
      </c>
      <c r="E5412" s="1" t="str">
        <f>INDEX(Protocol[Mark],MATCH(C5412,Protocol[Step],0))</f>
        <v>3Omy</v>
      </c>
      <c r="F5412" s="151" t="str">
        <f>INDEX(Variables[Variable],MATCH(Systematic[[#This Row],[VariableIndex]],Variables[Index],0))</f>
        <v>FCR (mt: ROX-corr.)</v>
      </c>
      <c r="G5412" s="134">
        <f>Systematic[[#This Row],[Sample]]*1000000+Systematic[[#This Row],[SubSample]]*10000+Systematic[[#This Row],[VariableIndex]]</f>
        <v>14040007</v>
      </c>
      <c r="H5412" s="134">
        <f>Systematic[[#This Row],[SampleVariableLabel]]+100*Systematic[[#This Row],[State]]</f>
        <v>14040207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14</v>
      </c>
      <c r="B5413" s="1">
        <f t="shared" si="253"/>
        <v>4</v>
      </c>
      <c r="C5413" s="1">
        <f>IF(Systematic[[#This Row],[VariableIndex]]&gt;1,C5412,IF(C5412+1=StepsPerSubsample,0,C5412+1))</f>
        <v>3</v>
      </c>
      <c r="D5413" s="1">
        <f t="shared" si="254"/>
        <v>1</v>
      </c>
      <c r="E5413" s="1" t="str">
        <f>INDEX(Protocol[Mark],MATCH(C5413,Protocol[Step],0))</f>
        <v>4U</v>
      </c>
      <c r="F5413" s="151" t="str">
        <f>INDEX(Variables[Variable],MATCH(Systematic[[#This Row],[VariableIndex]],Variables[Index],0))</f>
        <v>O2 concentration</v>
      </c>
      <c r="G5413" s="134">
        <f>Systematic[[#This Row],[Sample]]*1000000+Systematic[[#This Row],[SubSample]]*10000+Systematic[[#This Row],[VariableIndex]]</f>
        <v>14040001</v>
      </c>
      <c r="H5413" s="134">
        <f>Systematic[[#This Row],[SampleVariableLabel]]+100*Systematic[[#This Row],[State]]</f>
        <v>14040301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14</v>
      </c>
      <c r="B5414" s="1">
        <f t="shared" si="253"/>
        <v>4</v>
      </c>
      <c r="C5414" s="1">
        <f>IF(Systematic[[#This Row],[VariableIndex]]&gt;1,C5413,IF(C5413+1=StepsPerSubsample,0,C5413+1))</f>
        <v>3</v>
      </c>
      <c r="D5414" s="1">
        <f t="shared" si="254"/>
        <v>2</v>
      </c>
      <c r="E5414" s="1" t="str">
        <f>INDEX(Protocol[Mark],MATCH(C5414,Protocol[Step],0))</f>
        <v>4U</v>
      </c>
      <c r="F5414" s="151" t="str">
        <f>INDEX(Variables[Variable],MATCH(Systematic[[#This Row],[VariableIndex]],Variables[Index],0))</f>
        <v>O2 flux per volume</v>
      </c>
      <c r="G5414" s="134">
        <f>Systematic[[#This Row],[Sample]]*1000000+Systematic[[#This Row],[SubSample]]*10000+Systematic[[#This Row],[VariableIndex]]</f>
        <v>14040002</v>
      </c>
      <c r="H5414" s="134">
        <f>Systematic[[#This Row],[SampleVariableLabel]]+100*Systematic[[#This Row],[State]]</f>
        <v>14040302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14</v>
      </c>
      <c r="B5415" s="1">
        <f t="shared" si="253"/>
        <v>4</v>
      </c>
      <c r="C5415" s="1">
        <f>IF(Systematic[[#This Row],[VariableIndex]]&gt;1,C5414,IF(C5414+1=StepsPerSubsample,0,C5414+1))</f>
        <v>3</v>
      </c>
      <c r="D5415" s="1">
        <f t="shared" si="254"/>
        <v>3</v>
      </c>
      <c r="E5415" s="1" t="str">
        <f>INDEX(Protocol[Mark],MATCH(C5415,Protocol[Step],0))</f>
        <v>4U</v>
      </c>
      <c r="F5415" s="151" t="str">
        <f>INDEX(Variables[Variable],MATCH(Systematic[[#This Row],[VariableIndex]],Variables[Index],0))</f>
        <v>Specific flux</v>
      </c>
      <c r="G5415" s="134">
        <f>Systematic[[#This Row],[Sample]]*1000000+Systematic[[#This Row],[SubSample]]*10000+Systematic[[#This Row],[VariableIndex]]</f>
        <v>14040003</v>
      </c>
      <c r="H5415" s="134">
        <f>Systematic[[#This Row],[SampleVariableLabel]]+100*Systematic[[#This Row],[State]]</f>
        <v>14040303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14</v>
      </c>
      <c r="B5416" s="1">
        <f t="shared" si="253"/>
        <v>4</v>
      </c>
      <c r="C5416" s="1">
        <f>IF(Systematic[[#This Row],[VariableIndex]]&gt;1,C5415,IF(C5415+1=StepsPerSubsample,0,C5415+1))</f>
        <v>3</v>
      </c>
      <c r="D5416" s="1">
        <f t="shared" si="254"/>
        <v>4</v>
      </c>
      <c r="E5416" s="1" t="str">
        <f>INDEX(Protocol[Mark],MATCH(C5416,Protocol[Step],0))</f>
        <v>4U</v>
      </c>
      <c r="F5416" s="151" t="str">
        <f>INDEX(Variables[Variable],MATCH(Systematic[[#This Row],[VariableIndex]],Variables[Index],0))</f>
        <v>Flux control ratio</v>
      </c>
      <c r="G5416" s="134">
        <f>Systematic[[#This Row],[Sample]]*1000000+Systematic[[#This Row],[SubSample]]*10000+Systematic[[#This Row],[VariableIndex]]</f>
        <v>14040004</v>
      </c>
      <c r="H5416" s="134">
        <f>Systematic[[#This Row],[SampleVariableLabel]]+100*Systematic[[#This Row],[State]]</f>
        <v>14040304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14</v>
      </c>
      <c r="B5417" s="1">
        <f t="shared" ref="B5417:B5480" si="256">IF(OR(C5417&gt;0,D5417&gt;1),B5416,IF(B5416=SubsamplesPerSample,1,B5416+1))</f>
        <v>4</v>
      </c>
      <c r="C5417" s="1">
        <f>IF(Systematic[[#This Row],[VariableIndex]]&gt;1,C5416,IF(C5416+1=StepsPerSubsample,0,C5416+1))</f>
        <v>3</v>
      </c>
      <c r="D5417" s="1">
        <f t="shared" si="254"/>
        <v>5</v>
      </c>
      <c r="E5417" s="1" t="str">
        <f>INDEX(Protocol[Mark],MATCH(C5417,Protocol[Step],0))</f>
        <v>4U</v>
      </c>
      <c r="F5417" s="151" t="str">
        <f>INDEX(Variables[Variable],MATCH(Systematic[[#This Row],[VariableIndex]],Variables[Index],0))</f>
        <v>Specific flux (mt)</v>
      </c>
      <c r="G5417" s="134">
        <f>Systematic[[#This Row],[Sample]]*1000000+Systematic[[#This Row],[SubSample]]*10000+Systematic[[#This Row],[VariableIndex]]</f>
        <v>14040005</v>
      </c>
      <c r="H5417" s="134">
        <f>Systematic[[#This Row],[SampleVariableLabel]]+100*Systematic[[#This Row],[State]]</f>
        <v>14040305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14</v>
      </c>
      <c r="B5418" s="1">
        <f t="shared" si="256"/>
        <v>4</v>
      </c>
      <c r="C5418" s="1">
        <f>IF(Systematic[[#This Row],[VariableIndex]]&gt;1,C5417,IF(C5417+1=StepsPerSubsample,0,C5417+1))</f>
        <v>3</v>
      </c>
      <c r="D5418" s="1">
        <f t="shared" si="254"/>
        <v>6</v>
      </c>
      <c r="E5418" s="1" t="str">
        <f>INDEX(Protocol[Mark],MATCH(C5418,Protocol[Step],0))</f>
        <v>4U</v>
      </c>
      <c r="F5418" s="151" t="str">
        <f>INDEX(Variables[Variable],MATCH(Systematic[[#This Row],[VariableIndex]],Variables[Index],0))</f>
        <v>FCR (mt: ROX-corr.)</v>
      </c>
      <c r="G5418" s="134">
        <f>Systematic[[#This Row],[Sample]]*1000000+Systematic[[#This Row],[SubSample]]*10000+Systematic[[#This Row],[VariableIndex]]</f>
        <v>14040006</v>
      </c>
      <c r="H5418" s="134">
        <f>Systematic[[#This Row],[SampleVariableLabel]]+100*Systematic[[#This Row],[State]]</f>
        <v>14040306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14</v>
      </c>
      <c r="B5419" s="1">
        <f t="shared" si="256"/>
        <v>4</v>
      </c>
      <c r="C5419" s="1">
        <f>IF(Systematic[[#This Row],[VariableIndex]]&gt;1,C5418,IF(C5418+1=StepsPerSubsample,0,C5418+1))</f>
        <v>3</v>
      </c>
      <c r="D5419" s="1">
        <f t="shared" si="254"/>
        <v>7</v>
      </c>
      <c r="E5419" s="1" t="str">
        <f>INDEX(Protocol[Mark],MATCH(C5419,Protocol[Step],0))</f>
        <v>4U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14040007</v>
      </c>
      <c r="H5419" s="134">
        <f>Systematic[[#This Row],[SampleVariableLabel]]+100*Systematic[[#This Row],[State]]</f>
        <v>14040307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14</v>
      </c>
      <c r="B5420" s="1">
        <f t="shared" si="256"/>
        <v>4</v>
      </c>
      <c r="C5420" s="1">
        <f>IF(Systematic[[#This Row],[VariableIndex]]&gt;1,C5419,IF(C5419+1=StepsPerSubsample,0,C5419+1))</f>
        <v>4</v>
      </c>
      <c r="D5420" s="1">
        <f t="shared" si="254"/>
        <v>1</v>
      </c>
      <c r="E5420" s="1" t="str">
        <f>INDEX(Protocol[Mark],MATCH(C5420,Protocol[Step],0))</f>
        <v>5Glc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14040001</v>
      </c>
      <c r="H5420" s="134">
        <f>Systematic[[#This Row],[SampleVariableLabel]]+100*Systematic[[#This Row],[State]]</f>
        <v>14040401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14</v>
      </c>
      <c r="B5421" s="1">
        <f t="shared" si="256"/>
        <v>4</v>
      </c>
      <c r="C5421" s="1">
        <f>IF(Systematic[[#This Row],[VariableIndex]]&gt;1,C5420,IF(C5420+1=StepsPerSubsample,0,C5420+1))</f>
        <v>4</v>
      </c>
      <c r="D5421" s="1">
        <f t="shared" si="254"/>
        <v>2</v>
      </c>
      <c r="E5421" s="1" t="str">
        <f>INDEX(Protocol[Mark],MATCH(C5421,Protocol[Step],0))</f>
        <v>5Glc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14040002</v>
      </c>
      <c r="H5421" s="134">
        <f>Systematic[[#This Row],[SampleVariableLabel]]+100*Systematic[[#This Row],[State]]</f>
        <v>14040402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14</v>
      </c>
      <c r="B5422" s="1">
        <f t="shared" si="256"/>
        <v>4</v>
      </c>
      <c r="C5422" s="1">
        <f>IF(Systematic[[#This Row],[VariableIndex]]&gt;1,C5421,IF(C5421+1=StepsPerSubsample,0,C5421+1))</f>
        <v>4</v>
      </c>
      <c r="D5422" s="1">
        <f t="shared" si="254"/>
        <v>3</v>
      </c>
      <c r="E5422" s="1" t="str">
        <f>INDEX(Protocol[Mark],MATCH(C5422,Protocol[Step],0))</f>
        <v>5Glc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14040003</v>
      </c>
      <c r="H5422" s="134">
        <f>Systematic[[#This Row],[SampleVariableLabel]]+100*Systematic[[#This Row],[State]]</f>
        <v>14040403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14</v>
      </c>
      <c r="B5423" s="1">
        <f t="shared" si="256"/>
        <v>4</v>
      </c>
      <c r="C5423" s="1">
        <f>IF(Systematic[[#This Row],[VariableIndex]]&gt;1,C5422,IF(C5422+1=StepsPerSubsample,0,C5422+1))</f>
        <v>4</v>
      </c>
      <c r="D5423" s="1">
        <f t="shared" si="254"/>
        <v>4</v>
      </c>
      <c r="E5423" s="1" t="str">
        <f>INDEX(Protocol[Mark],MATCH(C5423,Protocol[Step],0))</f>
        <v>5Glc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14040004</v>
      </c>
      <c r="H5423" s="134">
        <f>Systematic[[#This Row],[SampleVariableLabel]]+100*Systematic[[#This Row],[State]]</f>
        <v>14040404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14</v>
      </c>
      <c r="B5424" s="1">
        <f t="shared" si="256"/>
        <v>4</v>
      </c>
      <c r="C5424" s="1">
        <f>IF(Systematic[[#This Row],[VariableIndex]]&gt;1,C5423,IF(C5423+1=StepsPerSubsample,0,C5423+1))</f>
        <v>4</v>
      </c>
      <c r="D5424" s="1">
        <f t="shared" si="254"/>
        <v>5</v>
      </c>
      <c r="E5424" s="1" t="str">
        <f>INDEX(Protocol[Mark],MATCH(C5424,Protocol[Step],0))</f>
        <v>5Glc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14040005</v>
      </c>
      <c r="H5424" s="134">
        <f>Systematic[[#This Row],[SampleVariableLabel]]+100*Systematic[[#This Row],[State]]</f>
        <v>14040405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14</v>
      </c>
      <c r="B5425" s="1">
        <f t="shared" si="256"/>
        <v>4</v>
      </c>
      <c r="C5425" s="1">
        <f>IF(Systematic[[#This Row],[VariableIndex]]&gt;1,C5424,IF(C5424+1=StepsPerSubsample,0,C5424+1))</f>
        <v>4</v>
      </c>
      <c r="D5425" s="1">
        <f t="shared" si="254"/>
        <v>6</v>
      </c>
      <c r="E5425" s="1" t="str">
        <f>INDEX(Protocol[Mark],MATCH(C5425,Protocol[Step],0))</f>
        <v>5Glc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14040006</v>
      </c>
      <c r="H5425" s="134">
        <f>Systematic[[#This Row],[SampleVariableLabel]]+100*Systematic[[#This Row],[State]]</f>
        <v>14040406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14</v>
      </c>
      <c r="B5426" s="1">
        <f t="shared" si="256"/>
        <v>4</v>
      </c>
      <c r="C5426" s="1">
        <f>IF(Systematic[[#This Row],[VariableIndex]]&gt;1,C5425,IF(C5425+1=StepsPerSubsample,0,C5425+1))</f>
        <v>4</v>
      </c>
      <c r="D5426" s="1">
        <f t="shared" si="254"/>
        <v>7</v>
      </c>
      <c r="E5426" s="1" t="str">
        <f>INDEX(Protocol[Mark],MATCH(C5426,Protocol[Step],0))</f>
        <v>5Glc</v>
      </c>
      <c r="F5426" s="151" t="str">
        <f>INDEX(Variables[Variable],MATCH(Systematic[[#This Row],[VariableIndex]],Variables[Index],0))</f>
        <v>FCR (mt: ROX-corr.)</v>
      </c>
      <c r="G5426" s="134">
        <f>Systematic[[#This Row],[Sample]]*1000000+Systematic[[#This Row],[SubSample]]*10000+Systematic[[#This Row],[VariableIndex]]</f>
        <v>14040007</v>
      </c>
      <c r="H5426" s="134">
        <f>Systematic[[#This Row],[SampleVariableLabel]]+100*Systematic[[#This Row],[State]]</f>
        <v>14040407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14</v>
      </c>
      <c r="B5427" s="1">
        <f t="shared" si="256"/>
        <v>4</v>
      </c>
      <c r="C5427" s="1">
        <f>IF(Systematic[[#This Row],[VariableIndex]]&gt;1,C5426,IF(C5426+1=StepsPerSubsample,0,C5426+1))</f>
        <v>5</v>
      </c>
      <c r="D5427" s="1">
        <f t="shared" si="254"/>
        <v>1</v>
      </c>
      <c r="E5427" s="1" t="str">
        <f>INDEX(Protocol[Mark],MATCH(C5427,Protocol[Step],0))</f>
        <v>6M2</v>
      </c>
      <c r="F5427" s="151" t="str">
        <f>INDEX(Variables[Variable],MATCH(Systematic[[#This Row],[VariableIndex]],Variables[Index],0))</f>
        <v>O2 concentration</v>
      </c>
      <c r="G5427" s="134">
        <f>Systematic[[#This Row],[Sample]]*1000000+Systematic[[#This Row],[SubSample]]*10000+Systematic[[#This Row],[VariableIndex]]</f>
        <v>14040001</v>
      </c>
      <c r="H5427" s="134">
        <f>Systematic[[#This Row],[SampleVariableLabel]]+100*Systematic[[#This Row],[State]]</f>
        <v>14040501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14</v>
      </c>
      <c r="B5428" s="1">
        <f t="shared" si="256"/>
        <v>4</v>
      </c>
      <c r="C5428" s="1">
        <f>IF(Systematic[[#This Row],[VariableIndex]]&gt;1,C5427,IF(C5427+1=StepsPerSubsample,0,C5427+1))</f>
        <v>5</v>
      </c>
      <c r="D5428" s="1">
        <f t="shared" si="254"/>
        <v>2</v>
      </c>
      <c r="E5428" s="1" t="str">
        <f>INDEX(Protocol[Mark],MATCH(C5428,Protocol[Step],0))</f>
        <v>6M2</v>
      </c>
      <c r="F5428" s="151" t="str">
        <f>INDEX(Variables[Variable],MATCH(Systematic[[#This Row],[VariableIndex]],Variables[Index],0))</f>
        <v>O2 flux per volume</v>
      </c>
      <c r="G5428" s="134">
        <f>Systematic[[#This Row],[Sample]]*1000000+Systematic[[#This Row],[SubSample]]*10000+Systematic[[#This Row],[VariableIndex]]</f>
        <v>14040002</v>
      </c>
      <c r="H5428" s="134">
        <f>Systematic[[#This Row],[SampleVariableLabel]]+100*Systematic[[#This Row],[State]]</f>
        <v>14040502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14</v>
      </c>
      <c r="B5429" s="1">
        <f t="shared" si="256"/>
        <v>4</v>
      </c>
      <c r="C5429" s="1">
        <f>IF(Systematic[[#This Row],[VariableIndex]]&gt;1,C5428,IF(C5428+1=StepsPerSubsample,0,C5428+1))</f>
        <v>5</v>
      </c>
      <c r="D5429" s="1">
        <f t="shared" si="254"/>
        <v>3</v>
      </c>
      <c r="E5429" s="1" t="str">
        <f>INDEX(Protocol[Mark],MATCH(C5429,Protocol[Step],0))</f>
        <v>6M2</v>
      </c>
      <c r="F5429" s="151" t="str">
        <f>INDEX(Variables[Variable],MATCH(Systematic[[#This Row],[VariableIndex]],Variables[Index],0))</f>
        <v>Specific flux</v>
      </c>
      <c r="G5429" s="134">
        <f>Systematic[[#This Row],[Sample]]*1000000+Systematic[[#This Row],[SubSample]]*10000+Systematic[[#This Row],[VariableIndex]]</f>
        <v>14040003</v>
      </c>
      <c r="H5429" s="134">
        <f>Systematic[[#This Row],[SampleVariableLabel]]+100*Systematic[[#This Row],[State]]</f>
        <v>14040503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14</v>
      </c>
      <c r="B5430" s="1">
        <f t="shared" si="256"/>
        <v>4</v>
      </c>
      <c r="C5430" s="1">
        <f>IF(Systematic[[#This Row],[VariableIndex]]&gt;1,C5429,IF(C5429+1=StepsPerSubsample,0,C5429+1))</f>
        <v>5</v>
      </c>
      <c r="D5430" s="1">
        <f t="shared" si="254"/>
        <v>4</v>
      </c>
      <c r="E5430" s="1" t="str">
        <f>INDEX(Protocol[Mark],MATCH(C5430,Protocol[Step],0))</f>
        <v>6M2</v>
      </c>
      <c r="F5430" s="151" t="str">
        <f>INDEX(Variables[Variable],MATCH(Systematic[[#This Row],[VariableIndex]],Variables[Index],0))</f>
        <v>Flux control ratio</v>
      </c>
      <c r="G5430" s="134">
        <f>Systematic[[#This Row],[Sample]]*1000000+Systematic[[#This Row],[SubSample]]*10000+Systematic[[#This Row],[VariableIndex]]</f>
        <v>14040004</v>
      </c>
      <c r="H5430" s="134">
        <f>Systematic[[#This Row],[SampleVariableLabel]]+100*Systematic[[#This Row],[State]]</f>
        <v>14040504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14</v>
      </c>
      <c r="B5431" s="1">
        <f t="shared" si="256"/>
        <v>4</v>
      </c>
      <c r="C5431" s="1">
        <f>IF(Systematic[[#This Row],[VariableIndex]]&gt;1,C5430,IF(C5430+1=StepsPerSubsample,0,C5430+1))</f>
        <v>5</v>
      </c>
      <c r="D5431" s="1">
        <f t="shared" si="254"/>
        <v>5</v>
      </c>
      <c r="E5431" s="1" t="str">
        <f>INDEX(Protocol[Mark],MATCH(C5431,Protocol[Step],0))</f>
        <v>6M2</v>
      </c>
      <c r="F5431" s="151" t="str">
        <f>INDEX(Variables[Variable],MATCH(Systematic[[#This Row],[VariableIndex]],Variables[Index],0))</f>
        <v>Specific flux (mt)</v>
      </c>
      <c r="G5431" s="134">
        <f>Systematic[[#This Row],[Sample]]*1000000+Systematic[[#This Row],[SubSample]]*10000+Systematic[[#This Row],[VariableIndex]]</f>
        <v>14040005</v>
      </c>
      <c r="H5431" s="134">
        <f>Systematic[[#This Row],[SampleVariableLabel]]+100*Systematic[[#This Row],[State]]</f>
        <v>14040505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14</v>
      </c>
      <c r="B5432" s="1">
        <f t="shared" si="256"/>
        <v>4</v>
      </c>
      <c r="C5432" s="1">
        <f>IF(Systematic[[#This Row],[VariableIndex]]&gt;1,C5431,IF(C5431+1=StepsPerSubsample,0,C5431+1))</f>
        <v>5</v>
      </c>
      <c r="D5432" s="1">
        <f t="shared" si="254"/>
        <v>6</v>
      </c>
      <c r="E5432" s="1" t="str">
        <f>INDEX(Protocol[Mark],MATCH(C5432,Protocol[Step],0))</f>
        <v>6M2</v>
      </c>
      <c r="F5432" s="151" t="str">
        <f>INDEX(Variables[Variable],MATCH(Systematic[[#This Row],[VariableIndex]],Variables[Index],0))</f>
        <v>FCR (mt: ROX-corr.)</v>
      </c>
      <c r="G5432" s="134">
        <f>Systematic[[#This Row],[Sample]]*1000000+Systematic[[#This Row],[SubSample]]*10000+Systematic[[#This Row],[VariableIndex]]</f>
        <v>14040006</v>
      </c>
      <c r="H5432" s="134">
        <f>Systematic[[#This Row],[SampleVariableLabel]]+100*Systematic[[#This Row],[State]]</f>
        <v>14040506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14</v>
      </c>
      <c r="B5433" s="1">
        <f t="shared" si="256"/>
        <v>4</v>
      </c>
      <c r="C5433" s="1">
        <f>IF(Systematic[[#This Row],[VariableIndex]]&gt;1,C5432,IF(C5432+1=StepsPerSubsample,0,C5432+1))</f>
        <v>5</v>
      </c>
      <c r="D5433" s="1">
        <f t="shared" si="254"/>
        <v>7</v>
      </c>
      <c r="E5433" s="1" t="str">
        <f>INDEX(Protocol[Mark],MATCH(C5433,Protocol[Step],0))</f>
        <v>6M2</v>
      </c>
      <c r="F5433" s="151" t="str">
        <f>INDEX(Variables[Variable],MATCH(Systematic[[#This Row],[VariableIndex]],Variables[Index],0))</f>
        <v>FCR (mt: ROX-corr.)</v>
      </c>
      <c r="G5433" s="134">
        <f>Systematic[[#This Row],[Sample]]*1000000+Systematic[[#This Row],[SubSample]]*10000+Systematic[[#This Row],[VariableIndex]]</f>
        <v>14040007</v>
      </c>
      <c r="H5433" s="134">
        <f>Systematic[[#This Row],[SampleVariableLabel]]+100*Systematic[[#This Row],[State]]</f>
        <v>14040507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14</v>
      </c>
      <c r="B5434" s="1">
        <f t="shared" si="256"/>
        <v>4</v>
      </c>
      <c r="C5434" s="1">
        <f>IF(Systematic[[#This Row],[VariableIndex]]&gt;1,C5433,IF(C5433+1=StepsPerSubsample,0,C5433+1))</f>
        <v>6</v>
      </c>
      <c r="D5434" s="1">
        <f t="shared" si="254"/>
        <v>1</v>
      </c>
      <c r="E5434" s="1" t="str">
        <f>INDEX(Protocol[Mark],MATCH(C5434,Protocol[Step],0))</f>
        <v>7Rot</v>
      </c>
      <c r="F5434" s="151" t="str">
        <f>INDEX(Variables[Variable],MATCH(Systematic[[#This Row],[VariableIndex]],Variables[Index],0))</f>
        <v>O2 concentration</v>
      </c>
      <c r="G5434" s="134">
        <f>Systematic[[#This Row],[Sample]]*1000000+Systematic[[#This Row],[SubSample]]*10000+Systematic[[#This Row],[VariableIndex]]</f>
        <v>14040001</v>
      </c>
      <c r="H5434" s="134">
        <f>Systematic[[#This Row],[SampleVariableLabel]]+100*Systematic[[#This Row],[State]]</f>
        <v>14040601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14</v>
      </c>
      <c r="B5435" s="1">
        <f t="shared" si="256"/>
        <v>4</v>
      </c>
      <c r="C5435" s="1">
        <f>IF(Systematic[[#This Row],[VariableIndex]]&gt;1,C5434,IF(C5434+1=StepsPerSubsample,0,C5434+1))</f>
        <v>6</v>
      </c>
      <c r="D5435" s="1">
        <f t="shared" si="254"/>
        <v>2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O2 flux per volume</v>
      </c>
      <c r="G5435" s="134">
        <f>Systematic[[#This Row],[Sample]]*1000000+Systematic[[#This Row],[SubSample]]*10000+Systematic[[#This Row],[VariableIndex]]</f>
        <v>14040002</v>
      </c>
      <c r="H5435" s="134">
        <f>Systematic[[#This Row],[SampleVariableLabel]]+100*Systematic[[#This Row],[State]]</f>
        <v>14040602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14</v>
      </c>
      <c r="B5436" s="1">
        <f t="shared" si="256"/>
        <v>4</v>
      </c>
      <c r="C5436" s="1">
        <f>IF(Systematic[[#This Row],[VariableIndex]]&gt;1,C5435,IF(C5435+1=StepsPerSubsample,0,C5435+1))</f>
        <v>6</v>
      </c>
      <c r="D5436" s="1">
        <f t="shared" si="254"/>
        <v>3</v>
      </c>
      <c r="E5436" s="1" t="str">
        <f>INDEX(Protocol[Mark],MATCH(C5436,Protocol[Step],0))</f>
        <v>7Rot</v>
      </c>
      <c r="F5436" s="151" t="str">
        <f>INDEX(Variables[Variable],MATCH(Systematic[[#This Row],[VariableIndex]],Variables[Index],0))</f>
        <v>Specific flux</v>
      </c>
      <c r="G5436" s="134">
        <f>Systematic[[#This Row],[Sample]]*1000000+Systematic[[#This Row],[SubSample]]*10000+Systematic[[#This Row],[VariableIndex]]</f>
        <v>14040003</v>
      </c>
      <c r="H5436" s="134">
        <f>Systematic[[#This Row],[SampleVariableLabel]]+100*Systematic[[#This Row],[State]]</f>
        <v>14040603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14</v>
      </c>
      <c r="B5437" s="1">
        <f t="shared" si="256"/>
        <v>4</v>
      </c>
      <c r="C5437" s="1">
        <f>IF(Systematic[[#This Row],[VariableIndex]]&gt;1,C5436,IF(C5436+1=StepsPerSubsample,0,C5436+1))</f>
        <v>6</v>
      </c>
      <c r="D5437" s="1">
        <f t="shared" si="254"/>
        <v>4</v>
      </c>
      <c r="E5437" s="1" t="str">
        <f>INDEX(Protocol[Mark],MATCH(C5437,Protocol[Step],0))</f>
        <v>7Rot</v>
      </c>
      <c r="F5437" s="151" t="str">
        <f>INDEX(Variables[Variable],MATCH(Systematic[[#This Row],[VariableIndex]],Variables[Index],0))</f>
        <v>Flux control ratio</v>
      </c>
      <c r="G5437" s="134">
        <f>Systematic[[#This Row],[Sample]]*1000000+Systematic[[#This Row],[SubSample]]*10000+Systematic[[#This Row],[VariableIndex]]</f>
        <v>14040004</v>
      </c>
      <c r="H5437" s="134">
        <f>Systematic[[#This Row],[SampleVariableLabel]]+100*Systematic[[#This Row],[State]]</f>
        <v>14040604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14</v>
      </c>
      <c r="B5438" s="1">
        <f t="shared" si="256"/>
        <v>4</v>
      </c>
      <c r="C5438" s="1">
        <f>IF(Systematic[[#This Row],[VariableIndex]]&gt;1,C5437,IF(C5437+1=StepsPerSubsample,0,C5437+1))</f>
        <v>6</v>
      </c>
      <c r="D5438" s="1">
        <f t="shared" si="254"/>
        <v>5</v>
      </c>
      <c r="E5438" s="1" t="str">
        <f>INDEX(Protocol[Mark],MATCH(C5438,Protocol[Step],0))</f>
        <v>7Rot</v>
      </c>
      <c r="F5438" s="151" t="str">
        <f>INDEX(Variables[Variable],MATCH(Systematic[[#This Row],[VariableIndex]],Variables[Index],0))</f>
        <v>Specific flux (mt)</v>
      </c>
      <c r="G5438" s="134">
        <f>Systematic[[#This Row],[Sample]]*1000000+Systematic[[#This Row],[SubSample]]*10000+Systematic[[#This Row],[VariableIndex]]</f>
        <v>14040005</v>
      </c>
      <c r="H5438" s="134">
        <f>Systematic[[#This Row],[SampleVariableLabel]]+100*Systematic[[#This Row],[State]]</f>
        <v>14040605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14</v>
      </c>
      <c r="B5439" s="1">
        <f t="shared" si="256"/>
        <v>4</v>
      </c>
      <c r="C5439" s="1">
        <f>IF(Systematic[[#This Row],[VariableIndex]]&gt;1,C5438,IF(C5438+1=StepsPerSubsample,0,C5438+1))</f>
        <v>6</v>
      </c>
      <c r="D5439" s="1">
        <f t="shared" si="254"/>
        <v>6</v>
      </c>
      <c r="E5439" s="1" t="str">
        <f>INDEX(Protocol[Mark],MATCH(C5439,Protocol[Step],0))</f>
        <v>7Rot</v>
      </c>
      <c r="F5439" s="151" t="str">
        <f>INDEX(Variables[Variable],MATCH(Systematic[[#This Row],[VariableIndex]],Variables[Index],0))</f>
        <v>FCR (mt: ROX-corr.)</v>
      </c>
      <c r="G5439" s="134">
        <f>Systematic[[#This Row],[Sample]]*1000000+Systematic[[#This Row],[SubSample]]*10000+Systematic[[#This Row],[VariableIndex]]</f>
        <v>14040006</v>
      </c>
      <c r="H5439" s="134">
        <f>Systematic[[#This Row],[SampleVariableLabel]]+100*Systematic[[#This Row],[State]]</f>
        <v>14040606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14</v>
      </c>
      <c r="B5440" s="1">
        <f t="shared" si="256"/>
        <v>4</v>
      </c>
      <c r="C5440" s="1">
        <f>IF(Systematic[[#This Row],[VariableIndex]]&gt;1,C5439,IF(C5439+1=StepsPerSubsample,0,C5439+1))</f>
        <v>6</v>
      </c>
      <c r="D5440" s="1">
        <f t="shared" si="254"/>
        <v>7</v>
      </c>
      <c r="E5440" s="1" t="str">
        <f>INDEX(Protocol[Mark],MATCH(C5440,Protocol[Step],0))</f>
        <v>7Rot</v>
      </c>
      <c r="F5440" s="151" t="str">
        <f>INDEX(Variables[Variable],MATCH(Systematic[[#This Row],[VariableIndex]],Variables[Index],0))</f>
        <v>FCR (mt: ROX-corr.)</v>
      </c>
      <c r="G5440" s="134">
        <f>Systematic[[#This Row],[Sample]]*1000000+Systematic[[#This Row],[SubSample]]*10000+Systematic[[#This Row],[VariableIndex]]</f>
        <v>14040007</v>
      </c>
      <c r="H5440" s="134">
        <f>Systematic[[#This Row],[SampleVariableLabel]]+100*Systematic[[#This Row],[State]]</f>
        <v>14040607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14</v>
      </c>
      <c r="B5441" s="1">
        <f t="shared" si="256"/>
        <v>4</v>
      </c>
      <c r="C5441" s="1">
        <f>IF(Systematic[[#This Row],[VariableIndex]]&gt;1,C5440,IF(C5440+1=StepsPerSubsample,0,C5440+1))</f>
        <v>7</v>
      </c>
      <c r="D5441" s="1">
        <f t="shared" si="254"/>
        <v>1</v>
      </c>
      <c r="E5441" s="1" t="str">
        <f>INDEX(Protocol[Mark],MATCH(C5441,Protocol[Step],0))</f>
        <v>8S</v>
      </c>
      <c r="F5441" s="151" t="str">
        <f>INDEX(Variables[Variable],MATCH(Systematic[[#This Row],[VariableIndex]],Variables[Index],0))</f>
        <v>O2 concentration</v>
      </c>
      <c r="G5441" s="134">
        <f>Systematic[[#This Row],[Sample]]*1000000+Systematic[[#This Row],[SubSample]]*10000+Systematic[[#This Row],[VariableIndex]]</f>
        <v>14040001</v>
      </c>
      <c r="H5441" s="134">
        <f>Systematic[[#This Row],[SampleVariableLabel]]+100*Systematic[[#This Row],[State]]</f>
        <v>14040701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14</v>
      </c>
      <c r="B5442" s="1">
        <f t="shared" si="256"/>
        <v>4</v>
      </c>
      <c r="C5442" s="1">
        <f>IF(Systematic[[#This Row],[VariableIndex]]&gt;1,C5441,IF(C5441+1=StepsPerSubsample,0,C5441+1))</f>
        <v>7</v>
      </c>
      <c r="D5442" s="1">
        <f t="shared" si="254"/>
        <v>2</v>
      </c>
      <c r="E5442" s="1" t="str">
        <f>INDEX(Protocol[Mark],MATCH(C5442,Protocol[Step],0))</f>
        <v>8S</v>
      </c>
      <c r="F5442" s="151" t="str">
        <f>INDEX(Variables[Variable],MATCH(Systematic[[#This Row],[VariableIndex]],Variables[Index],0))</f>
        <v>O2 flux per volume</v>
      </c>
      <c r="G5442" s="134">
        <f>Systematic[[#This Row],[Sample]]*1000000+Systematic[[#This Row],[SubSample]]*10000+Systematic[[#This Row],[VariableIndex]]</f>
        <v>14040002</v>
      </c>
      <c r="H5442" s="134">
        <f>Systematic[[#This Row],[SampleVariableLabel]]+100*Systematic[[#This Row],[State]]</f>
        <v>14040702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14</v>
      </c>
      <c r="B5443" s="1">
        <f t="shared" si="256"/>
        <v>4</v>
      </c>
      <c r="C5443" s="1">
        <f>IF(Systematic[[#This Row],[VariableIndex]]&gt;1,C5442,IF(C5442+1=StepsPerSubsample,0,C5442+1))</f>
        <v>7</v>
      </c>
      <c r="D5443" s="1">
        <f t="shared" ref="D5443:D5506" si="257">IF(D5442=nVariables,1,D5442+1)</f>
        <v>3</v>
      </c>
      <c r="E5443" s="1" t="str">
        <f>INDEX(Protocol[Mark],MATCH(C5443,Protocol[Step],0))</f>
        <v>8S</v>
      </c>
      <c r="F5443" s="151" t="str">
        <f>INDEX(Variables[Variable],MATCH(Systematic[[#This Row],[VariableIndex]],Variables[Index],0))</f>
        <v>Specific flux</v>
      </c>
      <c r="G5443" s="134">
        <f>Systematic[[#This Row],[Sample]]*1000000+Systematic[[#This Row],[SubSample]]*10000+Systematic[[#This Row],[VariableIndex]]</f>
        <v>14040003</v>
      </c>
      <c r="H5443" s="134">
        <f>Systematic[[#This Row],[SampleVariableLabel]]+100*Systematic[[#This Row],[State]]</f>
        <v>14040703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14</v>
      </c>
      <c r="B5444" s="1">
        <f t="shared" si="256"/>
        <v>4</v>
      </c>
      <c r="C5444" s="1">
        <f>IF(Systematic[[#This Row],[VariableIndex]]&gt;1,C5443,IF(C5443+1=StepsPerSubsample,0,C5443+1))</f>
        <v>7</v>
      </c>
      <c r="D5444" s="1">
        <f t="shared" si="257"/>
        <v>4</v>
      </c>
      <c r="E5444" s="1" t="str">
        <f>INDEX(Protocol[Mark],MATCH(C5444,Protocol[Step],0))</f>
        <v>8S</v>
      </c>
      <c r="F5444" s="151" t="str">
        <f>INDEX(Variables[Variable],MATCH(Systematic[[#This Row],[VariableIndex]],Variables[Index],0))</f>
        <v>Flux control ratio</v>
      </c>
      <c r="G5444" s="134">
        <f>Systematic[[#This Row],[Sample]]*1000000+Systematic[[#This Row],[SubSample]]*10000+Systematic[[#This Row],[VariableIndex]]</f>
        <v>14040004</v>
      </c>
      <c r="H5444" s="134">
        <f>Systematic[[#This Row],[SampleVariableLabel]]+100*Systematic[[#This Row],[State]]</f>
        <v>14040704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14</v>
      </c>
      <c r="B5445" s="1">
        <f t="shared" si="256"/>
        <v>4</v>
      </c>
      <c r="C5445" s="1">
        <f>IF(Systematic[[#This Row],[VariableIndex]]&gt;1,C5444,IF(C5444+1=StepsPerSubsample,0,C5444+1))</f>
        <v>7</v>
      </c>
      <c r="D5445" s="1">
        <f t="shared" si="257"/>
        <v>5</v>
      </c>
      <c r="E5445" s="1" t="str">
        <f>INDEX(Protocol[Mark],MATCH(C5445,Protocol[Step],0))</f>
        <v>8S</v>
      </c>
      <c r="F5445" s="151" t="str">
        <f>INDEX(Variables[Variable],MATCH(Systematic[[#This Row],[VariableIndex]],Variables[Index],0))</f>
        <v>Specific flux (mt)</v>
      </c>
      <c r="G5445" s="134">
        <f>Systematic[[#This Row],[Sample]]*1000000+Systematic[[#This Row],[SubSample]]*10000+Systematic[[#This Row],[VariableIndex]]</f>
        <v>14040005</v>
      </c>
      <c r="H5445" s="134">
        <f>Systematic[[#This Row],[SampleVariableLabel]]+100*Systematic[[#This Row],[State]]</f>
        <v>14040705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14</v>
      </c>
      <c r="B5446" s="1">
        <f t="shared" si="256"/>
        <v>4</v>
      </c>
      <c r="C5446" s="1">
        <f>IF(Systematic[[#This Row],[VariableIndex]]&gt;1,C5445,IF(C5445+1=StepsPerSubsample,0,C5445+1))</f>
        <v>7</v>
      </c>
      <c r="D5446" s="1">
        <f t="shared" si="257"/>
        <v>6</v>
      </c>
      <c r="E5446" s="1" t="str">
        <f>INDEX(Protocol[Mark],MATCH(C5446,Protocol[Step],0))</f>
        <v>8S</v>
      </c>
      <c r="F5446" s="151" t="str">
        <f>INDEX(Variables[Variable],MATCH(Systematic[[#This Row],[VariableIndex]],Variables[Index],0))</f>
        <v>FCR (mt: ROX-corr.)</v>
      </c>
      <c r="G5446" s="134">
        <f>Systematic[[#This Row],[Sample]]*1000000+Systematic[[#This Row],[SubSample]]*10000+Systematic[[#This Row],[VariableIndex]]</f>
        <v>14040006</v>
      </c>
      <c r="H5446" s="134">
        <f>Systematic[[#This Row],[SampleVariableLabel]]+100*Systematic[[#This Row],[State]]</f>
        <v>14040706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14</v>
      </c>
      <c r="B5447" s="1">
        <f t="shared" si="256"/>
        <v>4</v>
      </c>
      <c r="C5447" s="1">
        <f>IF(Systematic[[#This Row],[VariableIndex]]&gt;1,C5446,IF(C5446+1=StepsPerSubsample,0,C5446+1))</f>
        <v>7</v>
      </c>
      <c r="D5447" s="1">
        <f t="shared" si="257"/>
        <v>7</v>
      </c>
      <c r="E5447" s="1" t="str">
        <f>INDEX(Protocol[Mark],MATCH(C5447,Protocol[Step],0))</f>
        <v>8S</v>
      </c>
      <c r="F5447" s="151" t="str">
        <f>INDEX(Variables[Variable],MATCH(Systematic[[#This Row],[VariableIndex]],Variables[Index],0))</f>
        <v>FCR (mt: ROX-corr.)</v>
      </c>
      <c r="G5447" s="134">
        <f>Systematic[[#This Row],[Sample]]*1000000+Systematic[[#This Row],[SubSample]]*10000+Systematic[[#This Row],[VariableIndex]]</f>
        <v>14040007</v>
      </c>
      <c r="H5447" s="134">
        <f>Systematic[[#This Row],[SampleVariableLabel]]+100*Systematic[[#This Row],[State]]</f>
        <v>14040707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14</v>
      </c>
      <c r="B5448" s="1">
        <f t="shared" si="256"/>
        <v>4</v>
      </c>
      <c r="C5448" s="1">
        <f>IF(Systematic[[#This Row],[VariableIndex]]&gt;1,C5447,IF(C5447+1=StepsPerSubsample,0,C5447+1))</f>
        <v>8</v>
      </c>
      <c r="D5448" s="1">
        <f t="shared" si="257"/>
        <v>1</v>
      </c>
      <c r="E5448" s="1" t="str">
        <f>INDEX(Protocol[Mark],MATCH(C5448,Protocol[Step],0))</f>
        <v>9Dig</v>
      </c>
      <c r="F5448" s="151" t="str">
        <f>INDEX(Variables[Variable],MATCH(Systematic[[#This Row],[VariableIndex]],Variables[Index],0))</f>
        <v>O2 concentration</v>
      </c>
      <c r="G5448" s="134">
        <f>Systematic[[#This Row],[Sample]]*1000000+Systematic[[#This Row],[SubSample]]*10000+Systematic[[#This Row],[VariableIndex]]</f>
        <v>14040001</v>
      </c>
      <c r="H5448" s="134">
        <f>Systematic[[#This Row],[SampleVariableLabel]]+100*Systematic[[#This Row],[State]]</f>
        <v>14040801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14</v>
      </c>
      <c r="B5449" s="1">
        <f t="shared" si="256"/>
        <v>4</v>
      </c>
      <c r="C5449" s="1">
        <f>IF(Systematic[[#This Row],[VariableIndex]]&gt;1,C5448,IF(C5448+1=StepsPerSubsample,0,C5448+1))</f>
        <v>8</v>
      </c>
      <c r="D5449" s="1">
        <f t="shared" si="257"/>
        <v>2</v>
      </c>
      <c r="E5449" s="1" t="str">
        <f>INDEX(Protocol[Mark],MATCH(C5449,Protocol[Step],0))</f>
        <v>9Dig</v>
      </c>
      <c r="F5449" s="151" t="str">
        <f>INDEX(Variables[Variable],MATCH(Systematic[[#This Row],[VariableIndex]],Variables[Index],0))</f>
        <v>O2 flux per volume</v>
      </c>
      <c r="G5449" s="134">
        <f>Systematic[[#This Row],[Sample]]*1000000+Systematic[[#This Row],[SubSample]]*10000+Systematic[[#This Row],[VariableIndex]]</f>
        <v>14040002</v>
      </c>
      <c r="H5449" s="134">
        <f>Systematic[[#This Row],[SampleVariableLabel]]+100*Systematic[[#This Row],[State]]</f>
        <v>14040802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14</v>
      </c>
      <c r="B5450" s="1">
        <f t="shared" si="256"/>
        <v>4</v>
      </c>
      <c r="C5450" s="1">
        <f>IF(Systematic[[#This Row],[VariableIndex]]&gt;1,C5449,IF(C5449+1=StepsPerSubsample,0,C5449+1))</f>
        <v>8</v>
      </c>
      <c r="D5450" s="1">
        <f t="shared" si="257"/>
        <v>3</v>
      </c>
      <c r="E5450" s="1" t="str">
        <f>INDEX(Protocol[Mark],MATCH(C5450,Protocol[Step],0))</f>
        <v>9Dig</v>
      </c>
      <c r="F5450" s="151" t="str">
        <f>INDEX(Variables[Variable],MATCH(Systematic[[#This Row],[VariableIndex]],Variables[Index],0))</f>
        <v>Specific flux</v>
      </c>
      <c r="G5450" s="134">
        <f>Systematic[[#This Row],[Sample]]*1000000+Systematic[[#This Row],[SubSample]]*10000+Systematic[[#This Row],[VariableIndex]]</f>
        <v>14040003</v>
      </c>
      <c r="H5450" s="134">
        <f>Systematic[[#This Row],[SampleVariableLabel]]+100*Systematic[[#This Row],[State]]</f>
        <v>14040803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14</v>
      </c>
      <c r="B5451" s="1">
        <f t="shared" si="256"/>
        <v>4</v>
      </c>
      <c r="C5451" s="1">
        <f>IF(Systematic[[#This Row],[VariableIndex]]&gt;1,C5450,IF(C5450+1=StepsPerSubsample,0,C5450+1))</f>
        <v>8</v>
      </c>
      <c r="D5451" s="1">
        <f t="shared" si="257"/>
        <v>4</v>
      </c>
      <c r="E5451" s="1" t="str">
        <f>INDEX(Protocol[Mark],MATCH(C5451,Protocol[Step],0))</f>
        <v>9Dig</v>
      </c>
      <c r="F5451" s="151" t="str">
        <f>INDEX(Variables[Variable],MATCH(Systematic[[#This Row],[VariableIndex]],Variables[Index],0))</f>
        <v>Flux control ratio</v>
      </c>
      <c r="G5451" s="134">
        <f>Systematic[[#This Row],[Sample]]*1000000+Systematic[[#This Row],[SubSample]]*10000+Systematic[[#This Row],[VariableIndex]]</f>
        <v>14040004</v>
      </c>
      <c r="H5451" s="134">
        <f>Systematic[[#This Row],[SampleVariableLabel]]+100*Systematic[[#This Row],[State]]</f>
        <v>14040804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14</v>
      </c>
      <c r="B5452" s="1">
        <f t="shared" si="256"/>
        <v>4</v>
      </c>
      <c r="C5452" s="1">
        <f>IF(Systematic[[#This Row],[VariableIndex]]&gt;1,C5451,IF(C5451+1=StepsPerSubsample,0,C5451+1))</f>
        <v>8</v>
      </c>
      <c r="D5452" s="1">
        <f t="shared" si="257"/>
        <v>5</v>
      </c>
      <c r="E5452" s="1" t="str">
        <f>INDEX(Protocol[Mark],MATCH(C5452,Protocol[Step],0))</f>
        <v>9Dig</v>
      </c>
      <c r="F5452" s="151" t="str">
        <f>INDEX(Variables[Variable],MATCH(Systematic[[#This Row],[VariableIndex]],Variables[Index],0))</f>
        <v>Specific flux (mt)</v>
      </c>
      <c r="G5452" s="134">
        <f>Systematic[[#This Row],[Sample]]*1000000+Systematic[[#This Row],[SubSample]]*10000+Systematic[[#This Row],[VariableIndex]]</f>
        <v>14040005</v>
      </c>
      <c r="H5452" s="134">
        <f>Systematic[[#This Row],[SampleVariableLabel]]+100*Systematic[[#This Row],[State]]</f>
        <v>14040805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14</v>
      </c>
      <c r="B5453" s="1">
        <f t="shared" si="256"/>
        <v>4</v>
      </c>
      <c r="C5453" s="1">
        <f>IF(Systematic[[#This Row],[VariableIndex]]&gt;1,C5452,IF(C5452+1=StepsPerSubsample,0,C5452+1))</f>
        <v>8</v>
      </c>
      <c r="D5453" s="1">
        <f t="shared" si="257"/>
        <v>6</v>
      </c>
      <c r="E5453" s="1" t="str">
        <f>INDEX(Protocol[Mark],MATCH(C5453,Protocol[Step],0))</f>
        <v>9Dig</v>
      </c>
      <c r="F5453" s="151" t="str">
        <f>INDEX(Variables[Variable],MATCH(Systematic[[#This Row],[VariableIndex]],Variables[Index],0))</f>
        <v>FCR (mt: ROX-corr.)</v>
      </c>
      <c r="G5453" s="134">
        <f>Systematic[[#This Row],[Sample]]*1000000+Systematic[[#This Row],[SubSample]]*10000+Systematic[[#This Row],[VariableIndex]]</f>
        <v>14040006</v>
      </c>
      <c r="H5453" s="134">
        <f>Systematic[[#This Row],[SampleVariableLabel]]+100*Systematic[[#This Row],[State]]</f>
        <v>14040806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14</v>
      </c>
      <c r="B5454" s="1">
        <f t="shared" si="256"/>
        <v>4</v>
      </c>
      <c r="C5454" s="1">
        <f>IF(Systematic[[#This Row],[VariableIndex]]&gt;1,C5453,IF(C5453+1=StepsPerSubsample,0,C5453+1))</f>
        <v>8</v>
      </c>
      <c r="D5454" s="1">
        <f t="shared" si="257"/>
        <v>7</v>
      </c>
      <c r="E5454" s="1" t="str">
        <f>INDEX(Protocol[Mark],MATCH(C5454,Protocol[Step],0))</f>
        <v>9Dig</v>
      </c>
      <c r="F5454" s="151" t="str">
        <f>INDEX(Variables[Variable],MATCH(Systematic[[#This Row],[VariableIndex]],Variables[Index],0))</f>
        <v>FCR (mt: ROX-corr.)</v>
      </c>
      <c r="G5454" s="134">
        <f>Systematic[[#This Row],[Sample]]*1000000+Systematic[[#This Row],[SubSample]]*10000+Systematic[[#This Row],[VariableIndex]]</f>
        <v>14040007</v>
      </c>
      <c r="H5454" s="134">
        <f>Systematic[[#This Row],[SampleVariableLabel]]+100*Systematic[[#This Row],[State]]</f>
        <v>14040807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14</v>
      </c>
      <c r="B5455" s="1">
        <f t="shared" si="256"/>
        <v>4</v>
      </c>
      <c r="C5455" s="1">
        <f>IF(Systematic[[#This Row],[VariableIndex]]&gt;1,C5454,IF(C5454+1=StepsPerSubsample,0,C5454+1))</f>
        <v>9</v>
      </c>
      <c r="D5455" s="1">
        <f t="shared" si="257"/>
        <v>1</v>
      </c>
      <c r="E5455" s="1" t="str">
        <f>INDEX(Protocol[Mark],MATCH(C5455,Protocol[Step],0))</f>
        <v>9U</v>
      </c>
      <c r="F5455" s="151" t="str">
        <f>INDEX(Variables[Variable],MATCH(Systematic[[#This Row],[VariableIndex]],Variables[Index],0))</f>
        <v>O2 concentration</v>
      </c>
      <c r="G5455" s="134">
        <f>Systematic[[#This Row],[Sample]]*1000000+Systematic[[#This Row],[SubSample]]*10000+Systematic[[#This Row],[VariableIndex]]</f>
        <v>14040001</v>
      </c>
      <c r="H5455" s="134">
        <f>Systematic[[#This Row],[SampleVariableLabel]]+100*Systematic[[#This Row],[State]]</f>
        <v>14040901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14</v>
      </c>
      <c r="B5456" s="1">
        <f t="shared" si="256"/>
        <v>4</v>
      </c>
      <c r="C5456" s="1">
        <f>IF(Systematic[[#This Row],[VariableIndex]]&gt;1,C5455,IF(C5455+1=StepsPerSubsample,0,C5455+1))</f>
        <v>9</v>
      </c>
      <c r="D5456" s="1">
        <f t="shared" si="257"/>
        <v>2</v>
      </c>
      <c r="E5456" s="1" t="str">
        <f>INDEX(Protocol[Mark],MATCH(C5456,Protocol[Step],0))</f>
        <v>9U</v>
      </c>
      <c r="F5456" s="151" t="str">
        <f>INDEX(Variables[Variable],MATCH(Systematic[[#This Row],[VariableIndex]],Variables[Index],0))</f>
        <v>O2 flux per volume</v>
      </c>
      <c r="G5456" s="134">
        <f>Systematic[[#This Row],[Sample]]*1000000+Systematic[[#This Row],[SubSample]]*10000+Systematic[[#This Row],[VariableIndex]]</f>
        <v>14040002</v>
      </c>
      <c r="H5456" s="134">
        <f>Systematic[[#This Row],[SampleVariableLabel]]+100*Systematic[[#This Row],[State]]</f>
        <v>14040902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14</v>
      </c>
      <c r="B5457" s="1">
        <f t="shared" si="256"/>
        <v>4</v>
      </c>
      <c r="C5457" s="1">
        <f>IF(Systematic[[#This Row],[VariableIndex]]&gt;1,C5456,IF(C5456+1=StepsPerSubsample,0,C5456+1))</f>
        <v>9</v>
      </c>
      <c r="D5457" s="1">
        <f t="shared" si="257"/>
        <v>3</v>
      </c>
      <c r="E5457" s="1" t="str">
        <f>INDEX(Protocol[Mark],MATCH(C5457,Protocol[Step],0))</f>
        <v>9U</v>
      </c>
      <c r="F5457" s="151" t="str">
        <f>INDEX(Variables[Variable],MATCH(Systematic[[#This Row],[VariableIndex]],Variables[Index],0))</f>
        <v>Specific flux</v>
      </c>
      <c r="G5457" s="134">
        <f>Systematic[[#This Row],[Sample]]*1000000+Systematic[[#This Row],[SubSample]]*10000+Systematic[[#This Row],[VariableIndex]]</f>
        <v>14040003</v>
      </c>
      <c r="H5457" s="134">
        <f>Systematic[[#This Row],[SampleVariableLabel]]+100*Systematic[[#This Row],[State]]</f>
        <v>14040903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14</v>
      </c>
      <c r="B5458" s="1">
        <f t="shared" si="256"/>
        <v>4</v>
      </c>
      <c r="C5458" s="1">
        <f>IF(Systematic[[#This Row],[VariableIndex]]&gt;1,C5457,IF(C5457+1=StepsPerSubsample,0,C5457+1))</f>
        <v>9</v>
      </c>
      <c r="D5458" s="1">
        <f t="shared" si="257"/>
        <v>4</v>
      </c>
      <c r="E5458" s="1" t="str">
        <f>INDEX(Protocol[Mark],MATCH(C5458,Protocol[Step],0))</f>
        <v>9U</v>
      </c>
      <c r="F5458" s="151" t="str">
        <f>INDEX(Variables[Variable],MATCH(Systematic[[#This Row],[VariableIndex]],Variables[Index],0))</f>
        <v>Flux control ratio</v>
      </c>
      <c r="G5458" s="134">
        <f>Systematic[[#This Row],[Sample]]*1000000+Systematic[[#This Row],[SubSample]]*10000+Systematic[[#This Row],[VariableIndex]]</f>
        <v>14040004</v>
      </c>
      <c r="H5458" s="134">
        <f>Systematic[[#This Row],[SampleVariableLabel]]+100*Systematic[[#This Row],[State]]</f>
        <v>14040904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14</v>
      </c>
      <c r="B5459" s="1">
        <f t="shared" si="256"/>
        <v>4</v>
      </c>
      <c r="C5459" s="1">
        <f>IF(Systematic[[#This Row],[VariableIndex]]&gt;1,C5458,IF(C5458+1=StepsPerSubsample,0,C5458+1))</f>
        <v>9</v>
      </c>
      <c r="D5459" s="1">
        <f t="shared" si="257"/>
        <v>5</v>
      </c>
      <c r="E5459" s="1" t="str">
        <f>INDEX(Protocol[Mark],MATCH(C5459,Protocol[Step],0))</f>
        <v>9U</v>
      </c>
      <c r="F5459" s="151" t="str">
        <f>INDEX(Variables[Variable],MATCH(Systematic[[#This Row],[VariableIndex]],Variables[Index],0))</f>
        <v>Specific flux (mt)</v>
      </c>
      <c r="G5459" s="134">
        <f>Systematic[[#This Row],[Sample]]*1000000+Systematic[[#This Row],[SubSample]]*10000+Systematic[[#This Row],[VariableIndex]]</f>
        <v>14040005</v>
      </c>
      <c r="H5459" s="134">
        <f>Systematic[[#This Row],[SampleVariableLabel]]+100*Systematic[[#This Row],[State]]</f>
        <v>14040905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14</v>
      </c>
      <c r="B5460" s="1">
        <f t="shared" si="256"/>
        <v>4</v>
      </c>
      <c r="C5460" s="1">
        <f>IF(Systematic[[#This Row],[VariableIndex]]&gt;1,C5459,IF(C5459+1=StepsPerSubsample,0,C5459+1))</f>
        <v>9</v>
      </c>
      <c r="D5460" s="1">
        <f t="shared" si="257"/>
        <v>6</v>
      </c>
      <c r="E5460" s="1" t="str">
        <f>INDEX(Protocol[Mark],MATCH(C5460,Protocol[Step],0))</f>
        <v>9U</v>
      </c>
      <c r="F5460" s="151" t="str">
        <f>INDEX(Variables[Variable],MATCH(Systematic[[#This Row],[VariableIndex]],Variables[Index],0))</f>
        <v>FCR (mt: ROX-corr.)</v>
      </c>
      <c r="G5460" s="134">
        <f>Systematic[[#This Row],[Sample]]*1000000+Systematic[[#This Row],[SubSample]]*10000+Systematic[[#This Row],[VariableIndex]]</f>
        <v>14040006</v>
      </c>
      <c r="H5460" s="134">
        <f>Systematic[[#This Row],[SampleVariableLabel]]+100*Systematic[[#This Row],[State]]</f>
        <v>14040906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14</v>
      </c>
      <c r="B5461" s="1">
        <f t="shared" si="256"/>
        <v>4</v>
      </c>
      <c r="C5461" s="1">
        <f>IF(Systematic[[#This Row],[VariableIndex]]&gt;1,C5460,IF(C5460+1=StepsPerSubsample,0,C5460+1))</f>
        <v>9</v>
      </c>
      <c r="D5461" s="1">
        <f t="shared" si="257"/>
        <v>7</v>
      </c>
      <c r="E5461" s="1" t="str">
        <f>INDEX(Protocol[Mark],MATCH(C5461,Protocol[Step],0))</f>
        <v>9U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14040007</v>
      </c>
      <c r="H5461" s="134">
        <f>Systematic[[#This Row],[SampleVariableLabel]]+100*Systematic[[#This Row],[State]]</f>
        <v>14040907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14</v>
      </c>
      <c r="B5462" s="1">
        <f t="shared" si="256"/>
        <v>4</v>
      </c>
      <c r="C5462" s="1">
        <f>IF(Systematic[[#This Row],[VariableIndex]]&gt;1,C5461,IF(C5461+1=StepsPerSubsample,0,C5461+1))</f>
        <v>10</v>
      </c>
      <c r="D5462" s="1">
        <f t="shared" si="257"/>
        <v>1</v>
      </c>
      <c r="E5462" s="1" t="str">
        <f>INDEX(Protocol[Mark],MATCH(C5462,Protocol[Step],0))</f>
        <v>9c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14040001</v>
      </c>
      <c r="H5462" s="134">
        <f>Systematic[[#This Row],[SampleVariableLabel]]+100*Systematic[[#This Row],[State]]</f>
        <v>14041001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14</v>
      </c>
      <c r="B5463" s="1">
        <f t="shared" si="256"/>
        <v>4</v>
      </c>
      <c r="C5463" s="1">
        <f>IF(Systematic[[#This Row],[VariableIndex]]&gt;1,C5462,IF(C5462+1=StepsPerSubsample,0,C5462+1))</f>
        <v>10</v>
      </c>
      <c r="D5463" s="1">
        <f t="shared" si="257"/>
        <v>2</v>
      </c>
      <c r="E5463" s="1" t="str">
        <f>INDEX(Protocol[Mark],MATCH(C5463,Protocol[Step],0))</f>
        <v>9c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14040002</v>
      </c>
      <c r="H5463" s="134">
        <f>Systematic[[#This Row],[SampleVariableLabel]]+100*Systematic[[#This Row],[State]]</f>
        <v>14041002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14</v>
      </c>
      <c r="B5464" s="1">
        <f t="shared" si="256"/>
        <v>4</v>
      </c>
      <c r="C5464" s="1">
        <f>IF(Systematic[[#This Row],[VariableIndex]]&gt;1,C5463,IF(C5463+1=StepsPerSubsample,0,C5463+1))</f>
        <v>10</v>
      </c>
      <c r="D5464" s="1">
        <f t="shared" si="257"/>
        <v>3</v>
      </c>
      <c r="E5464" s="1" t="str">
        <f>INDEX(Protocol[Mark],MATCH(C5464,Protocol[Step],0))</f>
        <v>9c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14040003</v>
      </c>
      <c r="H5464" s="134">
        <f>Systematic[[#This Row],[SampleVariableLabel]]+100*Systematic[[#This Row],[State]]</f>
        <v>14041003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14</v>
      </c>
      <c r="B5465" s="1">
        <f t="shared" si="256"/>
        <v>4</v>
      </c>
      <c r="C5465" s="1">
        <f>IF(Systematic[[#This Row],[VariableIndex]]&gt;1,C5464,IF(C5464+1=StepsPerSubsample,0,C5464+1))</f>
        <v>10</v>
      </c>
      <c r="D5465" s="1">
        <f t="shared" si="257"/>
        <v>4</v>
      </c>
      <c r="E5465" s="1" t="str">
        <f>INDEX(Protocol[Mark],MATCH(C5465,Protocol[Step],0))</f>
        <v>9c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14040004</v>
      </c>
      <c r="H5465" s="134">
        <f>Systematic[[#This Row],[SampleVariableLabel]]+100*Systematic[[#This Row],[State]]</f>
        <v>14041004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14</v>
      </c>
      <c r="B5466" s="1">
        <f t="shared" si="256"/>
        <v>4</v>
      </c>
      <c r="C5466" s="1">
        <f>IF(Systematic[[#This Row],[VariableIndex]]&gt;1,C5465,IF(C5465+1=StepsPerSubsample,0,C5465+1))</f>
        <v>10</v>
      </c>
      <c r="D5466" s="1">
        <f t="shared" si="257"/>
        <v>5</v>
      </c>
      <c r="E5466" s="1" t="str">
        <f>INDEX(Protocol[Mark],MATCH(C5466,Protocol[Step],0))</f>
        <v>9c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14040005</v>
      </c>
      <c r="H5466" s="134">
        <f>Systematic[[#This Row],[SampleVariableLabel]]+100*Systematic[[#This Row],[State]]</f>
        <v>14041005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14</v>
      </c>
      <c r="B5467" s="1">
        <f t="shared" si="256"/>
        <v>4</v>
      </c>
      <c r="C5467" s="1">
        <f>IF(Systematic[[#This Row],[VariableIndex]]&gt;1,C5466,IF(C5466+1=StepsPerSubsample,0,C5466+1))</f>
        <v>10</v>
      </c>
      <c r="D5467" s="1">
        <f t="shared" si="257"/>
        <v>6</v>
      </c>
      <c r="E5467" s="1" t="str">
        <f>INDEX(Protocol[Mark],MATCH(C5467,Protocol[Step],0))</f>
        <v>9c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14040006</v>
      </c>
      <c r="H5467" s="134">
        <f>Systematic[[#This Row],[SampleVariableLabel]]+100*Systematic[[#This Row],[State]]</f>
        <v>14041006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14</v>
      </c>
      <c r="B5468" s="1">
        <f t="shared" si="256"/>
        <v>4</v>
      </c>
      <c r="C5468" s="1">
        <f>IF(Systematic[[#This Row],[VariableIndex]]&gt;1,C5467,IF(C5467+1=StepsPerSubsample,0,C5467+1))</f>
        <v>10</v>
      </c>
      <c r="D5468" s="1">
        <f t="shared" si="257"/>
        <v>7</v>
      </c>
      <c r="E5468" s="1" t="str">
        <f>INDEX(Protocol[Mark],MATCH(C5468,Protocol[Step],0))</f>
        <v>9c</v>
      </c>
      <c r="F5468" s="151" t="str">
        <f>INDEX(Variables[Variable],MATCH(Systematic[[#This Row],[VariableIndex]],Variables[Index],0))</f>
        <v>FCR (mt: ROX-corr.)</v>
      </c>
      <c r="G5468" s="134">
        <f>Systematic[[#This Row],[Sample]]*1000000+Systematic[[#This Row],[SubSample]]*10000+Systematic[[#This Row],[VariableIndex]]</f>
        <v>14040007</v>
      </c>
      <c r="H5468" s="134">
        <f>Systematic[[#This Row],[SampleVariableLabel]]+100*Systematic[[#This Row],[State]]</f>
        <v>14041007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14</v>
      </c>
      <c r="B5469" s="1">
        <f t="shared" si="256"/>
        <v>4</v>
      </c>
      <c r="C5469" s="1">
        <f>IF(Systematic[[#This Row],[VariableIndex]]&gt;1,C5468,IF(C5468+1=StepsPerSubsample,0,C5468+1))</f>
        <v>11</v>
      </c>
      <c r="D5469" s="1">
        <f t="shared" si="257"/>
        <v>1</v>
      </c>
      <c r="E5469" s="1" t="str">
        <f>INDEX(Protocol[Mark],MATCH(C5469,Protocol[Step],0))</f>
        <v>10Ama</v>
      </c>
      <c r="F5469" s="151" t="str">
        <f>INDEX(Variables[Variable],MATCH(Systematic[[#This Row],[VariableIndex]],Variables[Index],0))</f>
        <v>O2 concentration</v>
      </c>
      <c r="G5469" s="134">
        <f>Systematic[[#This Row],[Sample]]*1000000+Systematic[[#This Row],[SubSample]]*10000+Systematic[[#This Row],[VariableIndex]]</f>
        <v>14040001</v>
      </c>
      <c r="H5469" s="134">
        <f>Systematic[[#This Row],[SampleVariableLabel]]+100*Systematic[[#This Row],[State]]</f>
        <v>14041101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14</v>
      </c>
      <c r="B5470" s="1">
        <f t="shared" si="256"/>
        <v>4</v>
      </c>
      <c r="C5470" s="1">
        <f>IF(Systematic[[#This Row],[VariableIndex]]&gt;1,C5469,IF(C5469+1=StepsPerSubsample,0,C5469+1))</f>
        <v>11</v>
      </c>
      <c r="D5470" s="1">
        <f t="shared" si="257"/>
        <v>2</v>
      </c>
      <c r="E5470" s="1" t="str">
        <f>INDEX(Protocol[Mark],MATCH(C5470,Protocol[Step],0))</f>
        <v>10Ama</v>
      </c>
      <c r="F5470" s="151" t="str">
        <f>INDEX(Variables[Variable],MATCH(Systematic[[#This Row],[VariableIndex]],Variables[Index],0))</f>
        <v>O2 flux per volume</v>
      </c>
      <c r="G5470" s="134">
        <f>Systematic[[#This Row],[Sample]]*1000000+Systematic[[#This Row],[SubSample]]*10000+Systematic[[#This Row],[VariableIndex]]</f>
        <v>14040002</v>
      </c>
      <c r="H5470" s="134">
        <f>Systematic[[#This Row],[SampleVariableLabel]]+100*Systematic[[#This Row],[State]]</f>
        <v>14041102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14</v>
      </c>
      <c r="B5471" s="1">
        <f t="shared" si="256"/>
        <v>4</v>
      </c>
      <c r="C5471" s="1">
        <f>IF(Systematic[[#This Row],[VariableIndex]]&gt;1,C5470,IF(C5470+1=StepsPerSubsample,0,C5470+1))</f>
        <v>11</v>
      </c>
      <c r="D5471" s="1">
        <f t="shared" si="257"/>
        <v>3</v>
      </c>
      <c r="E5471" s="1" t="str">
        <f>INDEX(Protocol[Mark],MATCH(C5471,Protocol[Step],0))</f>
        <v>10Ama</v>
      </c>
      <c r="F5471" s="151" t="str">
        <f>INDEX(Variables[Variable],MATCH(Systematic[[#This Row],[VariableIndex]],Variables[Index],0))</f>
        <v>Specific flux</v>
      </c>
      <c r="G5471" s="134">
        <f>Systematic[[#This Row],[Sample]]*1000000+Systematic[[#This Row],[SubSample]]*10000+Systematic[[#This Row],[VariableIndex]]</f>
        <v>14040003</v>
      </c>
      <c r="H5471" s="134">
        <f>Systematic[[#This Row],[SampleVariableLabel]]+100*Systematic[[#This Row],[State]]</f>
        <v>14041103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14</v>
      </c>
      <c r="B5472" s="1">
        <f t="shared" si="256"/>
        <v>4</v>
      </c>
      <c r="C5472" s="1">
        <f>IF(Systematic[[#This Row],[VariableIndex]]&gt;1,C5471,IF(C5471+1=StepsPerSubsample,0,C5471+1))</f>
        <v>11</v>
      </c>
      <c r="D5472" s="1">
        <f t="shared" si="257"/>
        <v>4</v>
      </c>
      <c r="E5472" s="1" t="str">
        <f>INDEX(Protocol[Mark],MATCH(C5472,Protocol[Step],0))</f>
        <v>10Ama</v>
      </c>
      <c r="F5472" s="151" t="str">
        <f>INDEX(Variables[Variable],MATCH(Systematic[[#This Row],[VariableIndex]],Variables[Index],0))</f>
        <v>Flux control ratio</v>
      </c>
      <c r="G5472" s="134">
        <f>Systematic[[#This Row],[Sample]]*1000000+Systematic[[#This Row],[SubSample]]*10000+Systematic[[#This Row],[VariableIndex]]</f>
        <v>14040004</v>
      </c>
      <c r="H5472" s="134">
        <f>Systematic[[#This Row],[SampleVariableLabel]]+100*Systematic[[#This Row],[State]]</f>
        <v>14041104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14</v>
      </c>
      <c r="B5473" s="1">
        <f t="shared" si="256"/>
        <v>4</v>
      </c>
      <c r="C5473" s="1">
        <f>IF(Systematic[[#This Row],[VariableIndex]]&gt;1,C5472,IF(C5472+1=StepsPerSubsample,0,C5472+1))</f>
        <v>11</v>
      </c>
      <c r="D5473" s="1">
        <f t="shared" si="257"/>
        <v>5</v>
      </c>
      <c r="E5473" s="1" t="str">
        <f>INDEX(Protocol[Mark],MATCH(C5473,Protocol[Step],0))</f>
        <v>10Ama</v>
      </c>
      <c r="F5473" s="151" t="str">
        <f>INDEX(Variables[Variable],MATCH(Systematic[[#This Row],[VariableIndex]],Variables[Index],0))</f>
        <v>Specific flux (mt)</v>
      </c>
      <c r="G5473" s="134">
        <f>Systematic[[#This Row],[Sample]]*1000000+Systematic[[#This Row],[SubSample]]*10000+Systematic[[#This Row],[VariableIndex]]</f>
        <v>14040005</v>
      </c>
      <c r="H5473" s="134">
        <f>Systematic[[#This Row],[SampleVariableLabel]]+100*Systematic[[#This Row],[State]]</f>
        <v>14041105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14</v>
      </c>
      <c r="B5474" s="1">
        <f t="shared" si="256"/>
        <v>4</v>
      </c>
      <c r="C5474" s="1">
        <f>IF(Systematic[[#This Row],[VariableIndex]]&gt;1,C5473,IF(C5473+1=StepsPerSubsample,0,C5473+1))</f>
        <v>11</v>
      </c>
      <c r="D5474" s="1">
        <f t="shared" si="257"/>
        <v>6</v>
      </c>
      <c r="E5474" s="1" t="str">
        <f>INDEX(Protocol[Mark],MATCH(C5474,Protocol[Step],0))</f>
        <v>10Ama</v>
      </c>
      <c r="F5474" s="151" t="str">
        <f>INDEX(Variables[Variable],MATCH(Systematic[[#This Row],[VariableIndex]],Variables[Index],0))</f>
        <v>FCR (mt: ROX-corr.)</v>
      </c>
      <c r="G5474" s="134">
        <f>Systematic[[#This Row],[Sample]]*1000000+Systematic[[#This Row],[SubSample]]*10000+Systematic[[#This Row],[VariableIndex]]</f>
        <v>14040006</v>
      </c>
      <c r="H5474" s="134">
        <f>Systematic[[#This Row],[SampleVariableLabel]]+100*Systematic[[#This Row],[State]]</f>
        <v>14041106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14</v>
      </c>
      <c r="B5475" s="1">
        <f t="shared" si="256"/>
        <v>4</v>
      </c>
      <c r="C5475" s="1">
        <f>IF(Systematic[[#This Row],[VariableIndex]]&gt;1,C5474,IF(C5474+1=StepsPerSubsample,0,C5474+1))</f>
        <v>11</v>
      </c>
      <c r="D5475" s="1">
        <f t="shared" si="257"/>
        <v>7</v>
      </c>
      <c r="E5475" s="1" t="str">
        <f>INDEX(Protocol[Mark],MATCH(C5475,Protocol[Step],0))</f>
        <v>10Ama</v>
      </c>
      <c r="F5475" s="151" t="str">
        <f>INDEX(Variables[Variable],MATCH(Systematic[[#This Row],[VariableIndex]],Variables[Index],0))</f>
        <v>FCR (mt: ROX-corr.)</v>
      </c>
      <c r="G5475" s="134">
        <f>Systematic[[#This Row],[Sample]]*1000000+Systematic[[#This Row],[SubSample]]*10000+Systematic[[#This Row],[VariableIndex]]</f>
        <v>14040007</v>
      </c>
      <c r="H5475" s="134">
        <f>Systematic[[#This Row],[SampleVariableLabel]]+100*Systematic[[#This Row],[State]]</f>
        <v>14041107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14</v>
      </c>
      <c r="B5476" s="1">
        <f t="shared" si="256"/>
        <v>4</v>
      </c>
      <c r="C5476" s="1">
        <f>IF(Systematic[[#This Row],[VariableIndex]]&gt;1,C5475,IF(C5475+1=StepsPerSubsample,0,C5475+1))</f>
        <v>12</v>
      </c>
      <c r="D5476" s="1">
        <f t="shared" si="257"/>
        <v>1</v>
      </c>
      <c r="E5476" s="1" t="str">
        <f>INDEX(Protocol[Mark],MATCH(C5476,Protocol[Step],0))</f>
        <v>11AsTm</v>
      </c>
      <c r="F5476" s="151" t="str">
        <f>INDEX(Variables[Variable],MATCH(Systematic[[#This Row],[VariableIndex]],Variables[Index],0))</f>
        <v>O2 concentration</v>
      </c>
      <c r="G5476" s="134">
        <f>Systematic[[#This Row],[Sample]]*1000000+Systematic[[#This Row],[SubSample]]*10000+Systematic[[#This Row],[VariableIndex]]</f>
        <v>14040001</v>
      </c>
      <c r="H5476" s="134">
        <f>Systematic[[#This Row],[SampleVariableLabel]]+100*Systematic[[#This Row],[State]]</f>
        <v>14041201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14</v>
      </c>
      <c r="B5477" s="1">
        <f t="shared" si="256"/>
        <v>4</v>
      </c>
      <c r="C5477" s="1">
        <f>IF(Systematic[[#This Row],[VariableIndex]]&gt;1,C5476,IF(C5476+1=StepsPerSubsample,0,C5476+1))</f>
        <v>12</v>
      </c>
      <c r="D5477" s="1">
        <f t="shared" si="257"/>
        <v>2</v>
      </c>
      <c r="E5477" s="1" t="str">
        <f>INDEX(Protocol[Mark],MATCH(C5477,Protocol[Step],0))</f>
        <v>11AsTm</v>
      </c>
      <c r="F5477" s="151" t="str">
        <f>INDEX(Variables[Variable],MATCH(Systematic[[#This Row],[VariableIndex]],Variables[Index],0))</f>
        <v>O2 flux per volume</v>
      </c>
      <c r="G5477" s="134">
        <f>Systematic[[#This Row],[Sample]]*1000000+Systematic[[#This Row],[SubSample]]*10000+Systematic[[#This Row],[VariableIndex]]</f>
        <v>14040002</v>
      </c>
      <c r="H5477" s="134">
        <f>Systematic[[#This Row],[SampleVariableLabel]]+100*Systematic[[#This Row],[State]]</f>
        <v>14041202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14</v>
      </c>
      <c r="B5478" s="1">
        <f t="shared" si="256"/>
        <v>4</v>
      </c>
      <c r="C5478" s="1">
        <f>IF(Systematic[[#This Row],[VariableIndex]]&gt;1,C5477,IF(C5477+1=StepsPerSubsample,0,C5477+1))</f>
        <v>12</v>
      </c>
      <c r="D5478" s="1">
        <f t="shared" si="257"/>
        <v>3</v>
      </c>
      <c r="E5478" s="1" t="str">
        <f>INDEX(Protocol[Mark],MATCH(C5478,Protocol[Step],0))</f>
        <v>11AsTm</v>
      </c>
      <c r="F5478" s="151" t="str">
        <f>INDEX(Variables[Variable],MATCH(Systematic[[#This Row],[VariableIndex]],Variables[Index],0))</f>
        <v>Specific flux</v>
      </c>
      <c r="G5478" s="134">
        <f>Systematic[[#This Row],[Sample]]*1000000+Systematic[[#This Row],[SubSample]]*10000+Systematic[[#This Row],[VariableIndex]]</f>
        <v>14040003</v>
      </c>
      <c r="H5478" s="134">
        <f>Systematic[[#This Row],[SampleVariableLabel]]+100*Systematic[[#This Row],[State]]</f>
        <v>14041203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14</v>
      </c>
      <c r="B5479" s="1">
        <f t="shared" si="256"/>
        <v>4</v>
      </c>
      <c r="C5479" s="1">
        <f>IF(Systematic[[#This Row],[VariableIndex]]&gt;1,C5478,IF(C5478+1=StepsPerSubsample,0,C5478+1))</f>
        <v>12</v>
      </c>
      <c r="D5479" s="1">
        <f t="shared" si="257"/>
        <v>4</v>
      </c>
      <c r="E5479" s="1" t="str">
        <f>INDEX(Protocol[Mark],MATCH(C5479,Protocol[Step],0))</f>
        <v>11AsTm</v>
      </c>
      <c r="F5479" s="151" t="str">
        <f>INDEX(Variables[Variable],MATCH(Systematic[[#This Row],[VariableIndex]],Variables[Index],0))</f>
        <v>Flux control ratio</v>
      </c>
      <c r="G5479" s="134">
        <f>Systematic[[#This Row],[Sample]]*1000000+Systematic[[#This Row],[SubSample]]*10000+Systematic[[#This Row],[VariableIndex]]</f>
        <v>14040004</v>
      </c>
      <c r="H5479" s="134">
        <f>Systematic[[#This Row],[SampleVariableLabel]]+100*Systematic[[#This Row],[State]]</f>
        <v>14041204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14</v>
      </c>
      <c r="B5480" s="1">
        <f t="shared" si="256"/>
        <v>4</v>
      </c>
      <c r="C5480" s="1">
        <f>IF(Systematic[[#This Row],[VariableIndex]]&gt;1,C5479,IF(C5479+1=StepsPerSubsample,0,C5479+1))</f>
        <v>12</v>
      </c>
      <c r="D5480" s="1">
        <f t="shared" si="257"/>
        <v>5</v>
      </c>
      <c r="E5480" s="1" t="str">
        <f>INDEX(Protocol[Mark],MATCH(C5480,Protocol[Step],0))</f>
        <v>11AsTm</v>
      </c>
      <c r="F5480" s="151" t="str">
        <f>INDEX(Variables[Variable],MATCH(Systematic[[#This Row],[VariableIndex]],Variables[Index],0))</f>
        <v>Specific flux (mt)</v>
      </c>
      <c r="G5480" s="134">
        <f>Systematic[[#This Row],[Sample]]*1000000+Systematic[[#This Row],[SubSample]]*10000+Systematic[[#This Row],[VariableIndex]]</f>
        <v>14040005</v>
      </c>
      <c r="H5480" s="134">
        <f>Systematic[[#This Row],[SampleVariableLabel]]+100*Systematic[[#This Row],[State]]</f>
        <v>14041205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14</v>
      </c>
      <c r="B5481" s="1">
        <f t="shared" ref="B5481:B5544" si="259">IF(OR(C5481&gt;0,D5481&gt;1),B5480,IF(B5480=SubsamplesPerSample,1,B5480+1))</f>
        <v>4</v>
      </c>
      <c r="C5481" s="1">
        <f>IF(Systematic[[#This Row],[VariableIndex]]&gt;1,C5480,IF(C5480+1=StepsPerSubsample,0,C5480+1))</f>
        <v>12</v>
      </c>
      <c r="D5481" s="1">
        <f t="shared" si="257"/>
        <v>6</v>
      </c>
      <c r="E5481" s="1" t="str">
        <f>INDEX(Protocol[Mark],MATCH(C5481,Protocol[Step],0))</f>
        <v>11AsTm</v>
      </c>
      <c r="F5481" s="151" t="str">
        <f>INDEX(Variables[Variable],MATCH(Systematic[[#This Row],[VariableIndex]],Variables[Index],0))</f>
        <v>FCR (mt: ROX-corr.)</v>
      </c>
      <c r="G5481" s="134">
        <f>Systematic[[#This Row],[Sample]]*1000000+Systematic[[#This Row],[SubSample]]*10000+Systematic[[#This Row],[VariableIndex]]</f>
        <v>14040006</v>
      </c>
      <c r="H5481" s="134">
        <f>Systematic[[#This Row],[SampleVariableLabel]]+100*Systematic[[#This Row],[State]]</f>
        <v>14041206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14</v>
      </c>
      <c r="B5482" s="1">
        <f t="shared" si="259"/>
        <v>4</v>
      </c>
      <c r="C5482" s="1">
        <f>IF(Systematic[[#This Row],[VariableIndex]]&gt;1,C5481,IF(C5481+1=StepsPerSubsample,0,C5481+1))</f>
        <v>12</v>
      </c>
      <c r="D5482" s="1">
        <f t="shared" si="257"/>
        <v>7</v>
      </c>
      <c r="E5482" s="1" t="str">
        <f>INDEX(Protocol[Mark],MATCH(C5482,Protocol[Step],0))</f>
        <v>11AsTm</v>
      </c>
      <c r="F5482" s="151" t="str">
        <f>INDEX(Variables[Variable],MATCH(Systematic[[#This Row],[VariableIndex]],Variables[Index],0))</f>
        <v>FCR (mt: ROX-corr.)</v>
      </c>
      <c r="G5482" s="134">
        <f>Systematic[[#This Row],[Sample]]*1000000+Systematic[[#This Row],[SubSample]]*10000+Systematic[[#This Row],[VariableIndex]]</f>
        <v>14040007</v>
      </c>
      <c r="H5482" s="134">
        <f>Systematic[[#This Row],[SampleVariableLabel]]+100*Systematic[[#This Row],[State]]</f>
        <v>14041207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14</v>
      </c>
      <c r="B5483" s="1">
        <f t="shared" si="259"/>
        <v>4</v>
      </c>
      <c r="C5483" s="1">
        <f>IF(Systematic[[#This Row],[VariableIndex]]&gt;1,C5482,IF(C5482+1=StepsPerSubsample,0,C5482+1))</f>
        <v>13</v>
      </c>
      <c r="D5483" s="1">
        <f t="shared" si="257"/>
        <v>1</v>
      </c>
      <c r="E5483" s="1" t="str">
        <f>INDEX(Protocol[Mark],MATCH(C5483,Protocol[Step],0))</f>
        <v>12Azd</v>
      </c>
      <c r="F5483" s="151" t="str">
        <f>INDEX(Variables[Variable],MATCH(Systematic[[#This Row],[VariableIndex]],Variables[Index],0))</f>
        <v>O2 concentration</v>
      </c>
      <c r="G5483" s="134">
        <f>Systematic[[#This Row],[Sample]]*1000000+Systematic[[#This Row],[SubSample]]*10000+Systematic[[#This Row],[VariableIndex]]</f>
        <v>14040001</v>
      </c>
      <c r="H5483" s="134">
        <f>Systematic[[#This Row],[SampleVariableLabel]]+100*Systematic[[#This Row],[State]]</f>
        <v>14041301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14</v>
      </c>
      <c r="B5484" s="1">
        <f t="shared" si="259"/>
        <v>4</v>
      </c>
      <c r="C5484" s="1">
        <f>IF(Systematic[[#This Row],[VariableIndex]]&gt;1,C5483,IF(C5483+1=StepsPerSubsample,0,C5483+1))</f>
        <v>13</v>
      </c>
      <c r="D5484" s="1">
        <f t="shared" si="257"/>
        <v>2</v>
      </c>
      <c r="E5484" s="1" t="str">
        <f>INDEX(Protocol[Mark],MATCH(C5484,Protocol[Step],0))</f>
        <v>12Azd</v>
      </c>
      <c r="F5484" s="151" t="str">
        <f>INDEX(Variables[Variable],MATCH(Systematic[[#This Row],[VariableIndex]],Variables[Index],0))</f>
        <v>O2 flux per volume</v>
      </c>
      <c r="G5484" s="134">
        <f>Systematic[[#This Row],[Sample]]*1000000+Systematic[[#This Row],[SubSample]]*10000+Systematic[[#This Row],[VariableIndex]]</f>
        <v>14040002</v>
      </c>
      <c r="H5484" s="134">
        <f>Systematic[[#This Row],[SampleVariableLabel]]+100*Systematic[[#This Row],[State]]</f>
        <v>14041302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14</v>
      </c>
      <c r="B5485" s="1">
        <f t="shared" si="259"/>
        <v>4</v>
      </c>
      <c r="C5485" s="1">
        <f>IF(Systematic[[#This Row],[VariableIndex]]&gt;1,C5484,IF(C5484+1=StepsPerSubsample,0,C5484+1))</f>
        <v>13</v>
      </c>
      <c r="D5485" s="1">
        <f t="shared" si="257"/>
        <v>3</v>
      </c>
      <c r="E5485" s="1" t="str">
        <f>INDEX(Protocol[Mark],MATCH(C5485,Protocol[Step],0))</f>
        <v>12Azd</v>
      </c>
      <c r="F5485" s="151" t="str">
        <f>INDEX(Variables[Variable],MATCH(Systematic[[#This Row],[VariableIndex]],Variables[Index],0))</f>
        <v>Specific flux</v>
      </c>
      <c r="G5485" s="134">
        <f>Systematic[[#This Row],[Sample]]*1000000+Systematic[[#This Row],[SubSample]]*10000+Systematic[[#This Row],[VariableIndex]]</f>
        <v>14040003</v>
      </c>
      <c r="H5485" s="134">
        <f>Systematic[[#This Row],[SampleVariableLabel]]+100*Systematic[[#This Row],[State]]</f>
        <v>14041303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14</v>
      </c>
      <c r="B5486" s="1">
        <f t="shared" si="259"/>
        <v>4</v>
      </c>
      <c r="C5486" s="1">
        <f>IF(Systematic[[#This Row],[VariableIndex]]&gt;1,C5485,IF(C5485+1=StepsPerSubsample,0,C5485+1))</f>
        <v>13</v>
      </c>
      <c r="D5486" s="1">
        <f t="shared" si="257"/>
        <v>4</v>
      </c>
      <c r="E5486" s="1" t="str">
        <f>INDEX(Protocol[Mark],MATCH(C5486,Protocol[Step],0))</f>
        <v>12Azd</v>
      </c>
      <c r="F5486" s="151" t="str">
        <f>INDEX(Variables[Variable],MATCH(Systematic[[#This Row],[VariableIndex]],Variables[Index],0))</f>
        <v>Flux control ratio</v>
      </c>
      <c r="G5486" s="134">
        <f>Systematic[[#This Row],[Sample]]*1000000+Systematic[[#This Row],[SubSample]]*10000+Systematic[[#This Row],[VariableIndex]]</f>
        <v>14040004</v>
      </c>
      <c r="H5486" s="134">
        <f>Systematic[[#This Row],[SampleVariableLabel]]+100*Systematic[[#This Row],[State]]</f>
        <v>14041304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14</v>
      </c>
      <c r="B5487" s="1">
        <f t="shared" si="259"/>
        <v>4</v>
      </c>
      <c r="C5487" s="1">
        <f>IF(Systematic[[#This Row],[VariableIndex]]&gt;1,C5486,IF(C5486+1=StepsPerSubsample,0,C5486+1))</f>
        <v>13</v>
      </c>
      <c r="D5487" s="1">
        <f t="shared" si="257"/>
        <v>5</v>
      </c>
      <c r="E5487" s="1" t="str">
        <f>INDEX(Protocol[Mark],MATCH(C5487,Protocol[Step],0))</f>
        <v>12Azd</v>
      </c>
      <c r="F5487" s="151" t="str">
        <f>INDEX(Variables[Variable],MATCH(Systematic[[#This Row],[VariableIndex]],Variables[Index],0))</f>
        <v>Specific flux (mt)</v>
      </c>
      <c r="G5487" s="134">
        <f>Systematic[[#This Row],[Sample]]*1000000+Systematic[[#This Row],[SubSample]]*10000+Systematic[[#This Row],[VariableIndex]]</f>
        <v>14040005</v>
      </c>
      <c r="H5487" s="134">
        <f>Systematic[[#This Row],[SampleVariableLabel]]+100*Systematic[[#This Row],[State]]</f>
        <v>14041305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14</v>
      </c>
      <c r="B5488" s="1">
        <f t="shared" si="259"/>
        <v>4</v>
      </c>
      <c r="C5488" s="1">
        <f>IF(Systematic[[#This Row],[VariableIndex]]&gt;1,C5487,IF(C5487+1=StepsPerSubsample,0,C5487+1))</f>
        <v>13</v>
      </c>
      <c r="D5488" s="1">
        <f t="shared" si="257"/>
        <v>6</v>
      </c>
      <c r="E5488" s="1" t="str">
        <f>INDEX(Protocol[Mark],MATCH(C5488,Protocol[Step],0))</f>
        <v>12Azd</v>
      </c>
      <c r="F5488" s="151" t="str">
        <f>INDEX(Variables[Variable],MATCH(Systematic[[#This Row],[VariableIndex]],Variables[Index],0))</f>
        <v>FCR (mt: ROX-corr.)</v>
      </c>
      <c r="G5488" s="134">
        <f>Systematic[[#This Row],[Sample]]*1000000+Systematic[[#This Row],[SubSample]]*10000+Systematic[[#This Row],[VariableIndex]]</f>
        <v>14040006</v>
      </c>
      <c r="H5488" s="134">
        <f>Systematic[[#This Row],[SampleVariableLabel]]+100*Systematic[[#This Row],[State]]</f>
        <v>14041306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14</v>
      </c>
      <c r="B5489" s="1">
        <f t="shared" si="259"/>
        <v>4</v>
      </c>
      <c r="C5489" s="1">
        <f>IF(Systematic[[#This Row],[VariableIndex]]&gt;1,C5488,IF(C5488+1=StepsPerSubsample,0,C5488+1))</f>
        <v>13</v>
      </c>
      <c r="D5489" s="1">
        <f t="shared" si="257"/>
        <v>7</v>
      </c>
      <c r="E5489" s="1" t="str">
        <f>INDEX(Protocol[Mark],MATCH(C5489,Protocol[Step],0))</f>
        <v>12Azd</v>
      </c>
      <c r="F5489" s="151" t="str">
        <f>INDEX(Variables[Variable],MATCH(Systematic[[#This Row],[VariableIndex]],Variables[Index],0))</f>
        <v>FCR (mt: ROX-corr.)</v>
      </c>
      <c r="G5489" s="134">
        <f>Systematic[[#This Row],[Sample]]*1000000+Systematic[[#This Row],[SubSample]]*10000+Systematic[[#This Row],[VariableIndex]]</f>
        <v>14040007</v>
      </c>
      <c r="H5489" s="134">
        <f>Systematic[[#This Row],[SampleVariableLabel]]+100*Systematic[[#This Row],[State]]</f>
        <v>14041307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15</v>
      </c>
      <c r="B5490" s="1">
        <f t="shared" si="259"/>
        <v>1</v>
      </c>
      <c r="C5490" s="1">
        <f>IF(Systematic[[#This Row],[VariableIndex]]&gt;1,C5489,IF(C5489+1=StepsPerSubsample,0,C5489+1))</f>
        <v>0</v>
      </c>
      <c r="D5490" s="1">
        <f t="shared" si="257"/>
        <v>1</v>
      </c>
      <c r="E5490" s="1" t="str">
        <f>INDEX(Protocol[Mark],MATCH(C5490,Protocol[Step],0))</f>
        <v>1ce</v>
      </c>
      <c r="F5490" s="151" t="str">
        <f>INDEX(Variables[Variable],MATCH(Systematic[[#This Row],[VariableIndex]],Variables[Index],0))</f>
        <v>O2 concentration</v>
      </c>
      <c r="G5490" s="134">
        <f>Systematic[[#This Row],[Sample]]*1000000+Systematic[[#This Row],[SubSample]]*10000+Systematic[[#This Row],[VariableIndex]]</f>
        <v>15010001</v>
      </c>
      <c r="H5490" s="134">
        <f>Systematic[[#This Row],[SampleVariableLabel]]+100*Systematic[[#This Row],[State]]</f>
        <v>15010001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15</v>
      </c>
      <c r="B5491" s="1">
        <f t="shared" si="259"/>
        <v>1</v>
      </c>
      <c r="C5491" s="1">
        <f>IF(Systematic[[#This Row],[VariableIndex]]&gt;1,C5490,IF(C5490+1=StepsPerSubsample,0,C5490+1))</f>
        <v>0</v>
      </c>
      <c r="D5491" s="1">
        <f t="shared" si="257"/>
        <v>2</v>
      </c>
      <c r="E5491" s="1" t="str">
        <f>INDEX(Protocol[Mark],MATCH(C5491,Protocol[Step],0))</f>
        <v>1ce</v>
      </c>
      <c r="F5491" s="151" t="str">
        <f>INDEX(Variables[Variable],MATCH(Systematic[[#This Row],[VariableIndex]],Variables[Index],0))</f>
        <v>O2 flux per volume</v>
      </c>
      <c r="G5491" s="134">
        <f>Systematic[[#This Row],[Sample]]*1000000+Systematic[[#This Row],[SubSample]]*10000+Systematic[[#This Row],[VariableIndex]]</f>
        <v>15010002</v>
      </c>
      <c r="H5491" s="134">
        <f>Systematic[[#This Row],[SampleVariableLabel]]+100*Systematic[[#This Row],[State]]</f>
        <v>15010002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15</v>
      </c>
      <c r="B5492" s="1">
        <f t="shared" si="259"/>
        <v>1</v>
      </c>
      <c r="C5492" s="1">
        <f>IF(Systematic[[#This Row],[VariableIndex]]&gt;1,C5491,IF(C5491+1=StepsPerSubsample,0,C5491+1))</f>
        <v>0</v>
      </c>
      <c r="D5492" s="1">
        <f t="shared" si="257"/>
        <v>3</v>
      </c>
      <c r="E5492" s="1" t="str">
        <f>INDEX(Protocol[Mark],MATCH(C5492,Protocol[Step],0))</f>
        <v>1ce</v>
      </c>
      <c r="F5492" s="151" t="str">
        <f>INDEX(Variables[Variable],MATCH(Systematic[[#This Row],[VariableIndex]],Variables[Index],0))</f>
        <v>Specific flux</v>
      </c>
      <c r="G5492" s="134">
        <f>Systematic[[#This Row],[Sample]]*1000000+Systematic[[#This Row],[SubSample]]*10000+Systematic[[#This Row],[VariableIndex]]</f>
        <v>15010003</v>
      </c>
      <c r="H5492" s="134">
        <f>Systematic[[#This Row],[SampleVariableLabel]]+100*Systematic[[#This Row],[State]]</f>
        <v>15010003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15</v>
      </c>
      <c r="B5493" s="1">
        <f t="shared" si="259"/>
        <v>1</v>
      </c>
      <c r="C5493" s="1">
        <f>IF(Systematic[[#This Row],[VariableIndex]]&gt;1,C5492,IF(C5492+1=StepsPerSubsample,0,C5492+1))</f>
        <v>0</v>
      </c>
      <c r="D5493" s="1">
        <f t="shared" si="257"/>
        <v>4</v>
      </c>
      <c r="E5493" s="1" t="str">
        <f>INDEX(Protocol[Mark],MATCH(C5493,Protocol[Step],0))</f>
        <v>1ce</v>
      </c>
      <c r="F5493" s="151" t="str">
        <f>INDEX(Variables[Variable],MATCH(Systematic[[#This Row],[VariableIndex]],Variables[Index],0))</f>
        <v>Flux control ratio</v>
      </c>
      <c r="G5493" s="134">
        <f>Systematic[[#This Row],[Sample]]*1000000+Systematic[[#This Row],[SubSample]]*10000+Systematic[[#This Row],[VariableIndex]]</f>
        <v>15010004</v>
      </c>
      <c r="H5493" s="134">
        <f>Systematic[[#This Row],[SampleVariableLabel]]+100*Systematic[[#This Row],[State]]</f>
        <v>15010004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15</v>
      </c>
      <c r="B5494" s="1">
        <f t="shared" si="259"/>
        <v>1</v>
      </c>
      <c r="C5494" s="1">
        <f>IF(Systematic[[#This Row],[VariableIndex]]&gt;1,C5493,IF(C5493+1=StepsPerSubsample,0,C5493+1))</f>
        <v>0</v>
      </c>
      <c r="D5494" s="1">
        <f t="shared" si="257"/>
        <v>5</v>
      </c>
      <c r="E5494" s="1" t="str">
        <f>INDEX(Protocol[Mark],MATCH(C5494,Protocol[Step],0))</f>
        <v>1ce</v>
      </c>
      <c r="F5494" s="151" t="str">
        <f>INDEX(Variables[Variable],MATCH(Systematic[[#This Row],[VariableIndex]],Variables[Index],0))</f>
        <v>Specific flux (mt)</v>
      </c>
      <c r="G5494" s="134">
        <f>Systematic[[#This Row],[Sample]]*1000000+Systematic[[#This Row],[SubSample]]*10000+Systematic[[#This Row],[VariableIndex]]</f>
        <v>15010005</v>
      </c>
      <c r="H5494" s="134">
        <f>Systematic[[#This Row],[SampleVariableLabel]]+100*Systematic[[#This Row],[State]]</f>
        <v>15010005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15</v>
      </c>
      <c r="B5495" s="1">
        <f t="shared" si="259"/>
        <v>1</v>
      </c>
      <c r="C5495" s="1">
        <f>IF(Systematic[[#This Row],[VariableIndex]]&gt;1,C5494,IF(C5494+1=StepsPerSubsample,0,C5494+1))</f>
        <v>0</v>
      </c>
      <c r="D5495" s="1">
        <f t="shared" si="257"/>
        <v>6</v>
      </c>
      <c r="E5495" s="1" t="str">
        <f>INDEX(Protocol[Mark],MATCH(C5495,Protocol[Step],0))</f>
        <v>1ce</v>
      </c>
      <c r="F5495" s="151" t="str">
        <f>INDEX(Variables[Variable],MATCH(Systematic[[#This Row],[VariableIndex]],Variables[Index],0))</f>
        <v>FCR (mt: ROX-corr.)</v>
      </c>
      <c r="G5495" s="134">
        <f>Systematic[[#This Row],[Sample]]*1000000+Systematic[[#This Row],[SubSample]]*10000+Systematic[[#This Row],[VariableIndex]]</f>
        <v>15010006</v>
      </c>
      <c r="H5495" s="134">
        <f>Systematic[[#This Row],[SampleVariableLabel]]+100*Systematic[[#This Row],[State]]</f>
        <v>15010006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15</v>
      </c>
      <c r="B5496" s="1">
        <f t="shared" si="259"/>
        <v>1</v>
      </c>
      <c r="C5496" s="1">
        <f>IF(Systematic[[#This Row],[VariableIndex]]&gt;1,C5495,IF(C5495+1=StepsPerSubsample,0,C5495+1))</f>
        <v>0</v>
      </c>
      <c r="D5496" s="1">
        <f t="shared" si="257"/>
        <v>7</v>
      </c>
      <c r="E5496" s="1" t="str">
        <f>INDEX(Protocol[Mark],MATCH(C5496,Protocol[Step],0))</f>
        <v>1ce</v>
      </c>
      <c r="F5496" s="151" t="str">
        <f>INDEX(Variables[Variable],MATCH(Systematic[[#This Row],[VariableIndex]],Variables[Index],0))</f>
        <v>FCR (mt: ROX-corr.)</v>
      </c>
      <c r="G5496" s="134">
        <f>Systematic[[#This Row],[Sample]]*1000000+Systematic[[#This Row],[SubSample]]*10000+Systematic[[#This Row],[VariableIndex]]</f>
        <v>15010007</v>
      </c>
      <c r="H5496" s="134">
        <f>Systematic[[#This Row],[SampleVariableLabel]]+100*Systematic[[#This Row],[State]]</f>
        <v>15010007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15</v>
      </c>
      <c r="B5497" s="1">
        <f t="shared" si="259"/>
        <v>1</v>
      </c>
      <c r="C5497" s="1">
        <f>IF(Systematic[[#This Row],[VariableIndex]]&gt;1,C5496,IF(C5496+1=StepsPerSubsample,0,C5496+1))</f>
        <v>1</v>
      </c>
      <c r="D5497" s="1">
        <f t="shared" si="257"/>
        <v>1</v>
      </c>
      <c r="E5497" s="1" t="str">
        <f>INDEX(Protocol[Mark],MATCH(C5497,Protocol[Step],0))</f>
        <v>2P10</v>
      </c>
      <c r="F5497" s="151" t="str">
        <f>INDEX(Variables[Variable],MATCH(Systematic[[#This Row],[VariableIndex]],Variables[Index],0))</f>
        <v>O2 concentration</v>
      </c>
      <c r="G5497" s="134">
        <f>Systematic[[#This Row],[Sample]]*1000000+Systematic[[#This Row],[SubSample]]*10000+Systematic[[#This Row],[VariableIndex]]</f>
        <v>15010001</v>
      </c>
      <c r="H5497" s="134">
        <f>Systematic[[#This Row],[SampleVariableLabel]]+100*Systematic[[#This Row],[State]]</f>
        <v>15010101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15</v>
      </c>
      <c r="B5498" s="1">
        <f t="shared" si="259"/>
        <v>1</v>
      </c>
      <c r="C5498" s="1">
        <f>IF(Systematic[[#This Row],[VariableIndex]]&gt;1,C5497,IF(C5497+1=StepsPerSubsample,0,C5497+1))</f>
        <v>1</v>
      </c>
      <c r="D5498" s="1">
        <f t="shared" si="257"/>
        <v>2</v>
      </c>
      <c r="E5498" s="1" t="str">
        <f>INDEX(Protocol[Mark],MATCH(C5498,Protocol[Step],0))</f>
        <v>2P10</v>
      </c>
      <c r="F5498" s="151" t="str">
        <f>INDEX(Variables[Variable],MATCH(Systematic[[#This Row],[VariableIndex]],Variables[Index],0))</f>
        <v>O2 flux per volume</v>
      </c>
      <c r="G5498" s="134">
        <f>Systematic[[#This Row],[Sample]]*1000000+Systematic[[#This Row],[SubSample]]*10000+Systematic[[#This Row],[VariableIndex]]</f>
        <v>15010002</v>
      </c>
      <c r="H5498" s="134">
        <f>Systematic[[#This Row],[SampleVariableLabel]]+100*Systematic[[#This Row],[State]]</f>
        <v>15010102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15</v>
      </c>
      <c r="B5499" s="1">
        <f t="shared" si="259"/>
        <v>1</v>
      </c>
      <c r="C5499" s="1">
        <f>IF(Systematic[[#This Row],[VariableIndex]]&gt;1,C5498,IF(C5498+1=StepsPerSubsample,0,C5498+1))</f>
        <v>1</v>
      </c>
      <c r="D5499" s="1">
        <f t="shared" si="257"/>
        <v>3</v>
      </c>
      <c r="E5499" s="1" t="str">
        <f>INDEX(Protocol[Mark],MATCH(C5499,Protocol[Step],0))</f>
        <v>2P10</v>
      </c>
      <c r="F5499" s="151" t="str">
        <f>INDEX(Variables[Variable],MATCH(Systematic[[#This Row],[VariableIndex]],Variables[Index],0))</f>
        <v>Specific flux</v>
      </c>
      <c r="G5499" s="134">
        <f>Systematic[[#This Row],[Sample]]*1000000+Systematic[[#This Row],[SubSample]]*10000+Systematic[[#This Row],[VariableIndex]]</f>
        <v>15010003</v>
      </c>
      <c r="H5499" s="134">
        <f>Systematic[[#This Row],[SampleVariableLabel]]+100*Systematic[[#This Row],[State]]</f>
        <v>15010103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15</v>
      </c>
      <c r="B5500" s="1">
        <f t="shared" si="259"/>
        <v>1</v>
      </c>
      <c r="C5500" s="1">
        <f>IF(Systematic[[#This Row],[VariableIndex]]&gt;1,C5499,IF(C5499+1=StepsPerSubsample,0,C5499+1))</f>
        <v>1</v>
      </c>
      <c r="D5500" s="1">
        <f t="shared" si="257"/>
        <v>4</v>
      </c>
      <c r="E5500" s="1" t="str">
        <f>INDEX(Protocol[Mark],MATCH(C5500,Protocol[Step],0))</f>
        <v>2P10</v>
      </c>
      <c r="F5500" s="151" t="str">
        <f>INDEX(Variables[Variable],MATCH(Systematic[[#This Row],[VariableIndex]],Variables[Index],0))</f>
        <v>Flux control ratio</v>
      </c>
      <c r="G5500" s="134">
        <f>Systematic[[#This Row],[Sample]]*1000000+Systematic[[#This Row],[SubSample]]*10000+Systematic[[#This Row],[VariableIndex]]</f>
        <v>15010004</v>
      </c>
      <c r="H5500" s="134">
        <f>Systematic[[#This Row],[SampleVariableLabel]]+100*Systematic[[#This Row],[State]]</f>
        <v>15010104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15</v>
      </c>
      <c r="B5501" s="1">
        <f t="shared" si="259"/>
        <v>1</v>
      </c>
      <c r="C5501" s="1">
        <f>IF(Systematic[[#This Row],[VariableIndex]]&gt;1,C5500,IF(C5500+1=StepsPerSubsample,0,C5500+1))</f>
        <v>1</v>
      </c>
      <c r="D5501" s="1">
        <f t="shared" si="257"/>
        <v>5</v>
      </c>
      <c r="E5501" s="1" t="str">
        <f>INDEX(Protocol[Mark],MATCH(C5501,Protocol[Step],0))</f>
        <v>2P10</v>
      </c>
      <c r="F5501" s="151" t="str">
        <f>INDEX(Variables[Variable],MATCH(Systematic[[#This Row],[VariableIndex]],Variables[Index],0))</f>
        <v>Specific flux (mt)</v>
      </c>
      <c r="G5501" s="134">
        <f>Systematic[[#This Row],[Sample]]*1000000+Systematic[[#This Row],[SubSample]]*10000+Systematic[[#This Row],[VariableIndex]]</f>
        <v>15010005</v>
      </c>
      <c r="H5501" s="134">
        <f>Systematic[[#This Row],[SampleVariableLabel]]+100*Systematic[[#This Row],[State]]</f>
        <v>15010105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15</v>
      </c>
      <c r="B5502" s="1">
        <f t="shared" si="259"/>
        <v>1</v>
      </c>
      <c r="C5502" s="1">
        <f>IF(Systematic[[#This Row],[VariableIndex]]&gt;1,C5501,IF(C5501+1=StepsPerSubsample,0,C5501+1))</f>
        <v>1</v>
      </c>
      <c r="D5502" s="1">
        <f t="shared" si="257"/>
        <v>6</v>
      </c>
      <c r="E5502" s="1" t="str">
        <f>INDEX(Protocol[Mark],MATCH(C5502,Protocol[Step],0))</f>
        <v>2P10</v>
      </c>
      <c r="F5502" s="151" t="str">
        <f>INDEX(Variables[Variable],MATCH(Systematic[[#This Row],[VariableIndex]],Variables[Index],0))</f>
        <v>FCR (mt: ROX-corr.)</v>
      </c>
      <c r="G5502" s="134">
        <f>Systematic[[#This Row],[Sample]]*1000000+Systematic[[#This Row],[SubSample]]*10000+Systematic[[#This Row],[VariableIndex]]</f>
        <v>15010006</v>
      </c>
      <c r="H5502" s="134">
        <f>Systematic[[#This Row],[SampleVariableLabel]]+100*Systematic[[#This Row],[State]]</f>
        <v>15010106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15</v>
      </c>
      <c r="B5503" s="1">
        <f t="shared" si="259"/>
        <v>1</v>
      </c>
      <c r="C5503" s="1">
        <f>IF(Systematic[[#This Row],[VariableIndex]]&gt;1,C5502,IF(C5502+1=StepsPerSubsample,0,C5502+1))</f>
        <v>1</v>
      </c>
      <c r="D5503" s="1">
        <f t="shared" si="257"/>
        <v>7</v>
      </c>
      <c r="E5503" s="1" t="str">
        <f>INDEX(Protocol[Mark],MATCH(C5503,Protocol[Step],0))</f>
        <v>2P10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15010007</v>
      </c>
      <c r="H5503" s="134">
        <f>Systematic[[#This Row],[SampleVariableLabel]]+100*Systematic[[#This Row],[State]]</f>
        <v>15010107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15</v>
      </c>
      <c r="B5504" s="1">
        <f t="shared" si="259"/>
        <v>1</v>
      </c>
      <c r="C5504" s="1">
        <f>IF(Systematic[[#This Row],[VariableIndex]]&gt;1,C5503,IF(C5503+1=StepsPerSubsample,0,C5503+1))</f>
        <v>2</v>
      </c>
      <c r="D5504" s="1">
        <f t="shared" si="257"/>
        <v>1</v>
      </c>
      <c r="E5504" s="1" t="str">
        <f>INDEX(Protocol[Mark],MATCH(C5504,Protocol[Step],0))</f>
        <v>3Omy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15010001</v>
      </c>
      <c r="H5504" s="134">
        <f>Systematic[[#This Row],[SampleVariableLabel]]+100*Systematic[[#This Row],[State]]</f>
        <v>15010201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15</v>
      </c>
      <c r="B5505" s="1">
        <f t="shared" si="259"/>
        <v>1</v>
      </c>
      <c r="C5505" s="1">
        <f>IF(Systematic[[#This Row],[VariableIndex]]&gt;1,C5504,IF(C5504+1=StepsPerSubsample,0,C5504+1))</f>
        <v>2</v>
      </c>
      <c r="D5505" s="1">
        <f t="shared" si="257"/>
        <v>2</v>
      </c>
      <c r="E5505" s="1" t="str">
        <f>INDEX(Protocol[Mark],MATCH(C5505,Protocol[Step],0))</f>
        <v>3Omy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15010002</v>
      </c>
      <c r="H5505" s="134">
        <f>Systematic[[#This Row],[SampleVariableLabel]]+100*Systematic[[#This Row],[State]]</f>
        <v>15010202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15</v>
      </c>
      <c r="B5506" s="1">
        <f t="shared" si="259"/>
        <v>1</v>
      </c>
      <c r="C5506" s="1">
        <f>IF(Systematic[[#This Row],[VariableIndex]]&gt;1,C5505,IF(C5505+1=StepsPerSubsample,0,C5505+1))</f>
        <v>2</v>
      </c>
      <c r="D5506" s="1">
        <f t="shared" si="257"/>
        <v>3</v>
      </c>
      <c r="E5506" s="1" t="str">
        <f>INDEX(Protocol[Mark],MATCH(C5506,Protocol[Step],0))</f>
        <v>3Omy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15010003</v>
      </c>
      <c r="H5506" s="134">
        <f>Systematic[[#This Row],[SampleVariableLabel]]+100*Systematic[[#This Row],[State]]</f>
        <v>15010203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15</v>
      </c>
      <c r="B5507" s="1">
        <f t="shared" si="259"/>
        <v>1</v>
      </c>
      <c r="C5507" s="1">
        <f>IF(Systematic[[#This Row],[VariableIndex]]&gt;1,C5506,IF(C5506+1=StepsPerSubsample,0,C5506+1))</f>
        <v>2</v>
      </c>
      <c r="D5507" s="1">
        <f t="shared" ref="D5507:D5570" si="260">IF(D5506=nVariables,1,D5506+1)</f>
        <v>4</v>
      </c>
      <c r="E5507" s="1" t="str">
        <f>INDEX(Protocol[Mark],MATCH(C5507,Protocol[Step],0))</f>
        <v>3Omy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15010004</v>
      </c>
      <c r="H5507" s="134">
        <f>Systematic[[#This Row],[SampleVariableLabel]]+100*Systematic[[#This Row],[State]]</f>
        <v>15010204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15</v>
      </c>
      <c r="B5508" s="1">
        <f t="shared" si="259"/>
        <v>1</v>
      </c>
      <c r="C5508" s="1">
        <f>IF(Systematic[[#This Row],[VariableIndex]]&gt;1,C5507,IF(C5507+1=StepsPerSubsample,0,C5507+1))</f>
        <v>2</v>
      </c>
      <c r="D5508" s="1">
        <f t="shared" si="260"/>
        <v>5</v>
      </c>
      <c r="E5508" s="1" t="str">
        <f>INDEX(Protocol[Mark],MATCH(C5508,Protocol[Step],0))</f>
        <v>3Omy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15010005</v>
      </c>
      <c r="H5508" s="134">
        <f>Systematic[[#This Row],[SampleVariableLabel]]+100*Systematic[[#This Row],[State]]</f>
        <v>15010205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15</v>
      </c>
      <c r="B5509" s="1">
        <f t="shared" si="259"/>
        <v>1</v>
      </c>
      <c r="C5509" s="1">
        <f>IF(Systematic[[#This Row],[VariableIndex]]&gt;1,C5508,IF(C5508+1=StepsPerSubsample,0,C5508+1))</f>
        <v>2</v>
      </c>
      <c r="D5509" s="1">
        <f t="shared" si="260"/>
        <v>6</v>
      </c>
      <c r="E5509" s="1" t="str">
        <f>INDEX(Protocol[Mark],MATCH(C5509,Protocol[Step],0))</f>
        <v>3Omy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15010006</v>
      </c>
      <c r="H5509" s="134">
        <f>Systematic[[#This Row],[SampleVariableLabel]]+100*Systematic[[#This Row],[State]]</f>
        <v>15010206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15</v>
      </c>
      <c r="B5510" s="1">
        <f t="shared" si="259"/>
        <v>1</v>
      </c>
      <c r="C5510" s="1">
        <f>IF(Systematic[[#This Row],[VariableIndex]]&gt;1,C5509,IF(C5509+1=StepsPerSubsample,0,C5509+1))</f>
        <v>2</v>
      </c>
      <c r="D5510" s="1">
        <f t="shared" si="260"/>
        <v>7</v>
      </c>
      <c r="E5510" s="1" t="str">
        <f>INDEX(Protocol[Mark],MATCH(C5510,Protocol[Step],0))</f>
        <v>3Omy</v>
      </c>
      <c r="F5510" s="151" t="str">
        <f>INDEX(Variables[Variable],MATCH(Systematic[[#This Row],[VariableIndex]],Variables[Index],0))</f>
        <v>FCR (mt: ROX-corr.)</v>
      </c>
      <c r="G5510" s="134">
        <f>Systematic[[#This Row],[Sample]]*1000000+Systematic[[#This Row],[SubSample]]*10000+Systematic[[#This Row],[VariableIndex]]</f>
        <v>15010007</v>
      </c>
      <c r="H5510" s="134">
        <f>Systematic[[#This Row],[SampleVariableLabel]]+100*Systematic[[#This Row],[State]]</f>
        <v>15010207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15</v>
      </c>
      <c r="B5511" s="1">
        <f t="shared" si="259"/>
        <v>1</v>
      </c>
      <c r="C5511" s="1">
        <f>IF(Systematic[[#This Row],[VariableIndex]]&gt;1,C5510,IF(C5510+1=StepsPerSubsample,0,C5510+1))</f>
        <v>3</v>
      </c>
      <c r="D5511" s="1">
        <f t="shared" si="260"/>
        <v>1</v>
      </c>
      <c r="E5511" s="1" t="str">
        <f>INDEX(Protocol[Mark],MATCH(C5511,Protocol[Step],0))</f>
        <v>4U</v>
      </c>
      <c r="F5511" s="151" t="str">
        <f>INDEX(Variables[Variable],MATCH(Systematic[[#This Row],[VariableIndex]],Variables[Index],0))</f>
        <v>O2 concentration</v>
      </c>
      <c r="G5511" s="134">
        <f>Systematic[[#This Row],[Sample]]*1000000+Systematic[[#This Row],[SubSample]]*10000+Systematic[[#This Row],[VariableIndex]]</f>
        <v>15010001</v>
      </c>
      <c r="H5511" s="134">
        <f>Systematic[[#This Row],[SampleVariableLabel]]+100*Systematic[[#This Row],[State]]</f>
        <v>15010301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15</v>
      </c>
      <c r="B5512" s="1">
        <f t="shared" si="259"/>
        <v>1</v>
      </c>
      <c r="C5512" s="1">
        <f>IF(Systematic[[#This Row],[VariableIndex]]&gt;1,C5511,IF(C5511+1=StepsPerSubsample,0,C5511+1))</f>
        <v>3</v>
      </c>
      <c r="D5512" s="1">
        <f t="shared" si="260"/>
        <v>2</v>
      </c>
      <c r="E5512" s="1" t="str">
        <f>INDEX(Protocol[Mark],MATCH(C5512,Protocol[Step],0))</f>
        <v>4U</v>
      </c>
      <c r="F5512" s="151" t="str">
        <f>INDEX(Variables[Variable],MATCH(Systematic[[#This Row],[VariableIndex]],Variables[Index],0))</f>
        <v>O2 flux per volume</v>
      </c>
      <c r="G5512" s="134">
        <f>Systematic[[#This Row],[Sample]]*1000000+Systematic[[#This Row],[SubSample]]*10000+Systematic[[#This Row],[VariableIndex]]</f>
        <v>15010002</v>
      </c>
      <c r="H5512" s="134">
        <f>Systematic[[#This Row],[SampleVariableLabel]]+100*Systematic[[#This Row],[State]]</f>
        <v>15010302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15</v>
      </c>
      <c r="B5513" s="1">
        <f t="shared" si="259"/>
        <v>1</v>
      </c>
      <c r="C5513" s="1">
        <f>IF(Systematic[[#This Row],[VariableIndex]]&gt;1,C5512,IF(C5512+1=StepsPerSubsample,0,C5512+1))</f>
        <v>3</v>
      </c>
      <c r="D5513" s="1">
        <f t="shared" si="260"/>
        <v>3</v>
      </c>
      <c r="E5513" s="1" t="str">
        <f>INDEX(Protocol[Mark],MATCH(C5513,Protocol[Step],0))</f>
        <v>4U</v>
      </c>
      <c r="F5513" s="151" t="str">
        <f>INDEX(Variables[Variable],MATCH(Systematic[[#This Row],[VariableIndex]],Variables[Index],0))</f>
        <v>Specific flux</v>
      </c>
      <c r="G5513" s="134">
        <f>Systematic[[#This Row],[Sample]]*1000000+Systematic[[#This Row],[SubSample]]*10000+Systematic[[#This Row],[VariableIndex]]</f>
        <v>15010003</v>
      </c>
      <c r="H5513" s="134">
        <f>Systematic[[#This Row],[SampleVariableLabel]]+100*Systematic[[#This Row],[State]]</f>
        <v>15010303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15</v>
      </c>
      <c r="B5514" s="1">
        <f t="shared" si="259"/>
        <v>1</v>
      </c>
      <c r="C5514" s="1">
        <f>IF(Systematic[[#This Row],[VariableIndex]]&gt;1,C5513,IF(C5513+1=StepsPerSubsample,0,C5513+1))</f>
        <v>3</v>
      </c>
      <c r="D5514" s="1">
        <f t="shared" si="260"/>
        <v>4</v>
      </c>
      <c r="E5514" s="1" t="str">
        <f>INDEX(Protocol[Mark],MATCH(C5514,Protocol[Step],0))</f>
        <v>4U</v>
      </c>
      <c r="F5514" s="151" t="str">
        <f>INDEX(Variables[Variable],MATCH(Systematic[[#This Row],[VariableIndex]],Variables[Index],0))</f>
        <v>Flux control ratio</v>
      </c>
      <c r="G5514" s="134">
        <f>Systematic[[#This Row],[Sample]]*1000000+Systematic[[#This Row],[SubSample]]*10000+Systematic[[#This Row],[VariableIndex]]</f>
        <v>15010004</v>
      </c>
      <c r="H5514" s="134">
        <f>Systematic[[#This Row],[SampleVariableLabel]]+100*Systematic[[#This Row],[State]]</f>
        <v>15010304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15</v>
      </c>
      <c r="B5515" s="1">
        <f t="shared" si="259"/>
        <v>1</v>
      </c>
      <c r="C5515" s="1">
        <f>IF(Systematic[[#This Row],[VariableIndex]]&gt;1,C5514,IF(C5514+1=StepsPerSubsample,0,C5514+1))</f>
        <v>3</v>
      </c>
      <c r="D5515" s="1">
        <f t="shared" si="260"/>
        <v>5</v>
      </c>
      <c r="E5515" s="1" t="str">
        <f>INDEX(Protocol[Mark],MATCH(C5515,Protocol[Step],0))</f>
        <v>4U</v>
      </c>
      <c r="F5515" s="151" t="str">
        <f>INDEX(Variables[Variable],MATCH(Systematic[[#This Row],[VariableIndex]],Variables[Index],0))</f>
        <v>Specific flux (mt)</v>
      </c>
      <c r="G5515" s="134">
        <f>Systematic[[#This Row],[Sample]]*1000000+Systematic[[#This Row],[SubSample]]*10000+Systematic[[#This Row],[VariableIndex]]</f>
        <v>15010005</v>
      </c>
      <c r="H5515" s="134">
        <f>Systematic[[#This Row],[SampleVariableLabel]]+100*Systematic[[#This Row],[State]]</f>
        <v>15010305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15</v>
      </c>
      <c r="B5516" s="1">
        <f t="shared" si="259"/>
        <v>1</v>
      </c>
      <c r="C5516" s="1">
        <f>IF(Systematic[[#This Row],[VariableIndex]]&gt;1,C5515,IF(C5515+1=StepsPerSubsample,0,C5515+1))</f>
        <v>3</v>
      </c>
      <c r="D5516" s="1">
        <f t="shared" si="260"/>
        <v>6</v>
      </c>
      <c r="E5516" s="1" t="str">
        <f>INDEX(Protocol[Mark],MATCH(C5516,Protocol[Step],0))</f>
        <v>4U</v>
      </c>
      <c r="F5516" s="151" t="str">
        <f>INDEX(Variables[Variable],MATCH(Systematic[[#This Row],[VariableIndex]],Variables[Index],0))</f>
        <v>FCR (mt: ROX-corr.)</v>
      </c>
      <c r="G5516" s="134">
        <f>Systematic[[#This Row],[Sample]]*1000000+Systematic[[#This Row],[SubSample]]*10000+Systematic[[#This Row],[VariableIndex]]</f>
        <v>15010006</v>
      </c>
      <c r="H5516" s="134">
        <f>Systematic[[#This Row],[SampleVariableLabel]]+100*Systematic[[#This Row],[State]]</f>
        <v>15010306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15</v>
      </c>
      <c r="B5517" s="1">
        <f t="shared" si="259"/>
        <v>1</v>
      </c>
      <c r="C5517" s="1">
        <f>IF(Systematic[[#This Row],[VariableIndex]]&gt;1,C5516,IF(C5516+1=StepsPerSubsample,0,C5516+1))</f>
        <v>3</v>
      </c>
      <c r="D5517" s="1">
        <f t="shared" si="260"/>
        <v>7</v>
      </c>
      <c r="E5517" s="1" t="str">
        <f>INDEX(Protocol[Mark],MATCH(C5517,Protocol[Step],0))</f>
        <v>4U</v>
      </c>
      <c r="F5517" s="151" t="str">
        <f>INDEX(Variables[Variable],MATCH(Systematic[[#This Row],[VariableIndex]],Variables[Index],0))</f>
        <v>FCR (mt: ROX-corr.)</v>
      </c>
      <c r="G5517" s="134">
        <f>Systematic[[#This Row],[Sample]]*1000000+Systematic[[#This Row],[SubSample]]*10000+Systematic[[#This Row],[VariableIndex]]</f>
        <v>15010007</v>
      </c>
      <c r="H5517" s="134">
        <f>Systematic[[#This Row],[SampleVariableLabel]]+100*Systematic[[#This Row],[State]]</f>
        <v>15010307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15</v>
      </c>
      <c r="B5518" s="1">
        <f t="shared" si="259"/>
        <v>1</v>
      </c>
      <c r="C5518" s="1">
        <f>IF(Systematic[[#This Row],[VariableIndex]]&gt;1,C5517,IF(C5517+1=StepsPerSubsample,0,C5517+1))</f>
        <v>4</v>
      </c>
      <c r="D5518" s="1">
        <f t="shared" si="260"/>
        <v>1</v>
      </c>
      <c r="E5518" s="1" t="str">
        <f>INDEX(Protocol[Mark],MATCH(C5518,Protocol[Step],0))</f>
        <v>5Glc</v>
      </c>
      <c r="F5518" s="151" t="str">
        <f>INDEX(Variables[Variable],MATCH(Systematic[[#This Row],[VariableIndex]],Variables[Index],0))</f>
        <v>O2 concentration</v>
      </c>
      <c r="G5518" s="134">
        <f>Systematic[[#This Row],[Sample]]*1000000+Systematic[[#This Row],[SubSample]]*10000+Systematic[[#This Row],[VariableIndex]]</f>
        <v>15010001</v>
      </c>
      <c r="H5518" s="134">
        <f>Systematic[[#This Row],[SampleVariableLabel]]+100*Systematic[[#This Row],[State]]</f>
        <v>15010401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15</v>
      </c>
      <c r="B5519" s="1">
        <f t="shared" si="259"/>
        <v>1</v>
      </c>
      <c r="C5519" s="1">
        <f>IF(Systematic[[#This Row],[VariableIndex]]&gt;1,C5518,IF(C5518+1=StepsPerSubsample,0,C5518+1))</f>
        <v>4</v>
      </c>
      <c r="D5519" s="1">
        <f t="shared" si="260"/>
        <v>2</v>
      </c>
      <c r="E5519" s="1" t="str">
        <f>INDEX(Protocol[Mark],MATCH(C5519,Protocol[Step],0))</f>
        <v>5Glc</v>
      </c>
      <c r="F5519" s="151" t="str">
        <f>INDEX(Variables[Variable],MATCH(Systematic[[#This Row],[VariableIndex]],Variables[Index],0))</f>
        <v>O2 flux per volume</v>
      </c>
      <c r="G5519" s="134">
        <f>Systematic[[#This Row],[Sample]]*1000000+Systematic[[#This Row],[SubSample]]*10000+Systematic[[#This Row],[VariableIndex]]</f>
        <v>15010002</v>
      </c>
      <c r="H5519" s="134">
        <f>Systematic[[#This Row],[SampleVariableLabel]]+100*Systematic[[#This Row],[State]]</f>
        <v>15010402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15</v>
      </c>
      <c r="B5520" s="1">
        <f t="shared" si="259"/>
        <v>1</v>
      </c>
      <c r="C5520" s="1">
        <f>IF(Systematic[[#This Row],[VariableIndex]]&gt;1,C5519,IF(C5519+1=StepsPerSubsample,0,C5519+1))</f>
        <v>4</v>
      </c>
      <c r="D5520" s="1">
        <f t="shared" si="260"/>
        <v>3</v>
      </c>
      <c r="E5520" s="1" t="str">
        <f>INDEX(Protocol[Mark],MATCH(C5520,Protocol[Step],0))</f>
        <v>5Glc</v>
      </c>
      <c r="F5520" s="151" t="str">
        <f>INDEX(Variables[Variable],MATCH(Systematic[[#This Row],[VariableIndex]],Variables[Index],0))</f>
        <v>Specific flux</v>
      </c>
      <c r="G5520" s="134">
        <f>Systematic[[#This Row],[Sample]]*1000000+Systematic[[#This Row],[SubSample]]*10000+Systematic[[#This Row],[VariableIndex]]</f>
        <v>15010003</v>
      </c>
      <c r="H5520" s="134">
        <f>Systematic[[#This Row],[SampleVariableLabel]]+100*Systematic[[#This Row],[State]]</f>
        <v>15010403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15</v>
      </c>
      <c r="B5521" s="1">
        <f t="shared" si="259"/>
        <v>1</v>
      </c>
      <c r="C5521" s="1">
        <f>IF(Systematic[[#This Row],[VariableIndex]]&gt;1,C5520,IF(C5520+1=StepsPerSubsample,0,C5520+1))</f>
        <v>4</v>
      </c>
      <c r="D5521" s="1">
        <f t="shared" si="260"/>
        <v>4</v>
      </c>
      <c r="E5521" s="1" t="str">
        <f>INDEX(Protocol[Mark],MATCH(C5521,Protocol[Step],0))</f>
        <v>5Glc</v>
      </c>
      <c r="F5521" s="151" t="str">
        <f>INDEX(Variables[Variable],MATCH(Systematic[[#This Row],[VariableIndex]],Variables[Index],0))</f>
        <v>Flux control ratio</v>
      </c>
      <c r="G5521" s="134">
        <f>Systematic[[#This Row],[Sample]]*1000000+Systematic[[#This Row],[SubSample]]*10000+Systematic[[#This Row],[VariableIndex]]</f>
        <v>15010004</v>
      </c>
      <c r="H5521" s="134">
        <f>Systematic[[#This Row],[SampleVariableLabel]]+100*Systematic[[#This Row],[State]]</f>
        <v>15010404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15</v>
      </c>
      <c r="B5522" s="1">
        <f t="shared" si="259"/>
        <v>1</v>
      </c>
      <c r="C5522" s="1">
        <f>IF(Systematic[[#This Row],[VariableIndex]]&gt;1,C5521,IF(C5521+1=StepsPerSubsample,0,C5521+1))</f>
        <v>4</v>
      </c>
      <c r="D5522" s="1">
        <f t="shared" si="260"/>
        <v>5</v>
      </c>
      <c r="E5522" s="1" t="str">
        <f>INDEX(Protocol[Mark],MATCH(C5522,Protocol[Step],0))</f>
        <v>5Glc</v>
      </c>
      <c r="F5522" s="151" t="str">
        <f>INDEX(Variables[Variable],MATCH(Systematic[[#This Row],[VariableIndex]],Variables[Index],0))</f>
        <v>Specific flux (mt)</v>
      </c>
      <c r="G5522" s="134">
        <f>Systematic[[#This Row],[Sample]]*1000000+Systematic[[#This Row],[SubSample]]*10000+Systematic[[#This Row],[VariableIndex]]</f>
        <v>15010005</v>
      </c>
      <c r="H5522" s="134">
        <f>Systematic[[#This Row],[SampleVariableLabel]]+100*Systematic[[#This Row],[State]]</f>
        <v>15010405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15</v>
      </c>
      <c r="B5523" s="1">
        <f t="shared" si="259"/>
        <v>1</v>
      </c>
      <c r="C5523" s="1">
        <f>IF(Systematic[[#This Row],[VariableIndex]]&gt;1,C5522,IF(C5522+1=StepsPerSubsample,0,C5522+1))</f>
        <v>4</v>
      </c>
      <c r="D5523" s="1">
        <f t="shared" si="260"/>
        <v>6</v>
      </c>
      <c r="E5523" s="1" t="str">
        <f>INDEX(Protocol[Mark],MATCH(C5523,Protocol[Step],0))</f>
        <v>5Glc</v>
      </c>
      <c r="F5523" s="151" t="str">
        <f>INDEX(Variables[Variable],MATCH(Systematic[[#This Row],[VariableIndex]],Variables[Index],0))</f>
        <v>FCR (mt: ROX-corr.)</v>
      </c>
      <c r="G5523" s="134">
        <f>Systematic[[#This Row],[Sample]]*1000000+Systematic[[#This Row],[SubSample]]*10000+Systematic[[#This Row],[VariableIndex]]</f>
        <v>15010006</v>
      </c>
      <c r="H5523" s="134">
        <f>Systematic[[#This Row],[SampleVariableLabel]]+100*Systematic[[#This Row],[State]]</f>
        <v>15010406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15</v>
      </c>
      <c r="B5524" s="1">
        <f t="shared" si="259"/>
        <v>1</v>
      </c>
      <c r="C5524" s="1">
        <f>IF(Systematic[[#This Row],[VariableIndex]]&gt;1,C5523,IF(C5523+1=StepsPerSubsample,0,C5523+1))</f>
        <v>4</v>
      </c>
      <c r="D5524" s="1">
        <f t="shared" si="260"/>
        <v>7</v>
      </c>
      <c r="E5524" s="1" t="str">
        <f>INDEX(Protocol[Mark],MATCH(C5524,Protocol[Step],0))</f>
        <v>5Glc</v>
      </c>
      <c r="F5524" s="151" t="str">
        <f>INDEX(Variables[Variable],MATCH(Systematic[[#This Row],[VariableIndex]],Variables[Index],0))</f>
        <v>FCR (mt: ROX-corr.)</v>
      </c>
      <c r="G5524" s="134">
        <f>Systematic[[#This Row],[Sample]]*1000000+Systematic[[#This Row],[SubSample]]*10000+Systematic[[#This Row],[VariableIndex]]</f>
        <v>15010007</v>
      </c>
      <c r="H5524" s="134">
        <f>Systematic[[#This Row],[SampleVariableLabel]]+100*Systematic[[#This Row],[State]]</f>
        <v>15010407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15</v>
      </c>
      <c r="B5525" s="1">
        <f t="shared" si="259"/>
        <v>1</v>
      </c>
      <c r="C5525" s="1">
        <f>IF(Systematic[[#This Row],[VariableIndex]]&gt;1,C5524,IF(C5524+1=StepsPerSubsample,0,C5524+1))</f>
        <v>5</v>
      </c>
      <c r="D5525" s="1">
        <f t="shared" si="260"/>
        <v>1</v>
      </c>
      <c r="E5525" s="1" t="str">
        <f>INDEX(Protocol[Mark],MATCH(C5525,Protocol[Step],0))</f>
        <v>6M2</v>
      </c>
      <c r="F5525" s="151" t="str">
        <f>INDEX(Variables[Variable],MATCH(Systematic[[#This Row],[VariableIndex]],Variables[Index],0))</f>
        <v>O2 concentration</v>
      </c>
      <c r="G5525" s="134">
        <f>Systematic[[#This Row],[Sample]]*1000000+Systematic[[#This Row],[SubSample]]*10000+Systematic[[#This Row],[VariableIndex]]</f>
        <v>15010001</v>
      </c>
      <c r="H5525" s="134">
        <f>Systematic[[#This Row],[SampleVariableLabel]]+100*Systematic[[#This Row],[State]]</f>
        <v>15010501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15</v>
      </c>
      <c r="B5526" s="1">
        <f t="shared" si="259"/>
        <v>1</v>
      </c>
      <c r="C5526" s="1">
        <f>IF(Systematic[[#This Row],[VariableIndex]]&gt;1,C5525,IF(C5525+1=StepsPerSubsample,0,C5525+1))</f>
        <v>5</v>
      </c>
      <c r="D5526" s="1">
        <f t="shared" si="260"/>
        <v>2</v>
      </c>
      <c r="E5526" s="1" t="str">
        <f>INDEX(Protocol[Mark],MATCH(C5526,Protocol[Step],0))</f>
        <v>6M2</v>
      </c>
      <c r="F5526" s="151" t="str">
        <f>INDEX(Variables[Variable],MATCH(Systematic[[#This Row],[VariableIndex]],Variables[Index],0))</f>
        <v>O2 flux per volume</v>
      </c>
      <c r="G5526" s="134">
        <f>Systematic[[#This Row],[Sample]]*1000000+Systematic[[#This Row],[SubSample]]*10000+Systematic[[#This Row],[VariableIndex]]</f>
        <v>15010002</v>
      </c>
      <c r="H5526" s="134">
        <f>Systematic[[#This Row],[SampleVariableLabel]]+100*Systematic[[#This Row],[State]]</f>
        <v>15010502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15</v>
      </c>
      <c r="B5527" s="1">
        <f t="shared" si="259"/>
        <v>1</v>
      </c>
      <c r="C5527" s="1">
        <f>IF(Systematic[[#This Row],[VariableIndex]]&gt;1,C5526,IF(C5526+1=StepsPerSubsample,0,C5526+1))</f>
        <v>5</v>
      </c>
      <c r="D5527" s="1">
        <f t="shared" si="260"/>
        <v>3</v>
      </c>
      <c r="E5527" s="1" t="str">
        <f>INDEX(Protocol[Mark],MATCH(C5527,Protocol[Step],0))</f>
        <v>6M2</v>
      </c>
      <c r="F5527" s="151" t="str">
        <f>INDEX(Variables[Variable],MATCH(Systematic[[#This Row],[VariableIndex]],Variables[Index],0))</f>
        <v>Specific flux</v>
      </c>
      <c r="G5527" s="134">
        <f>Systematic[[#This Row],[Sample]]*1000000+Systematic[[#This Row],[SubSample]]*10000+Systematic[[#This Row],[VariableIndex]]</f>
        <v>15010003</v>
      </c>
      <c r="H5527" s="134">
        <f>Systematic[[#This Row],[SampleVariableLabel]]+100*Systematic[[#This Row],[State]]</f>
        <v>15010503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15</v>
      </c>
      <c r="B5528" s="1">
        <f t="shared" si="259"/>
        <v>1</v>
      </c>
      <c r="C5528" s="1">
        <f>IF(Systematic[[#This Row],[VariableIndex]]&gt;1,C5527,IF(C5527+1=StepsPerSubsample,0,C5527+1))</f>
        <v>5</v>
      </c>
      <c r="D5528" s="1">
        <f t="shared" si="260"/>
        <v>4</v>
      </c>
      <c r="E5528" s="1" t="str">
        <f>INDEX(Protocol[Mark],MATCH(C5528,Protocol[Step],0))</f>
        <v>6M2</v>
      </c>
      <c r="F5528" s="151" t="str">
        <f>INDEX(Variables[Variable],MATCH(Systematic[[#This Row],[VariableIndex]],Variables[Index],0))</f>
        <v>Flux control ratio</v>
      </c>
      <c r="G5528" s="134">
        <f>Systematic[[#This Row],[Sample]]*1000000+Systematic[[#This Row],[SubSample]]*10000+Systematic[[#This Row],[VariableIndex]]</f>
        <v>15010004</v>
      </c>
      <c r="H5528" s="134">
        <f>Systematic[[#This Row],[SampleVariableLabel]]+100*Systematic[[#This Row],[State]]</f>
        <v>15010504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15</v>
      </c>
      <c r="B5529" s="1">
        <f t="shared" si="259"/>
        <v>1</v>
      </c>
      <c r="C5529" s="1">
        <f>IF(Systematic[[#This Row],[VariableIndex]]&gt;1,C5528,IF(C5528+1=StepsPerSubsample,0,C5528+1))</f>
        <v>5</v>
      </c>
      <c r="D5529" s="1">
        <f t="shared" si="260"/>
        <v>5</v>
      </c>
      <c r="E5529" s="1" t="str">
        <f>INDEX(Protocol[Mark],MATCH(C5529,Protocol[Step],0))</f>
        <v>6M2</v>
      </c>
      <c r="F5529" s="151" t="str">
        <f>INDEX(Variables[Variable],MATCH(Systematic[[#This Row],[VariableIndex]],Variables[Index],0))</f>
        <v>Specific flux (mt)</v>
      </c>
      <c r="G5529" s="134">
        <f>Systematic[[#This Row],[Sample]]*1000000+Systematic[[#This Row],[SubSample]]*10000+Systematic[[#This Row],[VariableIndex]]</f>
        <v>15010005</v>
      </c>
      <c r="H5529" s="134">
        <f>Systematic[[#This Row],[SampleVariableLabel]]+100*Systematic[[#This Row],[State]]</f>
        <v>15010505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15</v>
      </c>
      <c r="B5530" s="1">
        <f t="shared" si="259"/>
        <v>1</v>
      </c>
      <c r="C5530" s="1">
        <f>IF(Systematic[[#This Row],[VariableIndex]]&gt;1,C5529,IF(C5529+1=StepsPerSubsample,0,C5529+1))</f>
        <v>5</v>
      </c>
      <c r="D5530" s="1">
        <f t="shared" si="260"/>
        <v>6</v>
      </c>
      <c r="E5530" s="1" t="str">
        <f>INDEX(Protocol[Mark],MATCH(C5530,Protocol[Step],0))</f>
        <v>6M2</v>
      </c>
      <c r="F5530" s="151" t="str">
        <f>INDEX(Variables[Variable],MATCH(Systematic[[#This Row],[VariableIndex]],Variables[Index],0))</f>
        <v>FCR (mt: ROX-corr.)</v>
      </c>
      <c r="G5530" s="134">
        <f>Systematic[[#This Row],[Sample]]*1000000+Systematic[[#This Row],[SubSample]]*10000+Systematic[[#This Row],[VariableIndex]]</f>
        <v>15010006</v>
      </c>
      <c r="H5530" s="134">
        <f>Systematic[[#This Row],[SampleVariableLabel]]+100*Systematic[[#This Row],[State]]</f>
        <v>15010506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15</v>
      </c>
      <c r="B5531" s="1">
        <f t="shared" si="259"/>
        <v>1</v>
      </c>
      <c r="C5531" s="1">
        <f>IF(Systematic[[#This Row],[VariableIndex]]&gt;1,C5530,IF(C5530+1=StepsPerSubsample,0,C5530+1))</f>
        <v>5</v>
      </c>
      <c r="D5531" s="1">
        <f t="shared" si="260"/>
        <v>7</v>
      </c>
      <c r="E5531" s="1" t="str">
        <f>INDEX(Protocol[Mark],MATCH(C5531,Protocol[Step],0))</f>
        <v>6M2</v>
      </c>
      <c r="F5531" s="151" t="str">
        <f>INDEX(Variables[Variable],MATCH(Systematic[[#This Row],[VariableIndex]],Variables[Index],0))</f>
        <v>FCR (mt: ROX-corr.)</v>
      </c>
      <c r="G5531" s="134">
        <f>Systematic[[#This Row],[Sample]]*1000000+Systematic[[#This Row],[SubSample]]*10000+Systematic[[#This Row],[VariableIndex]]</f>
        <v>15010007</v>
      </c>
      <c r="H5531" s="134">
        <f>Systematic[[#This Row],[SampleVariableLabel]]+100*Systematic[[#This Row],[State]]</f>
        <v>15010507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15</v>
      </c>
      <c r="B5532" s="1">
        <f t="shared" si="259"/>
        <v>1</v>
      </c>
      <c r="C5532" s="1">
        <f>IF(Systematic[[#This Row],[VariableIndex]]&gt;1,C5531,IF(C5531+1=StepsPerSubsample,0,C5531+1))</f>
        <v>6</v>
      </c>
      <c r="D5532" s="1">
        <f t="shared" si="260"/>
        <v>1</v>
      </c>
      <c r="E5532" s="1" t="str">
        <f>INDEX(Protocol[Mark],MATCH(C5532,Protocol[Step],0))</f>
        <v>7Rot</v>
      </c>
      <c r="F5532" s="151" t="str">
        <f>INDEX(Variables[Variable],MATCH(Systematic[[#This Row],[VariableIndex]],Variables[Index],0))</f>
        <v>O2 concentration</v>
      </c>
      <c r="G5532" s="134">
        <f>Systematic[[#This Row],[Sample]]*1000000+Systematic[[#This Row],[SubSample]]*10000+Systematic[[#This Row],[VariableIndex]]</f>
        <v>15010001</v>
      </c>
      <c r="H5532" s="134">
        <f>Systematic[[#This Row],[SampleVariableLabel]]+100*Systematic[[#This Row],[State]]</f>
        <v>15010601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15</v>
      </c>
      <c r="B5533" s="1">
        <f t="shared" si="259"/>
        <v>1</v>
      </c>
      <c r="C5533" s="1">
        <f>IF(Systematic[[#This Row],[VariableIndex]]&gt;1,C5532,IF(C5532+1=StepsPerSubsample,0,C5532+1))</f>
        <v>6</v>
      </c>
      <c r="D5533" s="1">
        <f t="shared" si="260"/>
        <v>2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O2 flux per volume</v>
      </c>
      <c r="G5533" s="134">
        <f>Systematic[[#This Row],[Sample]]*1000000+Systematic[[#This Row],[SubSample]]*10000+Systematic[[#This Row],[VariableIndex]]</f>
        <v>15010002</v>
      </c>
      <c r="H5533" s="134">
        <f>Systematic[[#This Row],[SampleVariableLabel]]+100*Systematic[[#This Row],[State]]</f>
        <v>15010602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15</v>
      </c>
      <c r="B5534" s="1">
        <f t="shared" si="259"/>
        <v>1</v>
      </c>
      <c r="C5534" s="1">
        <f>IF(Systematic[[#This Row],[VariableIndex]]&gt;1,C5533,IF(C5533+1=StepsPerSubsample,0,C5533+1))</f>
        <v>6</v>
      </c>
      <c r="D5534" s="1">
        <f t="shared" si="260"/>
        <v>3</v>
      </c>
      <c r="E5534" s="1" t="str">
        <f>INDEX(Protocol[Mark],MATCH(C5534,Protocol[Step],0))</f>
        <v>7Rot</v>
      </c>
      <c r="F5534" s="151" t="str">
        <f>INDEX(Variables[Variable],MATCH(Systematic[[#This Row],[VariableIndex]],Variables[Index],0))</f>
        <v>Specific flux</v>
      </c>
      <c r="G5534" s="134">
        <f>Systematic[[#This Row],[Sample]]*1000000+Systematic[[#This Row],[SubSample]]*10000+Systematic[[#This Row],[VariableIndex]]</f>
        <v>15010003</v>
      </c>
      <c r="H5534" s="134">
        <f>Systematic[[#This Row],[SampleVariableLabel]]+100*Systematic[[#This Row],[State]]</f>
        <v>15010603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15</v>
      </c>
      <c r="B5535" s="1">
        <f t="shared" si="259"/>
        <v>1</v>
      </c>
      <c r="C5535" s="1">
        <f>IF(Systematic[[#This Row],[VariableIndex]]&gt;1,C5534,IF(C5534+1=StepsPerSubsample,0,C5534+1))</f>
        <v>6</v>
      </c>
      <c r="D5535" s="1">
        <f t="shared" si="260"/>
        <v>4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Flux control ratio</v>
      </c>
      <c r="G5535" s="134">
        <f>Systematic[[#This Row],[Sample]]*1000000+Systematic[[#This Row],[SubSample]]*10000+Systematic[[#This Row],[VariableIndex]]</f>
        <v>15010004</v>
      </c>
      <c r="H5535" s="134">
        <f>Systematic[[#This Row],[SampleVariableLabel]]+100*Systematic[[#This Row],[State]]</f>
        <v>15010604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15</v>
      </c>
      <c r="B5536" s="1">
        <f t="shared" si="259"/>
        <v>1</v>
      </c>
      <c r="C5536" s="1">
        <f>IF(Systematic[[#This Row],[VariableIndex]]&gt;1,C5535,IF(C5535+1=StepsPerSubsample,0,C5535+1))</f>
        <v>6</v>
      </c>
      <c r="D5536" s="1">
        <f t="shared" si="260"/>
        <v>5</v>
      </c>
      <c r="E5536" s="1" t="str">
        <f>INDEX(Protocol[Mark],MATCH(C5536,Protocol[Step],0))</f>
        <v>7Rot</v>
      </c>
      <c r="F5536" s="151" t="str">
        <f>INDEX(Variables[Variable],MATCH(Systematic[[#This Row],[VariableIndex]],Variables[Index],0))</f>
        <v>Specific flux (mt)</v>
      </c>
      <c r="G5536" s="134">
        <f>Systematic[[#This Row],[Sample]]*1000000+Systematic[[#This Row],[SubSample]]*10000+Systematic[[#This Row],[VariableIndex]]</f>
        <v>15010005</v>
      </c>
      <c r="H5536" s="134">
        <f>Systematic[[#This Row],[SampleVariableLabel]]+100*Systematic[[#This Row],[State]]</f>
        <v>15010605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15</v>
      </c>
      <c r="B5537" s="1">
        <f t="shared" si="259"/>
        <v>1</v>
      </c>
      <c r="C5537" s="1">
        <f>IF(Systematic[[#This Row],[VariableIndex]]&gt;1,C5536,IF(C5536+1=StepsPerSubsample,0,C5536+1))</f>
        <v>6</v>
      </c>
      <c r="D5537" s="1">
        <f t="shared" si="260"/>
        <v>6</v>
      </c>
      <c r="E5537" s="1" t="str">
        <f>INDEX(Protocol[Mark],MATCH(C5537,Protocol[Step],0))</f>
        <v>7Rot</v>
      </c>
      <c r="F5537" s="151" t="str">
        <f>INDEX(Variables[Variable],MATCH(Systematic[[#This Row],[VariableIndex]],Variables[Index],0))</f>
        <v>FCR (mt: ROX-corr.)</v>
      </c>
      <c r="G5537" s="134">
        <f>Systematic[[#This Row],[Sample]]*1000000+Systematic[[#This Row],[SubSample]]*10000+Systematic[[#This Row],[VariableIndex]]</f>
        <v>15010006</v>
      </c>
      <c r="H5537" s="134">
        <f>Systematic[[#This Row],[SampleVariableLabel]]+100*Systematic[[#This Row],[State]]</f>
        <v>15010606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15</v>
      </c>
      <c r="B5538" s="1">
        <f t="shared" si="259"/>
        <v>1</v>
      </c>
      <c r="C5538" s="1">
        <f>IF(Systematic[[#This Row],[VariableIndex]]&gt;1,C5537,IF(C5537+1=StepsPerSubsample,0,C5537+1))</f>
        <v>6</v>
      </c>
      <c r="D5538" s="1">
        <f t="shared" si="260"/>
        <v>7</v>
      </c>
      <c r="E5538" s="1" t="str">
        <f>INDEX(Protocol[Mark],MATCH(C5538,Protocol[Step],0))</f>
        <v>7Rot</v>
      </c>
      <c r="F5538" s="151" t="str">
        <f>INDEX(Variables[Variable],MATCH(Systematic[[#This Row],[VariableIndex]],Variables[Index],0))</f>
        <v>FCR (mt: ROX-corr.)</v>
      </c>
      <c r="G5538" s="134">
        <f>Systematic[[#This Row],[Sample]]*1000000+Systematic[[#This Row],[SubSample]]*10000+Systematic[[#This Row],[VariableIndex]]</f>
        <v>15010007</v>
      </c>
      <c r="H5538" s="134">
        <f>Systematic[[#This Row],[SampleVariableLabel]]+100*Systematic[[#This Row],[State]]</f>
        <v>15010607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15</v>
      </c>
      <c r="B5539" s="1">
        <f t="shared" si="259"/>
        <v>1</v>
      </c>
      <c r="C5539" s="1">
        <f>IF(Systematic[[#This Row],[VariableIndex]]&gt;1,C5538,IF(C5538+1=StepsPerSubsample,0,C5538+1))</f>
        <v>7</v>
      </c>
      <c r="D5539" s="1">
        <f t="shared" si="260"/>
        <v>1</v>
      </c>
      <c r="E5539" s="1" t="str">
        <f>INDEX(Protocol[Mark],MATCH(C5539,Protocol[Step],0))</f>
        <v>8S</v>
      </c>
      <c r="F5539" s="151" t="str">
        <f>INDEX(Variables[Variable],MATCH(Systematic[[#This Row],[VariableIndex]],Variables[Index],0))</f>
        <v>O2 concentration</v>
      </c>
      <c r="G5539" s="134">
        <f>Systematic[[#This Row],[Sample]]*1000000+Systematic[[#This Row],[SubSample]]*10000+Systematic[[#This Row],[VariableIndex]]</f>
        <v>15010001</v>
      </c>
      <c r="H5539" s="134">
        <f>Systematic[[#This Row],[SampleVariableLabel]]+100*Systematic[[#This Row],[State]]</f>
        <v>15010701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15</v>
      </c>
      <c r="B5540" s="1">
        <f t="shared" si="259"/>
        <v>1</v>
      </c>
      <c r="C5540" s="1">
        <f>IF(Systematic[[#This Row],[VariableIndex]]&gt;1,C5539,IF(C5539+1=StepsPerSubsample,0,C5539+1))</f>
        <v>7</v>
      </c>
      <c r="D5540" s="1">
        <f t="shared" si="260"/>
        <v>2</v>
      </c>
      <c r="E5540" s="1" t="str">
        <f>INDEX(Protocol[Mark],MATCH(C5540,Protocol[Step],0))</f>
        <v>8S</v>
      </c>
      <c r="F5540" s="151" t="str">
        <f>INDEX(Variables[Variable],MATCH(Systematic[[#This Row],[VariableIndex]],Variables[Index],0))</f>
        <v>O2 flux per volume</v>
      </c>
      <c r="G5540" s="134">
        <f>Systematic[[#This Row],[Sample]]*1000000+Systematic[[#This Row],[SubSample]]*10000+Systematic[[#This Row],[VariableIndex]]</f>
        <v>15010002</v>
      </c>
      <c r="H5540" s="134">
        <f>Systematic[[#This Row],[SampleVariableLabel]]+100*Systematic[[#This Row],[State]]</f>
        <v>15010702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15</v>
      </c>
      <c r="B5541" s="1">
        <f t="shared" si="259"/>
        <v>1</v>
      </c>
      <c r="C5541" s="1">
        <f>IF(Systematic[[#This Row],[VariableIndex]]&gt;1,C5540,IF(C5540+1=StepsPerSubsample,0,C5540+1))</f>
        <v>7</v>
      </c>
      <c r="D5541" s="1">
        <f t="shared" si="260"/>
        <v>3</v>
      </c>
      <c r="E5541" s="1" t="str">
        <f>INDEX(Protocol[Mark],MATCH(C5541,Protocol[Step],0))</f>
        <v>8S</v>
      </c>
      <c r="F5541" s="151" t="str">
        <f>INDEX(Variables[Variable],MATCH(Systematic[[#This Row],[VariableIndex]],Variables[Index],0))</f>
        <v>Specific flux</v>
      </c>
      <c r="G5541" s="134">
        <f>Systematic[[#This Row],[Sample]]*1000000+Systematic[[#This Row],[SubSample]]*10000+Systematic[[#This Row],[VariableIndex]]</f>
        <v>15010003</v>
      </c>
      <c r="H5541" s="134">
        <f>Systematic[[#This Row],[SampleVariableLabel]]+100*Systematic[[#This Row],[State]]</f>
        <v>15010703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15</v>
      </c>
      <c r="B5542" s="1">
        <f t="shared" si="259"/>
        <v>1</v>
      </c>
      <c r="C5542" s="1">
        <f>IF(Systematic[[#This Row],[VariableIndex]]&gt;1,C5541,IF(C5541+1=StepsPerSubsample,0,C5541+1))</f>
        <v>7</v>
      </c>
      <c r="D5542" s="1">
        <f t="shared" si="260"/>
        <v>4</v>
      </c>
      <c r="E5542" s="1" t="str">
        <f>INDEX(Protocol[Mark],MATCH(C5542,Protocol[Step],0))</f>
        <v>8S</v>
      </c>
      <c r="F5542" s="151" t="str">
        <f>INDEX(Variables[Variable],MATCH(Systematic[[#This Row],[VariableIndex]],Variables[Index],0))</f>
        <v>Flux control ratio</v>
      </c>
      <c r="G5542" s="134">
        <f>Systematic[[#This Row],[Sample]]*1000000+Systematic[[#This Row],[SubSample]]*10000+Systematic[[#This Row],[VariableIndex]]</f>
        <v>15010004</v>
      </c>
      <c r="H5542" s="134">
        <f>Systematic[[#This Row],[SampleVariableLabel]]+100*Systematic[[#This Row],[State]]</f>
        <v>15010704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15</v>
      </c>
      <c r="B5543" s="1">
        <f t="shared" si="259"/>
        <v>1</v>
      </c>
      <c r="C5543" s="1">
        <f>IF(Systematic[[#This Row],[VariableIndex]]&gt;1,C5542,IF(C5542+1=StepsPerSubsample,0,C5542+1))</f>
        <v>7</v>
      </c>
      <c r="D5543" s="1">
        <f t="shared" si="260"/>
        <v>5</v>
      </c>
      <c r="E5543" s="1" t="str">
        <f>INDEX(Protocol[Mark],MATCH(C5543,Protocol[Step],0))</f>
        <v>8S</v>
      </c>
      <c r="F5543" s="151" t="str">
        <f>INDEX(Variables[Variable],MATCH(Systematic[[#This Row],[VariableIndex]],Variables[Index],0))</f>
        <v>Specific flux (mt)</v>
      </c>
      <c r="G5543" s="134">
        <f>Systematic[[#This Row],[Sample]]*1000000+Systematic[[#This Row],[SubSample]]*10000+Systematic[[#This Row],[VariableIndex]]</f>
        <v>15010005</v>
      </c>
      <c r="H5543" s="134">
        <f>Systematic[[#This Row],[SampleVariableLabel]]+100*Systematic[[#This Row],[State]]</f>
        <v>15010705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15</v>
      </c>
      <c r="B5544" s="1">
        <f t="shared" si="259"/>
        <v>1</v>
      </c>
      <c r="C5544" s="1">
        <f>IF(Systematic[[#This Row],[VariableIndex]]&gt;1,C5543,IF(C5543+1=StepsPerSubsample,0,C5543+1))</f>
        <v>7</v>
      </c>
      <c r="D5544" s="1">
        <f t="shared" si="260"/>
        <v>6</v>
      </c>
      <c r="E5544" s="1" t="str">
        <f>INDEX(Protocol[Mark],MATCH(C5544,Protocol[Step],0))</f>
        <v>8S</v>
      </c>
      <c r="F5544" s="151" t="str">
        <f>INDEX(Variables[Variable],MATCH(Systematic[[#This Row],[VariableIndex]],Variables[Index],0))</f>
        <v>FCR (mt: ROX-corr.)</v>
      </c>
      <c r="G5544" s="134">
        <f>Systematic[[#This Row],[Sample]]*1000000+Systematic[[#This Row],[SubSample]]*10000+Systematic[[#This Row],[VariableIndex]]</f>
        <v>15010006</v>
      </c>
      <c r="H5544" s="134">
        <f>Systematic[[#This Row],[SampleVariableLabel]]+100*Systematic[[#This Row],[State]]</f>
        <v>15010706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15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7</v>
      </c>
      <c r="D5545" s="1">
        <f t="shared" si="260"/>
        <v>7</v>
      </c>
      <c r="E5545" s="1" t="str">
        <f>INDEX(Protocol[Mark],MATCH(C5545,Protocol[Step],0))</f>
        <v>8S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15010007</v>
      </c>
      <c r="H5545" s="134">
        <f>Systematic[[#This Row],[SampleVariableLabel]]+100*Systematic[[#This Row],[State]]</f>
        <v>15010707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15</v>
      </c>
      <c r="B5546" s="1">
        <f t="shared" si="262"/>
        <v>1</v>
      </c>
      <c r="C5546" s="1">
        <f>IF(Systematic[[#This Row],[VariableIndex]]&gt;1,C5545,IF(C5545+1=StepsPerSubsample,0,C5545+1))</f>
        <v>8</v>
      </c>
      <c r="D5546" s="1">
        <f t="shared" si="260"/>
        <v>1</v>
      </c>
      <c r="E5546" s="1" t="str">
        <f>INDEX(Protocol[Mark],MATCH(C5546,Protocol[Step],0))</f>
        <v>9Dig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15010001</v>
      </c>
      <c r="H5546" s="134">
        <f>Systematic[[#This Row],[SampleVariableLabel]]+100*Systematic[[#This Row],[State]]</f>
        <v>15010801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15</v>
      </c>
      <c r="B5547" s="1">
        <f t="shared" si="262"/>
        <v>1</v>
      </c>
      <c r="C5547" s="1">
        <f>IF(Systematic[[#This Row],[VariableIndex]]&gt;1,C5546,IF(C5546+1=StepsPerSubsample,0,C5546+1))</f>
        <v>8</v>
      </c>
      <c r="D5547" s="1">
        <f t="shared" si="260"/>
        <v>2</v>
      </c>
      <c r="E5547" s="1" t="str">
        <f>INDEX(Protocol[Mark],MATCH(C5547,Protocol[Step],0))</f>
        <v>9Dig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15010002</v>
      </c>
      <c r="H5547" s="134">
        <f>Systematic[[#This Row],[SampleVariableLabel]]+100*Systematic[[#This Row],[State]]</f>
        <v>15010802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15</v>
      </c>
      <c r="B5548" s="1">
        <f t="shared" si="262"/>
        <v>1</v>
      </c>
      <c r="C5548" s="1">
        <f>IF(Systematic[[#This Row],[VariableIndex]]&gt;1,C5547,IF(C5547+1=StepsPerSubsample,0,C5547+1))</f>
        <v>8</v>
      </c>
      <c r="D5548" s="1">
        <f t="shared" si="260"/>
        <v>3</v>
      </c>
      <c r="E5548" s="1" t="str">
        <f>INDEX(Protocol[Mark],MATCH(C5548,Protocol[Step],0))</f>
        <v>9Dig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15010003</v>
      </c>
      <c r="H5548" s="134">
        <f>Systematic[[#This Row],[SampleVariableLabel]]+100*Systematic[[#This Row],[State]]</f>
        <v>15010803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15</v>
      </c>
      <c r="B5549" s="1">
        <f t="shared" si="262"/>
        <v>1</v>
      </c>
      <c r="C5549" s="1">
        <f>IF(Systematic[[#This Row],[VariableIndex]]&gt;1,C5548,IF(C5548+1=StepsPerSubsample,0,C5548+1))</f>
        <v>8</v>
      </c>
      <c r="D5549" s="1">
        <f t="shared" si="260"/>
        <v>4</v>
      </c>
      <c r="E5549" s="1" t="str">
        <f>INDEX(Protocol[Mark],MATCH(C5549,Protocol[Step],0))</f>
        <v>9Dig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15010004</v>
      </c>
      <c r="H5549" s="134">
        <f>Systematic[[#This Row],[SampleVariableLabel]]+100*Systematic[[#This Row],[State]]</f>
        <v>15010804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15</v>
      </c>
      <c r="B5550" s="1">
        <f t="shared" si="262"/>
        <v>1</v>
      </c>
      <c r="C5550" s="1">
        <f>IF(Systematic[[#This Row],[VariableIndex]]&gt;1,C5549,IF(C5549+1=StepsPerSubsample,0,C5549+1))</f>
        <v>8</v>
      </c>
      <c r="D5550" s="1">
        <f t="shared" si="260"/>
        <v>5</v>
      </c>
      <c r="E5550" s="1" t="str">
        <f>INDEX(Protocol[Mark],MATCH(C5550,Protocol[Step],0))</f>
        <v>9Dig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15010005</v>
      </c>
      <c r="H5550" s="134">
        <f>Systematic[[#This Row],[SampleVariableLabel]]+100*Systematic[[#This Row],[State]]</f>
        <v>15010805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15</v>
      </c>
      <c r="B5551" s="1">
        <f t="shared" si="262"/>
        <v>1</v>
      </c>
      <c r="C5551" s="1">
        <f>IF(Systematic[[#This Row],[VariableIndex]]&gt;1,C5550,IF(C5550+1=StepsPerSubsample,0,C5550+1))</f>
        <v>8</v>
      </c>
      <c r="D5551" s="1">
        <f t="shared" si="260"/>
        <v>6</v>
      </c>
      <c r="E5551" s="1" t="str">
        <f>INDEX(Protocol[Mark],MATCH(C5551,Protocol[Step],0))</f>
        <v>9Dig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15010006</v>
      </c>
      <c r="H5551" s="134">
        <f>Systematic[[#This Row],[SampleVariableLabel]]+100*Systematic[[#This Row],[State]]</f>
        <v>15010806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15</v>
      </c>
      <c r="B5552" s="1">
        <f t="shared" si="262"/>
        <v>1</v>
      </c>
      <c r="C5552" s="1">
        <f>IF(Systematic[[#This Row],[VariableIndex]]&gt;1,C5551,IF(C5551+1=StepsPerSubsample,0,C5551+1))</f>
        <v>8</v>
      </c>
      <c r="D5552" s="1">
        <f t="shared" si="260"/>
        <v>7</v>
      </c>
      <c r="E5552" s="1" t="str">
        <f>INDEX(Protocol[Mark],MATCH(C5552,Protocol[Step],0))</f>
        <v>9Dig</v>
      </c>
      <c r="F5552" s="151" t="str">
        <f>INDEX(Variables[Variable],MATCH(Systematic[[#This Row],[VariableIndex]],Variables[Index],0))</f>
        <v>FCR (mt: ROX-corr.)</v>
      </c>
      <c r="G5552" s="134">
        <f>Systematic[[#This Row],[Sample]]*1000000+Systematic[[#This Row],[SubSample]]*10000+Systematic[[#This Row],[VariableIndex]]</f>
        <v>15010007</v>
      </c>
      <c r="H5552" s="134">
        <f>Systematic[[#This Row],[SampleVariableLabel]]+100*Systematic[[#This Row],[State]]</f>
        <v>15010807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15</v>
      </c>
      <c r="B5553" s="1">
        <f t="shared" si="262"/>
        <v>1</v>
      </c>
      <c r="C5553" s="1">
        <f>IF(Systematic[[#This Row],[VariableIndex]]&gt;1,C5552,IF(C5552+1=StepsPerSubsample,0,C5552+1))</f>
        <v>9</v>
      </c>
      <c r="D5553" s="1">
        <f t="shared" si="260"/>
        <v>1</v>
      </c>
      <c r="E5553" s="1" t="str">
        <f>INDEX(Protocol[Mark],MATCH(C5553,Protocol[Step],0))</f>
        <v>9U</v>
      </c>
      <c r="F5553" s="151" t="str">
        <f>INDEX(Variables[Variable],MATCH(Systematic[[#This Row],[VariableIndex]],Variables[Index],0))</f>
        <v>O2 concentration</v>
      </c>
      <c r="G5553" s="134">
        <f>Systematic[[#This Row],[Sample]]*1000000+Systematic[[#This Row],[SubSample]]*10000+Systematic[[#This Row],[VariableIndex]]</f>
        <v>15010001</v>
      </c>
      <c r="H5553" s="134">
        <f>Systematic[[#This Row],[SampleVariableLabel]]+100*Systematic[[#This Row],[State]]</f>
        <v>15010901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15</v>
      </c>
      <c r="B5554" s="1">
        <f t="shared" si="262"/>
        <v>1</v>
      </c>
      <c r="C5554" s="1">
        <f>IF(Systematic[[#This Row],[VariableIndex]]&gt;1,C5553,IF(C5553+1=StepsPerSubsample,0,C5553+1))</f>
        <v>9</v>
      </c>
      <c r="D5554" s="1">
        <f t="shared" si="260"/>
        <v>2</v>
      </c>
      <c r="E5554" s="1" t="str">
        <f>INDEX(Protocol[Mark],MATCH(C5554,Protocol[Step],0))</f>
        <v>9U</v>
      </c>
      <c r="F5554" s="151" t="str">
        <f>INDEX(Variables[Variable],MATCH(Systematic[[#This Row],[VariableIndex]],Variables[Index],0))</f>
        <v>O2 flux per volume</v>
      </c>
      <c r="G5554" s="134">
        <f>Systematic[[#This Row],[Sample]]*1000000+Systematic[[#This Row],[SubSample]]*10000+Systematic[[#This Row],[VariableIndex]]</f>
        <v>15010002</v>
      </c>
      <c r="H5554" s="134">
        <f>Systematic[[#This Row],[SampleVariableLabel]]+100*Systematic[[#This Row],[State]]</f>
        <v>15010902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15</v>
      </c>
      <c r="B5555" s="1">
        <f t="shared" si="262"/>
        <v>1</v>
      </c>
      <c r="C5555" s="1">
        <f>IF(Systematic[[#This Row],[VariableIndex]]&gt;1,C5554,IF(C5554+1=StepsPerSubsample,0,C5554+1))</f>
        <v>9</v>
      </c>
      <c r="D5555" s="1">
        <f t="shared" si="260"/>
        <v>3</v>
      </c>
      <c r="E5555" s="1" t="str">
        <f>INDEX(Protocol[Mark],MATCH(C5555,Protocol[Step],0))</f>
        <v>9U</v>
      </c>
      <c r="F5555" s="151" t="str">
        <f>INDEX(Variables[Variable],MATCH(Systematic[[#This Row],[VariableIndex]],Variables[Index],0))</f>
        <v>Specific flux</v>
      </c>
      <c r="G5555" s="134">
        <f>Systematic[[#This Row],[Sample]]*1000000+Systematic[[#This Row],[SubSample]]*10000+Systematic[[#This Row],[VariableIndex]]</f>
        <v>15010003</v>
      </c>
      <c r="H5555" s="134">
        <f>Systematic[[#This Row],[SampleVariableLabel]]+100*Systematic[[#This Row],[State]]</f>
        <v>15010903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15</v>
      </c>
      <c r="B5556" s="1">
        <f t="shared" si="262"/>
        <v>1</v>
      </c>
      <c r="C5556" s="1">
        <f>IF(Systematic[[#This Row],[VariableIndex]]&gt;1,C5555,IF(C5555+1=StepsPerSubsample,0,C5555+1))</f>
        <v>9</v>
      </c>
      <c r="D5556" s="1">
        <f t="shared" si="260"/>
        <v>4</v>
      </c>
      <c r="E5556" s="1" t="str">
        <f>INDEX(Protocol[Mark],MATCH(C5556,Protocol[Step],0))</f>
        <v>9U</v>
      </c>
      <c r="F5556" s="151" t="str">
        <f>INDEX(Variables[Variable],MATCH(Systematic[[#This Row],[VariableIndex]],Variables[Index],0))</f>
        <v>Flux control ratio</v>
      </c>
      <c r="G5556" s="134">
        <f>Systematic[[#This Row],[Sample]]*1000000+Systematic[[#This Row],[SubSample]]*10000+Systematic[[#This Row],[VariableIndex]]</f>
        <v>15010004</v>
      </c>
      <c r="H5556" s="134">
        <f>Systematic[[#This Row],[SampleVariableLabel]]+100*Systematic[[#This Row],[State]]</f>
        <v>15010904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15</v>
      </c>
      <c r="B5557" s="1">
        <f t="shared" si="262"/>
        <v>1</v>
      </c>
      <c r="C5557" s="1">
        <f>IF(Systematic[[#This Row],[VariableIndex]]&gt;1,C5556,IF(C5556+1=StepsPerSubsample,0,C5556+1))</f>
        <v>9</v>
      </c>
      <c r="D5557" s="1">
        <f t="shared" si="260"/>
        <v>5</v>
      </c>
      <c r="E5557" s="1" t="str">
        <f>INDEX(Protocol[Mark],MATCH(C5557,Protocol[Step],0))</f>
        <v>9U</v>
      </c>
      <c r="F5557" s="151" t="str">
        <f>INDEX(Variables[Variable],MATCH(Systematic[[#This Row],[VariableIndex]],Variables[Index],0))</f>
        <v>Specific flux (mt)</v>
      </c>
      <c r="G5557" s="134">
        <f>Systematic[[#This Row],[Sample]]*1000000+Systematic[[#This Row],[SubSample]]*10000+Systematic[[#This Row],[VariableIndex]]</f>
        <v>15010005</v>
      </c>
      <c r="H5557" s="134">
        <f>Systematic[[#This Row],[SampleVariableLabel]]+100*Systematic[[#This Row],[State]]</f>
        <v>15010905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15</v>
      </c>
      <c r="B5558" s="1">
        <f t="shared" si="262"/>
        <v>1</v>
      </c>
      <c r="C5558" s="1">
        <f>IF(Systematic[[#This Row],[VariableIndex]]&gt;1,C5557,IF(C5557+1=StepsPerSubsample,0,C5557+1))</f>
        <v>9</v>
      </c>
      <c r="D5558" s="1">
        <f t="shared" si="260"/>
        <v>6</v>
      </c>
      <c r="E5558" s="1" t="str">
        <f>INDEX(Protocol[Mark],MATCH(C5558,Protocol[Step],0))</f>
        <v>9U</v>
      </c>
      <c r="F5558" s="151" t="str">
        <f>INDEX(Variables[Variable],MATCH(Systematic[[#This Row],[VariableIndex]],Variables[Index],0))</f>
        <v>FCR (mt: ROX-corr.)</v>
      </c>
      <c r="G5558" s="134">
        <f>Systematic[[#This Row],[Sample]]*1000000+Systematic[[#This Row],[SubSample]]*10000+Systematic[[#This Row],[VariableIndex]]</f>
        <v>15010006</v>
      </c>
      <c r="H5558" s="134">
        <f>Systematic[[#This Row],[SampleVariableLabel]]+100*Systematic[[#This Row],[State]]</f>
        <v>15010906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15</v>
      </c>
      <c r="B5559" s="1">
        <f t="shared" si="262"/>
        <v>1</v>
      </c>
      <c r="C5559" s="1">
        <f>IF(Systematic[[#This Row],[VariableIndex]]&gt;1,C5558,IF(C5558+1=StepsPerSubsample,0,C5558+1))</f>
        <v>9</v>
      </c>
      <c r="D5559" s="1">
        <f t="shared" si="260"/>
        <v>7</v>
      </c>
      <c r="E5559" s="1" t="str">
        <f>INDEX(Protocol[Mark],MATCH(C5559,Protocol[Step],0))</f>
        <v>9U</v>
      </c>
      <c r="F5559" s="151" t="str">
        <f>INDEX(Variables[Variable],MATCH(Systematic[[#This Row],[VariableIndex]],Variables[Index],0))</f>
        <v>FCR (mt: ROX-corr.)</v>
      </c>
      <c r="G5559" s="134">
        <f>Systematic[[#This Row],[Sample]]*1000000+Systematic[[#This Row],[SubSample]]*10000+Systematic[[#This Row],[VariableIndex]]</f>
        <v>15010007</v>
      </c>
      <c r="H5559" s="134">
        <f>Systematic[[#This Row],[SampleVariableLabel]]+100*Systematic[[#This Row],[State]]</f>
        <v>15010907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15</v>
      </c>
      <c r="B5560" s="1">
        <f t="shared" si="262"/>
        <v>1</v>
      </c>
      <c r="C5560" s="1">
        <f>IF(Systematic[[#This Row],[VariableIndex]]&gt;1,C5559,IF(C5559+1=StepsPerSubsample,0,C5559+1))</f>
        <v>10</v>
      </c>
      <c r="D5560" s="1">
        <f t="shared" si="260"/>
        <v>1</v>
      </c>
      <c r="E5560" s="1" t="str">
        <f>INDEX(Protocol[Mark],MATCH(C5560,Protocol[Step],0))</f>
        <v>9c</v>
      </c>
      <c r="F5560" s="151" t="str">
        <f>INDEX(Variables[Variable],MATCH(Systematic[[#This Row],[VariableIndex]],Variables[Index],0))</f>
        <v>O2 concentration</v>
      </c>
      <c r="G5560" s="134">
        <f>Systematic[[#This Row],[Sample]]*1000000+Systematic[[#This Row],[SubSample]]*10000+Systematic[[#This Row],[VariableIndex]]</f>
        <v>15010001</v>
      </c>
      <c r="H5560" s="134">
        <f>Systematic[[#This Row],[SampleVariableLabel]]+100*Systematic[[#This Row],[State]]</f>
        <v>15011001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15</v>
      </c>
      <c r="B5561" s="1">
        <f t="shared" si="262"/>
        <v>1</v>
      </c>
      <c r="C5561" s="1">
        <f>IF(Systematic[[#This Row],[VariableIndex]]&gt;1,C5560,IF(C5560+1=StepsPerSubsample,0,C5560+1))</f>
        <v>10</v>
      </c>
      <c r="D5561" s="1">
        <f t="shared" si="260"/>
        <v>2</v>
      </c>
      <c r="E5561" s="1" t="str">
        <f>INDEX(Protocol[Mark],MATCH(C5561,Protocol[Step],0))</f>
        <v>9c</v>
      </c>
      <c r="F5561" s="151" t="str">
        <f>INDEX(Variables[Variable],MATCH(Systematic[[#This Row],[VariableIndex]],Variables[Index],0))</f>
        <v>O2 flux per volume</v>
      </c>
      <c r="G5561" s="134">
        <f>Systematic[[#This Row],[Sample]]*1000000+Systematic[[#This Row],[SubSample]]*10000+Systematic[[#This Row],[VariableIndex]]</f>
        <v>15010002</v>
      </c>
      <c r="H5561" s="134">
        <f>Systematic[[#This Row],[SampleVariableLabel]]+100*Systematic[[#This Row],[State]]</f>
        <v>15011002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15</v>
      </c>
      <c r="B5562" s="1">
        <f t="shared" si="262"/>
        <v>1</v>
      </c>
      <c r="C5562" s="1">
        <f>IF(Systematic[[#This Row],[VariableIndex]]&gt;1,C5561,IF(C5561+1=StepsPerSubsample,0,C5561+1))</f>
        <v>10</v>
      </c>
      <c r="D5562" s="1">
        <f t="shared" si="260"/>
        <v>3</v>
      </c>
      <c r="E5562" s="1" t="str">
        <f>INDEX(Protocol[Mark],MATCH(C5562,Protocol[Step],0))</f>
        <v>9c</v>
      </c>
      <c r="F5562" s="151" t="str">
        <f>INDEX(Variables[Variable],MATCH(Systematic[[#This Row],[VariableIndex]],Variables[Index],0))</f>
        <v>Specific flux</v>
      </c>
      <c r="G5562" s="134">
        <f>Systematic[[#This Row],[Sample]]*1000000+Systematic[[#This Row],[SubSample]]*10000+Systematic[[#This Row],[VariableIndex]]</f>
        <v>15010003</v>
      </c>
      <c r="H5562" s="134">
        <f>Systematic[[#This Row],[SampleVariableLabel]]+100*Systematic[[#This Row],[State]]</f>
        <v>15011003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15</v>
      </c>
      <c r="B5563" s="1">
        <f t="shared" si="262"/>
        <v>1</v>
      </c>
      <c r="C5563" s="1">
        <f>IF(Systematic[[#This Row],[VariableIndex]]&gt;1,C5562,IF(C5562+1=StepsPerSubsample,0,C5562+1))</f>
        <v>10</v>
      </c>
      <c r="D5563" s="1">
        <f t="shared" si="260"/>
        <v>4</v>
      </c>
      <c r="E5563" s="1" t="str">
        <f>INDEX(Protocol[Mark],MATCH(C5563,Protocol[Step],0))</f>
        <v>9c</v>
      </c>
      <c r="F5563" s="151" t="str">
        <f>INDEX(Variables[Variable],MATCH(Systematic[[#This Row],[VariableIndex]],Variables[Index],0))</f>
        <v>Flux control ratio</v>
      </c>
      <c r="G5563" s="134">
        <f>Systematic[[#This Row],[Sample]]*1000000+Systematic[[#This Row],[SubSample]]*10000+Systematic[[#This Row],[VariableIndex]]</f>
        <v>15010004</v>
      </c>
      <c r="H5563" s="134">
        <f>Systematic[[#This Row],[SampleVariableLabel]]+100*Systematic[[#This Row],[State]]</f>
        <v>15011004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15</v>
      </c>
      <c r="B5564" s="1">
        <f t="shared" si="262"/>
        <v>1</v>
      </c>
      <c r="C5564" s="1">
        <f>IF(Systematic[[#This Row],[VariableIndex]]&gt;1,C5563,IF(C5563+1=StepsPerSubsample,0,C5563+1))</f>
        <v>10</v>
      </c>
      <c r="D5564" s="1">
        <f t="shared" si="260"/>
        <v>5</v>
      </c>
      <c r="E5564" s="1" t="str">
        <f>INDEX(Protocol[Mark],MATCH(C5564,Protocol[Step],0))</f>
        <v>9c</v>
      </c>
      <c r="F5564" s="151" t="str">
        <f>INDEX(Variables[Variable],MATCH(Systematic[[#This Row],[VariableIndex]],Variables[Index],0))</f>
        <v>Specific flux (mt)</v>
      </c>
      <c r="G5564" s="134">
        <f>Systematic[[#This Row],[Sample]]*1000000+Systematic[[#This Row],[SubSample]]*10000+Systematic[[#This Row],[VariableIndex]]</f>
        <v>15010005</v>
      </c>
      <c r="H5564" s="134">
        <f>Systematic[[#This Row],[SampleVariableLabel]]+100*Systematic[[#This Row],[State]]</f>
        <v>15011005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15</v>
      </c>
      <c r="B5565" s="1">
        <f t="shared" si="262"/>
        <v>1</v>
      </c>
      <c r="C5565" s="1">
        <f>IF(Systematic[[#This Row],[VariableIndex]]&gt;1,C5564,IF(C5564+1=StepsPerSubsample,0,C5564+1))</f>
        <v>10</v>
      </c>
      <c r="D5565" s="1">
        <f t="shared" si="260"/>
        <v>6</v>
      </c>
      <c r="E5565" s="1" t="str">
        <f>INDEX(Protocol[Mark],MATCH(C5565,Protocol[Step],0))</f>
        <v>9c</v>
      </c>
      <c r="F5565" s="151" t="str">
        <f>INDEX(Variables[Variable],MATCH(Systematic[[#This Row],[VariableIndex]],Variables[Index],0))</f>
        <v>FCR (mt: ROX-corr.)</v>
      </c>
      <c r="G5565" s="134">
        <f>Systematic[[#This Row],[Sample]]*1000000+Systematic[[#This Row],[SubSample]]*10000+Systematic[[#This Row],[VariableIndex]]</f>
        <v>15010006</v>
      </c>
      <c r="H5565" s="134">
        <f>Systematic[[#This Row],[SampleVariableLabel]]+100*Systematic[[#This Row],[State]]</f>
        <v>15011006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15</v>
      </c>
      <c r="B5566" s="1">
        <f t="shared" si="262"/>
        <v>1</v>
      </c>
      <c r="C5566" s="1">
        <f>IF(Systematic[[#This Row],[VariableIndex]]&gt;1,C5565,IF(C5565+1=StepsPerSubsample,0,C5565+1))</f>
        <v>10</v>
      </c>
      <c r="D5566" s="1">
        <f t="shared" si="260"/>
        <v>7</v>
      </c>
      <c r="E5566" s="1" t="str">
        <f>INDEX(Protocol[Mark],MATCH(C5566,Protocol[Step],0))</f>
        <v>9c</v>
      </c>
      <c r="F5566" s="151" t="str">
        <f>INDEX(Variables[Variable],MATCH(Systematic[[#This Row],[VariableIndex]],Variables[Index],0))</f>
        <v>FCR (mt: ROX-corr.)</v>
      </c>
      <c r="G5566" s="134">
        <f>Systematic[[#This Row],[Sample]]*1000000+Systematic[[#This Row],[SubSample]]*10000+Systematic[[#This Row],[VariableIndex]]</f>
        <v>15010007</v>
      </c>
      <c r="H5566" s="134">
        <f>Systematic[[#This Row],[SampleVariableLabel]]+100*Systematic[[#This Row],[State]]</f>
        <v>15011007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15</v>
      </c>
      <c r="B5567" s="1">
        <f t="shared" si="262"/>
        <v>1</v>
      </c>
      <c r="C5567" s="1">
        <f>IF(Systematic[[#This Row],[VariableIndex]]&gt;1,C5566,IF(C5566+1=StepsPerSubsample,0,C5566+1))</f>
        <v>11</v>
      </c>
      <c r="D5567" s="1">
        <f t="shared" si="260"/>
        <v>1</v>
      </c>
      <c r="E5567" s="1" t="str">
        <f>INDEX(Protocol[Mark],MATCH(C5567,Protocol[Step],0))</f>
        <v>10Ama</v>
      </c>
      <c r="F5567" s="151" t="str">
        <f>INDEX(Variables[Variable],MATCH(Systematic[[#This Row],[VariableIndex]],Variables[Index],0))</f>
        <v>O2 concentration</v>
      </c>
      <c r="G5567" s="134">
        <f>Systematic[[#This Row],[Sample]]*1000000+Systematic[[#This Row],[SubSample]]*10000+Systematic[[#This Row],[VariableIndex]]</f>
        <v>15010001</v>
      </c>
      <c r="H5567" s="134">
        <f>Systematic[[#This Row],[SampleVariableLabel]]+100*Systematic[[#This Row],[State]]</f>
        <v>15011101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15</v>
      </c>
      <c r="B5568" s="1">
        <f t="shared" si="262"/>
        <v>1</v>
      </c>
      <c r="C5568" s="1">
        <f>IF(Systematic[[#This Row],[VariableIndex]]&gt;1,C5567,IF(C5567+1=StepsPerSubsample,0,C5567+1))</f>
        <v>11</v>
      </c>
      <c r="D5568" s="1">
        <f t="shared" si="260"/>
        <v>2</v>
      </c>
      <c r="E5568" s="1" t="str">
        <f>INDEX(Protocol[Mark],MATCH(C5568,Protocol[Step],0))</f>
        <v>10Ama</v>
      </c>
      <c r="F5568" s="151" t="str">
        <f>INDEX(Variables[Variable],MATCH(Systematic[[#This Row],[VariableIndex]],Variables[Index],0))</f>
        <v>O2 flux per volume</v>
      </c>
      <c r="G5568" s="134">
        <f>Systematic[[#This Row],[Sample]]*1000000+Systematic[[#This Row],[SubSample]]*10000+Systematic[[#This Row],[VariableIndex]]</f>
        <v>15010002</v>
      </c>
      <c r="H5568" s="134">
        <f>Systematic[[#This Row],[SampleVariableLabel]]+100*Systematic[[#This Row],[State]]</f>
        <v>15011102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15</v>
      </c>
      <c r="B5569" s="1">
        <f t="shared" si="262"/>
        <v>1</v>
      </c>
      <c r="C5569" s="1">
        <f>IF(Systematic[[#This Row],[VariableIndex]]&gt;1,C5568,IF(C5568+1=StepsPerSubsample,0,C5568+1))</f>
        <v>11</v>
      </c>
      <c r="D5569" s="1">
        <f t="shared" si="260"/>
        <v>3</v>
      </c>
      <c r="E5569" s="1" t="str">
        <f>INDEX(Protocol[Mark],MATCH(C5569,Protocol[Step],0))</f>
        <v>10Ama</v>
      </c>
      <c r="F5569" s="151" t="str">
        <f>INDEX(Variables[Variable],MATCH(Systematic[[#This Row],[VariableIndex]],Variables[Index],0))</f>
        <v>Specific flux</v>
      </c>
      <c r="G5569" s="134">
        <f>Systematic[[#This Row],[Sample]]*1000000+Systematic[[#This Row],[SubSample]]*10000+Systematic[[#This Row],[VariableIndex]]</f>
        <v>15010003</v>
      </c>
      <c r="H5569" s="134">
        <f>Systematic[[#This Row],[SampleVariableLabel]]+100*Systematic[[#This Row],[State]]</f>
        <v>15011103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15</v>
      </c>
      <c r="B5570" s="1">
        <f t="shared" si="262"/>
        <v>1</v>
      </c>
      <c r="C5570" s="1">
        <f>IF(Systematic[[#This Row],[VariableIndex]]&gt;1,C5569,IF(C5569+1=StepsPerSubsample,0,C5569+1))</f>
        <v>11</v>
      </c>
      <c r="D5570" s="1">
        <f t="shared" si="260"/>
        <v>4</v>
      </c>
      <c r="E5570" s="1" t="str">
        <f>INDEX(Protocol[Mark],MATCH(C5570,Protocol[Step],0))</f>
        <v>10Ama</v>
      </c>
      <c r="F5570" s="151" t="str">
        <f>INDEX(Variables[Variable],MATCH(Systematic[[#This Row],[VariableIndex]],Variables[Index],0))</f>
        <v>Flux control ratio</v>
      </c>
      <c r="G5570" s="134">
        <f>Systematic[[#This Row],[Sample]]*1000000+Systematic[[#This Row],[SubSample]]*10000+Systematic[[#This Row],[VariableIndex]]</f>
        <v>15010004</v>
      </c>
      <c r="H5570" s="134">
        <f>Systematic[[#This Row],[SampleVariableLabel]]+100*Systematic[[#This Row],[State]]</f>
        <v>15011104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15</v>
      </c>
      <c r="B5571" s="1">
        <f t="shared" si="262"/>
        <v>1</v>
      </c>
      <c r="C5571" s="1">
        <f>IF(Systematic[[#This Row],[VariableIndex]]&gt;1,C5570,IF(C5570+1=StepsPerSubsample,0,C5570+1))</f>
        <v>11</v>
      </c>
      <c r="D5571" s="1">
        <f t="shared" ref="D5571:D5634" si="263">IF(D5570=nVariables,1,D5570+1)</f>
        <v>5</v>
      </c>
      <c r="E5571" s="1" t="str">
        <f>INDEX(Protocol[Mark],MATCH(C5571,Protocol[Step],0))</f>
        <v>10Ama</v>
      </c>
      <c r="F5571" s="151" t="str">
        <f>INDEX(Variables[Variable],MATCH(Systematic[[#This Row],[VariableIndex]],Variables[Index],0))</f>
        <v>Specific flux (mt)</v>
      </c>
      <c r="G5571" s="134">
        <f>Systematic[[#This Row],[Sample]]*1000000+Systematic[[#This Row],[SubSample]]*10000+Systematic[[#This Row],[VariableIndex]]</f>
        <v>15010005</v>
      </c>
      <c r="H5571" s="134">
        <f>Systematic[[#This Row],[SampleVariableLabel]]+100*Systematic[[#This Row],[State]]</f>
        <v>15011105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15</v>
      </c>
      <c r="B5572" s="1">
        <f t="shared" si="262"/>
        <v>1</v>
      </c>
      <c r="C5572" s="1">
        <f>IF(Systematic[[#This Row],[VariableIndex]]&gt;1,C5571,IF(C5571+1=StepsPerSubsample,0,C5571+1))</f>
        <v>11</v>
      </c>
      <c r="D5572" s="1">
        <f t="shared" si="263"/>
        <v>6</v>
      </c>
      <c r="E5572" s="1" t="str">
        <f>INDEX(Protocol[Mark],MATCH(C5572,Protocol[Step],0))</f>
        <v>10Ama</v>
      </c>
      <c r="F5572" s="151" t="str">
        <f>INDEX(Variables[Variable],MATCH(Systematic[[#This Row],[VariableIndex]],Variables[Index],0))</f>
        <v>FCR (mt: ROX-corr.)</v>
      </c>
      <c r="G5572" s="134">
        <f>Systematic[[#This Row],[Sample]]*1000000+Systematic[[#This Row],[SubSample]]*10000+Systematic[[#This Row],[VariableIndex]]</f>
        <v>15010006</v>
      </c>
      <c r="H5572" s="134">
        <f>Systematic[[#This Row],[SampleVariableLabel]]+100*Systematic[[#This Row],[State]]</f>
        <v>15011106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15</v>
      </c>
      <c r="B5573" s="1">
        <f t="shared" si="262"/>
        <v>1</v>
      </c>
      <c r="C5573" s="1">
        <f>IF(Systematic[[#This Row],[VariableIndex]]&gt;1,C5572,IF(C5572+1=StepsPerSubsample,0,C5572+1))</f>
        <v>11</v>
      </c>
      <c r="D5573" s="1">
        <f t="shared" si="263"/>
        <v>7</v>
      </c>
      <c r="E5573" s="1" t="str">
        <f>INDEX(Protocol[Mark],MATCH(C5573,Protocol[Step],0))</f>
        <v>10Ama</v>
      </c>
      <c r="F5573" s="151" t="str">
        <f>INDEX(Variables[Variable],MATCH(Systematic[[#This Row],[VariableIndex]],Variables[Index],0))</f>
        <v>FCR (mt: ROX-corr.)</v>
      </c>
      <c r="G5573" s="134">
        <f>Systematic[[#This Row],[Sample]]*1000000+Systematic[[#This Row],[SubSample]]*10000+Systematic[[#This Row],[VariableIndex]]</f>
        <v>15010007</v>
      </c>
      <c r="H5573" s="134">
        <f>Systematic[[#This Row],[SampleVariableLabel]]+100*Systematic[[#This Row],[State]]</f>
        <v>15011107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15</v>
      </c>
      <c r="B5574" s="1">
        <f t="shared" si="262"/>
        <v>1</v>
      </c>
      <c r="C5574" s="1">
        <f>IF(Systematic[[#This Row],[VariableIndex]]&gt;1,C5573,IF(C5573+1=StepsPerSubsample,0,C5573+1))</f>
        <v>12</v>
      </c>
      <c r="D5574" s="1">
        <f t="shared" si="263"/>
        <v>1</v>
      </c>
      <c r="E5574" s="1" t="str">
        <f>INDEX(Protocol[Mark],MATCH(C5574,Protocol[Step],0))</f>
        <v>11AsTm</v>
      </c>
      <c r="F5574" s="151" t="str">
        <f>INDEX(Variables[Variable],MATCH(Systematic[[#This Row],[VariableIndex]],Variables[Index],0))</f>
        <v>O2 concentration</v>
      </c>
      <c r="G5574" s="134">
        <f>Systematic[[#This Row],[Sample]]*1000000+Systematic[[#This Row],[SubSample]]*10000+Systematic[[#This Row],[VariableIndex]]</f>
        <v>15010001</v>
      </c>
      <c r="H5574" s="134">
        <f>Systematic[[#This Row],[SampleVariableLabel]]+100*Systematic[[#This Row],[State]]</f>
        <v>15011201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15</v>
      </c>
      <c r="B5575" s="1">
        <f t="shared" si="262"/>
        <v>1</v>
      </c>
      <c r="C5575" s="1">
        <f>IF(Systematic[[#This Row],[VariableIndex]]&gt;1,C5574,IF(C5574+1=StepsPerSubsample,0,C5574+1))</f>
        <v>12</v>
      </c>
      <c r="D5575" s="1">
        <f t="shared" si="263"/>
        <v>2</v>
      </c>
      <c r="E5575" s="1" t="str">
        <f>INDEX(Protocol[Mark],MATCH(C5575,Protocol[Step],0))</f>
        <v>11AsTm</v>
      </c>
      <c r="F5575" s="151" t="str">
        <f>INDEX(Variables[Variable],MATCH(Systematic[[#This Row],[VariableIndex]],Variables[Index],0))</f>
        <v>O2 flux per volume</v>
      </c>
      <c r="G5575" s="134">
        <f>Systematic[[#This Row],[Sample]]*1000000+Systematic[[#This Row],[SubSample]]*10000+Systematic[[#This Row],[VariableIndex]]</f>
        <v>15010002</v>
      </c>
      <c r="H5575" s="134">
        <f>Systematic[[#This Row],[SampleVariableLabel]]+100*Systematic[[#This Row],[State]]</f>
        <v>15011202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15</v>
      </c>
      <c r="B5576" s="1">
        <f t="shared" si="262"/>
        <v>1</v>
      </c>
      <c r="C5576" s="1">
        <f>IF(Systematic[[#This Row],[VariableIndex]]&gt;1,C5575,IF(C5575+1=StepsPerSubsample,0,C5575+1))</f>
        <v>12</v>
      </c>
      <c r="D5576" s="1">
        <f t="shared" si="263"/>
        <v>3</v>
      </c>
      <c r="E5576" s="1" t="str">
        <f>INDEX(Protocol[Mark],MATCH(C5576,Protocol[Step],0))</f>
        <v>11AsTm</v>
      </c>
      <c r="F5576" s="151" t="str">
        <f>INDEX(Variables[Variable],MATCH(Systematic[[#This Row],[VariableIndex]],Variables[Index],0))</f>
        <v>Specific flux</v>
      </c>
      <c r="G5576" s="134">
        <f>Systematic[[#This Row],[Sample]]*1000000+Systematic[[#This Row],[SubSample]]*10000+Systematic[[#This Row],[VariableIndex]]</f>
        <v>15010003</v>
      </c>
      <c r="H5576" s="134">
        <f>Systematic[[#This Row],[SampleVariableLabel]]+100*Systematic[[#This Row],[State]]</f>
        <v>15011203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15</v>
      </c>
      <c r="B5577" s="1">
        <f t="shared" si="262"/>
        <v>1</v>
      </c>
      <c r="C5577" s="1">
        <f>IF(Systematic[[#This Row],[VariableIndex]]&gt;1,C5576,IF(C5576+1=StepsPerSubsample,0,C5576+1))</f>
        <v>12</v>
      </c>
      <c r="D5577" s="1">
        <f t="shared" si="263"/>
        <v>4</v>
      </c>
      <c r="E5577" s="1" t="str">
        <f>INDEX(Protocol[Mark],MATCH(C5577,Protocol[Step],0))</f>
        <v>11AsTm</v>
      </c>
      <c r="F5577" s="151" t="str">
        <f>INDEX(Variables[Variable],MATCH(Systematic[[#This Row],[VariableIndex]],Variables[Index],0))</f>
        <v>Flux control ratio</v>
      </c>
      <c r="G5577" s="134">
        <f>Systematic[[#This Row],[Sample]]*1000000+Systematic[[#This Row],[SubSample]]*10000+Systematic[[#This Row],[VariableIndex]]</f>
        <v>15010004</v>
      </c>
      <c r="H5577" s="134">
        <f>Systematic[[#This Row],[SampleVariableLabel]]+100*Systematic[[#This Row],[State]]</f>
        <v>15011204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15</v>
      </c>
      <c r="B5578" s="1">
        <f t="shared" si="262"/>
        <v>1</v>
      </c>
      <c r="C5578" s="1">
        <f>IF(Systematic[[#This Row],[VariableIndex]]&gt;1,C5577,IF(C5577+1=StepsPerSubsample,0,C5577+1))</f>
        <v>12</v>
      </c>
      <c r="D5578" s="1">
        <f t="shared" si="263"/>
        <v>5</v>
      </c>
      <c r="E5578" s="1" t="str">
        <f>INDEX(Protocol[Mark],MATCH(C5578,Protocol[Step],0))</f>
        <v>11AsTm</v>
      </c>
      <c r="F5578" s="151" t="str">
        <f>INDEX(Variables[Variable],MATCH(Systematic[[#This Row],[VariableIndex]],Variables[Index],0))</f>
        <v>Specific flux (mt)</v>
      </c>
      <c r="G5578" s="134">
        <f>Systematic[[#This Row],[Sample]]*1000000+Systematic[[#This Row],[SubSample]]*10000+Systematic[[#This Row],[VariableIndex]]</f>
        <v>15010005</v>
      </c>
      <c r="H5578" s="134">
        <f>Systematic[[#This Row],[SampleVariableLabel]]+100*Systematic[[#This Row],[State]]</f>
        <v>15011205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15</v>
      </c>
      <c r="B5579" s="1">
        <f t="shared" si="262"/>
        <v>1</v>
      </c>
      <c r="C5579" s="1">
        <f>IF(Systematic[[#This Row],[VariableIndex]]&gt;1,C5578,IF(C5578+1=StepsPerSubsample,0,C5578+1))</f>
        <v>12</v>
      </c>
      <c r="D5579" s="1">
        <f t="shared" si="263"/>
        <v>6</v>
      </c>
      <c r="E5579" s="1" t="str">
        <f>INDEX(Protocol[Mark],MATCH(C5579,Protocol[Step],0))</f>
        <v>11AsTm</v>
      </c>
      <c r="F5579" s="151" t="str">
        <f>INDEX(Variables[Variable],MATCH(Systematic[[#This Row],[VariableIndex]],Variables[Index],0))</f>
        <v>FCR (mt: ROX-corr.)</v>
      </c>
      <c r="G5579" s="134">
        <f>Systematic[[#This Row],[Sample]]*1000000+Systematic[[#This Row],[SubSample]]*10000+Systematic[[#This Row],[VariableIndex]]</f>
        <v>15010006</v>
      </c>
      <c r="H5579" s="134">
        <f>Systematic[[#This Row],[SampleVariableLabel]]+100*Systematic[[#This Row],[State]]</f>
        <v>15011206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15</v>
      </c>
      <c r="B5580" s="1">
        <f t="shared" si="262"/>
        <v>1</v>
      </c>
      <c r="C5580" s="1">
        <f>IF(Systematic[[#This Row],[VariableIndex]]&gt;1,C5579,IF(C5579+1=StepsPerSubsample,0,C5579+1))</f>
        <v>12</v>
      </c>
      <c r="D5580" s="1">
        <f t="shared" si="263"/>
        <v>7</v>
      </c>
      <c r="E5580" s="1" t="str">
        <f>INDEX(Protocol[Mark],MATCH(C5580,Protocol[Step],0))</f>
        <v>11AsTm</v>
      </c>
      <c r="F5580" s="151" t="str">
        <f>INDEX(Variables[Variable],MATCH(Systematic[[#This Row],[VariableIndex]],Variables[Index],0))</f>
        <v>FCR (mt: ROX-corr.)</v>
      </c>
      <c r="G5580" s="134">
        <f>Systematic[[#This Row],[Sample]]*1000000+Systematic[[#This Row],[SubSample]]*10000+Systematic[[#This Row],[VariableIndex]]</f>
        <v>15010007</v>
      </c>
      <c r="H5580" s="134">
        <f>Systematic[[#This Row],[SampleVariableLabel]]+100*Systematic[[#This Row],[State]]</f>
        <v>15011207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15</v>
      </c>
      <c r="B5581" s="1">
        <f t="shared" si="262"/>
        <v>1</v>
      </c>
      <c r="C5581" s="1">
        <f>IF(Systematic[[#This Row],[VariableIndex]]&gt;1,C5580,IF(C5580+1=StepsPerSubsample,0,C5580+1))</f>
        <v>13</v>
      </c>
      <c r="D5581" s="1">
        <f t="shared" si="263"/>
        <v>1</v>
      </c>
      <c r="E5581" s="1" t="str">
        <f>INDEX(Protocol[Mark],MATCH(C5581,Protocol[Step],0))</f>
        <v>12Azd</v>
      </c>
      <c r="F5581" s="151" t="str">
        <f>INDEX(Variables[Variable],MATCH(Systematic[[#This Row],[VariableIndex]],Variables[Index],0))</f>
        <v>O2 concentration</v>
      </c>
      <c r="G5581" s="134">
        <f>Systematic[[#This Row],[Sample]]*1000000+Systematic[[#This Row],[SubSample]]*10000+Systematic[[#This Row],[VariableIndex]]</f>
        <v>15010001</v>
      </c>
      <c r="H5581" s="134">
        <f>Systematic[[#This Row],[SampleVariableLabel]]+100*Systematic[[#This Row],[State]]</f>
        <v>15011301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15</v>
      </c>
      <c r="B5582" s="1">
        <f t="shared" si="262"/>
        <v>1</v>
      </c>
      <c r="C5582" s="1">
        <f>IF(Systematic[[#This Row],[VariableIndex]]&gt;1,C5581,IF(C5581+1=StepsPerSubsample,0,C5581+1))</f>
        <v>13</v>
      </c>
      <c r="D5582" s="1">
        <f t="shared" si="263"/>
        <v>2</v>
      </c>
      <c r="E5582" s="1" t="str">
        <f>INDEX(Protocol[Mark],MATCH(C5582,Protocol[Step],0))</f>
        <v>12Azd</v>
      </c>
      <c r="F5582" s="151" t="str">
        <f>INDEX(Variables[Variable],MATCH(Systematic[[#This Row],[VariableIndex]],Variables[Index],0))</f>
        <v>O2 flux per volume</v>
      </c>
      <c r="G5582" s="134">
        <f>Systematic[[#This Row],[Sample]]*1000000+Systematic[[#This Row],[SubSample]]*10000+Systematic[[#This Row],[VariableIndex]]</f>
        <v>15010002</v>
      </c>
      <c r="H5582" s="134">
        <f>Systematic[[#This Row],[SampleVariableLabel]]+100*Systematic[[#This Row],[State]]</f>
        <v>15011302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15</v>
      </c>
      <c r="B5583" s="1">
        <f t="shared" si="262"/>
        <v>1</v>
      </c>
      <c r="C5583" s="1">
        <f>IF(Systematic[[#This Row],[VariableIndex]]&gt;1,C5582,IF(C5582+1=StepsPerSubsample,0,C5582+1))</f>
        <v>13</v>
      </c>
      <c r="D5583" s="1">
        <f t="shared" si="263"/>
        <v>3</v>
      </c>
      <c r="E5583" s="1" t="str">
        <f>INDEX(Protocol[Mark],MATCH(C5583,Protocol[Step],0))</f>
        <v>12Azd</v>
      </c>
      <c r="F5583" s="151" t="str">
        <f>INDEX(Variables[Variable],MATCH(Systematic[[#This Row],[VariableIndex]],Variables[Index],0))</f>
        <v>Specific flux</v>
      </c>
      <c r="G5583" s="134">
        <f>Systematic[[#This Row],[Sample]]*1000000+Systematic[[#This Row],[SubSample]]*10000+Systematic[[#This Row],[VariableIndex]]</f>
        <v>15010003</v>
      </c>
      <c r="H5583" s="134">
        <f>Systematic[[#This Row],[SampleVariableLabel]]+100*Systematic[[#This Row],[State]]</f>
        <v>15011303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15</v>
      </c>
      <c r="B5584" s="1">
        <f t="shared" si="262"/>
        <v>1</v>
      </c>
      <c r="C5584" s="1">
        <f>IF(Systematic[[#This Row],[VariableIndex]]&gt;1,C5583,IF(C5583+1=StepsPerSubsample,0,C5583+1))</f>
        <v>13</v>
      </c>
      <c r="D5584" s="1">
        <f t="shared" si="263"/>
        <v>4</v>
      </c>
      <c r="E5584" s="1" t="str">
        <f>INDEX(Protocol[Mark],MATCH(C5584,Protocol[Step],0))</f>
        <v>12Azd</v>
      </c>
      <c r="F5584" s="151" t="str">
        <f>INDEX(Variables[Variable],MATCH(Systematic[[#This Row],[VariableIndex]],Variables[Index],0))</f>
        <v>Flux control ratio</v>
      </c>
      <c r="G5584" s="134">
        <f>Systematic[[#This Row],[Sample]]*1000000+Systematic[[#This Row],[SubSample]]*10000+Systematic[[#This Row],[VariableIndex]]</f>
        <v>15010004</v>
      </c>
      <c r="H5584" s="134">
        <f>Systematic[[#This Row],[SampleVariableLabel]]+100*Systematic[[#This Row],[State]]</f>
        <v>15011304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15</v>
      </c>
      <c r="B5585" s="1">
        <f t="shared" si="262"/>
        <v>1</v>
      </c>
      <c r="C5585" s="1">
        <f>IF(Systematic[[#This Row],[VariableIndex]]&gt;1,C5584,IF(C5584+1=StepsPerSubsample,0,C5584+1))</f>
        <v>13</v>
      </c>
      <c r="D5585" s="1">
        <f t="shared" si="263"/>
        <v>5</v>
      </c>
      <c r="E5585" s="1" t="str">
        <f>INDEX(Protocol[Mark],MATCH(C5585,Protocol[Step],0))</f>
        <v>12Azd</v>
      </c>
      <c r="F5585" s="151" t="str">
        <f>INDEX(Variables[Variable],MATCH(Systematic[[#This Row],[VariableIndex]],Variables[Index],0))</f>
        <v>Specific flux (mt)</v>
      </c>
      <c r="G5585" s="134">
        <f>Systematic[[#This Row],[Sample]]*1000000+Systematic[[#This Row],[SubSample]]*10000+Systematic[[#This Row],[VariableIndex]]</f>
        <v>15010005</v>
      </c>
      <c r="H5585" s="134">
        <f>Systematic[[#This Row],[SampleVariableLabel]]+100*Systematic[[#This Row],[State]]</f>
        <v>15011305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15</v>
      </c>
      <c r="B5586" s="1">
        <f t="shared" si="262"/>
        <v>1</v>
      </c>
      <c r="C5586" s="1">
        <f>IF(Systematic[[#This Row],[VariableIndex]]&gt;1,C5585,IF(C5585+1=StepsPerSubsample,0,C5585+1))</f>
        <v>13</v>
      </c>
      <c r="D5586" s="1">
        <f t="shared" si="263"/>
        <v>6</v>
      </c>
      <c r="E5586" s="1" t="str">
        <f>INDEX(Protocol[Mark],MATCH(C5586,Protocol[Step],0))</f>
        <v>12Azd</v>
      </c>
      <c r="F5586" s="151" t="str">
        <f>INDEX(Variables[Variable],MATCH(Systematic[[#This Row],[VariableIndex]],Variables[Index],0))</f>
        <v>FCR (mt: ROX-corr.)</v>
      </c>
      <c r="G5586" s="134">
        <f>Systematic[[#This Row],[Sample]]*1000000+Systematic[[#This Row],[SubSample]]*10000+Systematic[[#This Row],[VariableIndex]]</f>
        <v>15010006</v>
      </c>
      <c r="H5586" s="134">
        <f>Systematic[[#This Row],[SampleVariableLabel]]+100*Systematic[[#This Row],[State]]</f>
        <v>15011306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15</v>
      </c>
      <c r="B5587" s="1">
        <f t="shared" si="262"/>
        <v>1</v>
      </c>
      <c r="C5587" s="1">
        <f>IF(Systematic[[#This Row],[VariableIndex]]&gt;1,C5586,IF(C5586+1=StepsPerSubsample,0,C5586+1))</f>
        <v>13</v>
      </c>
      <c r="D5587" s="1">
        <f t="shared" si="263"/>
        <v>7</v>
      </c>
      <c r="E5587" s="1" t="str">
        <f>INDEX(Protocol[Mark],MATCH(C5587,Protocol[Step],0))</f>
        <v>12Azd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15010007</v>
      </c>
      <c r="H5587" s="134">
        <f>Systematic[[#This Row],[SampleVariableLabel]]+100*Systematic[[#This Row],[State]]</f>
        <v>15011307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15</v>
      </c>
      <c r="B5588" s="1">
        <f t="shared" si="262"/>
        <v>2</v>
      </c>
      <c r="C5588" s="1">
        <f>IF(Systematic[[#This Row],[VariableIndex]]&gt;1,C5587,IF(C5587+1=StepsPerSubsample,0,C5587+1))</f>
        <v>0</v>
      </c>
      <c r="D5588" s="1">
        <f t="shared" si="263"/>
        <v>1</v>
      </c>
      <c r="E5588" s="1" t="str">
        <f>INDEX(Protocol[Mark],MATCH(C5588,Protocol[Step],0))</f>
        <v>1ce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15020001</v>
      </c>
      <c r="H5588" s="134">
        <f>Systematic[[#This Row],[SampleVariableLabel]]+100*Systematic[[#This Row],[State]]</f>
        <v>15020001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15</v>
      </c>
      <c r="B5589" s="1">
        <f t="shared" si="262"/>
        <v>2</v>
      </c>
      <c r="C5589" s="1">
        <f>IF(Systematic[[#This Row],[VariableIndex]]&gt;1,C5588,IF(C5588+1=StepsPerSubsample,0,C5588+1))</f>
        <v>0</v>
      </c>
      <c r="D5589" s="1">
        <f t="shared" si="263"/>
        <v>2</v>
      </c>
      <c r="E5589" s="1" t="str">
        <f>INDEX(Protocol[Mark],MATCH(C5589,Protocol[Step],0))</f>
        <v>1ce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15020002</v>
      </c>
      <c r="H5589" s="134">
        <f>Systematic[[#This Row],[SampleVariableLabel]]+100*Systematic[[#This Row],[State]]</f>
        <v>15020002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15</v>
      </c>
      <c r="B5590" s="1">
        <f t="shared" si="262"/>
        <v>2</v>
      </c>
      <c r="C5590" s="1">
        <f>IF(Systematic[[#This Row],[VariableIndex]]&gt;1,C5589,IF(C5589+1=StepsPerSubsample,0,C5589+1))</f>
        <v>0</v>
      </c>
      <c r="D5590" s="1">
        <f t="shared" si="263"/>
        <v>3</v>
      </c>
      <c r="E5590" s="1" t="str">
        <f>INDEX(Protocol[Mark],MATCH(C5590,Protocol[Step],0))</f>
        <v>1ce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15020003</v>
      </c>
      <c r="H5590" s="134">
        <f>Systematic[[#This Row],[SampleVariableLabel]]+100*Systematic[[#This Row],[State]]</f>
        <v>15020003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15</v>
      </c>
      <c r="B5591" s="1">
        <f t="shared" si="262"/>
        <v>2</v>
      </c>
      <c r="C5591" s="1">
        <f>IF(Systematic[[#This Row],[VariableIndex]]&gt;1,C5590,IF(C5590+1=StepsPerSubsample,0,C5590+1))</f>
        <v>0</v>
      </c>
      <c r="D5591" s="1">
        <f t="shared" si="263"/>
        <v>4</v>
      </c>
      <c r="E5591" s="1" t="str">
        <f>INDEX(Protocol[Mark],MATCH(C5591,Protocol[Step],0))</f>
        <v>1ce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15020004</v>
      </c>
      <c r="H5591" s="134">
        <f>Systematic[[#This Row],[SampleVariableLabel]]+100*Systematic[[#This Row],[State]]</f>
        <v>15020004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15</v>
      </c>
      <c r="B5592" s="1">
        <f t="shared" si="262"/>
        <v>2</v>
      </c>
      <c r="C5592" s="1">
        <f>IF(Systematic[[#This Row],[VariableIndex]]&gt;1,C5591,IF(C5591+1=StepsPerSubsample,0,C5591+1))</f>
        <v>0</v>
      </c>
      <c r="D5592" s="1">
        <f t="shared" si="263"/>
        <v>5</v>
      </c>
      <c r="E5592" s="1" t="str">
        <f>INDEX(Protocol[Mark],MATCH(C5592,Protocol[Step],0))</f>
        <v>1ce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15020005</v>
      </c>
      <c r="H5592" s="134">
        <f>Systematic[[#This Row],[SampleVariableLabel]]+100*Systematic[[#This Row],[State]]</f>
        <v>15020005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15</v>
      </c>
      <c r="B5593" s="1">
        <f t="shared" si="262"/>
        <v>2</v>
      </c>
      <c r="C5593" s="1">
        <f>IF(Systematic[[#This Row],[VariableIndex]]&gt;1,C5592,IF(C5592+1=StepsPerSubsample,0,C5592+1))</f>
        <v>0</v>
      </c>
      <c r="D5593" s="1">
        <f t="shared" si="263"/>
        <v>6</v>
      </c>
      <c r="E5593" s="1" t="str">
        <f>INDEX(Protocol[Mark],MATCH(C5593,Protocol[Step],0))</f>
        <v>1ce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15020006</v>
      </c>
      <c r="H5593" s="134">
        <f>Systematic[[#This Row],[SampleVariableLabel]]+100*Systematic[[#This Row],[State]]</f>
        <v>15020006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15</v>
      </c>
      <c r="B5594" s="1">
        <f t="shared" si="262"/>
        <v>2</v>
      </c>
      <c r="C5594" s="1">
        <f>IF(Systematic[[#This Row],[VariableIndex]]&gt;1,C5593,IF(C5593+1=StepsPerSubsample,0,C5593+1))</f>
        <v>0</v>
      </c>
      <c r="D5594" s="1">
        <f t="shared" si="263"/>
        <v>7</v>
      </c>
      <c r="E5594" s="1" t="str">
        <f>INDEX(Protocol[Mark],MATCH(C5594,Protocol[Step],0))</f>
        <v>1ce</v>
      </c>
      <c r="F5594" s="151" t="str">
        <f>INDEX(Variables[Variable],MATCH(Systematic[[#This Row],[VariableIndex]],Variables[Index],0))</f>
        <v>FCR (mt: ROX-corr.)</v>
      </c>
      <c r="G5594" s="134">
        <f>Systematic[[#This Row],[Sample]]*1000000+Systematic[[#This Row],[SubSample]]*10000+Systematic[[#This Row],[VariableIndex]]</f>
        <v>15020007</v>
      </c>
      <c r="H5594" s="134">
        <f>Systematic[[#This Row],[SampleVariableLabel]]+100*Systematic[[#This Row],[State]]</f>
        <v>15020007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15</v>
      </c>
      <c r="B5595" s="1">
        <f t="shared" si="262"/>
        <v>2</v>
      </c>
      <c r="C5595" s="1">
        <f>IF(Systematic[[#This Row],[VariableIndex]]&gt;1,C5594,IF(C5594+1=StepsPerSubsample,0,C5594+1))</f>
        <v>1</v>
      </c>
      <c r="D5595" s="1">
        <f t="shared" si="263"/>
        <v>1</v>
      </c>
      <c r="E5595" s="1" t="str">
        <f>INDEX(Protocol[Mark],MATCH(C5595,Protocol[Step],0))</f>
        <v>2P10</v>
      </c>
      <c r="F5595" s="151" t="str">
        <f>INDEX(Variables[Variable],MATCH(Systematic[[#This Row],[VariableIndex]],Variables[Index],0))</f>
        <v>O2 concentration</v>
      </c>
      <c r="G5595" s="134">
        <f>Systematic[[#This Row],[Sample]]*1000000+Systematic[[#This Row],[SubSample]]*10000+Systematic[[#This Row],[VariableIndex]]</f>
        <v>15020001</v>
      </c>
      <c r="H5595" s="134">
        <f>Systematic[[#This Row],[SampleVariableLabel]]+100*Systematic[[#This Row],[State]]</f>
        <v>15020101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15</v>
      </c>
      <c r="B5596" s="1">
        <f t="shared" si="262"/>
        <v>2</v>
      </c>
      <c r="C5596" s="1">
        <f>IF(Systematic[[#This Row],[VariableIndex]]&gt;1,C5595,IF(C5595+1=StepsPerSubsample,0,C5595+1))</f>
        <v>1</v>
      </c>
      <c r="D5596" s="1">
        <f t="shared" si="263"/>
        <v>2</v>
      </c>
      <c r="E5596" s="1" t="str">
        <f>INDEX(Protocol[Mark],MATCH(C5596,Protocol[Step],0))</f>
        <v>2P10</v>
      </c>
      <c r="F5596" s="151" t="str">
        <f>INDEX(Variables[Variable],MATCH(Systematic[[#This Row],[VariableIndex]],Variables[Index],0))</f>
        <v>O2 flux per volume</v>
      </c>
      <c r="G5596" s="134">
        <f>Systematic[[#This Row],[Sample]]*1000000+Systematic[[#This Row],[SubSample]]*10000+Systematic[[#This Row],[VariableIndex]]</f>
        <v>15020002</v>
      </c>
      <c r="H5596" s="134">
        <f>Systematic[[#This Row],[SampleVariableLabel]]+100*Systematic[[#This Row],[State]]</f>
        <v>15020102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15</v>
      </c>
      <c r="B5597" s="1">
        <f t="shared" si="262"/>
        <v>2</v>
      </c>
      <c r="C5597" s="1">
        <f>IF(Systematic[[#This Row],[VariableIndex]]&gt;1,C5596,IF(C5596+1=StepsPerSubsample,0,C5596+1))</f>
        <v>1</v>
      </c>
      <c r="D5597" s="1">
        <f t="shared" si="263"/>
        <v>3</v>
      </c>
      <c r="E5597" s="1" t="str">
        <f>INDEX(Protocol[Mark],MATCH(C5597,Protocol[Step],0))</f>
        <v>2P10</v>
      </c>
      <c r="F5597" s="151" t="str">
        <f>INDEX(Variables[Variable],MATCH(Systematic[[#This Row],[VariableIndex]],Variables[Index],0))</f>
        <v>Specific flux</v>
      </c>
      <c r="G5597" s="134">
        <f>Systematic[[#This Row],[Sample]]*1000000+Systematic[[#This Row],[SubSample]]*10000+Systematic[[#This Row],[VariableIndex]]</f>
        <v>15020003</v>
      </c>
      <c r="H5597" s="134">
        <f>Systematic[[#This Row],[SampleVariableLabel]]+100*Systematic[[#This Row],[State]]</f>
        <v>15020103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15</v>
      </c>
      <c r="B5598" s="1">
        <f t="shared" si="262"/>
        <v>2</v>
      </c>
      <c r="C5598" s="1">
        <f>IF(Systematic[[#This Row],[VariableIndex]]&gt;1,C5597,IF(C5597+1=StepsPerSubsample,0,C5597+1))</f>
        <v>1</v>
      </c>
      <c r="D5598" s="1">
        <f t="shared" si="263"/>
        <v>4</v>
      </c>
      <c r="E5598" s="1" t="str">
        <f>INDEX(Protocol[Mark],MATCH(C5598,Protocol[Step],0))</f>
        <v>2P10</v>
      </c>
      <c r="F5598" s="151" t="str">
        <f>INDEX(Variables[Variable],MATCH(Systematic[[#This Row],[VariableIndex]],Variables[Index],0))</f>
        <v>Flux control ratio</v>
      </c>
      <c r="G5598" s="134">
        <f>Systematic[[#This Row],[Sample]]*1000000+Systematic[[#This Row],[SubSample]]*10000+Systematic[[#This Row],[VariableIndex]]</f>
        <v>15020004</v>
      </c>
      <c r="H5598" s="134">
        <f>Systematic[[#This Row],[SampleVariableLabel]]+100*Systematic[[#This Row],[State]]</f>
        <v>15020104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15</v>
      </c>
      <c r="B5599" s="1">
        <f t="shared" si="262"/>
        <v>2</v>
      </c>
      <c r="C5599" s="1">
        <f>IF(Systematic[[#This Row],[VariableIndex]]&gt;1,C5598,IF(C5598+1=StepsPerSubsample,0,C5598+1))</f>
        <v>1</v>
      </c>
      <c r="D5599" s="1">
        <f t="shared" si="263"/>
        <v>5</v>
      </c>
      <c r="E5599" s="1" t="str">
        <f>INDEX(Protocol[Mark],MATCH(C5599,Protocol[Step],0))</f>
        <v>2P10</v>
      </c>
      <c r="F5599" s="151" t="str">
        <f>INDEX(Variables[Variable],MATCH(Systematic[[#This Row],[VariableIndex]],Variables[Index],0))</f>
        <v>Specific flux (mt)</v>
      </c>
      <c r="G5599" s="134">
        <f>Systematic[[#This Row],[Sample]]*1000000+Systematic[[#This Row],[SubSample]]*10000+Systematic[[#This Row],[VariableIndex]]</f>
        <v>15020005</v>
      </c>
      <c r="H5599" s="134">
        <f>Systematic[[#This Row],[SampleVariableLabel]]+100*Systematic[[#This Row],[State]]</f>
        <v>15020105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15</v>
      </c>
      <c r="B5600" s="1">
        <f t="shared" si="262"/>
        <v>2</v>
      </c>
      <c r="C5600" s="1">
        <f>IF(Systematic[[#This Row],[VariableIndex]]&gt;1,C5599,IF(C5599+1=StepsPerSubsample,0,C5599+1))</f>
        <v>1</v>
      </c>
      <c r="D5600" s="1">
        <f t="shared" si="263"/>
        <v>6</v>
      </c>
      <c r="E5600" s="1" t="str">
        <f>INDEX(Protocol[Mark],MATCH(C5600,Protocol[Step],0))</f>
        <v>2P10</v>
      </c>
      <c r="F5600" s="151" t="str">
        <f>INDEX(Variables[Variable],MATCH(Systematic[[#This Row],[VariableIndex]],Variables[Index],0))</f>
        <v>FCR (mt: ROX-corr.)</v>
      </c>
      <c r="G5600" s="134">
        <f>Systematic[[#This Row],[Sample]]*1000000+Systematic[[#This Row],[SubSample]]*10000+Systematic[[#This Row],[VariableIndex]]</f>
        <v>15020006</v>
      </c>
      <c r="H5600" s="134">
        <f>Systematic[[#This Row],[SampleVariableLabel]]+100*Systematic[[#This Row],[State]]</f>
        <v>15020106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15</v>
      </c>
      <c r="B5601" s="1">
        <f t="shared" si="262"/>
        <v>2</v>
      </c>
      <c r="C5601" s="1">
        <f>IF(Systematic[[#This Row],[VariableIndex]]&gt;1,C5600,IF(C5600+1=StepsPerSubsample,0,C5600+1))</f>
        <v>1</v>
      </c>
      <c r="D5601" s="1">
        <f t="shared" si="263"/>
        <v>7</v>
      </c>
      <c r="E5601" s="1" t="str">
        <f>INDEX(Protocol[Mark],MATCH(C5601,Protocol[Step],0))</f>
        <v>2P10</v>
      </c>
      <c r="F5601" s="151" t="str">
        <f>INDEX(Variables[Variable],MATCH(Systematic[[#This Row],[VariableIndex]],Variables[Index],0))</f>
        <v>FCR (mt: ROX-corr.)</v>
      </c>
      <c r="G5601" s="134">
        <f>Systematic[[#This Row],[Sample]]*1000000+Systematic[[#This Row],[SubSample]]*10000+Systematic[[#This Row],[VariableIndex]]</f>
        <v>15020007</v>
      </c>
      <c r="H5601" s="134">
        <f>Systematic[[#This Row],[SampleVariableLabel]]+100*Systematic[[#This Row],[State]]</f>
        <v>15020107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15</v>
      </c>
      <c r="B5602" s="1">
        <f t="shared" si="262"/>
        <v>2</v>
      </c>
      <c r="C5602" s="1">
        <f>IF(Systematic[[#This Row],[VariableIndex]]&gt;1,C5601,IF(C5601+1=StepsPerSubsample,0,C5601+1))</f>
        <v>2</v>
      </c>
      <c r="D5602" s="1">
        <f t="shared" si="263"/>
        <v>1</v>
      </c>
      <c r="E5602" s="1" t="str">
        <f>INDEX(Protocol[Mark],MATCH(C5602,Protocol[Step],0))</f>
        <v>3Omy</v>
      </c>
      <c r="F5602" s="151" t="str">
        <f>INDEX(Variables[Variable],MATCH(Systematic[[#This Row],[VariableIndex]],Variables[Index],0))</f>
        <v>O2 concentration</v>
      </c>
      <c r="G5602" s="134">
        <f>Systematic[[#This Row],[Sample]]*1000000+Systematic[[#This Row],[SubSample]]*10000+Systematic[[#This Row],[VariableIndex]]</f>
        <v>15020001</v>
      </c>
      <c r="H5602" s="134">
        <f>Systematic[[#This Row],[SampleVariableLabel]]+100*Systematic[[#This Row],[State]]</f>
        <v>15020201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15</v>
      </c>
      <c r="B5603" s="1">
        <f t="shared" si="262"/>
        <v>2</v>
      </c>
      <c r="C5603" s="1">
        <f>IF(Systematic[[#This Row],[VariableIndex]]&gt;1,C5602,IF(C5602+1=StepsPerSubsample,0,C5602+1))</f>
        <v>2</v>
      </c>
      <c r="D5603" s="1">
        <f t="shared" si="263"/>
        <v>2</v>
      </c>
      <c r="E5603" s="1" t="str">
        <f>INDEX(Protocol[Mark],MATCH(C5603,Protocol[Step],0))</f>
        <v>3Omy</v>
      </c>
      <c r="F5603" s="151" t="str">
        <f>INDEX(Variables[Variable],MATCH(Systematic[[#This Row],[VariableIndex]],Variables[Index],0))</f>
        <v>O2 flux per volume</v>
      </c>
      <c r="G5603" s="134">
        <f>Systematic[[#This Row],[Sample]]*1000000+Systematic[[#This Row],[SubSample]]*10000+Systematic[[#This Row],[VariableIndex]]</f>
        <v>15020002</v>
      </c>
      <c r="H5603" s="134">
        <f>Systematic[[#This Row],[SampleVariableLabel]]+100*Systematic[[#This Row],[State]]</f>
        <v>15020202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15</v>
      </c>
      <c r="B5604" s="1">
        <f t="shared" si="262"/>
        <v>2</v>
      </c>
      <c r="C5604" s="1">
        <f>IF(Systematic[[#This Row],[VariableIndex]]&gt;1,C5603,IF(C5603+1=StepsPerSubsample,0,C5603+1))</f>
        <v>2</v>
      </c>
      <c r="D5604" s="1">
        <f t="shared" si="263"/>
        <v>3</v>
      </c>
      <c r="E5604" s="1" t="str">
        <f>INDEX(Protocol[Mark],MATCH(C5604,Protocol[Step],0))</f>
        <v>3Omy</v>
      </c>
      <c r="F5604" s="151" t="str">
        <f>INDEX(Variables[Variable],MATCH(Systematic[[#This Row],[VariableIndex]],Variables[Index],0))</f>
        <v>Specific flux</v>
      </c>
      <c r="G5604" s="134">
        <f>Systematic[[#This Row],[Sample]]*1000000+Systematic[[#This Row],[SubSample]]*10000+Systematic[[#This Row],[VariableIndex]]</f>
        <v>15020003</v>
      </c>
      <c r="H5604" s="134">
        <f>Systematic[[#This Row],[SampleVariableLabel]]+100*Systematic[[#This Row],[State]]</f>
        <v>15020203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15</v>
      </c>
      <c r="B5605" s="1">
        <f t="shared" si="262"/>
        <v>2</v>
      </c>
      <c r="C5605" s="1">
        <f>IF(Systematic[[#This Row],[VariableIndex]]&gt;1,C5604,IF(C5604+1=StepsPerSubsample,0,C5604+1))</f>
        <v>2</v>
      </c>
      <c r="D5605" s="1">
        <f t="shared" si="263"/>
        <v>4</v>
      </c>
      <c r="E5605" s="1" t="str">
        <f>INDEX(Protocol[Mark],MATCH(C5605,Protocol[Step],0))</f>
        <v>3Omy</v>
      </c>
      <c r="F5605" s="151" t="str">
        <f>INDEX(Variables[Variable],MATCH(Systematic[[#This Row],[VariableIndex]],Variables[Index],0))</f>
        <v>Flux control ratio</v>
      </c>
      <c r="G5605" s="134">
        <f>Systematic[[#This Row],[Sample]]*1000000+Systematic[[#This Row],[SubSample]]*10000+Systematic[[#This Row],[VariableIndex]]</f>
        <v>15020004</v>
      </c>
      <c r="H5605" s="134">
        <f>Systematic[[#This Row],[SampleVariableLabel]]+100*Systematic[[#This Row],[State]]</f>
        <v>15020204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15</v>
      </c>
      <c r="B5606" s="1">
        <f t="shared" si="262"/>
        <v>2</v>
      </c>
      <c r="C5606" s="1">
        <f>IF(Systematic[[#This Row],[VariableIndex]]&gt;1,C5605,IF(C5605+1=StepsPerSubsample,0,C5605+1))</f>
        <v>2</v>
      </c>
      <c r="D5606" s="1">
        <f t="shared" si="263"/>
        <v>5</v>
      </c>
      <c r="E5606" s="1" t="str">
        <f>INDEX(Protocol[Mark],MATCH(C5606,Protocol[Step],0))</f>
        <v>3Omy</v>
      </c>
      <c r="F5606" s="151" t="str">
        <f>INDEX(Variables[Variable],MATCH(Systematic[[#This Row],[VariableIndex]],Variables[Index],0))</f>
        <v>Specific flux (mt)</v>
      </c>
      <c r="G5606" s="134">
        <f>Systematic[[#This Row],[Sample]]*1000000+Systematic[[#This Row],[SubSample]]*10000+Systematic[[#This Row],[VariableIndex]]</f>
        <v>15020005</v>
      </c>
      <c r="H5606" s="134">
        <f>Systematic[[#This Row],[SampleVariableLabel]]+100*Systematic[[#This Row],[State]]</f>
        <v>15020205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15</v>
      </c>
      <c r="B5607" s="1">
        <f t="shared" si="262"/>
        <v>2</v>
      </c>
      <c r="C5607" s="1">
        <f>IF(Systematic[[#This Row],[VariableIndex]]&gt;1,C5606,IF(C5606+1=StepsPerSubsample,0,C5606+1))</f>
        <v>2</v>
      </c>
      <c r="D5607" s="1">
        <f t="shared" si="263"/>
        <v>6</v>
      </c>
      <c r="E5607" s="1" t="str">
        <f>INDEX(Protocol[Mark],MATCH(C5607,Protocol[Step],0))</f>
        <v>3Omy</v>
      </c>
      <c r="F5607" s="151" t="str">
        <f>INDEX(Variables[Variable],MATCH(Systematic[[#This Row],[VariableIndex]],Variables[Index],0))</f>
        <v>FCR (mt: ROX-corr.)</v>
      </c>
      <c r="G5607" s="134">
        <f>Systematic[[#This Row],[Sample]]*1000000+Systematic[[#This Row],[SubSample]]*10000+Systematic[[#This Row],[VariableIndex]]</f>
        <v>15020006</v>
      </c>
      <c r="H5607" s="134">
        <f>Systematic[[#This Row],[SampleVariableLabel]]+100*Systematic[[#This Row],[State]]</f>
        <v>15020206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15</v>
      </c>
      <c r="B5608" s="1">
        <f t="shared" si="262"/>
        <v>2</v>
      </c>
      <c r="C5608" s="1">
        <f>IF(Systematic[[#This Row],[VariableIndex]]&gt;1,C5607,IF(C5607+1=StepsPerSubsample,0,C5607+1))</f>
        <v>2</v>
      </c>
      <c r="D5608" s="1">
        <f t="shared" si="263"/>
        <v>7</v>
      </c>
      <c r="E5608" s="1" t="str">
        <f>INDEX(Protocol[Mark],MATCH(C5608,Protocol[Step],0))</f>
        <v>3Omy</v>
      </c>
      <c r="F5608" s="151" t="str">
        <f>INDEX(Variables[Variable],MATCH(Systematic[[#This Row],[VariableIndex]],Variables[Index],0))</f>
        <v>FCR (mt: ROX-corr.)</v>
      </c>
      <c r="G5608" s="134">
        <f>Systematic[[#This Row],[Sample]]*1000000+Systematic[[#This Row],[SubSample]]*10000+Systematic[[#This Row],[VariableIndex]]</f>
        <v>15020007</v>
      </c>
      <c r="H5608" s="134">
        <f>Systematic[[#This Row],[SampleVariableLabel]]+100*Systematic[[#This Row],[State]]</f>
        <v>15020207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15</v>
      </c>
      <c r="B5609" s="1">
        <f t="shared" ref="B5609:B5672" si="265">IF(OR(C5609&gt;0,D5609&gt;1),B5608,IF(B5608=SubsamplesPerSample,1,B5608+1))</f>
        <v>2</v>
      </c>
      <c r="C5609" s="1">
        <f>IF(Systematic[[#This Row],[VariableIndex]]&gt;1,C5608,IF(C5608+1=StepsPerSubsample,0,C5608+1))</f>
        <v>3</v>
      </c>
      <c r="D5609" s="1">
        <f t="shared" si="263"/>
        <v>1</v>
      </c>
      <c r="E5609" s="1" t="str">
        <f>INDEX(Protocol[Mark],MATCH(C5609,Protocol[Step],0))</f>
        <v>4U</v>
      </c>
      <c r="F5609" s="151" t="str">
        <f>INDEX(Variables[Variable],MATCH(Systematic[[#This Row],[VariableIndex]],Variables[Index],0))</f>
        <v>O2 concentration</v>
      </c>
      <c r="G5609" s="134">
        <f>Systematic[[#This Row],[Sample]]*1000000+Systematic[[#This Row],[SubSample]]*10000+Systematic[[#This Row],[VariableIndex]]</f>
        <v>15020001</v>
      </c>
      <c r="H5609" s="134">
        <f>Systematic[[#This Row],[SampleVariableLabel]]+100*Systematic[[#This Row],[State]]</f>
        <v>15020301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15</v>
      </c>
      <c r="B5610" s="1">
        <f t="shared" si="265"/>
        <v>2</v>
      </c>
      <c r="C5610" s="1">
        <f>IF(Systematic[[#This Row],[VariableIndex]]&gt;1,C5609,IF(C5609+1=StepsPerSubsample,0,C5609+1))</f>
        <v>3</v>
      </c>
      <c r="D5610" s="1">
        <f t="shared" si="263"/>
        <v>2</v>
      </c>
      <c r="E5610" s="1" t="str">
        <f>INDEX(Protocol[Mark],MATCH(C5610,Protocol[Step],0))</f>
        <v>4U</v>
      </c>
      <c r="F5610" s="151" t="str">
        <f>INDEX(Variables[Variable],MATCH(Systematic[[#This Row],[VariableIndex]],Variables[Index],0))</f>
        <v>O2 flux per volume</v>
      </c>
      <c r="G5610" s="134">
        <f>Systematic[[#This Row],[Sample]]*1000000+Systematic[[#This Row],[SubSample]]*10000+Systematic[[#This Row],[VariableIndex]]</f>
        <v>15020002</v>
      </c>
      <c r="H5610" s="134">
        <f>Systematic[[#This Row],[SampleVariableLabel]]+100*Systematic[[#This Row],[State]]</f>
        <v>15020302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15</v>
      </c>
      <c r="B5611" s="1">
        <f t="shared" si="265"/>
        <v>2</v>
      </c>
      <c r="C5611" s="1">
        <f>IF(Systematic[[#This Row],[VariableIndex]]&gt;1,C5610,IF(C5610+1=StepsPerSubsample,0,C5610+1))</f>
        <v>3</v>
      </c>
      <c r="D5611" s="1">
        <f t="shared" si="263"/>
        <v>3</v>
      </c>
      <c r="E5611" s="1" t="str">
        <f>INDEX(Protocol[Mark],MATCH(C5611,Protocol[Step],0))</f>
        <v>4U</v>
      </c>
      <c r="F5611" s="151" t="str">
        <f>INDEX(Variables[Variable],MATCH(Systematic[[#This Row],[VariableIndex]],Variables[Index],0))</f>
        <v>Specific flux</v>
      </c>
      <c r="G5611" s="134">
        <f>Systematic[[#This Row],[Sample]]*1000000+Systematic[[#This Row],[SubSample]]*10000+Systematic[[#This Row],[VariableIndex]]</f>
        <v>15020003</v>
      </c>
      <c r="H5611" s="134">
        <f>Systematic[[#This Row],[SampleVariableLabel]]+100*Systematic[[#This Row],[State]]</f>
        <v>15020303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15</v>
      </c>
      <c r="B5612" s="1">
        <f t="shared" si="265"/>
        <v>2</v>
      </c>
      <c r="C5612" s="1">
        <f>IF(Systematic[[#This Row],[VariableIndex]]&gt;1,C5611,IF(C5611+1=StepsPerSubsample,0,C5611+1))</f>
        <v>3</v>
      </c>
      <c r="D5612" s="1">
        <f t="shared" si="263"/>
        <v>4</v>
      </c>
      <c r="E5612" s="1" t="str">
        <f>INDEX(Protocol[Mark],MATCH(C5612,Protocol[Step],0))</f>
        <v>4U</v>
      </c>
      <c r="F5612" s="151" t="str">
        <f>INDEX(Variables[Variable],MATCH(Systematic[[#This Row],[VariableIndex]],Variables[Index],0))</f>
        <v>Flux control ratio</v>
      </c>
      <c r="G5612" s="134">
        <f>Systematic[[#This Row],[Sample]]*1000000+Systematic[[#This Row],[SubSample]]*10000+Systematic[[#This Row],[VariableIndex]]</f>
        <v>15020004</v>
      </c>
      <c r="H5612" s="134">
        <f>Systematic[[#This Row],[SampleVariableLabel]]+100*Systematic[[#This Row],[State]]</f>
        <v>15020304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15</v>
      </c>
      <c r="B5613" s="1">
        <f t="shared" si="265"/>
        <v>2</v>
      </c>
      <c r="C5613" s="1">
        <f>IF(Systematic[[#This Row],[VariableIndex]]&gt;1,C5612,IF(C5612+1=StepsPerSubsample,0,C5612+1))</f>
        <v>3</v>
      </c>
      <c r="D5613" s="1">
        <f t="shared" si="263"/>
        <v>5</v>
      </c>
      <c r="E5613" s="1" t="str">
        <f>INDEX(Protocol[Mark],MATCH(C5613,Protocol[Step],0))</f>
        <v>4U</v>
      </c>
      <c r="F5613" s="151" t="str">
        <f>INDEX(Variables[Variable],MATCH(Systematic[[#This Row],[VariableIndex]],Variables[Index],0))</f>
        <v>Specific flux (mt)</v>
      </c>
      <c r="G5613" s="134">
        <f>Systematic[[#This Row],[Sample]]*1000000+Systematic[[#This Row],[SubSample]]*10000+Systematic[[#This Row],[VariableIndex]]</f>
        <v>15020005</v>
      </c>
      <c r="H5613" s="134">
        <f>Systematic[[#This Row],[SampleVariableLabel]]+100*Systematic[[#This Row],[State]]</f>
        <v>15020305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15</v>
      </c>
      <c r="B5614" s="1">
        <f t="shared" si="265"/>
        <v>2</v>
      </c>
      <c r="C5614" s="1">
        <f>IF(Systematic[[#This Row],[VariableIndex]]&gt;1,C5613,IF(C5613+1=StepsPerSubsample,0,C5613+1))</f>
        <v>3</v>
      </c>
      <c r="D5614" s="1">
        <f t="shared" si="263"/>
        <v>6</v>
      </c>
      <c r="E5614" s="1" t="str">
        <f>INDEX(Protocol[Mark],MATCH(C5614,Protocol[Step],0))</f>
        <v>4U</v>
      </c>
      <c r="F5614" s="151" t="str">
        <f>INDEX(Variables[Variable],MATCH(Systematic[[#This Row],[VariableIndex]],Variables[Index],0))</f>
        <v>FCR (mt: ROX-corr.)</v>
      </c>
      <c r="G5614" s="134">
        <f>Systematic[[#This Row],[Sample]]*1000000+Systematic[[#This Row],[SubSample]]*10000+Systematic[[#This Row],[VariableIndex]]</f>
        <v>15020006</v>
      </c>
      <c r="H5614" s="134">
        <f>Systematic[[#This Row],[SampleVariableLabel]]+100*Systematic[[#This Row],[State]]</f>
        <v>15020306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15</v>
      </c>
      <c r="B5615" s="1">
        <f t="shared" si="265"/>
        <v>2</v>
      </c>
      <c r="C5615" s="1">
        <f>IF(Systematic[[#This Row],[VariableIndex]]&gt;1,C5614,IF(C5614+1=StepsPerSubsample,0,C5614+1))</f>
        <v>3</v>
      </c>
      <c r="D5615" s="1">
        <f t="shared" si="263"/>
        <v>7</v>
      </c>
      <c r="E5615" s="1" t="str">
        <f>INDEX(Protocol[Mark],MATCH(C5615,Protocol[Step],0))</f>
        <v>4U</v>
      </c>
      <c r="F5615" s="151" t="str">
        <f>INDEX(Variables[Variable],MATCH(Systematic[[#This Row],[VariableIndex]],Variables[Index],0))</f>
        <v>FCR (mt: ROX-corr.)</v>
      </c>
      <c r="G5615" s="134">
        <f>Systematic[[#This Row],[Sample]]*1000000+Systematic[[#This Row],[SubSample]]*10000+Systematic[[#This Row],[VariableIndex]]</f>
        <v>15020007</v>
      </c>
      <c r="H5615" s="134">
        <f>Systematic[[#This Row],[SampleVariableLabel]]+100*Systematic[[#This Row],[State]]</f>
        <v>15020307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15</v>
      </c>
      <c r="B5616" s="1">
        <f t="shared" si="265"/>
        <v>2</v>
      </c>
      <c r="C5616" s="1">
        <f>IF(Systematic[[#This Row],[VariableIndex]]&gt;1,C5615,IF(C5615+1=StepsPerSubsample,0,C5615+1))</f>
        <v>4</v>
      </c>
      <c r="D5616" s="1">
        <f t="shared" si="263"/>
        <v>1</v>
      </c>
      <c r="E5616" s="1" t="str">
        <f>INDEX(Protocol[Mark],MATCH(C5616,Protocol[Step],0))</f>
        <v>5Glc</v>
      </c>
      <c r="F5616" s="151" t="str">
        <f>INDEX(Variables[Variable],MATCH(Systematic[[#This Row],[VariableIndex]],Variables[Index],0))</f>
        <v>O2 concentration</v>
      </c>
      <c r="G5616" s="134">
        <f>Systematic[[#This Row],[Sample]]*1000000+Systematic[[#This Row],[SubSample]]*10000+Systematic[[#This Row],[VariableIndex]]</f>
        <v>15020001</v>
      </c>
      <c r="H5616" s="134">
        <f>Systematic[[#This Row],[SampleVariableLabel]]+100*Systematic[[#This Row],[State]]</f>
        <v>15020401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15</v>
      </c>
      <c r="B5617" s="1">
        <f t="shared" si="265"/>
        <v>2</v>
      </c>
      <c r="C5617" s="1">
        <f>IF(Systematic[[#This Row],[VariableIndex]]&gt;1,C5616,IF(C5616+1=StepsPerSubsample,0,C5616+1))</f>
        <v>4</v>
      </c>
      <c r="D5617" s="1">
        <f t="shared" si="263"/>
        <v>2</v>
      </c>
      <c r="E5617" s="1" t="str">
        <f>INDEX(Protocol[Mark],MATCH(C5617,Protocol[Step],0))</f>
        <v>5Glc</v>
      </c>
      <c r="F5617" s="151" t="str">
        <f>INDEX(Variables[Variable],MATCH(Systematic[[#This Row],[VariableIndex]],Variables[Index],0))</f>
        <v>O2 flux per volume</v>
      </c>
      <c r="G5617" s="134">
        <f>Systematic[[#This Row],[Sample]]*1000000+Systematic[[#This Row],[SubSample]]*10000+Systematic[[#This Row],[VariableIndex]]</f>
        <v>15020002</v>
      </c>
      <c r="H5617" s="134">
        <f>Systematic[[#This Row],[SampleVariableLabel]]+100*Systematic[[#This Row],[State]]</f>
        <v>15020402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15</v>
      </c>
      <c r="B5618" s="1">
        <f t="shared" si="265"/>
        <v>2</v>
      </c>
      <c r="C5618" s="1">
        <f>IF(Systematic[[#This Row],[VariableIndex]]&gt;1,C5617,IF(C5617+1=StepsPerSubsample,0,C5617+1))</f>
        <v>4</v>
      </c>
      <c r="D5618" s="1">
        <f t="shared" si="263"/>
        <v>3</v>
      </c>
      <c r="E5618" s="1" t="str">
        <f>INDEX(Protocol[Mark],MATCH(C5618,Protocol[Step],0))</f>
        <v>5Glc</v>
      </c>
      <c r="F5618" s="151" t="str">
        <f>INDEX(Variables[Variable],MATCH(Systematic[[#This Row],[VariableIndex]],Variables[Index],0))</f>
        <v>Specific flux</v>
      </c>
      <c r="G5618" s="134">
        <f>Systematic[[#This Row],[Sample]]*1000000+Systematic[[#This Row],[SubSample]]*10000+Systematic[[#This Row],[VariableIndex]]</f>
        <v>15020003</v>
      </c>
      <c r="H5618" s="134">
        <f>Systematic[[#This Row],[SampleVariableLabel]]+100*Systematic[[#This Row],[State]]</f>
        <v>15020403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15</v>
      </c>
      <c r="B5619" s="1">
        <f t="shared" si="265"/>
        <v>2</v>
      </c>
      <c r="C5619" s="1">
        <f>IF(Systematic[[#This Row],[VariableIndex]]&gt;1,C5618,IF(C5618+1=StepsPerSubsample,0,C5618+1))</f>
        <v>4</v>
      </c>
      <c r="D5619" s="1">
        <f t="shared" si="263"/>
        <v>4</v>
      </c>
      <c r="E5619" s="1" t="str">
        <f>INDEX(Protocol[Mark],MATCH(C5619,Protocol[Step],0))</f>
        <v>5Glc</v>
      </c>
      <c r="F5619" s="151" t="str">
        <f>INDEX(Variables[Variable],MATCH(Systematic[[#This Row],[VariableIndex]],Variables[Index],0))</f>
        <v>Flux control ratio</v>
      </c>
      <c r="G5619" s="134">
        <f>Systematic[[#This Row],[Sample]]*1000000+Systematic[[#This Row],[SubSample]]*10000+Systematic[[#This Row],[VariableIndex]]</f>
        <v>15020004</v>
      </c>
      <c r="H5619" s="134">
        <f>Systematic[[#This Row],[SampleVariableLabel]]+100*Systematic[[#This Row],[State]]</f>
        <v>15020404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15</v>
      </c>
      <c r="B5620" s="1">
        <f t="shared" si="265"/>
        <v>2</v>
      </c>
      <c r="C5620" s="1">
        <f>IF(Systematic[[#This Row],[VariableIndex]]&gt;1,C5619,IF(C5619+1=StepsPerSubsample,0,C5619+1))</f>
        <v>4</v>
      </c>
      <c r="D5620" s="1">
        <f t="shared" si="263"/>
        <v>5</v>
      </c>
      <c r="E5620" s="1" t="str">
        <f>INDEX(Protocol[Mark],MATCH(C5620,Protocol[Step],0))</f>
        <v>5Glc</v>
      </c>
      <c r="F5620" s="151" t="str">
        <f>INDEX(Variables[Variable],MATCH(Systematic[[#This Row],[VariableIndex]],Variables[Index],0))</f>
        <v>Specific flux (mt)</v>
      </c>
      <c r="G5620" s="134">
        <f>Systematic[[#This Row],[Sample]]*1000000+Systematic[[#This Row],[SubSample]]*10000+Systematic[[#This Row],[VariableIndex]]</f>
        <v>15020005</v>
      </c>
      <c r="H5620" s="134">
        <f>Systematic[[#This Row],[SampleVariableLabel]]+100*Systematic[[#This Row],[State]]</f>
        <v>15020405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15</v>
      </c>
      <c r="B5621" s="1">
        <f t="shared" si="265"/>
        <v>2</v>
      </c>
      <c r="C5621" s="1">
        <f>IF(Systematic[[#This Row],[VariableIndex]]&gt;1,C5620,IF(C5620+1=StepsPerSubsample,0,C5620+1))</f>
        <v>4</v>
      </c>
      <c r="D5621" s="1">
        <f t="shared" si="263"/>
        <v>6</v>
      </c>
      <c r="E5621" s="1" t="str">
        <f>INDEX(Protocol[Mark],MATCH(C5621,Protocol[Step],0))</f>
        <v>5Glc</v>
      </c>
      <c r="F5621" s="151" t="str">
        <f>INDEX(Variables[Variable],MATCH(Systematic[[#This Row],[VariableIndex]],Variables[Index],0))</f>
        <v>FCR (mt: ROX-corr.)</v>
      </c>
      <c r="G5621" s="134">
        <f>Systematic[[#This Row],[Sample]]*1000000+Systematic[[#This Row],[SubSample]]*10000+Systematic[[#This Row],[VariableIndex]]</f>
        <v>15020006</v>
      </c>
      <c r="H5621" s="134">
        <f>Systematic[[#This Row],[SampleVariableLabel]]+100*Systematic[[#This Row],[State]]</f>
        <v>15020406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15</v>
      </c>
      <c r="B5622" s="1">
        <f t="shared" si="265"/>
        <v>2</v>
      </c>
      <c r="C5622" s="1">
        <f>IF(Systematic[[#This Row],[VariableIndex]]&gt;1,C5621,IF(C5621+1=StepsPerSubsample,0,C5621+1))</f>
        <v>4</v>
      </c>
      <c r="D5622" s="1">
        <f t="shared" si="263"/>
        <v>7</v>
      </c>
      <c r="E5622" s="1" t="str">
        <f>INDEX(Protocol[Mark],MATCH(C5622,Protocol[Step],0))</f>
        <v>5Glc</v>
      </c>
      <c r="F5622" s="151" t="str">
        <f>INDEX(Variables[Variable],MATCH(Systematic[[#This Row],[VariableIndex]],Variables[Index],0))</f>
        <v>FCR (mt: ROX-corr.)</v>
      </c>
      <c r="G5622" s="134">
        <f>Systematic[[#This Row],[Sample]]*1000000+Systematic[[#This Row],[SubSample]]*10000+Systematic[[#This Row],[VariableIndex]]</f>
        <v>15020007</v>
      </c>
      <c r="H5622" s="134">
        <f>Systematic[[#This Row],[SampleVariableLabel]]+100*Systematic[[#This Row],[State]]</f>
        <v>15020407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15</v>
      </c>
      <c r="B5623" s="1">
        <f t="shared" si="265"/>
        <v>2</v>
      </c>
      <c r="C5623" s="1">
        <f>IF(Systematic[[#This Row],[VariableIndex]]&gt;1,C5622,IF(C5622+1=StepsPerSubsample,0,C5622+1))</f>
        <v>5</v>
      </c>
      <c r="D5623" s="1">
        <f t="shared" si="263"/>
        <v>1</v>
      </c>
      <c r="E5623" s="1" t="str">
        <f>INDEX(Protocol[Mark],MATCH(C5623,Protocol[Step],0))</f>
        <v>6M2</v>
      </c>
      <c r="F5623" s="151" t="str">
        <f>INDEX(Variables[Variable],MATCH(Systematic[[#This Row],[VariableIndex]],Variables[Index],0))</f>
        <v>O2 concentration</v>
      </c>
      <c r="G5623" s="134">
        <f>Systematic[[#This Row],[Sample]]*1000000+Systematic[[#This Row],[SubSample]]*10000+Systematic[[#This Row],[VariableIndex]]</f>
        <v>15020001</v>
      </c>
      <c r="H5623" s="134">
        <f>Systematic[[#This Row],[SampleVariableLabel]]+100*Systematic[[#This Row],[State]]</f>
        <v>15020501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15</v>
      </c>
      <c r="B5624" s="1">
        <f t="shared" si="265"/>
        <v>2</v>
      </c>
      <c r="C5624" s="1">
        <f>IF(Systematic[[#This Row],[VariableIndex]]&gt;1,C5623,IF(C5623+1=StepsPerSubsample,0,C5623+1))</f>
        <v>5</v>
      </c>
      <c r="D5624" s="1">
        <f t="shared" si="263"/>
        <v>2</v>
      </c>
      <c r="E5624" s="1" t="str">
        <f>INDEX(Protocol[Mark],MATCH(C5624,Protocol[Step],0))</f>
        <v>6M2</v>
      </c>
      <c r="F5624" s="151" t="str">
        <f>INDEX(Variables[Variable],MATCH(Systematic[[#This Row],[VariableIndex]],Variables[Index],0))</f>
        <v>O2 flux per volume</v>
      </c>
      <c r="G5624" s="134">
        <f>Systematic[[#This Row],[Sample]]*1000000+Systematic[[#This Row],[SubSample]]*10000+Systematic[[#This Row],[VariableIndex]]</f>
        <v>15020002</v>
      </c>
      <c r="H5624" s="134">
        <f>Systematic[[#This Row],[SampleVariableLabel]]+100*Systematic[[#This Row],[State]]</f>
        <v>15020502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15</v>
      </c>
      <c r="B5625" s="1">
        <f t="shared" si="265"/>
        <v>2</v>
      </c>
      <c r="C5625" s="1">
        <f>IF(Systematic[[#This Row],[VariableIndex]]&gt;1,C5624,IF(C5624+1=StepsPerSubsample,0,C5624+1))</f>
        <v>5</v>
      </c>
      <c r="D5625" s="1">
        <f t="shared" si="263"/>
        <v>3</v>
      </c>
      <c r="E5625" s="1" t="str">
        <f>INDEX(Protocol[Mark],MATCH(C5625,Protocol[Step],0))</f>
        <v>6M2</v>
      </c>
      <c r="F5625" s="151" t="str">
        <f>INDEX(Variables[Variable],MATCH(Systematic[[#This Row],[VariableIndex]],Variables[Index],0))</f>
        <v>Specific flux</v>
      </c>
      <c r="G5625" s="134">
        <f>Systematic[[#This Row],[Sample]]*1000000+Systematic[[#This Row],[SubSample]]*10000+Systematic[[#This Row],[VariableIndex]]</f>
        <v>15020003</v>
      </c>
      <c r="H5625" s="134">
        <f>Systematic[[#This Row],[SampleVariableLabel]]+100*Systematic[[#This Row],[State]]</f>
        <v>15020503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15</v>
      </c>
      <c r="B5626" s="1">
        <f t="shared" si="265"/>
        <v>2</v>
      </c>
      <c r="C5626" s="1">
        <f>IF(Systematic[[#This Row],[VariableIndex]]&gt;1,C5625,IF(C5625+1=StepsPerSubsample,0,C5625+1))</f>
        <v>5</v>
      </c>
      <c r="D5626" s="1">
        <f t="shared" si="263"/>
        <v>4</v>
      </c>
      <c r="E5626" s="1" t="str">
        <f>INDEX(Protocol[Mark],MATCH(C5626,Protocol[Step],0))</f>
        <v>6M2</v>
      </c>
      <c r="F5626" s="151" t="str">
        <f>INDEX(Variables[Variable],MATCH(Systematic[[#This Row],[VariableIndex]],Variables[Index],0))</f>
        <v>Flux control ratio</v>
      </c>
      <c r="G5626" s="134">
        <f>Systematic[[#This Row],[Sample]]*1000000+Systematic[[#This Row],[SubSample]]*10000+Systematic[[#This Row],[VariableIndex]]</f>
        <v>15020004</v>
      </c>
      <c r="H5626" s="134">
        <f>Systematic[[#This Row],[SampleVariableLabel]]+100*Systematic[[#This Row],[State]]</f>
        <v>15020504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15</v>
      </c>
      <c r="B5627" s="1">
        <f t="shared" si="265"/>
        <v>2</v>
      </c>
      <c r="C5627" s="1">
        <f>IF(Systematic[[#This Row],[VariableIndex]]&gt;1,C5626,IF(C5626+1=StepsPerSubsample,0,C5626+1))</f>
        <v>5</v>
      </c>
      <c r="D5627" s="1">
        <f t="shared" si="263"/>
        <v>5</v>
      </c>
      <c r="E5627" s="1" t="str">
        <f>INDEX(Protocol[Mark],MATCH(C5627,Protocol[Step],0))</f>
        <v>6M2</v>
      </c>
      <c r="F5627" s="151" t="str">
        <f>INDEX(Variables[Variable],MATCH(Systematic[[#This Row],[VariableIndex]],Variables[Index],0))</f>
        <v>Specific flux (mt)</v>
      </c>
      <c r="G5627" s="134">
        <f>Systematic[[#This Row],[Sample]]*1000000+Systematic[[#This Row],[SubSample]]*10000+Systematic[[#This Row],[VariableIndex]]</f>
        <v>15020005</v>
      </c>
      <c r="H5627" s="134">
        <f>Systematic[[#This Row],[SampleVariableLabel]]+100*Systematic[[#This Row],[State]]</f>
        <v>15020505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15</v>
      </c>
      <c r="B5628" s="1">
        <f t="shared" si="265"/>
        <v>2</v>
      </c>
      <c r="C5628" s="1">
        <f>IF(Systematic[[#This Row],[VariableIndex]]&gt;1,C5627,IF(C5627+1=StepsPerSubsample,0,C5627+1))</f>
        <v>5</v>
      </c>
      <c r="D5628" s="1">
        <f t="shared" si="263"/>
        <v>6</v>
      </c>
      <c r="E5628" s="1" t="str">
        <f>INDEX(Protocol[Mark],MATCH(C5628,Protocol[Step],0))</f>
        <v>6M2</v>
      </c>
      <c r="F5628" s="151" t="str">
        <f>INDEX(Variables[Variable],MATCH(Systematic[[#This Row],[VariableIndex]],Variables[Index],0))</f>
        <v>FCR (mt: ROX-corr.)</v>
      </c>
      <c r="G5628" s="134">
        <f>Systematic[[#This Row],[Sample]]*1000000+Systematic[[#This Row],[SubSample]]*10000+Systematic[[#This Row],[VariableIndex]]</f>
        <v>15020006</v>
      </c>
      <c r="H5628" s="134">
        <f>Systematic[[#This Row],[SampleVariableLabel]]+100*Systematic[[#This Row],[State]]</f>
        <v>15020506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15</v>
      </c>
      <c r="B5629" s="1">
        <f t="shared" si="265"/>
        <v>2</v>
      </c>
      <c r="C5629" s="1">
        <f>IF(Systematic[[#This Row],[VariableIndex]]&gt;1,C5628,IF(C5628+1=StepsPerSubsample,0,C5628+1))</f>
        <v>5</v>
      </c>
      <c r="D5629" s="1">
        <f t="shared" si="263"/>
        <v>7</v>
      </c>
      <c r="E5629" s="1" t="str">
        <f>INDEX(Protocol[Mark],MATCH(C5629,Protocol[Step],0))</f>
        <v>6M2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15020007</v>
      </c>
      <c r="H5629" s="134">
        <f>Systematic[[#This Row],[SampleVariableLabel]]+100*Systematic[[#This Row],[State]]</f>
        <v>15020507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15</v>
      </c>
      <c r="B5630" s="1">
        <f t="shared" si="265"/>
        <v>2</v>
      </c>
      <c r="C5630" s="1">
        <f>IF(Systematic[[#This Row],[VariableIndex]]&gt;1,C5629,IF(C5629+1=StepsPerSubsample,0,C5629+1))</f>
        <v>6</v>
      </c>
      <c r="D5630" s="1">
        <f t="shared" si="263"/>
        <v>1</v>
      </c>
      <c r="E5630" s="1" t="str">
        <f>INDEX(Protocol[Mark],MATCH(C5630,Protocol[Step],0))</f>
        <v>7Rot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15020001</v>
      </c>
      <c r="H5630" s="134">
        <f>Systematic[[#This Row],[SampleVariableLabel]]+100*Systematic[[#This Row],[State]]</f>
        <v>15020601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15</v>
      </c>
      <c r="B5631" s="1">
        <f t="shared" si="265"/>
        <v>2</v>
      </c>
      <c r="C5631" s="1">
        <f>IF(Systematic[[#This Row],[VariableIndex]]&gt;1,C5630,IF(C5630+1=StepsPerSubsample,0,C5630+1))</f>
        <v>6</v>
      </c>
      <c r="D5631" s="1">
        <f t="shared" si="263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15020002</v>
      </c>
      <c r="H5631" s="134">
        <f>Systematic[[#This Row],[SampleVariableLabel]]+100*Systematic[[#This Row],[State]]</f>
        <v>15020602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15</v>
      </c>
      <c r="B5632" s="1">
        <f t="shared" si="265"/>
        <v>2</v>
      </c>
      <c r="C5632" s="1">
        <f>IF(Systematic[[#This Row],[VariableIndex]]&gt;1,C5631,IF(C5631+1=StepsPerSubsample,0,C5631+1))</f>
        <v>6</v>
      </c>
      <c r="D5632" s="1">
        <f t="shared" si="263"/>
        <v>3</v>
      </c>
      <c r="E5632" s="1" t="str">
        <f>INDEX(Protocol[Mark],MATCH(C5632,Protocol[Step],0))</f>
        <v>7Rot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15020003</v>
      </c>
      <c r="H5632" s="134">
        <f>Systematic[[#This Row],[SampleVariableLabel]]+100*Systematic[[#This Row],[State]]</f>
        <v>15020603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15</v>
      </c>
      <c r="B5633" s="1">
        <f t="shared" si="265"/>
        <v>2</v>
      </c>
      <c r="C5633" s="1">
        <f>IF(Systematic[[#This Row],[VariableIndex]]&gt;1,C5632,IF(C5632+1=StepsPerSubsample,0,C5632+1))</f>
        <v>6</v>
      </c>
      <c r="D5633" s="1">
        <f t="shared" si="263"/>
        <v>4</v>
      </c>
      <c r="E5633" s="1" t="str">
        <f>INDEX(Protocol[Mark],MATCH(C5633,Protocol[Step],0))</f>
        <v>7Rot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15020004</v>
      </c>
      <c r="H5633" s="134">
        <f>Systematic[[#This Row],[SampleVariableLabel]]+100*Systematic[[#This Row],[State]]</f>
        <v>15020604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15</v>
      </c>
      <c r="B5634" s="1">
        <f t="shared" si="265"/>
        <v>2</v>
      </c>
      <c r="C5634" s="1">
        <f>IF(Systematic[[#This Row],[VariableIndex]]&gt;1,C5633,IF(C5633+1=StepsPerSubsample,0,C5633+1))</f>
        <v>6</v>
      </c>
      <c r="D5634" s="1">
        <f t="shared" si="263"/>
        <v>5</v>
      </c>
      <c r="E5634" s="1" t="str">
        <f>INDEX(Protocol[Mark],MATCH(C5634,Protocol[Step],0))</f>
        <v>7Rot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15020005</v>
      </c>
      <c r="H5634" s="134">
        <f>Systematic[[#This Row],[SampleVariableLabel]]+100*Systematic[[#This Row],[State]]</f>
        <v>15020605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15</v>
      </c>
      <c r="B5635" s="1">
        <f t="shared" si="265"/>
        <v>2</v>
      </c>
      <c r="C5635" s="1">
        <f>IF(Systematic[[#This Row],[VariableIndex]]&gt;1,C5634,IF(C5634+1=StepsPerSubsample,0,C5634+1))</f>
        <v>6</v>
      </c>
      <c r="D5635" s="1">
        <f t="shared" ref="D5635:D5698" si="266">IF(D5634=nVariables,1,D5634+1)</f>
        <v>6</v>
      </c>
      <c r="E5635" s="1" t="str">
        <f>INDEX(Protocol[Mark],MATCH(C5635,Protocol[Step],0))</f>
        <v>7Rot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15020006</v>
      </c>
      <c r="H5635" s="134">
        <f>Systematic[[#This Row],[SampleVariableLabel]]+100*Systematic[[#This Row],[State]]</f>
        <v>15020606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15</v>
      </c>
      <c r="B5636" s="1">
        <f t="shared" si="265"/>
        <v>2</v>
      </c>
      <c r="C5636" s="1">
        <f>IF(Systematic[[#This Row],[VariableIndex]]&gt;1,C5635,IF(C5635+1=StepsPerSubsample,0,C5635+1))</f>
        <v>6</v>
      </c>
      <c r="D5636" s="1">
        <f t="shared" si="266"/>
        <v>7</v>
      </c>
      <c r="E5636" s="1" t="str">
        <f>INDEX(Protocol[Mark],MATCH(C5636,Protocol[Step],0))</f>
        <v>7Rot</v>
      </c>
      <c r="F5636" s="151" t="str">
        <f>INDEX(Variables[Variable],MATCH(Systematic[[#This Row],[VariableIndex]],Variables[Index],0))</f>
        <v>FCR (mt: ROX-corr.)</v>
      </c>
      <c r="G5636" s="134">
        <f>Systematic[[#This Row],[Sample]]*1000000+Systematic[[#This Row],[SubSample]]*10000+Systematic[[#This Row],[VariableIndex]]</f>
        <v>15020007</v>
      </c>
      <c r="H5636" s="134">
        <f>Systematic[[#This Row],[SampleVariableLabel]]+100*Systematic[[#This Row],[State]]</f>
        <v>15020607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15</v>
      </c>
      <c r="B5637" s="1">
        <f t="shared" si="265"/>
        <v>2</v>
      </c>
      <c r="C5637" s="1">
        <f>IF(Systematic[[#This Row],[VariableIndex]]&gt;1,C5636,IF(C5636+1=StepsPerSubsample,0,C5636+1))</f>
        <v>7</v>
      </c>
      <c r="D5637" s="1">
        <f t="shared" si="266"/>
        <v>1</v>
      </c>
      <c r="E5637" s="1" t="str">
        <f>INDEX(Protocol[Mark],MATCH(C5637,Protocol[Step],0))</f>
        <v>8S</v>
      </c>
      <c r="F5637" s="151" t="str">
        <f>INDEX(Variables[Variable],MATCH(Systematic[[#This Row],[VariableIndex]],Variables[Index],0))</f>
        <v>O2 concentration</v>
      </c>
      <c r="G5637" s="134">
        <f>Systematic[[#This Row],[Sample]]*1000000+Systematic[[#This Row],[SubSample]]*10000+Systematic[[#This Row],[VariableIndex]]</f>
        <v>15020001</v>
      </c>
      <c r="H5637" s="134">
        <f>Systematic[[#This Row],[SampleVariableLabel]]+100*Systematic[[#This Row],[State]]</f>
        <v>15020701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15</v>
      </c>
      <c r="B5638" s="1">
        <f t="shared" si="265"/>
        <v>2</v>
      </c>
      <c r="C5638" s="1">
        <f>IF(Systematic[[#This Row],[VariableIndex]]&gt;1,C5637,IF(C5637+1=StepsPerSubsample,0,C5637+1))</f>
        <v>7</v>
      </c>
      <c r="D5638" s="1">
        <f t="shared" si="266"/>
        <v>2</v>
      </c>
      <c r="E5638" s="1" t="str">
        <f>INDEX(Protocol[Mark],MATCH(C5638,Protocol[Step],0))</f>
        <v>8S</v>
      </c>
      <c r="F5638" s="151" t="str">
        <f>INDEX(Variables[Variable],MATCH(Systematic[[#This Row],[VariableIndex]],Variables[Index],0))</f>
        <v>O2 flux per volume</v>
      </c>
      <c r="G5638" s="134">
        <f>Systematic[[#This Row],[Sample]]*1000000+Systematic[[#This Row],[SubSample]]*10000+Systematic[[#This Row],[VariableIndex]]</f>
        <v>15020002</v>
      </c>
      <c r="H5638" s="134">
        <f>Systematic[[#This Row],[SampleVariableLabel]]+100*Systematic[[#This Row],[State]]</f>
        <v>15020702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15</v>
      </c>
      <c r="B5639" s="1">
        <f t="shared" si="265"/>
        <v>2</v>
      </c>
      <c r="C5639" s="1">
        <f>IF(Systematic[[#This Row],[VariableIndex]]&gt;1,C5638,IF(C5638+1=StepsPerSubsample,0,C5638+1))</f>
        <v>7</v>
      </c>
      <c r="D5639" s="1">
        <f t="shared" si="266"/>
        <v>3</v>
      </c>
      <c r="E5639" s="1" t="str">
        <f>INDEX(Protocol[Mark],MATCH(C5639,Protocol[Step],0))</f>
        <v>8S</v>
      </c>
      <c r="F5639" s="151" t="str">
        <f>INDEX(Variables[Variable],MATCH(Systematic[[#This Row],[VariableIndex]],Variables[Index],0))</f>
        <v>Specific flux</v>
      </c>
      <c r="G5639" s="134">
        <f>Systematic[[#This Row],[Sample]]*1000000+Systematic[[#This Row],[SubSample]]*10000+Systematic[[#This Row],[VariableIndex]]</f>
        <v>15020003</v>
      </c>
      <c r="H5639" s="134">
        <f>Systematic[[#This Row],[SampleVariableLabel]]+100*Systematic[[#This Row],[State]]</f>
        <v>15020703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15</v>
      </c>
      <c r="B5640" s="1">
        <f t="shared" si="265"/>
        <v>2</v>
      </c>
      <c r="C5640" s="1">
        <f>IF(Systematic[[#This Row],[VariableIndex]]&gt;1,C5639,IF(C5639+1=StepsPerSubsample,0,C5639+1))</f>
        <v>7</v>
      </c>
      <c r="D5640" s="1">
        <f t="shared" si="266"/>
        <v>4</v>
      </c>
      <c r="E5640" s="1" t="str">
        <f>INDEX(Protocol[Mark],MATCH(C5640,Protocol[Step],0))</f>
        <v>8S</v>
      </c>
      <c r="F5640" s="151" t="str">
        <f>INDEX(Variables[Variable],MATCH(Systematic[[#This Row],[VariableIndex]],Variables[Index],0))</f>
        <v>Flux control ratio</v>
      </c>
      <c r="G5640" s="134">
        <f>Systematic[[#This Row],[Sample]]*1000000+Systematic[[#This Row],[SubSample]]*10000+Systematic[[#This Row],[VariableIndex]]</f>
        <v>15020004</v>
      </c>
      <c r="H5640" s="134">
        <f>Systematic[[#This Row],[SampleVariableLabel]]+100*Systematic[[#This Row],[State]]</f>
        <v>15020704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15</v>
      </c>
      <c r="B5641" s="1">
        <f t="shared" si="265"/>
        <v>2</v>
      </c>
      <c r="C5641" s="1">
        <f>IF(Systematic[[#This Row],[VariableIndex]]&gt;1,C5640,IF(C5640+1=StepsPerSubsample,0,C5640+1))</f>
        <v>7</v>
      </c>
      <c r="D5641" s="1">
        <f t="shared" si="266"/>
        <v>5</v>
      </c>
      <c r="E5641" s="1" t="str">
        <f>INDEX(Protocol[Mark],MATCH(C5641,Protocol[Step],0))</f>
        <v>8S</v>
      </c>
      <c r="F5641" s="151" t="str">
        <f>INDEX(Variables[Variable],MATCH(Systematic[[#This Row],[VariableIndex]],Variables[Index],0))</f>
        <v>Specific flux (mt)</v>
      </c>
      <c r="G5641" s="134">
        <f>Systematic[[#This Row],[Sample]]*1000000+Systematic[[#This Row],[SubSample]]*10000+Systematic[[#This Row],[VariableIndex]]</f>
        <v>15020005</v>
      </c>
      <c r="H5641" s="134">
        <f>Systematic[[#This Row],[SampleVariableLabel]]+100*Systematic[[#This Row],[State]]</f>
        <v>15020705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15</v>
      </c>
      <c r="B5642" s="1">
        <f t="shared" si="265"/>
        <v>2</v>
      </c>
      <c r="C5642" s="1">
        <f>IF(Systematic[[#This Row],[VariableIndex]]&gt;1,C5641,IF(C5641+1=StepsPerSubsample,0,C5641+1))</f>
        <v>7</v>
      </c>
      <c r="D5642" s="1">
        <f t="shared" si="266"/>
        <v>6</v>
      </c>
      <c r="E5642" s="1" t="str">
        <f>INDEX(Protocol[Mark],MATCH(C5642,Protocol[Step],0))</f>
        <v>8S</v>
      </c>
      <c r="F5642" s="151" t="str">
        <f>INDEX(Variables[Variable],MATCH(Systematic[[#This Row],[VariableIndex]],Variables[Index],0))</f>
        <v>FCR (mt: ROX-corr.)</v>
      </c>
      <c r="G5642" s="134">
        <f>Systematic[[#This Row],[Sample]]*1000000+Systematic[[#This Row],[SubSample]]*10000+Systematic[[#This Row],[VariableIndex]]</f>
        <v>15020006</v>
      </c>
      <c r="H5642" s="134">
        <f>Systematic[[#This Row],[SampleVariableLabel]]+100*Systematic[[#This Row],[State]]</f>
        <v>15020706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15</v>
      </c>
      <c r="B5643" s="1">
        <f t="shared" si="265"/>
        <v>2</v>
      </c>
      <c r="C5643" s="1">
        <f>IF(Systematic[[#This Row],[VariableIndex]]&gt;1,C5642,IF(C5642+1=StepsPerSubsample,0,C5642+1))</f>
        <v>7</v>
      </c>
      <c r="D5643" s="1">
        <f t="shared" si="266"/>
        <v>7</v>
      </c>
      <c r="E5643" s="1" t="str">
        <f>INDEX(Protocol[Mark],MATCH(C5643,Protocol[Step],0))</f>
        <v>8S</v>
      </c>
      <c r="F5643" s="151" t="str">
        <f>INDEX(Variables[Variable],MATCH(Systematic[[#This Row],[VariableIndex]],Variables[Index],0))</f>
        <v>FCR (mt: ROX-corr.)</v>
      </c>
      <c r="G5643" s="134">
        <f>Systematic[[#This Row],[Sample]]*1000000+Systematic[[#This Row],[SubSample]]*10000+Systematic[[#This Row],[VariableIndex]]</f>
        <v>15020007</v>
      </c>
      <c r="H5643" s="134">
        <f>Systematic[[#This Row],[SampleVariableLabel]]+100*Systematic[[#This Row],[State]]</f>
        <v>15020707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15</v>
      </c>
      <c r="B5644" s="1">
        <f t="shared" si="265"/>
        <v>2</v>
      </c>
      <c r="C5644" s="1">
        <f>IF(Systematic[[#This Row],[VariableIndex]]&gt;1,C5643,IF(C5643+1=StepsPerSubsample,0,C5643+1))</f>
        <v>8</v>
      </c>
      <c r="D5644" s="1">
        <f t="shared" si="266"/>
        <v>1</v>
      </c>
      <c r="E5644" s="1" t="str">
        <f>INDEX(Protocol[Mark],MATCH(C5644,Protocol[Step],0))</f>
        <v>9Dig</v>
      </c>
      <c r="F5644" s="151" t="str">
        <f>INDEX(Variables[Variable],MATCH(Systematic[[#This Row],[VariableIndex]],Variables[Index],0))</f>
        <v>O2 concentration</v>
      </c>
      <c r="G5644" s="134">
        <f>Systematic[[#This Row],[Sample]]*1000000+Systematic[[#This Row],[SubSample]]*10000+Systematic[[#This Row],[VariableIndex]]</f>
        <v>15020001</v>
      </c>
      <c r="H5644" s="134">
        <f>Systematic[[#This Row],[SampleVariableLabel]]+100*Systematic[[#This Row],[State]]</f>
        <v>15020801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15</v>
      </c>
      <c r="B5645" s="1">
        <f t="shared" si="265"/>
        <v>2</v>
      </c>
      <c r="C5645" s="1">
        <f>IF(Systematic[[#This Row],[VariableIndex]]&gt;1,C5644,IF(C5644+1=StepsPerSubsample,0,C5644+1))</f>
        <v>8</v>
      </c>
      <c r="D5645" s="1">
        <f t="shared" si="266"/>
        <v>2</v>
      </c>
      <c r="E5645" s="1" t="str">
        <f>INDEX(Protocol[Mark],MATCH(C5645,Protocol[Step],0))</f>
        <v>9Dig</v>
      </c>
      <c r="F5645" s="151" t="str">
        <f>INDEX(Variables[Variable],MATCH(Systematic[[#This Row],[VariableIndex]],Variables[Index],0))</f>
        <v>O2 flux per volume</v>
      </c>
      <c r="G5645" s="134">
        <f>Systematic[[#This Row],[Sample]]*1000000+Systematic[[#This Row],[SubSample]]*10000+Systematic[[#This Row],[VariableIndex]]</f>
        <v>15020002</v>
      </c>
      <c r="H5645" s="134">
        <f>Systematic[[#This Row],[SampleVariableLabel]]+100*Systematic[[#This Row],[State]]</f>
        <v>15020802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15</v>
      </c>
      <c r="B5646" s="1">
        <f t="shared" si="265"/>
        <v>2</v>
      </c>
      <c r="C5646" s="1">
        <f>IF(Systematic[[#This Row],[VariableIndex]]&gt;1,C5645,IF(C5645+1=StepsPerSubsample,0,C5645+1))</f>
        <v>8</v>
      </c>
      <c r="D5646" s="1">
        <f t="shared" si="266"/>
        <v>3</v>
      </c>
      <c r="E5646" s="1" t="str">
        <f>INDEX(Protocol[Mark],MATCH(C5646,Protocol[Step],0))</f>
        <v>9Dig</v>
      </c>
      <c r="F5646" s="151" t="str">
        <f>INDEX(Variables[Variable],MATCH(Systematic[[#This Row],[VariableIndex]],Variables[Index],0))</f>
        <v>Specific flux</v>
      </c>
      <c r="G5646" s="134">
        <f>Systematic[[#This Row],[Sample]]*1000000+Systematic[[#This Row],[SubSample]]*10000+Systematic[[#This Row],[VariableIndex]]</f>
        <v>15020003</v>
      </c>
      <c r="H5646" s="134">
        <f>Systematic[[#This Row],[SampleVariableLabel]]+100*Systematic[[#This Row],[State]]</f>
        <v>15020803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15</v>
      </c>
      <c r="B5647" s="1">
        <f t="shared" si="265"/>
        <v>2</v>
      </c>
      <c r="C5647" s="1">
        <f>IF(Systematic[[#This Row],[VariableIndex]]&gt;1,C5646,IF(C5646+1=StepsPerSubsample,0,C5646+1))</f>
        <v>8</v>
      </c>
      <c r="D5647" s="1">
        <f t="shared" si="266"/>
        <v>4</v>
      </c>
      <c r="E5647" s="1" t="str">
        <f>INDEX(Protocol[Mark],MATCH(C5647,Protocol[Step],0))</f>
        <v>9Dig</v>
      </c>
      <c r="F5647" s="151" t="str">
        <f>INDEX(Variables[Variable],MATCH(Systematic[[#This Row],[VariableIndex]],Variables[Index],0))</f>
        <v>Flux control ratio</v>
      </c>
      <c r="G5647" s="134">
        <f>Systematic[[#This Row],[Sample]]*1000000+Systematic[[#This Row],[SubSample]]*10000+Systematic[[#This Row],[VariableIndex]]</f>
        <v>15020004</v>
      </c>
      <c r="H5647" s="134">
        <f>Systematic[[#This Row],[SampleVariableLabel]]+100*Systematic[[#This Row],[State]]</f>
        <v>15020804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15</v>
      </c>
      <c r="B5648" s="1">
        <f t="shared" si="265"/>
        <v>2</v>
      </c>
      <c r="C5648" s="1">
        <f>IF(Systematic[[#This Row],[VariableIndex]]&gt;1,C5647,IF(C5647+1=StepsPerSubsample,0,C5647+1))</f>
        <v>8</v>
      </c>
      <c r="D5648" s="1">
        <f t="shared" si="266"/>
        <v>5</v>
      </c>
      <c r="E5648" s="1" t="str">
        <f>INDEX(Protocol[Mark],MATCH(C5648,Protocol[Step],0))</f>
        <v>9Dig</v>
      </c>
      <c r="F5648" s="151" t="str">
        <f>INDEX(Variables[Variable],MATCH(Systematic[[#This Row],[VariableIndex]],Variables[Index],0))</f>
        <v>Specific flux (mt)</v>
      </c>
      <c r="G5648" s="134">
        <f>Systematic[[#This Row],[Sample]]*1000000+Systematic[[#This Row],[SubSample]]*10000+Systematic[[#This Row],[VariableIndex]]</f>
        <v>15020005</v>
      </c>
      <c r="H5648" s="134">
        <f>Systematic[[#This Row],[SampleVariableLabel]]+100*Systematic[[#This Row],[State]]</f>
        <v>15020805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15</v>
      </c>
      <c r="B5649" s="1">
        <f t="shared" si="265"/>
        <v>2</v>
      </c>
      <c r="C5649" s="1">
        <f>IF(Systematic[[#This Row],[VariableIndex]]&gt;1,C5648,IF(C5648+1=StepsPerSubsample,0,C5648+1))</f>
        <v>8</v>
      </c>
      <c r="D5649" s="1">
        <f t="shared" si="266"/>
        <v>6</v>
      </c>
      <c r="E5649" s="1" t="str">
        <f>INDEX(Protocol[Mark],MATCH(C5649,Protocol[Step],0))</f>
        <v>9Dig</v>
      </c>
      <c r="F5649" s="151" t="str">
        <f>INDEX(Variables[Variable],MATCH(Systematic[[#This Row],[VariableIndex]],Variables[Index],0))</f>
        <v>FCR (mt: ROX-corr.)</v>
      </c>
      <c r="G5649" s="134">
        <f>Systematic[[#This Row],[Sample]]*1000000+Systematic[[#This Row],[SubSample]]*10000+Systematic[[#This Row],[VariableIndex]]</f>
        <v>15020006</v>
      </c>
      <c r="H5649" s="134">
        <f>Systematic[[#This Row],[SampleVariableLabel]]+100*Systematic[[#This Row],[State]]</f>
        <v>15020806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15</v>
      </c>
      <c r="B5650" s="1">
        <f t="shared" si="265"/>
        <v>2</v>
      </c>
      <c r="C5650" s="1">
        <f>IF(Systematic[[#This Row],[VariableIndex]]&gt;1,C5649,IF(C5649+1=StepsPerSubsample,0,C5649+1))</f>
        <v>8</v>
      </c>
      <c r="D5650" s="1">
        <f t="shared" si="266"/>
        <v>7</v>
      </c>
      <c r="E5650" s="1" t="str">
        <f>INDEX(Protocol[Mark],MATCH(C5650,Protocol[Step],0))</f>
        <v>9Dig</v>
      </c>
      <c r="F5650" s="151" t="str">
        <f>INDEX(Variables[Variable],MATCH(Systematic[[#This Row],[VariableIndex]],Variables[Index],0))</f>
        <v>FCR (mt: ROX-corr.)</v>
      </c>
      <c r="G5650" s="134">
        <f>Systematic[[#This Row],[Sample]]*1000000+Systematic[[#This Row],[SubSample]]*10000+Systematic[[#This Row],[VariableIndex]]</f>
        <v>15020007</v>
      </c>
      <c r="H5650" s="134">
        <f>Systematic[[#This Row],[SampleVariableLabel]]+100*Systematic[[#This Row],[State]]</f>
        <v>15020807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15</v>
      </c>
      <c r="B5651" s="1">
        <f t="shared" si="265"/>
        <v>2</v>
      </c>
      <c r="C5651" s="1">
        <f>IF(Systematic[[#This Row],[VariableIndex]]&gt;1,C5650,IF(C5650+1=StepsPerSubsample,0,C5650+1))</f>
        <v>9</v>
      </c>
      <c r="D5651" s="1">
        <f t="shared" si="266"/>
        <v>1</v>
      </c>
      <c r="E5651" s="1" t="str">
        <f>INDEX(Protocol[Mark],MATCH(C5651,Protocol[Step],0))</f>
        <v>9U</v>
      </c>
      <c r="F5651" s="151" t="str">
        <f>INDEX(Variables[Variable],MATCH(Systematic[[#This Row],[VariableIndex]],Variables[Index],0))</f>
        <v>O2 concentration</v>
      </c>
      <c r="G5651" s="134">
        <f>Systematic[[#This Row],[Sample]]*1000000+Systematic[[#This Row],[SubSample]]*10000+Systematic[[#This Row],[VariableIndex]]</f>
        <v>15020001</v>
      </c>
      <c r="H5651" s="134">
        <f>Systematic[[#This Row],[SampleVariableLabel]]+100*Systematic[[#This Row],[State]]</f>
        <v>15020901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15</v>
      </c>
      <c r="B5652" s="1">
        <f t="shared" si="265"/>
        <v>2</v>
      </c>
      <c r="C5652" s="1">
        <f>IF(Systematic[[#This Row],[VariableIndex]]&gt;1,C5651,IF(C5651+1=StepsPerSubsample,0,C5651+1))</f>
        <v>9</v>
      </c>
      <c r="D5652" s="1">
        <f t="shared" si="266"/>
        <v>2</v>
      </c>
      <c r="E5652" s="1" t="str">
        <f>INDEX(Protocol[Mark],MATCH(C5652,Protocol[Step],0))</f>
        <v>9U</v>
      </c>
      <c r="F5652" s="151" t="str">
        <f>INDEX(Variables[Variable],MATCH(Systematic[[#This Row],[VariableIndex]],Variables[Index],0))</f>
        <v>O2 flux per volume</v>
      </c>
      <c r="G5652" s="134">
        <f>Systematic[[#This Row],[Sample]]*1000000+Systematic[[#This Row],[SubSample]]*10000+Systematic[[#This Row],[VariableIndex]]</f>
        <v>15020002</v>
      </c>
      <c r="H5652" s="134">
        <f>Systematic[[#This Row],[SampleVariableLabel]]+100*Systematic[[#This Row],[State]]</f>
        <v>15020902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15</v>
      </c>
      <c r="B5653" s="1">
        <f t="shared" si="265"/>
        <v>2</v>
      </c>
      <c r="C5653" s="1">
        <f>IF(Systematic[[#This Row],[VariableIndex]]&gt;1,C5652,IF(C5652+1=StepsPerSubsample,0,C5652+1))</f>
        <v>9</v>
      </c>
      <c r="D5653" s="1">
        <f t="shared" si="266"/>
        <v>3</v>
      </c>
      <c r="E5653" s="1" t="str">
        <f>INDEX(Protocol[Mark],MATCH(C5653,Protocol[Step],0))</f>
        <v>9U</v>
      </c>
      <c r="F5653" s="151" t="str">
        <f>INDEX(Variables[Variable],MATCH(Systematic[[#This Row],[VariableIndex]],Variables[Index],0))</f>
        <v>Specific flux</v>
      </c>
      <c r="G5653" s="134">
        <f>Systematic[[#This Row],[Sample]]*1000000+Systematic[[#This Row],[SubSample]]*10000+Systematic[[#This Row],[VariableIndex]]</f>
        <v>15020003</v>
      </c>
      <c r="H5653" s="134">
        <f>Systematic[[#This Row],[SampleVariableLabel]]+100*Systematic[[#This Row],[State]]</f>
        <v>15020903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15</v>
      </c>
      <c r="B5654" s="1">
        <f t="shared" si="265"/>
        <v>2</v>
      </c>
      <c r="C5654" s="1">
        <f>IF(Systematic[[#This Row],[VariableIndex]]&gt;1,C5653,IF(C5653+1=StepsPerSubsample,0,C5653+1))</f>
        <v>9</v>
      </c>
      <c r="D5654" s="1">
        <f t="shared" si="266"/>
        <v>4</v>
      </c>
      <c r="E5654" s="1" t="str">
        <f>INDEX(Protocol[Mark],MATCH(C5654,Protocol[Step],0))</f>
        <v>9U</v>
      </c>
      <c r="F5654" s="151" t="str">
        <f>INDEX(Variables[Variable],MATCH(Systematic[[#This Row],[VariableIndex]],Variables[Index],0))</f>
        <v>Flux control ratio</v>
      </c>
      <c r="G5654" s="134">
        <f>Systematic[[#This Row],[Sample]]*1000000+Systematic[[#This Row],[SubSample]]*10000+Systematic[[#This Row],[VariableIndex]]</f>
        <v>15020004</v>
      </c>
      <c r="H5654" s="134">
        <f>Systematic[[#This Row],[SampleVariableLabel]]+100*Systematic[[#This Row],[State]]</f>
        <v>15020904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15</v>
      </c>
      <c r="B5655" s="1">
        <f t="shared" si="265"/>
        <v>2</v>
      </c>
      <c r="C5655" s="1">
        <f>IF(Systematic[[#This Row],[VariableIndex]]&gt;1,C5654,IF(C5654+1=StepsPerSubsample,0,C5654+1))</f>
        <v>9</v>
      </c>
      <c r="D5655" s="1">
        <f t="shared" si="266"/>
        <v>5</v>
      </c>
      <c r="E5655" s="1" t="str">
        <f>INDEX(Protocol[Mark],MATCH(C5655,Protocol[Step],0))</f>
        <v>9U</v>
      </c>
      <c r="F5655" s="151" t="str">
        <f>INDEX(Variables[Variable],MATCH(Systematic[[#This Row],[VariableIndex]],Variables[Index],0))</f>
        <v>Specific flux (mt)</v>
      </c>
      <c r="G5655" s="134">
        <f>Systematic[[#This Row],[Sample]]*1000000+Systematic[[#This Row],[SubSample]]*10000+Systematic[[#This Row],[VariableIndex]]</f>
        <v>15020005</v>
      </c>
      <c r="H5655" s="134">
        <f>Systematic[[#This Row],[SampleVariableLabel]]+100*Systematic[[#This Row],[State]]</f>
        <v>15020905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15</v>
      </c>
      <c r="B5656" s="1">
        <f t="shared" si="265"/>
        <v>2</v>
      </c>
      <c r="C5656" s="1">
        <f>IF(Systematic[[#This Row],[VariableIndex]]&gt;1,C5655,IF(C5655+1=StepsPerSubsample,0,C5655+1))</f>
        <v>9</v>
      </c>
      <c r="D5656" s="1">
        <f t="shared" si="266"/>
        <v>6</v>
      </c>
      <c r="E5656" s="1" t="str">
        <f>INDEX(Protocol[Mark],MATCH(C5656,Protocol[Step],0))</f>
        <v>9U</v>
      </c>
      <c r="F5656" s="151" t="str">
        <f>INDEX(Variables[Variable],MATCH(Systematic[[#This Row],[VariableIndex]],Variables[Index],0))</f>
        <v>FCR (mt: ROX-corr.)</v>
      </c>
      <c r="G5656" s="134">
        <f>Systematic[[#This Row],[Sample]]*1000000+Systematic[[#This Row],[SubSample]]*10000+Systematic[[#This Row],[VariableIndex]]</f>
        <v>15020006</v>
      </c>
      <c r="H5656" s="134">
        <f>Systematic[[#This Row],[SampleVariableLabel]]+100*Systematic[[#This Row],[State]]</f>
        <v>15020906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15</v>
      </c>
      <c r="B5657" s="1">
        <f t="shared" si="265"/>
        <v>2</v>
      </c>
      <c r="C5657" s="1">
        <f>IF(Systematic[[#This Row],[VariableIndex]]&gt;1,C5656,IF(C5656+1=StepsPerSubsample,0,C5656+1))</f>
        <v>9</v>
      </c>
      <c r="D5657" s="1">
        <f t="shared" si="266"/>
        <v>7</v>
      </c>
      <c r="E5657" s="1" t="str">
        <f>INDEX(Protocol[Mark],MATCH(C5657,Protocol[Step],0))</f>
        <v>9U</v>
      </c>
      <c r="F5657" s="151" t="str">
        <f>INDEX(Variables[Variable],MATCH(Systematic[[#This Row],[VariableIndex]],Variables[Index],0))</f>
        <v>FCR (mt: ROX-corr.)</v>
      </c>
      <c r="G5657" s="134">
        <f>Systematic[[#This Row],[Sample]]*1000000+Systematic[[#This Row],[SubSample]]*10000+Systematic[[#This Row],[VariableIndex]]</f>
        <v>15020007</v>
      </c>
      <c r="H5657" s="134">
        <f>Systematic[[#This Row],[SampleVariableLabel]]+100*Systematic[[#This Row],[State]]</f>
        <v>15020907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15</v>
      </c>
      <c r="B5658" s="1">
        <f t="shared" si="265"/>
        <v>2</v>
      </c>
      <c r="C5658" s="1">
        <f>IF(Systematic[[#This Row],[VariableIndex]]&gt;1,C5657,IF(C5657+1=StepsPerSubsample,0,C5657+1))</f>
        <v>10</v>
      </c>
      <c r="D5658" s="1">
        <f t="shared" si="266"/>
        <v>1</v>
      </c>
      <c r="E5658" s="1" t="str">
        <f>INDEX(Protocol[Mark],MATCH(C5658,Protocol[Step],0))</f>
        <v>9c</v>
      </c>
      <c r="F5658" s="151" t="str">
        <f>INDEX(Variables[Variable],MATCH(Systematic[[#This Row],[VariableIndex]],Variables[Index],0))</f>
        <v>O2 concentration</v>
      </c>
      <c r="G5658" s="134">
        <f>Systematic[[#This Row],[Sample]]*1000000+Systematic[[#This Row],[SubSample]]*10000+Systematic[[#This Row],[VariableIndex]]</f>
        <v>15020001</v>
      </c>
      <c r="H5658" s="134">
        <f>Systematic[[#This Row],[SampleVariableLabel]]+100*Systematic[[#This Row],[State]]</f>
        <v>15021001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15</v>
      </c>
      <c r="B5659" s="1">
        <f t="shared" si="265"/>
        <v>2</v>
      </c>
      <c r="C5659" s="1">
        <f>IF(Systematic[[#This Row],[VariableIndex]]&gt;1,C5658,IF(C5658+1=StepsPerSubsample,0,C5658+1))</f>
        <v>10</v>
      </c>
      <c r="D5659" s="1">
        <f t="shared" si="266"/>
        <v>2</v>
      </c>
      <c r="E5659" s="1" t="str">
        <f>INDEX(Protocol[Mark],MATCH(C5659,Protocol[Step],0))</f>
        <v>9c</v>
      </c>
      <c r="F5659" s="151" t="str">
        <f>INDEX(Variables[Variable],MATCH(Systematic[[#This Row],[VariableIndex]],Variables[Index],0))</f>
        <v>O2 flux per volume</v>
      </c>
      <c r="G5659" s="134">
        <f>Systematic[[#This Row],[Sample]]*1000000+Systematic[[#This Row],[SubSample]]*10000+Systematic[[#This Row],[VariableIndex]]</f>
        <v>15020002</v>
      </c>
      <c r="H5659" s="134">
        <f>Systematic[[#This Row],[SampleVariableLabel]]+100*Systematic[[#This Row],[State]]</f>
        <v>15021002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15</v>
      </c>
      <c r="B5660" s="1">
        <f t="shared" si="265"/>
        <v>2</v>
      </c>
      <c r="C5660" s="1">
        <f>IF(Systematic[[#This Row],[VariableIndex]]&gt;1,C5659,IF(C5659+1=StepsPerSubsample,0,C5659+1))</f>
        <v>10</v>
      </c>
      <c r="D5660" s="1">
        <f t="shared" si="266"/>
        <v>3</v>
      </c>
      <c r="E5660" s="1" t="str">
        <f>INDEX(Protocol[Mark],MATCH(C5660,Protocol[Step],0))</f>
        <v>9c</v>
      </c>
      <c r="F5660" s="151" t="str">
        <f>INDEX(Variables[Variable],MATCH(Systematic[[#This Row],[VariableIndex]],Variables[Index],0))</f>
        <v>Specific flux</v>
      </c>
      <c r="G5660" s="134">
        <f>Systematic[[#This Row],[Sample]]*1000000+Systematic[[#This Row],[SubSample]]*10000+Systematic[[#This Row],[VariableIndex]]</f>
        <v>15020003</v>
      </c>
      <c r="H5660" s="134">
        <f>Systematic[[#This Row],[SampleVariableLabel]]+100*Systematic[[#This Row],[State]]</f>
        <v>15021003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15</v>
      </c>
      <c r="B5661" s="1">
        <f t="shared" si="265"/>
        <v>2</v>
      </c>
      <c r="C5661" s="1">
        <f>IF(Systematic[[#This Row],[VariableIndex]]&gt;1,C5660,IF(C5660+1=StepsPerSubsample,0,C5660+1))</f>
        <v>10</v>
      </c>
      <c r="D5661" s="1">
        <f t="shared" si="266"/>
        <v>4</v>
      </c>
      <c r="E5661" s="1" t="str">
        <f>INDEX(Protocol[Mark],MATCH(C5661,Protocol[Step],0))</f>
        <v>9c</v>
      </c>
      <c r="F5661" s="151" t="str">
        <f>INDEX(Variables[Variable],MATCH(Systematic[[#This Row],[VariableIndex]],Variables[Index],0))</f>
        <v>Flux control ratio</v>
      </c>
      <c r="G5661" s="134">
        <f>Systematic[[#This Row],[Sample]]*1000000+Systematic[[#This Row],[SubSample]]*10000+Systematic[[#This Row],[VariableIndex]]</f>
        <v>15020004</v>
      </c>
      <c r="H5661" s="134">
        <f>Systematic[[#This Row],[SampleVariableLabel]]+100*Systematic[[#This Row],[State]]</f>
        <v>15021004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15</v>
      </c>
      <c r="B5662" s="1">
        <f t="shared" si="265"/>
        <v>2</v>
      </c>
      <c r="C5662" s="1">
        <f>IF(Systematic[[#This Row],[VariableIndex]]&gt;1,C5661,IF(C5661+1=StepsPerSubsample,0,C5661+1))</f>
        <v>10</v>
      </c>
      <c r="D5662" s="1">
        <f t="shared" si="266"/>
        <v>5</v>
      </c>
      <c r="E5662" s="1" t="str">
        <f>INDEX(Protocol[Mark],MATCH(C5662,Protocol[Step],0))</f>
        <v>9c</v>
      </c>
      <c r="F5662" s="151" t="str">
        <f>INDEX(Variables[Variable],MATCH(Systematic[[#This Row],[VariableIndex]],Variables[Index],0))</f>
        <v>Specific flux (mt)</v>
      </c>
      <c r="G5662" s="134">
        <f>Systematic[[#This Row],[Sample]]*1000000+Systematic[[#This Row],[SubSample]]*10000+Systematic[[#This Row],[VariableIndex]]</f>
        <v>15020005</v>
      </c>
      <c r="H5662" s="134">
        <f>Systematic[[#This Row],[SampleVariableLabel]]+100*Systematic[[#This Row],[State]]</f>
        <v>15021005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15</v>
      </c>
      <c r="B5663" s="1">
        <f t="shared" si="265"/>
        <v>2</v>
      </c>
      <c r="C5663" s="1">
        <f>IF(Systematic[[#This Row],[VariableIndex]]&gt;1,C5662,IF(C5662+1=StepsPerSubsample,0,C5662+1))</f>
        <v>10</v>
      </c>
      <c r="D5663" s="1">
        <f t="shared" si="266"/>
        <v>6</v>
      </c>
      <c r="E5663" s="1" t="str">
        <f>INDEX(Protocol[Mark],MATCH(C5663,Protocol[Step],0))</f>
        <v>9c</v>
      </c>
      <c r="F5663" s="151" t="str">
        <f>INDEX(Variables[Variable],MATCH(Systematic[[#This Row],[VariableIndex]],Variables[Index],0))</f>
        <v>FCR (mt: ROX-corr.)</v>
      </c>
      <c r="G5663" s="134">
        <f>Systematic[[#This Row],[Sample]]*1000000+Systematic[[#This Row],[SubSample]]*10000+Systematic[[#This Row],[VariableIndex]]</f>
        <v>15020006</v>
      </c>
      <c r="H5663" s="134">
        <f>Systematic[[#This Row],[SampleVariableLabel]]+100*Systematic[[#This Row],[State]]</f>
        <v>15021006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15</v>
      </c>
      <c r="B5664" s="1">
        <f t="shared" si="265"/>
        <v>2</v>
      </c>
      <c r="C5664" s="1">
        <f>IF(Systematic[[#This Row],[VariableIndex]]&gt;1,C5663,IF(C5663+1=StepsPerSubsample,0,C5663+1))</f>
        <v>10</v>
      </c>
      <c r="D5664" s="1">
        <f t="shared" si="266"/>
        <v>7</v>
      </c>
      <c r="E5664" s="1" t="str">
        <f>INDEX(Protocol[Mark],MATCH(C5664,Protocol[Step],0))</f>
        <v>9c</v>
      </c>
      <c r="F5664" s="151" t="str">
        <f>INDEX(Variables[Variable],MATCH(Systematic[[#This Row],[VariableIndex]],Variables[Index],0))</f>
        <v>FCR (mt: ROX-corr.)</v>
      </c>
      <c r="G5664" s="134">
        <f>Systematic[[#This Row],[Sample]]*1000000+Systematic[[#This Row],[SubSample]]*10000+Systematic[[#This Row],[VariableIndex]]</f>
        <v>15020007</v>
      </c>
      <c r="H5664" s="134">
        <f>Systematic[[#This Row],[SampleVariableLabel]]+100*Systematic[[#This Row],[State]]</f>
        <v>15021007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15</v>
      </c>
      <c r="B5665" s="1">
        <f t="shared" si="265"/>
        <v>2</v>
      </c>
      <c r="C5665" s="1">
        <f>IF(Systematic[[#This Row],[VariableIndex]]&gt;1,C5664,IF(C5664+1=StepsPerSubsample,0,C5664+1))</f>
        <v>11</v>
      </c>
      <c r="D5665" s="1">
        <f t="shared" si="266"/>
        <v>1</v>
      </c>
      <c r="E5665" s="1" t="str">
        <f>INDEX(Protocol[Mark],MATCH(C5665,Protocol[Step],0))</f>
        <v>10Ama</v>
      </c>
      <c r="F5665" s="151" t="str">
        <f>INDEX(Variables[Variable],MATCH(Systematic[[#This Row],[VariableIndex]],Variables[Index],0))</f>
        <v>O2 concentration</v>
      </c>
      <c r="G5665" s="134">
        <f>Systematic[[#This Row],[Sample]]*1000000+Systematic[[#This Row],[SubSample]]*10000+Systematic[[#This Row],[VariableIndex]]</f>
        <v>15020001</v>
      </c>
      <c r="H5665" s="134">
        <f>Systematic[[#This Row],[SampleVariableLabel]]+100*Systematic[[#This Row],[State]]</f>
        <v>15021101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15</v>
      </c>
      <c r="B5666" s="1">
        <f t="shared" si="265"/>
        <v>2</v>
      </c>
      <c r="C5666" s="1">
        <f>IF(Systematic[[#This Row],[VariableIndex]]&gt;1,C5665,IF(C5665+1=StepsPerSubsample,0,C5665+1))</f>
        <v>11</v>
      </c>
      <c r="D5666" s="1">
        <f t="shared" si="266"/>
        <v>2</v>
      </c>
      <c r="E5666" s="1" t="str">
        <f>INDEX(Protocol[Mark],MATCH(C5666,Protocol[Step],0))</f>
        <v>10Ama</v>
      </c>
      <c r="F5666" s="151" t="str">
        <f>INDEX(Variables[Variable],MATCH(Systematic[[#This Row],[VariableIndex]],Variables[Index],0))</f>
        <v>O2 flux per volume</v>
      </c>
      <c r="G5666" s="134">
        <f>Systematic[[#This Row],[Sample]]*1000000+Systematic[[#This Row],[SubSample]]*10000+Systematic[[#This Row],[VariableIndex]]</f>
        <v>15020002</v>
      </c>
      <c r="H5666" s="134">
        <f>Systematic[[#This Row],[SampleVariableLabel]]+100*Systematic[[#This Row],[State]]</f>
        <v>15021102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15</v>
      </c>
      <c r="B5667" s="1">
        <f t="shared" si="265"/>
        <v>2</v>
      </c>
      <c r="C5667" s="1">
        <f>IF(Systematic[[#This Row],[VariableIndex]]&gt;1,C5666,IF(C5666+1=StepsPerSubsample,0,C5666+1))</f>
        <v>11</v>
      </c>
      <c r="D5667" s="1">
        <f t="shared" si="266"/>
        <v>3</v>
      </c>
      <c r="E5667" s="1" t="str">
        <f>INDEX(Protocol[Mark],MATCH(C5667,Protocol[Step],0))</f>
        <v>10Ama</v>
      </c>
      <c r="F5667" s="151" t="str">
        <f>INDEX(Variables[Variable],MATCH(Systematic[[#This Row],[VariableIndex]],Variables[Index],0))</f>
        <v>Specific flux</v>
      </c>
      <c r="G5667" s="134">
        <f>Systematic[[#This Row],[Sample]]*1000000+Systematic[[#This Row],[SubSample]]*10000+Systematic[[#This Row],[VariableIndex]]</f>
        <v>15020003</v>
      </c>
      <c r="H5667" s="134">
        <f>Systematic[[#This Row],[SampleVariableLabel]]+100*Systematic[[#This Row],[State]]</f>
        <v>15021103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15</v>
      </c>
      <c r="B5668" s="1">
        <f t="shared" si="265"/>
        <v>2</v>
      </c>
      <c r="C5668" s="1">
        <f>IF(Systematic[[#This Row],[VariableIndex]]&gt;1,C5667,IF(C5667+1=StepsPerSubsample,0,C5667+1))</f>
        <v>11</v>
      </c>
      <c r="D5668" s="1">
        <f t="shared" si="266"/>
        <v>4</v>
      </c>
      <c r="E5668" s="1" t="str">
        <f>INDEX(Protocol[Mark],MATCH(C5668,Protocol[Step],0))</f>
        <v>10Ama</v>
      </c>
      <c r="F5668" s="151" t="str">
        <f>INDEX(Variables[Variable],MATCH(Systematic[[#This Row],[VariableIndex]],Variables[Index],0))</f>
        <v>Flux control ratio</v>
      </c>
      <c r="G5668" s="134">
        <f>Systematic[[#This Row],[Sample]]*1000000+Systematic[[#This Row],[SubSample]]*10000+Systematic[[#This Row],[VariableIndex]]</f>
        <v>15020004</v>
      </c>
      <c r="H5668" s="134">
        <f>Systematic[[#This Row],[SampleVariableLabel]]+100*Systematic[[#This Row],[State]]</f>
        <v>15021104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15</v>
      </c>
      <c r="B5669" s="1">
        <f t="shared" si="265"/>
        <v>2</v>
      </c>
      <c r="C5669" s="1">
        <f>IF(Systematic[[#This Row],[VariableIndex]]&gt;1,C5668,IF(C5668+1=StepsPerSubsample,0,C5668+1))</f>
        <v>11</v>
      </c>
      <c r="D5669" s="1">
        <f t="shared" si="266"/>
        <v>5</v>
      </c>
      <c r="E5669" s="1" t="str">
        <f>INDEX(Protocol[Mark],MATCH(C5669,Protocol[Step],0))</f>
        <v>10Ama</v>
      </c>
      <c r="F5669" s="151" t="str">
        <f>INDEX(Variables[Variable],MATCH(Systematic[[#This Row],[VariableIndex]],Variables[Index],0))</f>
        <v>Specific flux (mt)</v>
      </c>
      <c r="G5669" s="134">
        <f>Systematic[[#This Row],[Sample]]*1000000+Systematic[[#This Row],[SubSample]]*10000+Systematic[[#This Row],[VariableIndex]]</f>
        <v>15020005</v>
      </c>
      <c r="H5669" s="134">
        <f>Systematic[[#This Row],[SampleVariableLabel]]+100*Systematic[[#This Row],[State]]</f>
        <v>15021105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15</v>
      </c>
      <c r="B5670" s="1">
        <f t="shared" si="265"/>
        <v>2</v>
      </c>
      <c r="C5670" s="1">
        <f>IF(Systematic[[#This Row],[VariableIndex]]&gt;1,C5669,IF(C5669+1=StepsPerSubsample,0,C5669+1))</f>
        <v>11</v>
      </c>
      <c r="D5670" s="1">
        <f t="shared" si="266"/>
        <v>6</v>
      </c>
      <c r="E5670" s="1" t="str">
        <f>INDEX(Protocol[Mark],MATCH(C5670,Protocol[Step],0))</f>
        <v>10Ama</v>
      </c>
      <c r="F5670" s="151" t="str">
        <f>INDEX(Variables[Variable],MATCH(Systematic[[#This Row],[VariableIndex]],Variables[Index],0))</f>
        <v>FCR (mt: ROX-corr.)</v>
      </c>
      <c r="G5670" s="134">
        <f>Systematic[[#This Row],[Sample]]*1000000+Systematic[[#This Row],[SubSample]]*10000+Systematic[[#This Row],[VariableIndex]]</f>
        <v>15020006</v>
      </c>
      <c r="H5670" s="134">
        <f>Systematic[[#This Row],[SampleVariableLabel]]+100*Systematic[[#This Row],[State]]</f>
        <v>15021106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15</v>
      </c>
      <c r="B5671" s="1">
        <f t="shared" si="265"/>
        <v>2</v>
      </c>
      <c r="C5671" s="1">
        <f>IF(Systematic[[#This Row],[VariableIndex]]&gt;1,C5670,IF(C5670+1=StepsPerSubsample,0,C5670+1))</f>
        <v>11</v>
      </c>
      <c r="D5671" s="1">
        <f t="shared" si="266"/>
        <v>7</v>
      </c>
      <c r="E5671" s="1" t="str">
        <f>INDEX(Protocol[Mark],MATCH(C5671,Protocol[Step],0))</f>
        <v>10Ama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15020007</v>
      </c>
      <c r="H5671" s="134">
        <f>Systematic[[#This Row],[SampleVariableLabel]]+100*Systematic[[#This Row],[State]]</f>
        <v>15021107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15</v>
      </c>
      <c r="B5672" s="1">
        <f t="shared" si="265"/>
        <v>2</v>
      </c>
      <c r="C5672" s="1">
        <f>IF(Systematic[[#This Row],[VariableIndex]]&gt;1,C5671,IF(C5671+1=StepsPerSubsample,0,C5671+1))</f>
        <v>12</v>
      </c>
      <c r="D5672" s="1">
        <f t="shared" si="266"/>
        <v>1</v>
      </c>
      <c r="E5672" s="1" t="str">
        <f>INDEX(Protocol[Mark],MATCH(C5672,Protocol[Step],0))</f>
        <v>11AsTm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15020001</v>
      </c>
      <c r="H5672" s="134">
        <f>Systematic[[#This Row],[SampleVariableLabel]]+100*Systematic[[#This Row],[State]]</f>
        <v>15021201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15</v>
      </c>
      <c r="B5673" s="1">
        <f t="shared" ref="B5673:B5736" si="268">IF(OR(C5673&gt;0,D5673&gt;1),B5672,IF(B5672=SubsamplesPerSample,1,B5672+1))</f>
        <v>2</v>
      </c>
      <c r="C5673" s="1">
        <f>IF(Systematic[[#This Row],[VariableIndex]]&gt;1,C5672,IF(C5672+1=StepsPerSubsample,0,C5672+1))</f>
        <v>12</v>
      </c>
      <c r="D5673" s="1">
        <f t="shared" si="266"/>
        <v>2</v>
      </c>
      <c r="E5673" s="1" t="str">
        <f>INDEX(Protocol[Mark],MATCH(C5673,Protocol[Step],0))</f>
        <v>11AsTm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15020002</v>
      </c>
      <c r="H5673" s="134">
        <f>Systematic[[#This Row],[SampleVariableLabel]]+100*Systematic[[#This Row],[State]]</f>
        <v>15021202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15</v>
      </c>
      <c r="B5674" s="1">
        <f t="shared" si="268"/>
        <v>2</v>
      </c>
      <c r="C5674" s="1">
        <f>IF(Systematic[[#This Row],[VariableIndex]]&gt;1,C5673,IF(C5673+1=StepsPerSubsample,0,C5673+1))</f>
        <v>12</v>
      </c>
      <c r="D5674" s="1">
        <f t="shared" si="266"/>
        <v>3</v>
      </c>
      <c r="E5674" s="1" t="str">
        <f>INDEX(Protocol[Mark],MATCH(C5674,Protocol[Step],0))</f>
        <v>11AsTm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15020003</v>
      </c>
      <c r="H5674" s="134">
        <f>Systematic[[#This Row],[SampleVariableLabel]]+100*Systematic[[#This Row],[State]]</f>
        <v>15021203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15</v>
      </c>
      <c r="B5675" s="1">
        <f t="shared" si="268"/>
        <v>2</v>
      </c>
      <c r="C5675" s="1">
        <f>IF(Systematic[[#This Row],[VariableIndex]]&gt;1,C5674,IF(C5674+1=StepsPerSubsample,0,C5674+1))</f>
        <v>12</v>
      </c>
      <c r="D5675" s="1">
        <f t="shared" si="266"/>
        <v>4</v>
      </c>
      <c r="E5675" s="1" t="str">
        <f>INDEX(Protocol[Mark],MATCH(C5675,Protocol[Step],0))</f>
        <v>11AsTm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15020004</v>
      </c>
      <c r="H5675" s="134">
        <f>Systematic[[#This Row],[SampleVariableLabel]]+100*Systematic[[#This Row],[State]]</f>
        <v>15021204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15</v>
      </c>
      <c r="B5676" s="1">
        <f t="shared" si="268"/>
        <v>2</v>
      </c>
      <c r="C5676" s="1">
        <f>IF(Systematic[[#This Row],[VariableIndex]]&gt;1,C5675,IF(C5675+1=StepsPerSubsample,0,C5675+1))</f>
        <v>12</v>
      </c>
      <c r="D5676" s="1">
        <f t="shared" si="266"/>
        <v>5</v>
      </c>
      <c r="E5676" s="1" t="str">
        <f>INDEX(Protocol[Mark],MATCH(C5676,Protocol[Step],0))</f>
        <v>11AsTm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15020005</v>
      </c>
      <c r="H5676" s="134">
        <f>Systematic[[#This Row],[SampleVariableLabel]]+100*Systematic[[#This Row],[State]]</f>
        <v>15021205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15</v>
      </c>
      <c r="B5677" s="1">
        <f t="shared" si="268"/>
        <v>2</v>
      </c>
      <c r="C5677" s="1">
        <f>IF(Systematic[[#This Row],[VariableIndex]]&gt;1,C5676,IF(C5676+1=StepsPerSubsample,0,C5676+1))</f>
        <v>12</v>
      </c>
      <c r="D5677" s="1">
        <f t="shared" si="266"/>
        <v>6</v>
      </c>
      <c r="E5677" s="1" t="str">
        <f>INDEX(Protocol[Mark],MATCH(C5677,Protocol[Step],0))</f>
        <v>11AsTm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15020006</v>
      </c>
      <c r="H5677" s="134">
        <f>Systematic[[#This Row],[SampleVariableLabel]]+100*Systematic[[#This Row],[State]]</f>
        <v>15021206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15</v>
      </c>
      <c r="B5678" s="1">
        <f t="shared" si="268"/>
        <v>2</v>
      </c>
      <c r="C5678" s="1">
        <f>IF(Systematic[[#This Row],[VariableIndex]]&gt;1,C5677,IF(C5677+1=StepsPerSubsample,0,C5677+1))</f>
        <v>12</v>
      </c>
      <c r="D5678" s="1">
        <f t="shared" si="266"/>
        <v>7</v>
      </c>
      <c r="E5678" s="1" t="str">
        <f>INDEX(Protocol[Mark],MATCH(C5678,Protocol[Step],0))</f>
        <v>11AsTm</v>
      </c>
      <c r="F5678" s="151" t="str">
        <f>INDEX(Variables[Variable],MATCH(Systematic[[#This Row],[VariableIndex]],Variables[Index],0))</f>
        <v>FCR (mt: ROX-corr.)</v>
      </c>
      <c r="G5678" s="134">
        <f>Systematic[[#This Row],[Sample]]*1000000+Systematic[[#This Row],[SubSample]]*10000+Systematic[[#This Row],[VariableIndex]]</f>
        <v>15020007</v>
      </c>
      <c r="H5678" s="134">
        <f>Systematic[[#This Row],[SampleVariableLabel]]+100*Systematic[[#This Row],[State]]</f>
        <v>15021207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15</v>
      </c>
      <c r="B5679" s="1">
        <f t="shared" si="268"/>
        <v>2</v>
      </c>
      <c r="C5679" s="1">
        <f>IF(Systematic[[#This Row],[VariableIndex]]&gt;1,C5678,IF(C5678+1=StepsPerSubsample,0,C5678+1))</f>
        <v>13</v>
      </c>
      <c r="D5679" s="1">
        <f t="shared" si="266"/>
        <v>1</v>
      </c>
      <c r="E5679" s="1" t="str">
        <f>INDEX(Protocol[Mark],MATCH(C5679,Protocol[Step],0))</f>
        <v>12Azd</v>
      </c>
      <c r="F5679" s="151" t="str">
        <f>INDEX(Variables[Variable],MATCH(Systematic[[#This Row],[VariableIndex]],Variables[Index],0))</f>
        <v>O2 concentration</v>
      </c>
      <c r="G5679" s="134">
        <f>Systematic[[#This Row],[Sample]]*1000000+Systematic[[#This Row],[SubSample]]*10000+Systematic[[#This Row],[VariableIndex]]</f>
        <v>15020001</v>
      </c>
      <c r="H5679" s="134">
        <f>Systematic[[#This Row],[SampleVariableLabel]]+100*Systematic[[#This Row],[State]]</f>
        <v>15021301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15</v>
      </c>
      <c r="B5680" s="1">
        <f t="shared" si="268"/>
        <v>2</v>
      </c>
      <c r="C5680" s="1">
        <f>IF(Systematic[[#This Row],[VariableIndex]]&gt;1,C5679,IF(C5679+1=StepsPerSubsample,0,C5679+1))</f>
        <v>13</v>
      </c>
      <c r="D5680" s="1">
        <f t="shared" si="266"/>
        <v>2</v>
      </c>
      <c r="E5680" s="1" t="str">
        <f>INDEX(Protocol[Mark],MATCH(C5680,Protocol[Step],0))</f>
        <v>12Azd</v>
      </c>
      <c r="F5680" s="151" t="str">
        <f>INDEX(Variables[Variable],MATCH(Systematic[[#This Row],[VariableIndex]],Variables[Index],0))</f>
        <v>O2 flux per volume</v>
      </c>
      <c r="G5680" s="134">
        <f>Systematic[[#This Row],[Sample]]*1000000+Systematic[[#This Row],[SubSample]]*10000+Systematic[[#This Row],[VariableIndex]]</f>
        <v>15020002</v>
      </c>
      <c r="H5680" s="134">
        <f>Systematic[[#This Row],[SampleVariableLabel]]+100*Systematic[[#This Row],[State]]</f>
        <v>15021302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15</v>
      </c>
      <c r="B5681" s="1">
        <f t="shared" si="268"/>
        <v>2</v>
      </c>
      <c r="C5681" s="1">
        <f>IF(Systematic[[#This Row],[VariableIndex]]&gt;1,C5680,IF(C5680+1=StepsPerSubsample,0,C5680+1))</f>
        <v>13</v>
      </c>
      <c r="D5681" s="1">
        <f t="shared" si="266"/>
        <v>3</v>
      </c>
      <c r="E5681" s="1" t="str">
        <f>INDEX(Protocol[Mark],MATCH(C5681,Protocol[Step],0))</f>
        <v>12Azd</v>
      </c>
      <c r="F5681" s="151" t="str">
        <f>INDEX(Variables[Variable],MATCH(Systematic[[#This Row],[VariableIndex]],Variables[Index],0))</f>
        <v>Specific flux</v>
      </c>
      <c r="G5681" s="134">
        <f>Systematic[[#This Row],[Sample]]*1000000+Systematic[[#This Row],[SubSample]]*10000+Systematic[[#This Row],[VariableIndex]]</f>
        <v>15020003</v>
      </c>
      <c r="H5681" s="134">
        <f>Systematic[[#This Row],[SampleVariableLabel]]+100*Systematic[[#This Row],[State]]</f>
        <v>15021303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15</v>
      </c>
      <c r="B5682" s="1">
        <f t="shared" si="268"/>
        <v>2</v>
      </c>
      <c r="C5682" s="1">
        <f>IF(Systematic[[#This Row],[VariableIndex]]&gt;1,C5681,IF(C5681+1=StepsPerSubsample,0,C5681+1))</f>
        <v>13</v>
      </c>
      <c r="D5682" s="1">
        <f t="shared" si="266"/>
        <v>4</v>
      </c>
      <c r="E5682" s="1" t="str">
        <f>INDEX(Protocol[Mark],MATCH(C5682,Protocol[Step],0))</f>
        <v>12Azd</v>
      </c>
      <c r="F5682" s="151" t="str">
        <f>INDEX(Variables[Variable],MATCH(Systematic[[#This Row],[VariableIndex]],Variables[Index],0))</f>
        <v>Flux control ratio</v>
      </c>
      <c r="G5682" s="134">
        <f>Systematic[[#This Row],[Sample]]*1000000+Systematic[[#This Row],[SubSample]]*10000+Systematic[[#This Row],[VariableIndex]]</f>
        <v>15020004</v>
      </c>
      <c r="H5682" s="134">
        <f>Systematic[[#This Row],[SampleVariableLabel]]+100*Systematic[[#This Row],[State]]</f>
        <v>15021304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15</v>
      </c>
      <c r="B5683" s="1">
        <f t="shared" si="268"/>
        <v>2</v>
      </c>
      <c r="C5683" s="1">
        <f>IF(Systematic[[#This Row],[VariableIndex]]&gt;1,C5682,IF(C5682+1=StepsPerSubsample,0,C5682+1))</f>
        <v>13</v>
      </c>
      <c r="D5683" s="1">
        <f t="shared" si="266"/>
        <v>5</v>
      </c>
      <c r="E5683" s="1" t="str">
        <f>INDEX(Protocol[Mark],MATCH(C5683,Protocol[Step],0))</f>
        <v>12Azd</v>
      </c>
      <c r="F5683" s="151" t="str">
        <f>INDEX(Variables[Variable],MATCH(Systematic[[#This Row],[VariableIndex]],Variables[Index],0))</f>
        <v>Specific flux (mt)</v>
      </c>
      <c r="G5683" s="134">
        <f>Systematic[[#This Row],[Sample]]*1000000+Systematic[[#This Row],[SubSample]]*10000+Systematic[[#This Row],[VariableIndex]]</f>
        <v>15020005</v>
      </c>
      <c r="H5683" s="134">
        <f>Systematic[[#This Row],[SampleVariableLabel]]+100*Systematic[[#This Row],[State]]</f>
        <v>15021305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15</v>
      </c>
      <c r="B5684" s="1">
        <f t="shared" si="268"/>
        <v>2</v>
      </c>
      <c r="C5684" s="1">
        <f>IF(Systematic[[#This Row],[VariableIndex]]&gt;1,C5683,IF(C5683+1=StepsPerSubsample,0,C5683+1))</f>
        <v>13</v>
      </c>
      <c r="D5684" s="1">
        <f t="shared" si="266"/>
        <v>6</v>
      </c>
      <c r="E5684" s="1" t="str">
        <f>INDEX(Protocol[Mark],MATCH(C5684,Protocol[Step],0))</f>
        <v>12Azd</v>
      </c>
      <c r="F5684" s="151" t="str">
        <f>INDEX(Variables[Variable],MATCH(Systematic[[#This Row],[VariableIndex]],Variables[Index],0))</f>
        <v>FCR (mt: ROX-corr.)</v>
      </c>
      <c r="G5684" s="134">
        <f>Systematic[[#This Row],[Sample]]*1000000+Systematic[[#This Row],[SubSample]]*10000+Systematic[[#This Row],[VariableIndex]]</f>
        <v>15020006</v>
      </c>
      <c r="H5684" s="134">
        <f>Systematic[[#This Row],[SampleVariableLabel]]+100*Systematic[[#This Row],[State]]</f>
        <v>15021306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15</v>
      </c>
      <c r="B5685" s="1">
        <f t="shared" si="268"/>
        <v>2</v>
      </c>
      <c r="C5685" s="1">
        <f>IF(Systematic[[#This Row],[VariableIndex]]&gt;1,C5684,IF(C5684+1=StepsPerSubsample,0,C5684+1))</f>
        <v>13</v>
      </c>
      <c r="D5685" s="1">
        <f t="shared" si="266"/>
        <v>7</v>
      </c>
      <c r="E5685" s="1" t="str">
        <f>INDEX(Protocol[Mark],MATCH(C5685,Protocol[Step],0))</f>
        <v>12Azd</v>
      </c>
      <c r="F5685" s="151" t="str">
        <f>INDEX(Variables[Variable],MATCH(Systematic[[#This Row],[VariableIndex]],Variables[Index],0))</f>
        <v>FCR (mt: ROX-corr.)</v>
      </c>
      <c r="G5685" s="134">
        <f>Systematic[[#This Row],[Sample]]*1000000+Systematic[[#This Row],[SubSample]]*10000+Systematic[[#This Row],[VariableIndex]]</f>
        <v>15020007</v>
      </c>
      <c r="H5685" s="134">
        <f>Systematic[[#This Row],[SampleVariableLabel]]+100*Systematic[[#This Row],[State]]</f>
        <v>15021307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15</v>
      </c>
      <c r="B5686" s="1">
        <f t="shared" si="268"/>
        <v>3</v>
      </c>
      <c r="C5686" s="1">
        <f>IF(Systematic[[#This Row],[VariableIndex]]&gt;1,C5685,IF(C5685+1=StepsPerSubsample,0,C5685+1))</f>
        <v>0</v>
      </c>
      <c r="D5686" s="1">
        <f t="shared" si="266"/>
        <v>1</v>
      </c>
      <c r="E5686" s="1" t="str">
        <f>INDEX(Protocol[Mark],MATCH(C5686,Protocol[Step],0))</f>
        <v>1ce</v>
      </c>
      <c r="F5686" s="151" t="str">
        <f>INDEX(Variables[Variable],MATCH(Systematic[[#This Row],[VariableIndex]],Variables[Index],0))</f>
        <v>O2 concentration</v>
      </c>
      <c r="G5686" s="134">
        <f>Systematic[[#This Row],[Sample]]*1000000+Systematic[[#This Row],[SubSample]]*10000+Systematic[[#This Row],[VariableIndex]]</f>
        <v>15030001</v>
      </c>
      <c r="H5686" s="134">
        <f>Systematic[[#This Row],[SampleVariableLabel]]+100*Systematic[[#This Row],[State]]</f>
        <v>15030001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15</v>
      </c>
      <c r="B5687" s="1">
        <f t="shared" si="268"/>
        <v>3</v>
      </c>
      <c r="C5687" s="1">
        <f>IF(Systematic[[#This Row],[VariableIndex]]&gt;1,C5686,IF(C5686+1=StepsPerSubsample,0,C5686+1))</f>
        <v>0</v>
      </c>
      <c r="D5687" s="1">
        <f t="shared" si="266"/>
        <v>2</v>
      </c>
      <c r="E5687" s="1" t="str">
        <f>INDEX(Protocol[Mark],MATCH(C5687,Protocol[Step],0))</f>
        <v>1ce</v>
      </c>
      <c r="F5687" s="151" t="str">
        <f>INDEX(Variables[Variable],MATCH(Systematic[[#This Row],[VariableIndex]],Variables[Index],0))</f>
        <v>O2 flux per volume</v>
      </c>
      <c r="G5687" s="134">
        <f>Systematic[[#This Row],[Sample]]*1000000+Systematic[[#This Row],[SubSample]]*10000+Systematic[[#This Row],[VariableIndex]]</f>
        <v>15030002</v>
      </c>
      <c r="H5687" s="134">
        <f>Systematic[[#This Row],[SampleVariableLabel]]+100*Systematic[[#This Row],[State]]</f>
        <v>15030002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15</v>
      </c>
      <c r="B5688" s="1">
        <f t="shared" si="268"/>
        <v>3</v>
      </c>
      <c r="C5688" s="1">
        <f>IF(Systematic[[#This Row],[VariableIndex]]&gt;1,C5687,IF(C5687+1=StepsPerSubsample,0,C5687+1))</f>
        <v>0</v>
      </c>
      <c r="D5688" s="1">
        <f t="shared" si="266"/>
        <v>3</v>
      </c>
      <c r="E5688" s="1" t="str">
        <f>INDEX(Protocol[Mark],MATCH(C5688,Protocol[Step],0))</f>
        <v>1ce</v>
      </c>
      <c r="F5688" s="151" t="str">
        <f>INDEX(Variables[Variable],MATCH(Systematic[[#This Row],[VariableIndex]],Variables[Index],0))</f>
        <v>Specific flux</v>
      </c>
      <c r="G5688" s="134">
        <f>Systematic[[#This Row],[Sample]]*1000000+Systematic[[#This Row],[SubSample]]*10000+Systematic[[#This Row],[VariableIndex]]</f>
        <v>15030003</v>
      </c>
      <c r="H5688" s="134">
        <f>Systematic[[#This Row],[SampleVariableLabel]]+100*Systematic[[#This Row],[State]]</f>
        <v>15030003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15</v>
      </c>
      <c r="B5689" s="1">
        <f t="shared" si="268"/>
        <v>3</v>
      </c>
      <c r="C5689" s="1">
        <f>IF(Systematic[[#This Row],[VariableIndex]]&gt;1,C5688,IF(C5688+1=StepsPerSubsample,0,C5688+1))</f>
        <v>0</v>
      </c>
      <c r="D5689" s="1">
        <f t="shared" si="266"/>
        <v>4</v>
      </c>
      <c r="E5689" s="1" t="str">
        <f>INDEX(Protocol[Mark],MATCH(C5689,Protocol[Step],0))</f>
        <v>1ce</v>
      </c>
      <c r="F5689" s="151" t="str">
        <f>INDEX(Variables[Variable],MATCH(Systematic[[#This Row],[VariableIndex]],Variables[Index],0))</f>
        <v>Flux control ratio</v>
      </c>
      <c r="G5689" s="134">
        <f>Systematic[[#This Row],[Sample]]*1000000+Systematic[[#This Row],[SubSample]]*10000+Systematic[[#This Row],[VariableIndex]]</f>
        <v>15030004</v>
      </c>
      <c r="H5689" s="134">
        <f>Systematic[[#This Row],[SampleVariableLabel]]+100*Systematic[[#This Row],[State]]</f>
        <v>15030004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15</v>
      </c>
      <c r="B5690" s="1">
        <f t="shared" si="268"/>
        <v>3</v>
      </c>
      <c r="C5690" s="1">
        <f>IF(Systematic[[#This Row],[VariableIndex]]&gt;1,C5689,IF(C5689+1=StepsPerSubsample,0,C5689+1))</f>
        <v>0</v>
      </c>
      <c r="D5690" s="1">
        <f t="shared" si="266"/>
        <v>5</v>
      </c>
      <c r="E5690" s="1" t="str">
        <f>INDEX(Protocol[Mark],MATCH(C5690,Protocol[Step],0))</f>
        <v>1ce</v>
      </c>
      <c r="F5690" s="151" t="str">
        <f>INDEX(Variables[Variable],MATCH(Systematic[[#This Row],[VariableIndex]],Variables[Index],0))</f>
        <v>Specific flux (mt)</v>
      </c>
      <c r="G5690" s="134">
        <f>Systematic[[#This Row],[Sample]]*1000000+Systematic[[#This Row],[SubSample]]*10000+Systematic[[#This Row],[VariableIndex]]</f>
        <v>15030005</v>
      </c>
      <c r="H5690" s="134">
        <f>Systematic[[#This Row],[SampleVariableLabel]]+100*Systematic[[#This Row],[State]]</f>
        <v>15030005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15</v>
      </c>
      <c r="B5691" s="1">
        <f t="shared" si="268"/>
        <v>3</v>
      </c>
      <c r="C5691" s="1">
        <f>IF(Systematic[[#This Row],[VariableIndex]]&gt;1,C5690,IF(C5690+1=StepsPerSubsample,0,C5690+1))</f>
        <v>0</v>
      </c>
      <c r="D5691" s="1">
        <f t="shared" si="266"/>
        <v>6</v>
      </c>
      <c r="E5691" s="1" t="str">
        <f>INDEX(Protocol[Mark],MATCH(C5691,Protocol[Step],0))</f>
        <v>1ce</v>
      </c>
      <c r="F5691" s="151" t="str">
        <f>INDEX(Variables[Variable],MATCH(Systematic[[#This Row],[VariableIndex]],Variables[Index],0))</f>
        <v>FCR (mt: ROX-corr.)</v>
      </c>
      <c r="G5691" s="134">
        <f>Systematic[[#This Row],[Sample]]*1000000+Systematic[[#This Row],[SubSample]]*10000+Systematic[[#This Row],[VariableIndex]]</f>
        <v>15030006</v>
      </c>
      <c r="H5691" s="134">
        <f>Systematic[[#This Row],[SampleVariableLabel]]+100*Systematic[[#This Row],[State]]</f>
        <v>15030006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15</v>
      </c>
      <c r="B5692" s="1">
        <f t="shared" si="268"/>
        <v>3</v>
      </c>
      <c r="C5692" s="1">
        <f>IF(Systematic[[#This Row],[VariableIndex]]&gt;1,C5691,IF(C5691+1=StepsPerSubsample,0,C5691+1))</f>
        <v>0</v>
      </c>
      <c r="D5692" s="1">
        <f t="shared" si="266"/>
        <v>7</v>
      </c>
      <c r="E5692" s="1" t="str">
        <f>INDEX(Protocol[Mark],MATCH(C5692,Protocol[Step],0))</f>
        <v>1ce</v>
      </c>
      <c r="F5692" s="151" t="str">
        <f>INDEX(Variables[Variable],MATCH(Systematic[[#This Row],[VariableIndex]],Variables[Index],0))</f>
        <v>FCR (mt: ROX-corr.)</v>
      </c>
      <c r="G5692" s="134">
        <f>Systematic[[#This Row],[Sample]]*1000000+Systematic[[#This Row],[SubSample]]*10000+Systematic[[#This Row],[VariableIndex]]</f>
        <v>15030007</v>
      </c>
      <c r="H5692" s="134">
        <f>Systematic[[#This Row],[SampleVariableLabel]]+100*Systematic[[#This Row],[State]]</f>
        <v>15030007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15</v>
      </c>
      <c r="B5693" s="1">
        <f t="shared" si="268"/>
        <v>3</v>
      </c>
      <c r="C5693" s="1">
        <f>IF(Systematic[[#This Row],[VariableIndex]]&gt;1,C5692,IF(C5692+1=StepsPerSubsample,0,C5692+1))</f>
        <v>1</v>
      </c>
      <c r="D5693" s="1">
        <f t="shared" si="266"/>
        <v>1</v>
      </c>
      <c r="E5693" s="1" t="str">
        <f>INDEX(Protocol[Mark],MATCH(C5693,Protocol[Step],0))</f>
        <v>2P10</v>
      </c>
      <c r="F5693" s="151" t="str">
        <f>INDEX(Variables[Variable],MATCH(Systematic[[#This Row],[VariableIndex]],Variables[Index],0))</f>
        <v>O2 concentration</v>
      </c>
      <c r="G5693" s="134">
        <f>Systematic[[#This Row],[Sample]]*1000000+Systematic[[#This Row],[SubSample]]*10000+Systematic[[#This Row],[VariableIndex]]</f>
        <v>15030001</v>
      </c>
      <c r="H5693" s="134">
        <f>Systematic[[#This Row],[SampleVariableLabel]]+100*Systematic[[#This Row],[State]]</f>
        <v>15030101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15</v>
      </c>
      <c r="B5694" s="1">
        <f t="shared" si="268"/>
        <v>3</v>
      </c>
      <c r="C5694" s="1">
        <f>IF(Systematic[[#This Row],[VariableIndex]]&gt;1,C5693,IF(C5693+1=StepsPerSubsample,0,C5693+1))</f>
        <v>1</v>
      </c>
      <c r="D5694" s="1">
        <f t="shared" si="266"/>
        <v>2</v>
      </c>
      <c r="E5694" s="1" t="str">
        <f>INDEX(Protocol[Mark],MATCH(C5694,Protocol[Step],0))</f>
        <v>2P10</v>
      </c>
      <c r="F5694" s="151" t="str">
        <f>INDEX(Variables[Variable],MATCH(Systematic[[#This Row],[VariableIndex]],Variables[Index],0))</f>
        <v>O2 flux per volume</v>
      </c>
      <c r="G5694" s="134">
        <f>Systematic[[#This Row],[Sample]]*1000000+Systematic[[#This Row],[SubSample]]*10000+Systematic[[#This Row],[VariableIndex]]</f>
        <v>15030002</v>
      </c>
      <c r="H5694" s="134">
        <f>Systematic[[#This Row],[SampleVariableLabel]]+100*Systematic[[#This Row],[State]]</f>
        <v>15030102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15</v>
      </c>
      <c r="B5695" s="1">
        <f t="shared" si="268"/>
        <v>3</v>
      </c>
      <c r="C5695" s="1">
        <f>IF(Systematic[[#This Row],[VariableIndex]]&gt;1,C5694,IF(C5694+1=StepsPerSubsample,0,C5694+1))</f>
        <v>1</v>
      </c>
      <c r="D5695" s="1">
        <f t="shared" si="266"/>
        <v>3</v>
      </c>
      <c r="E5695" s="1" t="str">
        <f>INDEX(Protocol[Mark],MATCH(C5695,Protocol[Step],0))</f>
        <v>2P10</v>
      </c>
      <c r="F5695" s="151" t="str">
        <f>INDEX(Variables[Variable],MATCH(Systematic[[#This Row],[VariableIndex]],Variables[Index],0))</f>
        <v>Specific flux</v>
      </c>
      <c r="G5695" s="134">
        <f>Systematic[[#This Row],[Sample]]*1000000+Systematic[[#This Row],[SubSample]]*10000+Systematic[[#This Row],[VariableIndex]]</f>
        <v>15030003</v>
      </c>
      <c r="H5695" s="134">
        <f>Systematic[[#This Row],[SampleVariableLabel]]+100*Systematic[[#This Row],[State]]</f>
        <v>15030103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15</v>
      </c>
      <c r="B5696" s="1">
        <f t="shared" si="268"/>
        <v>3</v>
      </c>
      <c r="C5696" s="1">
        <f>IF(Systematic[[#This Row],[VariableIndex]]&gt;1,C5695,IF(C5695+1=StepsPerSubsample,0,C5695+1))</f>
        <v>1</v>
      </c>
      <c r="D5696" s="1">
        <f t="shared" si="266"/>
        <v>4</v>
      </c>
      <c r="E5696" s="1" t="str">
        <f>INDEX(Protocol[Mark],MATCH(C5696,Protocol[Step],0))</f>
        <v>2P10</v>
      </c>
      <c r="F5696" s="151" t="str">
        <f>INDEX(Variables[Variable],MATCH(Systematic[[#This Row],[VariableIndex]],Variables[Index],0))</f>
        <v>Flux control ratio</v>
      </c>
      <c r="G5696" s="134">
        <f>Systematic[[#This Row],[Sample]]*1000000+Systematic[[#This Row],[SubSample]]*10000+Systematic[[#This Row],[VariableIndex]]</f>
        <v>15030004</v>
      </c>
      <c r="H5696" s="134">
        <f>Systematic[[#This Row],[SampleVariableLabel]]+100*Systematic[[#This Row],[State]]</f>
        <v>15030104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15</v>
      </c>
      <c r="B5697" s="1">
        <f t="shared" si="268"/>
        <v>3</v>
      </c>
      <c r="C5697" s="1">
        <f>IF(Systematic[[#This Row],[VariableIndex]]&gt;1,C5696,IF(C5696+1=StepsPerSubsample,0,C5696+1))</f>
        <v>1</v>
      </c>
      <c r="D5697" s="1">
        <f t="shared" si="266"/>
        <v>5</v>
      </c>
      <c r="E5697" s="1" t="str">
        <f>INDEX(Protocol[Mark],MATCH(C5697,Protocol[Step],0))</f>
        <v>2P10</v>
      </c>
      <c r="F5697" s="151" t="str">
        <f>INDEX(Variables[Variable],MATCH(Systematic[[#This Row],[VariableIndex]],Variables[Index],0))</f>
        <v>Specific flux (mt)</v>
      </c>
      <c r="G5697" s="134">
        <f>Systematic[[#This Row],[Sample]]*1000000+Systematic[[#This Row],[SubSample]]*10000+Systematic[[#This Row],[VariableIndex]]</f>
        <v>15030005</v>
      </c>
      <c r="H5697" s="134">
        <f>Systematic[[#This Row],[SampleVariableLabel]]+100*Systematic[[#This Row],[State]]</f>
        <v>15030105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15</v>
      </c>
      <c r="B5698" s="1">
        <f t="shared" si="268"/>
        <v>3</v>
      </c>
      <c r="C5698" s="1">
        <f>IF(Systematic[[#This Row],[VariableIndex]]&gt;1,C5697,IF(C5697+1=StepsPerSubsample,0,C5697+1))</f>
        <v>1</v>
      </c>
      <c r="D5698" s="1">
        <f t="shared" si="266"/>
        <v>6</v>
      </c>
      <c r="E5698" s="1" t="str">
        <f>INDEX(Protocol[Mark],MATCH(C5698,Protocol[Step],0))</f>
        <v>2P10</v>
      </c>
      <c r="F5698" s="151" t="str">
        <f>INDEX(Variables[Variable],MATCH(Systematic[[#This Row],[VariableIndex]],Variables[Index],0))</f>
        <v>FCR (mt: ROX-corr.)</v>
      </c>
      <c r="G5698" s="134">
        <f>Systematic[[#This Row],[Sample]]*1000000+Systematic[[#This Row],[SubSample]]*10000+Systematic[[#This Row],[VariableIndex]]</f>
        <v>15030006</v>
      </c>
      <c r="H5698" s="134">
        <f>Systematic[[#This Row],[SampleVariableLabel]]+100*Systematic[[#This Row],[State]]</f>
        <v>15030106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15</v>
      </c>
      <c r="B5699" s="1">
        <f t="shared" si="268"/>
        <v>3</v>
      </c>
      <c r="C5699" s="1">
        <f>IF(Systematic[[#This Row],[VariableIndex]]&gt;1,C5698,IF(C5698+1=StepsPerSubsample,0,C5698+1))</f>
        <v>1</v>
      </c>
      <c r="D5699" s="1">
        <f t="shared" ref="D5699:D5762" si="269">IF(D5698=nVariables,1,D5698+1)</f>
        <v>7</v>
      </c>
      <c r="E5699" s="1" t="str">
        <f>INDEX(Protocol[Mark],MATCH(C5699,Protocol[Step],0))</f>
        <v>2P10</v>
      </c>
      <c r="F5699" s="151" t="str">
        <f>INDEX(Variables[Variable],MATCH(Systematic[[#This Row],[VariableIndex]],Variables[Index],0))</f>
        <v>FCR (mt: ROX-corr.)</v>
      </c>
      <c r="G5699" s="134">
        <f>Systematic[[#This Row],[Sample]]*1000000+Systematic[[#This Row],[SubSample]]*10000+Systematic[[#This Row],[VariableIndex]]</f>
        <v>15030007</v>
      </c>
      <c r="H5699" s="134">
        <f>Systematic[[#This Row],[SampleVariableLabel]]+100*Systematic[[#This Row],[State]]</f>
        <v>15030107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15</v>
      </c>
      <c r="B5700" s="1">
        <f t="shared" si="268"/>
        <v>3</v>
      </c>
      <c r="C5700" s="1">
        <f>IF(Systematic[[#This Row],[VariableIndex]]&gt;1,C5699,IF(C5699+1=StepsPerSubsample,0,C5699+1))</f>
        <v>2</v>
      </c>
      <c r="D5700" s="1">
        <f t="shared" si="269"/>
        <v>1</v>
      </c>
      <c r="E5700" s="1" t="str">
        <f>INDEX(Protocol[Mark],MATCH(C5700,Protocol[Step],0))</f>
        <v>3Omy</v>
      </c>
      <c r="F5700" s="151" t="str">
        <f>INDEX(Variables[Variable],MATCH(Systematic[[#This Row],[VariableIndex]],Variables[Index],0))</f>
        <v>O2 concentration</v>
      </c>
      <c r="G5700" s="134">
        <f>Systematic[[#This Row],[Sample]]*1000000+Systematic[[#This Row],[SubSample]]*10000+Systematic[[#This Row],[VariableIndex]]</f>
        <v>15030001</v>
      </c>
      <c r="H5700" s="134">
        <f>Systematic[[#This Row],[SampleVariableLabel]]+100*Systematic[[#This Row],[State]]</f>
        <v>15030201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15</v>
      </c>
      <c r="B5701" s="1">
        <f t="shared" si="268"/>
        <v>3</v>
      </c>
      <c r="C5701" s="1">
        <f>IF(Systematic[[#This Row],[VariableIndex]]&gt;1,C5700,IF(C5700+1=StepsPerSubsample,0,C5700+1))</f>
        <v>2</v>
      </c>
      <c r="D5701" s="1">
        <f t="shared" si="269"/>
        <v>2</v>
      </c>
      <c r="E5701" s="1" t="str">
        <f>INDEX(Protocol[Mark],MATCH(C5701,Protocol[Step],0))</f>
        <v>3Omy</v>
      </c>
      <c r="F5701" s="151" t="str">
        <f>INDEX(Variables[Variable],MATCH(Systematic[[#This Row],[VariableIndex]],Variables[Index],0))</f>
        <v>O2 flux per volume</v>
      </c>
      <c r="G5701" s="134">
        <f>Systematic[[#This Row],[Sample]]*1000000+Systematic[[#This Row],[SubSample]]*10000+Systematic[[#This Row],[VariableIndex]]</f>
        <v>15030002</v>
      </c>
      <c r="H5701" s="134">
        <f>Systematic[[#This Row],[SampleVariableLabel]]+100*Systematic[[#This Row],[State]]</f>
        <v>15030202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15</v>
      </c>
      <c r="B5702" s="1">
        <f t="shared" si="268"/>
        <v>3</v>
      </c>
      <c r="C5702" s="1">
        <f>IF(Systematic[[#This Row],[VariableIndex]]&gt;1,C5701,IF(C5701+1=StepsPerSubsample,0,C5701+1))</f>
        <v>2</v>
      </c>
      <c r="D5702" s="1">
        <f t="shared" si="269"/>
        <v>3</v>
      </c>
      <c r="E5702" s="1" t="str">
        <f>INDEX(Protocol[Mark],MATCH(C5702,Protocol[Step],0))</f>
        <v>3Omy</v>
      </c>
      <c r="F5702" s="151" t="str">
        <f>INDEX(Variables[Variable],MATCH(Systematic[[#This Row],[VariableIndex]],Variables[Index],0))</f>
        <v>Specific flux</v>
      </c>
      <c r="G5702" s="134">
        <f>Systematic[[#This Row],[Sample]]*1000000+Systematic[[#This Row],[SubSample]]*10000+Systematic[[#This Row],[VariableIndex]]</f>
        <v>15030003</v>
      </c>
      <c r="H5702" s="134">
        <f>Systematic[[#This Row],[SampleVariableLabel]]+100*Systematic[[#This Row],[State]]</f>
        <v>15030203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15</v>
      </c>
      <c r="B5703" s="1">
        <f t="shared" si="268"/>
        <v>3</v>
      </c>
      <c r="C5703" s="1">
        <f>IF(Systematic[[#This Row],[VariableIndex]]&gt;1,C5702,IF(C5702+1=StepsPerSubsample,0,C5702+1))</f>
        <v>2</v>
      </c>
      <c r="D5703" s="1">
        <f t="shared" si="269"/>
        <v>4</v>
      </c>
      <c r="E5703" s="1" t="str">
        <f>INDEX(Protocol[Mark],MATCH(C5703,Protocol[Step],0))</f>
        <v>3Omy</v>
      </c>
      <c r="F5703" s="151" t="str">
        <f>INDEX(Variables[Variable],MATCH(Systematic[[#This Row],[VariableIndex]],Variables[Index],0))</f>
        <v>Flux control ratio</v>
      </c>
      <c r="G5703" s="134">
        <f>Systematic[[#This Row],[Sample]]*1000000+Systematic[[#This Row],[SubSample]]*10000+Systematic[[#This Row],[VariableIndex]]</f>
        <v>15030004</v>
      </c>
      <c r="H5703" s="134">
        <f>Systematic[[#This Row],[SampleVariableLabel]]+100*Systematic[[#This Row],[State]]</f>
        <v>15030204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15</v>
      </c>
      <c r="B5704" s="1">
        <f t="shared" si="268"/>
        <v>3</v>
      </c>
      <c r="C5704" s="1">
        <f>IF(Systematic[[#This Row],[VariableIndex]]&gt;1,C5703,IF(C5703+1=StepsPerSubsample,0,C5703+1))</f>
        <v>2</v>
      </c>
      <c r="D5704" s="1">
        <f t="shared" si="269"/>
        <v>5</v>
      </c>
      <c r="E5704" s="1" t="str">
        <f>INDEX(Protocol[Mark],MATCH(C5704,Protocol[Step],0))</f>
        <v>3Omy</v>
      </c>
      <c r="F5704" s="151" t="str">
        <f>INDEX(Variables[Variable],MATCH(Systematic[[#This Row],[VariableIndex]],Variables[Index],0))</f>
        <v>Specific flux (mt)</v>
      </c>
      <c r="G5704" s="134">
        <f>Systematic[[#This Row],[Sample]]*1000000+Systematic[[#This Row],[SubSample]]*10000+Systematic[[#This Row],[VariableIndex]]</f>
        <v>15030005</v>
      </c>
      <c r="H5704" s="134">
        <f>Systematic[[#This Row],[SampleVariableLabel]]+100*Systematic[[#This Row],[State]]</f>
        <v>15030205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15</v>
      </c>
      <c r="B5705" s="1">
        <f t="shared" si="268"/>
        <v>3</v>
      </c>
      <c r="C5705" s="1">
        <f>IF(Systematic[[#This Row],[VariableIndex]]&gt;1,C5704,IF(C5704+1=StepsPerSubsample,0,C5704+1))</f>
        <v>2</v>
      </c>
      <c r="D5705" s="1">
        <f t="shared" si="269"/>
        <v>6</v>
      </c>
      <c r="E5705" s="1" t="str">
        <f>INDEX(Protocol[Mark],MATCH(C5705,Protocol[Step],0))</f>
        <v>3Omy</v>
      </c>
      <c r="F5705" s="151" t="str">
        <f>INDEX(Variables[Variable],MATCH(Systematic[[#This Row],[VariableIndex]],Variables[Index],0))</f>
        <v>FCR (mt: ROX-corr.)</v>
      </c>
      <c r="G5705" s="134">
        <f>Systematic[[#This Row],[Sample]]*1000000+Systematic[[#This Row],[SubSample]]*10000+Systematic[[#This Row],[VariableIndex]]</f>
        <v>15030006</v>
      </c>
      <c r="H5705" s="134">
        <f>Systematic[[#This Row],[SampleVariableLabel]]+100*Systematic[[#This Row],[State]]</f>
        <v>15030206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15</v>
      </c>
      <c r="B5706" s="1">
        <f t="shared" si="268"/>
        <v>3</v>
      </c>
      <c r="C5706" s="1">
        <f>IF(Systematic[[#This Row],[VariableIndex]]&gt;1,C5705,IF(C5705+1=StepsPerSubsample,0,C5705+1))</f>
        <v>2</v>
      </c>
      <c r="D5706" s="1">
        <f t="shared" si="269"/>
        <v>7</v>
      </c>
      <c r="E5706" s="1" t="str">
        <f>INDEX(Protocol[Mark],MATCH(C5706,Protocol[Step],0))</f>
        <v>3Omy</v>
      </c>
      <c r="F5706" s="151" t="str">
        <f>INDEX(Variables[Variable],MATCH(Systematic[[#This Row],[VariableIndex]],Variables[Index],0))</f>
        <v>FCR (mt: ROX-corr.)</v>
      </c>
      <c r="G5706" s="134">
        <f>Systematic[[#This Row],[Sample]]*1000000+Systematic[[#This Row],[SubSample]]*10000+Systematic[[#This Row],[VariableIndex]]</f>
        <v>15030007</v>
      </c>
      <c r="H5706" s="134">
        <f>Systematic[[#This Row],[SampleVariableLabel]]+100*Systematic[[#This Row],[State]]</f>
        <v>15030207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15</v>
      </c>
      <c r="B5707" s="1">
        <f t="shared" si="268"/>
        <v>3</v>
      </c>
      <c r="C5707" s="1">
        <f>IF(Systematic[[#This Row],[VariableIndex]]&gt;1,C5706,IF(C5706+1=StepsPerSubsample,0,C5706+1))</f>
        <v>3</v>
      </c>
      <c r="D5707" s="1">
        <f t="shared" si="269"/>
        <v>1</v>
      </c>
      <c r="E5707" s="1" t="str">
        <f>INDEX(Protocol[Mark],MATCH(C5707,Protocol[Step],0))</f>
        <v>4U</v>
      </c>
      <c r="F5707" s="151" t="str">
        <f>INDEX(Variables[Variable],MATCH(Systematic[[#This Row],[VariableIndex]],Variables[Index],0))</f>
        <v>O2 concentration</v>
      </c>
      <c r="G5707" s="134">
        <f>Systematic[[#This Row],[Sample]]*1000000+Systematic[[#This Row],[SubSample]]*10000+Systematic[[#This Row],[VariableIndex]]</f>
        <v>15030001</v>
      </c>
      <c r="H5707" s="134">
        <f>Systematic[[#This Row],[SampleVariableLabel]]+100*Systematic[[#This Row],[State]]</f>
        <v>15030301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15</v>
      </c>
      <c r="B5708" s="1">
        <f t="shared" si="268"/>
        <v>3</v>
      </c>
      <c r="C5708" s="1">
        <f>IF(Systematic[[#This Row],[VariableIndex]]&gt;1,C5707,IF(C5707+1=StepsPerSubsample,0,C5707+1))</f>
        <v>3</v>
      </c>
      <c r="D5708" s="1">
        <f t="shared" si="269"/>
        <v>2</v>
      </c>
      <c r="E5708" s="1" t="str">
        <f>INDEX(Protocol[Mark],MATCH(C5708,Protocol[Step],0))</f>
        <v>4U</v>
      </c>
      <c r="F5708" s="151" t="str">
        <f>INDEX(Variables[Variable],MATCH(Systematic[[#This Row],[VariableIndex]],Variables[Index],0))</f>
        <v>O2 flux per volume</v>
      </c>
      <c r="G5708" s="134">
        <f>Systematic[[#This Row],[Sample]]*1000000+Systematic[[#This Row],[SubSample]]*10000+Systematic[[#This Row],[VariableIndex]]</f>
        <v>15030002</v>
      </c>
      <c r="H5708" s="134">
        <f>Systematic[[#This Row],[SampleVariableLabel]]+100*Systematic[[#This Row],[State]]</f>
        <v>15030302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15</v>
      </c>
      <c r="B5709" s="1">
        <f t="shared" si="268"/>
        <v>3</v>
      </c>
      <c r="C5709" s="1">
        <f>IF(Systematic[[#This Row],[VariableIndex]]&gt;1,C5708,IF(C5708+1=StepsPerSubsample,0,C5708+1))</f>
        <v>3</v>
      </c>
      <c r="D5709" s="1">
        <f t="shared" si="269"/>
        <v>3</v>
      </c>
      <c r="E5709" s="1" t="str">
        <f>INDEX(Protocol[Mark],MATCH(C5709,Protocol[Step],0))</f>
        <v>4U</v>
      </c>
      <c r="F5709" s="151" t="str">
        <f>INDEX(Variables[Variable],MATCH(Systematic[[#This Row],[VariableIndex]],Variables[Index],0))</f>
        <v>Specific flux</v>
      </c>
      <c r="G5709" s="134">
        <f>Systematic[[#This Row],[Sample]]*1000000+Systematic[[#This Row],[SubSample]]*10000+Systematic[[#This Row],[VariableIndex]]</f>
        <v>15030003</v>
      </c>
      <c r="H5709" s="134">
        <f>Systematic[[#This Row],[SampleVariableLabel]]+100*Systematic[[#This Row],[State]]</f>
        <v>15030303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15</v>
      </c>
      <c r="B5710" s="1">
        <f t="shared" si="268"/>
        <v>3</v>
      </c>
      <c r="C5710" s="1">
        <f>IF(Systematic[[#This Row],[VariableIndex]]&gt;1,C5709,IF(C5709+1=StepsPerSubsample,0,C5709+1))</f>
        <v>3</v>
      </c>
      <c r="D5710" s="1">
        <f t="shared" si="269"/>
        <v>4</v>
      </c>
      <c r="E5710" s="1" t="str">
        <f>INDEX(Protocol[Mark],MATCH(C5710,Protocol[Step],0))</f>
        <v>4U</v>
      </c>
      <c r="F5710" s="151" t="str">
        <f>INDEX(Variables[Variable],MATCH(Systematic[[#This Row],[VariableIndex]],Variables[Index],0))</f>
        <v>Flux control ratio</v>
      </c>
      <c r="G5710" s="134">
        <f>Systematic[[#This Row],[Sample]]*1000000+Systematic[[#This Row],[SubSample]]*10000+Systematic[[#This Row],[VariableIndex]]</f>
        <v>15030004</v>
      </c>
      <c r="H5710" s="134">
        <f>Systematic[[#This Row],[SampleVariableLabel]]+100*Systematic[[#This Row],[State]]</f>
        <v>15030304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15</v>
      </c>
      <c r="B5711" s="1">
        <f t="shared" si="268"/>
        <v>3</v>
      </c>
      <c r="C5711" s="1">
        <f>IF(Systematic[[#This Row],[VariableIndex]]&gt;1,C5710,IF(C5710+1=StepsPerSubsample,0,C5710+1))</f>
        <v>3</v>
      </c>
      <c r="D5711" s="1">
        <f t="shared" si="269"/>
        <v>5</v>
      </c>
      <c r="E5711" s="1" t="str">
        <f>INDEX(Protocol[Mark],MATCH(C5711,Protocol[Step],0))</f>
        <v>4U</v>
      </c>
      <c r="F5711" s="151" t="str">
        <f>INDEX(Variables[Variable],MATCH(Systematic[[#This Row],[VariableIndex]],Variables[Index],0))</f>
        <v>Specific flux (mt)</v>
      </c>
      <c r="G5711" s="134">
        <f>Systematic[[#This Row],[Sample]]*1000000+Systematic[[#This Row],[SubSample]]*10000+Systematic[[#This Row],[VariableIndex]]</f>
        <v>15030005</v>
      </c>
      <c r="H5711" s="134">
        <f>Systematic[[#This Row],[SampleVariableLabel]]+100*Systematic[[#This Row],[State]]</f>
        <v>15030305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15</v>
      </c>
      <c r="B5712" s="1">
        <f t="shared" si="268"/>
        <v>3</v>
      </c>
      <c r="C5712" s="1">
        <f>IF(Systematic[[#This Row],[VariableIndex]]&gt;1,C5711,IF(C5711+1=StepsPerSubsample,0,C5711+1))</f>
        <v>3</v>
      </c>
      <c r="D5712" s="1">
        <f t="shared" si="269"/>
        <v>6</v>
      </c>
      <c r="E5712" s="1" t="str">
        <f>INDEX(Protocol[Mark],MATCH(C5712,Protocol[Step],0))</f>
        <v>4U</v>
      </c>
      <c r="F5712" s="151" t="str">
        <f>INDEX(Variables[Variable],MATCH(Systematic[[#This Row],[VariableIndex]],Variables[Index],0))</f>
        <v>FCR (mt: ROX-corr.)</v>
      </c>
      <c r="G5712" s="134">
        <f>Systematic[[#This Row],[Sample]]*1000000+Systematic[[#This Row],[SubSample]]*10000+Systematic[[#This Row],[VariableIndex]]</f>
        <v>15030006</v>
      </c>
      <c r="H5712" s="134">
        <f>Systematic[[#This Row],[SampleVariableLabel]]+100*Systematic[[#This Row],[State]]</f>
        <v>15030306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15</v>
      </c>
      <c r="B5713" s="1">
        <f t="shared" si="268"/>
        <v>3</v>
      </c>
      <c r="C5713" s="1">
        <f>IF(Systematic[[#This Row],[VariableIndex]]&gt;1,C5712,IF(C5712+1=StepsPerSubsample,0,C5712+1))</f>
        <v>3</v>
      </c>
      <c r="D5713" s="1">
        <f t="shared" si="269"/>
        <v>7</v>
      </c>
      <c r="E5713" s="1" t="str">
        <f>INDEX(Protocol[Mark],MATCH(C5713,Protocol[Step],0))</f>
        <v>4U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15030007</v>
      </c>
      <c r="H5713" s="134">
        <f>Systematic[[#This Row],[SampleVariableLabel]]+100*Systematic[[#This Row],[State]]</f>
        <v>15030307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15</v>
      </c>
      <c r="B5714" s="1">
        <f t="shared" si="268"/>
        <v>3</v>
      </c>
      <c r="C5714" s="1">
        <f>IF(Systematic[[#This Row],[VariableIndex]]&gt;1,C5713,IF(C5713+1=StepsPerSubsample,0,C5713+1))</f>
        <v>4</v>
      </c>
      <c r="D5714" s="1">
        <f t="shared" si="269"/>
        <v>1</v>
      </c>
      <c r="E5714" s="1" t="str">
        <f>INDEX(Protocol[Mark],MATCH(C5714,Protocol[Step],0))</f>
        <v>5Glc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15030001</v>
      </c>
      <c r="H5714" s="134">
        <f>Systematic[[#This Row],[SampleVariableLabel]]+100*Systematic[[#This Row],[State]]</f>
        <v>15030401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15</v>
      </c>
      <c r="B5715" s="1">
        <f t="shared" si="268"/>
        <v>3</v>
      </c>
      <c r="C5715" s="1">
        <f>IF(Systematic[[#This Row],[VariableIndex]]&gt;1,C5714,IF(C5714+1=StepsPerSubsample,0,C5714+1))</f>
        <v>4</v>
      </c>
      <c r="D5715" s="1">
        <f t="shared" si="269"/>
        <v>2</v>
      </c>
      <c r="E5715" s="1" t="str">
        <f>INDEX(Protocol[Mark],MATCH(C5715,Protocol[Step],0))</f>
        <v>5Glc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15030002</v>
      </c>
      <c r="H5715" s="134">
        <f>Systematic[[#This Row],[SampleVariableLabel]]+100*Systematic[[#This Row],[State]]</f>
        <v>15030402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15</v>
      </c>
      <c r="B5716" s="1">
        <f t="shared" si="268"/>
        <v>3</v>
      </c>
      <c r="C5716" s="1">
        <f>IF(Systematic[[#This Row],[VariableIndex]]&gt;1,C5715,IF(C5715+1=StepsPerSubsample,0,C5715+1))</f>
        <v>4</v>
      </c>
      <c r="D5716" s="1">
        <f t="shared" si="269"/>
        <v>3</v>
      </c>
      <c r="E5716" s="1" t="str">
        <f>INDEX(Protocol[Mark],MATCH(C5716,Protocol[Step],0))</f>
        <v>5Glc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15030003</v>
      </c>
      <c r="H5716" s="134">
        <f>Systematic[[#This Row],[SampleVariableLabel]]+100*Systematic[[#This Row],[State]]</f>
        <v>15030403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15</v>
      </c>
      <c r="B5717" s="1">
        <f t="shared" si="268"/>
        <v>3</v>
      </c>
      <c r="C5717" s="1">
        <f>IF(Systematic[[#This Row],[VariableIndex]]&gt;1,C5716,IF(C5716+1=StepsPerSubsample,0,C5716+1))</f>
        <v>4</v>
      </c>
      <c r="D5717" s="1">
        <f t="shared" si="269"/>
        <v>4</v>
      </c>
      <c r="E5717" s="1" t="str">
        <f>INDEX(Protocol[Mark],MATCH(C5717,Protocol[Step],0))</f>
        <v>5Glc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15030004</v>
      </c>
      <c r="H5717" s="134">
        <f>Systematic[[#This Row],[SampleVariableLabel]]+100*Systematic[[#This Row],[State]]</f>
        <v>15030404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15</v>
      </c>
      <c r="B5718" s="1">
        <f t="shared" si="268"/>
        <v>3</v>
      </c>
      <c r="C5718" s="1">
        <f>IF(Systematic[[#This Row],[VariableIndex]]&gt;1,C5717,IF(C5717+1=StepsPerSubsample,0,C5717+1))</f>
        <v>4</v>
      </c>
      <c r="D5718" s="1">
        <f t="shared" si="269"/>
        <v>5</v>
      </c>
      <c r="E5718" s="1" t="str">
        <f>INDEX(Protocol[Mark],MATCH(C5718,Protocol[Step],0))</f>
        <v>5Glc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15030005</v>
      </c>
      <c r="H5718" s="134">
        <f>Systematic[[#This Row],[SampleVariableLabel]]+100*Systematic[[#This Row],[State]]</f>
        <v>15030405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15</v>
      </c>
      <c r="B5719" s="1">
        <f t="shared" si="268"/>
        <v>3</v>
      </c>
      <c r="C5719" s="1">
        <f>IF(Systematic[[#This Row],[VariableIndex]]&gt;1,C5718,IF(C5718+1=StepsPerSubsample,0,C5718+1))</f>
        <v>4</v>
      </c>
      <c r="D5719" s="1">
        <f t="shared" si="269"/>
        <v>6</v>
      </c>
      <c r="E5719" s="1" t="str">
        <f>INDEX(Protocol[Mark],MATCH(C5719,Protocol[Step],0))</f>
        <v>5Glc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15030006</v>
      </c>
      <c r="H5719" s="134">
        <f>Systematic[[#This Row],[SampleVariableLabel]]+100*Systematic[[#This Row],[State]]</f>
        <v>15030406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15</v>
      </c>
      <c r="B5720" s="1">
        <f t="shared" si="268"/>
        <v>3</v>
      </c>
      <c r="C5720" s="1">
        <f>IF(Systematic[[#This Row],[VariableIndex]]&gt;1,C5719,IF(C5719+1=StepsPerSubsample,0,C5719+1))</f>
        <v>4</v>
      </c>
      <c r="D5720" s="1">
        <f t="shared" si="269"/>
        <v>7</v>
      </c>
      <c r="E5720" s="1" t="str">
        <f>INDEX(Protocol[Mark],MATCH(C5720,Protocol[Step],0))</f>
        <v>5Glc</v>
      </c>
      <c r="F5720" s="151" t="str">
        <f>INDEX(Variables[Variable],MATCH(Systematic[[#This Row],[VariableIndex]],Variables[Index],0))</f>
        <v>FCR (mt: ROX-corr.)</v>
      </c>
      <c r="G5720" s="134">
        <f>Systematic[[#This Row],[Sample]]*1000000+Systematic[[#This Row],[SubSample]]*10000+Systematic[[#This Row],[VariableIndex]]</f>
        <v>15030007</v>
      </c>
      <c r="H5720" s="134">
        <f>Systematic[[#This Row],[SampleVariableLabel]]+100*Systematic[[#This Row],[State]]</f>
        <v>15030407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15</v>
      </c>
      <c r="B5721" s="1">
        <f t="shared" si="268"/>
        <v>3</v>
      </c>
      <c r="C5721" s="1">
        <f>IF(Systematic[[#This Row],[VariableIndex]]&gt;1,C5720,IF(C5720+1=StepsPerSubsample,0,C5720+1))</f>
        <v>5</v>
      </c>
      <c r="D5721" s="1">
        <f t="shared" si="269"/>
        <v>1</v>
      </c>
      <c r="E5721" s="1" t="str">
        <f>INDEX(Protocol[Mark],MATCH(C5721,Protocol[Step],0))</f>
        <v>6M2</v>
      </c>
      <c r="F5721" s="151" t="str">
        <f>INDEX(Variables[Variable],MATCH(Systematic[[#This Row],[VariableIndex]],Variables[Index],0))</f>
        <v>O2 concentration</v>
      </c>
      <c r="G5721" s="134">
        <f>Systematic[[#This Row],[Sample]]*1000000+Systematic[[#This Row],[SubSample]]*10000+Systematic[[#This Row],[VariableIndex]]</f>
        <v>15030001</v>
      </c>
      <c r="H5721" s="134">
        <f>Systematic[[#This Row],[SampleVariableLabel]]+100*Systematic[[#This Row],[State]]</f>
        <v>15030501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15</v>
      </c>
      <c r="B5722" s="1">
        <f t="shared" si="268"/>
        <v>3</v>
      </c>
      <c r="C5722" s="1">
        <f>IF(Systematic[[#This Row],[VariableIndex]]&gt;1,C5721,IF(C5721+1=StepsPerSubsample,0,C5721+1))</f>
        <v>5</v>
      </c>
      <c r="D5722" s="1">
        <f t="shared" si="269"/>
        <v>2</v>
      </c>
      <c r="E5722" s="1" t="str">
        <f>INDEX(Protocol[Mark],MATCH(C5722,Protocol[Step],0))</f>
        <v>6M2</v>
      </c>
      <c r="F5722" s="151" t="str">
        <f>INDEX(Variables[Variable],MATCH(Systematic[[#This Row],[VariableIndex]],Variables[Index],0))</f>
        <v>O2 flux per volume</v>
      </c>
      <c r="G5722" s="134">
        <f>Systematic[[#This Row],[Sample]]*1000000+Systematic[[#This Row],[SubSample]]*10000+Systematic[[#This Row],[VariableIndex]]</f>
        <v>15030002</v>
      </c>
      <c r="H5722" s="134">
        <f>Systematic[[#This Row],[SampleVariableLabel]]+100*Systematic[[#This Row],[State]]</f>
        <v>15030502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15</v>
      </c>
      <c r="B5723" s="1">
        <f t="shared" si="268"/>
        <v>3</v>
      </c>
      <c r="C5723" s="1">
        <f>IF(Systematic[[#This Row],[VariableIndex]]&gt;1,C5722,IF(C5722+1=StepsPerSubsample,0,C5722+1))</f>
        <v>5</v>
      </c>
      <c r="D5723" s="1">
        <f t="shared" si="269"/>
        <v>3</v>
      </c>
      <c r="E5723" s="1" t="str">
        <f>INDEX(Protocol[Mark],MATCH(C5723,Protocol[Step],0))</f>
        <v>6M2</v>
      </c>
      <c r="F5723" s="151" t="str">
        <f>INDEX(Variables[Variable],MATCH(Systematic[[#This Row],[VariableIndex]],Variables[Index],0))</f>
        <v>Specific flux</v>
      </c>
      <c r="G5723" s="134">
        <f>Systematic[[#This Row],[Sample]]*1000000+Systematic[[#This Row],[SubSample]]*10000+Systematic[[#This Row],[VariableIndex]]</f>
        <v>15030003</v>
      </c>
      <c r="H5723" s="134">
        <f>Systematic[[#This Row],[SampleVariableLabel]]+100*Systematic[[#This Row],[State]]</f>
        <v>15030503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15</v>
      </c>
      <c r="B5724" s="1">
        <f t="shared" si="268"/>
        <v>3</v>
      </c>
      <c r="C5724" s="1">
        <f>IF(Systematic[[#This Row],[VariableIndex]]&gt;1,C5723,IF(C5723+1=StepsPerSubsample,0,C5723+1))</f>
        <v>5</v>
      </c>
      <c r="D5724" s="1">
        <f t="shared" si="269"/>
        <v>4</v>
      </c>
      <c r="E5724" s="1" t="str">
        <f>INDEX(Protocol[Mark],MATCH(C5724,Protocol[Step],0))</f>
        <v>6M2</v>
      </c>
      <c r="F5724" s="151" t="str">
        <f>INDEX(Variables[Variable],MATCH(Systematic[[#This Row],[VariableIndex]],Variables[Index],0))</f>
        <v>Flux control ratio</v>
      </c>
      <c r="G5724" s="134">
        <f>Systematic[[#This Row],[Sample]]*1000000+Systematic[[#This Row],[SubSample]]*10000+Systematic[[#This Row],[VariableIndex]]</f>
        <v>15030004</v>
      </c>
      <c r="H5724" s="134">
        <f>Systematic[[#This Row],[SampleVariableLabel]]+100*Systematic[[#This Row],[State]]</f>
        <v>15030504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15</v>
      </c>
      <c r="B5725" s="1">
        <f t="shared" si="268"/>
        <v>3</v>
      </c>
      <c r="C5725" s="1">
        <f>IF(Systematic[[#This Row],[VariableIndex]]&gt;1,C5724,IF(C5724+1=StepsPerSubsample,0,C5724+1))</f>
        <v>5</v>
      </c>
      <c r="D5725" s="1">
        <f t="shared" si="269"/>
        <v>5</v>
      </c>
      <c r="E5725" s="1" t="str">
        <f>INDEX(Protocol[Mark],MATCH(C5725,Protocol[Step],0))</f>
        <v>6M2</v>
      </c>
      <c r="F5725" s="151" t="str">
        <f>INDEX(Variables[Variable],MATCH(Systematic[[#This Row],[VariableIndex]],Variables[Index],0))</f>
        <v>Specific flux (mt)</v>
      </c>
      <c r="G5725" s="134">
        <f>Systematic[[#This Row],[Sample]]*1000000+Systematic[[#This Row],[SubSample]]*10000+Systematic[[#This Row],[VariableIndex]]</f>
        <v>15030005</v>
      </c>
      <c r="H5725" s="134">
        <f>Systematic[[#This Row],[SampleVariableLabel]]+100*Systematic[[#This Row],[State]]</f>
        <v>15030505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15</v>
      </c>
      <c r="B5726" s="1">
        <f t="shared" si="268"/>
        <v>3</v>
      </c>
      <c r="C5726" s="1">
        <f>IF(Systematic[[#This Row],[VariableIndex]]&gt;1,C5725,IF(C5725+1=StepsPerSubsample,0,C5725+1))</f>
        <v>5</v>
      </c>
      <c r="D5726" s="1">
        <f t="shared" si="269"/>
        <v>6</v>
      </c>
      <c r="E5726" s="1" t="str">
        <f>INDEX(Protocol[Mark],MATCH(C5726,Protocol[Step],0))</f>
        <v>6M2</v>
      </c>
      <c r="F5726" s="151" t="str">
        <f>INDEX(Variables[Variable],MATCH(Systematic[[#This Row],[VariableIndex]],Variables[Index],0))</f>
        <v>FCR (mt: ROX-corr.)</v>
      </c>
      <c r="G5726" s="134">
        <f>Systematic[[#This Row],[Sample]]*1000000+Systematic[[#This Row],[SubSample]]*10000+Systematic[[#This Row],[VariableIndex]]</f>
        <v>15030006</v>
      </c>
      <c r="H5726" s="134">
        <f>Systematic[[#This Row],[SampleVariableLabel]]+100*Systematic[[#This Row],[State]]</f>
        <v>15030506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15</v>
      </c>
      <c r="B5727" s="1">
        <f t="shared" si="268"/>
        <v>3</v>
      </c>
      <c r="C5727" s="1">
        <f>IF(Systematic[[#This Row],[VariableIndex]]&gt;1,C5726,IF(C5726+1=StepsPerSubsample,0,C5726+1))</f>
        <v>5</v>
      </c>
      <c r="D5727" s="1">
        <f t="shared" si="269"/>
        <v>7</v>
      </c>
      <c r="E5727" s="1" t="str">
        <f>INDEX(Protocol[Mark],MATCH(C5727,Protocol[Step],0))</f>
        <v>6M2</v>
      </c>
      <c r="F5727" s="151" t="str">
        <f>INDEX(Variables[Variable],MATCH(Systematic[[#This Row],[VariableIndex]],Variables[Index],0))</f>
        <v>FCR (mt: ROX-corr.)</v>
      </c>
      <c r="G5727" s="134">
        <f>Systematic[[#This Row],[Sample]]*1000000+Systematic[[#This Row],[SubSample]]*10000+Systematic[[#This Row],[VariableIndex]]</f>
        <v>15030007</v>
      </c>
      <c r="H5727" s="134">
        <f>Systematic[[#This Row],[SampleVariableLabel]]+100*Systematic[[#This Row],[State]]</f>
        <v>15030507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15</v>
      </c>
      <c r="B5728" s="1">
        <f t="shared" si="268"/>
        <v>3</v>
      </c>
      <c r="C5728" s="1">
        <f>IF(Systematic[[#This Row],[VariableIndex]]&gt;1,C5727,IF(C5727+1=StepsPerSubsample,0,C5727+1))</f>
        <v>6</v>
      </c>
      <c r="D5728" s="1">
        <f t="shared" si="269"/>
        <v>1</v>
      </c>
      <c r="E5728" s="1" t="str">
        <f>INDEX(Protocol[Mark],MATCH(C5728,Protocol[Step],0))</f>
        <v>7Rot</v>
      </c>
      <c r="F5728" s="151" t="str">
        <f>INDEX(Variables[Variable],MATCH(Systematic[[#This Row],[VariableIndex]],Variables[Index],0))</f>
        <v>O2 concentration</v>
      </c>
      <c r="G5728" s="134">
        <f>Systematic[[#This Row],[Sample]]*1000000+Systematic[[#This Row],[SubSample]]*10000+Systematic[[#This Row],[VariableIndex]]</f>
        <v>15030001</v>
      </c>
      <c r="H5728" s="134">
        <f>Systematic[[#This Row],[SampleVariableLabel]]+100*Systematic[[#This Row],[State]]</f>
        <v>15030601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15</v>
      </c>
      <c r="B5729" s="1">
        <f t="shared" si="268"/>
        <v>3</v>
      </c>
      <c r="C5729" s="1">
        <f>IF(Systematic[[#This Row],[VariableIndex]]&gt;1,C5728,IF(C5728+1=StepsPerSubsample,0,C5728+1))</f>
        <v>6</v>
      </c>
      <c r="D5729" s="1">
        <f t="shared" si="269"/>
        <v>2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O2 flux per volume</v>
      </c>
      <c r="G5729" s="134">
        <f>Systematic[[#This Row],[Sample]]*1000000+Systematic[[#This Row],[SubSample]]*10000+Systematic[[#This Row],[VariableIndex]]</f>
        <v>15030002</v>
      </c>
      <c r="H5729" s="134">
        <f>Systematic[[#This Row],[SampleVariableLabel]]+100*Systematic[[#This Row],[State]]</f>
        <v>15030602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15</v>
      </c>
      <c r="B5730" s="1">
        <f t="shared" si="268"/>
        <v>3</v>
      </c>
      <c r="C5730" s="1">
        <f>IF(Systematic[[#This Row],[VariableIndex]]&gt;1,C5729,IF(C5729+1=StepsPerSubsample,0,C5729+1))</f>
        <v>6</v>
      </c>
      <c r="D5730" s="1">
        <f t="shared" si="269"/>
        <v>3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</v>
      </c>
      <c r="G5730" s="134">
        <f>Systematic[[#This Row],[Sample]]*1000000+Systematic[[#This Row],[SubSample]]*10000+Systematic[[#This Row],[VariableIndex]]</f>
        <v>15030003</v>
      </c>
      <c r="H5730" s="134">
        <f>Systematic[[#This Row],[SampleVariableLabel]]+100*Systematic[[#This Row],[State]]</f>
        <v>15030603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15</v>
      </c>
      <c r="B5731" s="1">
        <f t="shared" si="268"/>
        <v>3</v>
      </c>
      <c r="C5731" s="1">
        <f>IF(Systematic[[#This Row],[VariableIndex]]&gt;1,C5730,IF(C5730+1=StepsPerSubsample,0,C5730+1))</f>
        <v>6</v>
      </c>
      <c r="D5731" s="1">
        <f t="shared" si="269"/>
        <v>4</v>
      </c>
      <c r="E5731" s="1" t="str">
        <f>INDEX(Protocol[Mark],MATCH(C5731,Protocol[Step],0))</f>
        <v>7Rot</v>
      </c>
      <c r="F5731" s="151" t="str">
        <f>INDEX(Variables[Variable],MATCH(Systematic[[#This Row],[VariableIndex]],Variables[Index],0))</f>
        <v>Flux control ratio</v>
      </c>
      <c r="G5731" s="134">
        <f>Systematic[[#This Row],[Sample]]*1000000+Systematic[[#This Row],[SubSample]]*10000+Systematic[[#This Row],[VariableIndex]]</f>
        <v>15030004</v>
      </c>
      <c r="H5731" s="134">
        <f>Systematic[[#This Row],[SampleVariableLabel]]+100*Systematic[[#This Row],[State]]</f>
        <v>15030604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15</v>
      </c>
      <c r="B5732" s="1">
        <f t="shared" si="268"/>
        <v>3</v>
      </c>
      <c r="C5732" s="1">
        <f>IF(Systematic[[#This Row],[VariableIndex]]&gt;1,C5731,IF(C5731+1=StepsPerSubsample,0,C5731+1))</f>
        <v>6</v>
      </c>
      <c r="D5732" s="1">
        <f t="shared" si="269"/>
        <v>5</v>
      </c>
      <c r="E5732" s="1" t="str">
        <f>INDEX(Protocol[Mark],MATCH(C5732,Protocol[Step],0))</f>
        <v>7Rot</v>
      </c>
      <c r="F5732" s="151" t="str">
        <f>INDEX(Variables[Variable],MATCH(Systematic[[#This Row],[VariableIndex]],Variables[Index],0))</f>
        <v>Specific flux (mt)</v>
      </c>
      <c r="G5732" s="134">
        <f>Systematic[[#This Row],[Sample]]*1000000+Systematic[[#This Row],[SubSample]]*10000+Systematic[[#This Row],[VariableIndex]]</f>
        <v>15030005</v>
      </c>
      <c r="H5732" s="134">
        <f>Systematic[[#This Row],[SampleVariableLabel]]+100*Systematic[[#This Row],[State]]</f>
        <v>15030605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15</v>
      </c>
      <c r="B5733" s="1">
        <f t="shared" si="268"/>
        <v>3</v>
      </c>
      <c r="C5733" s="1">
        <f>IF(Systematic[[#This Row],[VariableIndex]]&gt;1,C5732,IF(C5732+1=StepsPerSubsample,0,C5732+1))</f>
        <v>6</v>
      </c>
      <c r="D5733" s="1">
        <f t="shared" si="269"/>
        <v>6</v>
      </c>
      <c r="E5733" s="1" t="str">
        <f>INDEX(Protocol[Mark],MATCH(C5733,Protocol[Step],0))</f>
        <v>7Rot</v>
      </c>
      <c r="F5733" s="151" t="str">
        <f>INDEX(Variables[Variable],MATCH(Systematic[[#This Row],[VariableIndex]],Variables[Index],0))</f>
        <v>FCR (mt: ROX-corr.)</v>
      </c>
      <c r="G5733" s="134">
        <f>Systematic[[#This Row],[Sample]]*1000000+Systematic[[#This Row],[SubSample]]*10000+Systematic[[#This Row],[VariableIndex]]</f>
        <v>15030006</v>
      </c>
      <c r="H5733" s="134">
        <f>Systematic[[#This Row],[SampleVariableLabel]]+100*Systematic[[#This Row],[State]]</f>
        <v>15030606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15</v>
      </c>
      <c r="B5734" s="1">
        <f t="shared" si="268"/>
        <v>3</v>
      </c>
      <c r="C5734" s="1">
        <f>IF(Systematic[[#This Row],[VariableIndex]]&gt;1,C5733,IF(C5733+1=StepsPerSubsample,0,C5733+1))</f>
        <v>6</v>
      </c>
      <c r="D5734" s="1">
        <f t="shared" si="269"/>
        <v>7</v>
      </c>
      <c r="E5734" s="1" t="str">
        <f>INDEX(Protocol[Mark],MATCH(C5734,Protocol[Step],0))</f>
        <v>7Rot</v>
      </c>
      <c r="F5734" s="151" t="str">
        <f>INDEX(Variables[Variable],MATCH(Systematic[[#This Row],[VariableIndex]],Variables[Index],0))</f>
        <v>FCR (mt: ROX-corr.)</v>
      </c>
      <c r="G5734" s="134">
        <f>Systematic[[#This Row],[Sample]]*1000000+Systematic[[#This Row],[SubSample]]*10000+Systematic[[#This Row],[VariableIndex]]</f>
        <v>15030007</v>
      </c>
      <c r="H5734" s="134">
        <f>Systematic[[#This Row],[SampleVariableLabel]]+100*Systematic[[#This Row],[State]]</f>
        <v>15030607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15</v>
      </c>
      <c r="B5735" s="1">
        <f t="shared" si="268"/>
        <v>3</v>
      </c>
      <c r="C5735" s="1">
        <f>IF(Systematic[[#This Row],[VariableIndex]]&gt;1,C5734,IF(C5734+1=StepsPerSubsample,0,C5734+1))</f>
        <v>7</v>
      </c>
      <c r="D5735" s="1">
        <f t="shared" si="269"/>
        <v>1</v>
      </c>
      <c r="E5735" s="1" t="str">
        <f>INDEX(Protocol[Mark],MATCH(C5735,Protocol[Step],0))</f>
        <v>8S</v>
      </c>
      <c r="F5735" s="151" t="str">
        <f>INDEX(Variables[Variable],MATCH(Systematic[[#This Row],[VariableIndex]],Variables[Index],0))</f>
        <v>O2 concentration</v>
      </c>
      <c r="G5735" s="134">
        <f>Systematic[[#This Row],[Sample]]*1000000+Systematic[[#This Row],[SubSample]]*10000+Systematic[[#This Row],[VariableIndex]]</f>
        <v>15030001</v>
      </c>
      <c r="H5735" s="134">
        <f>Systematic[[#This Row],[SampleVariableLabel]]+100*Systematic[[#This Row],[State]]</f>
        <v>15030701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15</v>
      </c>
      <c r="B5736" s="1">
        <f t="shared" si="268"/>
        <v>3</v>
      </c>
      <c r="C5736" s="1">
        <f>IF(Systematic[[#This Row],[VariableIndex]]&gt;1,C5735,IF(C5735+1=StepsPerSubsample,0,C5735+1))</f>
        <v>7</v>
      </c>
      <c r="D5736" s="1">
        <f t="shared" si="269"/>
        <v>2</v>
      </c>
      <c r="E5736" s="1" t="str">
        <f>INDEX(Protocol[Mark],MATCH(C5736,Protocol[Step],0))</f>
        <v>8S</v>
      </c>
      <c r="F5736" s="151" t="str">
        <f>INDEX(Variables[Variable],MATCH(Systematic[[#This Row],[VariableIndex]],Variables[Index],0))</f>
        <v>O2 flux per volume</v>
      </c>
      <c r="G5736" s="134">
        <f>Systematic[[#This Row],[Sample]]*1000000+Systematic[[#This Row],[SubSample]]*10000+Systematic[[#This Row],[VariableIndex]]</f>
        <v>15030002</v>
      </c>
      <c r="H5736" s="134">
        <f>Systematic[[#This Row],[SampleVariableLabel]]+100*Systematic[[#This Row],[State]]</f>
        <v>15030702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15</v>
      </c>
      <c r="B5737" s="1">
        <f t="shared" ref="B5737:B5800" si="271">IF(OR(C5737&gt;0,D5737&gt;1),B5736,IF(B5736=SubsamplesPerSample,1,B5736+1))</f>
        <v>3</v>
      </c>
      <c r="C5737" s="1">
        <f>IF(Systematic[[#This Row],[VariableIndex]]&gt;1,C5736,IF(C5736+1=StepsPerSubsample,0,C5736+1))</f>
        <v>7</v>
      </c>
      <c r="D5737" s="1">
        <f t="shared" si="269"/>
        <v>3</v>
      </c>
      <c r="E5737" s="1" t="str">
        <f>INDEX(Protocol[Mark],MATCH(C5737,Protocol[Step],0))</f>
        <v>8S</v>
      </c>
      <c r="F5737" s="151" t="str">
        <f>INDEX(Variables[Variable],MATCH(Systematic[[#This Row],[VariableIndex]],Variables[Index],0))</f>
        <v>Specific flux</v>
      </c>
      <c r="G5737" s="134">
        <f>Systematic[[#This Row],[Sample]]*1000000+Systematic[[#This Row],[SubSample]]*10000+Systematic[[#This Row],[VariableIndex]]</f>
        <v>15030003</v>
      </c>
      <c r="H5737" s="134">
        <f>Systematic[[#This Row],[SampleVariableLabel]]+100*Systematic[[#This Row],[State]]</f>
        <v>15030703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15</v>
      </c>
      <c r="B5738" s="1">
        <f t="shared" si="271"/>
        <v>3</v>
      </c>
      <c r="C5738" s="1">
        <f>IF(Systematic[[#This Row],[VariableIndex]]&gt;1,C5737,IF(C5737+1=StepsPerSubsample,0,C5737+1))</f>
        <v>7</v>
      </c>
      <c r="D5738" s="1">
        <f t="shared" si="269"/>
        <v>4</v>
      </c>
      <c r="E5738" s="1" t="str">
        <f>INDEX(Protocol[Mark],MATCH(C5738,Protocol[Step],0))</f>
        <v>8S</v>
      </c>
      <c r="F5738" s="151" t="str">
        <f>INDEX(Variables[Variable],MATCH(Systematic[[#This Row],[VariableIndex]],Variables[Index],0))</f>
        <v>Flux control ratio</v>
      </c>
      <c r="G5738" s="134">
        <f>Systematic[[#This Row],[Sample]]*1000000+Systematic[[#This Row],[SubSample]]*10000+Systematic[[#This Row],[VariableIndex]]</f>
        <v>15030004</v>
      </c>
      <c r="H5738" s="134">
        <f>Systematic[[#This Row],[SampleVariableLabel]]+100*Systematic[[#This Row],[State]]</f>
        <v>15030704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15</v>
      </c>
      <c r="B5739" s="1">
        <f t="shared" si="271"/>
        <v>3</v>
      </c>
      <c r="C5739" s="1">
        <f>IF(Systematic[[#This Row],[VariableIndex]]&gt;1,C5738,IF(C5738+1=StepsPerSubsample,0,C5738+1))</f>
        <v>7</v>
      </c>
      <c r="D5739" s="1">
        <f t="shared" si="269"/>
        <v>5</v>
      </c>
      <c r="E5739" s="1" t="str">
        <f>INDEX(Protocol[Mark],MATCH(C5739,Protocol[Step],0))</f>
        <v>8S</v>
      </c>
      <c r="F5739" s="151" t="str">
        <f>INDEX(Variables[Variable],MATCH(Systematic[[#This Row],[VariableIndex]],Variables[Index],0))</f>
        <v>Specific flux (mt)</v>
      </c>
      <c r="G5739" s="134">
        <f>Systematic[[#This Row],[Sample]]*1000000+Systematic[[#This Row],[SubSample]]*10000+Systematic[[#This Row],[VariableIndex]]</f>
        <v>15030005</v>
      </c>
      <c r="H5739" s="134">
        <f>Systematic[[#This Row],[SampleVariableLabel]]+100*Systematic[[#This Row],[State]]</f>
        <v>15030705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15</v>
      </c>
      <c r="B5740" s="1">
        <f t="shared" si="271"/>
        <v>3</v>
      </c>
      <c r="C5740" s="1">
        <f>IF(Systematic[[#This Row],[VariableIndex]]&gt;1,C5739,IF(C5739+1=StepsPerSubsample,0,C5739+1))</f>
        <v>7</v>
      </c>
      <c r="D5740" s="1">
        <f t="shared" si="269"/>
        <v>6</v>
      </c>
      <c r="E5740" s="1" t="str">
        <f>INDEX(Protocol[Mark],MATCH(C5740,Protocol[Step],0))</f>
        <v>8S</v>
      </c>
      <c r="F5740" s="151" t="str">
        <f>INDEX(Variables[Variable],MATCH(Systematic[[#This Row],[VariableIndex]],Variables[Index],0))</f>
        <v>FCR (mt: ROX-corr.)</v>
      </c>
      <c r="G5740" s="134">
        <f>Systematic[[#This Row],[Sample]]*1000000+Systematic[[#This Row],[SubSample]]*10000+Systematic[[#This Row],[VariableIndex]]</f>
        <v>15030006</v>
      </c>
      <c r="H5740" s="134">
        <f>Systematic[[#This Row],[SampleVariableLabel]]+100*Systematic[[#This Row],[State]]</f>
        <v>15030706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15</v>
      </c>
      <c r="B5741" s="1">
        <f t="shared" si="271"/>
        <v>3</v>
      </c>
      <c r="C5741" s="1">
        <f>IF(Systematic[[#This Row],[VariableIndex]]&gt;1,C5740,IF(C5740+1=StepsPerSubsample,0,C5740+1))</f>
        <v>7</v>
      </c>
      <c r="D5741" s="1">
        <f t="shared" si="269"/>
        <v>7</v>
      </c>
      <c r="E5741" s="1" t="str">
        <f>INDEX(Protocol[Mark],MATCH(C5741,Protocol[Step],0))</f>
        <v>8S</v>
      </c>
      <c r="F5741" s="151" t="str">
        <f>INDEX(Variables[Variable],MATCH(Systematic[[#This Row],[VariableIndex]],Variables[Index],0))</f>
        <v>FCR (mt: ROX-corr.)</v>
      </c>
      <c r="G5741" s="134">
        <f>Systematic[[#This Row],[Sample]]*1000000+Systematic[[#This Row],[SubSample]]*10000+Systematic[[#This Row],[VariableIndex]]</f>
        <v>15030007</v>
      </c>
      <c r="H5741" s="134">
        <f>Systematic[[#This Row],[SampleVariableLabel]]+100*Systematic[[#This Row],[State]]</f>
        <v>15030707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15</v>
      </c>
      <c r="B5742" s="1">
        <f t="shared" si="271"/>
        <v>3</v>
      </c>
      <c r="C5742" s="1">
        <f>IF(Systematic[[#This Row],[VariableIndex]]&gt;1,C5741,IF(C5741+1=StepsPerSubsample,0,C5741+1))</f>
        <v>8</v>
      </c>
      <c r="D5742" s="1">
        <f t="shared" si="269"/>
        <v>1</v>
      </c>
      <c r="E5742" s="1" t="str">
        <f>INDEX(Protocol[Mark],MATCH(C5742,Protocol[Step],0))</f>
        <v>9Dig</v>
      </c>
      <c r="F5742" s="151" t="str">
        <f>INDEX(Variables[Variable],MATCH(Systematic[[#This Row],[VariableIndex]],Variables[Index],0))</f>
        <v>O2 concentration</v>
      </c>
      <c r="G5742" s="134">
        <f>Systematic[[#This Row],[Sample]]*1000000+Systematic[[#This Row],[SubSample]]*10000+Systematic[[#This Row],[VariableIndex]]</f>
        <v>15030001</v>
      </c>
      <c r="H5742" s="134">
        <f>Systematic[[#This Row],[SampleVariableLabel]]+100*Systematic[[#This Row],[State]]</f>
        <v>15030801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15</v>
      </c>
      <c r="B5743" s="1">
        <f t="shared" si="271"/>
        <v>3</v>
      </c>
      <c r="C5743" s="1">
        <f>IF(Systematic[[#This Row],[VariableIndex]]&gt;1,C5742,IF(C5742+1=StepsPerSubsample,0,C5742+1))</f>
        <v>8</v>
      </c>
      <c r="D5743" s="1">
        <f t="shared" si="269"/>
        <v>2</v>
      </c>
      <c r="E5743" s="1" t="str">
        <f>INDEX(Protocol[Mark],MATCH(C5743,Protocol[Step],0))</f>
        <v>9Dig</v>
      </c>
      <c r="F5743" s="151" t="str">
        <f>INDEX(Variables[Variable],MATCH(Systematic[[#This Row],[VariableIndex]],Variables[Index],0))</f>
        <v>O2 flux per volume</v>
      </c>
      <c r="G5743" s="134">
        <f>Systematic[[#This Row],[Sample]]*1000000+Systematic[[#This Row],[SubSample]]*10000+Systematic[[#This Row],[VariableIndex]]</f>
        <v>15030002</v>
      </c>
      <c r="H5743" s="134">
        <f>Systematic[[#This Row],[SampleVariableLabel]]+100*Systematic[[#This Row],[State]]</f>
        <v>15030802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15</v>
      </c>
      <c r="B5744" s="1">
        <f t="shared" si="271"/>
        <v>3</v>
      </c>
      <c r="C5744" s="1">
        <f>IF(Systematic[[#This Row],[VariableIndex]]&gt;1,C5743,IF(C5743+1=StepsPerSubsample,0,C5743+1))</f>
        <v>8</v>
      </c>
      <c r="D5744" s="1">
        <f t="shared" si="269"/>
        <v>3</v>
      </c>
      <c r="E5744" s="1" t="str">
        <f>INDEX(Protocol[Mark],MATCH(C5744,Protocol[Step],0))</f>
        <v>9Dig</v>
      </c>
      <c r="F5744" s="151" t="str">
        <f>INDEX(Variables[Variable],MATCH(Systematic[[#This Row],[VariableIndex]],Variables[Index],0))</f>
        <v>Specific flux</v>
      </c>
      <c r="G5744" s="134">
        <f>Systematic[[#This Row],[Sample]]*1000000+Systematic[[#This Row],[SubSample]]*10000+Systematic[[#This Row],[VariableIndex]]</f>
        <v>15030003</v>
      </c>
      <c r="H5744" s="134">
        <f>Systematic[[#This Row],[SampleVariableLabel]]+100*Systematic[[#This Row],[State]]</f>
        <v>15030803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15</v>
      </c>
      <c r="B5745" s="1">
        <f t="shared" si="271"/>
        <v>3</v>
      </c>
      <c r="C5745" s="1">
        <f>IF(Systematic[[#This Row],[VariableIndex]]&gt;1,C5744,IF(C5744+1=StepsPerSubsample,0,C5744+1))</f>
        <v>8</v>
      </c>
      <c r="D5745" s="1">
        <f t="shared" si="269"/>
        <v>4</v>
      </c>
      <c r="E5745" s="1" t="str">
        <f>INDEX(Protocol[Mark],MATCH(C5745,Protocol[Step],0))</f>
        <v>9Dig</v>
      </c>
      <c r="F5745" s="151" t="str">
        <f>INDEX(Variables[Variable],MATCH(Systematic[[#This Row],[VariableIndex]],Variables[Index],0))</f>
        <v>Flux control ratio</v>
      </c>
      <c r="G5745" s="134">
        <f>Systematic[[#This Row],[Sample]]*1000000+Systematic[[#This Row],[SubSample]]*10000+Systematic[[#This Row],[VariableIndex]]</f>
        <v>15030004</v>
      </c>
      <c r="H5745" s="134">
        <f>Systematic[[#This Row],[SampleVariableLabel]]+100*Systematic[[#This Row],[State]]</f>
        <v>15030804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15</v>
      </c>
      <c r="B5746" s="1">
        <f t="shared" si="271"/>
        <v>3</v>
      </c>
      <c r="C5746" s="1">
        <f>IF(Systematic[[#This Row],[VariableIndex]]&gt;1,C5745,IF(C5745+1=StepsPerSubsample,0,C5745+1))</f>
        <v>8</v>
      </c>
      <c r="D5746" s="1">
        <f t="shared" si="269"/>
        <v>5</v>
      </c>
      <c r="E5746" s="1" t="str">
        <f>INDEX(Protocol[Mark],MATCH(C5746,Protocol[Step],0))</f>
        <v>9Dig</v>
      </c>
      <c r="F5746" s="151" t="str">
        <f>INDEX(Variables[Variable],MATCH(Systematic[[#This Row],[VariableIndex]],Variables[Index],0))</f>
        <v>Specific flux (mt)</v>
      </c>
      <c r="G5746" s="134">
        <f>Systematic[[#This Row],[Sample]]*1000000+Systematic[[#This Row],[SubSample]]*10000+Systematic[[#This Row],[VariableIndex]]</f>
        <v>15030005</v>
      </c>
      <c r="H5746" s="134">
        <f>Systematic[[#This Row],[SampleVariableLabel]]+100*Systematic[[#This Row],[State]]</f>
        <v>15030805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15</v>
      </c>
      <c r="B5747" s="1">
        <f t="shared" si="271"/>
        <v>3</v>
      </c>
      <c r="C5747" s="1">
        <f>IF(Systematic[[#This Row],[VariableIndex]]&gt;1,C5746,IF(C5746+1=StepsPerSubsample,0,C5746+1))</f>
        <v>8</v>
      </c>
      <c r="D5747" s="1">
        <f t="shared" si="269"/>
        <v>6</v>
      </c>
      <c r="E5747" s="1" t="str">
        <f>INDEX(Protocol[Mark],MATCH(C5747,Protocol[Step],0))</f>
        <v>9Dig</v>
      </c>
      <c r="F5747" s="151" t="str">
        <f>INDEX(Variables[Variable],MATCH(Systematic[[#This Row],[VariableIndex]],Variables[Index],0))</f>
        <v>FCR (mt: ROX-corr.)</v>
      </c>
      <c r="G5747" s="134">
        <f>Systematic[[#This Row],[Sample]]*1000000+Systematic[[#This Row],[SubSample]]*10000+Systematic[[#This Row],[VariableIndex]]</f>
        <v>15030006</v>
      </c>
      <c r="H5747" s="134">
        <f>Systematic[[#This Row],[SampleVariableLabel]]+100*Systematic[[#This Row],[State]]</f>
        <v>15030806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15</v>
      </c>
      <c r="B5748" s="1">
        <f t="shared" si="271"/>
        <v>3</v>
      </c>
      <c r="C5748" s="1">
        <f>IF(Systematic[[#This Row],[VariableIndex]]&gt;1,C5747,IF(C5747+1=StepsPerSubsample,0,C5747+1))</f>
        <v>8</v>
      </c>
      <c r="D5748" s="1">
        <f t="shared" si="269"/>
        <v>7</v>
      </c>
      <c r="E5748" s="1" t="str">
        <f>INDEX(Protocol[Mark],MATCH(C5748,Protocol[Step],0))</f>
        <v>9Dig</v>
      </c>
      <c r="F5748" s="151" t="str">
        <f>INDEX(Variables[Variable],MATCH(Systematic[[#This Row],[VariableIndex]],Variables[Index],0))</f>
        <v>FCR (mt: ROX-corr.)</v>
      </c>
      <c r="G5748" s="134">
        <f>Systematic[[#This Row],[Sample]]*1000000+Systematic[[#This Row],[SubSample]]*10000+Systematic[[#This Row],[VariableIndex]]</f>
        <v>15030007</v>
      </c>
      <c r="H5748" s="134">
        <f>Systematic[[#This Row],[SampleVariableLabel]]+100*Systematic[[#This Row],[State]]</f>
        <v>15030807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15</v>
      </c>
      <c r="B5749" s="1">
        <f t="shared" si="271"/>
        <v>3</v>
      </c>
      <c r="C5749" s="1">
        <f>IF(Systematic[[#This Row],[VariableIndex]]&gt;1,C5748,IF(C5748+1=StepsPerSubsample,0,C5748+1))</f>
        <v>9</v>
      </c>
      <c r="D5749" s="1">
        <f t="shared" si="269"/>
        <v>1</v>
      </c>
      <c r="E5749" s="1" t="str">
        <f>INDEX(Protocol[Mark],MATCH(C5749,Protocol[Step],0))</f>
        <v>9U</v>
      </c>
      <c r="F5749" s="151" t="str">
        <f>INDEX(Variables[Variable],MATCH(Systematic[[#This Row],[VariableIndex]],Variables[Index],0))</f>
        <v>O2 concentration</v>
      </c>
      <c r="G5749" s="134">
        <f>Systematic[[#This Row],[Sample]]*1000000+Systematic[[#This Row],[SubSample]]*10000+Systematic[[#This Row],[VariableIndex]]</f>
        <v>15030001</v>
      </c>
      <c r="H5749" s="134">
        <f>Systematic[[#This Row],[SampleVariableLabel]]+100*Systematic[[#This Row],[State]]</f>
        <v>15030901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15</v>
      </c>
      <c r="B5750" s="1">
        <f t="shared" si="271"/>
        <v>3</v>
      </c>
      <c r="C5750" s="1">
        <f>IF(Systematic[[#This Row],[VariableIndex]]&gt;1,C5749,IF(C5749+1=StepsPerSubsample,0,C5749+1))</f>
        <v>9</v>
      </c>
      <c r="D5750" s="1">
        <f t="shared" si="269"/>
        <v>2</v>
      </c>
      <c r="E5750" s="1" t="str">
        <f>INDEX(Protocol[Mark],MATCH(C5750,Protocol[Step],0))</f>
        <v>9U</v>
      </c>
      <c r="F5750" s="151" t="str">
        <f>INDEX(Variables[Variable],MATCH(Systematic[[#This Row],[VariableIndex]],Variables[Index],0))</f>
        <v>O2 flux per volume</v>
      </c>
      <c r="G5750" s="134">
        <f>Systematic[[#This Row],[Sample]]*1000000+Systematic[[#This Row],[SubSample]]*10000+Systematic[[#This Row],[VariableIndex]]</f>
        <v>15030002</v>
      </c>
      <c r="H5750" s="134">
        <f>Systematic[[#This Row],[SampleVariableLabel]]+100*Systematic[[#This Row],[State]]</f>
        <v>15030902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15</v>
      </c>
      <c r="B5751" s="1">
        <f t="shared" si="271"/>
        <v>3</v>
      </c>
      <c r="C5751" s="1">
        <f>IF(Systematic[[#This Row],[VariableIndex]]&gt;1,C5750,IF(C5750+1=StepsPerSubsample,0,C5750+1))</f>
        <v>9</v>
      </c>
      <c r="D5751" s="1">
        <f t="shared" si="269"/>
        <v>3</v>
      </c>
      <c r="E5751" s="1" t="str">
        <f>INDEX(Protocol[Mark],MATCH(C5751,Protocol[Step],0))</f>
        <v>9U</v>
      </c>
      <c r="F5751" s="151" t="str">
        <f>INDEX(Variables[Variable],MATCH(Systematic[[#This Row],[VariableIndex]],Variables[Index],0))</f>
        <v>Specific flux</v>
      </c>
      <c r="G5751" s="134">
        <f>Systematic[[#This Row],[Sample]]*1000000+Systematic[[#This Row],[SubSample]]*10000+Systematic[[#This Row],[VariableIndex]]</f>
        <v>15030003</v>
      </c>
      <c r="H5751" s="134">
        <f>Systematic[[#This Row],[SampleVariableLabel]]+100*Systematic[[#This Row],[State]]</f>
        <v>15030903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15</v>
      </c>
      <c r="B5752" s="1">
        <f t="shared" si="271"/>
        <v>3</v>
      </c>
      <c r="C5752" s="1">
        <f>IF(Systematic[[#This Row],[VariableIndex]]&gt;1,C5751,IF(C5751+1=StepsPerSubsample,0,C5751+1))</f>
        <v>9</v>
      </c>
      <c r="D5752" s="1">
        <f t="shared" si="269"/>
        <v>4</v>
      </c>
      <c r="E5752" s="1" t="str">
        <f>INDEX(Protocol[Mark],MATCH(C5752,Protocol[Step],0))</f>
        <v>9U</v>
      </c>
      <c r="F5752" s="151" t="str">
        <f>INDEX(Variables[Variable],MATCH(Systematic[[#This Row],[VariableIndex]],Variables[Index],0))</f>
        <v>Flux control ratio</v>
      </c>
      <c r="G5752" s="134">
        <f>Systematic[[#This Row],[Sample]]*1000000+Systematic[[#This Row],[SubSample]]*10000+Systematic[[#This Row],[VariableIndex]]</f>
        <v>15030004</v>
      </c>
      <c r="H5752" s="134">
        <f>Systematic[[#This Row],[SampleVariableLabel]]+100*Systematic[[#This Row],[State]]</f>
        <v>15030904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15</v>
      </c>
      <c r="B5753" s="1">
        <f t="shared" si="271"/>
        <v>3</v>
      </c>
      <c r="C5753" s="1">
        <f>IF(Systematic[[#This Row],[VariableIndex]]&gt;1,C5752,IF(C5752+1=StepsPerSubsample,0,C5752+1))</f>
        <v>9</v>
      </c>
      <c r="D5753" s="1">
        <f t="shared" si="269"/>
        <v>5</v>
      </c>
      <c r="E5753" s="1" t="str">
        <f>INDEX(Protocol[Mark],MATCH(C5753,Protocol[Step],0))</f>
        <v>9U</v>
      </c>
      <c r="F5753" s="151" t="str">
        <f>INDEX(Variables[Variable],MATCH(Systematic[[#This Row],[VariableIndex]],Variables[Index],0))</f>
        <v>Specific flux (mt)</v>
      </c>
      <c r="G5753" s="134">
        <f>Systematic[[#This Row],[Sample]]*1000000+Systematic[[#This Row],[SubSample]]*10000+Systematic[[#This Row],[VariableIndex]]</f>
        <v>15030005</v>
      </c>
      <c r="H5753" s="134">
        <f>Systematic[[#This Row],[SampleVariableLabel]]+100*Systematic[[#This Row],[State]]</f>
        <v>15030905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15</v>
      </c>
      <c r="B5754" s="1">
        <f t="shared" si="271"/>
        <v>3</v>
      </c>
      <c r="C5754" s="1">
        <f>IF(Systematic[[#This Row],[VariableIndex]]&gt;1,C5753,IF(C5753+1=StepsPerSubsample,0,C5753+1))</f>
        <v>9</v>
      </c>
      <c r="D5754" s="1">
        <f t="shared" si="269"/>
        <v>6</v>
      </c>
      <c r="E5754" s="1" t="str">
        <f>INDEX(Protocol[Mark],MATCH(C5754,Protocol[Step],0))</f>
        <v>9U</v>
      </c>
      <c r="F5754" s="151" t="str">
        <f>INDEX(Variables[Variable],MATCH(Systematic[[#This Row],[VariableIndex]],Variables[Index],0))</f>
        <v>FCR (mt: ROX-corr.)</v>
      </c>
      <c r="G5754" s="134">
        <f>Systematic[[#This Row],[Sample]]*1000000+Systematic[[#This Row],[SubSample]]*10000+Systematic[[#This Row],[VariableIndex]]</f>
        <v>15030006</v>
      </c>
      <c r="H5754" s="134">
        <f>Systematic[[#This Row],[SampleVariableLabel]]+100*Systematic[[#This Row],[State]]</f>
        <v>15030906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15</v>
      </c>
      <c r="B5755" s="1">
        <f t="shared" si="271"/>
        <v>3</v>
      </c>
      <c r="C5755" s="1">
        <f>IF(Systematic[[#This Row],[VariableIndex]]&gt;1,C5754,IF(C5754+1=StepsPerSubsample,0,C5754+1))</f>
        <v>9</v>
      </c>
      <c r="D5755" s="1">
        <f t="shared" si="269"/>
        <v>7</v>
      </c>
      <c r="E5755" s="1" t="str">
        <f>INDEX(Protocol[Mark],MATCH(C5755,Protocol[Step],0))</f>
        <v>9U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15030007</v>
      </c>
      <c r="H5755" s="134">
        <f>Systematic[[#This Row],[SampleVariableLabel]]+100*Systematic[[#This Row],[State]]</f>
        <v>15030907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15</v>
      </c>
      <c r="B5756" s="1">
        <f t="shared" si="271"/>
        <v>3</v>
      </c>
      <c r="C5756" s="1">
        <f>IF(Systematic[[#This Row],[VariableIndex]]&gt;1,C5755,IF(C5755+1=StepsPerSubsample,0,C5755+1))</f>
        <v>10</v>
      </c>
      <c r="D5756" s="1">
        <f t="shared" si="269"/>
        <v>1</v>
      </c>
      <c r="E5756" s="1" t="str">
        <f>INDEX(Protocol[Mark],MATCH(C5756,Protocol[Step],0))</f>
        <v>9c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15030001</v>
      </c>
      <c r="H5756" s="134">
        <f>Systematic[[#This Row],[SampleVariableLabel]]+100*Systematic[[#This Row],[State]]</f>
        <v>15031001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15</v>
      </c>
      <c r="B5757" s="1">
        <f t="shared" si="271"/>
        <v>3</v>
      </c>
      <c r="C5757" s="1">
        <f>IF(Systematic[[#This Row],[VariableIndex]]&gt;1,C5756,IF(C5756+1=StepsPerSubsample,0,C5756+1))</f>
        <v>10</v>
      </c>
      <c r="D5757" s="1">
        <f t="shared" si="269"/>
        <v>2</v>
      </c>
      <c r="E5757" s="1" t="str">
        <f>INDEX(Protocol[Mark],MATCH(C5757,Protocol[Step],0))</f>
        <v>9c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15030002</v>
      </c>
      <c r="H5757" s="134">
        <f>Systematic[[#This Row],[SampleVariableLabel]]+100*Systematic[[#This Row],[State]]</f>
        <v>15031002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15</v>
      </c>
      <c r="B5758" s="1">
        <f t="shared" si="271"/>
        <v>3</v>
      </c>
      <c r="C5758" s="1">
        <f>IF(Systematic[[#This Row],[VariableIndex]]&gt;1,C5757,IF(C5757+1=StepsPerSubsample,0,C5757+1))</f>
        <v>10</v>
      </c>
      <c r="D5758" s="1">
        <f t="shared" si="269"/>
        <v>3</v>
      </c>
      <c r="E5758" s="1" t="str">
        <f>INDEX(Protocol[Mark],MATCH(C5758,Protocol[Step],0))</f>
        <v>9c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15030003</v>
      </c>
      <c r="H5758" s="134">
        <f>Systematic[[#This Row],[SampleVariableLabel]]+100*Systematic[[#This Row],[State]]</f>
        <v>15031003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15</v>
      </c>
      <c r="B5759" s="1">
        <f t="shared" si="271"/>
        <v>3</v>
      </c>
      <c r="C5759" s="1">
        <f>IF(Systematic[[#This Row],[VariableIndex]]&gt;1,C5758,IF(C5758+1=StepsPerSubsample,0,C5758+1))</f>
        <v>10</v>
      </c>
      <c r="D5759" s="1">
        <f t="shared" si="269"/>
        <v>4</v>
      </c>
      <c r="E5759" s="1" t="str">
        <f>INDEX(Protocol[Mark],MATCH(C5759,Protocol[Step],0))</f>
        <v>9c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15030004</v>
      </c>
      <c r="H5759" s="134">
        <f>Systematic[[#This Row],[SampleVariableLabel]]+100*Systematic[[#This Row],[State]]</f>
        <v>15031004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15</v>
      </c>
      <c r="B5760" s="1">
        <f t="shared" si="271"/>
        <v>3</v>
      </c>
      <c r="C5760" s="1">
        <f>IF(Systematic[[#This Row],[VariableIndex]]&gt;1,C5759,IF(C5759+1=StepsPerSubsample,0,C5759+1))</f>
        <v>10</v>
      </c>
      <c r="D5760" s="1">
        <f t="shared" si="269"/>
        <v>5</v>
      </c>
      <c r="E5760" s="1" t="str">
        <f>INDEX(Protocol[Mark],MATCH(C5760,Protocol[Step],0))</f>
        <v>9c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15030005</v>
      </c>
      <c r="H5760" s="134">
        <f>Systematic[[#This Row],[SampleVariableLabel]]+100*Systematic[[#This Row],[State]]</f>
        <v>15031005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15</v>
      </c>
      <c r="B5761" s="1">
        <f t="shared" si="271"/>
        <v>3</v>
      </c>
      <c r="C5761" s="1">
        <f>IF(Systematic[[#This Row],[VariableIndex]]&gt;1,C5760,IF(C5760+1=StepsPerSubsample,0,C5760+1))</f>
        <v>10</v>
      </c>
      <c r="D5761" s="1">
        <f t="shared" si="269"/>
        <v>6</v>
      </c>
      <c r="E5761" s="1" t="str">
        <f>INDEX(Protocol[Mark],MATCH(C5761,Protocol[Step],0))</f>
        <v>9c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15030006</v>
      </c>
      <c r="H5761" s="134">
        <f>Systematic[[#This Row],[SampleVariableLabel]]+100*Systematic[[#This Row],[State]]</f>
        <v>15031006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15</v>
      </c>
      <c r="B5762" s="1">
        <f t="shared" si="271"/>
        <v>3</v>
      </c>
      <c r="C5762" s="1">
        <f>IF(Systematic[[#This Row],[VariableIndex]]&gt;1,C5761,IF(C5761+1=StepsPerSubsample,0,C5761+1))</f>
        <v>10</v>
      </c>
      <c r="D5762" s="1">
        <f t="shared" si="269"/>
        <v>7</v>
      </c>
      <c r="E5762" s="1" t="str">
        <f>INDEX(Protocol[Mark],MATCH(C5762,Protocol[Step],0))</f>
        <v>9c</v>
      </c>
      <c r="F5762" s="151" t="str">
        <f>INDEX(Variables[Variable],MATCH(Systematic[[#This Row],[VariableIndex]],Variables[Index],0))</f>
        <v>FCR (mt: ROX-corr.)</v>
      </c>
      <c r="G5762" s="134">
        <f>Systematic[[#This Row],[Sample]]*1000000+Systematic[[#This Row],[SubSample]]*10000+Systematic[[#This Row],[VariableIndex]]</f>
        <v>15030007</v>
      </c>
      <c r="H5762" s="134">
        <f>Systematic[[#This Row],[SampleVariableLabel]]+100*Systematic[[#This Row],[State]]</f>
        <v>15031007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15</v>
      </c>
      <c r="B5763" s="1">
        <f t="shared" si="271"/>
        <v>3</v>
      </c>
      <c r="C5763" s="1">
        <f>IF(Systematic[[#This Row],[VariableIndex]]&gt;1,C5762,IF(C5762+1=StepsPerSubsample,0,C5762+1))</f>
        <v>11</v>
      </c>
      <c r="D5763" s="1">
        <f t="shared" ref="D5763:D5826" si="272">IF(D5762=nVariables,1,D5762+1)</f>
        <v>1</v>
      </c>
      <c r="E5763" s="1" t="str">
        <f>INDEX(Protocol[Mark],MATCH(C5763,Protocol[Step],0))</f>
        <v>10Ama</v>
      </c>
      <c r="F5763" s="151" t="str">
        <f>INDEX(Variables[Variable],MATCH(Systematic[[#This Row],[VariableIndex]],Variables[Index],0))</f>
        <v>O2 concentration</v>
      </c>
      <c r="G5763" s="134">
        <f>Systematic[[#This Row],[Sample]]*1000000+Systematic[[#This Row],[SubSample]]*10000+Systematic[[#This Row],[VariableIndex]]</f>
        <v>15030001</v>
      </c>
      <c r="H5763" s="134">
        <f>Systematic[[#This Row],[SampleVariableLabel]]+100*Systematic[[#This Row],[State]]</f>
        <v>15031101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15</v>
      </c>
      <c r="B5764" s="1">
        <f t="shared" si="271"/>
        <v>3</v>
      </c>
      <c r="C5764" s="1">
        <f>IF(Systematic[[#This Row],[VariableIndex]]&gt;1,C5763,IF(C5763+1=StepsPerSubsample,0,C5763+1))</f>
        <v>11</v>
      </c>
      <c r="D5764" s="1">
        <f t="shared" si="272"/>
        <v>2</v>
      </c>
      <c r="E5764" s="1" t="str">
        <f>INDEX(Protocol[Mark],MATCH(C5764,Protocol[Step],0))</f>
        <v>10Ama</v>
      </c>
      <c r="F5764" s="151" t="str">
        <f>INDEX(Variables[Variable],MATCH(Systematic[[#This Row],[VariableIndex]],Variables[Index],0))</f>
        <v>O2 flux per volume</v>
      </c>
      <c r="G5764" s="134">
        <f>Systematic[[#This Row],[Sample]]*1000000+Systematic[[#This Row],[SubSample]]*10000+Systematic[[#This Row],[VariableIndex]]</f>
        <v>15030002</v>
      </c>
      <c r="H5764" s="134">
        <f>Systematic[[#This Row],[SampleVariableLabel]]+100*Systematic[[#This Row],[State]]</f>
        <v>15031102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15</v>
      </c>
      <c r="B5765" s="1">
        <f t="shared" si="271"/>
        <v>3</v>
      </c>
      <c r="C5765" s="1">
        <f>IF(Systematic[[#This Row],[VariableIndex]]&gt;1,C5764,IF(C5764+1=StepsPerSubsample,0,C5764+1))</f>
        <v>11</v>
      </c>
      <c r="D5765" s="1">
        <f t="shared" si="272"/>
        <v>3</v>
      </c>
      <c r="E5765" s="1" t="str">
        <f>INDEX(Protocol[Mark],MATCH(C5765,Protocol[Step],0))</f>
        <v>10Ama</v>
      </c>
      <c r="F5765" s="151" t="str">
        <f>INDEX(Variables[Variable],MATCH(Systematic[[#This Row],[VariableIndex]],Variables[Index],0))</f>
        <v>Specific flux</v>
      </c>
      <c r="G5765" s="134">
        <f>Systematic[[#This Row],[Sample]]*1000000+Systematic[[#This Row],[SubSample]]*10000+Systematic[[#This Row],[VariableIndex]]</f>
        <v>15030003</v>
      </c>
      <c r="H5765" s="134">
        <f>Systematic[[#This Row],[SampleVariableLabel]]+100*Systematic[[#This Row],[State]]</f>
        <v>15031103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15</v>
      </c>
      <c r="B5766" s="1">
        <f t="shared" si="271"/>
        <v>3</v>
      </c>
      <c r="C5766" s="1">
        <f>IF(Systematic[[#This Row],[VariableIndex]]&gt;1,C5765,IF(C5765+1=StepsPerSubsample,0,C5765+1))</f>
        <v>11</v>
      </c>
      <c r="D5766" s="1">
        <f t="shared" si="272"/>
        <v>4</v>
      </c>
      <c r="E5766" s="1" t="str">
        <f>INDEX(Protocol[Mark],MATCH(C5766,Protocol[Step],0))</f>
        <v>10Ama</v>
      </c>
      <c r="F5766" s="151" t="str">
        <f>INDEX(Variables[Variable],MATCH(Systematic[[#This Row],[VariableIndex]],Variables[Index],0))</f>
        <v>Flux control ratio</v>
      </c>
      <c r="G5766" s="134">
        <f>Systematic[[#This Row],[Sample]]*1000000+Systematic[[#This Row],[SubSample]]*10000+Systematic[[#This Row],[VariableIndex]]</f>
        <v>15030004</v>
      </c>
      <c r="H5766" s="134">
        <f>Systematic[[#This Row],[SampleVariableLabel]]+100*Systematic[[#This Row],[State]]</f>
        <v>15031104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15</v>
      </c>
      <c r="B5767" s="1">
        <f t="shared" si="271"/>
        <v>3</v>
      </c>
      <c r="C5767" s="1">
        <f>IF(Systematic[[#This Row],[VariableIndex]]&gt;1,C5766,IF(C5766+1=StepsPerSubsample,0,C5766+1))</f>
        <v>11</v>
      </c>
      <c r="D5767" s="1">
        <f t="shared" si="272"/>
        <v>5</v>
      </c>
      <c r="E5767" s="1" t="str">
        <f>INDEX(Protocol[Mark],MATCH(C5767,Protocol[Step],0))</f>
        <v>10Ama</v>
      </c>
      <c r="F5767" s="151" t="str">
        <f>INDEX(Variables[Variable],MATCH(Systematic[[#This Row],[VariableIndex]],Variables[Index],0))</f>
        <v>Specific flux (mt)</v>
      </c>
      <c r="G5767" s="134">
        <f>Systematic[[#This Row],[Sample]]*1000000+Systematic[[#This Row],[SubSample]]*10000+Systematic[[#This Row],[VariableIndex]]</f>
        <v>15030005</v>
      </c>
      <c r="H5767" s="134">
        <f>Systematic[[#This Row],[SampleVariableLabel]]+100*Systematic[[#This Row],[State]]</f>
        <v>15031105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15</v>
      </c>
      <c r="B5768" s="1">
        <f t="shared" si="271"/>
        <v>3</v>
      </c>
      <c r="C5768" s="1">
        <f>IF(Systematic[[#This Row],[VariableIndex]]&gt;1,C5767,IF(C5767+1=StepsPerSubsample,0,C5767+1))</f>
        <v>11</v>
      </c>
      <c r="D5768" s="1">
        <f t="shared" si="272"/>
        <v>6</v>
      </c>
      <c r="E5768" s="1" t="str">
        <f>INDEX(Protocol[Mark],MATCH(C5768,Protocol[Step],0))</f>
        <v>10Ama</v>
      </c>
      <c r="F5768" s="151" t="str">
        <f>INDEX(Variables[Variable],MATCH(Systematic[[#This Row],[VariableIndex]],Variables[Index],0))</f>
        <v>FCR (mt: ROX-corr.)</v>
      </c>
      <c r="G5768" s="134">
        <f>Systematic[[#This Row],[Sample]]*1000000+Systematic[[#This Row],[SubSample]]*10000+Systematic[[#This Row],[VariableIndex]]</f>
        <v>15030006</v>
      </c>
      <c r="H5768" s="134">
        <f>Systematic[[#This Row],[SampleVariableLabel]]+100*Systematic[[#This Row],[State]]</f>
        <v>15031106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15</v>
      </c>
      <c r="B5769" s="1">
        <f t="shared" si="271"/>
        <v>3</v>
      </c>
      <c r="C5769" s="1">
        <f>IF(Systematic[[#This Row],[VariableIndex]]&gt;1,C5768,IF(C5768+1=StepsPerSubsample,0,C5768+1))</f>
        <v>11</v>
      </c>
      <c r="D5769" s="1">
        <f t="shared" si="272"/>
        <v>7</v>
      </c>
      <c r="E5769" s="1" t="str">
        <f>INDEX(Protocol[Mark],MATCH(C5769,Protocol[Step],0))</f>
        <v>10Ama</v>
      </c>
      <c r="F5769" s="151" t="str">
        <f>INDEX(Variables[Variable],MATCH(Systematic[[#This Row],[VariableIndex]],Variables[Index],0))</f>
        <v>FCR (mt: ROX-corr.)</v>
      </c>
      <c r="G5769" s="134">
        <f>Systematic[[#This Row],[Sample]]*1000000+Systematic[[#This Row],[SubSample]]*10000+Systematic[[#This Row],[VariableIndex]]</f>
        <v>15030007</v>
      </c>
      <c r="H5769" s="134">
        <f>Systematic[[#This Row],[SampleVariableLabel]]+100*Systematic[[#This Row],[State]]</f>
        <v>15031107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15</v>
      </c>
      <c r="B5770" s="1">
        <f t="shared" si="271"/>
        <v>3</v>
      </c>
      <c r="C5770" s="1">
        <f>IF(Systematic[[#This Row],[VariableIndex]]&gt;1,C5769,IF(C5769+1=StepsPerSubsample,0,C5769+1))</f>
        <v>12</v>
      </c>
      <c r="D5770" s="1">
        <f t="shared" si="272"/>
        <v>1</v>
      </c>
      <c r="E5770" s="1" t="str">
        <f>INDEX(Protocol[Mark],MATCH(C5770,Protocol[Step],0))</f>
        <v>11AsTm</v>
      </c>
      <c r="F5770" s="151" t="str">
        <f>INDEX(Variables[Variable],MATCH(Systematic[[#This Row],[VariableIndex]],Variables[Index],0))</f>
        <v>O2 concentration</v>
      </c>
      <c r="G5770" s="134">
        <f>Systematic[[#This Row],[Sample]]*1000000+Systematic[[#This Row],[SubSample]]*10000+Systematic[[#This Row],[VariableIndex]]</f>
        <v>15030001</v>
      </c>
      <c r="H5770" s="134">
        <f>Systematic[[#This Row],[SampleVariableLabel]]+100*Systematic[[#This Row],[State]]</f>
        <v>15031201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15</v>
      </c>
      <c r="B5771" s="1">
        <f t="shared" si="271"/>
        <v>3</v>
      </c>
      <c r="C5771" s="1">
        <f>IF(Systematic[[#This Row],[VariableIndex]]&gt;1,C5770,IF(C5770+1=StepsPerSubsample,0,C5770+1))</f>
        <v>12</v>
      </c>
      <c r="D5771" s="1">
        <f t="shared" si="272"/>
        <v>2</v>
      </c>
      <c r="E5771" s="1" t="str">
        <f>INDEX(Protocol[Mark],MATCH(C5771,Protocol[Step],0))</f>
        <v>11AsTm</v>
      </c>
      <c r="F5771" s="151" t="str">
        <f>INDEX(Variables[Variable],MATCH(Systematic[[#This Row],[VariableIndex]],Variables[Index],0))</f>
        <v>O2 flux per volume</v>
      </c>
      <c r="G5771" s="134">
        <f>Systematic[[#This Row],[Sample]]*1000000+Systematic[[#This Row],[SubSample]]*10000+Systematic[[#This Row],[VariableIndex]]</f>
        <v>15030002</v>
      </c>
      <c r="H5771" s="134">
        <f>Systematic[[#This Row],[SampleVariableLabel]]+100*Systematic[[#This Row],[State]]</f>
        <v>15031202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15</v>
      </c>
      <c r="B5772" s="1">
        <f t="shared" si="271"/>
        <v>3</v>
      </c>
      <c r="C5772" s="1">
        <f>IF(Systematic[[#This Row],[VariableIndex]]&gt;1,C5771,IF(C5771+1=StepsPerSubsample,0,C5771+1))</f>
        <v>12</v>
      </c>
      <c r="D5772" s="1">
        <f t="shared" si="272"/>
        <v>3</v>
      </c>
      <c r="E5772" s="1" t="str">
        <f>INDEX(Protocol[Mark],MATCH(C5772,Protocol[Step],0))</f>
        <v>11AsTm</v>
      </c>
      <c r="F5772" s="151" t="str">
        <f>INDEX(Variables[Variable],MATCH(Systematic[[#This Row],[VariableIndex]],Variables[Index],0))</f>
        <v>Specific flux</v>
      </c>
      <c r="G5772" s="134">
        <f>Systematic[[#This Row],[Sample]]*1000000+Systematic[[#This Row],[SubSample]]*10000+Systematic[[#This Row],[VariableIndex]]</f>
        <v>15030003</v>
      </c>
      <c r="H5772" s="134">
        <f>Systematic[[#This Row],[SampleVariableLabel]]+100*Systematic[[#This Row],[State]]</f>
        <v>15031203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15</v>
      </c>
      <c r="B5773" s="1">
        <f t="shared" si="271"/>
        <v>3</v>
      </c>
      <c r="C5773" s="1">
        <f>IF(Systematic[[#This Row],[VariableIndex]]&gt;1,C5772,IF(C5772+1=StepsPerSubsample,0,C5772+1))</f>
        <v>12</v>
      </c>
      <c r="D5773" s="1">
        <f t="shared" si="272"/>
        <v>4</v>
      </c>
      <c r="E5773" s="1" t="str">
        <f>INDEX(Protocol[Mark],MATCH(C5773,Protocol[Step],0))</f>
        <v>11AsTm</v>
      </c>
      <c r="F5773" s="151" t="str">
        <f>INDEX(Variables[Variable],MATCH(Systematic[[#This Row],[VariableIndex]],Variables[Index],0))</f>
        <v>Flux control ratio</v>
      </c>
      <c r="G5773" s="134">
        <f>Systematic[[#This Row],[Sample]]*1000000+Systematic[[#This Row],[SubSample]]*10000+Systematic[[#This Row],[VariableIndex]]</f>
        <v>15030004</v>
      </c>
      <c r="H5773" s="134">
        <f>Systematic[[#This Row],[SampleVariableLabel]]+100*Systematic[[#This Row],[State]]</f>
        <v>15031204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15</v>
      </c>
      <c r="B5774" s="1">
        <f t="shared" si="271"/>
        <v>3</v>
      </c>
      <c r="C5774" s="1">
        <f>IF(Systematic[[#This Row],[VariableIndex]]&gt;1,C5773,IF(C5773+1=StepsPerSubsample,0,C5773+1))</f>
        <v>12</v>
      </c>
      <c r="D5774" s="1">
        <f t="shared" si="272"/>
        <v>5</v>
      </c>
      <c r="E5774" s="1" t="str">
        <f>INDEX(Protocol[Mark],MATCH(C5774,Protocol[Step],0))</f>
        <v>11AsTm</v>
      </c>
      <c r="F5774" s="151" t="str">
        <f>INDEX(Variables[Variable],MATCH(Systematic[[#This Row],[VariableIndex]],Variables[Index],0))</f>
        <v>Specific flux (mt)</v>
      </c>
      <c r="G5774" s="134">
        <f>Systematic[[#This Row],[Sample]]*1000000+Systematic[[#This Row],[SubSample]]*10000+Systematic[[#This Row],[VariableIndex]]</f>
        <v>15030005</v>
      </c>
      <c r="H5774" s="134">
        <f>Systematic[[#This Row],[SampleVariableLabel]]+100*Systematic[[#This Row],[State]]</f>
        <v>15031205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15</v>
      </c>
      <c r="B5775" s="1">
        <f t="shared" si="271"/>
        <v>3</v>
      </c>
      <c r="C5775" s="1">
        <f>IF(Systematic[[#This Row],[VariableIndex]]&gt;1,C5774,IF(C5774+1=StepsPerSubsample,0,C5774+1))</f>
        <v>12</v>
      </c>
      <c r="D5775" s="1">
        <f t="shared" si="272"/>
        <v>6</v>
      </c>
      <c r="E5775" s="1" t="str">
        <f>INDEX(Protocol[Mark],MATCH(C5775,Protocol[Step],0))</f>
        <v>11AsTm</v>
      </c>
      <c r="F5775" s="151" t="str">
        <f>INDEX(Variables[Variable],MATCH(Systematic[[#This Row],[VariableIndex]],Variables[Index],0))</f>
        <v>FCR (mt: ROX-corr.)</v>
      </c>
      <c r="G5775" s="134">
        <f>Systematic[[#This Row],[Sample]]*1000000+Systematic[[#This Row],[SubSample]]*10000+Systematic[[#This Row],[VariableIndex]]</f>
        <v>15030006</v>
      </c>
      <c r="H5775" s="134">
        <f>Systematic[[#This Row],[SampleVariableLabel]]+100*Systematic[[#This Row],[State]]</f>
        <v>15031206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15</v>
      </c>
      <c r="B5776" s="1">
        <f t="shared" si="271"/>
        <v>3</v>
      </c>
      <c r="C5776" s="1">
        <f>IF(Systematic[[#This Row],[VariableIndex]]&gt;1,C5775,IF(C5775+1=StepsPerSubsample,0,C5775+1))</f>
        <v>12</v>
      </c>
      <c r="D5776" s="1">
        <f t="shared" si="272"/>
        <v>7</v>
      </c>
      <c r="E5776" s="1" t="str">
        <f>INDEX(Protocol[Mark],MATCH(C5776,Protocol[Step],0))</f>
        <v>11AsTm</v>
      </c>
      <c r="F5776" s="151" t="str">
        <f>INDEX(Variables[Variable],MATCH(Systematic[[#This Row],[VariableIndex]],Variables[Index],0))</f>
        <v>FCR (mt: ROX-corr.)</v>
      </c>
      <c r="G5776" s="134">
        <f>Systematic[[#This Row],[Sample]]*1000000+Systematic[[#This Row],[SubSample]]*10000+Systematic[[#This Row],[VariableIndex]]</f>
        <v>15030007</v>
      </c>
      <c r="H5776" s="134">
        <f>Systematic[[#This Row],[SampleVariableLabel]]+100*Systematic[[#This Row],[State]]</f>
        <v>15031207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15</v>
      </c>
      <c r="B5777" s="1">
        <f t="shared" si="271"/>
        <v>3</v>
      </c>
      <c r="C5777" s="1">
        <f>IF(Systematic[[#This Row],[VariableIndex]]&gt;1,C5776,IF(C5776+1=StepsPerSubsample,0,C5776+1))</f>
        <v>13</v>
      </c>
      <c r="D5777" s="1">
        <f t="shared" si="272"/>
        <v>1</v>
      </c>
      <c r="E5777" s="1" t="str">
        <f>INDEX(Protocol[Mark],MATCH(C5777,Protocol[Step],0))</f>
        <v>12Azd</v>
      </c>
      <c r="F5777" s="151" t="str">
        <f>INDEX(Variables[Variable],MATCH(Systematic[[#This Row],[VariableIndex]],Variables[Index],0))</f>
        <v>O2 concentration</v>
      </c>
      <c r="G5777" s="134">
        <f>Systematic[[#This Row],[Sample]]*1000000+Systematic[[#This Row],[SubSample]]*10000+Systematic[[#This Row],[VariableIndex]]</f>
        <v>15030001</v>
      </c>
      <c r="H5777" s="134">
        <f>Systematic[[#This Row],[SampleVariableLabel]]+100*Systematic[[#This Row],[State]]</f>
        <v>15031301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15</v>
      </c>
      <c r="B5778" s="1">
        <f t="shared" si="271"/>
        <v>3</v>
      </c>
      <c r="C5778" s="1">
        <f>IF(Systematic[[#This Row],[VariableIndex]]&gt;1,C5777,IF(C5777+1=StepsPerSubsample,0,C5777+1))</f>
        <v>13</v>
      </c>
      <c r="D5778" s="1">
        <f t="shared" si="272"/>
        <v>2</v>
      </c>
      <c r="E5778" s="1" t="str">
        <f>INDEX(Protocol[Mark],MATCH(C5778,Protocol[Step],0))</f>
        <v>12Azd</v>
      </c>
      <c r="F5778" s="151" t="str">
        <f>INDEX(Variables[Variable],MATCH(Systematic[[#This Row],[VariableIndex]],Variables[Index],0))</f>
        <v>O2 flux per volume</v>
      </c>
      <c r="G5778" s="134">
        <f>Systematic[[#This Row],[Sample]]*1000000+Systematic[[#This Row],[SubSample]]*10000+Systematic[[#This Row],[VariableIndex]]</f>
        <v>15030002</v>
      </c>
      <c r="H5778" s="134">
        <f>Systematic[[#This Row],[SampleVariableLabel]]+100*Systematic[[#This Row],[State]]</f>
        <v>15031302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15</v>
      </c>
      <c r="B5779" s="1">
        <f t="shared" si="271"/>
        <v>3</v>
      </c>
      <c r="C5779" s="1">
        <f>IF(Systematic[[#This Row],[VariableIndex]]&gt;1,C5778,IF(C5778+1=StepsPerSubsample,0,C5778+1))</f>
        <v>13</v>
      </c>
      <c r="D5779" s="1">
        <f t="shared" si="272"/>
        <v>3</v>
      </c>
      <c r="E5779" s="1" t="str">
        <f>INDEX(Protocol[Mark],MATCH(C5779,Protocol[Step],0))</f>
        <v>12Azd</v>
      </c>
      <c r="F5779" s="151" t="str">
        <f>INDEX(Variables[Variable],MATCH(Systematic[[#This Row],[VariableIndex]],Variables[Index],0))</f>
        <v>Specific flux</v>
      </c>
      <c r="G5779" s="134">
        <f>Systematic[[#This Row],[Sample]]*1000000+Systematic[[#This Row],[SubSample]]*10000+Systematic[[#This Row],[VariableIndex]]</f>
        <v>15030003</v>
      </c>
      <c r="H5779" s="134">
        <f>Systematic[[#This Row],[SampleVariableLabel]]+100*Systematic[[#This Row],[State]]</f>
        <v>15031303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15</v>
      </c>
      <c r="B5780" s="1">
        <f t="shared" si="271"/>
        <v>3</v>
      </c>
      <c r="C5780" s="1">
        <f>IF(Systematic[[#This Row],[VariableIndex]]&gt;1,C5779,IF(C5779+1=StepsPerSubsample,0,C5779+1))</f>
        <v>13</v>
      </c>
      <c r="D5780" s="1">
        <f t="shared" si="272"/>
        <v>4</v>
      </c>
      <c r="E5780" s="1" t="str">
        <f>INDEX(Protocol[Mark],MATCH(C5780,Protocol[Step],0))</f>
        <v>12Azd</v>
      </c>
      <c r="F5780" s="151" t="str">
        <f>INDEX(Variables[Variable],MATCH(Systematic[[#This Row],[VariableIndex]],Variables[Index],0))</f>
        <v>Flux control ratio</v>
      </c>
      <c r="G5780" s="134">
        <f>Systematic[[#This Row],[Sample]]*1000000+Systematic[[#This Row],[SubSample]]*10000+Systematic[[#This Row],[VariableIndex]]</f>
        <v>15030004</v>
      </c>
      <c r="H5780" s="134">
        <f>Systematic[[#This Row],[SampleVariableLabel]]+100*Systematic[[#This Row],[State]]</f>
        <v>15031304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15</v>
      </c>
      <c r="B5781" s="1">
        <f t="shared" si="271"/>
        <v>3</v>
      </c>
      <c r="C5781" s="1">
        <f>IF(Systematic[[#This Row],[VariableIndex]]&gt;1,C5780,IF(C5780+1=StepsPerSubsample,0,C5780+1))</f>
        <v>13</v>
      </c>
      <c r="D5781" s="1">
        <f t="shared" si="272"/>
        <v>5</v>
      </c>
      <c r="E5781" s="1" t="str">
        <f>INDEX(Protocol[Mark],MATCH(C5781,Protocol[Step],0))</f>
        <v>12Azd</v>
      </c>
      <c r="F5781" s="151" t="str">
        <f>INDEX(Variables[Variable],MATCH(Systematic[[#This Row],[VariableIndex]],Variables[Index],0))</f>
        <v>Specific flux (mt)</v>
      </c>
      <c r="G5781" s="134">
        <f>Systematic[[#This Row],[Sample]]*1000000+Systematic[[#This Row],[SubSample]]*10000+Systematic[[#This Row],[VariableIndex]]</f>
        <v>15030005</v>
      </c>
      <c r="H5781" s="134">
        <f>Systematic[[#This Row],[SampleVariableLabel]]+100*Systematic[[#This Row],[State]]</f>
        <v>15031305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15</v>
      </c>
      <c r="B5782" s="1">
        <f t="shared" si="271"/>
        <v>3</v>
      </c>
      <c r="C5782" s="1">
        <f>IF(Systematic[[#This Row],[VariableIndex]]&gt;1,C5781,IF(C5781+1=StepsPerSubsample,0,C5781+1))</f>
        <v>13</v>
      </c>
      <c r="D5782" s="1">
        <f t="shared" si="272"/>
        <v>6</v>
      </c>
      <c r="E5782" s="1" t="str">
        <f>INDEX(Protocol[Mark],MATCH(C5782,Protocol[Step],0))</f>
        <v>12Azd</v>
      </c>
      <c r="F5782" s="151" t="str">
        <f>INDEX(Variables[Variable],MATCH(Systematic[[#This Row],[VariableIndex]],Variables[Index],0))</f>
        <v>FCR (mt: ROX-corr.)</v>
      </c>
      <c r="G5782" s="134">
        <f>Systematic[[#This Row],[Sample]]*1000000+Systematic[[#This Row],[SubSample]]*10000+Systematic[[#This Row],[VariableIndex]]</f>
        <v>15030006</v>
      </c>
      <c r="H5782" s="134">
        <f>Systematic[[#This Row],[SampleVariableLabel]]+100*Systematic[[#This Row],[State]]</f>
        <v>15031306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15</v>
      </c>
      <c r="B5783" s="1">
        <f t="shared" si="271"/>
        <v>3</v>
      </c>
      <c r="C5783" s="1">
        <f>IF(Systematic[[#This Row],[VariableIndex]]&gt;1,C5782,IF(C5782+1=StepsPerSubsample,0,C5782+1))</f>
        <v>13</v>
      </c>
      <c r="D5783" s="1">
        <f t="shared" si="272"/>
        <v>7</v>
      </c>
      <c r="E5783" s="1" t="str">
        <f>INDEX(Protocol[Mark],MATCH(C5783,Protocol[Step],0))</f>
        <v>12Azd</v>
      </c>
      <c r="F5783" s="151" t="str">
        <f>INDEX(Variables[Variable],MATCH(Systematic[[#This Row],[VariableIndex]],Variables[Index],0))</f>
        <v>FCR (mt: ROX-corr.)</v>
      </c>
      <c r="G5783" s="134">
        <f>Systematic[[#This Row],[Sample]]*1000000+Systematic[[#This Row],[SubSample]]*10000+Systematic[[#This Row],[VariableIndex]]</f>
        <v>15030007</v>
      </c>
      <c r="H5783" s="134">
        <f>Systematic[[#This Row],[SampleVariableLabel]]+100*Systematic[[#This Row],[State]]</f>
        <v>15031307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15</v>
      </c>
      <c r="B5784" s="1">
        <f t="shared" si="271"/>
        <v>4</v>
      </c>
      <c r="C5784" s="1">
        <f>IF(Systematic[[#This Row],[VariableIndex]]&gt;1,C5783,IF(C5783+1=StepsPerSubsample,0,C5783+1))</f>
        <v>0</v>
      </c>
      <c r="D5784" s="1">
        <f t="shared" si="272"/>
        <v>1</v>
      </c>
      <c r="E5784" s="1" t="str">
        <f>INDEX(Protocol[Mark],MATCH(C5784,Protocol[Step],0))</f>
        <v>1ce</v>
      </c>
      <c r="F5784" s="151" t="str">
        <f>INDEX(Variables[Variable],MATCH(Systematic[[#This Row],[VariableIndex]],Variables[Index],0))</f>
        <v>O2 concentration</v>
      </c>
      <c r="G5784" s="134">
        <f>Systematic[[#This Row],[Sample]]*1000000+Systematic[[#This Row],[SubSample]]*10000+Systematic[[#This Row],[VariableIndex]]</f>
        <v>15040001</v>
      </c>
      <c r="H5784" s="134">
        <f>Systematic[[#This Row],[SampleVariableLabel]]+100*Systematic[[#This Row],[State]]</f>
        <v>15040001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15</v>
      </c>
      <c r="B5785" s="1">
        <f t="shared" si="271"/>
        <v>4</v>
      </c>
      <c r="C5785" s="1">
        <f>IF(Systematic[[#This Row],[VariableIndex]]&gt;1,C5784,IF(C5784+1=StepsPerSubsample,0,C5784+1))</f>
        <v>0</v>
      </c>
      <c r="D5785" s="1">
        <f t="shared" si="272"/>
        <v>2</v>
      </c>
      <c r="E5785" s="1" t="str">
        <f>INDEX(Protocol[Mark],MATCH(C5785,Protocol[Step],0))</f>
        <v>1ce</v>
      </c>
      <c r="F5785" s="151" t="str">
        <f>INDEX(Variables[Variable],MATCH(Systematic[[#This Row],[VariableIndex]],Variables[Index],0))</f>
        <v>O2 flux per volume</v>
      </c>
      <c r="G5785" s="134">
        <f>Systematic[[#This Row],[Sample]]*1000000+Systematic[[#This Row],[SubSample]]*10000+Systematic[[#This Row],[VariableIndex]]</f>
        <v>15040002</v>
      </c>
      <c r="H5785" s="134">
        <f>Systematic[[#This Row],[SampleVariableLabel]]+100*Systematic[[#This Row],[State]]</f>
        <v>15040002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15</v>
      </c>
      <c r="B5786" s="1">
        <f t="shared" si="271"/>
        <v>4</v>
      </c>
      <c r="C5786" s="1">
        <f>IF(Systematic[[#This Row],[VariableIndex]]&gt;1,C5785,IF(C5785+1=StepsPerSubsample,0,C5785+1))</f>
        <v>0</v>
      </c>
      <c r="D5786" s="1">
        <f t="shared" si="272"/>
        <v>3</v>
      </c>
      <c r="E5786" s="1" t="str">
        <f>INDEX(Protocol[Mark],MATCH(C5786,Protocol[Step],0))</f>
        <v>1ce</v>
      </c>
      <c r="F5786" s="151" t="str">
        <f>INDEX(Variables[Variable],MATCH(Systematic[[#This Row],[VariableIndex]],Variables[Index],0))</f>
        <v>Specific flux</v>
      </c>
      <c r="G5786" s="134">
        <f>Systematic[[#This Row],[Sample]]*1000000+Systematic[[#This Row],[SubSample]]*10000+Systematic[[#This Row],[VariableIndex]]</f>
        <v>15040003</v>
      </c>
      <c r="H5786" s="134">
        <f>Systematic[[#This Row],[SampleVariableLabel]]+100*Systematic[[#This Row],[State]]</f>
        <v>15040003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15</v>
      </c>
      <c r="B5787" s="1">
        <f t="shared" si="271"/>
        <v>4</v>
      </c>
      <c r="C5787" s="1">
        <f>IF(Systematic[[#This Row],[VariableIndex]]&gt;1,C5786,IF(C5786+1=StepsPerSubsample,0,C5786+1))</f>
        <v>0</v>
      </c>
      <c r="D5787" s="1">
        <f t="shared" si="272"/>
        <v>4</v>
      </c>
      <c r="E5787" s="1" t="str">
        <f>INDEX(Protocol[Mark],MATCH(C5787,Protocol[Step],0))</f>
        <v>1ce</v>
      </c>
      <c r="F5787" s="151" t="str">
        <f>INDEX(Variables[Variable],MATCH(Systematic[[#This Row],[VariableIndex]],Variables[Index],0))</f>
        <v>Flux control ratio</v>
      </c>
      <c r="G5787" s="134">
        <f>Systematic[[#This Row],[Sample]]*1000000+Systematic[[#This Row],[SubSample]]*10000+Systematic[[#This Row],[VariableIndex]]</f>
        <v>15040004</v>
      </c>
      <c r="H5787" s="134">
        <f>Systematic[[#This Row],[SampleVariableLabel]]+100*Systematic[[#This Row],[State]]</f>
        <v>15040004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15</v>
      </c>
      <c r="B5788" s="1">
        <f t="shared" si="271"/>
        <v>4</v>
      </c>
      <c r="C5788" s="1">
        <f>IF(Systematic[[#This Row],[VariableIndex]]&gt;1,C5787,IF(C5787+1=StepsPerSubsample,0,C5787+1))</f>
        <v>0</v>
      </c>
      <c r="D5788" s="1">
        <f t="shared" si="272"/>
        <v>5</v>
      </c>
      <c r="E5788" s="1" t="str">
        <f>INDEX(Protocol[Mark],MATCH(C5788,Protocol[Step],0))</f>
        <v>1ce</v>
      </c>
      <c r="F5788" s="151" t="str">
        <f>INDEX(Variables[Variable],MATCH(Systematic[[#This Row],[VariableIndex]],Variables[Index],0))</f>
        <v>Specific flux (mt)</v>
      </c>
      <c r="G5788" s="134">
        <f>Systematic[[#This Row],[Sample]]*1000000+Systematic[[#This Row],[SubSample]]*10000+Systematic[[#This Row],[VariableIndex]]</f>
        <v>15040005</v>
      </c>
      <c r="H5788" s="134">
        <f>Systematic[[#This Row],[SampleVariableLabel]]+100*Systematic[[#This Row],[State]]</f>
        <v>15040005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15</v>
      </c>
      <c r="B5789" s="1">
        <f t="shared" si="271"/>
        <v>4</v>
      </c>
      <c r="C5789" s="1">
        <f>IF(Systematic[[#This Row],[VariableIndex]]&gt;1,C5788,IF(C5788+1=StepsPerSubsample,0,C5788+1))</f>
        <v>0</v>
      </c>
      <c r="D5789" s="1">
        <f t="shared" si="272"/>
        <v>6</v>
      </c>
      <c r="E5789" s="1" t="str">
        <f>INDEX(Protocol[Mark],MATCH(C5789,Protocol[Step],0))</f>
        <v>1ce</v>
      </c>
      <c r="F5789" s="151" t="str">
        <f>INDEX(Variables[Variable],MATCH(Systematic[[#This Row],[VariableIndex]],Variables[Index],0))</f>
        <v>FCR (mt: ROX-corr.)</v>
      </c>
      <c r="G5789" s="134">
        <f>Systematic[[#This Row],[Sample]]*1000000+Systematic[[#This Row],[SubSample]]*10000+Systematic[[#This Row],[VariableIndex]]</f>
        <v>15040006</v>
      </c>
      <c r="H5789" s="134">
        <f>Systematic[[#This Row],[SampleVariableLabel]]+100*Systematic[[#This Row],[State]]</f>
        <v>15040006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15</v>
      </c>
      <c r="B5790" s="1">
        <f t="shared" si="271"/>
        <v>4</v>
      </c>
      <c r="C5790" s="1">
        <f>IF(Systematic[[#This Row],[VariableIndex]]&gt;1,C5789,IF(C5789+1=StepsPerSubsample,0,C5789+1))</f>
        <v>0</v>
      </c>
      <c r="D5790" s="1">
        <f t="shared" si="272"/>
        <v>7</v>
      </c>
      <c r="E5790" s="1" t="str">
        <f>INDEX(Protocol[Mark],MATCH(C5790,Protocol[Step],0))</f>
        <v>1ce</v>
      </c>
      <c r="F5790" s="151" t="str">
        <f>INDEX(Variables[Variable],MATCH(Systematic[[#This Row],[VariableIndex]],Variables[Index],0))</f>
        <v>FCR (mt: ROX-corr.)</v>
      </c>
      <c r="G5790" s="134">
        <f>Systematic[[#This Row],[Sample]]*1000000+Systematic[[#This Row],[SubSample]]*10000+Systematic[[#This Row],[VariableIndex]]</f>
        <v>15040007</v>
      </c>
      <c r="H5790" s="134">
        <f>Systematic[[#This Row],[SampleVariableLabel]]+100*Systematic[[#This Row],[State]]</f>
        <v>15040007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15</v>
      </c>
      <c r="B5791" s="1">
        <f t="shared" si="271"/>
        <v>4</v>
      </c>
      <c r="C5791" s="1">
        <f>IF(Systematic[[#This Row],[VariableIndex]]&gt;1,C5790,IF(C5790+1=StepsPerSubsample,0,C5790+1))</f>
        <v>1</v>
      </c>
      <c r="D5791" s="1">
        <f t="shared" si="272"/>
        <v>1</v>
      </c>
      <c r="E5791" s="1" t="str">
        <f>INDEX(Protocol[Mark],MATCH(C5791,Protocol[Step],0))</f>
        <v>2P10</v>
      </c>
      <c r="F5791" s="151" t="str">
        <f>INDEX(Variables[Variable],MATCH(Systematic[[#This Row],[VariableIndex]],Variables[Index],0))</f>
        <v>O2 concentration</v>
      </c>
      <c r="G5791" s="134">
        <f>Systematic[[#This Row],[Sample]]*1000000+Systematic[[#This Row],[SubSample]]*10000+Systematic[[#This Row],[VariableIndex]]</f>
        <v>15040001</v>
      </c>
      <c r="H5791" s="134">
        <f>Systematic[[#This Row],[SampleVariableLabel]]+100*Systematic[[#This Row],[State]]</f>
        <v>15040101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15</v>
      </c>
      <c r="B5792" s="1">
        <f t="shared" si="271"/>
        <v>4</v>
      </c>
      <c r="C5792" s="1">
        <f>IF(Systematic[[#This Row],[VariableIndex]]&gt;1,C5791,IF(C5791+1=StepsPerSubsample,0,C5791+1))</f>
        <v>1</v>
      </c>
      <c r="D5792" s="1">
        <f t="shared" si="272"/>
        <v>2</v>
      </c>
      <c r="E5792" s="1" t="str">
        <f>INDEX(Protocol[Mark],MATCH(C5792,Protocol[Step],0))</f>
        <v>2P10</v>
      </c>
      <c r="F5792" s="151" t="str">
        <f>INDEX(Variables[Variable],MATCH(Systematic[[#This Row],[VariableIndex]],Variables[Index],0))</f>
        <v>O2 flux per volume</v>
      </c>
      <c r="G5792" s="134">
        <f>Systematic[[#This Row],[Sample]]*1000000+Systematic[[#This Row],[SubSample]]*10000+Systematic[[#This Row],[VariableIndex]]</f>
        <v>15040002</v>
      </c>
      <c r="H5792" s="134">
        <f>Systematic[[#This Row],[SampleVariableLabel]]+100*Systematic[[#This Row],[State]]</f>
        <v>15040102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15</v>
      </c>
      <c r="B5793" s="1">
        <f t="shared" si="271"/>
        <v>4</v>
      </c>
      <c r="C5793" s="1">
        <f>IF(Systematic[[#This Row],[VariableIndex]]&gt;1,C5792,IF(C5792+1=StepsPerSubsample,0,C5792+1))</f>
        <v>1</v>
      </c>
      <c r="D5793" s="1">
        <f t="shared" si="272"/>
        <v>3</v>
      </c>
      <c r="E5793" s="1" t="str">
        <f>INDEX(Protocol[Mark],MATCH(C5793,Protocol[Step],0))</f>
        <v>2P10</v>
      </c>
      <c r="F5793" s="151" t="str">
        <f>INDEX(Variables[Variable],MATCH(Systematic[[#This Row],[VariableIndex]],Variables[Index],0))</f>
        <v>Specific flux</v>
      </c>
      <c r="G5793" s="134">
        <f>Systematic[[#This Row],[Sample]]*1000000+Systematic[[#This Row],[SubSample]]*10000+Systematic[[#This Row],[VariableIndex]]</f>
        <v>15040003</v>
      </c>
      <c r="H5793" s="134">
        <f>Systematic[[#This Row],[SampleVariableLabel]]+100*Systematic[[#This Row],[State]]</f>
        <v>15040103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15</v>
      </c>
      <c r="B5794" s="1">
        <f t="shared" si="271"/>
        <v>4</v>
      </c>
      <c r="C5794" s="1">
        <f>IF(Systematic[[#This Row],[VariableIndex]]&gt;1,C5793,IF(C5793+1=StepsPerSubsample,0,C5793+1))</f>
        <v>1</v>
      </c>
      <c r="D5794" s="1">
        <f t="shared" si="272"/>
        <v>4</v>
      </c>
      <c r="E5794" s="1" t="str">
        <f>INDEX(Protocol[Mark],MATCH(C5794,Protocol[Step],0))</f>
        <v>2P10</v>
      </c>
      <c r="F5794" s="151" t="str">
        <f>INDEX(Variables[Variable],MATCH(Systematic[[#This Row],[VariableIndex]],Variables[Index],0))</f>
        <v>Flux control ratio</v>
      </c>
      <c r="G5794" s="134">
        <f>Systematic[[#This Row],[Sample]]*1000000+Systematic[[#This Row],[SubSample]]*10000+Systematic[[#This Row],[VariableIndex]]</f>
        <v>15040004</v>
      </c>
      <c r="H5794" s="134">
        <f>Systematic[[#This Row],[SampleVariableLabel]]+100*Systematic[[#This Row],[State]]</f>
        <v>15040104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15</v>
      </c>
      <c r="B5795" s="1">
        <f t="shared" si="271"/>
        <v>4</v>
      </c>
      <c r="C5795" s="1">
        <f>IF(Systematic[[#This Row],[VariableIndex]]&gt;1,C5794,IF(C5794+1=StepsPerSubsample,0,C5794+1))</f>
        <v>1</v>
      </c>
      <c r="D5795" s="1">
        <f t="shared" si="272"/>
        <v>5</v>
      </c>
      <c r="E5795" s="1" t="str">
        <f>INDEX(Protocol[Mark],MATCH(C5795,Protocol[Step],0))</f>
        <v>2P10</v>
      </c>
      <c r="F5795" s="151" t="str">
        <f>INDEX(Variables[Variable],MATCH(Systematic[[#This Row],[VariableIndex]],Variables[Index],0))</f>
        <v>Specific flux (mt)</v>
      </c>
      <c r="G5795" s="134">
        <f>Systematic[[#This Row],[Sample]]*1000000+Systematic[[#This Row],[SubSample]]*10000+Systematic[[#This Row],[VariableIndex]]</f>
        <v>15040005</v>
      </c>
      <c r="H5795" s="134">
        <f>Systematic[[#This Row],[SampleVariableLabel]]+100*Systematic[[#This Row],[State]]</f>
        <v>15040105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15</v>
      </c>
      <c r="B5796" s="1">
        <f t="shared" si="271"/>
        <v>4</v>
      </c>
      <c r="C5796" s="1">
        <f>IF(Systematic[[#This Row],[VariableIndex]]&gt;1,C5795,IF(C5795+1=StepsPerSubsample,0,C5795+1))</f>
        <v>1</v>
      </c>
      <c r="D5796" s="1">
        <f t="shared" si="272"/>
        <v>6</v>
      </c>
      <c r="E5796" s="1" t="str">
        <f>INDEX(Protocol[Mark],MATCH(C5796,Protocol[Step],0))</f>
        <v>2P10</v>
      </c>
      <c r="F5796" s="151" t="str">
        <f>INDEX(Variables[Variable],MATCH(Systematic[[#This Row],[VariableIndex]],Variables[Index],0))</f>
        <v>FCR (mt: ROX-corr.)</v>
      </c>
      <c r="G5796" s="134">
        <f>Systematic[[#This Row],[Sample]]*1000000+Systematic[[#This Row],[SubSample]]*10000+Systematic[[#This Row],[VariableIndex]]</f>
        <v>15040006</v>
      </c>
      <c r="H5796" s="134">
        <f>Systematic[[#This Row],[SampleVariableLabel]]+100*Systematic[[#This Row],[State]]</f>
        <v>15040106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15</v>
      </c>
      <c r="B5797" s="1">
        <f t="shared" si="271"/>
        <v>4</v>
      </c>
      <c r="C5797" s="1">
        <f>IF(Systematic[[#This Row],[VariableIndex]]&gt;1,C5796,IF(C5796+1=StepsPerSubsample,0,C5796+1))</f>
        <v>1</v>
      </c>
      <c r="D5797" s="1">
        <f t="shared" si="272"/>
        <v>7</v>
      </c>
      <c r="E5797" s="1" t="str">
        <f>INDEX(Protocol[Mark],MATCH(C5797,Protocol[Step],0))</f>
        <v>2P10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15040007</v>
      </c>
      <c r="H5797" s="134">
        <f>Systematic[[#This Row],[SampleVariableLabel]]+100*Systematic[[#This Row],[State]]</f>
        <v>15040107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15</v>
      </c>
      <c r="B5798" s="1">
        <f t="shared" si="271"/>
        <v>4</v>
      </c>
      <c r="C5798" s="1">
        <f>IF(Systematic[[#This Row],[VariableIndex]]&gt;1,C5797,IF(C5797+1=StepsPerSubsample,0,C5797+1))</f>
        <v>2</v>
      </c>
      <c r="D5798" s="1">
        <f t="shared" si="272"/>
        <v>1</v>
      </c>
      <c r="E5798" s="1" t="str">
        <f>INDEX(Protocol[Mark],MATCH(C5798,Protocol[Step],0))</f>
        <v>3Omy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15040001</v>
      </c>
      <c r="H5798" s="134">
        <f>Systematic[[#This Row],[SampleVariableLabel]]+100*Systematic[[#This Row],[State]]</f>
        <v>15040201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15</v>
      </c>
      <c r="B5799" s="1">
        <f t="shared" si="271"/>
        <v>4</v>
      </c>
      <c r="C5799" s="1">
        <f>IF(Systematic[[#This Row],[VariableIndex]]&gt;1,C5798,IF(C5798+1=StepsPerSubsample,0,C5798+1))</f>
        <v>2</v>
      </c>
      <c r="D5799" s="1">
        <f t="shared" si="272"/>
        <v>2</v>
      </c>
      <c r="E5799" s="1" t="str">
        <f>INDEX(Protocol[Mark],MATCH(C5799,Protocol[Step],0))</f>
        <v>3Omy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15040002</v>
      </c>
      <c r="H5799" s="134">
        <f>Systematic[[#This Row],[SampleVariableLabel]]+100*Systematic[[#This Row],[State]]</f>
        <v>15040202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15</v>
      </c>
      <c r="B5800" s="1">
        <f t="shared" si="271"/>
        <v>4</v>
      </c>
      <c r="C5800" s="1">
        <f>IF(Systematic[[#This Row],[VariableIndex]]&gt;1,C5799,IF(C5799+1=StepsPerSubsample,0,C5799+1))</f>
        <v>2</v>
      </c>
      <c r="D5800" s="1">
        <f t="shared" si="272"/>
        <v>3</v>
      </c>
      <c r="E5800" s="1" t="str">
        <f>INDEX(Protocol[Mark],MATCH(C5800,Protocol[Step],0))</f>
        <v>3Omy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15040003</v>
      </c>
      <c r="H5800" s="134">
        <f>Systematic[[#This Row],[SampleVariableLabel]]+100*Systematic[[#This Row],[State]]</f>
        <v>15040203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15</v>
      </c>
      <c r="B5801" s="1">
        <f t="shared" ref="B5801:B5864" si="274">IF(OR(C5801&gt;0,D5801&gt;1),B5800,IF(B5800=SubsamplesPerSample,1,B5800+1))</f>
        <v>4</v>
      </c>
      <c r="C5801" s="1">
        <f>IF(Systematic[[#This Row],[VariableIndex]]&gt;1,C5800,IF(C5800+1=StepsPerSubsample,0,C5800+1))</f>
        <v>2</v>
      </c>
      <c r="D5801" s="1">
        <f t="shared" si="272"/>
        <v>4</v>
      </c>
      <c r="E5801" s="1" t="str">
        <f>INDEX(Protocol[Mark],MATCH(C5801,Protocol[Step],0))</f>
        <v>3Omy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15040004</v>
      </c>
      <c r="H5801" s="134">
        <f>Systematic[[#This Row],[SampleVariableLabel]]+100*Systematic[[#This Row],[State]]</f>
        <v>15040204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15</v>
      </c>
      <c r="B5802" s="1">
        <f t="shared" si="274"/>
        <v>4</v>
      </c>
      <c r="C5802" s="1">
        <f>IF(Systematic[[#This Row],[VariableIndex]]&gt;1,C5801,IF(C5801+1=StepsPerSubsample,0,C5801+1))</f>
        <v>2</v>
      </c>
      <c r="D5802" s="1">
        <f t="shared" si="272"/>
        <v>5</v>
      </c>
      <c r="E5802" s="1" t="str">
        <f>INDEX(Protocol[Mark],MATCH(C5802,Protocol[Step],0))</f>
        <v>3Omy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15040005</v>
      </c>
      <c r="H5802" s="134">
        <f>Systematic[[#This Row],[SampleVariableLabel]]+100*Systematic[[#This Row],[State]]</f>
        <v>15040205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15</v>
      </c>
      <c r="B5803" s="1">
        <f t="shared" si="274"/>
        <v>4</v>
      </c>
      <c r="C5803" s="1">
        <f>IF(Systematic[[#This Row],[VariableIndex]]&gt;1,C5802,IF(C5802+1=StepsPerSubsample,0,C5802+1))</f>
        <v>2</v>
      </c>
      <c r="D5803" s="1">
        <f t="shared" si="272"/>
        <v>6</v>
      </c>
      <c r="E5803" s="1" t="str">
        <f>INDEX(Protocol[Mark],MATCH(C5803,Protocol[Step],0))</f>
        <v>3Omy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15040006</v>
      </c>
      <c r="H5803" s="134">
        <f>Systematic[[#This Row],[SampleVariableLabel]]+100*Systematic[[#This Row],[State]]</f>
        <v>15040206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15</v>
      </c>
      <c r="B5804" s="1">
        <f t="shared" si="274"/>
        <v>4</v>
      </c>
      <c r="C5804" s="1">
        <f>IF(Systematic[[#This Row],[VariableIndex]]&gt;1,C5803,IF(C5803+1=StepsPerSubsample,0,C5803+1))</f>
        <v>2</v>
      </c>
      <c r="D5804" s="1">
        <f t="shared" si="272"/>
        <v>7</v>
      </c>
      <c r="E5804" s="1" t="str">
        <f>INDEX(Protocol[Mark],MATCH(C5804,Protocol[Step],0))</f>
        <v>3Omy</v>
      </c>
      <c r="F5804" s="151" t="str">
        <f>INDEX(Variables[Variable],MATCH(Systematic[[#This Row],[VariableIndex]],Variables[Index],0))</f>
        <v>FCR (mt: ROX-corr.)</v>
      </c>
      <c r="G5804" s="134">
        <f>Systematic[[#This Row],[Sample]]*1000000+Systematic[[#This Row],[SubSample]]*10000+Systematic[[#This Row],[VariableIndex]]</f>
        <v>15040007</v>
      </c>
      <c r="H5804" s="134">
        <f>Systematic[[#This Row],[SampleVariableLabel]]+100*Systematic[[#This Row],[State]]</f>
        <v>15040207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15</v>
      </c>
      <c r="B5805" s="1">
        <f t="shared" si="274"/>
        <v>4</v>
      </c>
      <c r="C5805" s="1">
        <f>IF(Systematic[[#This Row],[VariableIndex]]&gt;1,C5804,IF(C5804+1=StepsPerSubsample,0,C5804+1))</f>
        <v>3</v>
      </c>
      <c r="D5805" s="1">
        <f t="shared" si="272"/>
        <v>1</v>
      </c>
      <c r="E5805" s="1" t="str">
        <f>INDEX(Protocol[Mark],MATCH(C5805,Protocol[Step],0))</f>
        <v>4U</v>
      </c>
      <c r="F5805" s="151" t="str">
        <f>INDEX(Variables[Variable],MATCH(Systematic[[#This Row],[VariableIndex]],Variables[Index],0))</f>
        <v>O2 concentration</v>
      </c>
      <c r="G5805" s="134">
        <f>Systematic[[#This Row],[Sample]]*1000000+Systematic[[#This Row],[SubSample]]*10000+Systematic[[#This Row],[VariableIndex]]</f>
        <v>15040001</v>
      </c>
      <c r="H5805" s="134">
        <f>Systematic[[#This Row],[SampleVariableLabel]]+100*Systematic[[#This Row],[State]]</f>
        <v>15040301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15</v>
      </c>
      <c r="B5806" s="1">
        <f t="shared" si="274"/>
        <v>4</v>
      </c>
      <c r="C5806" s="1">
        <f>IF(Systematic[[#This Row],[VariableIndex]]&gt;1,C5805,IF(C5805+1=StepsPerSubsample,0,C5805+1))</f>
        <v>3</v>
      </c>
      <c r="D5806" s="1">
        <f t="shared" si="272"/>
        <v>2</v>
      </c>
      <c r="E5806" s="1" t="str">
        <f>INDEX(Protocol[Mark],MATCH(C5806,Protocol[Step],0))</f>
        <v>4U</v>
      </c>
      <c r="F5806" s="151" t="str">
        <f>INDEX(Variables[Variable],MATCH(Systematic[[#This Row],[VariableIndex]],Variables[Index],0))</f>
        <v>O2 flux per volume</v>
      </c>
      <c r="G5806" s="134">
        <f>Systematic[[#This Row],[Sample]]*1000000+Systematic[[#This Row],[SubSample]]*10000+Systematic[[#This Row],[VariableIndex]]</f>
        <v>15040002</v>
      </c>
      <c r="H5806" s="134">
        <f>Systematic[[#This Row],[SampleVariableLabel]]+100*Systematic[[#This Row],[State]]</f>
        <v>15040302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15</v>
      </c>
      <c r="B5807" s="1">
        <f t="shared" si="274"/>
        <v>4</v>
      </c>
      <c r="C5807" s="1">
        <f>IF(Systematic[[#This Row],[VariableIndex]]&gt;1,C5806,IF(C5806+1=StepsPerSubsample,0,C5806+1))</f>
        <v>3</v>
      </c>
      <c r="D5807" s="1">
        <f t="shared" si="272"/>
        <v>3</v>
      </c>
      <c r="E5807" s="1" t="str">
        <f>INDEX(Protocol[Mark],MATCH(C5807,Protocol[Step],0))</f>
        <v>4U</v>
      </c>
      <c r="F5807" s="151" t="str">
        <f>INDEX(Variables[Variable],MATCH(Systematic[[#This Row],[VariableIndex]],Variables[Index],0))</f>
        <v>Specific flux</v>
      </c>
      <c r="G5807" s="134">
        <f>Systematic[[#This Row],[Sample]]*1000000+Systematic[[#This Row],[SubSample]]*10000+Systematic[[#This Row],[VariableIndex]]</f>
        <v>15040003</v>
      </c>
      <c r="H5807" s="134">
        <f>Systematic[[#This Row],[SampleVariableLabel]]+100*Systematic[[#This Row],[State]]</f>
        <v>15040303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15</v>
      </c>
      <c r="B5808" s="1">
        <f t="shared" si="274"/>
        <v>4</v>
      </c>
      <c r="C5808" s="1">
        <f>IF(Systematic[[#This Row],[VariableIndex]]&gt;1,C5807,IF(C5807+1=StepsPerSubsample,0,C5807+1))</f>
        <v>3</v>
      </c>
      <c r="D5808" s="1">
        <f t="shared" si="272"/>
        <v>4</v>
      </c>
      <c r="E5808" s="1" t="str">
        <f>INDEX(Protocol[Mark],MATCH(C5808,Protocol[Step],0))</f>
        <v>4U</v>
      </c>
      <c r="F5808" s="151" t="str">
        <f>INDEX(Variables[Variable],MATCH(Systematic[[#This Row],[VariableIndex]],Variables[Index],0))</f>
        <v>Flux control ratio</v>
      </c>
      <c r="G5808" s="134">
        <f>Systematic[[#This Row],[Sample]]*1000000+Systematic[[#This Row],[SubSample]]*10000+Systematic[[#This Row],[VariableIndex]]</f>
        <v>15040004</v>
      </c>
      <c r="H5808" s="134">
        <f>Systematic[[#This Row],[SampleVariableLabel]]+100*Systematic[[#This Row],[State]]</f>
        <v>15040304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15</v>
      </c>
      <c r="B5809" s="1">
        <f t="shared" si="274"/>
        <v>4</v>
      </c>
      <c r="C5809" s="1">
        <f>IF(Systematic[[#This Row],[VariableIndex]]&gt;1,C5808,IF(C5808+1=StepsPerSubsample,0,C5808+1))</f>
        <v>3</v>
      </c>
      <c r="D5809" s="1">
        <f t="shared" si="272"/>
        <v>5</v>
      </c>
      <c r="E5809" s="1" t="str">
        <f>INDEX(Protocol[Mark],MATCH(C5809,Protocol[Step],0))</f>
        <v>4U</v>
      </c>
      <c r="F5809" s="151" t="str">
        <f>INDEX(Variables[Variable],MATCH(Systematic[[#This Row],[VariableIndex]],Variables[Index],0))</f>
        <v>Specific flux (mt)</v>
      </c>
      <c r="G5809" s="134">
        <f>Systematic[[#This Row],[Sample]]*1000000+Systematic[[#This Row],[SubSample]]*10000+Systematic[[#This Row],[VariableIndex]]</f>
        <v>15040005</v>
      </c>
      <c r="H5809" s="134">
        <f>Systematic[[#This Row],[SampleVariableLabel]]+100*Systematic[[#This Row],[State]]</f>
        <v>15040305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15</v>
      </c>
      <c r="B5810" s="1">
        <f t="shared" si="274"/>
        <v>4</v>
      </c>
      <c r="C5810" s="1">
        <f>IF(Systematic[[#This Row],[VariableIndex]]&gt;1,C5809,IF(C5809+1=StepsPerSubsample,0,C5809+1))</f>
        <v>3</v>
      </c>
      <c r="D5810" s="1">
        <f t="shared" si="272"/>
        <v>6</v>
      </c>
      <c r="E5810" s="1" t="str">
        <f>INDEX(Protocol[Mark],MATCH(C5810,Protocol[Step],0))</f>
        <v>4U</v>
      </c>
      <c r="F5810" s="151" t="str">
        <f>INDEX(Variables[Variable],MATCH(Systematic[[#This Row],[VariableIndex]],Variables[Index],0))</f>
        <v>FCR (mt: ROX-corr.)</v>
      </c>
      <c r="G5810" s="134">
        <f>Systematic[[#This Row],[Sample]]*1000000+Systematic[[#This Row],[SubSample]]*10000+Systematic[[#This Row],[VariableIndex]]</f>
        <v>15040006</v>
      </c>
      <c r="H5810" s="134">
        <f>Systematic[[#This Row],[SampleVariableLabel]]+100*Systematic[[#This Row],[State]]</f>
        <v>15040306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15</v>
      </c>
      <c r="B5811" s="1">
        <f t="shared" si="274"/>
        <v>4</v>
      </c>
      <c r="C5811" s="1">
        <f>IF(Systematic[[#This Row],[VariableIndex]]&gt;1,C5810,IF(C5810+1=StepsPerSubsample,0,C5810+1))</f>
        <v>3</v>
      </c>
      <c r="D5811" s="1">
        <f t="shared" si="272"/>
        <v>7</v>
      </c>
      <c r="E5811" s="1" t="str">
        <f>INDEX(Protocol[Mark],MATCH(C5811,Protocol[Step],0))</f>
        <v>4U</v>
      </c>
      <c r="F5811" s="151" t="str">
        <f>INDEX(Variables[Variable],MATCH(Systematic[[#This Row],[VariableIndex]],Variables[Index],0))</f>
        <v>FCR (mt: ROX-corr.)</v>
      </c>
      <c r="G5811" s="134">
        <f>Systematic[[#This Row],[Sample]]*1000000+Systematic[[#This Row],[SubSample]]*10000+Systematic[[#This Row],[VariableIndex]]</f>
        <v>15040007</v>
      </c>
      <c r="H5811" s="134">
        <f>Systematic[[#This Row],[SampleVariableLabel]]+100*Systematic[[#This Row],[State]]</f>
        <v>15040307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15</v>
      </c>
      <c r="B5812" s="1">
        <f t="shared" si="274"/>
        <v>4</v>
      </c>
      <c r="C5812" s="1">
        <f>IF(Systematic[[#This Row],[VariableIndex]]&gt;1,C5811,IF(C5811+1=StepsPerSubsample,0,C5811+1))</f>
        <v>4</v>
      </c>
      <c r="D5812" s="1">
        <f t="shared" si="272"/>
        <v>1</v>
      </c>
      <c r="E5812" s="1" t="str">
        <f>INDEX(Protocol[Mark],MATCH(C5812,Protocol[Step],0))</f>
        <v>5Glc</v>
      </c>
      <c r="F5812" s="151" t="str">
        <f>INDEX(Variables[Variable],MATCH(Systematic[[#This Row],[VariableIndex]],Variables[Index],0))</f>
        <v>O2 concentration</v>
      </c>
      <c r="G5812" s="134">
        <f>Systematic[[#This Row],[Sample]]*1000000+Systematic[[#This Row],[SubSample]]*10000+Systematic[[#This Row],[VariableIndex]]</f>
        <v>15040001</v>
      </c>
      <c r="H5812" s="134">
        <f>Systematic[[#This Row],[SampleVariableLabel]]+100*Systematic[[#This Row],[State]]</f>
        <v>15040401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15</v>
      </c>
      <c r="B5813" s="1">
        <f t="shared" si="274"/>
        <v>4</v>
      </c>
      <c r="C5813" s="1">
        <f>IF(Systematic[[#This Row],[VariableIndex]]&gt;1,C5812,IF(C5812+1=StepsPerSubsample,0,C5812+1))</f>
        <v>4</v>
      </c>
      <c r="D5813" s="1">
        <f t="shared" si="272"/>
        <v>2</v>
      </c>
      <c r="E5813" s="1" t="str">
        <f>INDEX(Protocol[Mark],MATCH(C5813,Protocol[Step],0))</f>
        <v>5Glc</v>
      </c>
      <c r="F5813" s="151" t="str">
        <f>INDEX(Variables[Variable],MATCH(Systematic[[#This Row],[VariableIndex]],Variables[Index],0))</f>
        <v>O2 flux per volume</v>
      </c>
      <c r="G5813" s="134">
        <f>Systematic[[#This Row],[Sample]]*1000000+Systematic[[#This Row],[SubSample]]*10000+Systematic[[#This Row],[VariableIndex]]</f>
        <v>15040002</v>
      </c>
      <c r="H5813" s="134">
        <f>Systematic[[#This Row],[SampleVariableLabel]]+100*Systematic[[#This Row],[State]]</f>
        <v>15040402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15</v>
      </c>
      <c r="B5814" s="1">
        <f t="shared" si="274"/>
        <v>4</v>
      </c>
      <c r="C5814" s="1">
        <f>IF(Systematic[[#This Row],[VariableIndex]]&gt;1,C5813,IF(C5813+1=StepsPerSubsample,0,C5813+1))</f>
        <v>4</v>
      </c>
      <c r="D5814" s="1">
        <f t="shared" si="272"/>
        <v>3</v>
      </c>
      <c r="E5814" s="1" t="str">
        <f>INDEX(Protocol[Mark],MATCH(C5814,Protocol[Step],0))</f>
        <v>5Glc</v>
      </c>
      <c r="F5814" s="151" t="str">
        <f>INDEX(Variables[Variable],MATCH(Systematic[[#This Row],[VariableIndex]],Variables[Index],0))</f>
        <v>Specific flux</v>
      </c>
      <c r="G5814" s="134">
        <f>Systematic[[#This Row],[Sample]]*1000000+Systematic[[#This Row],[SubSample]]*10000+Systematic[[#This Row],[VariableIndex]]</f>
        <v>15040003</v>
      </c>
      <c r="H5814" s="134">
        <f>Systematic[[#This Row],[SampleVariableLabel]]+100*Systematic[[#This Row],[State]]</f>
        <v>15040403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15</v>
      </c>
      <c r="B5815" s="1">
        <f t="shared" si="274"/>
        <v>4</v>
      </c>
      <c r="C5815" s="1">
        <f>IF(Systematic[[#This Row],[VariableIndex]]&gt;1,C5814,IF(C5814+1=StepsPerSubsample,0,C5814+1))</f>
        <v>4</v>
      </c>
      <c r="D5815" s="1">
        <f t="shared" si="272"/>
        <v>4</v>
      </c>
      <c r="E5815" s="1" t="str">
        <f>INDEX(Protocol[Mark],MATCH(C5815,Protocol[Step],0))</f>
        <v>5Glc</v>
      </c>
      <c r="F5815" s="151" t="str">
        <f>INDEX(Variables[Variable],MATCH(Systematic[[#This Row],[VariableIndex]],Variables[Index],0))</f>
        <v>Flux control ratio</v>
      </c>
      <c r="G5815" s="134">
        <f>Systematic[[#This Row],[Sample]]*1000000+Systematic[[#This Row],[SubSample]]*10000+Systematic[[#This Row],[VariableIndex]]</f>
        <v>15040004</v>
      </c>
      <c r="H5815" s="134">
        <f>Systematic[[#This Row],[SampleVariableLabel]]+100*Systematic[[#This Row],[State]]</f>
        <v>15040404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15</v>
      </c>
      <c r="B5816" s="1">
        <f t="shared" si="274"/>
        <v>4</v>
      </c>
      <c r="C5816" s="1">
        <f>IF(Systematic[[#This Row],[VariableIndex]]&gt;1,C5815,IF(C5815+1=StepsPerSubsample,0,C5815+1))</f>
        <v>4</v>
      </c>
      <c r="D5816" s="1">
        <f t="shared" si="272"/>
        <v>5</v>
      </c>
      <c r="E5816" s="1" t="str">
        <f>INDEX(Protocol[Mark],MATCH(C5816,Protocol[Step],0))</f>
        <v>5Glc</v>
      </c>
      <c r="F5816" s="151" t="str">
        <f>INDEX(Variables[Variable],MATCH(Systematic[[#This Row],[VariableIndex]],Variables[Index],0))</f>
        <v>Specific flux (mt)</v>
      </c>
      <c r="G5816" s="134">
        <f>Systematic[[#This Row],[Sample]]*1000000+Systematic[[#This Row],[SubSample]]*10000+Systematic[[#This Row],[VariableIndex]]</f>
        <v>15040005</v>
      </c>
      <c r="H5816" s="134">
        <f>Systematic[[#This Row],[SampleVariableLabel]]+100*Systematic[[#This Row],[State]]</f>
        <v>15040405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15</v>
      </c>
      <c r="B5817" s="1">
        <f t="shared" si="274"/>
        <v>4</v>
      </c>
      <c r="C5817" s="1">
        <f>IF(Systematic[[#This Row],[VariableIndex]]&gt;1,C5816,IF(C5816+1=StepsPerSubsample,0,C5816+1))</f>
        <v>4</v>
      </c>
      <c r="D5817" s="1">
        <f t="shared" si="272"/>
        <v>6</v>
      </c>
      <c r="E5817" s="1" t="str">
        <f>INDEX(Protocol[Mark],MATCH(C5817,Protocol[Step],0))</f>
        <v>5Glc</v>
      </c>
      <c r="F5817" s="151" t="str">
        <f>INDEX(Variables[Variable],MATCH(Systematic[[#This Row],[VariableIndex]],Variables[Index],0))</f>
        <v>FCR (mt: ROX-corr.)</v>
      </c>
      <c r="G5817" s="134">
        <f>Systematic[[#This Row],[Sample]]*1000000+Systematic[[#This Row],[SubSample]]*10000+Systematic[[#This Row],[VariableIndex]]</f>
        <v>15040006</v>
      </c>
      <c r="H5817" s="134">
        <f>Systematic[[#This Row],[SampleVariableLabel]]+100*Systematic[[#This Row],[State]]</f>
        <v>15040406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15</v>
      </c>
      <c r="B5818" s="1">
        <f t="shared" si="274"/>
        <v>4</v>
      </c>
      <c r="C5818" s="1">
        <f>IF(Systematic[[#This Row],[VariableIndex]]&gt;1,C5817,IF(C5817+1=StepsPerSubsample,0,C5817+1))</f>
        <v>4</v>
      </c>
      <c r="D5818" s="1">
        <f t="shared" si="272"/>
        <v>7</v>
      </c>
      <c r="E5818" s="1" t="str">
        <f>INDEX(Protocol[Mark],MATCH(C5818,Protocol[Step],0))</f>
        <v>5Glc</v>
      </c>
      <c r="F5818" s="151" t="str">
        <f>INDEX(Variables[Variable],MATCH(Systematic[[#This Row],[VariableIndex]],Variables[Index],0))</f>
        <v>FCR (mt: ROX-corr.)</v>
      </c>
      <c r="G5818" s="134">
        <f>Systematic[[#This Row],[Sample]]*1000000+Systematic[[#This Row],[SubSample]]*10000+Systematic[[#This Row],[VariableIndex]]</f>
        <v>15040007</v>
      </c>
      <c r="H5818" s="134">
        <f>Systematic[[#This Row],[SampleVariableLabel]]+100*Systematic[[#This Row],[State]]</f>
        <v>15040407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15</v>
      </c>
      <c r="B5819" s="1">
        <f t="shared" si="274"/>
        <v>4</v>
      </c>
      <c r="C5819" s="1">
        <f>IF(Systematic[[#This Row],[VariableIndex]]&gt;1,C5818,IF(C5818+1=StepsPerSubsample,0,C5818+1))</f>
        <v>5</v>
      </c>
      <c r="D5819" s="1">
        <f t="shared" si="272"/>
        <v>1</v>
      </c>
      <c r="E5819" s="1" t="str">
        <f>INDEX(Protocol[Mark],MATCH(C5819,Protocol[Step],0))</f>
        <v>6M2</v>
      </c>
      <c r="F5819" s="151" t="str">
        <f>INDEX(Variables[Variable],MATCH(Systematic[[#This Row],[VariableIndex]],Variables[Index],0))</f>
        <v>O2 concentration</v>
      </c>
      <c r="G5819" s="134">
        <f>Systematic[[#This Row],[Sample]]*1000000+Systematic[[#This Row],[SubSample]]*10000+Systematic[[#This Row],[VariableIndex]]</f>
        <v>15040001</v>
      </c>
      <c r="H5819" s="134">
        <f>Systematic[[#This Row],[SampleVariableLabel]]+100*Systematic[[#This Row],[State]]</f>
        <v>15040501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15</v>
      </c>
      <c r="B5820" s="1">
        <f t="shared" si="274"/>
        <v>4</v>
      </c>
      <c r="C5820" s="1">
        <f>IF(Systematic[[#This Row],[VariableIndex]]&gt;1,C5819,IF(C5819+1=StepsPerSubsample,0,C5819+1))</f>
        <v>5</v>
      </c>
      <c r="D5820" s="1">
        <f t="shared" si="272"/>
        <v>2</v>
      </c>
      <c r="E5820" s="1" t="str">
        <f>INDEX(Protocol[Mark],MATCH(C5820,Protocol[Step],0))</f>
        <v>6M2</v>
      </c>
      <c r="F5820" s="151" t="str">
        <f>INDEX(Variables[Variable],MATCH(Systematic[[#This Row],[VariableIndex]],Variables[Index],0))</f>
        <v>O2 flux per volume</v>
      </c>
      <c r="G5820" s="134">
        <f>Systematic[[#This Row],[Sample]]*1000000+Systematic[[#This Row],[SubSample]]*10000+Systematic[[#This Row],[VariableIndex]]</f>
        <v>15040002</v>
      </c>
      <c r="H5820" s="134">
        <f>Systematic[[#This Row],[SampleVariableLabel]]+100*Systematic[[#This Row],[State]]</f>
        <v>15040502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15</v>
      </c>
      <c r="B5821" s="1">
        <f t="shared" si="274"/>
        <v>4</v>
      </c>
      <c r="C5821" s="1">
        <f>IF(Systematic[[#This Row],[VariableIndex]]&gt;1,C5820,IF(C5820+1=StepsPerSubsample,0,C5820+1))</f>
        <v>5</v>
      </c>
      <c r="D5821" s="1">
        <f t="shared" si="272"/>
        <v>3</v>
      </c>
      <c r="E5821" s="1" t="str">
        <f>INDEX(Protocol[Mark],MATCH(C5821,Protocol[Step],0))</f>
        <v>6M2</v>
      </c>
      <c r="F5821" s="151" t="str">
        <f>INDEX(Variables[Variable],MATCH(Systematic[[#This Row],[VariableIndex]],Variables[Index],0))</f>
        <v>Specific flux</v>
      </c>
      <c r="G5821" s="134">
        <f>Systematic[[#This Row],[Sample]]*1000000+Systematic[[#This Row],[SubSample]]*10000+Systematic[[#This Row],[VariableIndex]]</f>
        <v>15040003</v>
      </c>
      <c r="H5821" s="134">
        <f>Systematic[[#This Row],[SampleVariableLabel]]+100*Systematic[[#This Row],[State]]</f>
        <v>15040503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15</v>
      </c>
      <c r="B5822" s="1">
        <f t="shared" si="274"/>
        <v>4</v>
      </c>
      <c r="C5822" s="1">
        <f>IF(Systematic[[#This Row],[VariableIndex]]&gt;1,C5821,IF(C5821+1=StepsPerSubsample,0,C5821+1))</f>
        <v>5</v>
      </c>
      <c r="D5822" s="1">
        <f t="shared" si="272"/>
        <v>4</v>
      </c>
      <c r="E5822" s="1" t="str">
        <f>INDEX(Protocol[Mark],MATCH(C5822,Protocol[Step],0))</f>
        <v>6M2</v>
      </c>
      <c r="F5822" s="151" t="str">
        <f>INDEX(Variables[Variable],MATCH(Systematic[[#This Row],[VariableIndex]],Variables[Index],0))</f>
        <v>Flux control ratio</v>
      </c>
      <c r="G5822" s="134">
        <f>Systematic[[#This Row],[Sample]]*1000000+Systematic[[#This Row],[SubSample]]*10000+Systematic[[#This Row],[VariableIndex]]</f>
        <v>15040004</v>
      </c>
      <c r="H5822" s="134">
        <f>Systematic[[#This Row],[SampleVariableLabel]]+100*Systematic[[#This Row],[State]]</f>
        <v>15040504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15</v>
      </c>
      <c r="B5823" s="1">
        <f t="shared" si="274"/>
        <v>4</v>
      </c>
      <c r="C5823" s="1">
        <f>IF(Systematic[[#This Row],[VariableIndex]]&gt;1,C5822,IF(C5822+1=StepsPerSubsample,0,C5822+1))</f>
        <v>5</v>
      </c>
      <c r="D5823" s="1">
        <f t="shared" si="272"/>
        <v>5</v>
      </c>
      <c r="E5823" s="1" t="str">
        <f>INDEX(Protocol[Mark],MATCH(C5823,Protocol[Step],0))</f>
        <v>6M2</v>
      </c>
      <c r="F5823" s="151" t="str">
        <f>INDEX(Variables[Variable],MATCH(Systematic[[#This Row],[VariableIndex]],Variables[Index],0))</f>
        <v>Specific flux (mt)</v>
      </c>
      <c r="G5823" s="134">
        <f>Systematic[[#This Row],[Sample]]*1000000+Systematic[[#This Row],[SubSample]]*10000+Systematic[[#This Row],[VariableIndex]]</f>
        <v>15040005</v>
      </c>
      <c r="H5823" s="134">
        <f>Systematic[[#This Row],[SampleVariableLabel]]+100*Systematic[[#This Row],[State]]</f>
        <v>15040505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15</v>
      </c>
      <c r="B5824" s="1">
        <f t="shared" si="274"/>
        <v>4</v>
      </c>
      <c r="C5824" s="1">
        <f>IF(Systematic[[#This Row],[VariableIndex]]&gt;1,C5823,IF(C5823+1=StepsPerSubsample,0,C5823+1))</f>
        <v>5</v>
      </c>
      <c r="D5824" s="1">
        <f t="shared" si="272"/>
        <v>6</v>
      </c>
      <c r="E5824" s="1" t="str">
        <f>INDEX(Protocol[Mark],MATCH(C5824,Protocol[Step],0))</f>
        <v>6M2</v>
      </c>
      <c r="F5824" s="151" t="str">
        <f>INDEX(Variables[Variable],MATCH(Systematic[[#This Row],[VariableIndex]],Variables[Index],0))</f>
        <v>FCR (mt: ROX-corr.)</v>
      </c>
      <c r="G5824" s="134">
        <f>Systematic[[#This Row],[Sample]]*1000000+Systematic[[#This Row],[SubSample]]*10000+Systematic[[#This Row],[VariableIndex]]</f>
        <v>15040006</v>
      </c>
      <c r="H5824" s="134">
        <f>Systematic[[#This Row],[SampleVariableLabel]]+100*Systematic[[#This Row],[State]]</f>
        <v>15040506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15</v>
      </c>
      <c r="B5825" s="1">
        <f t="shared" si="274"/>
        <v>4</v>
      </c>
      <c r="C5825" s="1">
        <f>IF(Systematic[[#This Row],[VariableIndex]]&gt;1,C5824,IF(C5824+1=StepsPerSubsample,0,C5824+1))</f>
        <v>5</v>
      </c>
      <c r="D5825" s="1">
        <f t="shared" si="272"/>
        <v>7</v>
      </c>
      <c r="E5825" s="1" t="str">
        <f>INDEX(Protocol[Mark],MATCH(C5825,Protocol[Step],0))</f>
        <v>6M2</v>
      </c>
      <c r="F5825" s="151" t="str">
        <f>INDEX(Variables[Variable],MATCH(Systematic[[#This Row],[VariableIndex]],Variables[Index],0))</f>
        <v>FCR (mt: ROX-corr.)</v>
      </c>
      <c r="G5825" s="134">
        <f>Systematic[[#This Row],[Sample]]*1000000+Systematic[[#This Row],[SubSample]]*10000+Systematic[[#This Row],[VariableIndex]]</f>
        <v>15040007</v>
      </c>
      <c r="H5825" s="134">
        <f>Systematic[[#This Row],[SampleVariableLabel]]+100*Systematic[[#This Row],[State]]</f>
        <v>15040507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15</v>
      </c>
      <c r="B5826" s="1">
        <f t="shared" si="274"/>
        <v>4</v>
      </c>
      <c r="C5826" s="1">
        <f>IF(Systematic[[#This Row],[VariableIndex]]&gt;1,C5825,IF(C5825+1=StepsPerSubsample,0,C5825+1))</f>
        <v>6</v>
      </c>
      <c r="D5826" s="1">
        <f t="shared" si="272"/>
        <v>1</v>
      </c>
      <c r="E5826" s="1" t="str">
        <f>INDEX(Protocol[Mark],MATCH(C5826,Protocol[Step],0))</f>
        <v>7Rot</v>
      </c>
      <c r="F5826" s="151" t="str">
        <f>INDEX(Variables[Variable],MATCH(Systematic[[#This Row],[VariableIndex]],Variables[Index],0))</f>
        <v>O2 concentration</v>
      </c>
      <c r="G5826" s="134">
        <f>Systematic[[#This Row],[Sample]]*1000000+Systematic[[#This Row],[SubSample]]*10000+Systematic[[#This Row],[VariableIndex]]</f>
        <v>15040001</v>
      </c>
      <c r="H5826" s="134">
        <f>Systematic[[#This Row],[SampleVariableLabel]]+100*Systematic[[#This Row],[State]]</f>
        <v>15040601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15</v>
      </c>
      <c r="B5827" s="1">
        <f t="shared" si="274"/>
        <v>4</v>
      </c>
      <c r="C5827" s="1">
        <f>IF(Systematic[[#This Row],[VariableIndex]]&gt;1,C5826,IF(C5826+1=StepsPerSubsample,0,C5826+1))</f>
        <v>6</v>
      </c>
      <c r="D5827" s="1">
        <f t="shared" ref="D5827:D5890" si="275">IF(D5826=nVariables,1,D5826+1)</f>
        <v>2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O2 flux per volume</v>
      </c>
      <c r="G5827" s="134">
        <f>Systematic[[#This Row],[Sample]]*1000000+Systematic[[#This Row],[SubSample]]*10000+Systematic[[#This Row],[VariableIndex]]</f>
        <v>15040002</v>
      </c>
      <c r="H5827" s="134">
        <f>Systematic[[#This Row],[SampleVariableLabel]]+100*Systematic[[#This Row],[State]]</f>
        <v>15040602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15</v>
      </c>
      <c r="B5828" s="1">
        <f t="shared" si="274"/>
        <v>4</v>
      </c>
      <c r="C5828" s="1">
        <f>IF(Systematic[[#This Row],[VariableIndex]]&gt;1,C5827,IF(C5827+1=StepsPerSubsample,0,C5827+1))</f>
        <v>6</v>
      </c>
      <c r="D5828" s="1">
        <f t="shared" si="275"/>
        <v>3</v>
      </c>
      <c r="E5828" s="1" t="str">
        <f>INDEX(Protocol[Mark],MATCH(C5828,Protocol[Step],0))</f>
        <v>7Rot</v>
      </c>
      <c r="F5828" s="151" t="str">
        <f>INDEX(Variables[Variable],MATCH(Systematic[[#This Row],[VariableIndex]],Variables[Index],0))</f>
        <v>Specific flux</v>
      </c>
      <c r="G5828" s="134">
        <f>Systematic[[#This Row],[Sample]]*1000000+Systematic[[#This Row],[SubSample]]*10000+Systematic[[#This Row],[VariableIndex]]</f>
        <v>15040003</v>
      </c>
      <c r="H5828" s="134">
        <f>Systematic[[#This Row],[SampleVariableLabel]]+100*Systematic[[#This Row],[State]]</f>
        <v>15040603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15</v>
      </c>
      <c r="B5829" s="1">
        <f t="shared" si="274"/>
        <v>4</v>
      </c>
      <c r="C5829" s="1">
        <f>IF(Systematic[[#This Row],[VariableIndex]]&gt;1,C5828,IF(C5828+1=StepsPerSubsample,0,C5828+1))</f>
        <v>6</v>
      </c>
      <c r="D5829" s="1">
        <f t="shared" si="275"/>
        <v>4</v>
      </c>
      <c r="E5829" s="1" t="str">
        <f>INDEX(Protocol[Mark],MATCH(C5829,Protocol[Step],0))</f>
        <v>7Rot</v>
      </c>
      <c r="F5829" s="151" t="str">
        <f>INDEX(Variables[Variable],MATCH(Systematic[[#This Row],[VariableIndex]],Variables[Index],0))</f>
        <v>Flux control ratio</v>
      </c>
      <c r="G5829" s="134">
        <f>Systematic[[#This Row],[Sample]]*1000000+Systematic[[#This Row],[SubSample]]*10000+Systematic[[#This Row],[VariableIndex]]</f>
        <v>15040004</v>
      </c>
      <c r="H5829" s="134">
        <f>Systematic[[#This Row],[SampleVariableLabel]]+100*Systematic[[#This Row],[State]]</f>
        <v>15040604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15</v>
      </c>
      <c r="B5830" s="1">
        <f t="shared" si="274"/>
        <v>4</v>
      </c>
      <c r="C5830" s="1">
        <f>IF(Systematic[[#This Row],[VariableIndex]]&gt;1,C5829,IF(C5829+1=StepsPerSubsample,0,C5829+1))</f>
        <v>6</v>
      </c>
      <c r="D5830" s="1">
        <f t="shared" si="275"/>
        <v>5</v>
      </c>
      <c r="E5830" s="1" t="str">
        <f>INDEX(Protocol[Mark],MATCH(C5830,Protocol[Step],0))</f>
        <v>7Rot</v>
      </c>
      <c r="F5830" s="151" t="str">
        <f>INDEX(Variables[Variable],MATCH(Systematic[[#This Row],[VariableIndex]],Variables[Index],0))</f>
        <v>Specific flux (mt)</v>
      </c>
      <c r="G5830" s="134">
        <f>Systematic[[#This Row],[Sample]]*1000000+Systematic[[#This Row],[SubSample]]*10000+Systematic[[#This Row],[VariableIndex]]</f>
        <v>15040005</v>
      </c>
      <c r="H5830" s="134">
        <f>Systematic[[#This Row],[SampleVariableLabel]]+100*Systematic[[#This Row],[State]]</f>
        <v>15040605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15</v>
      </c>
      <c r="B5831" s="1">
        <f t="shared" si="274"/>
        <v>4</v>
      </c>
      <c r="C5831" s="1">
        <f>IF(Systematic[[#This Row],[VariableIndex]]&gt;1,C5830,IF(C5830+1=StepsPerSubsample,0,C5830+1))</f>
        <v>6</v>
      </c>
      <c r="D5831" s="1">
        <f t="shared" si="275"/>
        <v>6</v>
      </c>
      <c r="E5831" s="1" t="str">
        <f>INDEX(Protocol[Mark],MATCH(C5831,Protocol[Step],0))</f>
        <v>7Rot</v>
      </c>
      <c r="F5831" s="151" t="str">
        <f>INDEX(Variables[Variable],MATCH(Systematic[[#This Row],[VariableIndex]],Variables[Index],0))</f>
        <v>FCR (mt: ROX-corr.)</v>
      </c>
      <c r="G5831" s="134">
        <f>Systematic[[#This Row],[Sample]]*1000000+Systematic[[#This Row],[SubSample]]*10000+Systematic[[#This Row],[VariableIndex]]</f>
        <v>15040006</v>
      </c>
      <c r="H5831" s="134">
        <f>Systematic[[#This Row],[SampleVariableLabel]]+100*Systematic[[#This Row],[State]]</f>
        <v>15040606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15</v>
      </c>
      <c r="B5832" s="1">
        <f t="shared" si="274"/>
        <v>4</v>
      </c>
      <c r="C5832" s="1">
        <f>IF(Systematic[[#This Row],[VariableIndex]]&gt;1,C5831,IF(C5831+1=StepsPerSubsample,0,C5831+1))</f>
        <v>6</v>
      </c>
      <c r="D5832" s="1">
        <f t="shared" si="275"/>
        <v>7</v>
      </c>
      <c r="E5832" s="1" t="str">
        <f>INDEX(Protocol[Mark],MATCH(C5832,Protocol[Step],0))</f>
        <v>7Rot</v>
      </c>
      <c r="F5832" s="151" t="str">
        <f>INDEX(Variables[Variable],MATCH(Systematic[[#This Row],[VariableIndex]],Variables[Index],0))</f>
        <v>FCR (mt: ROX-corr.)</v>
      </c>
      <c r="G5832" s="134">
        <f>Systematic[[#This Row],[Sample]]*1000000+Systematic[[#This Row],[SubSample]]*10000+Systematic[[#This Row],[VariableIndex]]</f>
        <v>15040007</v>
      </c>
      <c r="H5832" s="134">
        <f>Systematic[[#This Row],[SampleVariableLabel]]+100*Systematic[[#This Row],[State]]</f>
        <v>15040607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15</v>
      </c>
      <c r="B5833" s="1">
        <f t="shared" si="274"/>
        <v>4</v>
      </c>
      <c r="C5833" s="1">
        <f>IF(Systematic[[#This Row],[VariableIndex]]&gt;1,C5832,IF(C5832+1=StepsPerSubsample,0,C5832+1))</f>
        <v>7</v>
      </c>
      <c r="D5833" s="1">
        <f t="shared" si="275"/>
        <v>1</v>
      </c>
      <c r="E5833" s="1" t="str">
        <f>INDEX(Protocol[Mark],MATCH(C5833,Protocol[Step],0))</f>
        <v>8S</v>
      </c>
      <c r="F5833" s="151" t="str">
        <f>INDEX(Variables[Variable],MATCH(Systematic[[#This Row],[VariableIndex]],Variables[Index],0))</f>
        <v>O2 concentration</v>
      </c>
      <c r="G5833" s="134">
        <f>Systematic[[#This Row],[Sample]]*1000000+Systematic[[#This Row],[SubSample]]*10000+Systematic[[#This Row],[VariableIndex]]</f>
        <v>15040001</v>
      </c>
      <c r="H5833" s="134">
        <f>Systematic[[#This Row],[SampleVariableLabel]]+100*Systematic[[#This Row],[State]]</f>
        <v>15040701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15</v>
      </c>
      <c r="B5834" s="1">
        <f t="shared" si="274"/>
        <v>4</v>
      </c>
      <c r="C5834" s="1">
        <f>IF(Systematic[[#This Row],[VariableIndex]]&gt;1,C5833,IF(C5833+1=StepsPerSubsample,0,C5833+1))</f>
        <v>7</v>
      </c>
      <c r="D5834" s="1">
        <f t="shared" si="275"/>
        <v>2</v>
      </c>
      <c r="E5834" s="1" t="str">
        <f>INDEX(Protocol[Mark],MATCH(C5834,Protocol[Step],0))</f>
        <v>8S</v>
      </c>
      <c r="F5834" s="151" t="str">
        <f>INDEX(Variables[Variable],MATCH(Systematic[[#This Row],[VariableIndex]],Variables[Index],0))</f>
        <v>O2 flux per volume</v>
      </c>
      <c r="G5834" s="134">
        <f>Systematic[[#This Row],[Sample]]*1000000+Systematic[[#This Row],[SubSample]]*10000+Systematic[[#This Row],[VariableIndex]]</f>
        <v>15040002</v>
      </c>
      <c r="H5834" s="134">
        <f>Systematic[[#This Row],[SampleVariableLabel]]+100*Systematic[[#This Row],[State]]</f>
        <v>15040702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15</v>
      </c>
      <c r="B5835" s="1">
        <f t="shared" si="274"/>
        <v>4</v>
      </c>
      <c r="C5835" s="1">
        <f>IF(Systematic[[#This Row],[VariableIndex]]&gt;1,C5834,IF(C5834+1=StepsPerSubsample,0,C5834+1))</f>
        <v>7</v>
      </c>
      <c r="D5835" s="1">
        <f t="shared" si="275"/>
        <v>3</v>
      </c>
      <c r="E5835" s="1" t="str">
        <f>INDEX(Protocol[Mark],MATCH(C5835,Protocol[Step],0))</f>
        <v>8S</v>
      </c>
      <c r="F5835" s="151" t="str">
        <f>INDEX(Variables[Variable],MATCH(Systematic[[#This Row],[VariableIndex]],Variables[Index],0))</f>
        <v>Specific flux</v>
      </c>
      <c r="G5835" s="134">
        <f>Systematic[[#This Row],[Sample]]*1000000+Systematic[[#This Row],[SubSample]]*10000+Systematic[[#This Row],[VariableIndex]]</f>
        <v>15040003</v>
      </c>
      <c r="H5835" s="134">
        <f>Systematic[[#This Row],[SampleVariableLabel]]+100*Systematic[[#This Row],[State]]</f>
        <v>15040703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15</v>
      </c>
      <c r="B5836" s="1">
        <f t="shared" si="274"/>
        <v>4</v>
      </c>
      <c r="C5836" s="1">
        <f>IF(Systematic[[#This Row],[VariableIndex]]&gt;1,C5835,IF(C5835+1=StepsPerSubsample,0,C5835+1))</f>
        <v>7</v>
      </c>
      <c r="D5836" s="1">
        <f t="shared" si="275"/>
        <v>4</v>
      </c>
      <c r="E5836" s="1" t="str">
        <f>INDEX(Protocol[Mark],MATCH(C5836,Protocol[Step],0))</f>
        <v>8S</v>
      </c>
      <c r="F5836" s="151" t="str">
        <f>INDEX(Variables[Variable],MATCH(Systematic[[#This Row],[VariableIndex]],Variables[Index],0))</f>
        <v>Flux control ratio</v>
      </c>
      <c r="G5836" s="134">
        <f>Systematic[[#This Row],[Sample]]*1000000+Systematic[[#This Row],[SubSample]]*10000+Systematic[[#This Row],[VariableIndex]]</f>
        <v>15040004</v>
      </c>
      <c r="H5836" s="134">
        <f>Systematic[[#This Row],[SampleVariableLabel]]+100*Systematic[[#This Row],[State]]</f>
        <v>15040704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15</v>
      </c>
      <c r="B5837" s="1">
        <f t="shared" si="274"/>
        <v>4</v>
      </c>
      <c r="C5837" s="1">
        <f>IF(Systematic[[#This Row],[VariableIndex]]&gt;1,C5836,IF(C5836+1=StepsPerSubsample,0,C5836+1))</f>
        <v>7</v>
      </c>
      <c r="D5837" s="1">
        <f t="shared" si="275"/>
        <v>5</v>
      </c>
      <c r="E5837" s="1" t="str">
        <f>INDEX(Protocol[Mark],MATCH(C5837,Protocol[Step],0))</f>
        <v>8S</v>
      </c>
      <c r="F5837" s="151" t="str">
        <f>INDEX(Variables[Variable],MATCH(Systematic[[#This Row],[VariableIndex]],Variables[Index],0))</f>
        <v>Specific flux (mt)</v>
      </c>
      <c r="G5837" s="134">
        <f>Systematic[[#This Row],[Sample]]*1000000+Systematic[[#This Row],[SubSample]]*10000+Systematic[[#This Row],[VariableIndex]]</f>
        <v>15040005</v>
      </c>
      <c r="H5837" s="134">
        <f>Systematic[[#This Row],[SampleVariableLabel]]+100*Systematic[[#This Row],[State]]</f>
        <v>15040705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15</v>
      </c>
      <c r="B5838" s="1">
        <f t="shared" si="274"/>
        <v>4</v>
      </c>
      <c r="C5838" s="1">
        <f>IF(Systematic[[#This Row],[VariableIndex]]&gt;1,C5837,IF(C5837+1=StepsPerSubsample,0,C5837+1))</f>
        <v>7</v>
      </c>
      <c r="D5838" s="1">
        <f t="shared" si="275"/>
        <v>6</v>
      </c>
      <c r="E5838" s="1" t="str">
        <f>INDEX(Protocol[Mark],MATCH(C5838,Protocol[Step],0))</f>
        <v>8S</v>
      </c>
      <c r="F5838" s="151" t="str">
        <f>INDEX(Variables[Variable],MATCH(Systematic[[#This Row],[VariableIndex]],Variables[Index],0))</f>
        <v>FCR (mt: ROX-corr.)</v>
      </c>
      <c r="G5838" s="134">
        <f>Systematic[[#This Row],[Sample]]*1000000+Systematic[[#This Row],[SubSample]]*10000+Systematic[[#This Row],[VariableIndex]]</f>
        <v>15040006</v>
      </c>
      <c r="H5838" s="134">
        <f>Systematic[[#This Row],[SampleVariableLabel]]+100*Systematic[[#This Row],[State]]</f>
        <v>15040706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15</v>
      </c>
      <c r="B5839" s="1">
        <f t="shared" si="274"/>
        <v>4</v>
      </c>
      <c r="C5839" s="1">
        <f>IF(Systematic[[#This Row],[VariableIndex]]&gt;1,C5838,IF(C5838+1=StepsPerSubsample,0,C5838+1))</f>
        <v>7</v>
      </c>
      <c r="D5839" s="1">
        <f t="shared" si="275"/>
        <v>7</v>
      </c>
      <c r="E5839" s="1" t="str">
        <f>INDEX(Protocol[Mark],MATCH(C5839,Protocol[Step],0))</f>
        <v>8S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15040007</v>
      </c>
      <c r="H5839" s="134">
        <f>Systematic[[#This Row],[SampleVariableLabel]]+100*Systematic[[#This Row],[State]]</f>
        <v>15040707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15</v>
      </c>
      <c r="B5840" s="1">
        <f t="shared" si="274"/>
        <v>4</v>
      </c>
      <c r="C5840" s="1">
        <f>IF(Systematic[[#This Row],[VariableIndex]]&gt;1,C5839,IF(C5839+1=StepsPerSubsample,0,C5839+1))</f>
        <v>8</v>
      </c>
      <c r="D5840" s="1">
        <f t="shared" si="275"/>
        <v>1</v>
      </c>
      <c r="E5840" s="1" t="str">
        <f>INDEX(Protocol[Mark],MATCH(C5840,Protocol[Step],0))</f>
        <v>9Dig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15040001</v>
      </c>
      <c r="H5840" s="134">
        <f>Systematic[[#This Row],[SampleVariableLabel]]+100*Systematic[[#This Row],[State]]</f>
        <v>15040801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15</v>
      </c>
      <c r="B5841" s="1">
        <f t="shared" si="274"/>
        <v>4</v>
      </c>
      <c r="C5841" s="1">
        <f>IF(Systematic[[#This Row],[VariableIndex]]&gt;1,C5840,IF(C5840+1=StepsPerSubsample,0,C5840+1))</f>
        <v>8</v>
      </c>
      <c r="D5841" s="1">
        <f t="shared" si="275"/>
        <v>2</v>
      </c>
      <c r="E5841" s="1" t="str">
        <f>INDEX(Protocol[Mark],MATCH(C5841,Protocol[Step],0))</f>
        <v>9Dig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15040002</v>
      </c>
      <c r="H5841" s="134">
        <f>Systematic[[#This Row],[SampleVariableLabel]]+100*Systematic[[#This Row],[State]]</f>
        <v>15040802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15</v>
      </c>
      <c r="B5842" s="1">
        <f t="shared" si="274"/>
        <v>4</v>
      </c>
      <c r="C5842" s="1">
        <f>IF(Systematic[[#This Row],[VariableIndex]]&gt;1,C5841,IF(C5841+1=StepsPerSubsample,0,C5841+1))</f>
        <v>8</v>
      </c>
      <c r="D5842" s="1">
        <f t="shared" si="275"/>
        <v>3</v>
      </c>
      <c r="E5842" s="1" t="str">
        <f>INDEX(Protocol[Mark],MATCH(C5842,Protocol[Step],0))</f>
        <v>9Dig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15040003</v>
      </c>
      <c r="H5842" s="134">
        <f>Systematic[[#This Row],[SampleVariableLabel]]+100*Systematic[[#This Row],[State]]</f>
        <v>15040803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15</v>
      </c>
      <c r="B5843" s="1">
        <f t="shared" si="274"/>
        <v>4</v>
      </c>
      <c r="C5843" s="1">
        <f>IF(Systematic[[#This Row],[VariableIndex]]&gt;1,C5842,IF(C5842+1=StepsPerSubsample,0,C5842+1))</f>
        <v>8</v>
      </c>
      <c r="D5843" s="1">
        <f t="shared" si="275"/>
        <v>4</v>
      </c>
      <c r="E5843" s="1" t="str">
        <f>INDEX(Protocol[Mark],MATCH(C5843,Protocol[Step],0))</f>
        <v>9Dig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15040004</v>
      </c>
      <c r="H5843" s="134">
        <f>Systematic[[#This Row],[SampleVariableLabel]]+100*Systematic[[#This Row],[State]]</f>
        <v>15040804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15</v>
      </c>
      <c r="B5844" s="1">
        <f t="shared" si="274"/>
        <v>4</v>
      </c>
      <c r="C5844" s="1">
        <f>IF(Systematic[[#This Row],[VariableIndex]]&gt;1,C5843,IF(C5843+1=StepsPerSubsample,0,C5843+1))</f>
        <v>8</v>
      </c>
      <c r="D5844" s="1">
        <f t="shared" si="275"/>
        <v>5</v>
      </c>
      <c r="E5844" s="1" t="str">
        <f>INDEX(Protocol[Mark],MATCH(C5844,Protocol[Step],0))</f>
        <v>9Dig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15040005</v>
      </c>
      <c r="H5844" s="134">
        <f>Systematic[[#This Row],[SampleVariableLabel]]+100*Systematic[[#This Row],[State]]</f>
        <v>15040805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15</v>
      </c>
      <c r="B5845" s="1">
        <f t="shared" si="274"/>
        <v>4</v>
      </c>
      <c r="C5845" s="1">
        <f>IF(Systematic[[#This Row],[VariableIndex]]&gt;1,C5844,IF(C5844+1=StepsPerSubsample,0,C5844+1))</f>
        <v>8</v>
      </c>
      <c r="D5845" s="1">
        <f t="shared" si="275"/>
        <v>6</v>
      </c>
      <c r="E5845" s="1" t="str">
        <f>INDEX(Protocol[Mark],MATCH(C5845,Protocol[Step],0))</f>
        <v>9Dig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15040006</v>
      </c>
      <c r="H5845" s="134">
        <f>Systematic[[#This Row],[SampleVariableLabel]]+100*Systematic[[#This Row],[State]]</f>
        <v>15040806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15</v>
      </c>
      <c r="B5846" s="1">
        <f t="shared" si="274"/>
        <v>4</v>
      </c>
      <c r="C5846" s="1">
        <f>IF(Systematic[[#This Row],[VariableIndex]]&gt;1,C5845,IF(C5845+1=StepsPerSubsample,0,C5845+1))</f>
        <v>8</v>
      </c>
      <c r="D5846" s="1">
        <f t="shared" si="275"/>
        <v>7</v>
      </c>
      <c r="E5846" s="1" t="str">
        <f>INDEX(Protocol[Mark],MATCH(C5846,Protocol[Step],0))</f>
        <v>9Dig</v>
      </c>
      <c r="F5846" s="151" t="str">
        <f>INDEX(Variables[Variable],MATCH(Systematic[[#This Row],[VariableIndex]],Variables[Index],0))</f>
        <v>FCR (mt: ROX-corr.)</v>
      </c>
      <c r="G5846" s="134">
        <f>Systematic[[#This Row],[Sample]]*1000000+Systematic[[#This Row],[SubSample]]*10000+Systematic[[#This Row],[VariableIndex]]</f>
        <v>15040007</v>
      </c>
      <c r="H5846" s="134">
        <f>Systematic[[#This Row],[SampleVariableLabel]]+100*Systematic[[#This Row],[State]]</f>
        <v>15040807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15</v>
      </c>
      <c r="B5847" s="1">
        <f t="shared" si="274"/>
        <v>4</v>
      </c>
      <c r="C5847" s="1">
        <f>IF(Systematic[[#This Row],[VariableIndex]]&gt;1,C5846,IF(C5846+1=StepsPerSubsample,0,C5846+1))</f>
        <v>9</v>
      </c>
      <c r="D5847" s="1">
        <f t="shared" si="275"/>
        <v>1</v>
      </c>
      <c r="E5847" s="1" t="str">
        <f>INDEX(Protocol[Mark],MATCH(C5847,Protocol[Step],0))</f>
        <v>9U</v>
      </c>
      <c r="F5847" s="151" t="str">
        <f>INDEX(Variables[Variable],MATCH(Systematic[[#This Row],[VariableIndex]],Variables[Index],0))</f>
        <v>O2 concentration</v>
      </c>
      <c r="G5847" s="134">
        <f>Systematic[[#This Row],[Sample]]*1000000+Systematic[[#This Row],[SubSample]]*10000+Systematic[[#This Row],[VariableIndex]]</f>
        <v>15040001</v>
      </c>
      <c r="H5847" s="134">
        <f>Systematic[[#This Row],[SampleVariableLabel]]+100*Systematic[[#This Row],[State]]</f>
        <v>15040901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15</v>
      </c>
      <c r="B5848" s="1">
        <f t="shared" si="274"/>
        <v>4</v>
      </c>
      <c r="C5848" s="1">
        <f>IF(Systematic[[#This Row],[VariableIndex]]&gt;1,C5847,IF(C5847+1=StepsPerSubsample,0,C5847+1))</f>
        <v>9</v>
      </c>
      <c r="D5848" s="1">
        <f t="shared" si="275"/>
        <v>2</v>
      </c>
      <c r="E5848" s="1" t="str">
        <f>INDEX(Protocol[Mark],MATCH(C5848,Protocol[Step],0))</f>
        <v>9U</v>
      </c>
      <c r="F5848" s="151" t="str">
        <f>INDEX(Variables[Variable],MATCH(Systematic[[#This Row],[VariableIndex]],Variables[Index],0))</f>
        <v>O2 flux per volume</v>
      </c>
      <c r="G5848" s="134">
        <f>Systematic[[#This Row],[Sample]]*1000000+Systematic[[#This Row],[SubSample]]*10000+Systematic[[#This Row],[VariableIndex]]</f>
        <v>15040002</v>
      </c>
      <c r="H5848" s="134">
        <f>Systematic[[#This Row],[SampleVariableLabel]]+100*Systematic[[#This Row],[State]]</f>
        <v>15040902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15</v>
      </c>
      <c r="B5849" s="1">
        <f t="shared" si="274"/>
        <v>4</v>
      </c>
      <c r="C5849" s="1">
        <f>IF(Systematic[[#This Row],[VariableIndex]]&gt;1,C5848,IF(C5848+1=StepsPerSubsample,0,C5848+1))</f>
        <v>9</v>
      </c>
      <c r="D5849" s="1">
        <f t="shared" si="275"/>
        <v>3</v>
      </c>
      <c r="E5849" s="1" t="str">
        <f>INDEX(Protocol[Mark],MATCH(C5849,Protocol[Step],0))</f>
        <v>9U</v>
      </c>
      <c r="F5849" s="151" t="str">
        <f>INDEX(Variables[Variable],MATCH(Systematic[[#This Row],[VariableIndex]],Variables[Index],0))</f>
        <v>Specific flux</v>
      </c>
      <c r="G5849" s="134">
        <f>Systematic[[#This Row],[Sample]]*1000000+Systematic[[#This Row],[SubSample]]*10000+Systematic[[#This Row],[VariableIndex]]</f>
        <v>15040003</v>
      </c>
      <c r="H5849" s="134">
        <f>Systematic[[#This Row],[SampleVariableLabel]]+100*Systematic[[#This Row],[State]]</f>
        <v>15040903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15</v>
      </c>
      <c r="B5850" s="1">
        <f t="shared" si="274"/>
        <v>4</v>
      </c>
      <c r="C5850" s="1">
        <f>IF(Systematic[[#This Row],[VariableIndex]]&gt;1,C5849,IF(C5849+1=StepsPerSubsample,0,C5849+1))</f>
        <v>9</v>
      </c>
      <c r="D5850" s="1">
        <f t="shared" si="275"/>
        <v>4</v>
      </c>
      <c r="E5850" s="1" t="str">
        <f>INDEX(Protocol[Mark],MATCH(C5850,Protocol[Step],0))</f>
        <v>9U</v>
      </c>
      <c r="F5850" s="151" t="str">
        <f>INDEX(Variables[Variable],MATCH(Systematic[[#This Row],[VariableIndex]],Variables[Index],0))</f>
        <v>Flux control ratio</v>
      </c>
      <c r="G5850" s="134">
        <f>Systematic[[#This Row],[Sample]]*1000000+Systematic[[#This Row],[SubSample]]*10000+Systematic[[#This Row],[VariableIndex]]</f>
        <v>15040004</v>
      </c>
      <c r="H5850" s="134">
        <f>Systematic[[#This Row],[SampleVariableLabel]]+100*Systematic[[#This Row],[State]]</f>
        <v>15040904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15</v>
      </c>
      <c r="B5851" s="1">
        <f t="shared" si="274"/>
        <v>4</v>
      </c>
      <c r="C5851" s="1">
        <f>IF(Systematic[[#This Row],[VariableIndex]]&gt;1,C5850,IF(C5850+1=StepsPerSubsample,0,C5850+1))</f>
        <v>9</v>
      </c>
      <c r="D5851" s="1">
        <f t="shared" si="275"/>
        <v>5</v>
      </c>
      <c r="E5851" s="1" t="str">
        <f>INDEX(Protocol[Mark],MATCH(C5851,Protocol[Step],0))</f>
        <v>9U</v>
      </c>
      <c r="F5851" s="151" t="str">
        <f>INDEX(Variables[Variable],MATCH(Systematic[[#This Row],[VariableIndex]],Variables[Index],0))</f>
        <v>Specific flux (mt)</v>
      </c>
      <c r="G5851" s="134">
        <f>Systematic[[#This Row],[Sample]]*1000000+Systematic[[#This Row],[SubSample]]*10000+Systematic[[#This Row],[VariableIndex]]</f>
        <v>15040005</v>
      </c>
      <c r="H5851" s="134">
        <f>Systematic[[#This Row],[SampleVariableLabel]]+100*Systematic[[#This Row],[State]]</f>
        <v>15040905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15</v>
      </c>
      <c r="B5852" s="1">
        <f t="shared" si="274"/>
        <v>4</v>
      </c>
      <c r="C5852" s="1">
        <f>IF(Systematic[[#This Row],[VariableIndex]]&gt;1,C5851,IF(C5851+1=StepsPerSubsample,0,C5851+1))</f>
        <v>9</v>
      </c>
      <c r="D5852" s="1">
        <f t="shared" si="275"/>
        <v>6</v>
      </c>
      <c r="E5852" s="1" t="str">
        <f>INDEX(Protocol[Mark],MATCH(C5852,Protocol[Step],0))</f>
        <v>9U</v>
      </c>
      <c r="F5852" s="151" t="str">
        <f>INDEX(Variables[Variable],MATCH(Systematic[[#This Row],[VariableIndex]],Variables[Index],0))</f>
        <v>FCR (mt: ROX-corr.)</v>
      </c>
      <c r="G5852" s="134">
        <f>Systematic[[#This Row],[Sample]]*1000000+Systematic[[#This Row],[SubSample]]*10000+Systematic[[#This Row],[VariableIndex]]</f>
        <v>15040006</v>
      </c>
      <c r="H5852" s="134">
        <f>Systematic[[#This Row],[SampleVariableLabel]]+100*Systematic[[#This Row],[State]]</f>
        <v>15040906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15</v>
      </c>
      <c r="B5853" s="1">
        <f t="shared" si="274"/>
        <v>4</v>
      </c>
      <c r="C5853" s="1">
        <f>IF(Systematic[[#This Row],[VariableIndex]]&gt;1,C5852,IF(C5852+1=StepsPerSubsample,0,C5852+1))</f>
        <v>9</v>
      </c>
      <c r="D5853" s="1">
        <f t="shared" si="275"/>
        <v>7</v>
      </c>
      <c r="E5853" s="1" t="str">
        <f>INDEX(Protocol[Mark],MATCH(C5853,Protocol[Step],0))</f>
        <v>9U</v>
      </c>
      <c r="F5853" s="151" t="str">
        <f>INDEX(Variables[Variable],MATCH(Systematic[[#This Row],[VariableIndex]],Variables[Index],0))</f>
        <v>FCR (mt: ROX-corr.)</v>
      </c>
      <c r="G5853" s="134">
        <f>Systematic[[#This Row],[Sample]]*1000000+Systematic[[#This Row],[SubSample]]*10000+Systematic[[#This Row],[VariableIndex]]</f>
        <v>15040007</v>
      </c>
      <c r="H5853" s="134">
        <f>Systematic[[#This Row],[SampleVariableLabel]]+100*Systematic[[#This Row],[State]]</f>
        <v>15040907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15</v>
      </c>
      <c r="B5854" s="1">
        <f t="shared" si="274"/>
        <v>4</v>
      </c>
      <c r="C5854" s="1">
        <f>IF(Systematic[[#This Row],[VariableIndex]]&gt;1,C5853,IF(C5853+1=StepsPerSubsample,0,C5853+1))</f>
        <v>10</v>
      </c>
      <c r="D5854" s="1">
        <f t="shared" si="275"/>
        <v>1</v>
      </c>
      <c r="E5854" s="1" t="str">
        <f>INDEX(Protocol[Mark],MATCH(C5854,Protocol[Step],0))</f>
        <v>9c</v>
      </c>
      <c r="F5854" s="151" t="str">
        <f>INDEX(Variables[Variable],MATCH(Systematic[[#This Row],[VariableIndex]],Variables[Index],0))</f>
        <v>O2 concentration</v>
      </c>
      <c r="G5854" s="134">
        <f>Systematic[[#This Row],[Sample]]*1000000+Systematic[[#This Row],[SubSample]]*10000+Systematic[[#This Row],[VariableIndex]]</f>
        <v>15040001</v>
      </c>
      <c r="H5854" s="134">
        <f>Systematic[[#This Row],[SampleVariableLabel]]+100*Systematic[[#This Row],[State]]</f>
        <v>15041001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15</v>
      </c>
      <c r="B5855" s="1">
        <f t="shared" si="274"/>
        <v>4</v>
      </c>
      <c r="C5855" s="1">
        <f>IF(Systematic[[#This Row],[VariableIndex]]&gt;1,C5854,IF(C5854+1=StepsPerSubsample,0,C5854+1))</f>
        <v>10</v>
      </c>
      <c r="D5855" s="1">
        <f t="shared" si="275"/>
        <v>2</v>
      </c>
      <c r="E5855" s="1" t="str">
        <f>INDEX(Protocol[Mark],MATCH(C5855,Protocol[Step],0))</f>
        <v>9c</v>
      </c>
      <c r="F5855" s="151" t="str">
        <f>INDEX(Variables[Variable],MATCH(Systematic[[#This Row],[VariableIndex]],Variables[Index],0))</f>
        <v>O2 flux per volume</v>
      </c>
      <c r="G5855" s="134">
        <f>Systematic[[#This Row],[Sample]]*1000000+Systematic[[#This Row],[SubSample]]*10000+Systematic[[#This Row],[VariableIndex]]</f>
        <v>15040002</v>
      </c>
      <c r="H5855" s="134">
        <f>Systematic[[#This Row],[SampleVariableLabel]]+100*Systematic[[#This Row],[State]]</f>
        <v>15041002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15</v>
      </c>
      <c r="B5856" s="1">
        <f t="shared" si="274"/>
        <v>4</v>
      </c>
      <c r="C5856" s="1">
        <f>IF(Systematic[[#This Row],[VariableIndex]]&gt;1,C5855,IF(C5855+1=StepsPerSubsample,0,C5855+1))</f>
        <v>10</v>
      </c>
      <c r="D5856" s="1">
        <f t="shared" si="275"/>
        <v>3</v>
      </c>
      <c r="E5856" s="1" t="str">
        <f>INDEX(Protocol[Mark],MATCH(C5856,Protocol[Step],0))</f>
        <v>9c</v>
      </c>
      <c r="F5856" s="151" t="str">
        <f>INDEX(Variables[Variable],MATCH(Systematic[[#This Row],[VariableIndex]],Variables[Index],0))</f>
        <v>Specific flux</v>
      </c>
      <c r="G5856" s="134">
        <f>Systematic[[#This Row],[Sample]]*1000000+Systematic[[#This Row],[SubSample]]*10000+Systematic[[#This Row],[VariableIndex]]</f>
        <v>15040003</v>
      </c>
      <c r="H5856" s="134">
        <f>Systematic[[#This Row],[SampleVariableLabel]]+100*Systematic[[#This Row],[State]]</f>
        <v>15041003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15</v>
      </c>
      <c r="B5857" s="1">
        <f t="shared" si="274"/>
        <v>4</v>
      </c>
      <c r="C5857" s="1">
        <f>IF(Systematic[[#This Row],[VariableIndex]]&gt;1,C5856,IF(C5856+1=StepsPerSubsample,0,C5856+1))</f>
        <v>10</v>
      </c>
      <c r="D5857" s="1">
        <f t="shared" si="275"/>
        <v>4</v>
      </c>
      <c r="E5857" s="1" t="str">
        <f>INDEX(Protocol[Mark],MATCH(C5857,Protocol[Step],0))</f>
        <v>9c</v>
      </c>
      <c r="F5857" s="151" t="str">
        <f>INDEX(Variables[Variable],MATCH(Systematic[[#This Row],[VariableIndex]],Variables[Index],0))</f>
        <v>Flux control ratio</v>
      </c>
      <c r="G5857" s="134">
        <f>Systematic[[#This Row],[Sample]]*1000000+Systematic[[#This Row],[SubSample]]*10000+Systematic[[#This Row],[VariableIndex]]</f>
        <v>15040004</v>
      </c>
      <c r="H5857" s="134">
        <f>Systematic[[#This Row],[SampleVariableLabel]]+100*Systematic[[#This Row],[State]]</f>
        <v>15041004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15</v>
      </c>
      <c r="B5858" s="1">
        <f t="shared" si="274"/>
        <v>4</v>
      </c>
      <c r="C5858" s="1">
        <f>IF(Systematic[[#This Row],[VariableIndex]]&gt;1,C5857,IF(C5857+1=StepsPerSubsample,0,C5857+1))</f>
        <v>10</v>
      </c>
      <c r="D5858" s="1">
        <f t="shared" si="275"/>
        <v>5</v>
      </c>
      <c r="E5858" s="1" t="str">
        <f>INDEX(Protocol[Mark],MATCH(C5858,Protocol[Step],0))</f>
        <v>9c</v>
      </c>
      <c r="F5858" s="151" t="str">
        <f>INDEX(Variables[Variable],MATCH(Systematic[[#This Row],[VariableIndex]],Variables[Index],0))</f>
        <v>Specific flux (mt)</v>
      </c>
      <c r="G5858" s="134">
        <f>Systematic[[#This Row],[Sample]]*1000000+Systematic[[#This Row],[SubSample]]*10000+Systematic[[#This Row],[VariableIndex]]</f>
        <v>15040005</v>
      </c>
      <c r="H5858" s="134">
        <f>Systematic[[#This Row],[SampleVariableLabel]]+100*Systematic[[#This Row],[State]]</f>
        <v>15041005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15</v>
      </c>
      <c r="B5859" s="1">
        <f t="shared" si="274"/>
        <v>4</v>
      </c>
      <c r="C5859" s="1">
        <f>IF(Systematic[[#This Row],[VariableIndex]]&gt;1,C5858,IF(C5858+1=StepsPerSubsample,0,C5858+1))</f>
        <v>10</v>
      </c>
      <c r="D5859" s="1">
        <f t="shared" si="275"/>
        <v>6</v>
      </c>
      <c r="E5859" s="1" t="str">
        <f>INDEX(Protocol[Mark],MATCH(C5859,Protocol[Step],0))</f>
        <v>9c</v>
      </c>
      <c r="F5859" s="151" t="str">
        <f>INDEX(Variables[Variable],MATCH(Systematic[[#This Row],[VariableIndex]],Variables[Index],0))</f>
        <v>FCR (mt: ROX-corr.)</v>
      </c>
      <c r="G5859" s="134">
        <f>Systematic[[#This Row],[Sample]]*1000000+Systematic[[#This Row],[SubSample]]*10000+Systematic[[#This Row],[VariableIndex]]</f>
        <v>15040006</v>
      </c>
      <c r="H5859" s="134">
        <f>Systematic[[#This Row],[SampleVariableLabel]]+100*Systematic[[#This Row],[State]]</f>
        <v>15041006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15</v>
      </c>
      <c r="B5860" s="1">
        <f t="shared" si="274"/>
        <v>4</v>
      </c>
      <c r="C5860" s="1">
        <f>IF(Systematic[[#This Row],[VariableIndex]]&gt;1,C5859,IF(C5859+1=StepsPerSubsample,0,C5859+1))</f>
        <v>10</v>
      </c>
      <c r="D5860" s="1">
        <f t="shared" si="275"/>
        <v>7</v>
      </c>
      <c r="E5860" s="1" t="str">
        <f>INDEX(Protocol[Mark],MATCH(C5860,Protocol[Step],0))</f>
        <v>9c</v>
      </c>
      <c r="F5860" s="151" t="str">
        <f>INDEX(Variables[Variable],MATCH(Systematic[[#This Row],[VariableIndex]],Variables[Index],0))</f>
        <v>FCR (mt: ROX-corr.)</v>
      </c>
      <c r="G5860" s="134">
        <f>Systematic[[#This Row],[Sample]]*1000000+Systematic[[#This Row],[SubSample]]*10000+Systematic[[#This Row],[VariableIndex]]</f>
        <v>15040007</v>
      </c>
      <c r="H5860" s="134">
        <f>Systematic[[#This Row],[SampleVariableLabel]]+100*Systematic[[#This Row],[State]]</f>
        <v>15041007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15</v>
      </c>
      <c r="B5861" s="1">
        <f t="shared" si="274"/>
        <v>4</v>
      </c>
      <c r="C5861" s="1">
        <f>IF(Systematic[[#This Row],[VariableIndex]]&gt;1,C5860,IF(C5860+1=StepsPerSubsample,0,C5860+1))</f>
        <v>11</v>
      </c>
      <c r="D5861" s="1">
        <f t="shared" si="275"/>
        <v>1</v>
      </c>
      <c r="E5861" s="1" t="str">
        <f>INDEX(Protocol[Mark],MATCH(C5861,Protocol[Step],0))</f>
        <v>10Ama</v>
      </c>
      <c r="F5861" s="151" t="str">
        <f>INDEX(Variables[Variable],MATCH(Systematic[[#This Row],[VariableIndex]],Variables[Index],0))</f>
        <v>O2 concentration</v>
      </c>
      <c r="G5861" s="134">
        <f>Systematic[[#This Row],[Sample]]*1000000+Systematic[[#This Row],[SubSample]]*10000+Systematic[[#This Row],[VariableIndex]]</f>
        <v>15040001</v>
      </c>
      <c r="H5861" s="134">
        <f>Systematic[[#This Row],[SampleVariableLabel]]+100*Systematic[[#This Row],[State]]</f>
        <v>15041101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15</v>
      </c>
      <c r="B5862" s="1">
        <f t="shared" si="274"/>
        <v>4</v>
      </c>
      <c r="C5862" s="1">
        <f>IF(Systematic[[#This Row],[VariableIndex]]&gt;1,C5861,IF(C5861+1=StepsPerSubsample,0,C5861+1))</f>
        <v>11</v>
      </c>
      <c r="D5862" s="1">
        <f t="shared" si="275"/>
        <v>2</v>
      </c>
      <c r="E5862" s="1" t="str">
        <f>INDEX(Protocol[Mark],MATCH(C5862,Protocol[Step],0))</f>
        <v>10Ama</v>
      </c>
      <c r="F5862" s="151" t="str">
        <f>INDEX(Variables[Variable],MATCH(Systematic[[#This Row],[VariableIndex]],Variables[Index],0))</f>
        <v>O2 flux per volume</v>
      </c>
      <c r="G5862" s="134">
        <f>Systematic[[#This Row],[Sample]]*1000000+Systematic[[#This Row],[SubSample]]*10000+Systematic[[#This Row],[VariableIndex]]</f>
        <v>15040002</v>
      </c>
      <c r="H5862" s="134">
        <f>Systematic[[#This Row],[SampleVariableLabel]]+100*Systematic[[#This Row],[State]]</f>
        <v>15041102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15</v>
      </c>
      <c r="B5863" s="1">
        <f t="shared" si="274"/>
        <v>4</v>
      </c>
      <c r="C5863" s="1">
        <f>IF(Systematic[[#This Row],[VariableIndex]]&gt;1,C5862,IF(C5862+1=StepsPerSubsample,0,C5862+1))</f>
        <v>11</v>
      </c>
      <c r="D5863" s="1">
        <f t="shared" si="275"/>
        <v>3</v>
      </c>
      <c r="E5863" s="1" t="str">
        <f>INDEX(Protocol[Mark],MATCH(C5863,Protocol[Step],0))</f>
        <v>10Ama</v>
      </c>
      <c r="F5863" s="151" t="str">
        <f>INDEX(Variables[Variable],MATCH(Systematic[[#This Row],[VariableIndex]],Variables[Index],0))</f>
        <v>Specific flux</v>
      </c>
      <c r="G5863" s="134">
        <f>Systematic[[#This Row],[Sample]]*1000000+Systematic[[#This Row],[SubSample]]*10000+Systematic[[#This Row],[VariableIndex]]</f>
        <v>15040003</v>
      </c>
      <c r="H5863" s="134">
        <f>Systematic[[#This Row],[SampleVariableLabel]]+100*Systematic[[#This Row],[State]]</f>
        <v>15041103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15</v>
      </c>
      <c r="B5864" s="1">
        <f t="shared" si="274"/>
        <v>4</v>
      </c>
      <c r="C5864" s="1">
        <f>IF(Systematic[[#This Row],[VariableIndex]]&gt;1,C5863,IF(C5863+1=StepsPerSubsample,0,C5863+1))</f>
        <v>11</v>
      </c>
      <c r="D5864" s="1">
        <f t="shared" si="275"/>
        <v>4</v>
      </c>
      <c r="E5864" s="1" t="str">
        <f>INDEX(Protocol[Mark],MATCH(C5864,Protocol[Step],0))</f>
        <v>10Ama</v>
      </c>
      <c r="F5864" s="151" t="str">
        <f>INDEX(Variables[Variable],MATCH(Systematic[[#This Row],[VariableIndex]],Variables[Index],0))</f>
        <v>Flux control ratio</v>
      </c>
      <c r="G5864" s="134">
        <f>Systematic[[#This Row],[Sample]]*1000000+Systematic[[#This Row],[SubSample]]*10000+Systematic[[#This Row],[VariableIndex]]</f>
        <v>15040004</v>
      </c>
      <c r="H5864" s="134">
        <f>Systematic[[#This Row],[SampleVariableLabel]]+100*Systematic[[#This Row],[State]]</f>
        <v>15041104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15</v>
      </c>
      <c r="B5865" s="1">
        <f t="shared" ref="B5865:B5928" si="277">IF(OR(C5865&gt;0,D5865&gt;1),B5864,IF(B5864=SubsamplesPerSample,1,B5864+1))</f>
        <v>4</v>
      </c>
      <c r="C5865" s="1">
        <f>IF(Systematic[[#This Row],[VariableIndex]]&gt;1,C5864,IF(C5864+1=StepsPerSubsample,0,C5864+1))</f>
        <v>11</v>
      </c>
      <c r="D5865" s="1">
        <f t="shared" si="275"/>
        <v>5</v>
      </c>
      <c r="E5865" s="1" t="str">
        <f>INDEX(Protocol[Mark],MATCH(C5865,Protocol[Step],0))</f>
        <v>10Ama</v>
      </c>
      <c r="F5865" s="151" t="str">
        <f>INDEX(Variables[Variable],MATCH(Systematic[[#This Row],[VariableIndex]],Variables[Index],0))</f>
        <v>Specific flux (mt)</v>
      </c>
      <c r="G5865" s="134">
        <f>Systematic[[#This Row],[Sample]]*1000000+Systematic[[#This Row],[SubSample]]*10000+Systematic[[#This Row],[VariableIndex]]</f>
        <v>15040005</v>
      </c>
      <c r="H5865" s="134">
        <f>Systematic[[#This Row],[SampleVariableLabel]]+100*Systematic[[#This Row],[State]]</f>
        <v>15041105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15</v>
      </c>
      <c r="B5866" s="1">
        <f t="shared" si="277"/>
        <v>4</v>
      </c>
      <c r="C5866" s="1">
        <f>IF(Systematic[[#This Row],[VariableIndex]]&gt;1,C5865,IF(C5865+1=StepsPerSubsample,0,C5865+1))</f>
        <v>11</v>
      </c>
      <c r="D5866" s="1">
        <f t="shared" si="275"/>
        <v>6</v>
      </c>
      <c r="E5866" s="1" t="str">
        <f>INDEX(Protocol[Mark],MATCH(C5866,Protocol[Step],0))</f>
        <v>10Ama</v>
      </c>
      <c r="F5866" s="151" t="str">
        <f>INDEX(Variables[Variable],MATCH(Systematic[[#This Row],[VariableIndex]],Variables[Index],0))</f>
        <v>FCR (mt: ROX-corr.)</v>
      </c>
      <c r="G5866" s="134">
        <f>Systematic[[#This Row],[Sample]]*1000000+Systematic[[#This Row],[SubSample]]*10000+Systematic[[#This Row],[VariableIndex]]</f>
        <v>15040006</v>
      </c>
      <c r="H5866" s="134">
        <f>Systematic[[#This Row],[SampleVariableLabel]]+100*Systematic[[#This Row],[State]]</f>
        <v>15041106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15</v>
      </c>
      <c r="B5867" s="1">
        <f t="shared" si="277"/>
        <v>4</v>
      </c>
      <c r="C5867" s="1">
        <f>IF(Systematic[[#This Row],[VariableIndex]]&gt;1,C5866,IF(C5866+1=StepsPerSubsample,0,C5866+1))</f>
        <v>11</v>
      </c>
      <c r="D5867" s="1">
        <f t="shared" si="275"/>
        <v>7</v>
      </c>
      <c r="E5867" s="1" t="str">
        <f>INDEX(Protocol[Mark],MATCH(C5867,Protocol[Step],0))</f>
        <v>10Ama</v>
      </c>
      <c r="F5867" s="151" t="str">
        <f>INDEX(Variables[Variable],MATCH(Systematic[[#This Row],[VariableIndex]],Variables[Index],0))</f>
        <v>FCR (mt: ROX-corr.)</v>
      </c>
      <c r="G5867" s="134">
        <f>Systematic[[#This Row],[Sample]]*1000000+Systematic[[#This Row],[SubSample]]*10000+Systematic[[#This Row],[VariableIndex]]</f>
        <v>15040007</v>
      </c>
      <c r="H5867" s="134">
        <f>Systematic[[#This Row],[SampleVariableLabel]]+100*Systematic[[#This Row],[State]]</f>
        <v>15041107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15</v>
      </c>
      <c r="B5868" s="1">
        <f t="shared" si="277"/>
        <v>4</v>
      </c>
      <c r="C5868" s="1">
        <f>IF(Systematic[[#This Row],[VariableIndex]]&gt;1,C5867,IF(C5867+1=StepsPerSubsample,0,C5867+1))</f>
        <v>12</v>
      </c>
      <c r="D5868" s="1">
        <f t="shared" si="275"/>
        <v>1</v>
      </c>
      <c r="E5868" s="1" t="str">
        <f>INDEX(Protocol[Mark],MATCH(C5868,Protocol[Step],0))</f>
        <v>11AsTm</v>
      </c>
      <c r="F5868" s="151" t="str">
        <f>INDEX(Variables[Variable],MATCH(Systematic[[#This Row],[VariableIndex]],Variables[Index],0))</f>
        <v>O2 concentration</v>
      </c>
      <c r="G5868" s="134">
        <f>Systematic[[#This Row],[Sample]]*1000000+Systematic[[#This Row],[SubSample]]*10000+Systematic[[#This Row],[VariableIndex]]</f>
        <v>15040001</v>
      </c>
      <c r="H5868" s="134">
        <f>Systematic[[#This Row],[SampleVariableLabel]]+100*Systematic[[#This Row],[State]]</f>
        <v>15041201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15</v>
      </c>
      <c r="B5869" s="1">
        <f t="shared" si="277"/>
        <v>4</v>
      </c>
      <c r="C5869" s="1">
        <f>IF(Systematic[[#This Row],[VariableIndex]]&gt;1,C5868,IF(C5868+1=StepsPerSubsample,0,C5868+1))</f>
        <v>12</v>
      </c>
      <c r="D5869" s="1">
        <f t="shared" si="275"/>
        <v>2</v>
      </c>
      <c r="E5869" s="1" t="str">
        <f>INDEX(Protocol[Mark],MATCH(C5869,Protocol[Step],0))</f>
        <v>11AsTm</v>
      </c>
      <c r="F5869" s="151" t="str">
        <f>INDEX(Variables[Variable],MATCH(Systematic[[#This Row],[VariableIndex]],Variables[Index],0))</f>
        <v>O2 flux per volume</v>
      </c>
      <c r="G5869" s="134">
        <f>Systematic[[#This Row],[Sample]]*1000000+Systematic[[#This Row],[SubSample]]*10000+Systematic[[#This Row],[VariableIndex]]</f>
        <v>15040002</v>
      </c>
      <c r="H5869" s="134">
        <f>Systematic[[#This Row],[SampleVariableLabel]]+100*Systematic[[#This Row],[State]]</f>
        <v>15041202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15</v>
      </c>
      <c r="B5870" s="1">
        <f t="shared" si="277"/>
        <v>4</v>
      </c>
      <c r="C5870" s="1">
        <f>IF(Systematic[[#This Row],[VariableIndex]]&gt;1,C5869,IF(C5869+1=StepsPerSubsample,0,C5869+1))</f>
        <v>12</v>
      </c>
      <c r="D5870" s="1">
        <f t="shared" si="275"/>
        <v>3</v>
      </c>
      <c r="E5870" s="1" t="str">
        <f>INDEX(Protocol[Mark],MATCH(C5870,Protocol[Step],0))</f>
        <v>11AsTm</v>
      </c>
      <c r="F5870" s="151" t="str">
        <f>INDEX(Variables[Variable],MATCH(Systematic[[#This Row],[VariableIndex]],Variables[Index],0))</f>
        <v>Specific flux</v>
      </c>
      <c r="G5870" s="134">
        <f>Systematic[[#This Row],[Sample]]*1000000+Systematic[[#This Row],[SubSample]]*10000+Systematic[[#This Row],[VariableIndex]]</f>
        <v>15040003</v>
      </c>
      <c r="H5870" s="134">
        <f>Systematic[[#This Row],[SampleVariableLabel]]+100*Systematic[[#This Row],[State]]</f>
        <v>15041203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15</v>
      </c>
      <c r="B5871" s="1">
        <f t="shared" si="277"/>
        <v>4</v>
      </c>
      <c r="C5871" s="1">
        <f>IF(Systematic[[#This Row],[VariableIndex]]&gt;1,C5870,IF(C5870+1=StepsPerSubsample,0,C5870+1))</f>
        <v>12</v>
      </c>
      <c r="D5871" s="1">
        <f t="shared" si="275"/>
        <v>4</v>
      </c>
      <c r="E5871" s="1" t="str">
        <f>INDEX(Protocol[Mark],MATCH(C5871,Protocol[Step],0))</f>
        <v>11AsTm</v>
      </c>
      <c r="F5871" s="151" t="str">
        <f>INDEX(Variables[Variable],MATCH(Systematic[[#This Row],[VariableIndex]],Variables[Index],0))</f>
        <v>Flux control ratio</v>
      </c>
      <c r="G5871" s="134">
        <f>Systematic[[#This Row],[Sample]]*1000000+Systematic[[#This Row],[SubSample]]*10000+Systematic[[#This Row],[VariableIndex]]</f>
        <v>15040004</v>
      </c>
      <c r="H5871" s="134">
        <f>Systematic[[#This Row],[SampleVariableLabel]]+100*Systematic[[#This Row],[State]]</f>
        <v>15041204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15</v>
      </c>
      <c r="B5872" s="1">
        <f t="shared" si="277"/>
        <v>4</v>
      </c>
      <c r="C5872" s="1">
        <f>IF(Systematic[[#This Row],[VariableIndex]]&gt;1,C5871,IF(C5871+1=StepsPerSubsample,0,C5871+1))</f>
        <v>12</v>
      </c>
      <c r="D5872" s="1">
        <f t="shared" si="275"/>
        <v>5</v>
      </c>
      <c r="E5872" s="1" t="str">
        <f>INDEX(Protocol[Mark],MATCH(C5872,Protocol[Step],0))</f>
        <v>11AsTm</v>
      </c>
      <c r="F5872" s="151" t="str">
        <f>INDEX(Variables[Variable],MATCH(Systematic[[#This Row],[VariableIndex]],Variables[Index],0))</f>
        <v>Specific flux (mt)</v>
      </c>
      <c r="G5872" s="134">
        <f>Systematic[[#This Row],[Sample]]*1000000+Systematic[[#This Row],[SubSample]]*10000+Systematic[[#This Row],[VariableIndex]]</f>
        <v>15040005</v>
      </c>
      <c r="H5872" s="134">
        <f>Systematic[[#This Row],[SampleVariableLabel]]+100*Systematic[[#This Row],[State]]</f>
        <v>15041205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15</v>
      </c>
      <c r="B5873" s="1">
        <f t="shared" si="277"/>
        <v>4</v>
      </c>
      <c r="C5873" s="1">
        <f>IF(Systematic[[#This Row],[VariableIndex]]&gt;1,C5872,IF(C5872+1=StepsPerSubsample,0,C5872+1))</f>
        <v>12</v>
      </c>
      <c r="D5873" s="1">
        <f t="shared" si="275"/>
        <v>6</v>
      </c>
      <c r="E5873" s="1" t="str">
        <f>INDEX(Protocol[Mark],MATCH(C5873,Protocol[Step],0))</f>
        <v>11AsTm</v>
      </c>
      <c r="F5873" s="151" t="str">
        <f>INDEX(Variables[Variable],MATCH(Systematic[[#This Row],[VariableIndex]],Variables[Index],0))</f>
        <v>FCR (mt: ROX-corr.)</v>
      </c>
      <c r="G5873" s="134">
        <f>Systematic[[#This Row],[Sample]]*1000000+Systematic[[#This Row],[SubSample]]*10000+Systematic[[#This Row],[VariableIndex]]</f>
        <v>15040006</v>
      </c>
      <c r="H5873" s="134">
        <f>Systematic[[#This Row],[SampleVariableLabel]]+100*Systematic[[#This Row],[State]]</f>
        <v>15041206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15</v>
      </c>
      <c r="B5874" s="1">
        <f t="shared" si="277"/>
        <v>4</v>
      </c>
      <c r="C5874" s="1">
        <f>IF(Systematic[[#This Row],[VariableIndex]]&gt;1,C5873,IF(C5873+1=StepsPerSubsample,0,C5873+1))</f>
        <v>12</v>
      </c>
      <c r="D5874" s="1">
        <f t="shared" si="275"/>
        <v>7</v>
      </c>
      <c r="E5874" s="1" t="str">
        <f>INDEX(Protocol[Mark],MATCH(C5874,Protocol[Step],0))</f>
        <v>11AsTm</v>
      </c>
      <c r="F5874" s="151" t="str">
        <f>INDEX(Variables[Variable],MATCH(Systematic[[#This Row],[VariableIndex]],Variables[Index],0))</f>
        <v>FCR (mt: ROX-corr.)</v>
      </c>
      <c r="G5874" s="134">
        <f>Systematic[[#This Row],[Sample]]*1000000+Systematic[[#This Row],[SubSample]]*10000+Systematic[[#This Row],[VariableIndex]]</f>
        <v>15040007</v>
      </c>
      <c r="H5874" s="134">
        <f>Systematic[[#This Row],[SampleVariableLabel]]+100*Systematic[[#This Row],[State]]</f>
        <v>15041207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15</v>
      </c>
      <c r="B5875" s="1">
        <f t="shared" si="277"/>
        <v>4</v>
      </c>
      <c r="C5875" s="1">
        <f>IF(Systematic[[#This Row],[VariableIndex]]&gt;1,C5874,IF(C5874+1=StepsPerSubsample,0,C5874+1))</f>
        <v>13</v>
      </c>
      <c r="D5875" s="1">
        <f t="shared" si="275"/>
        <v>1</v>
      </c>
      <c r="E5875" s="1" t="str">
        <f>INDEX(Protocol[Mark],MATCH(C5875,Protocol[Step],0))</f>
        <v>12Azd</v>
      </c>
      <c r="F5875" s="151" t="str">
        <f>INDEX(Variables[Variable],MATCH(Systematic[[#This Row],[VariableIndex]],Variables[Index],0))</f>
        <v>O2 concentration</v>
      </c>
      <c r="G5875" s="134">
        <f>Systematic[[#This Row],[Sample]]*1000000+Systematic[[#This Row],[SubSample]]*10000+Systematic[[#This Row],[VariableIndex]]</f>
        <v>15040001</v>
      </c>
      <c r="H5875" s="134">
        <f>Systematic[[#This Row],[SampleVariableLabel]]+100*Systematic[[#This Row],[State]]</f>
        <v>15041301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15</v>
      </c>
      <c r="B5876" s="1">
        <f t="shared" si="277"/>
        <v>4</v>
      </c>
      <c r="C5876" s="1">
        <f>IF(Systematic[[#This Row],[VariableIndex]]&gt;1,C5875,IF(C5875+1=StepsPerSubsample,0,C5875+1))</f>
        <v>13</v>
      </c>
      <c r="D5876" s="1">
        <f t="shared" si="275"/>
        <v>2</v>
      </c>
      <c r="E5876" s="1" t="str">
        <f>INDEX(Protocol[Mark],MATCH(C5876,Protocol[Step],0))</f>
        <v>12Azd</v>
      </c>
      <c r="F5876" s="151" t="str">
        <f>INDEX(Variables[Variable],MATCH(Systematic[[#This Row],[VariableIndex]],Variables[Index],0))</f>
        <v>O2 flux per volume</v>
      </c>
      <c r="G5876" s="134">
        <f>Systematic[[#This Row],[Sample]]*1000000+Systematic[[#This Row],[SubSample]]*10000+Systematic[[#This Row],[VariableIndex]]</f>
        <v>15040002</v>
      </c>
      <c r="H5876" s="134">
        <f>Systematic[[#This Row],[SampleVariableLabel]]+100*Systematic[[#This Row],[State]]</f>
        <v>15041302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15</v>
      </c>
      <c r="B5877" s="1">
        <f t="shared" si="277"/>
        <v>4</v>
      </c>
      <c r="C5877" s="1">
        <f>IF(Systematic[[#This Row],[VariableIndex]]&gt;1,C5876,IF(C5876+1=StepsPerSubsample,0,C5876+1))</f>
        <v>13</v>
      </c>
      <c r="D5877" s="1">
        <f t="shared" si="275"/>
        <v>3</v>
      </c>
      <c r="E5877" s="1" t="str">
        <f>INDEX(Protocol[Mark],MATCH(C5877,Protocol[Step],0))</f>
        <v>12Azd</v>
      </c>
      <c r="F5877" s="151" t="str">
        <f>INDEX(Variables[Variable],MATCH(Systematic[[#This Row],[VariableIndex]],Variables[Index],0))</f>
        <v>Specific flux</v>
      </c>
      <c r="G5877" s="134">
        <f>Systematic[[#This Row],[Sample]]*1000000+Systematic[[#This Row],[SubSample]]*10000+Systematic[[#This Row],[VariableIndex]]</f>
        <v>15040003</v>
      </c>
      <c r="H5877" s="134">
        <f>Systematic[[#This Row],[SampleVariableLabel]]+100*Systematic[[#This Row],[State]]</f>
        <v>15041303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15</v>
      </c>
      <c r="B5878" s="1">
        <f t="shared" si="277"/>
        <v>4</v>
      </c>
      <c r="C5878" s="1">
        <f>IF(Systematic[[#This Row],[VariableIndex]]&gt;1,C5877,IF(C5877+1=StepsPerSubsample,0,C5877+1))</f>
        <v>13</v>
      </c>
      <c r="D5878" s="1">
        <f t="shared" si="275"/>
        <v>4</v>
      </c>
      <c r="E5878" s="1" t="str">
        <f>INDEX(Protocol[Mark],MATCH(C5878,Protocol[Step],0))</f>
        <v>12Azd</v>
      </c>
      <c r="F5878" s="151" t="str">
        <f>INDEX(Variables[Variable],MATCH(Systematic[[#This Row],[VariableIndex]],Variables[Index],0))</f>
        <v>Flux control ratio</v>
      </c>
      <c r="G5878" s="134">
        <f>Systematic[[#This Row],[Sample]]*1000000+Systematic[[#This Row],[SubSample]]*10000+Systematic[[#This Row],[VariableIndex]]</f>
        <v>15040004</v>
      </c>
      <c r="H5878" s="134">
        <f>Systematic[[#This Row],[SampleVariableLabel]]+100*Systematic[[#This Row],[State]]</f>
        <v>15041304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15</v>
      </c>
      <c r="B5879" s="1">
        <f t="shared" si="277"/>
        <v>4</v>
      </c>
      <c r="C5879" s="1">
        <f>IF(Systematic[[#This Row],[VariableIndex]]&gt;1,C5878,IF(C5878+1=StepsPerSubsample,0,C5878+1))</f>
        <v>13</v>
      </c>
      <c r="D5879" s="1">
        <f t="shared" si="275"/>
        <v>5</v>
      </c>
      <c r="E5879" s="1" t="str">
        <f>INDEX(Protocol[Mark],MATCH(C5879,Protocol[Step],0))</f>
        <v>12Azd</v>
      </c>
      <c r="F5879" s="151" t="str">
        <f>INDEX(Variables[Variable],MATCH(Systematic[[#This Row],[VariableIndex]],Variables[Index],0))</f>
        <v>Specific flux (mt)</v>
      </c>
      <c r="G5879" s="134">
        <f>Systematic[[#This Row],[Sample]]*1000000+Systematic[[#This Row],[SubSample]]*10000+Systematic[[#This Row],[VariableIndex]]</f>
        <v>15040005</v>
      </c>
      <c r="H5879" s="134">
        <f>Systematic[[#This Row],[SampleVariableLabel]]+100*Systematic[[#This Row],[State]]</f>
        <v>15041305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15</v>
      </c>
      <c r="B5880" s="1">
        <f t="shared" si="277"/>
        <v>4</v>
      </c>
      <c r="C5880" s="1">
        <f>IF(Systematic[[#This Row],[VariableIndex]]&gt;1,C5879,IF(C5879+1=StepsPerSubsample,0,C5879+1))</f>
        <v>13</v>
      </c>
      <c r="D5880" s="1">
        <f t="shared" si="275"/>
        <v>6</v>
      </c>
      <c r="E5880" s="1" t="str">
        <f>INDEX(Protocol[Mark],MATCH(C5880,Protocol[Step],0))</f>
        <v>12Azd</v>
      </c>
      <c r="F5880" s="151" t="str">
        <f>INDEX(Variables[Variable],MATCH(Systematic[[#This Row],[VariableIndex]],Variables[Index],0))</f>
        <v>FCR (mt: ROX-corr.)</v>
      </c>
      <c r="G5880" s="134">
        <f>Systematic[[#This Row],[Sample]]*1000000+Systematic[[#This Row],[SubSample]]*10000+Systematic[[#This Row],[VariableIndex]]</f>
        <v>15040006</v>
      </c>
      <c r="H5880" s="134">
        <f>Systematic[[#This Row],[SampleVariableLabel]]+100*Systematic[[#This Row],[State]]</f>
        <v>15041306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15</v>
      </c>
      <c r="B5881" s="1">
        <f t="shared" si="277"/>
        <v>4</v>
      </c>
      <c r="C5881" s="1">
        <f>IF(Systematic[[#This Row],[VariableIndex]]&gt;1,C5880,IF(C5880+1=StepsPerSubsample,0,C5880+1))</f>
        <v>13</v>
      </c>
      <c r="D5881" s="1">
        <f t="shared" si="275"/>
        <v>7</v>
      </c>
      <c r="E5881" s="1" t="str">
        <f>INDEX(Protocol[Mark],MATCH(C5881,Protocol[Step],0))</f>
        <v>12Azd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15040007</v>
      </c>
      <c r="H5881" s="134">
        <f>Systematic[[#This Row],[SampleVariableLabel]]+100*Systematic[[#This Row],[State]]</f>
        <v>15041307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16</v>
      </c>
      <c r="B5882" s="1">
        <f t="shared" si="277"/>
        <v>1</v>
      </c>
      <c r="C5882" s="1">
        <f>IF(Systematic[[#This Row],[VariableIndex]]&gt;1,C5881,IF(C5881+1=StepsPerSubsample,0,C5881+1))</f>
        <v>0</v>
      </c>
      <c r="D5882" s="1">
        <f t="shared" si="275"/>
        <v>1</v>
      </c>
      <c r="E5882" s="1" t="str">
        <f>INDEX(Protocol[Mark],MATCH(C5882,Protocol[Step],0))</f>
        <v>1ce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16010001</v>
      </c>
      <c r="H5882" s="134">
        <f>Systematic[[#This Row],[SampleVariableLabel]]+100*Systematic[[#This Row],[State]]</f>
        <v>16010001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16</v>
      </c>
      <c r="B5883" s="1">
        <f t="shared" si="277"/>
        <v>1</v>
      </c>
      <c r="C5883" s="1">
        <f>IF(Systematic[[#This Row],[VariableIndex]]&gt;1,C5882,IF(C5882+1=StepsPerSubsample,0,C5882+1))</f>
        <v>0</v>
      </c>
      <c r="D5883" s="1">
        <f t="shared" si="275"/>
        <v>2</v>
      </c>
      <c r="E5883" s="1" t="str">
        <f>INDEX(Protocol[Mark],MATCH(C5883,Protocol[Step],0))</f>
        <v>1ce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16010002</v>
      </c>
      <c r="H5883" s="134">
        <f>Systematic[[#This Row],[SampleVariableLabel]]+100*Systematic[[#This Row],[State]]</f>
        <v>16010002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16</v>
      </c>
      <c r="B5884" s="1">
        <f t="shared" si="277"/>
        <v>1</v>
      </c>
      <c r="C5884" s="1">
        <f>IF(Systematic[[#This Row],[VariableIndex]]&gt;1,C5883,IF(C5883+1=StepsPerSubsample,0,C5883+1))</f>
        <v>0</v>
      </c>
      <c r="D5884" s="1">
        <f t="shared" si="275"/>
        <v>3</v>
      </c>
      <c r="E5884" s="1" t="str">
        <f>INDEX(Protocol[Mark],MATCH(C5884,Protocol[Step],0))</f>
        <v>1ce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16010003</v>
      </c>
      <c r="H5884" s="134">
        <f>Systematic[[#This Row],[SampleVariableLabel]]+100*Systematic[[#This Row],[State]]</f>
        <v>16010003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16</v>
      </c>
      <c r="B5885" s="1">
        <f t="shared" si="277"/>
        <v>1</v>
      </c>
      <c r="C5885" s="1">
        <f>IF(Systematic[[#This Row],[VariableIndex]]&gt;1,C5884,IF(C5884+1=StepsPerSubsample,0,C5884+1))</f>
        <v>0</v>
      </c>
      <c r="D5885" s="1">
        <f t="shared" si="275"/>
        <v>4</v>
      </c>
      <c r="E5885" s="1" t="str">
        <f>INDEX(Protocol[Mark],MATCH(C5885,Protocol[Step],0))</f>
        <v>1ce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16010004</v>
      </c>
      <c r="H5885" s="134">
        <f>Systematic[[#This Row],[SampleVariableLabel]]+100*Systematic[[#This Row],[State]]</f>
        <v>16010004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16</v>
      </c>
      <c r="B5886" s="1">
        <f t="shared" si="277"/>
        <v>1</v>
      </c>
      <c r="C5886" s="1">
        <f>IF(Systematic[[#This Row],[VariableIndex]]&gt;1,C5885,IF(C5885+1=StepsPerSubsample,0,C5885+1))</f>
        <v>0</v>
      </c>
      <c r="D5886" s="1">
        <f t="shared" si="275"/>
        <v>5</v>
      </c>
      <c r="E5886" s="1" t="str">
        <f>INDEX(Protocol[Mark],MATCH(C5886,Protocol[Step],0))</f>
        <v>1ce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16010005</v>
      </c>
      <c r="H5886" s="134">
        <f>Systematic[[#This Row],[SampleVariableLabel]]+100*Systematic[[#This Row],[State]]</f>
        <v>16010005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16</v>
      </c>
      <c r="B5887" s="1">
        <f t="shared" si="277"/>
        <v>1</v>
      </c>
      <c r="C5887" s="1">
        <f>IF(Systematic[[#This Row],[VariableIndex]]&gt;1,C5886,IF(C5886+1=StepsPerSubsample,0,C5886+1))</f>
        <v>0</v>
      </c>
      <c r="D5887" s="1">
        <f t="shared" si="275"/>
        <v>6</v>
      </c>
      <c r="E5887" s="1" t="str">
        <f>INDEX(Protocol[Mark],MATCH(C5887,Protocol[Step],0))</f>
        <v>1ce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16010006</v>
      </c>
      <c r="H5887" s="134">
        <f>Systematic[[#This Row],[SampleVariableLabel]]+100*Systematic[[#This Row],[State]]</f>
        <v>16010006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16</v>
      </c>
      <c r="B5888" s="1">
        <f t="shared" si="277"/>
        <v>1</v>
      </c>
      <c r="C5888" s="1">
        <f>IF(Systematic[[#This Row],[VariableIndex]]&gt;1,C5887,IF(C5887+1=StepsPerSubsample,0,C5887+1))</f>
        <v>0</v>
      </c>
      <c r="D5888" s="1">
        <f t="shared" si="275"/>
        <v>7</v>
      </c>
      <c r="E5888" s="1" t="str">
        <f>INDEX(Protocol[Mark],MATCH(C5888,Protocol[Step],0))</f>
        <v>1ce</v>
      </c>
      <c r="F5888" s="151" t="str">
        <f>INDEX(Variables[Variable],MATCH(Systematic[[#This Row],[VariableIndex]],Variables[Index],0))</f>
        <v>FCR (mt: ROX-corr.)</v>
      </c>
      <c r="G5888" s="134">
        <f>Systematic[[#This Row],[Sample]]*1000000+Systematic[[#This Row],[SubSample]]*10000+Systematic[[#This Row],[VariableIndex]]</f>
        <v>16010007</v>
      </c>
      <c r="H5888" s="134">
        <f>Systematic[[#This Row],[SampleVariableLabel]]+100*Systematic[[#This Row],[State]]</f>
        <v>16010007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16</v>
      </c>
      <c r="B5889" s="1">
        <f t="shared" si="277"/>
        <v>1</v>
      </c>
      <c r="C5889" s="1">
        <f>IF(Systematic[[#This Row],[VariableIndex]]&gt;1,C5888,IF(C5888+1=StepsPerSubsample,0,C5888+1))</f>
        <v>1</v>
      </c>
      <c r="D5889" s="1">
        <f t="shared" si="275"/>
        <v>1</v>
      </c>
      <c r="E5889" s="1" t="str">
        <f>INDEX(Protocol[Mark],MATCH(C5889,Protocol[Step],0))</f>
        <v>2P10</v>
      </c>
      <c r="F5889" s="151" t="str">
        <f>INDEX(Variables[Variable],MATCH(Systematic[[#This Row],[VariableIndex]],Variables[Index],0))</f>
        <v>O2 concentration</v>
      </c>
      <c r="G5889" s="134">
        <f>Systematic[[#This Row],[Sample]]*1000000+Systematic[[#This Row],[SubSample]]*10000+Systematic[[#This Row],[VariableIndex]]</f>
        <v>16010001</v>
      </c>
      <c r="H5889" s="134">
        <f>Systematic[[#This Row],[SampleVariableLabel]]+100*Systematic[[#This Row],[State]]</f>
        <v>16010101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16</v>
      </c>
      <c r="B5890" s="1">
        <f t="shared" si="277"/>
        <v>1</v>
      </c>
      <c r="C5890" s="1">
        <f>IF(Systematic[[#This Row],[VariableIndex]]&gt;1,C5889,IF(C5889+1=StepsPerSubsample,0,C5889+1))</f>
        <v>1</v>
      </c>
      <c r="D5890" s="1">
        <f t="shared" si="275"/>
        <v>2</v>
      </c>
      <c r="E5890" s="1" t="str">
        <f>INDEX(Protocol[Mark],MATCH(C5890,Protocol[Step],0))</f>
        <v>2P10</v>
      </c>
      <c r="F5890" s="151" t="str">
        <f>INDEX(Variables[Variable],MATCH(Systematic[[#This Row],[VariableIndex]],Variables[Index],0))</f>
        <v>O2 flux per volume</v>
      </c>
      <c r="G5890" s="134">
        <f>Systematic[[#This Row],[Sample]]*1000000+Systematic[[#This Row],[SubSample]]*10000+Systematic[[#This Row],[VariableIndex]]</f>
        <v>16010002</v>
      </c>
      <c r="H5890" s="134">
        <f>Systematic[[#This Row],[SampleVariableLabel]]+100*Systematic[[#This Row],[State]]</f>
        <v>16010102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16</v>
      </c>
      <c r="B5891" s="1">
        <f t="shared" si="277"/>
        <v>1</v>
      </c>
      <c r="C5891" s="1">
        <f>IF(Systematic[[#This Row],[VariableIndex]]&gt;1,C5890,IF(C5890+1=StepsPerSubsample,0,C5890+1))</f>
        <v>1</v>
      </c>
      <c r="D5891" s="1">
        <f t="shared" ref="D5891:D5954" si="278">IF(D5890=nVariables,1,D5890+1)</f>
        <v>3</v>
      </c>
      <c r="E5891" s="1" t="str">
        <f>INDEX(Protocol[Mark],MATCH(C5891,Protocol[Step],0))</f>
        <v>2P10</v>
      </c>
      <c r="F5891" s="151" t="str">
        <f>INDEX(Variables[Variable],MATCH(Systematic[[#This Row],[VariableIndex]],Variables[Index],0))</f>
        <v>Specific flux</v>
      </c>
      <c r="G5891" s="134">
        <f>Systematic[[#This Row],[Sample]]*1000000+Systematic[[#This Row],[SubSample]]*10000+Systematic[[#This Row],[VariableIndex]]</f>
        <v>16010003</v>
      </c>
      <c r="H5891" s="134">
        <f>Systematic[[#This Row],[SampleVariableLabel]]+100*Systematic[[#This Row],[State]]</f>
        <v>16010103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16</v>
      </c>
      <c r="B5892" s="1">
        <f t="shared" si="277"/>
        <v>1</v>
      </c>
      <c r="C5892" s="1">
        <f>IF(Systematic[[#This Row],[VariableIndex]]&gt;1,C5891,IF(C5891+1=StepsPerSubsample,0,C5891+1))</f>
        <v>1</v>
      </c>
      <c r="D5892" s="1">
        <f t="shared" si="278"/>
        <v>4</v>
      </c>
      <c r="E5892" s="1" t="str">
        <f>INDEX(Protocol[Mark],MATCH(C5892,Protocol[Step],0))</f>
        <v>2P10</v>
      </c>
      <c r="F5892" s="151" t="str">
        <f>INDEX(Variables[Variable],MATCH(Systematic[[#This Row],[VariableIndex]],Variables[Index],0))</f>
        <v>Flux control ratio</v>
      </c>
      <c r="G5892" s="134">
        <f>Systematic[[#This Row],[Sample]]*1000000+Systematic[[#This Row],[SubSample]]*10000+Systematic[[#This Row],[VariableIndex]]</f>
        <v>16010004</v>
      </c>
      <c r="H5892" s="134">
        <f>Systematic[[#This Row],[SampleVariableLabel]]+100*Systematic[[#This Row],[State]]</f>
        <v>16010104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16</v>
      </c>
      <c r="B5893" s="1">
        <f t="shared" si="277"/>
        <v>1</v>
      </c>
      <c r="C5893" s="1">
        <f>IF(Systematic[[#This Row],[VariableIndex]]&gt;1,C5892,IF(C5892+1=StepsPerSubsample,0,C5892+1))</f>
        <v>1</v>
      </c>
      <c r="D5893" s="1">
        <f t="shared" si="278"/>
        <v>5</v>
      </c>
      <c r="E5893" s="1" t="str">
        <f>INDEX(Protocol[Mark],MATCH(C5893,Protocol[Step],0))</f>
        <v>2P10</v>
      </c>
      <c r="F5893" s="151" t="str">
        <f>INDEX(Variables[Variable],MATCH(Systematic[[#This Row],[VariableIndex]],Variables[Index],0))</f>
        <v>Specific flux (mt)</v>
      </c>
      <c r="G5893" s="134">
        <f>Systematic[[#This Row],[Sample]]*1000000+Systematic[[#This Row],[SubSample]]*10000+Systematic[[#This Row],[VariableIndex]]</f>
        <v>16010005</v>
      </c>
      <c r="H5893" s="134">
        <f>Systematic[[#This Row],[SampleVariableLabel]]+100*Systematic[[#This Row],[State]]</f>
        <v>16010105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16</v>
      </c>
      <c r="B5894" s="1">
        <f t="shared" si="277"/>
        <v>1</v>
      </c>
      <c r="C5894" s="1">
        <f>IF(Systematic[[#This Row],[VariableIndex]]&gt;1,C5893,IF(C5893+1=StepsPerSubsample,0,C5893+1))</f>
        <v>1</v>
      </c>
      <c r="D5894" s="1">
        <f t="shared" si="278"/>
        <v>6</v>
      </c>
      <c r="E5894" s="1" t="str">
        <f>INDEX(Protocol[Mark],MATCH(C5894,Protocol[Step],0))</f>
        <v>2P10</v>
      </c>
      <c r="F5894" s="151" t="str">
        <f>INDEX(Variables[Variable],MATCH(Systematic[[#This Row],[VariableIndex]],Variables[Index],0))</f>
        <v>FCR (mt: ROX-corr.)</v>
      </c>
      <c r="G5894" s="134">
        <f>Systematic[[#This Row],[Sample]]*1000000+Systematic[[#This Row],[SubSample]]*10000+Systematic[[#This Row],[VariableIndex]]</f>
        <v>16010006</v>
      </c>
      <c r="H5894" s="134">
        <f>Systematic[[#This Row],[SampleVariableLabel]]+100*Systematic[[#This Row],[State]]</f>
        <v>16010106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16</v>
      </c>
      <c r="B5895" s="1">
        <f t="shared" si="277"/>
        <v>1</v>
      </c>
      <c r="C5895" s="1">
        <f>IF(Systematic[[#This Row],[VariableIndex]]&gt;1,C5894,IF(C5894+1=StepsPerSubsample,0,C5894+1))</f>
        <v>1</v>
      </c>
      <c r="D5895" s="1">
        <f t="shared" si="278"/>
        <v>7</v>
      </c>
      <c r="E5895" s="1" t="str">
        <f>INDEX(Protocol[Mark],MATCH(C5895,Protocol[Step],0))</f>
        <v>2P10</v>
      </c>
      <c r="F5895" s="151" t="str">
        <f>INDEX(Variables[Variable],MATCH(Systematic[[#This Row],[VariableIndex]],Variables[Index],0))</f>
        <v>FCR (mt: ROX-corr.)</v>
      </c>
      <c r="G5895" s="134">
        <f>Systematic[[#This Row],[Sample]]*1000000+Systematic[[#This Row],[SubSample]]*10000+Systematic[[#This Row],[VariableIndex]]</f>
        <v>16010007</v>
      </c>
      <c r="H5895" s="134">
        <f>Systematic[[#This Row],[SampleVariableLabel]]+100*Systematic[[#This Row],[State]]</f>
        <v>16010107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16</v>
      </c>
      <c r="B5896" s="1">
        <f t="shared" si="277"/>
        <v>1</v>
      </c>
      <c r="C5896" s="1">
        <f>IF(Systematic[[#This Row],[VariableIndex]]&gt;1,C5895,IF(C5895+1=StepsPerSubsample,0,C5895+1))</f>
        <v>2</v>
      </c>
      <c r="D5896" s="1">
        <f t="shared" si="278"/>
        <v>1</v>
      </c>
      <c r="E5896" s="1" t="str">
        <f>INDEX(Protocol[Mark],MATCH(C5896,Protocol[Step],0))</f>
        <v>3Omy</v>
      </c>
      <c r="F5896" s="151" t="str">
        <f>INDEX(Variables[Variable],MATCH(Systematic[[#This Row],[VariableIndex]],Variables[Index],0))</f>
        <v>O2 concentration</v>
      </c>
      <c r="G5896" s="134">
        <f>Systematic[[#This Row],[Sample]]*1000000+Systematic[[#This Row],[SubSample]]*10000+Systematic[[#This Row],[VariableIndex]]</f>
        <v>16010001</v>
      </c>
      <c r="H5896" s="134">
        <f>Systematic[[#This Row],[SampleVariableLabel]]+100*Systematic[[#This Row],[State]]</f>
        <v>16010201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16</v>
      </c>
      <c r="B5897" s="1">
        <f t="shared" si="277"/>
        <v>1</v>
      </c>
      <c r="C5897" s="1">
        <f>IF(Systematic[[#This Row],[VariableIndex]]&gt;1,C5896,IF(C5896+1=StepsPerSubsample,0,C5896+1))</f>
        <v>2</v>
      </c>
      <c r="D5897" s="1">
        <f t="shared" si="278"/>
        <v>2</v>
      </c>
      <c r="E5897" s="1" t="str">
        <f>INDEX(Protocol[Mark],MATCH(C5897,Protocol[Step],0))</f>
        <v>3Omy</v>
      </c>
      <c r="F5897" s="151" t="str">
        <f>INDEX(Variables[Variable],MATCH(Systematic[[#This Row],[VariableIndex]],Variables[Index],0))</f>
        <v>O2 flux per volume</v>
      </c>
      <c r="G5897" s="134">
        <f>Systematic[[#This Row],[Sample]]*1000000+Systematic[[#This Row],[SubSample]]*10000+Systematic[[#This Row],[VariableIndex]]</f>
        <v>16010002</v>
      </c>
      <c r="H5897" s="134">
        <f>Systematic[[#This Row],[SampleVariableLabel]]+100*Systematic[[#This Row],[State]]</f>
        <v>16010202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16</v>
      </c>
      <c r="B5898" s="1">
        <f t="shared" si="277"/>
        <v>1</v>
      </c>
      <c r="C5898" s="1">
        <f>IF(Systematic[[#This Row],[VariableIndex]]&gt;1,C5897,IF(C5897+1=StepsPerSubsample,0,C5897+1))</f>
        <v>2</v>
      </c>
      <c r="D5898" s="1">
        <f t="shared" si="278"/>
        <v>3</v>
      </c>
      <c r="E5898" s="1" t="str">
        <f>INDEX(Protocol[Mark],MATCH(C5898,Protocol[Step],0))</f>
        <v>3Omy</v>
      </c>
      <c r="F5898" s="151" t="str">
        <f>INDEX(Variables[Variable],MATCH(Systematic[[#This Row],[VariableIndex]],Variables[Index],0))</f>
        <v>Specific flux</v>
      </c>
      <c r="G5898" s="134">
        <f>Systematic[[#This Row],[Sample]]*1000000+Systematic[[#This Row],[SubSample]]*10000+Systematic[[#This Row],[VariableIndex]]</f>
        <v>16010003</v>
      </c>
      <c r="H5898" s="134">
        <f>Systematic[[#This Row],[SampleVariableLabel]]+100*Systematic[[#This Row],[State]]</f>
        <v>16010203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16</v>
      </c>
      <c r="B5899" s="1">
        <f t="shared" si="277"/>
        <v>1</v>
      </c>
      <c r="C5899" s="1">
        <f>IF(Systematic[[#This Row],[VariableIndex]]&gt;1,C5898,IF(C5898+1=StepsPerSubsample,0,C5898+1))</f>
        <v>2</v>
      </c>
      <c r="D5899" s="1">
        <f t="shared" si="278"/>
        <v>4</v>
      </c>
      <c r="E5899" s="1" t="str">
        <f>INDEX(Protocol[Mark],MATCH(C5899,Protocol[Step],0))</f>
        <v>3Omy</v>
      </c>
      <c r="F5899" s="151" t="str">
        <f>INDEX(Variables[Variable],MATCH(Systematic[[#This Row],[VariableIndex]],Variables[Index],0))</f>
        <v>Flux control ratio</v>
      </c>
      <c r="G5899" s="134">
        <f>Systematic[[#This Row],[Sample]]*1000000+Systematic[[#This Row],[SubSample]]*10000+Systematic[[#This Row],[VariableIndex]]</f>
        <v>16010004</v>
      </c>
      <c r="H5899" s="134">
        <f>Systematic[[#This Row],[SampleVariableLabel]]+100*Systematic[[#This Row],[State]]</f>
        <v>16010204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16</v>
      </c>
      <c r="B5900" s="1">
        <f t="shared" si="277"/>
        <v>1</v>
      </c>
      <c r="C5900" s="1">
        <f>IF(Systematic[[#This Row],[VariableIndex]]&gt;1,C5899,IF(C5899+1=StepsPerSubsample,0,C5899+1))</f>
        <v>2</v>
      </c>
      <c r="D5900" s="1">
        <f t="shared" si="278"/>
        <v>5</v>
      </c>
      <c r="E5900" s="1" t="str">
        <f>INDEX(Protocol[Mark],MATCH(C5900,Protocol[Step],0))</f>
        <v>3Omy</v>
      </c>
      <c r="F5900" s="151" t="str">
        <f>INDEX(Variables[Variable],MATCH(Systematic[[#This Row],[VariableIndex]],Variables[Index],0))</f>
        <v>Specific flux (mt)</v>
      </c>
      <c r="G5900" s="134">
        <f>Systematic[[#This Row],[Sample]]*1000000+Systematic[[#This Row],[SubSample]]*10000+Systematic[[#This Row],[VariableIndex]]</f>
        <v>16010005</v>
      </c>
      <c r="H5900" s="134">
        <f>Systematic[[#This Row],[SampleVariableLabel]]+100*Systematic[[#This Row],[State]]</f>
        <v>16010205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16</v>
      </c>
      <c r="B5901" s="1">
        <f t="shared" si="277"/>
        <v>1</v>
      </c>
      <c r="C5901" s="1">
        <f>IF(Systematic[[#This Row],[VariableIndex]]&gt;1,C5900,IF(C5900+1=StepsPerSubsample,0,C5900+1))</f>
        <v>2</v>
      </c>
      <c r="D5901" s="1">
        <f t="shared" si="278"/>
        <v>6</v>
      </c>
      <c r="E5901" s="1" t="str">
        <f>INDEX(Protocol[Mark],MATCH(C5901,Protocol[Step],0))</f>
        <v>3Omy</v>
      </c>
      <c r="F5901" s="151" t="str">
        <f>INDEX(Variables[Variable],MATCH(Systematic[[#This Row],[VariableIndex]],Variables[Index],0))</f>
        <v>FCR (mt: ROX-corr.)</v>
      </c>
      <c r="G5901" s="134">
        <f>Systematic[[#This Row],[Sample]]*1000000+Systematic[[#This Row],[SubSample]]*10000+Systematic[[#This Row],[VariableIndex]]</f>
        <v>16010006</v>
      </c>
      <c r="H5901" s="134">
        <f>Systematic[[#This Row],[SampleVariableLabel]]+100*Systematic[[#This Row],[State]]</f>
        <v>16010206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16</v>
      </c>
      <c r="B5902" s="1">
        <f t="shared" si="277"/>
        <v>1</v>
      </c>
      <c r="C5902" s="1">
        <f>IF(Systematic[[#This Row],[VariableIndex]]&gt;1,C5901,IF(C5901+1=StepsPerSubsample,0,C5901+1))</f>
        <v>2</v>
      </c>
      <c r="D5902" s="1">
        <f t="shared" si="278"/>
        <v>7</v>
      </c>
      <c r="E5902" s="1" t="str">
        <f>INDEX(Protocol[Mark],MATCH(C5902,Protocol[Step],0))</f>
        <v>3Omy</v>
      </c>
      <c r="F5902" s="151" t="str">
        <f>INDEX(Variables[Variable],MATCH(Systematic[[#This Row],[VariableIndex]],Variables[Index],0))</f>
        <v>FCR (mt: ROX-corr.)</v>
      </c>
      <c r="G5902" s="134">
        <f>Systematic[[#This Row],[Sample]]*1000000+Systematic[[#This Row],[SubSample]]*10000+Systematic[[#This Row],[VariableIndex]]</f>
        <v>16010007</v>
      </c>
      <c r="H5902" s="134">
        <f>Systematic[[#This Row],[SampleVariableLabel]]+100*Systematic[[#This Row],[State]]</f>
        <v>16010207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16</v>
      </c>
      <c r="B5903" s="1">
        <f t="shared" si="277"/>
        <v>1</v>
      </c>
      <c r="C5903" s="1">
        <f>IF(Systematic[[#This Row],[VariableIndex]]&gt;1,C5902,IF(C5902+1=StepsPerSubsample,0,C5902+1))</f>
        <v>3</v>
      </c>
      <c r="D5903" s="1">
        <f t="shared" si="278"/>
        <v>1</v>
      </c>
      <c r="E5903" s="1" t="str">
        <f>INDEX(Protocol[Mark],MATCH(C5903,Protocol[Step],0))</f>
        <v>4U</v>
      </c>
      <c r="F5903" s="151" t="str">
        <f>INDEX(Variables[Variable],MATCH(Systematic[[#This Row],[VariableIndex]],Variables[Index],0))</f>
        <v>O2 concentration</v>
      </c>
      <c r="G5903" s="134">
        <f>Systematic[[#This Row],[Sample]]*1000000+Systematic[[#This Row],[SubSample]]*10000+Systematic[[#This Row],[VariableIndex]]</f>
        <v>16010001</v>
      </c>
      <c r="H5903" s="134">
        <f>Systematic[[#This Row],[SampleVariableLabel]]+100*Systematic[[#This Row],[State]]</f>
        <v>16010301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16</v>
      </c>
      <c r="B5904" s="1">
        <f t="shared" si="277"/>
        <v>1</v>
      </c>
      <c r="C5904" s="1">
        <f>IF(Systematic[[#This Row],[VariableIndex]]&gt;1,C5903,IF(C5903+1=StepsPerSubsample,0,C5903+1))</f>
        <v>3</v>
      </c>
      <c r="D5904" s="1">
        <f t="shared" si="278"/>
        <v>2</v>
      </c>
      <c r="E5904" s="1" t="str">
        <f>INDEX(Protocol[Mark],MATCH(C5904,Protocol[Step],0))</f>
        <v>4U</v>
      </c>
      <c r="F5904" s="151" t="str">
        <f>INDEX(Variables[Variable],MATCH(Systematic[[#This Row],[VariableIndex]],Variables[Index],0))</f>
        <v>O2 flux per volume</v>
      </c>
      <c r="G5904" s="134">
        <f>Systematic[[#This Row],[Sample]]*1000000+Systematic[[#This Row],[SubSample]]*10000+Systematic[[#This Row],[VariableIndex]]</f>
        <v>16010002</v>
      </c>
      <c r="H5904" s="134">
        <f>Systematic[[#This Row],[SampleVariableLabel]]+100*Systematic[[#This Row],[State]]</f>
        <v>16010302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16</v>
      </c>
      <c r="B5905" s="1">
        <f t="shared" si="277"/>
        <v>1</v>
      </c>
      <c r="C5905" s="1">
        <f>IF(Systematic[[#This Row],[VariableIndex]]&gt;1,C5904,IF(C5904+1=StepsPerSubsample,0,C5904+1))</f>
        <v>3</v>
      </c>
      <c r="D5905" s="1">
        <f t="shared" si="278"/>
        <v>3</v>
      </c>
      <c r="E5905" s="1" t="str">
        <f>INDEX(Protocol[Mark],MATCH(C5905,Protocol[Step],0))</f>
        <v>4U</v>
      </c>
      <c r="F5905" s="151" t="str">
        <f>INDEX(Variables[Variable],MATCH(Systematic[[#This Row],[VariableIndex]],Variables[Index],0))</f>
        <v>Specific flux</v>
      </c>
      <c r="G5905" s="134">
        <f>Systematic[[#This Row],[Sample]]*1000000+Systematic[[#This Row],[SubSample]]*10000+Systematic[[#This Row],[VariableIndex]]</f>
        <v>16010003</v>
      </c>
      <c r="H5905" s="134">
        <f>Systematic[[#This Row],[SampleVariableLabel]]+100*Systematic[[#This Row],[State]]</f>
        <v>16010303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16</v>
      </c>
      <c r="B5906" s="1">
        <f t="shared" si="277"/>
        <v>1</v>
      </c>
      <c r="C5906" s="1">
        <f>IF(Systematic[[#This Row],[VariableIndex]]&gt;1,C5905,IF(C5905+1=StepsPerSubsample,0,C5905+1))</f>
        <v>3</v>
      </c>
      <c r="D5906" s="1">
        <f t="shared" si="278"/>
        <v>4</v>
      </c>
      <c r="E5906" s="1" t="str">
        <f>INDEX(Protocol[Mark],MATCH(C5906,Protocol[Step],0))</f>
        <v>4U</v>
      </c>
      <c r="F5906" s="151" t="str">
        <f>INDEX(Variables[Variable],MATCH(Systematic[[#This Row],[VariableIndex]],Variables[Index],0))</f>
        <v>Flux control ratio</v>
      </c>
      <c r="G5906" s="134">
        <f>Systematic[[#This Row],[Sample]]*1000000+Systematic[[#This Row],[SubSample]]*10000+Systematic[[#This Row],[VariableIndex]]</f>
        <v>16010004</v>
      </c>
      <c r="H5906" s="134">
        <f>Systematic[[#This Row],[SampleVariableLabel]]+100*Systematic[[#This Row],[State]]</f>
        <v>16010304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16</v>
      </c>
      <c r="B5907" s="1">
        <f t="shared" si="277"/>
        <v>1</v>
      </c>
      <c r="C5907" s="1">
        <f>IF(Systematic[[#This Row],[VariableIndex]]&gt;1,C5906,IF(C5906+1=StepsPerSubsample,0,C5906+1))</f>
        <v>3</v>
      </c>
      <c r="D5907" s="1">
        <f t="shared" si="278"/>
        <v>5</v>
      </c>
      <c r="E5907" s="1" t="str">
        <f>INDEX(Protocol[Mark],MATCH(C5907,Protocol[Step],0))</f>
        <v>4U</v>
      </c>
      <c r="F5907" s="151" t="str">
        <f>INDEX(Variables[Variable],MATCH(Systematic[[#This Row],[VariableIndex]],Variables[Index],0))</f>
        <v>Specific flux (mt)</v>
      </c>
      <c r="G5907" s="134">
        <f>Systematic[[#This Row],[Sample]]*1000000+Systematic[[#This Row],[SubSample]]*10000+Systematic[[#This Row],[VariableIndex]]</f>
        <v>16010005</v>
      </c>
      <c r="H5907" s="134">
        <f>Systematic[[#This Row],[SampleVariableLabel]]+100*Systematic[[#This Row],[State]]</f>
        <v>16010305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16</v>
      </c>
      <c r="B5908" s="1">
        <f t="shared" si="277"/>
        <v>1</v>
      </c>
      <c r="C5908" s="1">
        <f>IF(Systematic[[#This Row],[VariableIndex]]&gt;1,C5907,IF(C5907+1=StepsPerSubsample,0,C5907+1))</f>
        <v>3</v>
      </c>
      <c r="D5908" s="1">
        <f t="shared" si="278"/>
        <v>6</v>
      </c>
      <c r="E5908" s="1" t="str">
        <f>INDEX(Protocol[Mark],MATCH(C5908,Protocol[Step],0))</f>
        <v>4U</v>
      </c>
      <c r="F5908" s="151" t="str">
        <f>INDEX(Variables[Variable],MATCH(Systematic[[#This Row],[VariableIndex]],Variables[Index],0))</f>
        <v>FCR (mt: ROX-corr.)</v>
      </c>
      <c r="G5908" s="134">
        <f>Systematic[[#This Row],[Sample]]*1000000+Systematic[[#This Row],[SubSample]]*10000+Systematic[[#This Row],[VariableIndex]]</f>
        <v>16010006</v>
      </c>
      <c r="H5908" s="134">
        <f>Systematic[[#This Row],[SampleVariableLabel]]+100*Systematic[[#This Row],[State]]</f>
        <v>16010306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16</v>
      </c>
      <c r="B5909" s="1">
        <f t="shared" si="277"/>
        <v>1</v>
      </c>
      <c r="C5909" s="1">
        <f>IF(Systematic[[#This Row],[VariableIndex]]&gt;1,C5908,IF(C5908+1=StepsPerSubsample,0,C5908+1))</f>
        <v>3</v>
      </c>
      <c r="D5909" s="1">
        <f t="shared" si="278"/>
        <v>7</v>
      </c>
      <c r="E5909" s="1" t="str">
        <f>INDEX(Protocol[Mark],MATCH(C5909,Protocol[Step],0))</f>
        <v>4U</v>
      </c>
      <c r="F5909" s="151" t="str">
        <f>INDEX(Variables[Variable],MATCH(Systematic[[#This Row],[VariableIndex]],Variables[Index],0))</f>
        <v>FCR (mt: ROX-corr.)</v>
      </c>
      <c r="G5909" s="134">
        <f>Systematic[[#This Row],[Sample]]*1000000+Systematic[[#This Row],[SubSample]]*10000+Systematic[[#This Row],[VariableIndex]]</f>
        <v>16010007</v>
      </c>
      <c r="H5909" s="134">
        <f>Systematic[[#This Row],[SampleVariableLabel]]+100*Systematic[[#This Row],[State]]</f>
        <v>16010307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16</v>
      </c>
      <c r="B5910" s="1">
        <f t="shared" si="277"/>
        <v>1</v>
      </c>
      <c r="C5910" s="1">
        <f>IF(Systematic[[#This Row],[VariableIndex]]&gt;1,C5909,IF(C5909+1=StepsPerSubsample,0,C5909+1))</f>
        <v>4</v>
      </c>
      <c r="D5910" s="1">
        <f t="shared" si="278"/>
        <v>1</v>
      </c>
      <c r="E5910" s="1" t="str">
        <f>INDEX(Protocol[Mark],MATCH(C5910,Protocol[Step],0))</f>
        <v>5Glc</v>
      </c>
      <c r="F5910" s="151" t="str">
        <f>INDEX(Variables[Variable],MATCH(Systematic[[#This Row],[VariableIndex]],Variables[Index],0))</f>
        <v>O2 concentration</v>
      </c>
      <c r="G5910" s="134">
        <f>Systematic[[#This Row],[Sample]]*1000000+Systematic[[#This Row],[SubSample]]*10000+Systematic[[#This Row],[VariableIndex]]</f>
        <v>16010001</v>
      </c>
      <c r="H5910" s="134">
        <f>Systematic[[#This Row],[SampleVariableLabel]]+100*Systematic[[#This Row],[State]]</f>
        <v>16010401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16</v>
      </c>
      <c r="B5911" s="1">
        <f t="shared" si="277"/>
        <v>1</v>
      </c>
      <c r="C5911" s="1">
        <f>IF(Systematic[[#This Row],[VariableIndex]]&gt;1,C5910,IF(C5910+1=StepsPerSubsample,0,C5910+1))</f>
        <v>4</v>
      </c>
      <c r="D5911" s="1">
        <f t="shared" si="278"/>
        <v>2</v>
      </c>
      <c r="E5911" s="1" t="str">
        <f>INDEX(Protocol[Mark],MATCH(C5911,Protocol[Step],0))</f>
        <v>5Glc</v>
      </c>
      <c r="F5911" s="151" t="str">
        <f>INDEX(Variables[Variable],MATCH(Systematic[[#This Row],[VariableIndex]],Variables[Index],0))</f>
        <v>O2 flux per volume</v>
      </c>
      <c r="G5911" s="134">
        <f>Systematic[[#This Row],[Sample]]*1000000+Systematic[[#This Row],[SubSample]]*10000+Systematic[[#This Row],[VariableIndex]]</f>
        <v>16010002</v>
      </c>
      <c r="H5911" s="134">
        <f>Systematic[[#This Row],[SampleVariableLabel]]+100*Systematic[[#This Row],[State]]</f>
        <v>16010402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16</v>
      </c>
      <c r="B5912" s="1">
        <f t="shared" si="277"/>
        <v>1</v>
      </c>
      <c r="C5912" s="1">
        <f>IF(Systematic[[#This Row],[VariableIndex]]&gt;1,C5911,IF(C5911+1=StepsPerSubsample,0,C5911+1))</f>
        <v>4</v>
      </c>
      <c r="D5912" s="1">
        <f t="shared" si="278"/>
        <v>3</v>
      </c>
      <c r="E5912" s="1" t="str">
        <f>INDEX(Protocol[Mark],MATCH(C5912,Protocol[Step],0))</f>
        <v>5Glc</v>
      </c>
      <c r="F5912" s="151" t="str">
        <f>INDEX(Variables[Variable],MATCH(Systematic[[#This Row],[VariableIndex]],Variables[Index],0))</f>
        <v>Specific flux</v>
      </c>
      <c r="G5912" s="134">
        <f>Systematic[[#This Row],[Sample]]*1000000+Systematic[[#This Row],[SubSample]]*10000+Systematic[[#This Row],[VariableIndex]]</f>
        <v>16010003</v>
      </c>
      <c r="H5912" s="134">
        <f>Systematic[[#This Row],[SampleVariableLabel]]+100*Systematic[[#This Row],[State]]</f>
        <v>16010403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16</v>
      </c>
      <c r="B5913" s="1">
        <f t="shared" si="277"/>
        <v>1</v>
      </c>
      <c r="C5913" s="1">
        <f>IF(Systematic[[#This Row],[VariableIndex]]&gt;1,C5912,IF(C5912+1=StepsPerSubsample,0,C5912+1))</f>
        <v>4</v>
      </c>
      <c r="D5913" s="1">
        <f t="shared" si="278"/>
        <v>4</v>
      </c>
      <c r="E5913" s="1" t="str">
        <f>INDEX(Protocol[Mark],MATCH(C5913,Protocol[Step],0))</f>
        <v>5Glc</v>
      </c>
      <c r="F5913" s="151" t="str">
        <f>INDEX(Variables[Variable],MATCH(Systematic[[#This Row],[VariableIndex]],Variables[Index],0))</f>
        <v>Flux control ratio</v>
      </c>
      <c r="G5913" s="134">
        <f>Systematic[[#This Row],[Sample]]*1000000+Systematic[[#This Row],[SubSample]]*10000+Systematic[[#This Row],[VariableIndex]]</f>
        <v>16010004</v>
      </c>
      <c r="H5913" s="134">
        <f>Systematic[[#This Row],[SampleVariableLabel]]+100*Systematic[[#This Row],[State]]</f>
        <v>16010404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16</v>
      </c>
      <c r="B5914" s="1">
        <f t="shared" si="277"/>
        <v>1</v>
      </c>
      <c r="C5914" s="1">
        <f>IF(Systematic[[#This Row],[VariableIndex]]&gt;1,C5913,IF(C5913+1=StepsPerSubsample,0,C5913+1))</f>
        <v>4</v>
      </c>
      <c r="D5914" s="1">
        <f t="shared" si="278"/>
        <v>5</v>
      </c>
      <c r="E5914" s="1" t="str">
        <f>INDEX(Protocol[Mark],MATCH(C5914,Protocol[Step],0))</f>
        <v>5Glc</v>
      </c>
      <c r="F5914" s="151" t="str">
        <f>INDEX(Variables[Variable],MATCH(Systematic[[#This Row],[VariableIndex]],Variables[Index],0))</f>
        <v>Specific flux (mt)</v>
      </c>
      <c r="G5914" s="134">
        <f>Systematic[[#This Row],[Sample]]*1000000+Systematic[[#This Row],[SubSample]]*10000+Systematic[[#This Row],[VariableIndex]]</f>
        <v>16010005</v>
      </c>
      <c r="H5914" s="134">
        <f>Systematic[[#This Row],[SampleVariableLabel]]+100*Systematic[[#This Row],[State]]</f>
        <v>16010405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16</v>
      </c>
      <c r="B5915" s="1">
        <f t="shared" si="277"/>
        <v>1</v>
      </c>
      <c r="C5915" s="1">
        <f>IF(Systematic[[#This Row],[VariableIndex]]&gt;1,C5914,IF(C5914+1=StepsPerSubsample,0,C5914+1))</f>
        <v>4</v>
      </c>
      <c r="D5915" s="1">
        <f t="shared" si="278"/>
        <v>6</v>
      </c>
      <c r="E5915" s="1" t="str">
        <f>INDEX(Protocol[Mark],MATCH(C5915,Protocol[Step],0))</f>
        <v>5Glc</v>
      </c>
      <c r="F5915" s="151" t="str">
        <f>INDEX(Variables[Variable],MATCH(Systematic[[#This Row],[VariableIndex]],Variables[Index],0))</f>
        <v>FCR (mt: ROX-corr.)</v>
      </c>
      <c r="G5915" s="134">
        <f>Systematic[[#This Row],[Sample]]*1000000+Systematic[[#This Row],[SubSample]]*10000+Systematic[[#This Row],[VariableIndex]]</f>
        <v>16010006</v>
      </c>
      <c r="H5915" s="134">
        <f>Systematic[[#This Row],[SampleVariableLabel]]+100*Systematic[[#This Row],[State]]</f>
        <v>16010406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16</v>
      </c>
      <c r="B5916" s="1">
        <f t="shared" si="277"/>
        <v>1</v>
      </c>
      <c r="C5916" s="1">
        <f>IF(Systematic[[#This Row],[VariableIndex]]&gt;1,C5915,IF(C5915+1=StepsPerSubsample,0,C5915+1))</f>
        <v>4</v>
      </c>
      <c r="D5916" s="1">
        <f t="shared" si="278"/>
        <v>7</v>
      </c>
      <c r="E5916" s="1" t="str">
        <f>INDEX(Protocol[Mark],MATCH(C5916,Protocol[Step],0))</f>
        <v>5Glc</v>
      </c>
      <c r="F5916" s="151" t="str">
        <f>INDEX(Variables[Variable],MATCH(Systematic[[#This Row],[VariableIndex]],Variables[Index],0))</f>
        <v>FCR (mt: ROX-corr.)</v>
      </c>
      <c r="G5916" s="134">
        <f>Systematic[[#This Row],[Sample]]*1000000+Systematic[[#This Row],[SubSample]]*10000+Systematic[[#This Row],[VariableIndex]]</f>
        <v>16010007</v>
      </c>
      <c r="H5916" s="134">
        <f>Systematic[[#This Row],[SampleVariableLabel]]+100*Systematic[[#This Row],[State]]</f>
        <v>16010407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16</v>
      </c>
      <c r="B5917" s="1">
        <f t="shared" si="277"/>
        <v>1</v>
      </c>
      <c r="C5917" s="1">
        <f>IF(Systematic[[#This Row],[VariableIndex]]&gt;1,C5916,IF(C5916+1=StepsPerSubsample,0,C5916+1))</f>
        <v>5</v>
      </c>
      <c r="D5917" s="1">
        <f t="shared" si="278"/>
        <v>1</v>
      </c>
      <c r="E5917" s="1" t="str">
        <f>INDEX(Protocol[Mark],MATCH(C5917,Protocol[Step],0))</f>
        <v>6M2</v>
      </c>
      <c r="F5917" s="151" t="str">
        <f>INDEX(Variables[Variable],MATCH(Systematic[[#This Row],[VariableIndex]],Variables[Index],0))</f>
        <v>O2 concentration</v>
      </c>
      <c r="G5917" s="134">
        <f>Systematic[[#This Row],[Sample]]*1000000+Systematic[[#This Row],[SubSample]]*10000+Systematic[[#This Row],[VariableIndex]]</f>
        <v>16010001</v>
      </c>
      <c r="H5917" s="134">
        <f>Systematic[[#This Row],[SampleVariableLabel]]+100*Systematic[[#This Row],[State]]</f>
        <v>16010501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16</v>
      </c>
      <c r="B5918" s="1">
        <f t="shared" si="277"/>
        <v>1</v>
      </c>
      <c r="C5918" s="1">
        <f>IF(Systematic[[#This Row],[VariableIndex]]&gt;1,C5917,IF(C5917+1=StepsPerSubsample,0,C5917+1))</f>
        <v>5</v>
      </c>
      <c r="D5918" s="1">
        <f t="shared" si="278"/>
        <v>2</v>
      </c>
      <c r="E5918" s="1" t="str">
        <f>INDEX(Protocol[Mark],MATCH(C5918,Protocol[Step],0))</f>
        <v>6M2</v>
      </c>
      <c r="F5918" s="151" t="str">
        <f>INDEX(Variables[Variable],MATCH(Systematic[[#This Row],[VariableIndex]],Variables[Index],0))</f>
        <v>O2 flux per volume</v>
      </c>
      <c r="G5918" s="134">
        <f>Systematic[[#This Row],[Sample]]*1000000+Systematic[[#This Row],[SubSample]]*10000+Systematic[[#This Row],[VariableIndex]]</f>
        <v>16010002</v>
      </c>
      <c r="H5918" s="134">
        <f>Systematic[[#This Row],[SampleVariableLabel]]+100*Systematic[[#This Row],[State]]</f>
        <v>16010502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16</v>
      </c>
      <c r="B5919" s="1">
        <f t="shared" si="277"/>
        <v>1</v>
      </c>
      <c r="C5919" s="1">
        <f>IF(Systematic[[#This Row],[VariableIndex]]&gt;1,C5918,IF(C5918+1=StepsPerSubsample,0,C5918+1))</f>
        <v>5</v>
      </c>
      <c r="D5919" s="1">
        <f t="shared" si="278"/>
        <v>3</v>
      </c>
      <c r="E5919" s="1" t="str">
        <f>INDEX(Protocol[Mark],MATCH(C5919,Protocol[Step],0))</f>
        <v>6M2</v>
      </c>
      <c r="F5919" s="151" t="str">
        <f>INDEX(Variables[Variable],MATCH(Systematic[[#This Row],[VariableIndex]],Variables[Index],0))</f>
        <v>Specific flux</v>
      </c>
      <c r="G5919" s="134">
        <f>Systematic[[#This Row],[Sample]]*1000000+Systematic[[#This Row],[SubSample]]*10000+Systematic[[#This Row],[VariableIndex]]</f>
        <v>16010003</v>
      </c>
      <c r="H5919" s="134">
        <f>Systematic[[#This Row],[SampleVariableLabel]]+100*Systematic[[#This Row],[State]]</f>
        <v>16010503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16</v>
      </c>
      <c r="B5920" s="1">
        <f t="shared" si="277"/>
        <v>1</v>
      </c>
      <c r="C5920" s="1">
        <f>IF(Systematic[[#This Row],[VariableIndex]]&gt;1,C5919,IF(C5919+1=StepsPerSubsample,0,C5919+1))</f>
        <v>5</v>
      </c>
      <c r="D5920" s="1">
        <f t="shared" si="278"/>
        <v>4</v>
      </c>
      <c r="E5920" s="1" t="str">
        <f>INDEX(Protocol[Mark],MATCH(C5920,Protocol[Step],0))</f>
        <v>6M2</v>
      </c>
      <c r="F5920" s="151" t="str">
        <f>INDEX(Variables[Variable],MATCH(Systematic[[#This Row],[VariableIndex]],Variables[Index],0))</f>
        <v>Flux control ratio</v>
      </c>
      <c r="G5920" s="134">
        <f>Systematic[[#This Row],[Sample]]*1000000+Systematic[[#This Row],[SubSample]]*10000+Systematic[[#This Row],[VariableIndex]]</f>
        <v>16010004</v>
      </c>
      <c r="H5920" s="134">
        <f>Systematic[[#This Row],[SampleVariableLabel]]+100*Systematic[[#This Row],[State]]</f>
        <v>16010504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16</v>
      </c>
      <c r="B5921" s="1">
        <f t="shared" si="277"/>
        <v>1</v>
      </c>
      <c r="C5921" s="1">
        <f>IF(Systematic[[#This Row],[VariableIndex]]&gt;1,C5920,IF(C5920+1=StepsPerSubsample,0,C5920+1))</f>
        <v>5</v>
      </c>
      <c r="D5921" s="1">
        <f t="shared" si="278"/>
        <v>5</v>
      </c>
      <c r="E5921" s="1" t="str">
        <f>INDEX(Protocol[Mark],MATCH(C5921,Protocol[Step],0))</f>
        <v>6M2</v>
      </c>
      <c r="F5921" s="151" t="str">
        <f>INDEX(Variables[Variable],MATCH(Systematic[[#This Row],[VariableIndex]],Variables[Index],0))</f>
        <v>Specific flux (mt)</v>
      </c>
      <c r="G5921" s="134">
        <f>Systematic[[#This Row],[Sample]]*1000000+Systematic[[#This Row],[SubSample]]*10000+Systematic[[#This Row],[VariableIndex]]</f>
        <v>16010005</v>
      </c>
      <c r="H5921" s="134">
        <f>Systematic[[#This Row],[SampleVariableLabel]]+100*Systematic[[#This Row],[State]]</f>
        <v>16010505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16</v>
      </c>
      <c r="B5922" s="1">
        <f t="shared" si="277"/>
        <v>1</v>
      </c>
      <c r="C5922" s="1">
        <f>IF(Systematic[[#This Row],[VariableIndex]]&gt;1,C5921,IF(C5921+1=StepsPerSubsample,0,C5921+1))</f>
        <v>5</v>
      </c>
      <c r="D5922" s="1">
        <f t="shared" si="278"/>
        <v>6</v>
      </c>
      <c r="E5922" s="1" t="str">
        <f>INDEX(Protocol[Mark],MATCH(C5922,Protocol[Step],0))</f>
        <v>6M2</v>
      </c>
      <c r="F5922" s="151" t="str">
        <f>INDEX(Variables[Variable],MATCH(Systematic[[#This Row],[VariableIndex]],Variables[Index],0))</f>
        <v>FCR (mt: ROX-corr.)</v>
      </c>
      <c r="G5922" s="134">
        <f>Systematic[[#This Row],[Sample]]*1000000+Systematic[[#This Row],[SubSample]]*10000+Systematic[[#This Row],[VariableIndex]]</f>
        <v>16010006</v>
      </c>
      <c r="H5922" s="134">
        <f>Systematic[[#This Row],[SampleVariableLabel]]+100*Systematic[[#This Row],[State]]</f>
        <v>16010506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16</v>
      </c>
      <c r="B5923" s="1">
        <f t="shared" si="277"/>
        <v>1</v>
      </c>
      <c r="C5923" s="1">
        <f>IF(Systematic[[#This Row],[VariableIndex]]&gt;1,C5922,IF(C5922+1=StepsPerSubsample,0,C5922+1))</f>
        <v>5</v>
      </c>
      <c r="D5923" s="1">
        <f t="shared" si="278"/>
        <v>7</v>
      </c>
      <c r="E5923" s="1" t="str">
        <f>INDEX(Protocol[Mark],MATCH(C5923,Protocol[Step],0))</f>
        <v>6M2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16010007</v>
      </c>
      <c r="H5923" s="134">
        <f>Systematic[[#This Row],[SampleVariableLabel]]+100*Systematic[[#This Row],[State]]</f>
        <v>16010507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16</v>
      </c>
      <c r="B5924" s="1">
        <f t="shared" si="277"/>
        <v>1</v>
      </c>
      <c r="C5924" s="1">
        <f>IF(Systematic[[#This Row],[VariableIndex]]&gt;1,C5923,IF(C5923+1=StepsPerSubsample,0,C5923+1))</f>
        <v>6</v>
      </c>
      <c r="D5924" s="1">
        <f t="shared" si="278"/>
        <v>1</v>
      </c>
      <c r="E5924" s="1" t="str">
        <f>INDEX(Protocol[Mark],MATCH(C5924,Protocol[Step],0))</f>
        <v>7Rot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16010001</v>
      </c>
      <c r="H5924" s="134">
        <f>Systematic[[#This Row],[SampleVariableLabel]]+100*Systematic[[#This Row],[State]]</f>
        <v>16010601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16</v>
      </c>
      <c r="B5925" s="1">
        <f t="shared" si="277"/>
        <v>1</v>
      </c>
      <c r="C5925" s="1">
        <f>IF(Systematic[[#This Row],[VariableIndex]]&gt;1,C5924,IF(C5924+1=StepsPerSubsample,0,C5924+1))</f>
        <v>6</v>
      </c>
      <c r="D5925" s="1">
        <f t="shared" si="278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16010002</v>
      </c>
      <c r="H5925" s="134">
        <f>Systematic[[#This Row],[SampleVariableLabel]]+100*Systematic[[#This Row],[State]]</f>
        <v>16010602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16</v>
      </c>
      <c r="B5926" s="1">
        <f t="shared" si="277"/>
        <v>1</v>
      </c>
      <c r="C5926" s="1">
        <f>IF(Systematic[[#This Row],[VariableIndex]]&gt;1,C5925,IF(C5925+1=StepsPerSubsample,0,C5925+1))</f>
        <v>6</v>
      </c>
      <c r="D5926" s="1">
        <f t="shared" si="278"/>
        <v>3</v>
      </c>
      <c r="E5926" s="1" t="str">
        <f>INDEX(Protocol[Mark],MATCH(C5926,Protocol[Step],0))</f>
        <v>7Rot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16010003</v>
      </c>
      <c r="H5926" s="134">
        <f>Systematic[[#This Row],[SampleVariableLabel]]+100*Systematic[[#This Row],[State]]</f>
        <v>16010603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16</v>
      </c>
      <c r="B5927" s="1">
        <f t="shared" si="277"/>
        <v>1</v>
      </c>
      <c r="C5927" s="1">
        <f>IF(Systematic[[#This Row],[VariableIndex]]&gt;1,C5926,IF(C5926+1=StepsPerSubsample,0,C5926+1))</f>
        <v>6</v>
      </c>
      <c r="D5927" s="1">
        <f t="shared" si="278"/>
        <v>4</v>
      </c>
      <c r="E5927" s="1" t="str">
        <f>INDEX(Protocol[Mark],MATCH(C5927,Protocol[Step],0))</f>
        <v>7Rot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16010004</v>
      </c>
      <c r="H5927" s="134">
        <f>Systematic[[#This Row],[SampleVariableLabel]]+100*Systematic[[#This Row],[State]]</f>
        <v>16010604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16</v>
      </c>
      <c r="B5928" s="1">
        <f t="shared" si="277"/>
        <v>1</v>
      </c>
      <c r="C5928" s="1">
        <f>IF(Systematic[[#This Row],[VariableIndex]]&gt;1,C5927,IF(C5927+1=StepsPerSubsample,0,C5927+1))</f>
        <v>6</v>
      </c>
      <c r="D5928" s="1">
        <f t="shared" si="278"/>
        <v>5</v>
      </c>
      <c r="E5928" s="1" t="str">
        <f>INDEX(Protocol[Mark],MATCH(C5928,Protocol[Step],0))</f>
        <v>7Rot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16010005</v>
      </c>
      <c r="H5928" s="134">
        <f>Systematic[[#This Row],[SampleVariableLabel]]+100*Systematic[[#This Row],[State]]</f>
        <v>16010605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6</v>
      </c>
      <c r="D5929" s="1">
        <f t="shared" si="278"/>
        <v>6</v>
      </c>
      <c r="E5929" s="1" t="str">
        <f>INDEX(Protocol[Mark],MATCH(C5929,Protocol[Step],0))</f>
        <v>7Rot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16010006</v>
      </c>
      <c r="H5929" s="134">
        <f>Systematic[[#This Row],[SampleVariableLabel]]+100*Systematic[[#This Row],[State]]</f>
        <v>16010606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16</v>
      </c>
      <c r="B5930" s="1">
        <f t="shared" si="280"/>
        <v>1</v>
      </c>
      <c r="C5930" s="1">
        <f>IF(Systematic[[#This Row],[VariableIndex]]&gt;1,C5929,IF(C5929+1=StepsPerSubsample,0,C5929+1))</f>
        <v>6</v>
      </c>
      <c r="D5930" s="1">
        <f t="shared" si="278"/>
        <v>7</v>
      </c>
      <c r="E5930" s="1" t="str">
        <f>INDEX(Protocol[Mark],MATCH(C5930,Protocol[Step],0))</f>
        <v>7Rot</v>
      </c>
      <c r="F5930" s="151" t="str">
        <f>INDEX(Variables[Variable],MATCH(Systematic[[#This Row],[VariableIndex]],Variables[Index],0))</f>
        <v>FCR (mt: ROX-corr.)</v>
      </c>
      <c r="G5930" s="134">
        <f>Systematic[[#This Row],[Sample]]*1000000+Systematic[[#This Row],[SubSample]]*10000+Systematic[[#This Row],[VariableIndex]]</f>
        <v>16010007</v>
      </c>
      <c r="H5930" s="134">
        <f>Systematic[[#This Row],[SampleVariableLabel]]+100*Systematic[[#This Row],[State]]</f>
        <v>16010607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16</v>
      </c>
      <c r="B5931" s="1">
        <f t="shared" si="280"/>
        <v>1</v>
      </c>
      <c r="C5931" s="1">
        <f>IF(Systematic[[#This Row],[VariableIndex]]&gt;1,C5930,IF(C5930+1=StepsPerSubsample,0,C5930+1))</f>
        <v>7</v>
      </c>
      <c r="D5931" s="1">
        <f t="shared" si="278"/>
        <v>1</v>
      </c>
      <c r="E5931" s="1" t="str">
        <f>INDEX(Protocol[Mark],MATCH(C5931,Protocol[Step],0))</f>
        <v>8S</v>
      </c>
      <c r="F5931" s="151" t="str">
        <f>INDEX(Variables[Variable],MATCH(Systematic[[#This Row],[VariableIndex]],Variables[Index],0))</f>
        <v>O2 concentration</v>
      </c>
      <c r="G5931" s="134">
        <f>Systematic[[#This Row],[Sample]]*1000000+Systematic[[#This Row],[SubSample]]*10000+Systematic[[#This Row],[VariableIndex]]</f>
        <v>16010001</v>
      </c>
      <c r="H5931" s="134">
        <f>Systematic[[#This Row],[SampleVariableLabel]]+100*Systematic[[#This Row],[State]]</f>
        <v>16010701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16</v>
      </c>
      <c r="B5932" s="1">
        <f t="shared" si="280"/>
        <v>1</v>
      </c>
      <c r="C5932" s="1">
        <f>IF(Systematic[[#This Row],[VariableIndex]]&gt;1,C5931,IF(C5931+1=StepsPerSubsample,0,C5931+1))</f>
        <v>7</v>
      </c>
      <c r="D5932" s="1">
        <f t="shared" si="278"/>
        <v>2</v>
      </c>
      <c r="E5932" s="1" t="str">
        <f>INDEX(Protocol[Mark],MATCH(C5932,Protocol[Step],0))</f>
        <v>8S</v>
      </c>
      <c r="F5932" s="151" t="str">
        <f>INDEX(Variables[Variable],MATCH(Systematic[[#This Row],[VariableIndex]],Variables[Index],0))</f>
        <v>O2 flux per volume</v>
      </c>
      <c r="G5932" s="134">
        <f>Systematic[[#This Row],[Sample]]*1000000+Systematic[[#This Row],[SubSample]]*10000+Systematic[[#This Row],[VariableIndex]]</f>
        <v>16010002</v>
      </c>
      <c r="H5932" s="134">
        <f>Systematic[[#This Row],[SampleVariableLabel]]+100*Systematic[[#This Row],[State]]</f>
        <v>16010702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16</v>
      </c>
      <c r="B5933" s="1">
        <f t="shared" si="280"/>
        <v>1</v>
      </c>
      <c r="C5933" s="1">
        <f>IF(Systematic[[#This Row],[VariableIndex]]&gt;1,C5932,IF(C5932+1=StepsPerSubsample,0,C5932+1))</f>
        <v>7</v>
      </c>
      <c r="D5933" s="1">
        <f t="shared" si="278"/>
        <v>3</v>
      </c>
      <c r="E5933" s="1" t="str">
        <f>INDEX(Protocol[Mark],MATCH(C5933,Protocol[Step],0))</f>
        <v>8S</v>
      </c>
      <c r="F5933" s="151" t="str">
        <f>INDEX(Variables[Variable],MATCH(Systematic[[#This Row],[VariableIndex]],Variables[Index],0))</f>
        <v>Specific flux</v>
      </c>
      <c r="G5933" s="134">
        <f>Systematic[[#This Row],[Sample]]*1000000+Systematic[[#This Row],[SubSample]]*10000+Systematic[[#This Row],[VariableIndex]]</f>
        <v>16010003</v>
      </c>
      <c r="H5933" s="134">
        <f>Systematic[[#This Row],[SampleVariableLabel]]+100*Systematic[[#This Row],[State]]</f>
        <v>16010703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16</v>
      </c>
      <c r="B5934" s="1">
        <f t="shared" si="280"/>
        <v>1</v>
      </c>
      <c r="C5934" s="1">
        <f>IF(Systematic[[#This Row],[VariableIndex]]&gt;1,C5933,IF(C5933+1=StepsPerSubsample,0,C5933+1))</f>
        <v>7</v>
      </c>
      <c r="D5934" s="1">
        <f t="shared" si="278"/>
        <v>4</v>
      </c>
      <c r="E5934" s="1" t="str">
        <f>INDEX(Protocol[Mark],MATCH(C5934,Protocol[Step],0))</f>
        <v>8S</v>
      </c>
      <c r="F5934" s="151" t="str">
        <f>INDEX(Variables[Variable],MATCH(Systematic[[#This Row],[VariableIndex]],Variables[Index],0))</f>
        <v>Flux control ratio</v>
      </c>
      <c r="G5934" s="134">
        <f>Systematic[[#This Row],[Sample]]*1000000+Systematic[[#This Row],[SubSample]]*10000+Systematic[[#This Row],[VariableIndex]]</f>
        <v>16010004</v>
      </c>
      <c r="H5934" s="134">
        <f>Systematic[[#This Row],[SampleVariableLabel]]+100*Systematic[[#This Row],[State]]</f>
        <v>16010704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16</v>
      </c>
      <c r="B5935" s="1">
        <f t="shared" si="280"/>
        <v>1</v>
      </c>
      <c r="C5935" s="1">
        <f>IF(Systematic[[#This Row],[VariableIndex]]&gt;1,C5934,IF(C5934+1=StepsPerSubsample,0,C5934+1))</f>
        <v>7</v>
      </c>
      <c r="D5935" s="1">
        <f t="shared" si="278"/>
        <v>5</v>
      </c>
      <c r="E5935" s="1" t="str">
        <f>INDEX(Protocol[Mark],MATCH(C5935,Protocol[Step],0))</f>
        <v>8S</v>
      </c>
      <c r="F5935" s="151" t="str">
        <f>INDEX(Variables[Variable],MATCH(Systematic[[#This Row],[VariableIndex]],Variables[Index],0))</f>
        <v>Specific flux (mt)</v>
      </c>
      <c r="G5935" s="134">
        <f>Systematic[[#This Row],[Sample]]*1000000+Systematic[[#This Row],[SubSample]]*10000+Systematic[[#This Row],[VariableIndex]]</f>
        <v>16010005</v>
      </c>
      <c r="H5935" s="134">
        <f>Systematic[[#This Row],[SampleVariableLabel]]+100*Systematic[[#This Row],[State]]</f>
        <v>16010705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16</v>
      </c>
      <c r="B5936" s="1">
        <f t="shared" si="280"/>
        <v>1</v>
      </c>
      <c r="C5936" s="1">
        <f>IF(Systematic[[#This Row],[VariableIndex]]&gt;1,C5935,IF(C5935+1=StepsPerSubsample,0,C5935+1))</f>
        <v>7</v>
      </c>
      <c r="D5936" s="1">
        <f t="shared" si="278"/>
        <v>6</v>
      </c>
      <c r="E5936" s="1" t="str">
        <f>INDEX(Protocol[Mark],MATCH(C5936,Protocol[Step],0))</f>
        <v>8S</v>
      </c>
      <c r="F5936" s="151" t="str">
        <f>INDEX(Variables[Variable],MATCH(Systematic[[#This Row],[VariableIndex]],Variables[Index],0))</f>
        <v>FCR (mt: ROX-corr.)</v>
      </c>
      <c r="G5936" s="134">
        <f>Systematic[[#This Row],[Sample]]*1000000+Systematic[[#This Row],[SubSample]]*10000+Systematic[[#This Row],[VariableIndex]]</f>
        <v>16010006</v>
      </c>
      <c r="H5936" s="134">
        <f>Systematic[[#This Row],[SampleVariableLabel]]+100*Systematic[[#This Row],[State]]</f>
        <v>16010706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16</v>
      </c>
      <c r="B5937" s="1">
        <f t="shared" si="280"/>
        <v>1</v>
      </c>
      <c r="C5937" s="1">
        <f>IF(Systematic[[#This Row],[VariableIndex]]&gt;1,C5936,IF(C5936+1=StepsPerSubsample,0,C5936+1))</f>
        <v>7</v>
      </c>
      <c r="D5937" s="1">
        <f t="shared" si="278"/>
        <v>7</v>
      </c>
      <c r="E5937" s="1" t="str">
        <f>INDEX(Protocol[Mark],MATCH(C5937,Protocol[Step],0))</f>
        <v>8S</v>
      </c>
      <c r="F5937" s="151" t="str">
        <f>INDEX(Variables[Variable],MATCH(Systematic[[#This Row],[VariableIndex]],Variables[Index],0))</f>
        <v>FCR (mt: ROX-corr.)</v>
      </c>
      <c r="G5937" s="134">
        <f>Systematic[[#This Row],[Sample]]*1000000+Systematic[[#This Row],[SubSample]]*10000+Systematic[[#This Row],[VariableIndex]]</f>
        <v>16010007</v>
      </c>
      <c r="H5937" s="134">
        <f>Systematic[[#This Row],[SampleVariableLabel]]+100*Systematic[[#This Row],[State]]</f>
        <v>16010707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16</v>
      </c>
      <c r="B5938" s="1">
        <f t="shared" si="280"/>
        <v>1</v>
      </c>
      <c r="C5938" s="1">
        <f>IF(Systematic[[#This Row],[VariableIndex]]&gt;1,C5937,IF(C5937+1=StepsPerSubsample,0,C5937+1))</f>
        <v>8</v>
      </c>
      <c r="D5938" s="1">
        <f t="shared" si="278"/>
        <v>1</v>
      </c>
      <c r="E5938" s="1" t="str">
        <f>INDEX(Protocol[Mark],MATCH(C5938,Protocol[Step],0))</f>
        <v>9Dig</v>
      </c>
      <c r="F5938" s="151" t="str">
        <f>INDEX(Variables[Variable],MATCH(Systematic[[#This Row],[VariableIndex]],Variables[Index],0))</f>
        <v>O2 concentration</v>
      </c>
      <c r="G5938" s="134">
        <f>Systematic[[#This Row],[Sample]]*1000000+Systematic[[#This Row],[SubSample]]*10000+Systematic[[#This Row],[VariableIndex]]</f>
        <v>16010001</v>
      </c>
      <c r="H5938" s="134">
        <f>Systematic[[#This Row],[SampleVariableLabel]]+100*Systematic[[#This Row],[State]]</f>
        <v>16010801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16</v>
      </c>
      <c r="B5939" s="1">
        <f t="shared" si="280"/>
        <v>1</v>
      </c>
      <c r="C5939" s="1">
        <f>IF(Systematic[[#This Row],[VariableIndex]]&gt;1,C5938,IF(C5938+1=StepsPerSubsample,0,C5938+1))</f>
        <v>8</v>
      </c>
      <c r="D5939" s="1">
        <f t="shared" si="278"/>
        <v>2</v>
      </c>
      <c r="E5939" s="1" t="str">
        <f>INDEX(Protocol[Mark],MATCH(C5939,Protocol[Step],0))</f>
        <v>9Dig</v>
      </c>
      <c r="F5939" s="151" t="str">
        <f>INDEX(Variables[Variable],MATCH(Systematic[[#This Row],[VariableIndex]],Variables[Index],0))</f>
        <v>O2 flux per volume</v>
      </c>
      <c r="G5939" s="134">
        <f>Systematic[[#This Row],[Sample]]*1000000+Systematic[[#This Row],[SubSample]]*10000+Systematic[[#This Row],[VariableIndex]]</f>
        <v>16010002</v>
      </c>
      <c r="H5939" s="134">
        <f>Systematic[[#This Row],[SampleVariableLabel]]+100*Systematic[[#This Row],[State]]</f>
        <v>16010802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16</v>
      </c>
      <c r="B5940" s="1">
        <f t="shared" si="280"/>
        <v>1</v>
      </c>
      <c r="C5940" s="1">
        <f>IF(Systematic[[#This Row],[VariableIndex]]&gt;1,C5939,IF(C5939+1=StepsPerSubsample,0,C5939+1))</f>
        <v>8</v>
      </c>
      <c r="D5940" s="1">
        <f t="shared" si="278"/>
        <v>3</v>
      </c>
      <c r="E5940" s="1" t="str">
        <f>INDEX(Protocol[Mark],MATCH(C5940,Protocol[Step],0))</f>
        <v>9Dig</v>
      </c>
      <c r="F5940" s="151" t="str">
        <f>INDEX(Variables[Variable],MATCH(Systematic[[#This Row],[VariableIndex]],Variables[Index],0))</f>
        <v>Specific flux</v>
      </c>
      <c r="G5940" s="134">
        <f>Systematic[[#This Row],[Sample]]*1000000+Systematic[[#This Row],[SubSample]]*10000+Systematic[[#This Row],[VariableIndex]]</f>
        <v>16010003</v>
      </c>
      <c r="H5940" s="134">
        <f>Systematic[[#This Row],[SampleVariableLabel]]+100*Systematic[[#This Row],[State]]</f>
        <v>16010803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16</v>
      </c>
      <c r="B5941" s="1">
        <f t="shared" si="280"/>
        <v>1</v>
      </c>
      <c r="C5941" s="1">
        <f>IF(Systematic[[#This Row],[VariableIndex]]&gt;1,C5940,IF(C5940+1=StepsPerSubsample,0,C5940+1))</f>
        <v>8</v>
      </c>
      <c r="D5941" s="1">
        <f t="shared" si="278"/>
        <v>4</v>
      </c>
      <c r="E5941" s="1" t="str">
        <f>INDEX(Protocol[Mark],MATCH(C5941,Protocol[Step],0))</f>
        <v>9Dig</v>
      </c>
      <c r="F5941" s="151" t="str">
        <f>INDEX(Variables[Variable],MATCH(Systematic[[#This Row],[VariableIndex]],Variables[Index],0))</f>
        <v>Flux control ratio</v>
      </c>
      <c r="G5941" s="134">
        <f>Systematic[[#This Row],[Sample]]*1000000+Systematic[[#This Row],[SubSample]]*10000+Systematic[[#This Row],[VariableIndex]]</f>
        <v>16010004</v>
      </c>
      <c r="H5941" s="134">
        <f>Systematic[[#This Row],[SampleVariableLabel]]+100*Systematic[[#This Row],[State]]</f>
        <v>16010804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16</v>
      </c>
      <c r="B5942" s="1">
        <f t="shared" si="280"/>
        <v>1</v>
      </c>
      <c r="C5942" s="1">
        <f>IF(Systematic[[#This Row],[VariableIndex]]&gt;1,C5941,IF(C5941+1=StepsPerSubsample,0,C5941+1))</f>
        <v>8</v>
      </c>
      <c r="D5942" s="1">
        <f t="shared" si="278"/>
        <v>5</v>
      </c>
      <c r="E5942" s="1" t="str">
        <f>INDEX(Protocol[Mark],MATCH(C5942,Protocol[Step],0))</f>
        <v>9Dig</v>
      </c>
      <c r="F5942" s="151" t="str">
        <f>INDEX(Variables[Variable],MATCH(Systematic[[#This Row],[VariableIndex]],Variables[Index],0))</f>
        <v>Specific flux (mt)</v>
      </c>
      <c r="G5942" s="134">
        <f>Systematic[[#This Row],[Sample]]*1000000+Systematic[[#This Row],[SubSample]]*10000+Systematic[[#This Row],[VariableIndex]]</f>
        <v>16010005</v>
      </c>
      <c r="H5942" s="134">
        <f>Systematic[[#This Row],[SampleVariableLabel]]+100*Systematic[[#This Row],[State]]</f>
        <v>16010805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16</v>
      </c>
      <c r="B5943" s="1">
        <f t="shared" si="280"/>
        <v>1</v>
      </c>
      <c r="C5943" s="1">
        <f>IF(Systematic[[#This Row],[VariableIndex]]&gt;1,C5942,IF(C5942+1=StepsPerSubsample,0,C5942+1))</f>
        <v>8</v>
      </c>
      <c r="D5943" s="1">
        <f t="shared" si="278"/>
        <v>6</v>
      </c>
      <c r="E5943" s="1" t="str">
        <f>INDEX(Protocol[Mark],MATCH(C5943,Protocol[Step],0))</f>
        <v>9Dig</v>
      </c>
      <c r="F5943" s="151" t="str">
        <f>INDEX(Variables[Variable],MATCH(Systematic[[#This Row],[VariableIndex]],Variables[Index],0))</f>
        <v>FCR (mt: ROX-corr.)</v>
      </c>
      <c r="G5943" s="134">
        <f>Systematic[[#This Row],[Sample]]*1000000+Systematic[[#This Row],[SubSample]]*10000+Systematic[[#This Row],[VariableIndex]]</f>
        <v>16010006</v>
      </c>
      <c r="H5943" s="134">
        <f>Systematic[[#This Row],[SampleVariableLabel]]+100*Systematic[[#This Row],[State]]</f>
        <v>16010806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16</v>
      </c>
      <c r="B5944" s="1">
        <f t="shared" si="280"/>
        <v>1</v>
      </c>
      <c r="C5944" s="1">
        <f>IF(Systematic[[#This Row],[VariableIndex]]&gt;1,C5943,IF(C5943+1=StepsPerSubsample,0,C5943+1))</f>
        <v>8</v>
      </c>
      <c r="D5944" s="1">
        <f t="shared" si="278"/>
        <v>7</v>
      </c>
      <c r="E5944" s="1" t="str">
        <f>INDEX(Protocol[Mark],MATCH(C5944,Protocol[Step],0))</f>
        <v>9Dig</v>
      </c>
      <c r="F5944" s="151" t="str">
        <f>INDEX(Variables[Variable],MATCH(Systematic[[#This Row],[VariableIndex]],Variables[Index],0))</f>
        <v>FCR (mt: ROX-corr.)</v>
      </c>
      <c r="G5944" s="134">
        <f>Systematic[[#This Row],[Sample]]*1000000+Systematic[[#This Row],[SubSample]]*10000+Systematic[[#This Row],[VariableIndex]]</f>
        <v>16010007</v>
      </c>
      <c r="H5944" s="134">
        <f>Systematic[[#This Row],[SampleVariableLabel]]+100*Systematic[[#This Row],[State]]</f>
        <v>16010807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16</v>
      </c>
      <c r="B5945" s="1">
        <f t="shared" si="280"/>
        <v>1</v>
      </c>
      <c r="C5945" s="1">
        <f>IF(Systematic[[#This Row],[VariableIndex]]&gt;1,C5944,IF(C5944+1=StepsPerSubsample,0,C5944+1))</f>
        <v>9</v>
      </c>
      <c r="D5945" s="1">
        <f t="shared" si="278"/>
        <v>1</v>
      </c>
      <c r="E5945" s="1" t="str">
        <f>INDEX(Protocol[Mark],MATCH(C5945,Protocol[Step],0))</f>
        <v>9U</v>
      </c>
      <c r="F5945" s="151" t="str">
        <f>INDEX(Variables[Variable],MATCH(Systematic[[#This Row],[VariableIndex]],Variables[Index],0))</f>
        <v>O2 concentration</v>
      </c>
      <c r="G5945" s="134">
        <f>Systematic[[#This Row],[Sample]]*1000000+Systematic[[#This Row],[SubSample]]*10000+Systematic[[#This Row],[VariableIndex]]</f>
        <v>16010001</v>
      </c>
      <c r="H5945" s="134">
        <f>Systematic[[#This Row],[SampleVariableLabel]]+100*Systematic[[#This Row],[State]]</f>
        <v>16010901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16</v>
      </c>
      <c r="B5946" s="1">
        <f t="shared" si="280"/>
        <v>1</v>
      </c>
      <c r="C5946" s="1">
        <f>IF(Systematic[[#This Row],[VariableIndex]]&gt;1,C5945,IF(C5945+1=StepsPerSubsample,0,C5945+1))</f>
        <v>9</v>
      </c>
      <c r="D5946" s="1">
        <f t="shared" si="278"/>
        <v>2</v>
      </c>
      <c r="E5946" s="1" t="str">
        <f>INDEX(Protocol[Mark],MATCH(C5946,Protocol[Step],0))</f>
        <v>9U</v>
      </c>
      <c r="F5946" s="151" t="str">
        <f>INDEX(Variables[Variable],MATCH(Systematic[[#This Row],[VariableIndex]],Variables[Index],0))</f>
        <v>O2 flux per volume</v>
      </c>
      <c r="G5946" s="134">
        <f>Systematic[[#This Row],[Sample]]*1000000+Systematic[[#This Row],[SubSample]]*10000+Systematic[[#This Row],[VariableIndex]]</f>
        <v>16010002</v>
      </c>
      <c r="H5946" s="134">
        <f>Systematic[[#This Row],[SampleVariableLabel]]+100*Systematic[[#This Row],[State]]</f>
        <v>16010902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16</v>
      </c>
      <c r="B5947" s="1">
        <f t="shared" si="280"/>
        <v>1</v>
      </c>
      <c r="C5947" s="1">
        <f>IF(Systematic[[#This Row],[VariableIndex]]&gt;1,C5946,IF(C5946+1=StepsPerSubsample,0,C5946+1))</f>
        <v>9</v>
      </c>
      <c r="D5947" s="1">
        <f t="shared" si="278"/>
        <v>3</v>
      </c>
      <c r="E5947" s="1" t="str">
        <f>INDEX(Protocol[Mark],MATCH(C5947,Protocol[Step],0))</f>
        <v>9U</v>
      </c>
      <c r="F5947" s="151" t="str">
        <f>INDEX(Variables[Variable],MATCH(Systematic[[#This Row],[VariableIndex]],Variables[Index],0))</f>
        <v>Specific flux</v>
      </c>
      <c r="G5947" s="134">
        <f>Systematic[[#This Row],[Sample]]*1000000+Systematic[[#This Row],[SubSample]]*10000+Systematic[[#This Row],[VariableIndex]]</f>
        <v>16010003</v>
      </c>
      <c r="H5947" s="134">
        <f>Systematic[[#This Row],[SampleVariableLabel]]+100*Systematic[[#This Row],[State]]</f>
        <v>16010903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16</v>
      </c>
      <c r="B5948" s="1">
        <f t="shared" si="280"/>
        <v>1</v>
      </c>
      <c r="C5948" s="1">
        <f>IF(Systematic[[#This Row],[VariableIndex]]&gt;1,C5947,IF(C5947+1=StepsPerSubsample,0,C5947+1))</f>
        <v>9</v>
      </c>
      <c r="D5948" s="1">
        <f t="shared" si="278"/>
        <v>4</v>
      </c>
      <c r="E5948" s="1" t="str">
        <f>INDEX(Protocol[Mark],MATCH(C5948,Protocol[Step],0))</f>
        <v>9U</v>
      </c>
      <c r="F5948" s="151" t="str">
        <f>INDEX(Variables[Variable],MATCH(Systematic[[#This Row],[VariableIndex]],Variables[Index],0))</f>
        <v>Flux control ratio</v>
      </c>
      <c r="G5948" s="134">
        <f>Systematic[[#This Row],[Sample]]*1000000+Systematic[[#This Row],[SubSample]]*10000+Systematic[[#This Row],[VariableIndex]]</f>
        <v>16010004</v>
      </c>
      <c r="H5948" s="134">
        <f>Systematic[[#This Row],[SampleVariableLabel]]+100*Systematic[[#This Row],[State]]</f>
        <v>16010904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16</v>
      </c>
      <c r="B5949" s="1">
        <f t="shared" si="280"/>
        <v>1</v>
      </c>
      <c r="C5949" s="1">
        <f>IF(Systematic[[#This Row],[VariableIndex]]&gt;1,C5948,IF(C5948+1=StepsPerSubsample,0,C5948+1))</f>
        <v>9</v>
      </c>
      <c r="D5949" s="1">
        <f t="shared" si="278"/>
        <v>5</v>
      </c>
      <c r="E5949" s="1" t="str">
        <f>INDEX(Protocol[Mark],MATCH(C5949,Protocol[Step],0))</f>
        <v>9U</v>
      </c>
      <c r="F5949" s="151" t="str">
        <f>INDEX(Variables[Variable],MATCH(Systematic[[#This Row],[VariableIndex]],Variables[Index],0))</f>
        <v>Specific flux (mt)</v>
      </c>
      <c r="G5949" s="134">
        <f>Systematic[[#This Row],[Sample]]*1000000+Systematic[[#This Row],[SubSample]]*10000+Systematic[[#This Row],[VariableIndex]]</f>
        <v>16010005</v>
      </c>
      <c r="H5949" s="134">
        <f>Systematic[[#This Row],[SampleVariableLabel]]+100*Systematic[[#This Row],[State]]</f>
        <v>16010905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16</v>
      </c>
      <c r="B5950" s="1">
        <f t="shared" si="280"/>
        <v>1</v>
      </c>
      <c r="C5950" s="1">
        <f>IF(Systematic[[#This Row],[VariableIndex]]&gt;1,C5949,IF(C5949+1=StepsPerSubsample,0,C5949+1))</f>
        <v>9</v>
      </c>
      <c r="D5950" s="1">
        <f t="shared" si="278"/>
        <v>6</v>
      </c>
      <c r="E5950" s="1" t="str">
        <f>INDEX(Protocol[Mark],MATCH(C5950,Protocol[Step],0))</f>
        <v>9U</v>
      </c>
      <c r="F5950" s="151" t="str">
        <f>INDEX(Variables[Variable],MATCH(Systematic[[#This Row],[VariableIndex]],Variables[Index],0))</f>
        <v>FCR (mt: ROX-corr.)</v>
      </c>
      <c r="G5950" s="134">
        <f>Systematic[[#This Row],[Sample]]*1000000+Systematic[[#This Row],[SubSample]]*10000+Systematic[[#This Row],[VariableIndex]]</f>
        <v>16010006</v>
      </c>
      <c r="H5950" s="134">
        <f>Systematic[[#This Row],[SampleVariableLabel]]+100*Systematic[[#This Row],[State]]</f>
        <v>16010906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16</v>
      </c>
      <c r="B5951" s="1">
        <f t="shared" si="280"/>
        <v>1</v>
      </c>
      <c r="C5951" s="1">
        <f>IF(Systematic[[#This Row],[VariableIndex]]&gt;1,C5950,IF(C5950+1=StepsPerSubsample,0,C5950+1))</f>
        <v>9</v>
      </c>
      <c r="D5951" s="1">
        <f t="shared" si="278"/>
        <v>7</v>
      </c>
      <c r="E5951" s="1" t="str">
        <f>INDEX(Protocol[Mark],MATCH(C5951,Protocol[Step],0))</f>
        <v>9U</v>
      </c>
      <c r="F5951" s="151" t="str">
        <f>INDEX(Variables[Variable],MATCH(Systematic[[#This Row],[VariableIndex]],Variables[Index],0))</f>
        <v>FCR (mt: ROX-corr.)</v>
      </c>
      <c r="G5951" s="134">
        <f>Systematic[[#This Row],[Sample]]*1000000+Systematic[[#This Row],[SubSample]]*10000+Systematic[[#This Row],[VariableIndex]]</f>
        <v>16010007</v>
      </c>
      <c r="H5951" s="134">
        <f>Systematic[[#This Row],[SampleVariableLabel]]+100*Systematic[[#This Row],[State]]</f>
        <v>16010907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16</v>
      </c>
      <c r="B5952" s="1">
        <f t="shared" si="280"/>
        <v>1</v>
      </c>
      <c r="C5952" s="1">
        <f>IF(Systematic[[#This Row],[VariableIndex]]&gt;1,C5951,IF(C5951+1=StepsPerSubsample,0,C5951+1))</f>
        <v>10</v>
      </c>
      <c r="D5952" s="1">
        <f t="shared" si="278"/>
        <v>1</v>
      </c>
      <c r="E5952" s="1" t="str">
        <f>INDEX(Protocol[Mark],MATCH(C5952,Protocol[Step],0))</f>
        <v>9c</v>
      </c>
      <c r="F5952" s="151" t="str">
        <f>INDEX(Variables[Variable],MATCH(Systematic[[#This Row],[VariableIndex]],Variables[Index],0))</f>
        <v>O2 concentration</v>
      </c>
      <c r="G5952" s="134">
        <f>Systematic[[#This Row],[Sample]]*1000000+Systematic[[#This Row],[SubSample]]*10000+Systematic[[#This Row],[VariableIndex]]</f>
        <v>16010001</v>
      </c>
      <c r="H5952" s="134">
        <f>Systematic[[#This Row],[SampleVariableLabel]]+100*Systematic[[#This Row],[State]]</f>
        <v>16011001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16</v>
      </c>
      <c r="B5953" s="1">
        <f t="shared" si="280"/>
        <v>1</v>
      </c>
      <c r="C5953" s="1">
        <f>IF(Systematic[[#This Row],[VariableIndex]]&gt;1,C5952,IF(C5952+1=StepsPerSubsample,0,C5952+1))</f>
        <v>10</v>
      </c>
      <c r="D5953" s="1">
        <f t="shared" si="278"/>
        <v>2</v>
      </c>
      <c r="E5953" s="1" t="str">
        <f>INDEX(Protocol[Mark],MATCH(C5953,Protocol[Step],0))</f>
        <v>9c</v>
      </c>
      <c r="F5953" s="151" t="str">
        <f>INDEX(Variables[Variable],MATCH(Systematic[[#This Row],[VariableIndex]],Variables[Index],0))</f>
        <v>O2 flux per volume</v>
      </c>
      <c r="G5953" s="134">
        <f>Systematic[[#This Row],[Sample]]*1000000+Systematic[[#This Row],[SubSample]]*10000+Systematic[[#This Row],[VariableIndex]]</f>
        <v>16010002</v>
      </c>
      <c r="H5953" s="134">
        <f>Systematic[[#This Row],[SampleVariableLabel]]+100*Systematic[[#This Row],[State]]</f>
        <v>16011002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16</v>
      </c>
      <c r="B5954" s="1">
        <f t="shared" si="280"/>
        <v>1</v>
      </c>
      <c r="C5954" s="1">
        <f>IF(Systematic[[#This Row],[VariableIndex]]&gt;1,C5953,IF(C5953+1=StepsPerSubsample,0,C5953+1))</f>
        <v>10</v>
      </c>
      <c r="D5954" s="1">
        <f t="shared" si="278"/>
        <v>3</v>
      </c>
      <c r="E5954" s="1" t="str">
        <f>INDEX(Protocol[Mark],MATCH(C5954,Protocol[Step],0))</f>
        <v>9c</v>
      </c>
      <c r="F5954" s="151" t="str">
        <f>INDEX(Variables[Variable],MATCH(Systematic[[#This Row],[VariableIndex]],Variables[Index],0))</f>
        <v>Specific flux</v>
      </c>
      <c r="G5954" s="134">
        <f>Systematic[[#This Row],[Sample]]*1000000+Systematic[[#This Row],[SubSample]]*10000+Systematic[[#This Row],[VariableIndex]]</f>
        <v>16010003</v>
      </c>
      <c r="H5954" s="134">
        <f>Systematic[[#This Row],[SampleVariableLabel]]+100*Systematic[[#This Row],[State]]</f>
        <v>16011003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16</v>
      </c>
      <c r="B5955" s="1">
        <f t="shared" si="280"/>
        <v>1</v>
      </c>
      <c r="C5955" s="1">
        <f>IF(Systematic[[#This Row],[VariableIndex]]&gt;1,C5954,IF(C5954+1=StepsPerSubsample,0,C5954+1))</f>
        <v>10</v>
      </c>
      <c r="D5955" s="1">
        <f t="shared" ref="D5955:D6018" si="281">IF(D5954=nVariables,1,D5954+1)</f>
        <v>4</v>
      </c>
      <c r="E5955" s="1" t="str">
        <f>INDEX(Protocol[Mark],MATCH(C5955,Protocol[Step],0))</f>
        <v>9c</v>
      </c>
      <c r="F5955" s="151" t="str">
        <f>INDEX(Variables[Variable],MATCH(Systematic[[#This Row],[VariableIndex]],Variables[Index],0))</f>
        <v>Flux control ratio</v>
      </c>
      <c r="G5955" s="134">
        <f>Systematic[[#This Row],[Sample]]*1000000+Systematic[[#This Row],[SubSample]]*10000+Systematic[[#This Row],[VariableIndex]]</f>
        <v>16010004</v>
      </c>
      <c r="H5955" s="134">
        <f>Systematic[[#This Row],[SampleVariableLabel]]+100*Systematic[[#This Row],[State]]</f>
        <v>16011004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16</v>
      </c>
      <c r="B5956" s="1">
        <f t="shared" si="280"/>
        <v>1</v>
      </c>
      <c r="C5956" s="1">
        <f>IF(Systematic[[#This Row],[VariableIndex]]&gt;1,C5955,IF(C5955+1=StepsPerSubsample,0,C5955+1))</f>
        <v>10</v>
      </c>
      <c r="D5956" s="1">
        <f t="shared" si="281"/>
        <v>5</v>
      </c>
      <c r="E5956" s="1" t="str">
        <f>INDEX(Protocol[Mark],MATCH(C5956,Protocol[Step],0))</f>
        <v>9c</v>
      </c>
      <c r="F5956" s="151" t="str">
        <f>INDEX(Variables[Variable],MATCH(Systematic[[#This Row],[VariableIndex]],Variables[Index],0))</f>
        <v>Specific flux (mt)</v>
      </c>
      <c r="G5956" s="134">
        <f>Systematic[[#This Row],[Sample]]*1000000+Systematic[[#This Row],[SubSample]]*10000+Systematic[[#This Row],[VariableIndex]]</f>
        <v>16010005</v>
      </c>
      <c r="H5956" s="134">
        <f>Systematic[[#This Row],[SampleVariableLabel]]+100*Systematic[[#This Row],[State]]</f>
        <v>16011005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16</v>
      </c>
      <c r="B5957" s="1">
        <f t="shared" si="280"/>
        <v>1</v>
      </c>
      <c r="C5957" s="1">
        <f>IF(Systematic[[#This Row],[VariableIndex]]&gt;1,C5956,IF(C5956+1=StepsPerSubsample,0,C5956+1))</f>
        <v>10</v>
      </c>
      <c r="D5957" s="1">
        <f t="shared" si="281"/>
        <v>6</v>
      </c>
      <c r="E5957" s="1" t="str">
        <f>INDEX(Protocol[Mark],MATCH(C5957,Protocol[Step],0))</f>
        <v>9c</v>
      </c>
      <c r="F5957" s="151" t="str">
        <f>INDEX(Variables[Variable],MATCH(Systematic[[#This Row],[VariableIndex]],Variables[Index],0))</f>
        <v>FCR (mt: ROX-corr.)</v>
      </c>
      <c r="G5957" s="134">
        <f>Systematic[[#This Row],[Sample]]*1000000+Systematic[[#This Row],[SubSample]]*10000+Systematic[[#This Row],[VariableIndex]]</f>
        <v>16010006</v>
      </c>
      <c r="H5957" s="134">
        <f>Systematic[[#This Row],[SampleVariableLabel]]+100*Systematic[[#This Row],[State]]</f>
        <v>16011006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16</v>
      </c>
      <c r="B5958" s="1">
        <f t="shared" si="280"/>
        <v>1</v>
      </c>
      <c r="C5958" s="1">
        <f>IF(Systematic[[#This Row],[VariableIndex]]&gt;1,C5957,IF(C5957+1=StepsPerSubsample,0,C5957+1))</f>
        <v>10</v>
      </c>
      <c r="D5958" s="1">
        <f t="shared" si="281"/>
        <v>7</v>
      </c>
      <c r="E5958" s="1" t="str">
        <f>INDEX(Protocol[Mark],MATCH(C5958,Protocol[Step],0))</f>
        <v>9c</v>
      </c>
      <c r="F5958" s="151" t="str">
        <f>INDEX(Variables[Variable],MATCH(Systematic[[#This Row],[VariableIndex]],Variables[Index],0))</f>
        <v>FCR (mt: ROX-corr.)</v>
      </c>
      <c r="G5958" s="134">
        <f>Systematic[[#This Row],[Sample]]*1000000+Systematic[[#This Row],[SubSample]]*10000+Systematic[[#This Row],[VariableIndex]]</f>
        <v>16010007</v>
      </c>
      <c r="H5958" s="134">
        <f>Systematic[[#This Row],[SampleVariableLabel]]+100*Systematic[[#This Row],[State]]</f>
        <v>16011007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16</v>
      </c>
      <c r="B5959" s="1">
        <f t="shared" si="280"/>
        <v>1</v>
      </c>
      <c r="C5959" s="1">
        <f>IF(Systematic[[#This Row],[VariableIndex]]&gt;1,C5958,IF(C5958+1=StepsPerSubsample,0,C5958+1))</f>
        <v>11</v>
      </c>
      <c r="D5959" s="1">
        <f t="shared" si="281"/>
        <v>1</v>
      </c>
      <c r="E5959" s="1" t="str">
        <f>INDEX(Protocol[Mark],MATCH(C5959,Protocol[Step],0))</f>
        <v>10Ama</v>
      </c>
      <c r="F5959" s="151" t="str">
        <f>INDEX(Variables[Variable],MATCH(Systematic[[#This Row],[VariableIndex]],Variables[Index],0))</f>
        <v>O2 concentration</v>
      </c>
      <c r="G5959" s="134">
        <f>Systematic[[#This Row],[Sample]]*1000000+Systematic[[#This Row],[SubSample]]*10000+Systematic[[#This Row],[VariableIndex]]</f>
        <v>16010001</v>
      </c>
      <c r="H5959" s="134">
        <f>Systematic[[#This Row],[SampleVariableLabel]]+100*Systematic[[#This Row],[State]]</f>
        <v>16011101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16</v>
      </c>
      <c r="B5960" s="1">
        <f t="shared" si="280"/>
        <v>1</v>
      </c>
      <c r="C5960" s="1">
        <f>IF(Systematic[[#This Row],[VariableIndex]]&gt;1,C5959,IF(C5959+1=StepsPerSubsample,0,C5959+1))</f>
        <v>11</v>
      </c>
      <c r="D5960" s="1">
        <f t="shared" si="281"/>
        <v>2</v>
      </c>
      <c r="E5960" s="1" t="str">
        <f>INDEX(Protocol[Mark],MATCH(C5960,Protocol[Step],0))</f>
        <v>10Ama</v>
      </c>
      <c r="F5960" s="151" t="str">
        <f>INDEX(Variables[Variable],MATCH(Systematic[[#This Row],[VariableIndex]],Variables[Index],0))</f>
        <v>O2 flux per volume</v>
      </c>
      <c r="G5960" s="134">
        <f>Systematic[[#This Row],[Sample]]*1000000+Systematic[[#This Row],[SubSample]]*10000+Systematic[[#This Row],[VariableIndex]]</f>
        <v>16010002</v>
      </c>
      <c r="H5960" s="134">
        <f>Systematic[[#This Row],[SampleVariableLabel]]+100*Systematic[[#This Row],[State]]</f>
        <v>16011102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16</v>
      </c>
      <c r="B5961" s="1">
        <f t="shared" si="280"/>
        <v>1</v>
      </c>
      <c r="C5961" s="1">
        <f>IF(Systematic[[#This Row],[VariableIndex]]&gt;1,C5960,IF(C5960+1=StepsPerSubsample,0,C5960+1))</f>
        <v>11</v>
      </c>
      <c r="D5961" s="1">
        <f t="shared" si="281"/>
        <v>3</v>
      </c>
      <c r="E5961" s="1" t="str">
        <f>INDEX(Protocol[Mark],MATCH(C5961,Protocol[Step],0))</f>
        <v>10Ama</v>
      </c>
      <c r="F5961" s="151" t="str">
        <f>INDEX(Variables[Variable],MATCH(Systematic[[#This Row],[VariableIndex]],Variables[Index],0))</f>
        <v>Specific flux</v>
      </c>
      <c r="G5961" s="134">
        <f>Systematic[[#This Row],[Sample]]*1000000+Systematic[[#This Row],[SubSample]]*10000+Systematic[[#This Row],[VariableIndex]]</f>
        <v>16010003</v>
      </c>
      <c r="H5961" s="134">
        <f>Systematic[[#This Row],[SampleVariableLabel]]+100*Systematic[[#This Row],[State]]</f>
        <v>16011103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16</v>
      </c>
      <c r="B5962" s="1">
        <f t="shared" si="280"/>
        <v>1</v>
      </c>
      <c r="C5962" s="1">
        <f>IF(Systematic[[#This Row],[VariableIndex]]&gt;1,C5961,IF(C5961+1=StepsPerSubsample,0,C5961+1))</f>
        <v>11</v>
      </c>
      <c r="D5962" s="1">
        <f t="shared" si="281"/>
        <v>4</v>
      </c>
      <c r="E5962" s="1" t="str">
        <f>INDEX(Protocol[Mark],MATCH(C5962,Protocol[Step],0))</f>
        <v>10Ama</v>
      </c>
      <c r="F5962" s="151" t="str">
        <f>INDEX(Variables[Variable],MATCH(Systematic[[#This Row],[VariableIndex]],Variables[Index],0))</f>
        <v>Flux control ratio</v>
      </c>
      <c r="G5962" s="134">
        <f>Systematic[[#This Row],[Sample]]*1000000+Systematic[[#This Row],[SubSample]]*10000+Systematic[[#This Row],[VariableIndex]]</f>
        <v>16010004</v>
      </c>
      <c r="H5962" s="134">
        <f>Systematic[[#This Row],[SampleVariableLabel]]+100*Systematic[[#This Row],[State]]</f>
        <v>16011104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16</v>
      </c>
      <c r="B5963" s="1">
        <f t="shared" si="280"/>
        <v>1</v>
      </c>
      <c r="C5963" s="1">
        <f>IF(Systematic[[#This Row],[VariableIndex]]&gt;1,C5962,IF(C5962+1=StepsPerSubsample,0,C5962+1))</f>
        <v>11</v>
      </c>
      <c r="D5963" s="1">
        <f t="shared" si="281"/>
        <v>5</v>
      </c>
      <c r="E5963" s="1" t="str">
        <f>INDEX(Protocol[Mark],MATCH(C5963,Protocol[Step],0))</f>
        <v>10Ama</v>
      </c>
      <c r="F5963" s="151" t="str">
        <f>INDEX(Variables[Variable],MATCH(Systematic[[#This Row],[VariableIndex]],Variables[Index],0))</f>
        <v>Specific flux (mt)</v>
      </c>
      <c r="G5963" s="134">
        <f>Systematic[[#This Row],[Sample]]*1000000+Systematic[[#This Row],[SubSample]]*10000+Systematic[[#This Row],[VariableIndex]]</f>
        <v>16010005</v>
      </c>
      <c r="H5963" s="134">
        <f>Systematic[[#This Row],[SampleVariableLabel]]+100*Systematic[[#This Row],[State]]</f>
        <v>16011105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16</v>
      </c>
      <c r="B5964" s="1">
        <f t="shared" si="280"/>
        <v>1</v>
      </c>
      <c r="C5964" s="1">
        <f>IF(Systematic[[#This Row],[VariableIndex]]&gt;1,C5963,IF(C5963+1=StepsPerSubsample,0,C5963+1))</f>
        <v>11</v>
      </c>
      <c r="D5964" s="1">
        <f t="shared" si="281"/>
        <v>6</v>
      </c>
      <c r="E5964" s="1" t="str">
        <f>INDEX(Protocol[Mark],MATCH(C5964,Protocol[Step],0))</f>
        <v>10Ama</v>
      </c>
      <c r="F5964" s="151" t="str">
        <f>INDEX(Variables[Variable],MATCH(Systematic[[#This Row],[VariableIndex]],Variables[Index],0))</f>
        <v>FCR (mt: ROX-corr.)</v>
      </c>
      <c r="G5964" s="134">
        <f>Systematic[[#This Row],[Sample]]*1000000+Systematic[[#This Row],[SubSample]]*10000+Systematic[[#This Row],[VariableIndex]]</f>
        <v>16010006</v>
      </c>
      <c r="H5964" s="134">
        <f>Systematic[[#This Row],[SampleVariableLabel]]+100*Systematic[[#This Row],[State]]</f>
        <v>16011106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16</v>
      </c>
      <c r="B5965" s="1">
        <f t="shared" si="280"/>
        <v>1</v>
      </c>
      <c r="C5965" s="1">
        <f>IF(Systematic[[#This Row],[VariableIndex]]&gt;1,C5964,IF(C5964+1=StepsPerSubsample,0,C5964+1))</f>
        <v>11</v>
      </c>
      <c r="D5965" s="1">
        <f t="shared" si="281"/>
        <v>7</v>
      </c>
      <c r="E5965" s="1" t="str">
        <f>INDEX(Protocol[Mark],MATCH(C5965,Protocol[Step],0))</f>
        <v>10Ama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16010007</v>
      </c>
      <c r="H5965" s="134">
        <f>Systematic[[#This Row],[SampleVariableLabel]]+100*Systematic[[#This Row],[State]]</f>
        <v>16011107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16</v>
      </c>
      <c r="B5966" s="1">
        <f t="shared" si="280"/>
        <v>1</v>
      </c>
      <c r="C5966" s="1">
        <f>IF(Systematic[[#This Row],[VariableIndex]]&gt;1,C5965,IF(C5965+1=StepsPerSubsample,0,C5965+1))</f>
        <v>12</v>
      </c>
      <c r="D5966" s="1">
        <f t="shared" si="281"/>
        <v>1</v>
      </c>
      <c r="E5966" s="1" t="str">
        <f>INDEX(Protocol[Mark],MATCH(C5966,Protocol[Step],0))</f>
        <v>11AsTm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16010001</v>
      </c>
      <c r="H5966" s="134">
        <f>Systematic[[#This Row],[SampleVariableLabel]]+100*Systematic[[#This Row],[State]]</f>
        <v>16011201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16</v>
      </c>
      <c r="B5967" s="1">
        <f t="shared" si="280"/>
        <v>1</v>
      </c>
      <c r="C5967" s="1">
        <f>IF(Systematic[[#This Row],[VariableIndex]]&gt;1,C5966,IF(C5966+1=StepsPerSubsample,0,C5966+1))</f>
        <v>12</v>
      </c>
      <c r="D5967" s="1">
        <f t="shared" si="281"/>
        <v>2</v>
      </c>
      <c r="E5967" s="1" t="str">
        <f>INDEX(Protocol[Mark],MATCH(C5967,Protocol[Step],0))</f>
        <v>11AsTm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16010002</v>
      </c>
      <c r="H5967" s="134">
        <f>Systematic[[#This Row],[SampleVariableLabel]]+100*Systematic[[#This Row],[State]]</f>
        <v>16011202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16</v>
      </c>
      <c r="B5968" s="1">
        <f t="shared" si="280"/>
        <v>1</v>
      </c>
      <c r="C5968" s="1">
        <f>IF(Systematic[[#This Row],[VariableIndex]]&gt;1,C5967,IF(C5967+1=StepsPerSubsample,0,C5967+1))</f>
        <v>12</v>
      </c>
      <c r="D5968" s="1">
        <f t="shared" si="281"/>
        <v>3</v>
      </c>
      <c r="E5968" s="1" t="str">
        <f>INDEX(Protocol[Mark],MATCH(C5968,Protocol[Step],0))</f>
        <v>11AsTm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16010003</v>
      </c>
      <c r="H5968" s="134">
        <f>Systematic[[#This Row],[SampleVariableLabel]]+100*Systematic[[#This Row],[State]]</f>
        <v>16011203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16</v>
      </c>
      <c r="B5969" s="1">
        <f t="shared" si="280"/>
        <v>1</v>
      </c>
      <c r="C5969" s="1">
        <f>IF(Systematic[[#This Row],[VariableIndex]]&gt;1,C5968,IF(C5968+1=StepsPerSubsample,0,C5968+1))</f>
        <v>12</v>
      </c>
      <c r="D5969" s="1">
        <f t="shared" si="281"/>
        <v>4</v>
      </c>
      <c r="E5969" s="1" t="str">
        <f>INDEX(Protocol[Mark],MATCH(C5969,Protocol[Step],0))</f>
        <v>11AsTm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16010004</v>
      </c>
      <c r="H5969" s="134">
        <f>Systematic[[#This Row],[SampleVariableLabel]]+100*Systematic[[#This Row],[State]]</f>
        <v>16011204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16</v>
      </c>
      <c r="B5970" s="1">
        <f t="shared" si="280"/>
        <v>1</v>
      </c>
      <c r="C5970" s="1">
        <f>IF(Systematic[[#This Row],[VariableIndex]]&gt;1,C5969,IF(C5969+1=StepsPerSubsample,0,C5969+1))</f>
        <v>12</v>
      </c>
      <c r="D5970" s="1">
        <f t="shared" si="281"/>
        <v>5</v>
      </c>
      <c r="E5970" s="1" t="str">
        <f>INDEX(Protocol[Mark],MATCH(C5970,Protocol[Step],0))</f>
        <v>11AsTm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16010005</v>
      </c>
      <c r="H5970" s="134">
        <f>Systematic[[#This Row],[SampleVariableLabel]]+100*Systematic[[#This Row],[State]]</f>
        <v>16011205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16</v>
      </c>
      <c r="B5971" s="1">
        <f t="shared" si="280"/>
        <v>1</v>
      </c>
      <c r="C5971" s="1">
        <f>IF(Systematic[[#This Row],[VariableIndex]]&gt;1,C5970,IF(C5970+1=StepsPerSubsample,0,C5970+1))</f>
        <v>12</v>
      </c>
      <c r="D5971" s="1">
        <f t="shared" si="281"/>
        <v>6</v>
      </c>
      <c r="E5971" s="1" t="str">
        <f>INDEX(Protocol[Mark],MATCH(C5971,Protocol[Step],0))</f>
        <v>11AsTm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16010006</v>
      </c>
      <c r="H5971" s="134">
        <f>Systematic[[#This Row],[SampleVariableLabel]]+100*Systematic[[#This Row],[State]]</f>
        <v>16011206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16</v>
      </c>
      <c r="B5972" s="1">
        <f t="shared" si="280"/>
        <v>1</v>
      </c>
      <c r="C5972" s="1">
        <f>IF(Systematic[[#This Row],[VariableIndex]]&gt;1,C5971,IF(C5971+1=StepsPerSubsample,0,C5971+1))</f>
        <v>12</v>
      </c>
      <c r="D5972" s="1">
        <f t="shared" si="281"/>
        <v>7</v>
      </c>
      <c r="E5972" s="1" t="str">
        <f>INDEX(Protocol[Mark],MATCH(C5972,Protocol[Step],0))</f>
        <v>11AsTm</v>
      </c>
      <c r="F5972" s="151" t="str">
        <f>INDEX(Variables[Variable],MATCH(Systematic[[#This Row],[VariableIndex]],Variables[Index],0))</f>
        <v>FCR (mt: ROX-corr.)</v>
      </c>
      <c r="G5972" s="134">
        <f>Systematic[[#This Row],[Sample]]*1000000+Systematic[[#This Row],[SubSample]]*10000+Systematic[[#This Row],[VariableIndex]]</f>
        <v>16010007</v>
      </c>
      <c r="H5972" s="134">
        <f>Systematic[[#This Row],[SampleVariableLabel]]+100*Systematic[[#This Row],[State]]</f>
        <v>16011207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16</v>
      </c>
      <c r="B5973" s="1">
        <f t="shared" si="280"/>
        <v>1</v>
      </c>
      <c r="C5973" s="1">
        <f>IF(Systematic[[#This Row],[VariableIndex]]&gt;1,C5972,IF(C5972+1=StepsPerSubsample,0,C5972+1))</f>
        <v>13</v>
      </c>
      <c r="D5973" s="1">
        <f t="shared" si="281"/>
        <v>1</v>
      </c>
      <c r="E5973" s="1" t="str">
        <f>INDEX(Protocol[Mark],MATCH(C5973,Protocol[Step],0))</f>
        <v>12Azd</v>
      </c>
      <c r="F5973" s="151" t="str">
        <f>INDEX(Variables[Variable],MATCH(Systematic[[#This Row],[VariableIndex]],Variables[Index],0))</f>
        <v>O2 concentration</v>
      </c>
      <c r="G5973" s="134">
        <f>Systematic[[#This Row],[Sample]]*1000000+Systematic[[#This Row],[SubSample]]*10000+Systematic[[#This Row],[VariableIndex]]</f>
        <v>16010001</v>
      </c>
      <c r="H5973" s="134">
        <f>Systematic[[#This Row],[SampleVariableLabel]]+100*Systematic[[#This Row],[State]]</f>
        <v>16011301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16</v>
      </c>
      <c r="B5974" s="1">
        <f t="shared" si="280"/>
        <v>1</v>
      </c>
      <c r="C5974" s="1">
        <f>IF(Systematic[[#This Row],[VariableIndex]]&gt;1,C5973,IF(C5973+1=StepsPerSubsample,0,C5973+1))</f>
        <v>13</v>
      </c>
      <c r="D5974" s="1">
        <f t="shared" si="281"/>
        <v>2</v>
      </c>
      <c r="E5974" s="1" t="str">
        <f>INDEX(Protocol[Mark],MATCH(C5974,Protocol[Step],0))</f>
        <v>12Azd</v>
      </c>
      <c r="F5974" s="151" t="str">
        <f>INDEX(Variables[Variable],MATCH(Systematic[[#This Row],[VariableIndex]],Variables[Index],0))</f>
        <v>O2 flux per volume</v>
      </c>
      <c r="G5974" s="134">
        <f>Systematic[[#This Row],[Sample]]*1000000+Systematic[[#This Row],[SubSample]]*10000+Systematic[[#This Row],[VariableIndex]]</f>
        <v>16010002</v>
      </c>
      <c r="H5974" s="134">
        <f>Systematic[[#This Row],[SampleVariableLabel]]+100*Systematic[[#This Row],[State]]</f>
        <v>16011302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16</v>
      </c>
      <c r="B5975" s="1">
        <f t="shared" si="280"/>
        <v>1</v>
      </c>
      <c r="C5975" s="1">
        <f>IF(Systematic[[#This Row],[VariableIndex]]&gt;1,C5974,IF(C5974+1=StepsPerSubsample,0,C5974+1))</f>
        <v>13</v>
      </c>
      <c r="D5975" s="1">
        <f t="shared" si="281"/>
        <v>3</v>
      </c>
      <c r="E5975" s="1" t="str">
        <f>INDEX(Protocol[Mark],MATCH(C5975,Protocol[Step],0))</f>
        <v>12Azd</v>
      </c>
      <c r="F5975" s="151" t="str">
        <f>INDEX(Variables[Variable],MATCH(Systematic[[#This Row],[VariableIndex]],Variables[Index],0))</f>
        <v>Specific flux</v>
      </c>
      <c r="G5975" s="134">
        <f>Systematic[[#This Row],[Sample]]*1000000+Systematic[[#This Row],[SubSample]]*10000+Systematic[[#This Row],[VariableIndex]]</f>
        <v>16010003</v>
      </c>
      <c r="H5975" s="134">
        <f>Systematic[[#This Row],[SampleVariableLabel]]+100*Systematic[[#This Row],[State]]</f>
        <v>16011303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16</v>
      </c>
      <c r="B5976" s="1">
        <f t="shared" si="280"/>
        <v>1</v>
      </c>
      <c r="C5976" s="1">
        <f>IF(Systematic[[#This Row],[VariableIndex]]&gt;1,C5975,IF(C5975+1=StepsPerSubsample,0,C5975+1))</f>
        <v>13</v>
      </c>
      <c r="D5976" s="1">
        <f t="shared" si="281"/>
        <v>4</v>
      </c>
      <c r="E5976" s="1" t="str">
        <f>INDEX(Protocol[Mark],MATCH(C5976,Protocol[Step],0))</f>
        <v>12Azd</v>
      </c>
      <c r="F5976" s="151" t="str">
        <f>INDEX(Variables[Variable],MATCH(Systematic[[#This Row],[VariableIndex]],Variables[Index],0))</f>
        <v>Flux control ratio</v>
      </c>
      <c r="G5976" s="134">
        <f>Systematic[[#This Row],[Sample]]*1000000+Systematic[[#This Row],[SubSample]]*10000+Systematic[[#This Row],[VariableIndex]]</f>
        <v>16010004</v>
      </c>
      <c r="H5976" s="134">
        <f>Systematic[[#This Row],[SampleVariableLabel]]+100*Systematic[[#This Row],[State]]</f>
        <v>16011304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16</v>
      </c>
      <c r="B5977" s="1">
        <f t="shared" si="280"/>
        <v>1</v>
      </c>
      <c r="C5977" s="1">
        <f>IF(Systematic[[#This Row],[VariableIndex]]&gt;1,C5976,IF(C5976+1=StepsPerSubsample,0,C5976+1))</f>
        <v>13</v>
      </c>
      <c r="D5977" s="1">
        <f t="shared" si="281"/>
        <v>5</v>
      </c>
      <c r="E5977" s="1" t="str">
        <f>INDEX(Protocol[Mark],MATCH(C5977,Protocol[Step],0))</f>
        <v>12Azd</v>
      </c>
      <c r="F5977" s="151" t="str">
        <f>INDEX(Variables[Variable],MATCH(Systematic[[#This Row],[VariableIndex]],Variables[Index],0))</f>
        <v>Specific flux (mt)</v>
      </c>
      <c r="G5977" s="134">
        <f>Systematic[[#This Row],[Sample]]*1000000+Systematic[[#This Row],[SubSample]]*10000+Systematic[[#This Row],[VariableIndex]]</f>
        <v>16010005</v>
      </c>
      <c r="H5977" s="134">
        <f>Systematic[[#This Row],[SampleVariableLabel]]+100*Systematic[[#This Row],[State]]</f>
        <v>16011305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16</v>
      </c>
      <c r="B5978" s="1">
        <f t="shared" si="280"/>
        <v>1</v>
      </c>
      <c r="C5978" s="1">
        <f>IF(Systematic[[#This Row],[VariableIndex]]&gt;1,C5977,IF(C5977+1=StepsPerSubsample,0,C5977+1))</f>
        <v>13</v>
      </c>
      <c r="D5978" s="1">
        <f t="shared" si="281"/>
        <v>6</v>
      </c>
      <c r="E5978" s="1" t="str">
        <f>INDEX(Protocol[Mark],MATCH(C5978,Protocol[Step],0))</f>
        <v>12Azd</v>
      </c>
      <c r="F5978" s="151" t="str">
        <f>INDEX(Variables[Variable],MATCH(Systematic[[#This Row],[VariableIndex]],Variables[Index],0))</f>
        <v>FCR (mt: ROX-corr.)</v>
      </c>
      <c r="G5978" s="134">
        <f>Systematic[[#This Row],[Sample]]*1000000+Systematic[[#This Row],[SubSample]]*10000+Systematic[[#This Row],[VariableIndex]]</f>
        <v>16010006</v>
      </c>
      <c r="H5978" s="134">
        <f>Systematic[[#This Row],[SampleVariableLabel]]+100*Systematic[[#This Row],[State]]</f>
        <v>16011306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16</v>
      </c>
      <c r="B5979" s="1">
        <f t="shared" si="280"/>
        <v>1</v>
      </c>
      <c r="C5979" s="1">
        <f>IF(Systematic[[#This Row],[VariableIndex]]&gt;1,C5978,IF(C5978+1=StepsPerSubsample,0,C5978+1))</f>
        <v>13</v>
      </c>
      <c r="D5979" s="1">
        <f t="shared" si="281"/>
        <v>7</v>
      </c>
      <c r="E5979" s="1" t="str">
        <f>INDEX(Protocol[Mark],MATCH(C5979,Protocol[Step],0))</f>
        <v>12Azd</v>
      </c>
      <c r="F5979" s="151" t="str">
        <f>INDEX(Variables[Variable],MATCH(Systematic[[#This Row],[VariableIndex]],Variables[Index],0))</f>
        <v>FCR (mt: ROX-corr.)</v>
      </c>
      <c r="G5979" s="134">
        <f>Systematic[[#This Row],[Sample]]*1000000+Systematic[[#This Row],[SubSample]]*10000+Systematic[[#This Row],[VariableIndex]]</f>
        <v>16010007</v>
      </c>
      <c r="H5979" s="134">
        <f>Systematic[[#This Row],[SampleVariableLabel]]+100*Systematic[[#This Row],[State]]</f>
        <v>16011307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16</v>
      </c>
      <c r="B5980" s="1">
        <f t="shared" si="280"/>
        <v>2</v>
      </c>
      <c r="C5980" s="1">
        <f>IF(Systematic[[#This Row],[VariableIndex]]&gt;1,C5979,IF(C5979+1=StepsPerSubsample,0,C5979+1))</f>
        <v>0</v>
      </c>
      <c r="D5980" s="1">
        <f t="shared" si="281"/>
        <v>1</v>
      </c>
      <c r="E5980" s="1" t="str">
        <f>INDEX(Protocol[Mark],MATCH(C5980,Protocol[Step],0))</f>
        <v>1ce</v>
      </c>
      <c r="F5980" s="151" t="str">
        <f>INDEX(Variables[Variable],MATCH(Systematic[[#This Row],[VariableIndex]],Variables[Index],0))</f>
        <v>O2 concentration</v>
      </c>
      <c r="G5980" s="134">
        <f>Systematic[[#This Row],[Sample]]*1000000+Systematic[[#This Row],[SubSample]]*10000+Systematic[[#This Row],[VariableIndex]]</f>
        <v>16020001</v>
      </c>
      <c r="H5980" s="134">
        <f>Systematic[[#This Row],[SampleVariableLabel]]+100*Systematic[[#This Row],[State]]</f>
        <v>16020001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16</v>
      </c>
      <c r="B5981" s="1">
        <f t="shared" si="280"/>
        <v>2</v>
      </c>
      <c r="C5981" s="1">
        <f>IF(Systematic[[#This Row],[VariableIndex]]&gt;1,C5980,IF(C5980+1=StepsPerSubsample,0,C5980+1))</f>
        <v>0</v>
      </c>
      <c r="D5981" s="1">
        <f t="shared" si="281"/>
        <v>2</v>
      </c>
      <c r="E5981" s="1" t="str">
        <f>INDEX(Protocol[Mark],MATCH(C5981,Protocol[Step],0))</f>
        <v>1ce</v>
      </c>
      <c r="F5981" s="151" t="str">
        <f>INDEX(Variables[Variable],MATCH(Systematic[[#This Row],[VariableIndex]],Variables[Index],0))</f>
        <v>O2 flux per volume</v>
      </c>
      <c r="G5981" s="134">
        <f>Systematic[[#This Row],[Sample]]*1000000+Systematic[[#This Row],[SubSample]]*10000+Systematic[[#This Row],[VariableIndex]]</f>
        <v>16020002</v>
      </c>
      <c r="H5981" s="134">
        <f>Systematic[[#This Row],[SampleVariableLabel]]+100*Systematic[[#This Row],[State]]</f>
        <v>16020002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16</v>
      </c>
      <c r="B5982" s="1">
        <f t="shared" si="280"/>
        <v>2</v>
      </c>
      <c r="C5982" s="1">
        <f>IF(Systematic[[#This Row],[VariableIndex]]&gt;1,C5981,IF(C5981+1=StepsPerSubsample,0,C5981+1))</f>
        <v>0</v>
      </c>
      <c r="D5982" s="1">
        <f t="shared" si="281"/>
        <v>3</v>
      </c>
      <c r="E5982" s="1" t="str">
        <f>INDEX(Protocol[Mark],MATCH(C5982,Protocol[Step],0))</f>
        <v>1ce</v>
      </c>
      <c r="F5982" s="151" t="str">
        <f>INDEX(Variables[Variable],MATCH(Systematic[[#This Row],[VariableIndex]],Variables[Index],0))</f>
        <v>Specific flux</v>
      </c>
      <c r="G5982" s="134">
        <f>Systematic[[#This Row],[Sample]]*1000000+Systematic[[#This Row],[SubSample]]*10000+Systematic[[#This Row],[VariableIndex]]</f>
        <v>16020003</v>
      </c>
      <c r="H5982" s="134">
        <f>Systematic[[#This Row],[SampleVariableLabel]]+100*Systematic[[#This Row],[State]]</f>
        <v>16020003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16</v>
      </c>
      <c r="B5983" s="1">
        <f t="shared" si="280"/>
        <v>2</v>
      </c>
      <c r="C5983" s="1">
        <f>IF(Systematic[[#This Row],[VariableIndex]]&gt;1,C5982,IF(C5982+1=StepsPerSubsample,0,C5982+1))</f>
        <v>0</v>
      </c>
      <c r="D5983" s="1">
        <f t="shared" si="281"/>
        <v>4</v>
      </c>
      <c r="E5983" s="1" t="str">
        <f>INDEX(Protocol[Mark],MATCH(C5983,Protocol[Step],0))</f>
        <v>1ce</v>
      </c>
      <c r="F5983" s="151" t="str">
        <f>INDEX(Variables[Variable],MATCH(Systematic[[#This Row],[VariableIndex]],Variables[Index],0))</f>
        <v>Flux control ratio</v>
      </c>
      <c r="G5983" s="134">
        <f>Systematic[[#This Row],[Sample]]*1000000+Systematic[[#This Row],[SubSample]]*10000+Systematic[[#This Row],[VariableIndex]]</f>
        <v>16020004</v>
      </c>
      <c r="H5983" s="134">
        <f>Systematic[[#This Row],[SampleVariableLabel]]+100*Systematic[[#This Row],[State]]</f>
        <v>16020004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16</v>
      </c>
      <c r="B5984" s="1">
        <f t="shared" si="280"/>
        <v>2</v>
      </c>
      <c r="C5984" s="1">
        <f>IF(Systematic[[#This Row],[VariableIndex]]&gt;1,C5983,IF(C5983+1=StepsPerSubsample,0,C5983+1))</f>
        <v>0</v>
      </c>
      <c r="D5984" s="1">
        <f t="shared" si="281"/>
        <v>5</v>
      </c>
      <c r="E5984" s="1" t="str">
        <f>INDEX(Protocol[Mark],MATCH(C5984,Protocol[Step],0))</f>
        <v>1ce</v>
      </c>
      <c r="F5984" s="151" t="str">
        <f>INDEX(Variables[Variable],MATCH(Systematic[[#This Row],[VariableIndex]],Variables[Index],0))</f>
        <v>Specific flux (mt)</v>
      </c>
      <c r="G5984" s="134">
        <f>Systematic[[#This Row],[Sample]]*1000000+Systematic[[#This Row],[SubSample]]*10000+Systematic[[#This Row],[VariableIndex]]</f>
        <v>16020005</v>
      </c>
      <c r="H5984" s="134">
        <f>Systematic[[#This Row],[SampleVariableLabel]]+100*Systematic[[#This Row],[State]]</f>
        <v>16020005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16</v>
      </c>
      <c r="B5985" s="1">
        <f t="shared" si="280"/>
        <v>2</v>
      </c>
      <c r="C5985" s="1">
        <f>IF(Systematic[[#This Row],[VariableIndex]]&gt;1,C5984,IF(C5984+1=StepsPerSubsample,0,C5984+1))</f>
        <v>0</v>
      </c>
      <c r="D5985" s="1">
        <f t="shared" si="281"/>
        <v>6</v>
      </c>
      <c r="E5985" s="1" t="str">
        <f>INDEX(Protocol[Mark],MATCH(C5985,Protocol[Step],0))</f>
        <v>1ce</v>
      </c>
      <c r="F5985" s="151" t="str">
        <f>INDEX(Variables[Variable],MATCH(Systematic[[#This Row],[VariableIndex]],Variables[Index],0))</f>
        <v>FCR (mt: ROX-corr.)</v>
      </c>
      <c r="G5985" s="134">
        <f>Systematic[[#This Row],[Sample]]*1000000+Systematic[[#This Row],[SubSample]]*10000+Systematic[[#This Row],[VariableIndex]]</f>
        <v>16020006</v>
      </c>
      <c r="H5985" s="134">
        <f>Systematic[[#This Row],[SampleVariableLabel]]+100*Systematic[[#This Row],[State]]</f>
        <v>16020006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16</v>
      </c>
      <c r="B5986" s="1">
        <f t="shared" si="280"/>
        <v>2</v>
      </c>
      <c r="C5986" s="1">
        <f>IF(Systematic[[#This Row],[VariableIndex]]&gt;1,C5985,IF(C5985+1=StepsPerSubsample,0,C5985+1))</f>
        <v>0</v>
      </c>
      <c r="D5986" s="1">
        <f t="shared" si="281"/>
        <v>7</v>
      </c>
      <c r="E5986" s="1" t="str">
        <f>INDEX(Protocol[Mark],MATCH(C5986,Protocol[Step],0))</f>
        <v>1ce</v>
      </c>
      <c r="F5986" s="151" t="str">
        <f>INDEX(Variables[Variable],MATCH(Systematic[[#This Row],[VariableIndex]],Variables[Index],0))</f>
        <v>FCR (mt: ROX-corr.)</v>
      </c>
      <c r="G5986" s="134">
        <f>Systematic[[#This Row],[Sample]]*1000000+Systematic[[#This Row],[SubSample]]*10000+Systematic[[#This Row],[VariableIndex]]</f>
        <v>16020007</v>
      </c>
      <c r="H5986" s="134">
        <f>Systematic[[#This Row],[SampleVariableLabel]]+100*Systematic[[#This Row],[State]]</f>
        <v>16020007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16</v>
      </c>
      <c r="B5987" s="1">
        <f t="shared" si="280"/>
        <v>2</v>
      </c>
      <c r="C5987" s="1">
        <f>IF(Systematic[[#This Row],[VariableIndex]]&gt;1,C5986,IF(C5986+1=StepsPerSubsample,0,C5986+1))</f>
        <v>1</v>
      </c>
      <c r="D5987" s="1">
        <f t="shared" si="281"/>
        <v>1</v>
      </c>
      <c r="E5987" s="1" t="str">
        <f>INDEX(Protocol[Mark],MATCH(C5987,Protocol[Step],0))</f>
        <v>2P10</v>
      </c>
      <c r="F5987" s="151" t="str">
        <f>INDEX(Variables[Variable],MATCH(Systematic[[#This Row],[VariableIndex]],Variables[Index],0))</f>
        <v>O2 concentration</v>
      </c>
      <c r="G5987" s="134">
        <f>Systematic[[#This Row],[Sample]]*1000000+Systematic[[#This Row],[SubSample]]*10000+Systematic[[#This Row],[VariableIndex]]</f>
        <v>16020001</v>
      </c>
      <c r="H5987" s="134">
        <f>Systematic[[#This Row],[SampleVariableLabel]]+100*Systematic[[#This Row],[State]]</f>
        <v>16020101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16</v>
      </c>
      <c r="B5988" s="1">
        <f t="shared" si="280"/>
        <v>2</v>
      </c>
      <c r="C5988" s="1">
        <f>IF(Systematic[[#This Row],[VariableIndex]]&gt;1,C5987,IF(C5987+1=StepsPerSubsample,0,C5987+1))</f>
        <v>1</v>
      </c>
      <c r="D5988" s="1">
        <f t="shared" si="281"/>
        <v>2</v>
      </c>
      <c r="E5988" s="1" t="str">
        <f>INDEX(Protocol[Mark],MATCH(C5988,Protocol[Step],0))</f>
        <v>2P10</v>
      </c>
      <c r="F5988" s="151" t="str">
        <f>INDEX(Variables[Variable],MATCH(Systematic[[#This Row],[VariableIndex]],Variables[Index],0))</f>
        <v>O2 flux per volume</v>
      </c>
      <c r="G5988" s="134">
        <f>Systematic[[#This Row],[Sample]]*1000000+Systematic[[#This Row],[SubSample]]*10000+Systematic[[#This Row],[VariableIndex]]</f>
        <v>16020002</v>
      </c>
      <c r="H5988" s="134">
        <f>Systematic[[#This Row],[SampleVariableLabel]]+100*Systematic[[#This Row],[State]]</f>
        <v>16020102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16</v>
      </c>
      <c r="B5989" s="1">
        <f t="shared" si="280"/>
        <v>2</v>
      </c>
      <c r="C5989" s="1">
        <f>IF(Systematic[[#This Row],[VariableIndex]]&gt;1,C5988,IF(C5988+1=StepsPerSubsample,0,C5988+1))</f>
        <v>1</v>
      </c>
      <c r="D5989" s="1">
        <f t="shared" si="281"/>
        <v>3</v>
      </c>
      <c r="E5989" s="1" t="str">
        <f>INDEX(Protocol[Mark],MATCH(C5989,Protocol[Step],0))</f>
        <v>2P10</v>
      </c>
      <c r="F5989" s="151" t="str">
        <f>INDEX(Variables[Variable],MATCH(Systematic[[#This Row],[VariableIndex]],Variables[Index],0))</f>
        <v>Specific flux</v>
      </c>
      <c r="G5989" s="134">
        <f>Systematic[[#This Row],[Sample]]*1000000+Systematic[[#This Row],[SubSample]]*10000+Systematic[[#This Row],[VariableIndex]]</f>
        <v>16020003</v>
      </c>
      <c r="H5989" s="134">
        <f>Systematic[[#This Row],[SampleVariableLabel]]+100*Systematic[[#This Row],[State]]</f>
        <v>16020103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16</v>
      </c>
      <c r="B5990" s="1">
        <f t="shared" si="280"/>
        <v>2</v>
      </c>
      <c r="C5990" s="1">
        <f>IF(Systematic[[#This Row],[VariableIndex]]&gt;1,C5989,IF(C5989+1=StepsPerSubsample,0,C5989+1))</f>
        <v>1</v>
      </c>
      <c r="D5990" s="1">
        <f t="shared" si="281"/>
        <v>4</v>
      </c>
      <c r="E5990" s="1" t="str">
        <f>INDEX(Protocol[Mark],MATCH(C5990,Protocol[Step],0))</f>
        <v>2P10</v>
      </c>
      <c r="F5990" s="151" t="str">
        <f>INDEX(Variables[Variable],MATCH(Systematic[[#This Row],[VariableIndex]],Variables[Index],0))</f>
        <v>Flux control ratio</v>
      </c>
      <c r="G5990" s="134">
        <f>Systematic[[#This Row],[Sample]]*1000000+Systematic[[#This Row],[SubSample]]*10000+Systematic[[#This Row],[VariableIndex]]</f>
        <v>16020004</v>
      </c>
      <c r="H5990" s="134">
        <f>Systematic[[#This Row],[SampleVariableLabel]]+100*Systematic[[#This Row],[State]]</f>
        <v>16020104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16</v>
      </c>
      <c r="B5991" s="1">
        <f t="shared" si="280"/>
        <v>2</v>
      </c>
      <c r="C5991" s="1">
        <f>IF(Systematic[[#This Row],[VariableIndex]]&gt;1,C5990,IF(C5990+1=StepsPerSubsample,0,C5990+1))</f>
        <v>1</v>
      </c>
      <c r="D5991" s="1">
        <f t="shared" si="281"/>
        <v>5</v>
      </c>
      <c r="E5991" s="1" t="str">
        <f>INDEX(Protocol[Mark],MATCH(C5991,Protocol[Step],0))</f>
        <v>2P10</v>
      </c>
      <c r="F5991" s="151" t="str">
        <f>INDEX(Variables[Variable],MATCH(Systematic[[#This Row],[VariableIndex]],Variables[Index],0))</f>
        <v>Specific flux (mt)</v>
      </c>
      <c r="G5991" s="134">
        <f>Systematic[[#This Row],[Sample]]*1000000+Systematic[[#This Row],[SubSample]]*10000+Systematic[[#This Row],[VariableIndex]]</f>
        <v>16020005</v>
      </c>
      <c r="H5991" s="134">
        <f>Systematic[[#This Row],[SampleVariableLabel]]+100*Systematic[[#This Row],[State]]</f>
        <v>16020105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16</v>
      </c>
      <c r="B5992" s="1">
        <f t="shared" si="280"/>
        <v>2</v>
      </c>
      <c r="C5992" s="1">
        <f>IF(Systematic[[#This Row],[VariableIndex]]&gt;1,C5991,IF(C5991+1=StepsPerSubsample,0,C5991+1))</f>
        <v>1</v>
      </c>
      <c r="D5992" s="1">
        <f t="shared" si="281"/>
        <v>6</v>
      </c>
      <c r="E5992" s="1" t="str">
        <f>INDEX(Protocol[Mark],MATCH(C5992,Protocol[Step],0))</f>
        <v>2P10</v>
      </c>
      <c r="F5992" s="151" t="str">
        <f>INDEX(Variables[Variable],MATCH(Systematic[[#This Row],[VariableIndex]],Variables[Index],0))</f>
        <v>FCR (mt: ROX-corr.)</v>
      </c>
      <c r="G5992" s="134">
        <f>Systematic[[#This Row],[Sample]]*1000000+Systematic[[#This Row],[SubSample]]*10000+Systematic[[#This Row],[VariableIndex]]</f>
        <v>16020006</v>
      </c>
      <c r="H5992" s="134">
        <f>Systematic[[#This Row],[SampleVariableLabel]]+100*Systematic[[#This Row],[State]]</f>
        <v>16020106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16</v>
      </c>
      <c r="B5993" s="1">
        <f t="shared" ref="B5993:B6056" si="283">IF(OR(C5993&gt;0,D5993&gt;1),B5992,IF(B5992=SubsamplesPerSample,1,B5992+1))</f>
        <v>2</v>
      </c>
      <c r="C5993" s="1">
        <f>IF(Systematic[[#This Row],[VariableIndex]]&gt;1,C5992,IF(C5992+1=StepsPerSubsample,0,C5992+1))</f>
        <v>1</v>
      </c>
      <c r="D5993" s="1">
        <f t="shared" si="281"/>
        <v>7</v>
      </c>
      <c r="E5993" s="1" t="str">
        <f>INDEX(Protocol[Mark],MATCH(C5993,Protocol[Step],0))</f>
        <v>2P10</v>
      </c>
      <c r="F5993" s="151" t="str">
        <f>INDEX(Variables[Variable],MATCH(Systematic[[#This Row],[VariableIndex]],Variables[Index],0))</f>
        <v>FCR (mt: ROX-corr.)</v>
      </c>
      <c r="G5993" s="134">
        <f>Systematic[[#This Row],[Sample]]*1000000+Systematic[[#This Row],[SubSample]]*10000+Systematic[[#This Row],[VariableIndex]]</f>
        <v>16020007</v>
      </c>
      <c r="H5993" s="134">
        <f>Systematic[[#This Row],[SampleVariableLabel]]+100*Systematic[[#This Row],[State]]</f>
        <v>16020107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16</v>
      </c>
      <c r="B5994" s="1">
        <f t="shared" si="283"/>
        <v>2</v>
      </c>
      <c r="C5994" s="1">
        <f>IF(Systematic[[#This Row],[VariableIndex]]&gt;1,C5993,IF(C5993+1=StepsPerSubsample,0,C5993+1))</f>
        <v>2</v>
      </c>
      <c r="D5994" s="1">
        <f t="shared" si="281"/>
        <v>1</v>
      </c>
      <c r="E5994" s="1" t="str">
        <f>INDEX(Protocol[Mark],MATCH(C5994,Protocol[Step],0))</f>
        <v>3Omy</v>
      </c>
      <c r="F5994" s="151" t="str">
        <f>INDEX(Variables[Variable],MATCH(Systematic[[#This Row],[VariableIndex]],Variables[Index],0))</f>
        <v>O2 concentration</v>
      </c>
      <c r="G5994" s="134">
        <f>Systematic[[#This Row],[Sample]]*1000000+Systematic[[#This Row],[SubSample]]*10000+Systematic[[#This Row],[VariableIndex]]</f>
        <v>16020001</v>
      </c>
      <c r="H5994" s="134">
        <f>Systematic[[#This Row],[SampleVariableLabel]]+100*Systematic[[#This Row],[State]]</f>
        <v>16020201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16</v>
      </c>
      <c r="B5995" s="1">
        <f t="shared" si="283"/>
        <v>2</v>
      </c>
      <c r="C5995" s="1">
        <f>IF(Systematic[[#This Row],[VariableIndex]]&gt;1,C5994,IF(C5994+1=StepsPerSubsample,0,C5994+1))</f>
        <v>2</v>
      </c>
      <c r="D5995" s="1">
        <f t="shared" si="281"/>
        <v>2</v>
      </c>
      <c r="E5995" s="1" t="str">
        <f>INDEX(Protocol[Mark],MATCH(C5995,Protocol[Step],0))</f>
        <v>3Omy</v>
      </c>
      <c r="F5995" s="151" t="str">
        <f>INDEX(Variables[Variable],MATCH(Systematic[[#This Row],[VariableIndex]],Variables[Index],0))</f>
        <v>O2 flux per volume</v>
      </c>
      <c r="G5995" s="134">
        <f>Systematic[[#This Row],[Sample]]*1000000+Systematic[[#This Row],[SubSample]]*10000+Systematic[[#This Row],[VariableIndex]]</f>
        <v>16020002</v>
      </c>
      <c r="H5995" s="134">
        <f>Systematic[[#This Row],[SampleVariableLabel]]+100*Systematic[[#This Row],[State]]</f>
        <v>16020202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16</v>
      </c>
      <c r="B5996" s="1">
        <f t="shared" si="283"/>
        <v>2</v>
      </c>
      <c r="C5996" s="1">
        <f>IF(Systematic[[#This Row],[VariableIndex]]&gt;1,C5995,IF(C5995+1=StepsPerSubsample,0,C5995+1))</f>
        <v>2</v>
      </c>
      <c r="D5996" s="1">
        <f t="shared" si="281"/>
        <v>3</v>
      </c>
      <c r="E5996" s="1" t="str">
        <f>INDEX(Protocol[Mark],MATCH(C5996,Protocol[Step],0))</f>
        <v>3Omy</v>
      </c>
      <c r="F5996" s="151" t="str">
        <f>INDEX(Variables[Variable],MATCH(Systematic[[#This Row],[VariableIndex]],Variables[Index],0))</f>
        <v>Specific flux</v>
      </c>
      <c r="G5996" s="134">
        <f>Systematic[[#This Row],[Sample]]*1000000+Systematic[[#This Row],[SubSample]]*10000+Systematic[[#This Row],[VariableIndex]]</f>
        <v>16020003</v>
      </c>
      <c r="H5996" s="134">
        <f>Systematic[[#This Row],[SampleVariableLabel]]+100*Systematic[[#This Row],[State]]</f>
        <v>16020203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16</v>
      </c>
      <c r="B5997" s="1">
        <f t="shared" si="283"/>
        <v>2</v>
      </c>
      <c r="C5997" s="1">
        <f>IF(Systematic[[#This Row],[VariableIndex]]&gt;1,C5996,IF(C5996+1=StepsPerSubsample,0,C5996+1))</f>
        <v>2</v>
      </c>
      <c r="D5997" s="1">
        <f t="shared" si="281"/>
        <v>4</v>
      </c>
      <c r="E5997" s="1" t="str">
        <f>INDEX(Protocol[Mark],MATCH(C5997,Protocol[Step],0))</f>
        <v>3Omy</v>
      </c>
      <c r="F5997" s="151" t="str">
        <f>INDEX(Variables[Variable],MATCH(Systematic[[#This Row],[VariableIndex]],Variables[Index],0))</f>
        <v>Flux control ratio</v>
      </c>
      <c r="G5997" s="134">
        <f>Systematic[[#This Row],[Sample]]*1000000+Systematic[[#This Row],[SubSample]]*10000+Systematic[[#This Row],[VariableIndex]]</f>
        <v>16020004</v>
      </c>
      <c r="H5997" s="134">
        <f>Systematic[[#This Row],[SampleVariableLabel]]+100*Systematic[[#This Row],[State]]</f>
        <v>16020204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16</v>
      </c>
      <c r="B5998" s="1">
        <f t="shared" si="283"/>
        <v>2</v>
      </c>
      <c r="C5998" s="1">
        <f>IF(Systematic[[#This Row],[VariableIndex]]&gt;1,C5997,IF(C5997+1=StepsPerSubsample,0,C5997+1))</f>
        <v>2</v>
      </c>
      <c r="D5998" s="1">
        <f t="shared" si="281"/>
        <v>5</v>
      </c>
      <c r="E5998" s="1" t="str">
        <f>INDEX(Protocol[Mark],MATCH(C5998,Protocol[Step],0))</f>
        <v>3Omy</v>
      </c>
      <c r="F5998" s="151" t="str">
        <f>INDEX(Variables[Variable],MATCH(Systematic[[#This Row],[VariableIndex]],Variables[Index],0))</f>
        <v>Specific flux (mt)</v>
      </c>
      <c r="G5998" s="134">
        <f>Systematic[[#This Row],[Sample]]*1000000+Systematic[[#This Row],[SubSample]]*10000+Systematic[[#This Row],[VariableIndex]]</f>
        <v>16020005</v>
      </c>
      <c r="H5998" s="134">
        <f>Systematic[[#This Row],[SampleVariableLabel]]+100*Systematic[[#This Row],[State]]</f>
        <v>16020205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16</v>
      </c>
      <c r="B5999" s="1">
        <f t="shared" si="283"/>
        <v>2</v>
      </c>
      <c r="C5999" s="1">
        <f>IF(Systematic[[#This Row],[VariableIndex]]&gt;1,C5998,IF(C5998+1=StepsPerSubsample,0,C5998+1))</f>
        <v>2</v>
      </c>
      <c r="D5999" s="1">
        <f t="shared" si="281"/>
        <v>6</v>
      </c>
      <c r="E5999" s="1" t="str">
        <f>INDEX(Protocol[Mark],MATCH(C5999,Protocol[Step],0))</f>
        <v>3Omy</v>
      </c>
      <c r="F5999" s="151" t="str">
        <f>INDEX(Variables[Variable],MATCH(Systematic[[#This Row],[VariableIndex]],Variables[Index],0))</f>
        <v>FCR (mt: ROX-corr.)</v>
      </c>
      <c r="G5999" s="134">
        <f>Systematic[[#This Row],[Sample]]*1000000+Systematic[[#This Row],[SubSample]]*10000+Systematic[[#This Row],[VariableIndex]]</f>
        <v>16020006</v>
      </c>
      <c r="H5999" s="134">
        <f>Systematic[[#This Row],[SampleVariableLabel]]+100*Systematic[[#This Row],[State]]</f>
        <v>16020206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16</v>
      </c>
      <c r="B6000" s="1">
        <f t="shared" si="283"/>
        <v>2</v>
      </c>
      <c r="C6000" s="1">
        <f>IF(Systematic[[#This Row],[VariableIndex]]&gt;1,C5999,IF(C5999+1=StepsPerSubsample,0,C5999+1))</f>
        <v>2</v>
      </c>
      <c r="D6000" s="1">
        <f t="shared" si="281"/>
        <v>7</v>
      </c>
      <c r="E6000" s="1" t="str">
        <f>INDEX(Protocol[Mark],MATCH(C6000,Protocol[Step],0))</f>
        <v>3Omy</v>
      </c>
      <c r="F6000" s="151" t="str">
        <f>INDEX(Variables[Variable],MATCH(Systematic[[#This Row],[VariableIndex]],Variables[Index],0))</f>
        <v>FCR (mt: ROX-corr.)</v>
      </c>
      <c r="G6000" s="134">
        <f>Systematic[[#This Row],[Sample]]*1000000+Systematic[[#This Row],[SubSample]]*10000+Systematic[[#This Row],[VariableIndex]]</f>
        <v>16020007</v>
      </c>
      <c r="H6000" s="134">
        <f>Systematic[[#This Row],[SampleVariableLabel]]+100*Systematic[[#This Row],[State]]</f>
        <v>16020207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16</v>
      </c>
      <c r="B6001" s="1">
        <f t="shared" si="283"/>
        <v>2</v>
      </c>
      <c r="C6001" s="1">
        <f>IF(Systematic[[#This Row],[VariableIndex]]&gt;1,C6000,IF(C6000+1=StepsPerSubsample,0,C6000+1))</f>
        <v>3</v>
      </c>
      <c r="D6001" s="1">
        <f t="shared" si="281"/>
        <v>1</v>
      </c>
      <c r="E6001" s="1" t="str">
        <f>INDEX(Protocol[Mark],MATCH(C6001,Protocol[Step],0))</f>
        <v>4U</v>
      </c>
      <c r="F6001" s="151" t="str">
        <f>INDEX(Variables[Variable],MATCH(Systematic[[#This Row],[VariableIndex]],Variables[Index],0))</f>
        <v>O2 concentration</v>
      </c>
      <c r="G6001" s="134">
        <f>Systematic[[#This Row],[Sample]]*1000000+Systematic[[#This Row],[SubSample]]*10000+Systematic[[#This Row],[VariableIndex]]</f>
        <v>16020001</v>
      </c>
      <c r="H6001" s="134">
        <f>Systematic[[#This Row],[SampleVariableLabel]]+100*Systematic[[#This Row],[State]]</f>
        <v>16020301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16</v>
      </c>
      <c r="B6002" s="1">
        <f t="shared" si="283"/>
        <v>2</v>
      </c>
      <c r="C6002" s="1">
        <f>IF(Systematic[[#This Row],[VariableIndex]]&gt;1,C6001,IF(C6001+1=StepsPerSubsample,0,C6001+1))</f>
        <v>3</v>
      </c>
      <c r="D6002" s="1">
        <f t="shared" si="281"/>
        <v>2</v>
      </c>
      <c r="E6002" s="1" t="str">
        <f>INDEX(Protocol[Mark],MATCH(C6002,Protocol[Step],0))</f>
        <v>4U</v>
      </c>
      <c r="F6002" s="151" t="str">
        <f>INDEX(Variables[Variable],MATCH(Systematic[[#This Row],[VariableIndex]],Variables[Index],0))</f>
        <v>O2 flux per volume</v>
      </c>
      <c r="G6002" s="134">
        <f>Systematic[[#This Row],[Sample]]*1000000+Systematic[[#This Row],[SubSample]]*10000+Systematic[[#This Row],[VariableIndex]]</f>
        <v>16020002</v>
      </c>
      <c r="H6002" s="134">
        <f>Systematic[[#This Row],[SampleVariableLabel]]+100*Systematic[[#This Row],[State]]</f>
        <v>16020302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16</v>
      </c>
      <c r="B6003" s="1">
        <f t="shared" si="283"/>
        <v>2</v>
      </c>
      <c r="C6003" s="1">
        <f>IF(Systematic[[#This Row],[VariableIndex]]&gt;1,C6002,IF(C6002+1=StepsPerSubsample,0,C6002+1))</f>
        <v>3</v>
      </c>
      <c r="D6003" s="1">
        <f t="shared" si="281"/>
        <v>3</v>
      </c>
      <c r="E6003" s="1" t="str">
        <f>INDEX(Protocol[Mark],MATCH(C6003,Protocol[Step],0))</f>
        <v>4U</v>
      </c>
      <c r="F6003" s="151" t="str">
        <f>INDEX(Variables[Variable],MATCH(Systematic[[#This Row],[VariableIndex]],Variables[Index],0))</f>
        <v>Specific flux</v>
      </c>
      <c r="G6003" s="134">
        <f>Systematic[[#This Row],[Sample]]*1000000+Systematic[[#This Row],[SubSample]]*10000+Systematic[[#This Row],[VariableIndex]]</f>
        <v>16020003</v>
      </c>
      <c r="H6003" s="134">
        <f>Systematic[[#This Row],[SampleVariableLabel]]+100*Systematic[[#This Row],[State]]</f>
        <v>16020303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16</v>
      </c>
      <c r="B6004" s="1">
        <f t="shared" si="283"/>
        <v>2</v>
      </c>
      <c r="C6004" s="1">
        <f>IF(Systematic[[#This Row],[VariableIndex]]&gt;1,C6003,IF(C6003+1=StepsPerSubsample,0,C6003+1))</f>
        <v>3</v>
      </c>
      <c r="D6004" s="1">
        <f t="shared" si="281"/>
        <v>4</v>
      </c>
      <c r="E6004" s="1" t="str">
        <f>INDEX(Protocol[Mark],MATCH(C6004,Protocol[Step],0))</f>
        <v>4U</v>
      </c>
      <c r="F6004" s="151" t="str">
        <f>INDEX(Variables[Variable],MATCH(Systematic[[#This Row],[VariableIndex]],Variables[Index],0))</f>
        <v>Flux control ratio</v>
      </c>
      <c r="G6004" s="134">
        <f>Systematic[[#This Row],[Sample]]*1000000+Systematic[[#This Row],[SubSample]]*10000+Systematic[[#This Row],[VariableIndex]]</f>
        <v>16020004</v>
      </c>
      <c r="H6004" s="134">
        <f>Systematic[[#This Row],[SampleVariableLabel]]+100*Systematic[[#This Row],[State]]</f>
        <v>16020304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16</v>
      </c>
      <c r="B6005" s="1">
        <f t="shared" si="283"/>
        <v>2</v>
      </c>
      <c r="C6005" s="1">
        <f>IF(Systematic[[#This Row],[VariableIndex]]&gt;1,C6004,IF(C6004+1=StepsPerSubsample,0,C6004+1))</f>
        <v>3</v>
      </c>
      <c r="D6005" s="1">
        <f t="shared" si="281"/>
        <v>5</v>
      </c>
      <c r="E6005" s="1" t="str">
        <f>INDEX(Protocol[Mark],MATCH(C6005,Protocol[Step],0))</f>
        <v>4U</v>
      </c>
      <c r="F6005" s="151" t="str">
        <f>INDEX(Variables[Variable],MATCH(Systematic[[#This Row],[VariableIndex]],Variables[Index],0))</f>
        <v>Specific flux (mt)</v>
      </c>
      <c r="G6005" s="134">
        <f>Systematic[[#This Row],[Sample]]*1000000+Systematic[[#This Row],[SubSample]]*10000+Systematic[[#This Row],[VariableIndex]]</f>
        <v>16020005</v>
      </c>
      <c r="H6005" s="134">
        <f>Systematic[[#This Row],[SampleVariableLabel]]+100*Systematic[[#This Row],[State]]</f>
        <v>16020305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16</v>
      </c>
      <c r="B6006" s="1">
        <f t="shared" si="283"/>
        <v>2</v>
      </c>
      <c r="C6006" s="1">
        <f>IF(Systematic[[#This Row],[VariableIndex]]&gt;1,C6005,IF(C6005+1=StepsPerSubsample,0,C6005+1))</f>
        <v>3</v>
      </c>
      <c r="D6006" s="1">
        <f t="shared" si="281"/>
        <v>6</v>
      </c>
      <c r="E6006" s="1" t="str">
        <f>INDEX(Protocol[Mark],MATCH(C6006,Protocol[Step],0))</f>
        <v>4U</v>
      </c>
      <c r="F6006" s="151" t="str">
        <f>INDEX(Variables[Variable],MATCH(Systematic[[#This Row],[VariableIndex]],Variables[Index],0))</f>
        <v>FCR (mt: ROX-corr.)</v>
      </c>
      <c r="G6006" s="134">
        <f>Systematic[[#This Row],[Sample]]*1000000+Systematic[[#This Row],[SubSample]]*10000+Systematic[[#This Row],[VariableIndex]]</f>
        <v>16020006</v>
      </c>
      <c r="H6006" s="134">
        <f>Systematic[[#This Row],[SampleVariableLabel]]+100*Systematic[[#This Row],[State]]</f>
        <v>16020306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16</v>
      </c>
      <c r="B6007" s="1">
        <f t="shared" si="283"/>
        <v>2</v>
      </c>
      <c r="C6007" s="1">
        <f>IF(Systematic[[#This Row],[VariableIndex]]&gt;1,C6006,IF(C6006+1=StepsPerSubsample,0,C6006+1))</f>
        <v>3</v>
      </c>
      <c r="D6007" s="1">
        <f t="shared" si="281"/>
        <v>7</v>
      </c>
      <c r="E6007" s="1" t="str">
        <f>INDEX(Protocol[Mark],MATCH(C6007,Protocol[Step],0))</f>
        <v>4U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16020007</v>
      </c>
      <c r="H6007" s="134">
        <f>Systematic[[#This Row],[SampleVariableLabel]]+100*Systematic[[#This Row],[State]]</f>
        <v>16020307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16</v>
      </c>
      <c r="B6008" s="1">
        <f t="shared" si="283"/>
        <v>2</v>
      </c>
      <c r="C6008" s="1">
        <f>IF(Systematic[[#This Row],[VariableIndex]]&gt;1,C6007,IF(C6007+1=StepsPerSubsample,0,C6007+1))</f>
        <v>4</v>
      </c>
      <c r="D6008" s="1">
        <f t="shared" si="281"/>
        <v>1</v>
      </c>
      <c r="E6008" s="1" t="str">
        <f>INDEX(Protocol[Mark],MATCH(C6008,Protocol[Step],0))</f>
        <v>5Glc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16020001</v>
      </c>
      <c r="H6008" s="134">
        <f>Systematic[[#This Row],[SampleVariableLabel]]+100*Systematic[[#This Row],[State]]</f>
        <v>16020401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16</v>
      </c>
      <c r="B6009" s="1">
        <f t="shared" si="283"/>
        <v>2</v>
      </c>
      <c r="C6009" s="1">
        <f>IF(Systematic[[#This Row],[VariableIndex]]&gt;1,C6008,IF(C6008+1=StepsPerSubsample,0,C6008+1))</f>
        <v>4</v>
      </c>
      <c r="D6009" s="1">
        <f t="shared" si="281"/>
        <v>2</v>
      </c>
      <c r="E6009" s="1" t="str">
        <f>INDEX(Protocol[Mark],MATCH(C6009,Protocol[Step],0))</f>
        <v>5Glc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16020002</v>
      </c>
      <c r="H6009" s="134">
        <f>Systematic[[#This Row],[SampleVariableLabel]]+100*Systematic[[#This Row],[State]]</f>
        <v>16020402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16</v>
      </c>
      <c r="B6010" s="1">
        <f t="shared" si="283"/>
        <v>2</v>
      </c>
      <c r="C6010" s="1">
        <f>IF(Systematic[[#This Row],[VariableIndex]]&gt;1,C6009,IF(C6009+1=StepsPerSubsample,0,C6009+1))</f>
        <v>4</v>
      </c>
      <c r="D6010" s="1">
        <f t="shared" si="281"/>
        <v>3</v>
      </c>
      <c r="E6010" s="1" t="str">
        <f>INDEX(Protocol[Mark],MATCH(C6010,Protocol[Step],0))</f>
        <v>5Glc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16020003</v>
      </c>
      <c r="H6010" s="134">
        <f>Systematic[[#This Row],[SampleVariableLabel]]+100*Systematic[[#This Row],[State]]</f>
        <v>16020403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16</v>
      </c>
      <c r="B6011" s="1">
        <f t="shared" si="283"/>
        <v>2</v>
      </c>
      <c r="C6011" s="1">
        <f>IF(Systematic[[#This Row],[VariableIndex]]&gt;1,C6010,IF(C6010+1=StepsPerSubsample,0,C6010+1))</f>
        <v>4</v>
      </c>
      <c r="D6011" s="1">
        <f t="shared" si="281"/>
        <v>4</v>
      </c>
      <c r="E6011" s="1" t="str">
        <f>INDEX(Protocol[Mark],MATCH(C6011,Protocol[Step],0))</f>
        <v>5Glc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16020004</v>
      </c>
      <c r="H6011" s="134">
        <f>Systematic[[#This Row],[SampleVariableLabel]]+100*Systematic[[#This Row],[State]]</f>
        <v>16020404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16</v>
      </c>
      <c r="B6012" s="1">
        <f t="shared" si="283"/>
        <v>2</v>
      </c>
      <c r="C6012" s="1">
        <f>IF(Systematic[[#This Row],[VariableIndex]]&gt;1,C6011,IF(C6011+1=StepsPerSubsample,0,C6011+1))</f>
        <v>4</v>
      </c>
      <c r="D6012" s="1">
        <f t="shared" si="281"/>
        <v>5</v>
      </c>
      <c r="E6012" s="1" t="str">
        <f>INDEX(Protocol[Mark],MATCH(C6012,Protocol[Step],0))</f>
        <v>5Glc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16020005</v>
      </c>
      <c r="H6012" s="134">
        <f>Systematic[[#This Row],[SampleVariableLabel]]+100*Systematic[[#This Row],[State]]</f>
        <v>16020405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16</v>
      </c>
      <c r="B6013" s="1">
        <f t="shared" si="283"/>
        <v>2</v>
      </c>
      <c r="C6013" s="1">
        <f>IF(Systematic[[#This Row],[VariableIndex]]&gt;1,C6012,IF(C6012+1=StepsPerSubsample,0,C6012+1))</f>
        <v>4</v>
      </c>
      <c r="D6013" s="1">
        <f t="shared" si="281"/>
        <v>6</v>
      </c>
      <c r="E6013" s="1" t="str">
        <f>INDEX(Protocol[Mark],MATCH(C6013,Protocol[Step],0))</f>
        <v>5Glc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16020006</v>
      </c>
      <c r="H6013" s="134">
        <f>Systematic[[#This Row],[SampleVariableLabel]]+100*Systematic[[#This Row],[State]]</f>
        <v>16020406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16</v>
      </c>
      <c r="B6014" s="1">
        <f t="shared" si="283"/>
        <v>2</v>
      </c>
      <c r="C6014" s="1">
        <f>IF(Systematic[[#This Row],[VariableIndex]]&gt;1,C6013,IF(C6013+1=StepsPerSubsample,0,C6013+1))</f>
        <v>4</v>
      </c>
      <c r="D6014" s="1">
        <f t="shared" si="281"/>
        <v>7</v>
      </c>
      <c r="E6014" s="1" t="str">
        <f>INDEX(Protocol[Mark],MATCH(C6014,Protocol[Step],0))</f>
        <v>5Glc</v>
      </c>
      <c r="F6014" s="151" t="str">
        <f>INDEX(Variables[Variable],MATCH(Systematic[[#This Row],[VariableIndex]],Variables[Index],0))</f>
        <v>FCR (mt: ROX-corr.)</v>
      </c>
      <c r="G6014" s="134">
        <f>Systematic[[#This Row],[Sample]]*1000000+Systematic[[#This Row],[SubSample]]*10000+Systematic[[#This Row],[VariableIndex]]</f>
        <v>16020007</v>
      </c>
      <c r="H6014" s="134">
        <f>Systematic[[#This Row],[SampleVariableLabel]]+100*Systematic[[#This Row],[State]]</f>
        <v>16020407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16</v>
      </c>
      <c r="B6015" s="1">
        <f t="shared" si="283"/>
        <v>2</v>
      </c>
      <c r="C6015" s="1">
        <f>IF(Systematic[[#This Row],[VariableIndex]]&gt;1,C6014,IF(C6014+1=StepsPerSubsample,0,C6014+1))</f>
        <v>5</v>
      </c>
      <c r="D6015" s="1">
        <f t="shared" si="281"/>
        <v>1</v>
      </c>
      <c r="E6015" s="1" t="str">
        <f>INDEX(Protocol[Mark],MATCH(C6015,Protocol[Step],0))</f>
        <v>6M2</v>
      </c>
      <c r="F6015" s="151" t="str">
        <f>INDEX(Variables[Variable],MATCH(Systematic[[#This Row],[VariableIndex]],Variables[Index],0))</f>
        <v>O2 concentration</v>
      </c>
      <c r="G6015" s="134">
        <f>Systematic[[#This Row],[Sample]]*1000000+Systematic[[#This Row],[SubSample]]*10000+Systematic[[#This Row],[VariableIndex]]</f>
        <v>16020001</v>
      </c>
      <c r="H6015" s="134">
        <f>Systematic[[#This Row],[SampleVariableLabel]]+100*Systematic[[#This Row],[State]]</f>
        <v>16020501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16</v>
      </c>
      <c r="B6016" s="1">
        <f t="shared" si="283"/>
        <v>2</v>
      </c>
      <c r="C6016" s="1">
        <f>IF(Systematic[[#This Row],[VariableIndex]]&gt;1,C6015,IF(C6015+1=StepsPerSubsample,0,C6015+1))</f>
        <v>5</v>
      </c>
      <c r="D6016" s="1">
        <f t="shared" si="281"/>
        <v>2</v>
      </c>
      <c r="E6016" s="1" t="str">
        <f>INDEX(Protocol[Mark],MATCH(C6016,Protocol[Step],0))</f>
        <v>6M2</v>
      </c>
      <c r="F6016" s="151" t="str">
        <f>INDEX(Variables[Variable],MATCH(Systematic[[#This Row],[VariableIndex]],Variables[Index],0))</f>
        <v>O2 flux per volume</v>
      </c>
      <c r="G6016" s="134">
        <f>Systematic[[#This Row],[Sample]]*1000000+Systematic[[#This Row],[SubSample]]*10000+Systematic[[#This Row],[VariableIndex]]</f>
        <v>16020002</v>
      </c>
      <c r="H6016" s="134">
        <f>Systematic[[#This Row],[SampleVariableLabel]]+100*Systematic[[#This Row],[State]]</f>
        <v>16020502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16</v>
      </c>
      <c r="B6017" s="1">
        <f t="shared" si="283"/>
        <v>2</v>
      </c>
      <c r="C6017" s="1">
        <f>IF(Systematic[[#This Row],[VariableIndex]]&gt;1,C6016,IF(C6016+1=StepsPerSubsample,0,C6016+1))</f>
        <v>5</v>
      </c>
      <c r="D6017" s="1">
        <f t="shared" si="281"/>
        <v>3</v>
      </c>
      <c r="E6017" s="1" t="str">
        <f>INDEX(Protocol[Mark],MATCH(C6017,Protocol[Step],0))</f>
        <v>6M2</v>
      </c>
      <c r="F6017" s="151" t="str">
        <f>INDEX(Variables[Variable],MATCH(Systematic[[#This Row],[VariableIndex]],Variables[Index],0))</f>
        <v>Specific flux</v>
      </c>
      <c r="G6017" s="134">
        <f>Systematic[[#This Row],[Sample]]*1000000+Systematic[[#This Row],[SubSample]]*10000+Systematic[[#This Row],[VariableIndex]]</f>
        <v>16020003</v>
      </c>
      <c r="H6017" s="134">
        <f>Systematic[[#This Row],[SampleVariableLabel]]+100*Systematic[[#This Row],[State]]</f>
        <v>16020503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16</v>
      </c>
      <c r="B6018" s="1">
        <f t="shared" si="283"/>
        <v>2</v>
      </c>
      <c r="C6018" s="1">
        <f>IF(Systematic[[#This Row],[VariableIndex]]&gt;1,C6017,IF(C6017+1=StepsPerSubsample,0,C6017+1))</f>
        <v>5</v>
      </c>
      <c r="D6018" s="1">
        <f t="shared" si="281"/>
        <v>4</v>
      </c>
      <c r="E6018" s="1" t="str">
        <f>INDEX(Protocol[Mark],MATCH(C6018,Protocol[Step],0))</f>
        <v>6M2</v>
      </c>
      <c r="F6018" s="151" t="str">
        <f>INDEX(Variables[Variable],MATCH(Systematic[[#This Row],[VariableIndex]],Variables[Index],0))</f>
        <v>Flux control ratio</v>
      </c>
      <c r="G6018" s="134">
        <f>Systematic[[#This Row],[Sample]]*1000000+Systematic[[#This Row],[SubSample]]*10000+Systematic[[#This Row],[VariableIndex]]</f>
        <v>16020004</v>
      </c>
      <c r="H6018" s="134">
        <f>Systematic[[#This Row],[SampleVariableLabel]]+100*Systematic[[#This Row],[State]]</f>
        <v>16020504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16</v>
      </c>
      <c r="B6019" s="1">
        <f t="shared" si="283"/>
        <v>2</v>
      </c>
      <c r="C6019" s="1">
        <f>IF(Systematic[[#This Row],[VariableIndex]]&gt;1,C6018,IF(C6018+1=StepsPerSubsample,0,C6018+1))</f>
        <v>5</v>
      </c>
      <c r="D6019" s="1">
        <f t="shared" ref="D6019:D6082" si="284">IF(D6018=nVariables,1,D6018+1)</f>
        <v>5</v>
      </c>
      <c r="E6019" s="1" t="str">
        <f>INDEX(Protocol[Mark],MATCH(C6019,Protocol[Step],0))</f>
        <v>6M2</v>
      </c>
      <c r="F6019" s="151" t="str">
        <f>INDEX(Variables[Variable],MATCH(Systematic[[#This Row],[VariableIndex]],Variables[Index],0))</f>
        <v>Specific flux (mt)</v>
      </c>
      <c r="G6019" s="134">
        <f>Systematic[[#This Row],[Sample]]*1000000+Systematic[[#This Row],[SubSample]]*10000+Systematic[[#This Row],[VariableIndex]]</f>
        <v>16020005</v>
      </c>
      <c r="H6019" s="134">
        <f>Systematic[[#This Row],[SampleVariableLabel]]+100*Systematic[[#This Row],[State]]</f>
        <v>16020505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16</v>
      </c>
      <c r="B6020" s="1">
        <f t="shared" si="283"/>
        <v>2</v>
      </c>
      <c r="C6020" s="1">
        <f>IF(Systematic[[#This Row],[VariableIndex]]&gt;1,C6019,IF(C6019+1=StepsPerSubsample,0,C6019+1))</f>
        <v>5</v>
      </c>
      <c r="D6020" s="1">
        <f t="shared" si="284"/>
        <v>6</v>
      </c>
      <c r="E6020" s="1" t="str">
        <f>INDEX(Protocol[Mark],MATCH(C6020,Protocol[Step],0))</f>
        <v>6M2</v>
      </c>
      <c r="F6020" s="151" t="str">
        <f>INDEX(Variables[Variable],MATCH(Systematic[[#This Row],[VariableIndex]],Variables[Index],0))</f>
        <v>FCR (mt: ROX-corr.)</v>
      </c>
      <c r="G6020" s="134">
        <f>Systematic[[#This Row],[Sample]]*1000000+Systematic[[#This Row],[SubSample]]*10000+Systematic[[#This Row],[VariableIndex]]</f>
        <v>16020006</v>
      </c>
      <c r="H6020" s="134">
        <f>Systematic[[#This Row],[SampleVariableLabel]]+100*Systematic[[#This Row],[State]]</f>
        <v>16020506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16</v>
      </c>
      <c r="B6021" s="1">
        <f t="shared" si="283"/>
        <v>2</v>
      </c>
      <c r="C6021" s="1">
        <f>IF(Systematic[[#This Row],[VariableIndex]]&gt;1,C6020,IF(C6020+1=StepsPerSubsample,0,C6020+1))</f>
        <v>5</v>
      </c>
      <c r="D6021" s="1">
        <f t="shared" si="284"/>
        <v>7</v>
      </c>
      <c r="E6021" s="1" t="str">
        <f>INDEX(Protocol[Mark],MATCH(C6021,Protocol[Step],0))</f>
        <v>6M2</v>
      </c>
      <c r="F6021" s="151" t="str">
        <f>INDEX(Variables[Variable],MATCH(Systematic[[#This Row],[VariableIndex]],Variables[Index],0))</f>
        <v>FCR (mt: ROX-corr.)</v>
      </c>
      <c r="G6021" s="134">
        <f>Systematic[[#This Row],[Sample]]*1000000+Systematic[[#This Row],[SubSample]]*10000+Systematic[[#This Row],[VariableIndex]]</f>
        <v>16020007</v>
      </c>
      <c r="H6021" s="134">
        <f>Systematic[[#This Row],[SampleVariableLabel]]+100*Systematic[[#This Row],[State]]</f>
        <v>16020507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16</v>
      </c>
      <c r="B6022" s="1">
        <f t="shared" si="283"/>
        <v>2</v>
      </c>
      <c r="C6022" s="1">
        <f>IF(Systematic[[#This Row],[VariableIndex]]&gt;1,C6021,IF(C6021+1=StepsPerSubsample,0,C6021+1))</f>
        <v>6</v>
      </c>
      <c r="D6022" s="1">
        <f t="shared" si="284"/>
        <v>1</v>
      </c>
      <c r="E6022" s="1" t="str">
        <f>INDEX(Protocol[Mark],MATCH(C6022,Protocol[Step],0))</f>
        <v>7Rot</v>
      </c>
      <c r="F6022" s="151" t="str">
        <f>INDEX(Variables[Variable],MATCH(Systematic[[#This Row],[VariableIndex]],Variables[Index],0))</f>
        <v>O2 concentration</v>
      </c>
      <c r="G6022" s="134">
        <f>Systematic[[#This Row],[Sample]]*1000000+Systematic[[#This Row],[SubSample]]*10000+Systematic[[#This Row],[VariableIndex]]</f>
        <v>16020001</v>
      </c>
      <c r="H6022" s="134">
        <f>Systematic[[#This Row],[SampleVariableLabel]]+100*Systematic[[#This Row],[State]]</f>
        <v>16020601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16</v>
      </c>
      <c r="B6023" s="1">
        <f t="shared" si="283"/>
        <v>2</v>
      </c>
      <c r="C6023" s="1">
        <f>IF(Systematic[[#This Row],[VariableIndex]]&gt;1,C6022,IF(C6022+1=StepsPerSubsample,0,C6022+1))</f>
        <v>6</v>
      </c>
      <c r="D6023" s="1">
        <f t="shared" si="284"/>
        <v>2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O2 flux per volume</v>
      </c>
      <c r="G6023" s="134">
        <f>Systematic[[#This Row],[Sample]]*1000000+Systematic[[#This Row],[SubSample]]*10000+Systematic[[#This Row],[VariableIndex]]</f>
        <v>16020002</v>
      </c>
      <c r="H6023" s="134">
        <f>Systematic[[#This Row],[SampleVariableLabel]]+100*Systematic[[#This Row],[State]]</f>
        <v>16020602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16</v>
      </c>
      <c r="B6024" s="1">
        <f t="shared" si="283"/>
        <v>2</v>
      </c>
      <c r="C6024" s="1">
        <f>IF(Systematic[[#This Row],[VariableIndex]]&gt;1,C6023,IF(C6023+1=StepsPerSubsample,0,C6023+1))</f>
        <v>6</v>
      </c>
      <c r="D6024" s="1">
        <f t="shared" si="284"/>
        <v>3</v>
      </c>
      <c r="E6024" s="1" t="str">
        <f>INDEX(Protocol[Mark],MATCH(C6024,Protocol[Step],0))</f>
        <v>7Rot</v>
      </c>
      <c r="F6024" s="151" t="str">
        <f>INDEX(Variables[Variable],MATCH(Systematic[[#This Row],[VariableIndex]],Variables[Index],0))</f>
        <v>Specific flux</v>
      </c>
      <c r="G6024" s="134">
        <f>Systematic[[#This Row],[Sample]]*1000000+Systematic[[#This Row],[SubSample]]*10000+Systematic[[#This Row],[VariableIndex]]</f>
        <v>16020003</v>
      </c>
      <c r="H6024" s="134">
        <f>Systematic[[#This Row],[SampleVariableLabel]]+100*Systematic[[#This Row],[State]]</f>
        <v>16020603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16</v>
      </c>
      <c r="B6025" s="1">
        <f t="shared" si="283"/>
        <v>2</v>
      </c>
      <c r="C6025" s="1">
        <f>IF(Systematic[[#This Row],[VariableIndex]]&gt;1,C6024,IF(C6024+1=StepsPerSubsample,0,C6024+1))</f>
        <v>6</v>
      </c>
      <c r="D6025" s="1">
        <f t="shared" si="284"/>
        <v>4</v>
      </c>
      <c r="E6025" s="1" t="str">
        <f>INDEX(Protocol[Mark],MATCH(C6025,Protocol[Step],0))</f>
        <v>7Rot</v>
      </c>
      <c r="F6025" s="151" t="str">
        <f>INDEX(Variables[Variable],MATCH(Systematic[[#This Row],[VariableIndex]],Variables[Index],0))</f>
        <v>Flux control ratio</v>
      </c>
      <c r="G6025" s="134">
        <f>Systematic[[#This Row],[Sample]]*1000000+Systematic[[#This Row],[SubSample]]*10000+Systematic[[#This Row],[VariableIndex]]</f>
        <v>16020004</v>
      </c>
      <c r="H6025" s="134">
        <f>Systematic[[#This Row],[SampleVariableLabel]]+100*Systematic[[#This Row],[State]]</f>
        <v>16020604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16</v>
      </c>
      <c r="B6026" s="1">
        <f t="shared" si="283"/>
        <v>2</v>
      </c>
      <c r="C6026" s="1">
        <f>IF(Systematic[[#This Row],[VariableIndex]]&gt;1,C6025,IF(C6025+1=StepsPerSubsample,0,C6025+1))</f>
        <v>6</v>
      </c>
      <c r="D6026" s="1">
        <f t="shared" si="284"/>
        <v>5</v>
      </c>
      <c r="E6026" s="1" t="str">
        <f>INDEX(Protocol[Mark],MATCH(C6026,Protocol[Step],0))</f>
        <v>7Rot</v>
      </c>
      <c r="F6026" s="151" t="str">
        <f>INDEX(Variables[Variable],MATCH(Systematic[[#This Row],[VariableIndex]],Variables[Index],0))</f>
        <v>Specific flux (mt)</v>
      </c>
      <c r="G6026" s="134">
        <f>Systematic[[#This Row],[Sample]]*1000000+Systematic[[#This Row],[SubSample]]*10000+Systematic[[#This Row],[VariableIndex]]</f>
        <v>16020005</v>
      </c>
      <c r="H6026" s="134">
        <f>Systematic[[#This Row],[SampleVariableLabel]]+100*Systematic[[#This Row],[State]]</f>
        <v>16020605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16</v>
      </c>
      <c r="B6027" s="1">
        <f t="shared" si="283"/>
        <v>2</v>
      </c>
      <c r="C6027" s="1">
        <f>IF(Systematic[[#This Row],[VariableIndex]]&gt;1,C6026,IF(C6026+1=StepsPerSubsample,0,C6026+1))</f>
        <v>6</v>
      </c>
      <c r="D6027" s="1">
        <f t="shared" si="284"/>
        <v>6</v>
      </c>
      <c r="E6027" s="1" t="str">
        <f>INDEX(Protocol[Mark],MATCH(C6027,Protocol[Step],0))</f>
        <v>7Rot</v>
      </c>
      <c r="F6027" s="151" t="str">
        <f>INDEX(Variables[Variable],MATCH(Systematic[[#This Row],[VariableIndex]],Variables[Index],0))</f>
        <v>FCR (mt: ROX-corr.)</v>
      </c>
      <c r="G6027" s="134">
        <f>Systematic[[#This Row],[Sample]]*1000000+Systematic[[#This Row],[SubSample]]*10000+Systematic[[#This Row],[VariableIndex]]</f>
        <v>16020006</v>
      </c>
      <c r="H6027" s="134">
        <f>Systematic[[#This Row],[SampleVariableLabel]]+100*Systematic[[#This Row],[State]]</f>
        <v>16020606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16</v>
      </c>
      <c r="B6028" s="1">
        <f t="shared" si="283"/>
        <v>2</v>
      </c>
      <c r="C6028" s="1">
        <f>IF(Systematic[[#This Row],[VariableIndex]]&gt;1,C6027,IF(C6027+1=StepsPerSubsample,0,C6027+1))</f>
        <v>6</v>
      </c>
      <c r="D6028" s="1">
        <f t="shared" si="284"/>
        <v>7</v>
      </c>
      <c r="E6028" s="1" t="str">
        <f>INDEX(Protocol[Mark],MATCH(C6028,Protocol[Step],0))</f>
        <v>7Rot</v>
      </c>
      <c r="F6028" s="151" t="str">
        <f>INDEX(Variables[Variable],MATCH(Systematic[[#This Row],[VariableIndex]],Variables[Index],0))</f>
        <v>FCR (mt: ROX-corr.)</v>
      </c>
      <c r="G6028" s="134">
        <f>Systematic[[#This Row],[Sample]]*1000000+Systematic[[#This Row],[SubSample]]*10000+Systematic[[#This Row],[VariableIndex]]</f>
        <v>16020007</v>
      </c>
      <c r="H6028" s="134">
        <f>Systematic[[#This Row],[SampleVariableLabel]]+100*Systematic[[#This Row],[State]]</f>
        <v>16020607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16</v>
      </c>
      <c r="B6029" s="1">
        <f t="shared" si="283"/>
        <v>2</v>
      </c>
      <c r="C6029" s="1">
        <f>IF(Systematic[[#This Row],[VariableIndex]]&gt;1,C6028,IF(C6028+1=StepsPerSubsample,0,C6028+1))</f>
        <v>7</v>
      </c>
      <c r="D6029" s="1">
        <f t="shared" si="284"/>
        <v>1</v>
      </c>
      <c r="E6029" s="1" t="str">
        <f>INDEX(Protocol[Mark],MATCH(C6029,Protocol[Step],0))</f>
        <v>8S</v>
      </c>
      <c r="F6029" s="151" t="str">
        <f>INDEX(Variables[Variable],MATCH(Systematic[[#This Row],[VariableIndex]],Variables[Index],0))</f>
        <v>O2 concentration</v>
      </c>
      <c r="G6029" s="134">
        <f>Systematic[[#This Row],[Sample]]*1000000+Systematic[[#This Row],[SubSample]]*10000+Systematic[[#This Row],[VariableIndex]]</f>
        <v>16020001</v>
      </c>
      <c r="H6029" s="134">
        <f>Systematic[[#This Row],[SampleVariableLabel]]+100*Systematic[[#This Row],[State]]</f>
        <v>16020701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16</v>
      </c>
      <c r="B6030" s="1">
        <f t="shared" si="283"/>
        <v>2</v>
      </c>
      <c r="C6030" s="1">
        <f>IF(Systematic[[#This Row],[VariableIndex]]&gt;1,C6029,IF(C6029+1=StepsPerSubsample,0,C6029+1))</f>
        <v>7</v>
      </c>
      <c r="D6030" s="1">
        <f t="shared" si="284"/>
        <v>2</v>
      </c>
      <c r="E6030" s="1" t="str">
        <f>INDEX(Protocol[Mark],MATCH(C6030,Protocol[Step],0))</f>
        <v>8S</v>
      </c>
      <c r="F6030" s="151" t="str">
        <f>INDEX(Variables[Variable],MATCH(Systematic[[#This Row],[VariableIndex]],Variables[Index],0))</f>
        <v>O2 flux per volume</v>
      </c>
      <c r="G6030" s="134">
        <f>Systematic[[#This Row],[Sample]]*1000000+Systematic[[#This Row],[SubSample]]*10000+Systematic[[#This Row],[VariableIndex]]</f>
        <v>16020002</v>
      </c>
      <c r="H6030" s="134">
        <f>Systematic[[#This Row],[SampleVariableLabel]]+100*Systematic[[#This Row],[State]]</f>
        <v>16020702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16</v>
      </c>
      <c r="B6031" s="1">
        <f t="shared" si="283"/>
        <v>2</v>
      </c>
      <c r="C6031" s="1">
        <f>IF(Systematic[[#This Row],[VariableIndex]]&gt;1,C6030,IF(C6030+1=StepsPerSubsample,0,C6030+1))</f>
        <v>7</v>
      </c>
      <c r="D6031" s="1">
        <f t="shared" si="284"/>
        <v>3</v>
      </c>
      <c r="E6031" s="1" t="str">
        <f>INDEX(Protocol[Mark],MATCH(C6031,Protocol[Step],0))</f>
        <v>8S</v>
      </c>
      <c r="F6031" s="151" t="str">
        <f>INDEX(Variables[Variable],MATCH(Systematic[[#This Row],[VariableIndex]],Variables[Index],0))</f>
        <v>Specific flux</v>
      </c>
      <c r="G6031" s="134">
        <f>Systematic[[#This Row],[Sample]]*1000000+Systematic[[#This Row],[SubSample]]*10000+Systematic[[#This Row],[VariableIndex]]</f>
        <v>16020003</v>
      </c>
      <c r="H6031" s="134">
        <f>Systematic[[#This Row],[SampleVariableLabel]]+100*Systematic[[#This Row],[State]]</f>
        <v>16020703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16</v>
      </c>
      <c r="B6032" s="1">
        <f t="shared" si="283"/>
        <v>2</v>
      </c>
      <c r="C6032" s="1">
        <f>IF(Systematic[[#This Row],[VariableIndex]]&gt;1,C6031,IF(C6031+1=StepsPerSubsample,0,C6031+1))</f>
        <v>7</v>
      </c>
      <c r="D6032" s="1">
        <f t="shared" si="284"/>
        <v>4</v>
      </c>
      <c r="E6032" s="1" t="str">
        <f>INDEX(Protocol[Mark],MATCH(C6032,Protocol[Step],0))</f>
        <v>8S</v>
      </c>
      <c r="F6032" s="151" t="str">
        <f>INDEX(Variables[Variable],MATCH(Systematic[[#This Row],[VariableIndex]],Variables[Index],0))</f>
        <v>Flux control ratio</v>
      </c>
      <c r="G6032" s="134">
        <f>Systematic[[#This Row],[Sample]]*1000000+Systematic[[#This Row],[SubSample]]*10000+Systematic[[#This Row],[VariableIndex]]</f>
        <v>16020004</v>
      </c>
      <c r="H6032" s="134">
        <f>Systematic[[#This Row],[SampleVariableLabel]]+100*Systematic[[#This Row],[State]]</f>
        <v>16020704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16</v>
      </c>
      <c r="B6033" s="1">
        <f t="shared" si="283"/>
        <v>2</v>
      </c>
      <c r="C6033" s="1">
        <f>IF(Systematic[[#This Row],[VariableIndex]]&gt;1,C6032,IF(C6032+1=StepsPerSubsample,0,C6032+1))</f>
        <v>7</v>
      </c>
      <c r="D6033" s="1">
        <f t="shared" si="284"/>
        <v>5</v>
      </c>
      <c r="E6033" s="1" t="str">
        <f>INDEX(Protocol[Mark],MATCH(C6033,Protocol[Step],0))</f>
        <v>8S</v>
      </c>
      <c r="F6033" s="151" t="str">
        <f>INDEX(Variables[Variable],MATCH(Systematic[[#This Row],[VariableIndex]],Variables[Index],0))</f>
        <v>Specific flux (mt)</v>
      </c>
      <c r="G6033" s="134">
        <f>Systematic[[#This Row],[Sample]]*1000000+Systematic[[#This Row],[SubSample]]*10000+Systematic[[#This Row],[VariableIndex]]</f>
        <v>16020005</v>
      </c>
      <c r="H6033" s="134">
        <f>Systematic[[#This Row],[SampleVariableLabel]]+100*Systematic[[#This Row],[State]]</f>
        <v>16020705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16</v>
      </c>
      <c r="B6034" s="1">
        <f t="shared" si="283"/>
        <v>2</v>
      </c>
      <c r="C6034" s="1">
        <f>IF(Systematic[[#This Row],[VariableIndex]]&gt;1,C6033,IF(C6033+1=StepsPerSubsample,0,C6033+1))</f>
        <v>7</v>
      </c>
      <c r="D6034" s="1">
        <f t="shared" si="284"/>
        <v>6</v>
      </c>
      <c r="E6034" s="1" t="str">
        <f>INDEX(Protocol[Mark],MATCH(C6034,Protocol[Step],0))</f>
        <v>8S</v>
      </c>
      <c r="F6034" s="151" t="str">
        <f>INDEX(Variables[Variable],MATCH(Systematic[[#This Row],[VariableIndex]],Variables[Index],0))</f>
        <v>FCR (mt: ROX-corr.)</v>
      </c>
      <c r="G6034" s="134">
        <f>Systematic[[#This Row],[Sample]]*1000000+Systematic[[#This Row],[SubSample]]*10000+Systematic[[#This Row],[VariableIndex]]</f>
        <v>16020006</v>
      </c>
      <c r="H6034" s="134">
        <f>Systematic[[#This Row],[SampleVariableLabel]]+100*Systematic[[#This Row],[State]]</f>
        <v>16020706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16</v>
      </c>
      <c r="B6035" s="1">
        <f t="shared" si="283"/>
        <v>2</v>
      </c>
      <c r="C6035" s="1">
        <f>IF(Systematic[[#This Row],[VariableIndex]]&gt;1,C6034,IF(C6034+1=StepsPerSubsample,0,C6034+1))</f>
        <v>7</v>
      </c>
      <c r="D6035" s="1">
        <f t="shared" si="284"/>
        <v>7</v>
      </c>
      <c r="E6035" s="1" t="str">
        <f>INDEX(Protocol[Mark],MATCH(C6035,Protocol[Step],0))</f>
        <v>8S</v>
      </c>
      <c r="F6035" s="151" t="str">
        <f>INDEX(Variables[Variable],MATCH(Systematic[[#This Row],[VariableIndex]],Variables[Index],0))</f>
        <v>FCR (mt: ROX-corr.)</v>
      </c>
      <c r="G6035" s="134">
        <f>Systematic[[#This Row],[Sample]]*1000000+Systematic[[#This Row],[SubSample]]*10000+Systematic[[#This Row],[VariableIndex]]</f>
        <v>16020007</v>
      </c>
      <c r="H6035" s="134">
        <f>Systematic[[#This Row],[SampleVariableLabel]]+100*Systematic[[#This Row],[State]]</f>
        <v>16020707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16</v>
      </c>
      <c r="B6036" s="1">
        <f t="shared" si="283"/>
        <v>2</v>
      </c>
      <c r="C6036" s="1">
        <f>IF(Systematic[[#This Row],[VariableIndex]]&gt;1,C6035,IF(C6035+1=StepsPerSubsample,0,C6035+1))</f>
        <v>8</v>
      </c>
      <c r="D6036" s="1">
        <f t="shared" si="284"/>
        <v>1</v>
      </c>
      <c r="E6036" s="1" t="str">
        <f>INDEX(Protocol[Mark],MATCH(C6036,Protocol[Step],0))</f>
        <v>9Dig</v>
      </c>
      <c r="F6036" s="151" t="str">
        <f>INDEX(Variables[Variable],MATCH(Systematic[[#This Row],[VariableIndex]],Variables[Index],0))</f>
        <v>O2 concentration</v>
      </c>
      <c r="G6036" s="134">
        <f>Systematic[[#This Row],[Sample]]*1000000+Systematic[[#This Row],[SubSample]]*10000+Systematic[[#This Row],[VariableIndex]]</f>
        <v>16020001</v>
      </c>
      <c r="H6036" s="134">
        <f>Systematic[[#This Row],[SampleVariableLabel]]+100*Systematic[[#This Row],[State]]</f>
        <v>16020801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16</v>
      </c>
      <c r="B6037" s="1">
        <f t="shared" si="283"/>
        <v>2</v>
      </c>
      <c r="C6037" s="1">
        <f>IF(Systematic[[#This Row],[VariableIndex]]&gt;1,C6036,IF(C6036+1=StepsPerSubsample,0,C6036+1))</f>
        <v>8</v>
      </c>
      <c r="D6037" s="1">
        <f t="shared" si="284"/>
        <v>2</v>
      </c>
      <c r="E6037" s="1" t="str">
        <f>INDEX(Protocol[Mark],MATCH(C6037,Protocol[Step],0))</f>
        <v>9Dig</v>
      </c>
      <c r="F6037" s="151" t="str">
        <f>INDEX(Variables[Variable],MATCH(Systematic[[#This Row],[VariableIndex]],Variables[Index],0))</f>
        <v>O2 flux per volume</v>
      </c>
      <c r="G6037" s="134">
        <f>Systematic[[#This Row],[Sample]]*1000000+Systematic[[#This Row],[SubSample]]*10000+Systematic[[#This Row],[VariableIndex]]</f>
        <v>16020002</v>
      </c>
      <c r="H6037" s="134">
        <f>Systematic[[#This Row],[SampleVariableLabel]]+100*Systematic[[#This Row],[State]]</f>
        <v>16020802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16</v>
      </c>
      <c r="B6038" s="1">
        <f t="shared" si="283"/>
        <v>2</v>
      </c>
      <c r="C6038" s="1">
        <f>IF(Systematic[[#This Row],[VariableIndex]]&gt;1,C6037,IF(C6037+1=StepsPerSubsample,0,C6037+1))</f>
        <v>8</v>
      </c>
      <c r="D6038" s="1">
        <f t="shared" si="284"/>
        <v>3</v>
      </c>
      <c r="E6038" s="1" t="str">
        <f>INDEX(Protocol[Mark],MATCH(C6038,Protocol[Step],0))</f>
        <v>9Dig</v>
      </c>
      <c r="F6038" s="151" t="str">
        <f>INDEX(Variables[Variable],MATCH(Systematic[[#This Row],[VariableIndex]],Variables[Index],0))</f>
        <v>Specific flux</v>
      </c>
      <c r="G6038" s="134">
        <f>Systematic[[#This Row],[Sample]]*1000000+Systematic[[#This Row],[SubSample]]*10000+Systematic[[#This Row],[VariableIndex]]</f>
        <v>16020003</v>
      </c>
      <c r="H6038" s="134">
        <f>Systematic[[#This Row],[SampleVariableLabel]]+100*Systematic[[#This Row],[State]]</f>
        <v>16020803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16</v>
      </c>
      <c r="B6039" s="1">
        <f t="shared" si="283"/>
        <v>2</v>
      </c>
      <c r="C6039" s="1">
        <f>IF(Systematic[[#This Row],[VariableIndex]]&gt;1,C6038,IF(C6038+1=StepsPerSubsample,0,C6038+1))</f>
        <v>8</v>
      </c>
      <c r="D6039" s="1">
        <f t="shared" si="284"/>
        <v>4</v>
      </c>
      <c r="E6039" s="1" t="str">
        <f>INDEX(Protocol[Mark],MATCH(C6039,Protocol[Step],0))</f>
        <v>9Dig</v>
      </c>
      <c r="F6039" s="151" t="str">
        <f>INDEX(Variables[Variable],MATCH(Systematic[[#This Row],[VariableIndex]],Variables[Index],0))</f>
        <v>Flux control ratio</v>
      </c>
      <c r="G6039" s="134">
        <f>Systematic[[#This Row],[Sample]]*1000000+Systematic[[#This Row],[SubSample]]*10000+Systematic[[#This Row],[VariableIndex]]</f>
        <v>16020004</v>
      </c>
      <c r="H6039" s="134">
        <f>Systematic[[#This Row],[SampleVariableLabel]]+100*Systematic[[#This Row],[State]]</f>
        <v>16020804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16</v>
      </c>
      <c r="B6040" s="1">
        <f t="shared" si="283"/>
        <v>2</v>
      </c>
      <c r="C6040" s="1">
        <f>IF(Systematic[[#This Row],[VariableIndex]]&gt;1,C6039,IF(C6039+1=StepsPerSubsample,0,C6039+1))</f>
        <v>8</v>
      </c>
      <c r="D6040" s="1">
        <f t="shared" si="284"/>
        <v>5</v>
      </c>
      <c r="E6040" s="1" t="str">
        <f>INDEX(Protocol[Mark],MATCH(C6040,Protocol[Step],0))</f>
        <v>9Dig</v>
      </c>
      <c r="F6040" s="151" t="str">
        <f>INDEX(Variables[Variable],MATCH(Systematic[[#This Row],[VariableIndex]],Variables[Index],0))</f>
        <v>Specific flux (mt)</v>
      </c>
      <c r="G6040" s="134">
        <f>Systematic[[#This Row],[Sample]]*1000000+Systematic[[#This Row],[SubSample]]*10000+Systematic[[#This Row],[VariableIndex]]</f>
        <v>16020005</v>
      </c>
      <c r="H6040" s="134">
        <f>Systematic[[#This Row],[SampleVariableLabel]]+100*Systematic[[#This Row],[State]]</f>
        <v>16020805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16</v>
      </c>
      <c r="B6041" s="1">
        <f t="shared" si="283"/>
        <v>2</v>
      </c>
      <c r="C6041" s="1">
        <f>IF(Systematic[[#This Row],[VariableIndex]]&gt;1,C6040,IF(C6040+1=StepsPerSubsample,0,C6040+1))</f>
        <v>8</v>
      </c>
      <c r="D6041" s="1">
        <f t="shared" si="284"/>
        <v>6</v>
      </c>
      <c r="E6041" s="1" t="str">
        <f>INDEX(Protocol[Mark],MATCH(C6041,Protocol[Step],0))</f>
        <v>9Dig</v>
      </c>
      <c r="F6041" s="151" t="str">
        <f>INDEX(Variables[Variable],MATCH(Systematic[[#This Row],[VariableIndex]],Variables[Index],0))</f>
        <v>FCR (mt: ROX-corr.)</v>
      </c>
      <c r="G6041" s="134">
        <f>Systematic[[#This Row],[Sample]]*1000000+Systematic[[#This Row],[SubSample]]*10000+Systematic[[#This Row],[VariableIndex]]</f>
        <v>16020006</v>
      </c>
      <c r="H6041" s="134">
        <f>Systematic[[#This Row],[SampleVariableLabel]]+100*Systematic[[#This Row],[State]]</f>
        <v>16020806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16</v>
      </c>
      <c r="B6042" s="1">
        <f t="shared" si="283"/>
        <v>2</v>
      </c>
      <c r="C6042" s="1">
        <f>IF(Systematic[[#This Row],[VariableIndex]]&gt;1,C6041,IF(C6041+1=StepsPerSubsample,0,C6041+1))</f>
        <v>8</v>
      </c>
      <c r="D6042" s="1">
        <f t="shared" si="284"/>
        <v>7</v>
      </c>
      <c r="E6042" s="1" t="str">
        <f>INDEX(Protocol[Mark],MATCH(C6042,Protocol[Step],0))</f>
        <v>9Dig</v>
      </c>
      <c r="F6042" s="151" t="str">
        <f>INDEX(Variables[Variable],MATCH(Systematic[[#This Row],[VariableIndex]],Variables[Index],0))</f>
        <v>FCR (mt: ROX-corr.)</v>
      </c>
      <c r="G6042" s="134">
        <f>Systematic[[#This Row],[Sample]]*1000000+Systematic[[#This Row],[SubSample]]*10000+Systematic[[#This Row],[VariableIndex]]</f>
        <v>16020007</v>
      </c>
      <c r="H6042" s="134">
        <f>Systematic[[#This Row],[SampleVariableLabel]]+100*Systematic[[#This Row],[State]]</f>
        <v>16020807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16</v>
      </c>
      <c r="B6043" s="1">
        <f t="shared" si="283"/>
        <v>2</v>
      </c>
      <c r="C6043" s="1">
        <f>IF(Systematic[[#This Row],[VariableIndex]]&gt;1,C6042,IF(C6042+1=StepsPerSubsample,0,C6042+1))</f>
        <v>9</v>
      </c>
      <c r="D6043" s="1">
        <f t="shared" si="284"/>
        <v>1</v>
      </c>
      <c r="E6043" s="1" t="str">
        <f>INDEX(Protocol[Mark],MATCH(C6043,Protocol[Step],0))</f>
        <v>9U</v>
      </c>
      <c r="F6043" s="151" t="str">
        <f>INDEX(Variables[Variable],MATCH(Systematic[[#This Row],[VariableIndex]],Variables[Index],0))</f>
        <v>O2 concentration</v>
      </c>
      <c r="G6043" s="134">
        <f>Systematic[[#This Row],[Sample]]*1000000+Systematic[[#This Row],[SubSample]]*10000+Systematic[[#This Row],[VariableIndex]]</f>
        <v>16020001</v>
      </c>
      <c r="H6043" s="134">
        <f>Systematic[[#This Row],[SampleVariableLabel]]+100*Systematic[[#This Row],[State]]</f>
        <v>16020901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16</v>
      </c>
      <c r="B6044" s="1">
        <f t="shared" si="283"/>
        <v>2</v>
      </c>
      <c r="C6044" s="1">
        <f>IF(Systematic[[#This Row],[VariableIndex]]&gt;1,C6043,IF(C6043+1=StepsPerSubsample,0,C6043+1))</f>
        <v>9</v>
      </c>
      <c r="D6044" s="1">
        <f t="shared" si="284"/>
        <v>2</v>
      </c>
      <c r="E6044" s="1" t="str">
        <f>INDEX(Protocol[Mark],MATCH(C6044,Protocol[Step],0))</f>
        <v>9U</v>
      </c>
      <c r="F6044" s="151" t="str">
        <f>INDEX(Variables[Variable],MATCH(Systematic[[#This Row],[VariableIndex]],Variables[Index],0))</f>
        <v>O2 flux per volume</v>
      </c>
      <c r="G6044" s="134">
        <f>Systematic[[#This Row],[Sample]]*1000000+Systematic[[#This Row],[SubSample]]*10000+Systematic[[#This Row],[VariableIndex]]</f>
        <v>16020002</v>
      </c>
      <c r="H6044" s="134">
        <f>Systematic[[#This Row],[SampleVariableLabel]]+100*Systematic[[#This Row],[State]]</f>
        <v>16020902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16</v>
      </c>
      <c r="B6045" s="1">
        <f t="shared" si="283"/>
        <v>2</v>
      </c>
      <c r="C6045" s="1">
        <f>IF(Systematic[[#This Row],[VariableIndex]]&gt;1,C6044,IF(C6044+1=StepsPerSubsample,0,C6044+1))</f>
        <v>9</v>
      </c>
      <c r="D6045" s="1">
        <f t="shared" si="284"/>
        <v>3</v>
      </c>
      <c r="E6045" s="1" t="str">
        <f>INDEX(Protocol[Mark],MATCH(C6045,Protocol[Step],0))</f>
        <v>9U</v>
      </c>
      <c r="F6045" s="151" t="str">
        <f>INDEX(Variables[Variable],MATCH(Systematic[[#This Row],[VariableIndex]],Variables[Index],0))</f>
        <v>Specific flux</v>
      </c>
      <c r="G6045" s="134">
        <f>Systematic[[#This Row],[Sample]]*1000000+Systematic[[#This Row],[SubSample]]*10000+Systematic[[#This Row],[VariableIndex]]</f>
        <v>16020003</v>
      </c>
      <c r="H6045" s="134">
        <f>Systematic[[#This Row],[SampleVariableLabel]]+100*Systematic[[#This Row],[State]]</f>
        <v>16020903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16</v>
      </c>
      <c r="B6046" s="1">
        <f t="shared" si="283"/>
        <v>2</v>
      </c>
      <c r="C6046" s="1">
        <f>IF(Systematic[[#This Row],[VariableIndex]]&gt;1,C6045,IF(C6045+1=StepsPerSubsample,0,C6045+1))</f>
        <v>9</v>
      </c>
      <c r="D6046" s="1">
        <f t="shared" si="284"/>
        <v>4</v>
      </c>
      <c r="E6046" s="1" t="str">
        <f>INDEX(Protocol[Mark],MATCH(C6046,Protocol[Step],0))</f>
        <v>9U</v>
      </c>
      <c r="F6046" s="151" t="str">
        <f>INDEX(Variables[Variable],MATCH(Systematic[[#This Row],[VariableIndex]],Variables[Index],0))</f>
        <v>Flux control ratio</v>
      </c>
      <c r="G6046" s="134">
        <f>Systematic[[#This Row],[Sample]]*1000000+Systematic[[#This Row],[SubSample]]*10000+Systematic[[#This Row],[VariableIndex]]</f>
        <v>16020004</v>
      </c>
      <c r="H6046" s="134">
        <f>Systematic[[#This Row],[SampleVariableLabel]]+100*Systematic[[#This Row],[State]]</f>
        <v>16020904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16</v>
      </c>
      <c r="B6047" s="1">
        <f t="shared" si="283"/>
        <v>2</v>
      </c>
      <c r="C6047" s="1">
        <f>IF(Systematic[[#This Row],[VariableIndex]]&gt;1,C6046,IF(C6046+1=StepsPerSubsample,0,C6046+1))</f>
        <v>9</v>
      </c>
      <c r="D6047" s="1">
        <f t="shared" si="284"/>
        <v>5</v>
      </c>
      <c r="E6047" s="1" t="str">
        <f>INDEX(Protocol[Mark],MATCH(C6047,Protocol[Step],0))</f>
        <v>9U</v>
      </c>
      <c r="F6047" s="151" t="str">
        <f>INDEX(Variables[Variable],MATCH(Systematic[[#This Row],[VariableIndex]],Variables[Index],0))</f>
        <v>Specific flux (mt)</v>
      </c>
      <c r="G6047" s="134">
        <f>Systematic[[#This Row],[Sample]]*1000000+Systematic[[#This Row],[SubSample]]*10000+Systematic[[#This Row],[VariableIndex]]</f>
        <v>16020005</v>
      </c>
      <c r="H6047" s="134">
        <f>Systematic[[#This Row],[SampleVariableLabel]]+100*Systematic[[#This Row],[State]]</f>
        <v>16020905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16</v>
      </c>
      <c r="B6048" s="1">
        <f t="shared" si="283"/>
        <v>2</v>
      </c>
      <c r="C6048" s="1">
        <f>IF(Systematic[[#This Row],[VariableIndex]]&gt;1,C6047,IF(C6047+1=StepsPerSubsample,0,C6047+1))</f>
        <v>9</v>
      </c>
      <c r="D6048" s="1">
        <f t="shared" si="284"/>
        <v>6</v>
      </c>
      <c r="E6048" s="1" t="str">
        <f>INDEX(Protocol[Mark],MATCH(C6048,Protocol[Step],0))</f>
        <v>9U</v>
      </c>
      <c r="F6048" s="151" t="str">
        <f>INDEX(Variables[Variable],MATCH(Systematic[[#This Row],[VariableIndex]],Variables[Index],0))</f>
        <v>FCR (mt: ROX-corr.)</v>
      </c>
      <c r="G6048" s="134">
        <f>Systematic[[#This Row],[Sample]]*1000000+Systematic[[#This Row],[SubSample]]*10000+Systematic[[#This Row],[VariableIndex]]</f>
        <v>16020006</v>
      </c>
      <c r="H6048" s="134">
        <f>Systematic[[#This Row],[SampleVariableLabel]]+100*Systematic[[#This Row],[State]]</f>
        <v>16020906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16</v>
      </c>
      <c r="B6049" s="1">
        <f t="shared" si="283"/>
        <v>2</v>
      </c>
      <c r="C6049" s="1">
        <f>IF(Systematic[[#This Row],[VariableIndex]]&gt;1,C6048,IF(C6048+1=StepsPerSubsample,0,C6048+1))</f>
        <v>9</v>
      </c>
      <c r="D6049" s="1">
        <f t="shared" si="284"/>
        <v>7</v>
      </c>
      <c r="E6049" s="1" t="str">
        <f>INDEX(Protocol[Mark],MATCH(C6049,Protocol[Step],0))</f>
        <v>9U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16020007</v>
      </c>
      <c r="H6049" s="134">
        <f>Systematic[[#This Row],[SampleVariableLabel]]+100*Systematic[[#This Row],[State]]</f>
        <v>16020907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16</v>
      </c>
      <c r="B6050" s="1">
        <f t="shared" si="283"/>
        <v>2</v>
      </c>
      <c r="C6050" s="1">
        <f>IF(Systematic[[#This Row],[VariableIndex]]&gt;1,C6049,IF(C6049+1=StepsPerSubsample,0,C6049+1))</f>
        <v>10</v>
      </c>
      <c r="D6050" s="1">
        <f t="shared" si="284"/>
        <v>1</v>
      </c>
      <c r="E6050" s="1" t="str">
        <f>INDEX(Protocol[Mark],MATCH(C6050,Protocol[Step],0))</f>
        <v>9c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16020001</v>
      </c>
      <c r="H6050" s="134">
        <f>Systematic[[#This Row],[SampleVariableLabel]]+100*Systematic[[#This Row],[State]]</f>
        <v>16021001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16</v>
      </c>
      <c r="B6051" s="1">
        <f t="shared" si="283"/>
        <v>2</v>
      </c>
      <c r="C6051" s="1">
        <f>IF(Systematic[[#This Row],[VariableIndex]]&gt;1,C6050,IF(C6050+1=StepsPerSubsample,0,C6050+1))</f>
        <v>10</v>
      </c>
      <c r="D6051" s="1">
        <f t="shared" si="284"/>
        <v>2</v>
      </c>
      <c r="E6051" s="1" t="str">
        <f>INDEX(Protocol[Mark],MATCH(C6051,Protocol[Step],0))</f>
        <v>9c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16020002</v>
      </c>
      <c r="H6051" s="134">
        <f>Systematic[[#This Row],[SampleVariableLabel]]+100*Systematic[[#This Row],[State]]</f>
        <v>16021002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16</v>
      </c>
      <c r="B6052" s="1">
        <f t="shared" si="283"/>
        <v>2</v>
      </c>
      <c r="C6052" s="1">
        <f>IF(Systematic[[#This Row],[VariableIndex]]&gt;1,C6051,IF(C6051+1=StepsPerSubsample,0,C6051+1))</f>
        <v>10</v>
      </c>
      <c r="D6052" s="1">
        <f t="shared" si="284"/>
        <v>3</v>
      </c>
      <c r="E6052" s="1" t="str">
        <f>INDEX(Protocol[Mark],MATCH(C6052,Protocol[Step],0))</f>
        <v>9c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16020003</v>
      </c>
      <c r="H6052" s="134">
        <f>Systematic[[#This Row],[SampleVariableLabel]]+100*Systematic[[#This Row],[State]]</f>
        <v>16021003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16</v>
      </c>
      <c r="B6053" s="1">
        <f t="shared" si="283"/>
        <v>2</v>
      </c>
      <c r="C6053" s="1">
        <f>IF(Systematic[[#This Row],[VariableIndex]]&gt;1,C6052,IF(C6052+1=StepsPerSubsample,0,C6052+1))</f>
        <v>10</v>
      </c>
      <c r="D6053" s="1">
        <f t="shared" si="284"/>
        <v>4</v>
      </c>
      <c r="E6053" s="1" t="str">
        <f>INDEX(Protocol[Mark],MATCH(C6053,Protocol[Step],0))</f>
        <v>9c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16020004</v>
      </c>
      <c r="H6053" s="134">
        <f>Systematic[[#This Row],[SampleVariableLabel]]+100*Systematic[[#This Row],[State]]</f>
        <v>16021004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16</v>
      </c>
      <c r="B6054" s="1">
        <f t="shared" si="283"/>
        <v>2</v>
      </c>
      <c r="C6054" s="1">
        <f>IF(Systematic[[#This Row],[VariableIndex]]&gt;1,C6053,IF(C6053+1=StepsPerSubsample,0,C6053+1))</f>
        <v>10</v>
      </c>
      <c r="D6054" s="1">
        <f t="shared" si="284"/>
        <v>5</v>
      </c>
      <c r="E6054" s="1" t="str">
        <f>INDEX(Protocol[Mark],MATCH(C6054,Protocol[Step],0))</f>
        <v>9c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16020005</v>
      </c>
      <c r="H6054" s="134">
        <f>Systematic[[#This Row],[SampleVariableLabel]]+100*Systematic[[#This Row],[State]]</f>
        <v>16021005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16</v>
      </c>
      <c r="B6055" s="1">
        <f t="shared" si="283"/>
        <v>2</v>
      </c>
      <c r="C6055" s="1">
        <f>IF(Systematic[[#This Row],[VariableIndex]]&gt;1,C6054,IF(C6054+1=StepsPerSubsample,0,C6054+1))</f>
        <v>10</v>
      </c>
      <c r="D6055" s="1">
        <f t="shared" si="284"/>
        <v>6</v>
      </c>
      <c r="E6055" s="1" t="str">
        <f>INDEX(Protocol[Mark],MATCH(C6055,Protocol[Step],0))</f>
        <v>9c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16020006</v>
      </c>
      <c r="H6055" s="134">
        <f>Systematic[[#This Row],[SampleVariableLabel]]+100*Systematic[[#This Row],[State]]</f>
        <v>16021006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16</v>
      </c>
      <c r="B6056" s="1">
        <f t="shared" si="283"/>
        <v>2</v>
      </c>
      <c r="C6056" s="1">
        <f>IF(Systematic[[#This Row],[VariableIndex]]&gt;1,C6055,IF(C6055+1=StepsPerSubsample,0,C6055+1))</f>
        <v>10</v>
      </c>
      <c r="D6056" s="1">
        <f t="shared" si="284"/>
        <v>7</v>
      </c>
      <c r="E6056" s="1" t="str">
        <f>INDEX(Protocol[Mark],MATCH(C6056,Protocol[Step],0))</f>
        <v>9c</v>
      </c>
      <c r="F6056" s="151" t="str">
        <f>INDEX(Variables[Variable],MATCH(Systematic[[#This Row],[VariableIndex]],Variables[Index],0))</f>
        <v>FCR (mt: ROX-corr.)</v>
      </c>
      <c r="G6056" s="134">
        <f>Systematic[[#This Row],[Sample]]*1000000+Systematic[[#This Row],[SubSample]]*10000+Systematic[[#This Row],[VariableIndex]]</f>
        <v>16020007</v>
      </c>
      <c r="H6056" s="134">
        <f>Systematic[[#This Row],[SampleVariableLabel]]+100*Systematic[[#This Row],[State]]</f>
        <v>16021007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16</v>
      </c>
      <c r="B6057" s="1">
        <f t="shared" ref="B6057:B6120" si="286">IF(OR(C6057&gt;0,D6057&gt;1),B6056,IF(B6056=SubsamplesPerSample,1,B6056+1))</f>
        <v>2</v>
      </c>
      <c r="C6057" s="1">
        <f>IF(Systematic[[#This Row],[VariableIndex]]&gt;1,C6056,IF(C6056+1=StepsPerSubsample,0,C6056+1))</f>
        <v>11</v>
      </c>
      <c r="D6057" s="1">
        <f t="shared" si="284"/>
        <v>1</v>
      </c>
      <c r="E6057" s="1" t="str">
        <f>INDEX(Protocol[Mark],MATCH(C6057,Protocol[Step],0))</f>
        <v>10Ama</v>
      </c>
      <c r="F6057" s="151" t="str">
        <f>INDEX(Variables[Variable],MATCH(Systematic[[#This Row],[VariableIndex]],Variables[Index],0))</f>
        <v>O2 concentration</v>
      </c>
      <c r="G6057" s="134">
        <f>Systematic[[#This Row],[Sample]]*1000000+Systematic[[#This Row],[SubSample]]*10000+Systematic[[#This Row],[VariableIndex]]</f>
        <v>16020001</v>
      </c>
      <c r="H6057" s="134">
        <f>Systematic[[#This Row],[SampleVariableLabel]]+100*Systematic[[#This Row],[State]]</f>
        <v>16021101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16</v>
      </c>
      <c r="B6058" s="1">
        <f t="shared" si="286"/>
        <v>2</v>
      </c>
      <c r="C6058" s="1">
        <f>IF(Systematic[[#This Row],[VariableIndex]]&gt;1,C6057,IF(C6057+1=StepsPerSubsample,0,C6057+1))</f>
        <v>11</v>
      </c>
      <c r="D6058" s="1">
        <f t="shared" si="284"/>
        <v>2</v>
      </c>
      <c r="E6058" s="1" t="str">
        <f>INDEX(Protocol[Mark],MATCH(C6058,Protocol[Step],0))</f>
        <v>10Ama</v>
      </c>
      <c r="F6058" s="151" t="str">
        <f>INDEX(Variables[Variable],MATCH(Systematic[[#This Row],[VariableIndex]],Variables[Index],0))</f>
        <v>O2 flux per volume</v>
      </c>
      <c r="G6058" s="134">
        <f>Systematic[[#This Row],[Sample]]*1000000+Systematic[[#This Row],[SubSample]]*10000+Systematic[[#This Row],[VariableIndex]]</f>
        <v>16020002</v>
      </c>
      <c r="H6058" s="134">
        <f>Systematic[[#This Row],[SampleVariableLabel]]+100*Systematic[[#This Row],[State]]</f>
        <v>16021102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16</v>
      </c>
      <c r="B6059" s="1">
        <f t="shared" si="286"/>
        <v>2</v>
      </c>
      <c r="C6059" s="1">
        <f>IF(Systematic[[#This Row],[VariableIndex]]&gt;1,C6058,IF(C6058+1=StepsPerSubsample,0,C6058+1))</f>
        <v>11</v>
      </c>
      <c r="D6059" s="1">
        <f t="shared" si="284"/>
        <v>3</v>
      </c>
      <c r="E6059" s="1" t="str">
        <f>INDEX(Protocol[Mark],MATCH(C6059,Protocol[Step],0))</f>
        <v>10Ama</v>
      </c>
      <c r="F6059" s="151" t="str">
        <f>INDEX(Variables[Variable],MATCH(Systematic[[#This Row],[VariableIndex]],Variables[Index],0))</f>
        <v>Specific flux</v>
      </c>
      <c r="G6059" s="134">
        <f>Systematic[[#This Row],[Sample]]*1000000+Systematic[[#This Row],[SubSample]]*10000+Systematic[[#This Row],[VariableIndex]]</f>
        <v>16020003</v>
      </c>
      <c r="H6059" s="134">
        <f>Systematic[[#This Row],[SampleVariableLabel]]+100*Systematic[[#This Row],[State]]</f>
        <v>16021103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16</v>
      </c>
      <c r="B6060" s="1">
        <f t="shared" si="286"/>
        <v>2</v>
      </c>
      <c r="C6060" s="1">
        <f>IF(Systematic[[#This Row],[VariableIndex]]&gt;1,C6059,IF(C6059+1=StepsPerSubsample,0,C6059+1))</f>
        <v>11</v>
      </c>
      <c r="D6060" s="1">
        <f t="shared" si="284"/>
        <v>4</v>
      </c>
      <c r="E6060" s="1" t="str">
        <f>INDEX(Protocol[Mark],MATCH(C6060,Protocol[Step],0))</f>
        <v>10Ama</v>
      </c>
      <c r="F6060" s="151" t="str">
        <f>INDEX(Variables[Variable],MATCH(Systematic[[#This Row],[VariableIndex]],Variables[Index],0))</f>
        <v>Flux control ratio</v>
      </c>
      <c r="G6060" s="134">
        <f>Systematic[[#This Row],[Sample]]*1000000+Systematic[[#This Row],[SubSample]]*10000+Systematic[[#This Row],[VariableIndex]]</f>
        <v>16020004</v>
      </c>
      <c r="H6060" s="134">
        <f>Systematic[[#This Row],[SampleVariableLabel]]+100*Systematic[[#This Row],[State]]</f>
        <v>16021104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16</v>
      </c>
      <c r="B6061" s="1">
        <f t="shared" si="286"/>
        <v>2</v>
      </c>
      <c r="C6061" s="1">
        <f>IF(Systematic[[#This Row],[VariableIndex]]&gt;1,C6060,IF(C6060+1=StepsPerSubsample,0,C6060+1))</f>
        <v>11</v>
      </c>
      <c r="D6061" s="1">
        <f t="shared" si="284"/>
        <v>5</v>
      </c>
      <c r="E6061" s="1" t="str">
        <f>INDEX(Protocol[Mark],MATCH(C6061,Protocol[Step],0))</f>
        <v>10Ama</v>
      </c>
      <c r="F6061" s="151" t="str">
        <f>INDEX(Variables[Variable],MATCH(Systematic[[#This Row],[VariableIndex]],Variables[Index],0))</f>
        <v>Specific flux (mt)</v>
      </c>
      <c r="G6061" s="134">
        <f>Systematic[[#This Row],[Sample]]*1000000+Systematic[[#This Row],[SubSample]]*10000+Systematic[[#This Row],[VariableIndex]]</f>
        <v>16020005</v>
      </c>
      <c r="H6061" s="134">
        <f>Systematic[[#This Row],[SampleVariableLabel]]+100*Systematic[[#This Row],[State]]</f>
        <v>16021105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16</v>
      </c>
      <c r="B6062" s="1">
        <f t="shared" si="286"/>
        <v>2</v>
      </c>
      <c r="C6062" s="1">
        <f>IF(Systematic[[#This Row],[VariableIndex]]&gt;1,C6061,IF(C6061+1=StepsPerSubsample,0,C6061+1))</f>
        <v>11</v>
      </c>
      <c r="D6062" s="1">
        <f t="shared" si="284"/>
        <v>6</v>
      </c>
      <c r="E6062" s="1" t="str">
        <f>INDEX(Protocol[Mark],MATCH(C6062,Protocol[Step],0))</f>
        <v>10Ama</v>
      </c>
      <c r="F6062" s="151" t="str">
        <f>INDEX(Variables[Variable],MATCH(Systematic[[#This Row],[VariableIndex]],Variables[Index],0))</f>
        <v>FCR (mt: ROX-corr.)</v>
      </c>
      <c r="G6062" s="134">
        <f>Systematic[[#This Row],[Sample]]*1000000+Systematic[[#This Row],[SubSample]]*10000+Systematic[[#This Row],[VariableIndex]]</f>
        <v>16020006</v>
      </c>
      <c r="H6062" s="134">
        <f>Systematic[[#This Row],[SampleVariableLabel]]+100*Systematic[[#This Row],[State]]</f>
        <v>16021106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16</v>
      </c>
      <c r="B6063" s="1">
        <f t="shared" si="286"/>
        <v>2</v>
      </c>
      <c r="C6063" s="1">
        <f>IF(Systematic[[#This Row],[VariableIndex]]&gt;1,C6062,IF(C6062+1=StepsPerSubsample,0,C6062+1))</f>
        <v>11</v>
      </c>
      <c r="D6063" s="1">
        <f t="shared" si="284"/>
        <v>7</v>
      </c>
      <c r="E6063" s="1" t="str">
        <f>INDEX(Protocol[Mark],MATCH(C6063,Protocol[Step],0))</f>
        <v>10Ama</v>
      </c>
      <c r="F6063" s="151" t="str">
        <f>INDEX(Variables[Variable],MATCH(Systematic[[#This Row],[VariableIndex]],Variables[Index],0))</f>
        <v>FCR (mt: ROX-corr.)</v>
      </c>
      <c r="G6063" s="134">
        <f>Systematic[[#This Row],[Sample]]*1000000+Systematic[[#This Row],[SubSample]]*10000+Systematic[[#This Row],[VariableIndex]]</f>
        <v>16020007</v>
      </c>
      <c r="H6063" s="134">
        <f>Systematic[[#This Row],[SampleVariableLabel]]+100*Systematic[[#This Row],[State]]</f>
        <v>16021107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16</v>
      </c>
      <c r="B6064" s="1">
        <f t="shared" si="286"/>
        <v>2</v>
      </c>
      <c r="C6064" s="1">
        <f>IF(Systematic[[#This Row],[VariableIndex]]&gt;1,C6063,IF(C6063+1=StepsPerSubsample,0,C6063+1))</f>
        <v>12</v>
      </c>
      <c r="D6064" s="1">
        <f t="shared" si="284"/>
        <v>1</v>
      </c>
      <c r="E6064" s="1" t="str">
        <f>INDEX(Protocol[Mark],MATCH(C6064,Protocol[Step],0))</f>
        <v>11AsTm</v>
      </c>
      <c r="F6064" s="151" t="str">
        <f>INDEX(Variables[Variable],MATCH(Systematic[[#This Row],[VariableIndex]],Variables[Index],0))</f>
        <v>O2 concentration</v>
      </c>
      <c r="G6064" s="134">
        <f>Systematic[[#This Row],[Sample]]*1000000+Systematic[[#This Row],[SubSample]]*10000+Systematic[[#This Row],[VariableIndex]]</f>
        <v>16020001</v>
      </c>
      <c r="H6064" s="134">
        <f>Systematic[[#This Row],[SampleVariableLabel]]+100*Systematic[[#This Row],[State]]</f>
        <v>16021201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16</v>
      </c>
      <c r="B6065" s="1">
        <f t="shared" si="286"/>
        <v>2</v>
      </c>
      <c r="C6065" s="1">
        <f>IF(Systematic[[#This Row],[VariableIndex]]&gt;1,C6064,IF(C6064+1=StepsPerSubsample,0,C6064+1))</f>
        <v>12</v>
      </c>
      <c r="D6065" s="1">
        <f t="shared" si="284"/>
        <v>2</v>
      </c>
      <c r="E6065" s="1" t="str">
        <f>INDEX(Protocol[Mark],MATCH(C6065,Protocol[Step],0))</f>
        <v>11AsTm</v>
      </c>
      <c r="F6065" s="151" t="str">
        <f>INDEX(Variables[Variable],MATCH(Systematic[[#This Row],[VariableIndex]],Variables[Index],0))</f>
        <v>O2 flux per volume</v>
      </c>
      <c r="G6065" s="134">
        <f>Systematic[[#This Row],[Sample]]*1000000+Systematic[[#This Row],[SubSample]]*10000+Systematic[[#This Row],[VariableIndex]]</f>
        <v>16020002</v>
      </c>
      <c r="H6065" s="134">
        <f>Systematic[[#This Row],[SampleVariableLabel]]+100*Systematic[[#This Row],[State]]</f>
        <v>16021202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16</v>
      </c>
      <c r="B6066" s="1">
        <f t="shared" si="286"/>
        <v>2</v>
      </c>
      <c r="C6066" s="1">
        <f>IF(Systematic[[#This Row],[VariableIndex]]&gt;1,C6065,IF(C6065+1=StepsPerSubsample,0,C6065+1))</f>
        <v>12</v>
      </c>
      <c r="D6066" s="1">
        <f t="shared" si="284"/>
        <v>3</v>
      </c>
      <c r="E6066" s="1" t="str">
        <f>INDEX(Protocol[Mark],MATCH(C6066,Protocol[Step],0))</f>
        <v>11AsTm</v>
      </c>
      <c r="F6066" s="151" t="str">
        <f>INDEX(Variables[Variable],MATCH(Systematic[[#This Row],[VariableIndex]],Variables[Index],0))</f>
        <v>Specific flux</v>
      </c>
      <c r="G6066" s="134">
        <f>Systematic[[#This Row],[Sample]]*1000000+Systematic[[#This Row],[SubSample]]*10000+Systematic[[#This Row],[VariableIndex]]</f>
        <v>16020003</v>
      </c>
      <c r="H6066" s="134">
        <f>Systematic[[#This Row],[SampleVariableLabel]]+100*Systematic[[#This Row],[State]]</f>
        <v>16021203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16</v>
      </c>
      <c r="B6067" s="1">
        <f t="shared" si="286"/>
        <v>2</v>
      </c>
      <c r="C6067" s="1">
        <f>IF(Systematic[[#This Row],[VariableIndex]]&gt;1,C6066,IF(C6066+1=StepsPerSubsample,0,C6066+1))</f>
        <v>12</v>
      </c>
      <c r="D6067" s="1">
        <f t="shared" si="284"/>
        <v>4</v>
      </c>
      <c r="E6067" s="1" t="str">
        <f>INDEX(Protocol[Mark],MATCH(C6067,Protocol[Step],0))</f>
        <v>11AsTm</v>
      </c>
      <c r="F6067" s="151" t="str">
        <f>INDEX(Variables[Variable],MATCH(Systematic[[#This Row],[VariableIndex]],Variables[Index],0))</f>
        <v>Flux control ratio</v>
      </c>
      <c r="G6067" s="134">
        <f>Systematic[[#This Row],[Sample]]*1000000+Systematic[[#This Row],[SubSample]]*10000+Systematic[[#This Row],[VariableIndex]]</f>
        <v>16020004</v>
      </c>
      <c r="H6067" s="134">
        <f>Systematic[[#This Row],[SampleVariableLabel]]+100*Systematic[[#This Row],[State]]</f>
        <v>16021204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16</v>
      </c>
      <c r="B6068" s="1">
        <f t="shared" si="286"/>
        <v>2</v>
      </c>
      <c r="C6068" s="1">
        <f>IF(Systematic[[#This Row],[VariableIndex]]&gt;1,C6067,IF(C6067+1=StepsPerSubsample,0,C6067+1))</f>
        <v>12</v>
      </c>
      <c r="D6068" s="1">
        <f t="shared" si="284"/>
        <v>5</v>
      </c>
      <c r="E6068" s="1" t="str">
        <f>INDEX(Protocol[Mark],MATCH(C6068,Protocol[Step],0))</f>
        <v>11AsTm</v>
      </c>
      <c r="F6068" s="151" t="str">
        <f>INDEX(Variables[Variable],MATCH(Systematic[[#This Row],[VariableIndex]],Variables[Index],0))</f>
        <v>Specific flux (mt)</v>
      </c>
      <c r="G6068" s="134">
        <f>Systematic[[#This Row],[Sample]]*1000000+Systematic[[#This Row],[SubSample]]*10000+Systematic[[#This Row],[VariableIndex]]</f>
        <v>16020005</v>
      </c>
      <c r="H6068" s="134">
        <f>Systematic[[#This Row],[SampleVariableLabel]]+100*Systematic[[#This Row],[State]]</f>
        <v>16021205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16</v>
      </c>
      <c r="B6069" s="1">
        <f t="shared" si="286"/>
        <v>2</v>
      </c>
      <c r="C6069" s="1">
        <f>IF(Systematic[[#This Row],[VariableIndex]]&gt;1,C6068,IF(C6068+1=StepsPerSubsample,0,C6068+1))</f>
        <v>12</v>
      </c>
      <c r="D6069" s="1">
        <f t="shared" si="284"/>
        <v>6</v>
      </c>
      <c r="E6069" s="1" t="str">
        <f>INDEX(Protocol[Mark],MATCH(C6069,Protocol[Step],0))</f>
        <v>11AsTm</v>
      </c>
      <c r="F6069" s="151" t="str">
        <f>INDEX(Variables[Variable],MATCH(Systematic[[#This Row],[VariableIndex]],Variables[Index],0))</f>
        <v>FCR (mt: ROX-corr.)</v>
      </c>
      <c r="G6069" s="134">
        <f>Systematic[[#This Row],[Sample]]*1000000+Systematic[[#This Row],[SubSample]]*10000+Systematic[[#This Row],[VariableIndex]]</f>
        <v>16020006</v>
      </c>
      <c r="H6069" s="134">
        <f>Systematic[[#This Row],[SampleVariableLabel]]+100*Systematic[[#This Row],[State]]</f>
        <v>16021206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16</v>
      </c>
      <c r="B6070" s="1">
        <f t="shared" si="286"/>
        <v>2</v>
      </c>
      <c r="C6070" s="1">
        <f>IF(Systematic[[#This Row],[VariableIndex]]&gt;1,C6069,IF(C6069+1=StepsPerSubsample,0,C6069+1))</f>
        <v>12</v>
      </c>
      <c r="D6070" s="1">
        <f t="shared" si="284"/>
        <v>7</v>
      </c>
      <c r="E6070" s="1" t="str">
        <f>INDEX(Protocol[Mark],MATCH(C6070,Protocol[Step],0))</f>
        <v>11AsTm</v>
      </c>
      <c r="F6070" s="151" t="str">
        <f>INDEX(Variables[Variable],MATCH(Systematic[[#This Row],[VariableIndex]],Variables[Index],0))</f>
        <v>FCR (mt: ROX-corr.)</v>
      </c>
      <c r="G6070" s="134">
        <f>Systematic[[#This Row],[Sample]]*1000000+Systematic[[#This Row],[SubSample]]*10000+Systematic[[#This Row],[VariableIndex]]</f>
        <v>16020007</v>
      </c>
      <c r="H6070" s="134">
        <f>Systematic[[#This Row],[SampleVariableLabel]]+100*Systematic[[#This Row],[State]]</f>
        <v>16021207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16</v>
      </c>
      <c r="B6071" s="1">
        <f t="shared" si="286"/>
        <v>2</v>
      </c>
      <c r="C6071" s="1">
        <f>IF(Systematic[[#This Row],[VariableIndex]]&gt;1,C6070,IF(C6070+1=StepsPerSubsample,0,C6070+1))</f>
        <v>13</v>
      </c>
      <c r="D6071" s="1">
        <f t="shared" si="284"/>
        <v>1</v>
      </c>
      <c r="E6071" s="1" t="str">
        <f>INDEX(Protocol[Mark],MATCH(C6071,Protocol[Step],0))</f>
        <v>12Azd</v>
      </c>
      <c r="F6071" s="151" t="str">
        <f>INDEX(Variables[Variable],MATCH(Systematic[[#This Row],[VariableIndex]],Variables[Index],0))</f>
        <v>O2 concentration</v>
      </c>
      <c r="G6071" s="134">
        <f>Systematic[[#This Row],[Sample]]*1000000+Systematic[[#This Row],[SubSample]]*10000+Systematic[[#This Row],[VariableIndex]]</f>
        <v>16020001</v>
      </c>
      <c r="H6071" s="134">
        <f>Systematic[[#This Row],[SampleVariableLabel]]+100*Systematic[[#This Row],[State]]</f>
        <v>16021301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16</v>
      </c>
      <c r="B6072" s="1">
        <f t="shared" si="286"/>
        <v>2</v>
      </c>
      <c r="C6072" s="1">
        <f>IF(Systematic[[#This Row],[VariableIndex]]&gt;1,C6071,IF(C6071+1=StepsPerSubsample,0,C6071+1))</f>
        <v>13</v>
      </c>
      <c r="D6072" s="1">
        <f t="shared" si="284"/>
        <v>2</v>
      </c>
      <c r="E6072" s="1" t="str">
        <f>INDEX(Protocol[Mark],MATCH(C6072,Protocol[Step],0))</f>
        <v>12Azd</v>
      </c>
      <c r="F6072" s="151" t="str">
        <f>INDEX(Variables[Variable],MATCH(Systematic[[#This Row],[VariableIndex]],Variables[Index],0))</f>
        <v>O2 flux per volume</v>
      </c>
      <c r="G6072" s="134">
        <f>Systematic[[#This Row],[Sample]]*1000000+Systematic[[#This Row],[SubSample]]*10000+Systematic[[#This Row],[VariableIndex]]</f>
        <v>16020002</v>
      </c>
      <c r="H6072" s="134">
        <f>Systematic[[#This Row],[SampleVariableLabel]]+100*Systematic[[#This Row],[State]]</f>
        <v>16021302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16</v>
      </c>
      <c r="B6073" s="1">
        <f t="shared" si="286"/>
        <v>2</v>
      </c>
      <c r="C6073" s="1">
        <f>IF(Systematic[[#This Row],[VariableIndex]]&gt;1,C6072,IF(C6072+1=StepsPerSubsample,0,C6072+1))</f>
        <v>13</v>
      </c>
      <c r="D6073" s="1">
        <f t="shared" si="284"/>
        <v>3</v>
      </c>
      <c r="E6073" s="1" t="str">
        <f>INDEX(Protocol[Mark],MATCH(C6073,Protocol[Step],0))</f>
        <v>12Azd</v>
      </c>
      <c r="F6073" s="151" t="str">
        <f>INDEX(Variables[Variable],MATCH(Systematic[[#This Row],[VariableIndex]],Variables[Index],0))</f>
        <v>Specific flux</v>
      </c>
      <c r="G6073" s="134">
        <f>Systematic[[#This Row],[Sample]]*1000000+Systematic[[#This Row],[SubSample]]*10000+Systematic[[#This Row],[VariableIndex]]</f>
        <v>16020003</v>
      </c>
      <c r="H6073" s="134">
        <f>Systematic[[#This Row],[SampleVariableLabel]]+100*Systematic[[#This Row],[State]]</f>
        <v>16021303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16</v>
      </c>
      <c r="B6074" s="1">
        <f t="shared" si="286"/>
        <v>2</v>
      </c>
      <c r="C6074" s="1">
        <f>IF(Systematic[[#This Row],[VariableIndex]]&gt;1,C6073,IF(C6073+1=StepsPerSubsample,0,C6073+1))</f>
        <v>13</v>
      </c>
      <c r="D6074" s="1">
        <f t="shared" si="284"/>
        <v>4</v>
      </c>
      <c r="E6074" s="1" t="str">
        <f>INDEX(Protocol[Mark],MATCH(C6074,Protocol[Step],0))</f>
        <v>12Azd</v>
      </c>
      <c r="F6074" s="151" t="str">
        <f>INDEX(Variables[Variable],MATCH(Systematic[[#This Row],[VariableIndex]],Variables[Index],0))</f>
        <v>Flux control ratio</v>
      </c>
      <c r="G6074" s="134">
        <f>Systematic[[#This Row],[Sample]]*1000000+Systematic[[#This Row],[SubSample]]*10000+Systematic[[#This Row],[VariableIndex]]</f>
        <v>16020004</v>
      </c>
      <c r="H6074" s="134">
        <f>Systematic[[#This Row],[SampleVariableLabel]]+100*Systematic[[#This Row],[State]]</f>
        <v>16021304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16</v>
      </c>
      <c r="B6075" s="1">
        <f t="shared" si="286"/>
        <v>2</v>
      </c>
      <c r="C6075" s="1">
        <f>IF(Systematic[[#This Row],[VariableIndex]]&gt;1,C6074,IF(C6074+1=StepsPerSubsample,0,C6074+1))</f>
        <v>13</v>
      </c>
      <c r="D6075" s="1">
        <f t="shared" si="284"/>
        <v>5</v>
      </c>
      <c r="E6075" s="1" t="str">
        <f>INDEX(Protocol[Mark],MATCH(C6075,Protocol[Step],0))</f>
        <v>12Azd</v>
      </c>
      <c r="F6075" s="151" t="str">
        <f>INDEX(Variables[Variable],MATCH(Systematic[[#This Row],[VariableIndex]],Variables[Index],0))</f>
        <v>Specific flux (mt)</v>
      </c>
      <c r="G6075" s="134">
        <f>Systematic[[#This Row],[Sample]]*1000000+Systematic[[#This Row],[SubSample]]*10000+Systematic[[#This Row],[VariableIndex]]</f>
        <v>16020005</v>
      </c>
      <c r="H6075" s="134">
        <f>Systematic[[#This Row],[SampleVariableLabel]]+100*Systematic[[#This Row],[State]]</f>
        <v>16021305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16</v>
      </c>
      <c r="B6076" s="1">
        <f t="shared" si="286"/>
        <v>2</v>
      </c>
      <c r="C6076" s="1">
        <f>IF(Systematic[[#This Row],[VariableIndex]]&gt;1,C6075,IF(C6075+1=StepsPerSubsample,0,C6075+1))</f>
        <v>13</v>
      </c>
      <c r="D6076" s="1">
        <f t="shared" si="284"/>
        <v>6</v>
      </c>
      <c r="E6076" s="1" t="str">
        <f>INDEX(Protocol[Mark],MATCH(C6076,Protocol[Step],0))</f>
        <v>12Azd</v>
      </c>
      <c r="F6076" s="151" t="str">
        <f>INDEX(Variables[Variable],MATCH(Systematic[[#This Row],[VariableIndex]],Variables[Index],0))</f>
        <v>FCR (mt: ROX-corr.)</v>
      </c>
      <c r="G6076" s="134">
        <f>Systematic[[#This Row],[Sample]]*1000000+Systematic[[#This Row],[SubSample]]*10000+Systematic[[#This Row],[VariableIndex]]</f>
        <v>16020006</v>
      </c>
      <c r="H6076" s="134">
        <f>Systematic[[#This Row],[SampleVariableLabel]]+100*Systematic[[#This Row],[State]]</f>
        <v>16021306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16</v>
      </c>
      <c r="B6077" s="1">
        <f t="shared" si="286"/>
        <v>2</v>
      </c>
      <c r="C6077" s="1">
        <f>IF(Systematic[[#This Row],[VariableIndex]]&gt;1,C6076,IF(C6076+1=StepsPerSubsample,0,C6076+1))</f>
        <v>13</v>
      </c>
      <c r="D6077" s="1">
        <f t="shared" si="284"/>
        <v>7</v>
      </c>
      <c r="E6077" s="1" t="str">
        <f>INDEX(Protocol[Mark],MATCH(C6077,Protocol[Step],0))</f>
        <v>12Azd</v>
      </c>
      <c r="F6077" s="151" t="str">
        <f>INDEX(Variables[Variable],MATCH(Systematic[[#This Row],[VariableIndex]],Variables[Index],0))</f>
        <v>FCR (mt: ROX-corr.)</v>
      </c>
      <c r="G6077" s="134">
        <f>Systematic[[#This Row],[Sample]]*1000000+Systematic[[#This Row],[SubSample]]*10000+Systematic[[#This Row],[VariableIndex]]</f>
        <v>16020007</v>
      </c>
      <c r="H6077" s="134">
        <f>Systematic[[#This Row],[SampleVariableLabel]]+100*Systematic[[#This Row],[State]]</f>
        <v>16021307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16</v>
      </c>
      <c r="B6078" s="1">
        <f t="shared" si="286"/>
        <v>3</v>
      </c>
      <c r="C6078" s="1">
        <f>IF(Systematic[[#This Row],[VariableIndex]]&gt;1,C6077,IF(C6077+1=StepsPerSubsample,0,C6077+1))</f>
        <v>0</v>
      </c>
      <c r="D6078" s="1">
        <f t="shared" si="284"/>
        <v>1</v>
      </c>
      <c r="E6078" s="1" t="str">
        <f>INDEX(Protocol[Mark],MATCH(C6078,Protocol[Step],0))</f>
        <v>1ce</v>
      </c>
      <c r="F6078" s="151" t="str">
        <f>INDEX(Variables[Variable],MATCH(Systematic[[#This Row],[VariableIndex]],Variables[Index],0))</f>
        <v>O2 concentration</v>
      </c>
      <c r="G6078" s="134">
        <f>Systematic[[#This Row],[Sample]]*1000000+Systematic[[#This Row],[SubSample]]*10000+Systematic[[#This Row],[VariableIndex]]</f>
        <v>16030001</v>
      </c>
      <c r="H6078" s="134">
        <f>Systematic[[#This Row],[SampleVariableLabel]]+100*Systematic[[#This Row],[State]]</f>
        <v>16030001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16</v>
      </c>
      <c r="B6079" s="1">
        <f t="shared" si="286"/>
        <v>3</v>
      </c>
      <c r="C6079" s="1">
        <f>IF(Systematic[[#This Row],[VariableIndex]]&gt;1,C6078,IF(C6078+1=StepsPerSubsample,0,C6078+1))</f>
        <v>0</v>
      </c>
      <c r="D6079" s="1">
        <f t="shared" si="284"/>
        <v>2</v>
      </c>
      <c r="E6079" s="1" t="str">
        <f>INDEX(Protocol[Mark],MATCH(C6079,Protocol[Step],0))</f>
        <v>1ce</v>
      </c>
      <c r="F6079" s="151" t="str">
        <f>INDEX(Variables[Variable],MATCH(Systematic[[#This Row],[VariableIndex]],Variables[Index],0))</f>
        <v>O2 flux per volume</v>
      </c>
      <c r="G6079" s="134">
        <f>Systematic[[#This Row],[Sample]]*1000000+Systematic[[#This Row],[SubSample]]*10000+Systematic[[#This Row],[VariableIndex]]</f>
        <v>16030002</v>
      </c>
      <c r="H6079" s="134">
        <f>Systematic[[#This Row],[SampleVariableLabel]]+100*Systematic[[#This Row],[State]]</f>
        <v>16030002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16</v>
      </c>
      <c r="B6080" s="1">
        <f t="shared" si="286"/>
        <v>3</v>
      </c>
      <c r="C6080" s="1">
        <f>IF(Systematic[[#This Row],[VariableIndex]]&gt;1,C6079,IF(C6079+1=StepsPerSubsample,0,C6079+1))</f>
        <v>0</v>
      </c>
      <c r="D6080" s="1">
        <f t="shared" si="284"/>
        <v>3</v>
      </c>
      <c r="E6080" s="1" t="str">
        <f>INDEX(Protocol[Mark],MATCH(C6080,Protocol[Step],0))</f>
        <v>1ce</v>
      </c>
      <c r="F6080" s="151" t="str">
        <f>INDEX(Variables[Variable],MATCH(Systematic[[#This Row],[VariableIndex]],Variables[Index],0))</f>
        <v>Specific flux</v>
      </c>
      <c r="G6080" s="134">
        <f>Systematic[[#This Row],[Sample]]*1000000+Systematic[[#This Row],[SubSample]]*10000+Systematic[[#This Row],[VariableIndex]]</f>
        <v>16030003</v>
      </c>
      <c r="H6080" s="134">
        <f>Systematic[[#This Row],[SampleVariableLabel]]+100*Systematic[[#This Row],[State]]</f>
        <v>16030003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16</v>
      </c>
      <c r="B6081" s="1">
        <f t="shared" si="286"/>
        <v>3</v>
      </c>
      <c r="C6081" s="1">
        <f>IF(Systematic[[#This Row],[VariableIndex]]&gt;1,C6080,IF(C6080+1=StepsPerSubsample,0,C6080+1))</f>
        <v>0</v>
      </c>
      <c r="D6081" s="1">
        <f t="shared" si="284"/>
        <v>4</v>
      </c>
      <c r="E6081" s="1" t="str">
        <f>INDEX(Protocol[Mark],MATCH(C6081,Protocol[Step],0))</f>
        <v>1ce</v>
      </c>
      <c r="F6081" s="151" t="str">
        <f>INDEX(Variables[Variable],MATCH(Systematic[[#This Row],[VariableIndex]],Variables[Index],0))</f>
        <v>Flux control ratio</v>
      </c>
      <c r="G6081" s="134">
        <f>Systematic[[#This Row],[Sample]]*1000000+Systematic[[#This Row],[SubSample]]*10000+Systematic[[#This Row],[VariableIndex]]</f>
        <v>16030004</v>
      </c>
      <c r="H6081" s="134">
        <f>Systematic[[#This Row],[SampleVariableLabel]]+100*Systematic[[#This Row],[State]]</f>
        <v>16030004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16</v>
      </c>
      <c r="B6082" s="1">
        <f t="shared" si="286"/>
        <v>3</v>
      </c>
      <c r="C6082" s="1">
        <f>IF(Systematic[[#This Row],[VariableIndex]]&gt;1,C6081,IF(C6081+1=StepsPerSubsample,0,C6081+1))</f>
        <v>0</v>
      </c>
      <c r="D6082" s="1">
        <f t="shared" si="284"/>
        <v>5</v>
      </c>
      <c r="E6082" s="1" t="str">
        <f>INDEX(Protocol[Mark],MATCH(C6082,Protocol[Step],0))</f>
        <v>1ce</v>
      </c>
      <c r="F6082" s="151" t="str">
        <f>INDEX(Variables[Variable],MATCH(Systematic[[#This Row],[VariableIndex]],Variables[Index],0))</f>
        <v>Specific flux (mt)</v>
      </c>
      <c r="G6082" s="134">
        <f>Systematic[[#This Row],[Sample]]*1000000+Systematic[[#This Row],[SubSample]]*10000+Systematic[[#This Row],[VariableIndex]]</f>
        <v>16030005</v>
      </c>
      <c r="H6082" s="134">
        <f>Systematic[[#This Row],[SampleVariableLabel]]+100*Systematic[[#This Row],[State]]</f>
        <v>16030005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16</v>
      </c>
      <c r="B6083" s="1">
        <f t="shared" si="286"/>
        <v>3</v>
      </c>
      <c r="C6083" s="1">
        <f>IF(Systematic[[#This Row],[VariableIndex]]&gt;1,C6082,IF(C6082+1=StepsPerSubsample,0,C6082+1))</f>
        <v>0</v>
      </c>
      <c r="D6083" s="1">
        <f t="shared" ref="D6083:D6146" si="287">IF(D6082=nVariables,1,D6082+1)</f>
        <v>6</v>
      </c>
      <c r="E6083" s="1" t="str">
        <f>INDEX(Protocol[Mark],MATCH(C6083,Protocol[Step],0))</f>
        <v>1ce</v>
      </c>
      <c r="F6083" s="151" t="str">
        <f>INDEX(Variables[Variable],MATCH(Systematic[[#This Row],[VariableIndex]],Variables[Index],0))</f>
        <v>FCR (mt: ROX-corr.)</v>
      </c>
      <c r="G6083" s="134">
        <f>Systematic[[#This Row],[Sample]]*1000000+Systematic[[#This Row],[SubSample]]*10000+Systematic[[#This Row],[VariableIndex]]</f>
        <v>16030006</v>
      </c>
      <c r="H6083" s="134">
        <f>Systematic[[#This Row],[SampleVariableLabel]]+100*Systematic[[#This Row],[State]]</f>
        <v>16030006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16</v>
      </c>
      <c r="B6084" s="1">
        <f t="shared" si="286"/>
        <v>3</v>
      </c>
      <c r="C6084" s="1">
        <f>IF(Systematic[[#This Row],[VariableIndex]]&gt;1,C6083,IF(C6083+1=StepsPerSubsample,0,C6083+1))</f>
        <v>0</v>
      </c>
      <c r="D6084" s="1">
        <f t="shared" si="287"/>
        <v>7</v>
      </c>
      <c r="E6084" s="1" t="str">
        <f>INDEX(Protocol[Mark],MATCH(C6084,Protocol[Step],0))</f>
        <v>1ce</v>
      </c>
      <c r="F6084" s="151" t="str">
        <f>INDEX(Variables[Variable],MATCH(Systematic[[#This Row],[VariableIndex]],Variables[Index],0))</f>
        <v>FCR (mt: ROX-corr.)</v>
      </c>
      <c r="G6084" s="134">
        <f>Systematic[[#This Row],[Sample]]*1000000+Systematic[[#This Row],[SubSample]]*10000+Systematic[[#This Row],[VariableIndex]]</f>
        <v>16030007</v>
      </c>
      <c r="H6084" s="134">
        <f>Systematic[[#This Row],[SampleVariableLabel]]+100*Systematic[[#This Row],[State]]</f>
        <v>16030007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16</v>
      </c>
      <c r="B6085" s="1">
        <f t="shared" si="286"/>
        <v>3</v>
      </c>
      <c r="C6085" s="1">
        <f>IF(Systematic[[#This Row],[VariableIndex]]&gt;1,C6084,IF(C6084+1=StepsPerSubsample,0,C6084+1))</f>
        <v>1</v>
      </c>
      <c r="D6085" s="1">
        <f t="shared" si="287"/>
        <v>1</v>
      </c>
      <c r="E6085" s="1" t="str">
        <f>INDEX(Protocol[Mark],MATCH(C6085,Protocol[Step],0))</f>
        <v>2P10</v>
      </c>
      <c r="F6085" s="151" t="str">
        <f>INDEX(Variables[Variable],MATCH(Systematic[[#This Row],[VariableIndex]],Variables[Index],0))</f>
        <v>O2 concentration</v>
      </c>
      <c r="G6085" s="134">
        <f>Systematic[[#This Row],[Sample]]*1000000+Systematic[[#This Row],[SubSample]]*10000+Systematic[[#This Row],[VariableIndex]]</f>
        <v>16030001</v>
      </c>
      <c r="H6085" s="134">
        <f>Systematic[[#This Row],[SampleVariableLabel]]+100*Systematic[[#This Row],[State]]</f>
        <v>16030101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16</v>
      </c>
      <c r="B6086" s="1">
        <f t="shared" si="286"/>
        <v>3</v>
      </c>
      <c r="C6086" s="1">
        <f>IF(Systematic[[#This Row],[VariableIndex]]&gt;1,C6085,IF(C6085+1=StepsPerSubsample,0,C6085+1))</f>
        <v>1</v>
      </c>
      <c r="D6086" s="1">
        <f t="shared" si="287"/>
        <v>2</v>
      </c>
      <c r="E6086" s="1" t="str">
        <f>INDEX(Protocol[Mark],MATCH(C6086,Protocol[Step],0))</f>
        <v>2P10</v>
      </c>
      <c r="F6086" s="151" t="str">
        <f>INDEX(Variables[Variable],MATCH(Systematic[[#This Row],[VariableIndex]],Variables[Index],0))</f>
        <v>O2 flux per volume</v>
      </c>
      <c r="G6086" s="134">
        <f>Systematic[[#This Row],[Sample]]*1000000+Systematic[[#This Row],[SubSample]]*10000+Systematic[[#This Row],[VariableIndex]]</f>
        <v>16030002</v>
      </c>
      <c r="H6086" s="134">
        <f>Systematic[[#This Row],[SampleVariableLabel]]+100*Systematic[[#This Row],[State]]</f>
        <v>16030102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16</v>
      </c>
      <c r="B6087" s="1">
        <f t="shared" si="286"/>
        <v>3</v>
      </c>
      <c r="C6087" s="1">
        <f>IF(Systematic[[#This Row],[VariableIndex]]&gt;1,C6086,IF(C6086+1=StepsPerSubsample,0,C6086+1))</f>
        <v>1</v>
      </c>
      <c r="D6087" s="1">
        <f t="shared" si="287"/>
        <v>3</v>
      </c>
      <c r="E6087" s="1" t="str">
        <f>INDEX(Protocol[Mark],MATCH(C6087,Protocol[Step],0))</f>
        <v>2P10</v>
      </c>
      <c r="F6087" s="151" t="str">
        <f>INDEX(Variables[Variable],MATCH(Systematic[[#This Row],[VariableIndex]],Variables[Index],0))</f>
        <v>Specific flux</v>
      </c>
      <c r="G6087" s="134">
        <f>Systematic[[#This Row],[Sample]]*1000000+Systematic[[#This Row],[SubSample]]*10000+Systematic[[#This Row],[VariableIndex]]</f>
        <v>16030003</v>
      </c>
      <c r="H6087" s="134">
        <f>Systematic[[#This Row],[SampleVariableLabel]]+100*Systematic[[#This Row],[State]]</f>
        <v>16030103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16</v>
      </c>
      <c r="B6088" s="1">
        <f t="shared" si="286"/>
        <v>3</v>
      </c>
      <c r="C6088" s="1">
        <f>IF(Systematic[[#This Row],[VariableIndex]]&gt;1,C6087,IF(C6087+1=StepsPerSubsample,0,C6087+1))</f>
        <v>1</v>
      </c>
      <c r="D6088" s="1">
        <f t="shared" si="287"/>
        <v>4</v>
      </c>
      <c r="E6088" s="1" t="str">
        <f>INDEX(Protocol[Mark],MATCH(C6088,Protocol[Step],0))</f>
        <v>2P10</v>
      </c>
      <c r="F6088" s="151" t="str">
        <f>INDEX(Variables[Variable],MATCH(Systematic[[#This Row],[VariableIndex]],Variables[Index],0))</f>
        <v>Flux control ratio</v>
      </c>
      <c r="G6088" s="134">
        <f>Systematic[[#This Row],[Sample]]*1000000+Systematic[[#This Row],[SubSample]]*10000+Systematic[[#This Row],[VariableIndex]]</f>
        <v>16030004</v>
      </c>
      <c r="H6088" s="134">
        <f>Systematic[[#This Row],[SampleVariableLabel]]+100*Systematic[[#This Row],[State]]</f>
        <v>16030104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16</v>
      </c>
      <c r="B6089" s="1">
        <f t="shared" si="286"/>
        <v>3</v>
      </c>
      <c r="C6089" s="1">
        <f>IF(Systematic[[#This Row],[VariableIndex]]&gt;1,C6088,IF(C6088+1=StepsPerSubsample,0,C6088+1))</f>
        <v>1</v>
      </c>
      <c r="D6089" s="1">
        <f t="shared" si="287"/>
        <v>5</v>
      </c>
      <c r="E6089" s="1" t="str">
        <f>INDEX(Protocol[Mark],MATCH(C6089,Protocol[Step],0))</f>
        <v>2P10</v>
      </c>
      <c r="F6089" s="151" t="str">
        <f>INDEX(Variables[Variable],MATCH(Systematic[[#This Row],[VariableIndex]],Variables[Index],0))</f>
        <v>Specific flux (mt)</v>
      </c>
      <c r="G6089" s="134">
        <f>Systematic[[#This Row],[Sample]]*1000000+Systematic[[#This Row],[SubSample]]*10000+Systematic[[#This Row],[VariableIndex]]</f>
        <v>16030005</v>
      </c>
      <c r="H6089" s="134">
        <f>Systematic[[#This Row],[SampleVariableLabel]]+100*Systematic[[#This Row],[State]]</f>
        <v>16030105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16</v>
      </c>
      <c r="B6090" s="1">
        <f t="shared" si="286"/>
        <v>3</v>
      </c>
      <c r="C6090" s="1">
        <f>IF(Systematic[[#This Row],[VariableIndex]]&gt;1,C6089,IF(C6089+1=StepsPerSubsample,0,C6089+1))</f>
        <v>1</v>
      </c>
      <c r="D6090" s="1">
        <f t="shared" si="287"/>
        <v>6</v>
      </c>
      <c r="E6090" s="1" t="str">
        <f>INDEX(Protocol[Mark],MATCH(C6090,Protocol[Step],0))</f>
        <v>2P10</v>
      </c>
      <c r="F6090" s="151" t="str">
        <f>INDEX(Variables[Variable],MATCH(Systematic[[#This Row],[VariableIndex]],Variables[Index],0))</f>
        <v>FCR (mt: ROX-corr.)</v>
      </c>
      <c r="G6090" s="134">
        <f>Systematic[[#This Row],[Sample]]*1000000+Systematic[[#This Row],[SubSample]]*10000+Systematic[[#This Row],[VariableIndex]]</f>
        <v>16030006</v>
      </c>
      <c r="H6090" s="134">
        <f>Systematic[[#This Row],[SampleVariableLabel]]+100*Systematic[[#This Row],[State]]</f>
        <v>16030106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16</v>
      </c>
      <c r="B6091" s="1">
        <f t="shared" si="286"/>
        <v>3</v>
      </c>
      <c r="C6091" s="1">
        <f>IF(Systematic[[#This Row],[VariableIndex]]&gt;1,C6090,IF(C6090+1=StepsPerSubsample,0,C6090+1))</f>
        <v>1</v>
      </c>
      <c r="D6091" s="1">
        <f t="shared" si="287"/>
        <v>7</v>
      </c>
      <c r="E6091" s="1" t="str">
        <f>INDEX(Protocol[Mark],MATCH(C6091,Protocol[Step],0))</f>
        <v>2P10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16030007</v>
      </c>
      <c r="H6091" s="134">
        <f>Systematic[[#This Row],[SampleVariableLabel]]+100*Systematic[[#This Row],[State]]</f>
        <v>16030107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16</v>
      </c>
      <c r="B6092" s="1">
        <f t="shared" si="286"/>
        <v>3</v>
      </c>
      <c r="C6092" s="1">
        <f>IF(Systematic[[#This Row],[VariableIndex]]&gt;1,C6091,IF(C6091+1=StepsPerSubsample,0,C6091+1))</f>
        <v>2</v>
      </c>
      <c r="D6092" s="1">
        <f t="shared" si="287"/>
        <v>1</v>
      </c>
      <c r="E6092" s="1" t="str">
        <f>INDEX(Protocol[Mark],MATCH(C6092,Protocol[Step],0))</f>
        <v>3Omy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16030001</v>
      </c>
      <c r="H6092" s="134">
        <f>Systematic[[#This Row],[SampleVariableLabel]]+100*Systematic[[#This Row],[State]]</f>
        <v>16030201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16</v>
      </c>
      <c r="B6093" s="1">
        <f t="shared" si="286"/>
        <v>3</v>
      </c>
      <c r="C6093" s="1">
        <f>IF(Systematic[[#This Row],[VariableIndex]]&gt;1,C6092,IF(C6092+1=StepsPerSubsample,0,C6092+1))</f>
        <v>2</v>
      </c>
      <c r="D6093" s="1">
        <f t="shared" si="287"/>
        <v>2</v>
      </c>
      <c r="E6093" s="1" t="str">
        <f>INDEX(Protocol[Mark],MATCH(C6093,Protocol[Step],0))</f>
        <v>3Omy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16030002</v>
      </c>
      <c r="H6093" s="134">
        <f>Systematic[[#This Row],[SampleVariableLabel]]+100*Systematic[[#This Row],[State]]</f>
        <v>16030202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16</v>
      </c>
      <c r="B6094" s="1">
        <f t="shared" si="286"/>
        <v>3</v>
      </c>
      <c r="C6094" s="1">
        <f>IF(Systematic[[#This Row],[VariableIndex]]&gt;1,C6093,IF(C6093+1=StepsPerSubsample,0,C6093+1))</f>
        <v>2</v>
      </c>
      <c r="D6094" s="1">
        <f t="shared" si="287"/>
        <v>3</v>
      </c>
      <c r="E6094" s="1" t="str">
        <f>INDEX(Protocol[Mark],MATCH(C6094,Protocol[Step],0))</f>
        <v>3Omy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16030003</v>
      </c>
      <c r="H6094" s="134">
        <f>Systematic[[#This Row],[SampleVariableLabel]]+100*Systematic[[#This Row],[State]]</f>
        <v>16030203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16</v>
      </c>
      <c r="B6095" s="1">
        <f t="shared" si="286"/>
        <v>3</v>
      </c>
      <c r="C6095" s="1">
        <f>IF(Systematic[[#This Row],[VariableIndex]]&gt;1,C6094,IF(C6094+1=StepsPerSubsample,0,C6094+1))</f>
        <v>2</v>
      </c>
      <c r="D6095" s="1">
        <f t="shared" si="287"/>
        <v>4</v>
      </c>
      <c r="E6095" s="1" t="str">
        <f>INDEX(Protocol[Mark],MATCH(C6095,Protocol[Step],0))</f>
        <v>3Omy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16030004</v>
      </c>
      <c r="H6095" s="134">
        <f>Systematic[[#This Row],[SampleVariableLabel]]+100*Systematic[[#This Row],[State]]</f>
        <v>16030204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16</v>
      </c>
      <c r="B6096" s="1">
        <f t="shared" si="286"/>
        <v>3</v>
      </c>
      <c r="C6096" s="1">
        <f>IF(Systematic[[#This Row],[VariableIndex]]&gt;1,C6095,IF(C6095+1=StepsPerSubsample,0,C6095+1))</f>
        <v>2</v>
      </c>
      <c r="D6096" s="1">
        <f t="shared" si="287"/>
        <v>5</v>
      </c>
      <c r="E6096" s="1" t="str">
        <f>INDEX(Protocol[Mark],MATCH(C6096,Protocol[Step],0))</f>
        <v>3Omy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16030005</v>
      </c>
      <c r="H6096" s="134">
        <f>Systematic[[#This Row],[SampleVariableLabel]]+100*Systematic[[#This Row],[State]]</f>
        <v>16030205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16</v>
      </c>
      <c r="B6097" s="1">
        <f t="shared" si="286"/>
        <v>3</v>
      </c>
      <c r="C6097" s="1">
        <f>IF(Systematic[[#This Row],[VariableIndex]]&gt;1,C6096,IF(C6096+1=StepsPerSubsample,0,C6096+1))</f>
        <v>2</v>
      </c>
      <c r="D6097" s="1">
        <f t="shared" si="287"/>
        <v>6</v>
      </c>
      <c r="E6097" s="1" t="str">
        <f>INDEX(Protocol[Mark],MATCH(C6097,Protocol[Step],0))</f>
        <v>3Omy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16030006</v>
      </c>
      <c r="H6097" s="134">
        <f>Systematic[[#This Row],[SampleVariableLabel]]+100*Systematic[[#This Row],[State]]</f>
        <v>16030206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16</v>
      </c>
      <c r="B6098" s="1">
        <f t="shared" si="286"/>
        <v>3</v>
      </c>
      <c r="C6098" s="1">
        <f>IF(Systematic[[#This Row],[VariableIndex]]&gt;1,C6097,IF(C6097+1=StepsPerSubsample,0,C6097+1))</f>
        <v>2</v>
      </c>
      <c r="D6098" s="1">
        <f t="shared" si="287"/>
        <v>7</v>
      </c>
      <c r="E6098" s="1" t="str">
        <f>INDEX(Protocol[Mark],MATCH(C6098,Protocol[Step],0))</f>
        <v>3Omy</v>
      </c>
      <c r="F6098" s="151" t="str">
        <f>INDEX(Variables[Variable],MATCH(Systematic[[#This Row],[VariableIndex]],Variables[Index],0))</f>
        <v>FCR (mt: ROX-corr.)</v>
      </c>
      <c r="G6098" s="134">
        <f>Systematic[[#This Row],[Sample]]*1000000+Systematic[[#This Row],[SubSample]]*10000+Systematic[[#This Row],[VariableIndex]]</f>
        <v>16030007</v>
      </c>
      <c r="H6098" s="134">
        <f>Systematic[[#This Row],[SampleVariableLabel]]+100*Systematic[[#This Row],[State]]</f>
        <v>16030207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16</v>
      </c>
      <c r="B6099" s="1">
        <f t="shared" si="286"/>
        <v>3</v>
      </c>
      <c r="C6099" s="1">
        <f>IF(Systematic[[#This Row],[VariableIndex]]&gt;1,C6098,IF(C6098+1=StepsPerSubsample,0,C6098+1))</f>
        <v>3</v>
      </c>
      <c r="D6099" s="1">
        <f t="shared" si="287"/>
        <v>1</v>
      </c>
      <c r="E6099" s="1" t="str">
        <f>INDEX(Protocol[Mark],MATCH(C6099,Protocol[Step],0))</f>
        <v>4U</v>
      </c>
      <c r="F6099" s="151" t="str">
        <f>INDEX(Variables[Variable],MATCH(Systematic[[#This Row],[VariableIndex]],Variables[Index],0))</f>
        <v>O2 concentration</v>
      </c>
      <c r="G6099" s="134">
        <f>Systematic[[#This Row],[Sample]]*1000000+Systematic[[#This Row],[SubSample]]*10000+Systematic[[#This Row],[VariableIndex]]</f>
        <v>16030001</v>
      </c>
      <c r="H6099" s="134">
        <f>Systematic[[#This Row],[SampleVariableLabel]]+100*Systematic[[#This Row],[State]]</f>
        <v>16030301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16</v>
      </c>
      <c r="B6100" s="1">
        <f t="shared" si="286"/>
        <v>3</v>
      </c>
      <c r="C6100" s="1">
        <f>IF(Systematic[[#This Row],[VariableIndex]]&gt;1,C6099,IF(C6099+1=StepsPerSubsample,0,C6099+1))</f>
        <v>3</v>
      </c>
      <c r="D6100" s="1">
        <f t="shared" si="287"/>
        <v>2</v>
      </c>
      <c r="E6100" s="1" t="str">
        <f>INDEX(Protocol[Mark],MATCH(C6100,Protocol[Step],0))</f>
        <v>4U</v>
      </c>
      <c r="F6100" s="151" t="str">
        <f>INDEX(Variables[Variable],MATCH(Systematic[[#This Row],[VariableIndex]],Variables[Index],0))</f>
        <v>O2 flux per volume</v>
      </c>
      <c r="G6100" s="134">
        <f>Systematic[[#This Row],[Sample]]*1000000+Systematic[[#This Row],[SubSample]]*10000+Systematic[[#This Row],[VariableIndex]]</f>
        <v>16030002</v>
      </c>
      <c r="H6100" s="134">
        <f>Systematic[[#This Row],[SampleVariableLabel]]+100*Systematic[[#This Row],[State]]</f>
        <v>16030302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16</v>
      </c>
      <c r="B6101" s="1">
        <f t="shared" si="286"/>
        <v>3</v>
      </c>
      <c r="C6101" s="1">
        <f>IF(Systematic[[#This Row],[VariableIndex]]&gt;1,C6100,IF(C6100+1=StepsPerSubsample,0,C6100+1))</f>
        <v>3</v>
      </c>
      <c r="D6101" s="1">
        <f t="shared" si="287"/>
        <v>3</v>
      </c>
      <c r="E6101" s="1" t="str">
        <f>INDEX(Protocol[Mark],MATCH(C6101,Protocol[Step],0))</f>
        <v>4U</v>
      </c>
      <c r="F6101" s="151" t="str">
        <f>INDEX(Variables[Variable],MATCH(Systematic[[#This Row],[VariableIndex]],Variables[Index],0))</f>
        <v>Specific flux</v>
      </c>
      <c r="G6101" s="134">
        <f>Systematic[[#This Row],[Sample]]*1000000+Systematic[[#This Row],[SubSample]]*10000+Systematic[[#This Row],[VariableIndex]]</f>
        <v>16030003</v>
      </c>
      <c r="H6101" s="134">
        <f>Systematic[[#This Row],[SampleVariableLabel]]+100*Systematic[[#This Row],[State]]</f>
        <v>16030303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16</v>
      </c>
      <c r="B6102" s="1">
        <f t="shared" si="286"/>
        <v>3</v>
      </c>
      <c r="C6102" s="1">
        <f>IF(Systematic[[#This Row],[VariableIndex]]&gt;1,C6101,IF(C6101+1=StepsPerSubsample,0,C6101+1))</f>
        <v>3</v>
      </c>
      <c r="D6102" s="1">
        <f t="shared" si="287"/>
        <v>4</v>
      </c>
      <c r="E6102" s="1" t="str">
        <f>INDEX(Protocol[Mark],MATCH(C6102,Protocol[Step],0))</f>
        <v>4U</v>
      </c>
      <c r="F6102" s="151" t="str">
        <f>INDEX(Variables[Variable],MATCH(Systematic[[#This Row],[VariableIndex]],Variables[Index],0))</f>
        <v>Flux control ratio</v>
      </c>
      <c r="G6102" s="134">
        <f>Systematic[[#This Row],[Sample]]*1000000+Systematic[[#This Row],[SubSample]]*10000+Systematic[[#This Row],[VariableIndex]]</f>
        <v>16030004</v>
      </c>
      <c r="H6102" s="134">
        <f>Systematic[[#This Row],[SampleVariableLabel]]+100*Systematic[[#This Row],[State]]</f>
        <v>16030304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16</v>
      </c>
      <c r="B6103" s="1">
        <f t="shared" si="286"/>
        <v>3</v>
      </c>
      <c r="C6103" s="1">
        <f>IF(Systematic[[#This Row],[VariableIndex]]&gt;1,C6102,IF(C6102+1=StepsPerSubsample,0,C6102+1))</f>
        <v>3</v>
      </c>
      <c r="D6103" s="1">
        <f t="shared" si="287"/>
        <v>5</v>
      </c>
      <c r="E6103" s="1" t="str">
        <f>INDEX(Protocol[Mark],MATCH(C6103,Protocol[Step],0))</f>
        <v>4U</v>
      </c>
      <c r="F6103" s="151" t="str">
        <f>INDEX(Variables[Variable],MATCH(Systematic[[#This Row],[VariableIndex]],Variables[Index],0))</f>
        <v>Specific flux (mt)</v>
      </c>
      <c r="G6103" s="134">
        <f>Systematic[[#This Row],[Sample]]*1000000+Systematic[[#This Row],[SubSample]]*10000+Systematic[[#This Row],[VariableIndex]]</f>
        <v>16030005</v>
      </c>
      <c r="H6103" s="134">
        <f>Systematic[[#This Row],[SampleVariableLabel]]+100*Systematic[[#This Row],[State]]</f>
        <v>16030305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16</v>
      </c>
      <c r="B6104" s="1">
        <f t="shared" si="286"/>
        <v>3</v>
      </c>
      <c r="C6104" s="1">
        <f>IF(Systematic[[#This Row],[VariableIndex]]&gt;1,C6103,IF(C6103+1=StepsPerSubsample,0,C6103+1))</f>
        <v>3</v>
      </c>
      <c r="D6104" s="1">
        <f t="shared" si="287"/>
        <v>6</v>
      </c>
      <c r="E6104" s="1" t="str">
        <f>INDEX(Protocol[Mark],MATCH(C6104,Protocol[Step],0))</f>
        <v>4U</v>
      </c>
      <c r="F6104" s="151" t="str">
        <f>INDEX(Variables[Variable],MATCH(Systematic[[#This Row],[VariableIndex]],Variables[Index],0))</f>
        <v>FCR (mt: ROX-corr.)</v>
      </c>
      <c r="G6104" s="134">
        <f>Systematic[[#This Row],[Sample]]*1000000+Systematic[[#This Row],[SubSample]]*10000+Systematic[[#This Row],[VariableIndex]]</f>
        <v>16030006</v>
      </c>
      <c r="H6104" s="134">
        <f>Systematic[[#This Row],[SampleVariableLabel]]+100*Systematic[[#This Row],[State]]</f>
        <v>16030306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16</v>
      </c>
      <c r="B6105" s="1">
        <f t="shared" si="286"/>
        <v>3</v>
      </c>
      <c r="C6105" s="1">
        <f>IF(Systematic[[#This Row],[VariableIndex]]&gt;1,C6104,IF(C6104+1=StepsPerSubsample,0,C6104+1))</f>
        <v>3</v>
      </c>
      <c r="D6105" s="1">
        <f t="shared" si="287"/>
        <v>7</v>
      </c>
      <c r="E6105" s="1" t="str">
        <f>INDEX(Protocol[Mark],MATCH(C6105,Protocol[Step],0))</f>
        <v>4U</v>
      </c>
      <c r="F6105" s="151" t="str">
        <f>INDEX(Variables[Variable],MATCH(Systematic[[#This Row],[VariableIndex]],Variables[Index],0))</f>
        <v>FCR (mt: ROX-corr.)</v>
      </c>
      <c r="G6105" s="134">
        <f>Systematic[[#This Row],[Sample]]*1000000+Systematic[[#This Row],[SubSample]]*10000+Systematic[[#This Row],[VariableIndex]]</f>
        <v>16030007</v>
      </c>
      <c r="H6105" s="134">
        <f>Systematic[[#This Row],[SampleVariableLabel]]+100*Systematic[[#This Row],[State]]</f>
        <v>16030307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16</v>
      </c>
      <c r="B6106" s="1">
        <f t="shared" si="286"/>
        <v>3</v>
      </c>
      <c r="C6106" s="1">
        <f>IF(Systematic[[#This Row],[VariableIndex]]&gt;1,C6105,IF(C6105+1=StepsPerSubsample,0,C6105+1))</f>
        <v>4</v>
      </c>
      <c r="D6106" s="1">
        <f t="shared" si="287"/>
        <v>1</v>
      </c>
      <c r="E6106" s="1" t="str">
        <f>INDEX(Protocol[Mark],MATCH(C6106,Protocol[Step],0))</f>
        <v>5Glc</v>
      </c>
      <c r="F6106" s="151" t="str">
        <f>INDEX(Variables[Variable],MATCH(Systematic[[#This Row],[VariableIndex]],Variables[Index],0))</f>
        <v>O2 concentration</v>
      </c>
      <c r="G6106" s="134">
        <f>Systematic[[#This Row],[Sample]]*1000000+Systematic[[#This Row],[SubSample]]*10000+Systematic[[#This Row],[VariableIndex]]</f>
        <v>16030001</v>
      </c>
      <c r="H6106" s="134">
        <f>Systematic[[#This Row],[SampleVariableLabel]]+100*Systematic[[#This Row],[State]]</f>
        <v>16030401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16</v>
      </c>
      <c r="B6107" s="1">
        <f t="shared" si="286"/>
        <v>3</v>
      </c>
      <c r="C6107" s="1">
        <f>IF(Systematic[[#This Row],[VariableIndex]]&gt;1,C6106,IF(C6106+1=StepsPerSubsample,0,C6106+1))</f>
        <v>4</v>
      </c>
      <c r="D6107" s="1">
        <f t="shared" si="287"/>
        <v>2</v>
      </c>
      <c r="E6107" s="1" t="str">
        <f>INDEX(Protocol[Mark],MATCH(C6107,Protocol[Step],0))</f>
        <v>5Glc</v>
      </c>
      <c r="F6107" s="151" t="str">
        <f>INDEX(Variables[Variable],MATCH(Systematic[[#This Row],[VariableIndex]],Variables[Index],0))</f>
        <v>O2 flux per volume</v>
      </c>
      <c r="G6107" s="134">
        <f>Systematic[[#This Row],[Sample]]*1000000+Systematic[[#This Row],[SubSample]]*10000+Systematic[[#This Row],[VariableIndex]]</f>
        <v>16030002</v>
      </c>
      <c r="H6107" s="134">
        <f>Systematic[[#This Row],[SampleVariableLabel]]+100*Systematic[[#This Row],[State]]</f>
        <v>16030402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16</v>
      </c>
      <c r="B6108" s="1">
        <f t="shared" si="286"/>
        <v>3</v>
      </c>
      <c r="C6108" s="1">
        <f>IF(Systematic[[#This Row],[VariableIndex]]&gt;1,C6107,IF(C6107+1=StepsPerSubsample,0,C6107+1))</f>
        <v>4</v>
      </c>
      <c r="D6108" s="1">
        <f t="shared" si="287"/>
        <v>3</v>
      </c>
      <c r="E6108" s="1" t="str">
        <f>INDEX(Protocol[Mark],MATCH(C6108,Protocol[Step],0))</f>
        <v>5Glc</v>
      </c>
      <c r="F6108" s="151" t="str">
        <f>INDEX(Variables[Variable],MATCH(Systematic[[#This Row],[VariableIndex]],Variables[Index],0))</f>
        <v>Specific flux</v>
      </c>
      <c r="G6108" s="134">
        <f>Systematic[[#This Row],[Sample]]*1000000+Systematic[[#This Row],[SubSample]]*10000+Systematic[[#This Row],[VariableIndex]]</f>
        <v>16030003</v>
      </c>
      <c r="H6108" s="134">
        <f>Systematic[[#This Row],[SampleVariableLabel]]+100*Systematic[[#This Row],[State]]</f>
        <v>16030403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16</v>
      </c>
      <c r="B6109" s="1">
        <f t="shared" si="286"/>
        <v>3</v>
      </c>
      <c r="C6109" s="1">
        <f>IF(Systematic[[#This Row],[VariableIndex]]&gt;1,C6108,IF(C6108+1=StepsPerSubsample,0,C6108+1))</f>
        <v>4</v>
      </c>
      <c r="D6109" s="1">
        <f t="shared" si="287"/>
        <v>4</v>
      </c>
      <c r="E6109" s="1" t="str">
        <f>INDEX(Protocol[Mark],MATCH(C6109,Protocol[Step],0))</f>
        <v>5Glc</v>
      </c>
      <c r="F6109" s="151" t="str">
        <f>INDEX(Variables[Variable],MATCH(Systematic[[#This Row],[VariableIndex]],Variables[Index],0))</f>
        <v>Flux control ratio</v>
      </c>
      <c r="G6109" s="134">
        <f>Systematic[[#This Row],[Sample]]*1000000+Systematic[[#This Row],[SubSample]]*10000+Systematic[[#This Row],[VariableIndex]]</f>
        <v>16030004</v>
      </c>
      <c r="H6109" s="134">
        <f>Systematic[[#This Row],[SampleVariableLabel]]+100*Systematic[[#This Row],[State]]</f>
        <v>16030404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16</v>
      </c>
      <c r="B6110" s="1">
        <f t="shared" si="286"/>
        <v>3</v>
      </c>
      <c r="C6110" s="1">
        <f>IF(Systematic[[#This Row],[VariableIndex]]&gt;1,C6109,IF(C6109+1=StepsPerSubsample,0,C6109+1))</f>
        <v>4</v>
      </c>
      <c r="D6110" s="1">
        <f t="shared" si="287"/>
        <v>5</v>
      </c>
      <c r="E6110" s="1" t="str">
        <f>INDEX(Protocol[Mark],MATCH(C6110,Protocol[Step],0))</f>
        <v>5Glc</v>
      </c>
      <c r="F6110" s="151" t="str">
        <f>INDEX(Variables[Variable],MATCH(Systematic[[#This Row],[VariableIndex]],Variables[Index],0))</f>
        <v>Specific flux (mt)</v>
      </c>
      <c r="G6110" s="134">
        <f>Systematic[[#This Row],[Sample]]*1000000+Systematic[[#This Row],[SubSample]]*10000+Systematic[[#This Row],[VariableIndex]]</f>
        <v>16030005</v>
      </c>
      <c r="H6110" s="134">
        <f>Systematic[[#This Row],[SampleVariableLabel]]+100*Systematic[[#This Row],[State]]</f>
        <v>16030405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16</v>
      </c>
      <c r="B6111" s="1">
        <f t="shared" si="286"/>
        <v>3</v>
      </c>
      <c r="C6111" s="1">
        <f>IF(Systematic[[#This Row],[VariableIndex]]&gt;1,C6110,IF(C6110+1=StepsPerSubsample,0,C6110+1))</f>
        <v>4</v>
      </c>
      <c r="D6111" s="1">
        <f t="shared" si="287"/>
        <v>6</v>
      </c>
      <c r="E6111" s="1" t="str">
        <f>INDEX(Protocol[Mark],MATCH(C6111,Protocol[Step],0))</f>
        <v>5Glc</v>
      </c>
      <c r="F6111" s="151" t="str">
        <f>INDEX(Variables[Variable],MATCH(Systematic[[#This Row],[VariableIndex]],Variables[Index],0))</f>
        <v>FCR (mt: ROX-corr.)</v>
      </c>
      <c r="G6111" s="134">
        <f>Systematic[[#This Row],[Sample]]*1000000+Systematic[[#This Row],[SubSample]]*10000+Systematic[[#This Row],[VariableIndex]]</f>
        <v>16030006</v>
      </c>
      <c r="H6111" s="134">
        <f>Systematic[[#This Row],[SampleVariableLabel]]+100*Systematic[[#This Row],[State]]</f>
        <v>16030406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16</v>
      </c>
      <c r="B6112" s="1">
        <f t="shared" si="286"/>
        <v>3</v>
      </c>
      <c r="C6112" s="1">
        <f>IF(Systematic[[#This Row],[VariableIndex]]&gt;1,C6111,IF(C6111+1=StepsPerSubsample,0,C6111+1))</f>
        <v>4</v>
      </c>
      <c r="D6112" s="1">
        <f t="shared" si="287"/>
        <v>7</v>
      </c>
      <c r="E6112" s="1" t="str">
        <f>INDEX(Protocol[Mark],MATCH(C6112,Protocol[Step],0))</f>
        <v>5Glc</v>
      </c>
      <c r="F6112" s="151" t="str">
        <f>INDEX(Variables[Variable],MATCH(Systematic[[#This Row],[VariableIndex]],Variables[Index],0))</f>
        <v>FCR (mt: ROX-corr.)</v>
      </c>
      <c r="G6112" s="134">
        <f>Systematic[[#This Row],[Sample]]*1000000+Systematic[[#This Row],[SubSample]]*10000+Systematic[[#This Row],[VariableIndex]]</f>
        <v>16030007</v>
      </c>
      <c r="H6112" s="134">
        <f>Systematic[[#This Row],[SampleVariableLabel]]+100*Systematic[[#This Row],[State]]</f>
        <v>16030407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16</v>
      </c>
      <c r="B6113" s="1">
        <f t="shared" si="286"/>
        <v>3</v>
      </c>
      <c r="C6113" s="1">
        <f>IF(Systematic[[#This Row],[VariableIndex]]&gt;1,C6112,IF(C6112+1=StepsPerSubsample,0,C6112+1))</f>
        <v>5</v>
      </c>
      <c r="D6113" s="1">
        <f t="shared" si="287"/>
        <v>1</v>
      </c>
      <c r="E6113" s="1" t="str">
        <f>INDEX(Protocol[Mark],MATCH(C6113,Protocol[Step],0))</f>
        <v>6M2</v>
      </c>
      <c r="F6113" s="151" t="str">
        <f>INDEX(Variables[Variable],MATCH(Systematic[[#This Row],[VariableIndex]],Variables[Index],0))</f>
        <v>O2 concentration</v>
      </c>
      <c r="G6113" s="134">
        <f>Systematic[[#This Row],[Sample]]*1000000+Systematic[[#This Row],[SubSample]]*10000+Systematic[[#This Row],[VariableIndex]]</f>
        <v>16030001</v>
      </c>
      <c r="H6113" s="134">
        <f>Systematic[[#This Row],[SampleVariableLabel]]+100*Systematic[[#This Row],[State]]</f>
        <v>16030501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16</v>
      </c>
      <c r="B6114" s="1">
        <f t="shared" si="286"/>
        <v>3</v>
      </c>
      <c r="C6114" s="1">
        <f>IF(Systematic[[#This Row],[VariableIndex]]&gt;1,C6113,IF(C6113+1=StepsPerSubsample,0,C6113+1))</f>
        <v>5</v>
      </c>
      <c r="D6114" s="1">
        <f t="shared" si="287"/>
        <v>2</v>
      </c>
      <c r="E6114" s="1" t="str">
        <f>INDEX(Protocol[Mark],MATCH(C6114,Protocol[Step],0))</f>
        <v>6M2</v>
      </c>
      <c r="F6114" s="151" t="str">
        <f>INDEX(Variables[Variable],MATCH(Systematic[[#This Row],[VariableIndex]],Variables[Index],0))</f>
        <v>O2 flux per volume</v>
      </c>
      <c r="G6114" s="134">
        <f>Systematic[[#This Row],[Sample]]*1000000+Systematic[[#This Row],[SubSample]]*10000+Systematic[[#This Row],[VariableIndex]]</f>
        <v>16030002</v>
      </c>
      <c r="H6114" s="134">
        <f>Systematic[[#This Row],[SampleVariableLabel]]+100*Systematic[[#This Row],[State]]</f>
        <v>16030502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16</v>
      </c>
      <c r="B6115" s="1">
        <f t="shared" si="286"/>
        <v>3</v>
      </c>
      <c r="C6115" s="1">
        <f>IF(Systematic[[#This Row],[VariableIndex]]&gt;1,C6114,IF(C6114+1=StepsPerSubsample,0,C6114+1))</f>
        <v>5</v>
      </c>
      <c r="D6115" s="1">
        <f t="shared" si="287"/>
        <v>3</v>
      </c>
      <c r="E6115" s="1" t="str">
        <f>INDEX(Protocol[Mark],MATCH(C6115,Protocol[Step],0))</f>
        <v>6M2</v>
      </c>
      <c r="F6115" s="151" t="str">
        <f>INDEX(Variables[Variable],MATCH(Systematic[[#This Row],[VariableIndex]],Variables[Index],0))</f>
        <v>Specific flux</v>
      </c>
      <c r="G6115" s="134">
        <f>Systematic[[#This Row],[Sample]]*1000000+Systematic[[#This Row],[SubSample]]*10000+Systematic[[#This Row],[VariableIndex]]</f>
        <v>16030003</v>
      </c>
      <c r="H6115" s="134">
        <f>Systematic[[#This Row],[SampleVariableLabel]]+100*Systematic[[#This Row],[State]]</f>
        <v>16030503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16</v>
      </c>
      <c r="B6116" s="1">
        <f t="shared" si="286"/>
        <v>3</v>
      </c>
      <c r="C6116" s="1">
        <f>IF(Systematic[[#This Row],[VariableIndex]]&gt;1,C6115,IF(C6115+1=StepsPerSubsample,0,C6115+1))</f>
        <v>5</v>
      </c>
      <c r="D6116" s="1">
        <f t="shared" si="287"/>
        <v>4</v>
      </c>
      <c r="E6116" s="1" t="str">
        <f>INDEX(Protocol[Mark],MATCH(C6116,Protocol[Step],0))</f>
        <v>6M2</v>
      </c>
      <c r="F6116" s="151" t="str">
        <f>INDEX(Variables[Variable],MATCH(Systematic[[#This Row],[VariableIndex]],Variables[Index],0))</f>
        <v>Flux control ratio</v>
      </c>
      <c r="G6116" s="134">
        <f>Systematic[[#This Row],[Sample]]*1000000+Systematic[[#This Row],[SubSample]]*10000+Systematic[[#This Row],[VariableIndex]]</f>
        <v>16030004</v>
      </c>
      <c r="H6116" s="134">
        <f>Systematic[[#This Row],[SampleVariableLabel]]+100*Systematic[[#This Row],[State]]</f>
        <v>16030504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16</v>
      </c>
      <c r="B6117" s="1">
        <f t="shared" si="286"/>
        <v>3</v>
      </c>
      <c r="C6117" s="1">
        <f>IF(Systematic[[#This Row],[VariableIndex]]&gt;1,C6116,IF(C6116+1=StepsPerSubsample,0,C6116+1))</f>
        <v>5</v>
      </c>
      <c r="D6117" s="1">
        <f t="shared" si="287"/>
        <v>5</v>
      </c>
      <c r="E6117" s="1" t="str">
        <f>INDEX(Protocol[Mark],MATCH(C6117,Protocol[Step],0))</f>
        <v>6M2</v>
      </c>
      <c r="F6117" s="151" t="str">
        <f>INDEX(Variables[Variable],MATCH(Systematic[[#This Row],[VariableIndex]],Variables[Index],0))</f>
        <v>Specific flux (mt)</v>
      </c>
      <c r="G6117" s="134">
        <f>Systematic[[#This Row],[Sample]]*1000000+Systematic[[#This Row],[SubSample]]*10000+Systematic[[#This Row],[VariableIndex]]</f>
        <v>16030005</v>
      </c>
      <c r="H6117" s="134">
        <f>Systematic[[#This Row],[SampleVariableLabel]]+100*Systematic[[#This Row],[State]]</f>
        <v>16030505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16</v>
      </c>
      <c r="B6118" s="1">
        <f t="shared" si="286"/>
        <v>3</v>
      </c>
      <c r="C6118" s="1">
        <f>IF(Systematic[[#This Row],[VariableIndex]]&gt;1,C6117,IF(C6117+1=StepsPerSubsample,0,C6117+1))</f>
        <v>5</v>
      </c>
      <c r="D6118" s="1">
        <f t="shared" si="287"/>
        <v>6</v>
      </c>
      <c r="E6118" s="1" t="str">
        <f>INDEX(Protocol[Mark],MATCH(C6118,Protocol[Step],0))</f>
        <v>6M2</v>
      </c>
      <c r="F6118" s="151" t="str">
        <f>INDEX(Variables[Variable],MATCH(Systematic[[#This Row],[VariableIndex]],Variables[Index],0))</f>
        <v>FCR (mt: ROX-corr.)</v>
      </c>
      <c r="G6118" s="134">
        <f>Systematic[[#This Row],[Sample]]*1000000+Systematic[[#This Row],[SubSample]]*10000+Systematic[[#This Row],[VariableIndex]]</f>
        <v>16030006</v>
      </c>
      <c r="H6118" s="134">
        <f>Systematic[[#This Row],[SampleVariableLabel]]+100*Systematic[[#This Row],[State]]</f>
        <v>16030506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16</v>
      </c>
      <c r="B6119" s="1">
        <f t="shared" si="286"/>
        <v>3</v>
      </c>
      <c r="C6119" s="1">
        <f>IF(Systematic[[#This Row],[VariableIndex]]&gt;1,C6118,IF(C6118+1=StepsPerSubsample,0,C6118+1))</f>
        <v>5</v>
      </c>
      <c r="D6119" s="1">
        <f t="shared" si="287"/>
        <v>7</v>
      </c>
      <c r="E6119" s="1" t="str">
        <f>INDEX(Protocol[Mark],MATCH(C6119,Protocol[Step],0))</f>
        <v>6M2</v>
      </c>
      <c r="F6119" s="151" t="str">
        <f>INDEX(Variables[Variable],MATCH(Systematic[[#This Row],[VariableIndex]],Variables[Index],0))</f>
        <v>FCR (mt: ROX-corr.)</v>
      </c>
      <c r="G6119" s="134">
        <f>Systematic[[#This Row],[Sample]]*1000000+Systematic[[#This Row],[SubSample]]*10000+Systematic[[#This Row],[VariableIndex]]</f>
        <v>16030007</v>
      </c>
      <c r="H6119" s="134">
        <f>Systematic[[#This Row],[SampleVariableLabel]]+100*Systematic[[#This Row],[State]]</f>
        <v>16030507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16</v>
      </c>
      <c r="B6120" s="1">
        <f t="shared" si="286"/>
        <v>3</v>
      </c>
      <c r="C6120" s="1">
        <f>IF(Systematic[[#This Row],[VariableIndex]]&gt;1,C6119,IF(C6119+1=StepsPerSubsample,0,C6119+1))</f>
        <v>6</v>
      </c>
      <c r="D6120" s="1">
        <f t="shared" si="287"/>
        <v>1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O2 concentration</v>
      </c>
      <c r="G6120" s="134">
        <f>Systematic[[#This Row],[Sample]]*1000000+Systematic[[#This Row],[SubSample]]*10000+Systematic[[#This Row],[VariableIndex]]</f>
        <v>16030001</v>
      </c>
      <c r="H6120" s="134">
        <f>Systematic[[#This Row],[SampleVariableLabel]]+100*Systematic[[#This Row],[State]]</f>
        <v>16030601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16</v>
      </c>
      <c r="B6121" s="1">
        <f t="shared" ref="B6121:B6184" si="289">IF(OR(C6121&gt;0,D6121&gt;1),B6120,IF(B6120=SubsamplesPerSample,1,B6120+1))</f>
        <v>3</v>
      </c>
      <c r="C6121" s="1">
        <f>IF(Systematic[[#This Row],[VariableIndex]]&gt;1,C6120,IF(C6120+1=StepsPerSubsample,0,C6120+1))</f>
        <v>6</v>
      </c>
      <c r="D6121" s="1">
        <f t="shared" si="287"/>
        <v>2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O2 flux per volume</v>
      </c>
      <c r="G6121" s="134">
        <f>Systematic[[#This Row],[Sample]]*1000000+Systematic[[#This Row],[SubSample]]*10000+Systematic[[#This Row],[VariableIndex]]</f>
        <v>16030002</v>
      </c>
      <c r="H6121" s="134">
        <f>Systematic[[#This Row],[SampleVariableLabel]]+100*Systematic[[#This Row],[State]]</f>
        <v>16030602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16</v>
      </c>
      <c r="B6122" s="1">
        <f t="shared" si="289"/>
        <v>3</v>
      </c>
      <c r="C6122" s="1">
        <f>IF(Systematic[[#This Row],[VariableIndex]]&gt;1,C6121,IF(C6121+1=StepsPerSubsample,0,C6121+1))</f>
        <v>6</v>
      </c>
      <c r="D6122" s="1">
        <f t="shared" si="287"/>
        <v>3</v>
      </c>
      <c r="E6122" s="1" t="str">
        <f>INDEX(Protocol[Mark],MATCH(C6122,Protocol[Step],0))</f>
        <v>7Rot</v>
      </c>
      <c r="F6122" s="151" t="str">
        <f>INDEX(Variables[Variable],MATCH(Systematic[[#This Row],[VariableIndex]],Variables[Index],0))</f>
        <v>Specific flux</v>
      </c>
      <c r="G6122" s="134">
        <f>Systematic[[#This Row],[Sample]]*1000000+Systematic[[#This Row],[SubSample]]*10000+Systematic[[#This Row],[VariableIndex]]</f>
        <v>16030003</v>
      </c>
      <c r="H6122" s="134">
        <f>Systematic[[#This Row],[SampleVariableLabel]]+100*Systematic[[#This Row],[State]]</f>
        <v>16030603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16</v>
      </c>
      <c r="B6123" s="1">
        <f t="shared" si="289"/>
        <v>3</v>
      </c>
      <c r="C6123" s="1">
        <f>IF(Systematic[[#This Row],[VariableIndex]]&gt;1,C6122,IF(C6122+1=StepsPerSubsample,0,C6122+1))</f>
        <v>6</v>
      </c>
      <c r="D6123" s="1">
        <f t="shared" si="287"/>
        <v>4</v>
      </c>
      <c r="E6123" s="1" t="str">
        <f>INDEX(Protocol[Mark],MATCH(C6123,Protocol[Step],0))</f>
        <v>7Rot</v>
      </c>
      <c r="F6123" s="151" t="str">
        <f>INDEX(Variables[Variable],MATCH(Systematic[[#This Row],[VariableIndex]],Variables[Index],0))</f>
        <v>Flux control ratio</v>
      </c>
      <c r="G6123" s="134">
        <f>Systematic[[#This Row],[Sample]]*1000000+Systematic[[#This Row],[SubSample]]*10000+Systematic[[#This Row],[VariableIndex]]</f>
        <v>16030004</v>
      </c>
      <c r="H6123" s="134">
        <f>Systematic[[#This Row],[SampleVariableLabel]]+100*Systematic[[#This Row],[State]]</f>
        <v>16030604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16</v>
      </c>
      <c r="B6124" s="1">
        <f t="shared" si="289"/>
        <v>3</v>
      </c>
      <c r="C6124" s="1">
        <f>IF(Systematic[[#This Row],[VariableIndex]]&gt;1,C6123,IF(C6123+1=StepsPerSubsample,0,C6123+1))</f>
        <v>6</v>
      </c>
      <c r="D6124" s="1">
        <f t="shared" si="287"/>
        <v>5</v>
      </c>
      <c r="E6124" s="1" t="str">
        <f>INDEX(Protocol[Mark],MATCH(C6124,Protocol[Step],0))</f>
        <v>7Rot</v>
      </c>
      <c r="F6124" s="151" t="str">
        <f>INDEX(Variables[Variable],MATCH(Systematic[[#This Row],[VariableIndex]],Variables[Index],0))</f>
        <v>Specific flux (mt)</v>
      </c>
      <c r="G6124" s="134">
        <f>Systematic[[#This Row],[Sample]]*1000000+Systematic[[#This Row],[SubSample]]*10000+Systematic[[#This Row],[VariableIndex]]</f>
        <v>16030005</v>
      </c>
      <c r="H6124" s="134">
        <f>Systematic[[#This Row],[SampleVariableLabel]]+100*Systematic[[#This Row],[State]]</f>
        <v>16030605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16</v>
      </c>
      <c r="B6125" s="1">
        <f t="shared" si="289"/>
        <v>3</v>
      </c>
      <c r="C6125" s="1">
        <f>IF(Systematic[[#This Row],[VariableIndex]]&gt;1,C6124,IF(C6124+1=StepsPerSubsample,0,C6124+1))</f>
        <v>6</v>
      </c>
      <c r="D6125" s="1">
        <f t="shared" si="287"/>
        <v>6</v>
      </c>
      <c r="E6125" s="1" t="str">
        <f>INDEX(Protocol[Mark],MATCH(C6125,Protocol[Step],0))</f>
        <v>7Rot</v>
      </c>
      <c r="F6125" s="151" t="str">
        <f>INDEX(Variables[Variable],MATCH(Systematic[[#This Row],[VariableIndex]],Variables[Index],0))</f>
        <v>FCR (mt: ROX-corr.)</v>
      </c>
      <c r="G6125" s="134">
        <f>Systematic[[#This Row],[Sample]]*1000000+Systematic[[#This Row],[SubSample]]*10000+Systematic[[#This Row],[VariableIndex]]</f>
        <v>16030006</v>
      </c>
      <c r="H6125" s="134">
        <f>Systematic[[#This Row],[SampleVariableLabel]]+100*Systematic[[#This Row],[State]]</f>
        <v>16030606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16</v>
      </c>
      <c r="B6126" s="1">
        <f t="shared" si="289"/>
        <v>3</v>
      </c>
      <c r="C6126" s="1">
        <f>IF(Systematic[[#This Row],[VariableIndex]]&gt;1,C6125,IF(C6125+1=StepsPerSubsample,0,C6125+1))</f>
        <v>6</v>
      </c>
      <c r="D6126" s="1">
        <f t="shared" si="287"/>
        <v>7</v>
      </c>
      <c r="E6126" s="1" t="str">
        <f>INDEX(Protocol[Mark],MATCH(C6126,Protocol[Step],0))</f>
        <v>7Rot</v>
      </c>
      <c r="F6126" s="151" t="str">
        <f>INDEX(Variables[Variable],MATCH(Systematic[[#This Row],[VariableIndex]],Variables[Index],0))</f>
        <v>FCR (mt: ROX-corr.)</v>
      </c>
      <c r="G6126" s="134">
        <f>Systematic[[#This Row],[Sample]]*1000000+Systematic[[#This Row],[SubSample]]*10000+Systematic[[#This Row],[VariableIndex]]</f>
        <v>16030007</v>
      </c>
      <c r="H6126" s="134">
        <f>Systematic[[#This Row],[SampleVariableLabel]]+100*Systematic[[#This Row],[State]]</f>
        <v>16030607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16</v>
      </c>
      <c r="B6127" s="1">
        <f t="shared" si="289"/>
        <v>3</v>
      </c>
      <c r="C6127" s="1">
        <f>IF(Systematic[[#This Row],[VariableIndex]]&gt;1,C6126,IF(C6126+1=StepsPerSubsample,0,C6126+1))</f>
        <v>7</v>
      </c>
      <c r="D6127" s="1">
        <f t="shared" si="287"/>
        <v>1</v>
      </c>
      <c r="E6127" s="1" t="str">
        <f>INDEX(Protocol[Mark],MATCH(C6127,Protocol[Step],0))</f>
        <v>8S</v>
      </c>
      <c r="F6127" s="151" t="str">
        <f>INDEX(Variables[Variable],MATCH(Systematic[[#This Row],[VariableIndex]],Variables[Index],0))</f>
        <v>O2 concentration</v>
      </c>
      <c r="G6127" s="134">
        <f>Systematic[[#This Row],[Sample]]*1000000+Systematic[[#This Row],[SubSample]]*10000+Systematic[[#This Row],[VariableIndex]]</f>
        <v>16030001</v>
      </c>
      <c r="H6127" s="134">
        <f>Systematic[[#This Row],[SampleVariableLabel]]+100*Systematic[[#This Row],[State]]</f>
        <v>16030701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16</v>
      </c>
      <c r="B6128" s="1">
        <f t="shared" si="289"/>
        <v>3</v>
      </c>
      <c r="C6128" s="1">
        <f>IF(Systematic[[#This Row],[VariableIndex]]&gt;1,C6127,IF(C6127+1=StepsPerSubsample,0,C6127+1))</f>
        <v>7</v>
      </c>
      <c r="D6128" s="1">
        <f t="shared" si="287"/>
        <v>2</v>
      </c>
      <c r="E6128" s="1" t="str">
        <f>INDEX(Protocol[Mark],MATCH(C6128,Protocol[Step],0))</f>
        <v>8S</v>
      </c>
      <c r="F6128" s="151" t="str">
        <f>INDEX(Variables[Variable],MATCH(Systematic[[#This Row],[VariableIndex]],Variables[Index],0))</f>
        <v>O2 flux per volume</v>
      </c>
      <c r="G6128" s="134">
        <f>Systematic[[#This Row],[Sample]]*1000000+Systematic[[#This Row],[SubSample]]*10000+Systematic[[#This Row],[VariableIndex]]</f>
        <v>16030002</v>
      </c>
      <c r="H6128" s="134">
        <f>Systematic[[#This Row],[SampleVariableLabel]]+100*Systematic[[#This Row],[State]]</f>
        <v>16030702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16</v>
      </c>
      <c r="B6129" s="1">
        <f t="shared" si="289"/>
        <v>3</v>
      </c>
      <c r="C6129" s="1">
        <f>IF(Systematic[[#This Row],[VariableIndex]]&gt;1,C6128,IF(C6128+1=StepsPerSubsample,0,C6128+1))</f>
        <v>7</v>
      </c>
      <c r="D6129" s="1">
        <f t="shared" si="287"/>
        <v>3</v>
      </c>
      <c r="E6129" s="1" t="str">
        <f>INDEX(Protocol[Mark],MATCH(C6129,Protocol[Step],0))</f>
        <v>8S</v>
      </c>
      <c r="F6129" s="151" t="str">
        <f>INDEX(Variables[Variable],MATCH(Systematic[[#This Row],[VariableIndex]],Variables[Index],0))</f>
        <v>Specific flux</v>
      </c>
      <c r="G6129" s="134">
        <f>Systematic[[#This Row],[Sample]]*1000000+Systematic[[#This Row],[SubSample]]*10000+Systematic[[#This Row],[VariableIndex]]</f>
        <v>16030003</v>
      </c>
      <c r="H6129" s="134">
        <f>Systematic[[#This Row],[SampleVariableLabel]]+100*Systematic[[#This Row],[State]]</f>
        <v>16030703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16</v>
      </c>
      <c r="B6130" s="1">
        <f t="shared" si="289"/>
        <v>3</v>
      </c>
      <c r="C6130" s="1">
        <f>IF(Systematic[[#This Row],[VariableIndex]]&gt;1,C6129,IF(C6129+1=StepsPerSubsample,0,C6129+1))</f>
        <v>7</v>
      </c>
      <c r="D6130" s="1">
        <f t="shared" si="287"/>
        <v>4</v>
      </c>
      <c r="E6130" s="1" t="str">
        <f>INDEX(Protocol[Mark],MATCH(C6130,Protocol[Step],0))</f>
        <v>8S</v>
      </c>
      <c r="F6130" s="151" t="str">
        <f>INDEX(Variables[Variable],MATCH(Systematic[[#This Row],[VariableIndex]],Variables[Index],0))</f>
        <v>Flux control ratio</v>
      </c>
      <c r="G6130" s="134">
        <f>Systematic[[#This Row],[Sample]]*1000000+Systematic[[#This Row],[SubSample]]*10000+Systematic[[#This Row],[VariableIndex]]</f>
        <v>16030004</v>
      </c>
      <c r="H6130" s="134">
        <f>Systematic[[#This Row],[SampleVariableLabel]]+100*Systematic[[#This Row],[State]]</f>
        <v>16030704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16</v>
      </c>
      <c r="B6131" s="1">
        <f t="shared" si="289"/>
        <v>3</v>
      </c>
      <c r="C6131" s="1">
        <f>IF(Systematic[[#This Row],[VariableIndex]]&gt;1,C6130,IF(C6130+1=StepsPerSubsample,0,C6130+1))</f>
        <v>7</v>
      </c>
      <c r="D6131" s="1">
        <f t="shared" si="287"/>
        <v>5</v>
      </c>
      <c r="E6131" s="1" t="str">
        <f>INDEX(Protocol[Mark],MATCH(C6131,Protocol[Step],0))</f>
        <v>8S</v>
      </c>
      <c r="F6131" s="151" t="str">
        <f>INDEX(Variables[Variable],MATCH(Systematic[[#This Row],[VariableIndex]],Variables[Index],0))</f>
        <v>Specific flux (mt)</v>
      </c>
      <c r="G6131" s="134">
        <f>Systematic[[#This Row],[Sample]]*1000000+Systematic[[#This Row],[SubSample]]*10000+Systematic[[#This Row],[VariableIndex]]</f>
        <v>16030005</v>
      </c>
      <c r="H6131" s="134">
        <f>Systematic[[#This Row],[SampleVariableLabel]]+100*Systematic[[#This Row],[State]]</f>
        <v>16030705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16</v>
      </c>
      <c r="B6132" s="1">
        <f t="shared" si="289"/>
        <v>3</v>
      </c>
      <c r="C6132" s="1">
        <f>IF(Systematic[[#This Row],[VariableIndex]]&gt;1,C6131,IF(C6131+1=StepsPerSubsample,0,C6131+1))</f>
        <v>7</v>
      </c>
      <c r="D6132" s="1">
        <f t="shared" si="287"/>
        <v>6</v>
      </c>
      <c r="E6132" s="1" t="str">
        <f>INDEX(Protocol[Mark],MATCH(C6132,Protocol[Step],0))</f>
        <v>8S</v>
      </c>
      <c r="F6132" s="151" t="str">
        <f>INDEX(Variables[Variable],MATCH(Systematic[[#This Row],[VariableIndex]],Variables[Index],0))</f>
        <v>FCR (mt: ROX-corr.)</v>
      </c>
      <c r="G6132" s="134">
        <f>Systematic[[#This Row],[Sample]]*1000000+Systematic[[#This Row],[SubSample]]*10000+Systematic[[#This Row],[VariableIndex]]</f>
        <v>16030006</v>
      </c>
      <c r="H6132" s="134">
        <f>Systematic[[#This Row],[SampleVariableLabel]]+100*Systematic[[#This Row],[State]]</f>
        <v>16030706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16</v>
      </c>
      <c r="B6133" s="1">
        <f t="shared" si="289"/>
        <v>3</v>
      </c>
      <c r="C6133" s="1">
        <f>IF(Systematic[[#This Row],[VariableIndex]]&gt;1,C6132,IF(C6132+1=StepsPerSubsample,0,C6132+1))</f>
        <v>7</v>
      </c>
      <c r="D6133" s="1">
        <f t="shared" si="287"/>
        <v>7</v>
      </c>
      <c r="E6133" s="1" t="str">
        <f>INDEX(Protocol[Mark],MATCH(C6133,Protocol[Step],0))</f>
        <v>8S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16030007</v>
      </c>
      <c r="H6133" s="134">
        <f>Systematic[[#This Row],[SampleVariableLabel]]+100*Systematic[[#This Row],[State]]</f>
        <v>16030707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16</v>
      </c>
      <c r="B6134" s="1">
        <f t="shared" si="289"/>
        <v>3</v>
      </c>
      <c r="C6134" s="1">
        <f>IF(Systematic[[#This Row],[VariableIndex]]&gt;1,C6133,IF(C6133+1=StepsPerSubsample,0,C6133+1))</f>
        <v>8</v>
      </c>
      <c r="D6134" s="1">
        <f t="shared" si="287"/>
        <v>1</v>
      </c>
      <c r="E6134" s="1" t="str">
        <f>INDEX(Protocol[Mark],MATCH(C6134,Protocol[Step],0))</f>
        <v>9Dig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16030001</v>
      </c>
      <c r="H6134" s="134">
        <f>Systematic[[#This Row],[SampleVariableLabel]]+100*Systematic[[#This Row],[State]]</f>
        <v>16030801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16</v>
      </c>
      <c r="B6135" s="1">
        <f t="shared" si="289"/>
        <v>3</v>
      </c>
      <c r="C6135" s="1">
        <f>IF(Systematic[[#This Row],[VariableIndex]]&gt;1,C6134,IF(C6134+1=StepsPerSubsample,0,C6134+1))</f>
        <v>8</v>
      </c>
      <c r="D6135" s="1">
        <f t="shared" si="287"/>
        <v>2</v>
      </c>
      <c r="E6135" s="1" t="str">
        <f>INDEX(Protocol[Mark],MATCH(C6135,Protocol[Step],0))</f>
        <v>9Dig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16030002</v>
      </c>
      <c r="H6135" s="134">
        <f>Systematic[[#This Row],[SampleVariableLabel]]+100*Systematic[[#This Row],[State]]</f>
        <v>16030802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16</v>
      </c>
      <c r="B6136" s="1">
        <f t="shared" si="289"/>
        <v>3</v>
      </c>
      <c r="C6136" s="1">
        <f>IF(Systematic[[#This Row],[VariableIndex]]&gt;1,C6135,IF(C6135+1=StepsPerSubsample,0,C6135+1))</f>
        <v>8</v>
      </c>
      <c r="D6136" s="1">
        <f t="shared" si="287"/>
        <v>3</v>
      </c>
      <c r="E6136" s="1" t="str">
        <f>INDEX(Protocol[Mark],MATCH(C6136,Protocol[Step],0))</f>
        <v>9Dig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16030003</v>
      </c>
      <c r="H6136" s="134">
        <f>Systematic[[#This Row],[SampleVariableLabel]]+100*Systematic[[#This Row],[State]]</f>
        <v>16030803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16</v>
      </c>
      <c r="B6137" s="1">
        <f t="shared" si="289"/>
        <v>3</v>
      </c>
      <c r="C6137" s="1">
        <f>IF(Systematic[[#This Row],[VariableIndex]]&gt;1,C6136,IF(C6136+1=StepsPerSubsample,0,C6136+1))</f>
        <v>8</v>
      </c>
      <c r="D6137" s="1">
        <f t="shared" si="287"/>
        <v>4</v>
      </c>
      <c r="E6137" s="1" t="str">
        <f>INDEX(Protocol[Mark],MATCH(C6137,Protocol[Step],0))</f>
        <v>9Dig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16030004</v>
      </c>
      <c r="H6137" s="134">
        <f>Systematic[[#This Row],[SampleVariableLabel]]+100*Systematic[[#This Row],[State]]</f>
        <v>16030804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16</v>
      </c>
      <c r="B6138" s="1">
        <f t="shared" si="289"/>
        <v>3</v>
      </c>
      <c r="C6138" s="1">
        <f>IF(Systematic[[#This Row],[VariableIndex]]&gt;1,C6137,IF(C6137+1=StepsPerSubsample,0,C6137+1))</f>
        <v>8</v>
      </c>
      <c r="D6138" s="1">
        <f t="shared" si="287"/>
        <v>5</v>
      </c>
      <c r="E6138" s="1" t="str">
        <f>INDEX(Protocol[Mark],MATCH(C6138,Protocol[Step],0))</f>
        <v>9Dig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16030005</v>
      </c>
      <c r="H6138" s="134">
        <f>Systematic[[#This Row],[SampleVariableLabel]]+100*Systematic[[#This Row],[State]]</f>
        <v>16030805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16</v>
      </c>
      <c r="B6139" s="1">
        <f t="shared" si="289"/>
        <v>3</v>
      </c>
      <c r="C6139" s="1">
        <f>IF(Systematic[[#This Row],[VariableIndex]]&gt;1,C6138,IF(C6138+1=StepsPerSubsample,0,C6138+1))</f>
        <v>8</v>
      </c>
      <c r="D6139" s="1">
        <f t="shared" si="287"/>
        <v>6</v>
      </c>
      <c r="E6139" s="1" t="str">
        <f>INDEX(Protocol[Mark],MATCH(C6139,Protocol[Step],0))</f>
        <v>9Dig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16030006</v>
      </c>
      <c r="H6139" s="134">
        <f>Systematic[[#This Row],[SampleVariableLabel]]+100*Systematic[[#This Row],[State]]</f>
        <v>16030806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16</v>
      </c>
      <c r="B6140" s="1">
        <f t="shared" si="289"/>
        <v>3</v>
      </c>
      <c r="C6140" s="1">
        <f>IF(Systematic[[#This Row],[VariableIndex]]&gt;1,C6139,IF(C6139+1=StepsPerSubsample,0,C6139+1))</f>
        <v>8</v>
      </c>
      <c r="D6140" s="1">
        <f t="shared" si="287"/>
        <v>7</v>
      </c>
      <c r="E6140" s="1" t="str">
        <f>INDEX(Protocol[Mark],MATCH(C6140,Protocol[Step],0))</f>
        <v>9Dig</v>
      </c>
      <c r="F6140" s="151" t="str">
        <f>INDEX(Variables[Variable],MATCH(Systematic[[#This Row],[VariableIndex]],Variables[Index],0))</f>
        <v>FCR (mt: ROX-corr.)</v>
      </c>
      <c r="G6140" s="134">
        <f>Systematic[[#This Row],[Sample]]*1000000+Systematic[[#This Row],[SubSample]]*10000+Systematic[[#This Row],[VariableIndex]]</f>
        <v>16030007</v>
      </c>
      <c r="H6140" s="134">
        <f>Systematic[[#This Row],[SampleVariableLabel]]+100*Systematic[[#This Row],[State]]</f>
        <v>16030807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16</v>
      </c>
      <c r="B6141" s="1">
        <f t="shared" si="289"/>
        <v>3</v>
      </c>
      <c r="C6141" s="1">
        <f>IF(Systematic[[#This Row],[VariableIndex]]&gt;1,C6140,IF(C6140+1=StepsPerSubsample,0,C6140+1))</f>
        <v>9</v>
      </c>
      <c r="D6141" s="1">
        <f t="shared" si="287"/>
        <v>1</v>
      </c>
      <c r="E6141" s="1" t="str">
        <f>INDEX(Protocol[Mark],MATCH(C6141,Protocol[Step],0))</f>
        <v>9U</v>
      </c>
      <c r="F6141" s="151" t="str">
        <f>INDEX(Variables[Variable],MATCH(Systematic[[#This Row],[VariableIndex]],Variables[Index],0))</f>
        <v>O2 concentration</v>
      </c>
      <c r="G6141" s="134">
        <f>Systematic[[#This Row],[Sample]]*1000000+Systematic[[#This Row],[SubSample]]*10000+Systematic[[#This Row],[VariableIndex]]</f>
        <v>16030001</v>
      </c>
      <c r="H6141" s="134">
        <f>Systematic[[#This Row],[SampleVariableLabel]]+100*Systematic[[#This Row],[State]]</f>
        <v>16030901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16</v>
      </c>
      <c r="B6142" s="1">
        <f t="shared" si="289"/>
        <v>3</v>
      </c>
      <c r="C6142" s="1">
        <f>IF(Systematic[[#This Row],[VariableIndex]]&gt;1,C6141,IF(C6141+1=StepsPerSubsample,0,C6141+1))</f>
        <v>9</v>
      </c>
      <c r="D6142" s="1">
        <f t="shared" si="287"/>
        <v>2</v>
      </c>
      <c r="E6142" s="1" t="str">
        <f>INDEX(Protocol[Mark],MATCH(C6142,Protocol[Step],0))</f>
        <v>9U</v>
      </c>
      <c r="F6142" s="151" t="str">
        <f>INDEX(Variables[Variable],MATCH(Systematic[[#This Row],[VariableIndex]],Variables[Index],0))</f>
        <v>O2 flux per volume</v>
      </c>
      <c r="G6142" s="134">
        <f>Systematic[[#This Row],[Sample]]*1000000+Systematic[[#This Row],[SubSample]]*10000+Systematic[[#This Row],[VariableIndex]]</f>
        <v>16030002</v>
      </c>
      <c r="H6142" s="134">
        <f>Systematic[[#This Row],[SampleVariableLabel]]+100*Systematic[[#This Row],[State]]</f>
        <v>16030902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16</v>
      </c>
      <c r="B6143" s="1">
        <f t="shared" si="289"/>
        <v>3</v>
      </c>
      <c r="C6143" s="1">
        <f>IF(Systematic[[#This Row],[VariableIndex]]&gt;1,C6142,IF(C6142+1=StepsPerSubsample,0,C6142+1))</f>
        <v>9</v>
      </c>
      <c r="D6143" s="1">
        <f t="shared" si="287"/>
        <v>3</v>
      </c>
      <c r="E6143" s="1" t="str">
        <f>INDEX(Protocol[Mark],MATCH(C6143,Protocol[Step],0))</f>
        <v>9U</v>
      </c>
      <c r="F6143" s="151" t="str">
        <f>INDEX(Variables[Variable],MATCH(Systematic[[#This Row],[VariableIndex]],Variables[Index],0))</f>
        <v>Specific flux</v>
      </c>
      <c r="G6143" s="134">
        <f>Systematic[[#This Row],[Sample]]*1000000+Systematic[[#This Row],[SubSample]]*10000+Systematic[[#This Row],[VariableIndex]]</f>
        <v>16030003</v>
      </c>
      <c r="H6143" s="134">
        <f>Systematic[[#This Row],[SampleVariableLabel]]+100*Systematic[[#This Row],[State]]</f>
        <v>16030903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16</v>
      </c>
      <c r="B6144" s="1">
        <f t="shared" si="289"/>
        <v>3</v>
      </c>
      <c r="C6144" s="1">
        <f>IF(Systematic[[#This Row],[VariableIndex]]&gt;1,C6143,IF(C6143+1=StepsPerSubsample,0,C6143+1))</f>
        <v>9</v>
      </c>
      <c r="D6144" s="1">
        <f t="shared" si="287"/>
        <v>4</v>
      </c>
      <c r="E6144" s="1" t="str">
        <f>INDEX(Protocol[Mark],MATCH(C6144,Protocol[Step],0))</f>
        <v>9U</v>
      </c>
      <c r="F6144" s="151" t="str">
        <f>INDEX(Variables[Variable],MATCH(Systematic[[#This Row],[VariableIndex]],Variables[Index],0))</f>
        <v>Flux control ratio</v>
      </c>
      <c r="G6144" s="134">
        <f>Systematic[[#This Row],[Sample]]*1000000+Systematic[[#This Row],[SubSample]]*10000+Systematic[[#This Row],[VariableIndex]]</f>
        <v>16030004</v>
      </c>
      <c r="H6144" s="134">
        <f>Systematic[[#This Row],[SampleVariableLabel]]+100*Systematic[[#This Row],[State]]</f>
        <v>16030904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16</v>
      </c>
      <c r="B6145" s="1">
        <f t="shared" si="289"/>
        <v>3</v>
      </c>
      <c r="C6145" s="1">
        <f>IF(Systematic[[#This Row],[VariableIndex]]&gt;1,C6144,IF(C6144+1=StepsPerSubsample,0,C6144+1))</f>
        <v>9</v>
      </c>
      <c r="D6145" s="1">
        <f t="shared" si="287"/>
        <v>5</v>
      </c>
      <c r="E6145" s="1" t="str">
        <f>INDEX(Protocol[Mark],MATCH(C6145,Protocol[Step],0))</f>
        <v>9U</v>
      </c>
      <c r="F6145" s="151" t="str">
        <f>INDEX(Variables[Variable],MATCH(Systematic[[#This Row],[VariableIndex]],Variables[Index],0))</f>
        <v>Specific flux (mt)</v>
      </c>
      <c r="G6145" s="134">
        <f>Systematic[[#This Row],[Sample]]*1000000+Systematic[[#This Row],[SubSample]]*10000+Systematic[[#This Row],[VariableIndex]]</f>
        <v>16030005</v>
      </c>
      <c r="H6145" s="134">
        <f>Systematic[[#This Row],[SampleVariableLabel]]+100*Systematic[[#This Row],[State]]</f>
        <v>16030905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16</v>
      </c>
      <c r="B6146" s="1">
        <f t="shared" si="289"/>
        <v>3</v>
      </c>
      <c r="C6146" s="1">
        <f>IF(Systematic[[#This Row],[VariableIndex]]&gt;1,C6145,IF(C6145+1=StepsPerSubsample,0,C6145+1))</f>
        <v>9</v>
      </c>
      <c r="D6146" s="1">
        <f t="shared" si="287"/>
        <v>6</v>
      </c>
      <c r="E6146" s="1" t="str">
        <f>INDEX(Protocol[Mark],MATCH(C6146,Protocol[Step],0))</f>
        <v>9U</v>
      </c>
      <c r="F6146" s="151" t="str">
        <f>INDEX(Variables[Variable],MATCH(Systematic[[#This Row],[VariableIndex]],Variables[Index],0))</f>
        <v>FCR (mt: ROX-corr.)</v>
      </c>
      <c r="G6146" s="134">
        <f>Systematic[[#This Row],[Sample]]*1000000+Systematic[[#This Row],[SubSample]]*10000+Systematic[[#This Row],[VariableIndex]]</f>
        <v>16030006</v>
      </c>
      <c r="H6146" s="134">
        <f>Systematic[[#This Row],[SampleVariableLabel]]+100*Systematic[[#This Row],[State]]</f>
        <v>16030906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16</v>
      </c>
      <c r="B6147" s="1">
        <f t="shared" si="289"/>
        <v>3</v>
      </c>
      <c r="C6147" s="1">
        <f>IF(Systematic[[#This Row],[VariableIndex]]&gt;1,C6146,IF(C6146+1=StepsPerSubsample,0,C6146+1))</f>
        <v>9</v>
      </c>
      <c r="D6147" s="1">
        <f t="shared" ref="D6147:D6210" si="290">IF(D6146=nVariables,1,D6146+1)</f>
        <v>7</v>
      </c>
      <c r="E6147" s="1" t="str">
        <f>INDEX(Protocol[Mark],MATCH(C6147,Protocol[Step],0))</f>
        <v>9U</v>
      </c>
      <c r="F6147" s="151" t="str">
        <f>INDEX(Variables[Variable],MATCH(Systematic[[#This Row],[VariableIndex]],Variables[Index],0))</f>
        <v>FCR (mt: ROX-corr.)</v>
      </c>
      <c r="G6147" s="134">
        <f>Systematic[[#This Row],[Sample]]*1000000+Systematic[[#This Row],[SubSample]]*10000+Systematic[[#This Row],[VariableIndex]]</f>
        <v>16030007</v>
      </c>
      <c r="H6147" s="134">
        <f>Systematic[[#This Row],[SampleVariableLabel]]+100*Systematic[[#This Row],[State]]</f>
        <v>16030907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16</v>
      </c>
      <c r="B6148" s="1">
        <f t="shared" si="289"/>
        <v>3</v>
      </c>
      <c r="C6148" s="1">
        <f>IF(Systematic[[#This Row],[VariableIndex]]&gt;1,C6147,IF(C6147+1=StepsPerSubsample,0,C6147+1))</f>
        <v>10</v>
      </c>
      <c r="D6148" s="1">
        <f t="shared" si="290"/>
        <v>1</v>
      </c>
      <c r="E6148" s="1" t="str">
        <f>INDEX(Protocol[Mark],MATCH(C6148,Protocol[Step],0))</f>
        <v>9c</v>
      </c>
      <c r="F6148" s="151" t="str">
        <f>INDEX(Variables[Variable],MATCH(Systematic[[#This Row],[VariableIndex]],Variables[Index],0))</f>
        <v>O2 concentration</v>
      </c>
      <c r="G6148" s="134">
        <f>Systematic[[#This Row],[Sample]]*1000000+Systematic[[#This Row],[SubSample]]*10000+Systematic[[#This Row],[VariableIndex]]</f>
        <v>16030001</v>
      </c>
      <c r="H6148" s="134">
        <f>Systematic[[#This Row],[SampleVariableLabel]]+100*Systematic[[#This Row],[State]]</f>
        <v>16031001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16</v>
      </c>
      <c r="B6149" s="1">
        <f t="shared" si="289"/>
        <v>3</v>
      </c>
      <c r="C6149" s="1">
        <f>IF(Systematic[[#This Row],[VariableIndex]]&gt;1,C6148,IF(C6148+1=StepsPerSubsample,0,C6148+1))</f>
        <v>10</v>
      </c>
      <c r="D6149" s="1">
        <f t="shared" si="290"/>
        <v>2</v>
      </c>
      <c r="E6149" s="1" t="str">
        <f>INDEX(Protocol[Mark],MATCH(C6149,Protocol[Step],0))</f>
        <v>9c</v>
      </c>
      <c r="F6149" s="151" t="str">
        <f>INDEX(Variables[Variable],MATCH(Systematic[[#This Row],[VariableIndex]],Variables[Index],0))</f>
        <v>O2 flux per volume</v>
      </c>
      <c r="G6149" s="134">
        <f>Systematic[[#This Row],[Sample]]*1000000+Systematic[[#This Row],[SubSample]]*10000+Systematic[[#This Row],[VariableIndex]]</f>
        <v>16030002</v>
      </c>
      <c r="H6149" s="134">
        <f>Systematic[[#This Row],[SampleVariableLabel]]+100*Systematic[[#This Row],[State]]</f>
        <v>16031002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16</v>
      </c>
      <c r="B6150" s="1">
        <f t="shared" si="289"/>
        <v>3</v>
      </c>
      <c r="C6150" s="1">
        <f>IF(Systematic[[#This Row],[VariableIndex]]&gt;1,C6149,IF(C6149+1=StepsPerSubsample,0,C6149+1))</f>
        <v>10</v>
      </c>
      <c r="D6150" s="1">
        <f t="shared" si="290"/>
        <v>3</v>
      </c>
      <c r="E6150" s="1" t="str">
        <f>INDEX(Protocol[Mark],MATCH(C6150,Protocol[Step],0))</f>
        <v>9c</v>
      </c>
      <c r="F6150" s="151" t="str">
        <f>INDEX(Variables[Variable],MATCH(Systematic[[#This Row],[VariableIndex]],Variables[Index],0))</f>
        <v>Specific flux</v>
      </c>
      <c r="G6150" s="134">
        <f>Systematic[[#This Row],[Sample]]*1000000+Systematic[[#This Row],[SubSample]]*10000+Systematic[[#This Row],[VariableIndex]]</f>
        <v>16030003</v>
      </c>
      <c r="H6150" s="134">
        <f>Systematic[[#This Row],[SampleVariableLabel]]+100*Systematic[[#This Row],[State]]</f>
        <v>16031003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16</v>
      </c>
      <c r="B6151" s="1">
        <f t="shared" si="289"/>
        <v>3</v>
      </c>
      <c r="C6151" s="1">
        <f>IF(Systematic[[#This Row],[VariableIndex]]&gt;1,C6150,IF(C6150+1=StepsPerSubsample,0,C6150+1))</f>
        <v>10</v>
      </c>
      <c r="D6151" s="1">
        <f t="shared" si="290"/>
        <v>4</v>
      </c>
      <c r="E6151" s="1" t="str">
        <f>INDEX(Protocol[Mark],MATCH(C6151,Protocol[Step],0))</f>
        <v>9c</v>
      </c>
      <c r="F6151" s="151" t="str">
        <f>INDEX(Variables[Variable],MATCH(Systematic[[#This Row],[VariableIndex]],Variables[Index],0))</f>
        <v>Flux control ratio</v>
      </c>
      <c r="G6151" s="134">
        <f>Systematic[[#This Row],[Sample]]*1000000+Systematic[[#This Row],[SubSample]]*10000+Systematic[[#This Row],[VariableIndex]]</f>
        <v>16030004</v>
      </c>
      <c r="H6151" s="134">
        <f>Systematic[[#This Row],[SampleVariableLabel]]+100*Systematic[[#This Row],[State]]</f>
        <v>16031004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16</v>
      </c>
      <c r="B6152" s="1">
        <f t="shared" si="289"/>
        <v>3</v>
      </c>
      <c r="C6152" s="1">
        <f>IF(Systematic[[#This Row],[VariableIndex]]&gt;1,C6151,IF(C6151+1=StepsPerSubsample,0,C6151+1))</f>
        <v>10</v>
      </c>
      <c r="D6152" s="1">
        <f t="shared" si="290"/>
        <v>5</v>
      </c>
      <c r="E6152" s="1" t="str">
        <f>INDEX(Protocol[Mark],MATCH(C6152,Protocol[Step],0))</f>
        <v>9c</v>
      </c>
      <c r="F6152" s="151" t="str">
        <f>INDEX(Variables[Variable],MATCH(Systematic[[#This Row],[VariableIndex]],Variables[Index],0))</f>
        <v>Specific flux (mt)</v>
      </c>
      <c r="G6152" s="134">
        <f>Systematic[[#This Row],[Sample]]*1000000+Systematic[[#This Row],[SubSample]]*10000+Systematic[[#This Row],[VariableIndex]]</f>
        <v>16030005</v>
      </c>
      <c r="H6152" s="134">
        <f>Systematic[[#This Row],[SampleVariableLabel]]+100*Systematic[[#This Row],[State]]</f>
        <v>16031005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16</v>
      </c>
      <c r="B6153" s="1">
        <f t="shared" si="289"/>
        <v>3</v>
      </c>
      <c r="C6153" s="1">
        <f>IF(Systematic[[#This Row],[VariableIndex]]&gt;1,C6152,IF(C6152+1=StepsPerSubsample,0,C6152+1))</f>
        <v>10</v>
      </c>
      <c r="D6153" s="1">
        <f t="shared" si="290"/>
        <v>6</v>
      </c>
      <c r="E6153" s="1" t="str">
        <f>INDEX(Protocol[Mark],MATCH(C6153,Protocol[Step],0))</f>
        <v>9c</v>
      </c>
      <c r="F6153" s="151" t="str">
        <f>INDEX(Variables[Variable],MATCH(Systematic[[#This Row],[VariableIndex]],Variables[Index],0))</f>
        <v>FCR (mt: ROX-corr.)</v>
      </c>
      <c r="G6153" s="134">
        <f>Systematic[[#This Row],[Sample]]*1000000+Systematic[[#This Row],[SubSample]]*10000+Systematic[[#This Row],[VariableIndex]]</f>
        <v>16030006</v>
      </c>
      <c r="H6153" s="134">
        <f>Systematic[[#This Row],[SampleVariableLabel]]+100*Systematic[[#This Row],[State]]</f>
        <v>16031006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16</v>
      </c>
      <c r="B6154" s="1">
        <f t="shared" si="289"/>
        <v>3</v>
      </c>
      <c r="C6154" s="1">
        <f>IF(Systematic[[#This Row],[VariableIndex]]&gt;1,C6153,IF(C6153+1=StepsPerSubsample,0,C6153+1))</f>
        <v>10</v>
      </c>
      <c r="D6154" s="1">
        <f t="shared" si="290"/>
        <v>7</v>
      </c>
      <c r="E6154" s="1" t="str">
        <f>INDEX(Protocol[Mark],MATCH(C6154,Protocol[Step],0))</f>
        <v>9c</v>
      </c>
      <c r="F6154" s="151" t="str">
        <f>INDEX(Variables[Variable],MATCH(Systematic[[#This Row],[VariableIndex]],Variables[Index],0))</f>
        <v>FCR (mt: ROX-corr.)</v>
      </c>
      <c r="G6154" s="134">
        <f>Systematic[[#This Row],[Sample]]*1000000+Systematic[[#This Row],[SubSample]]*10000+Systematic[[#This Row],[VariableIndex]]</f>
        <v>16030007</v>
      </c>
      <c r="H6154" s="134">
        <f>Systematic[[#This Row],[SampleVariableLabel]]+100*Systematic[[#This Row],[State]]</f>
        <v>16031007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16</v>
      </c>
      <c r="B6155" s="1">
        <f t="shared" si="289"/>
        <v>3</v>
      </c>
      <c r="C6155" s="1">
        <f>IF(Systematic[[#This Row],[VariableIndex]]&gt;1,C6154,IF(C6154+1=StepsPerSubsample,0,C6154+1))</f>
        <v>11</v>
      </c>
      <c r="D6155" s="1">
        <f t="shared" si="290"/>
        <v>1</v>
      </c>
      <c r="E6155" s="1" t="str">
        <f>INDEX(Protocol[Mark],MATCH(C6155,Protocol[Step],0))</f>
        <v>10Ama</v>
      </c>
      <c r="F6155" s="151" t="str">
        <f>INDEX(Variables[Variable],MATCH(Systematic[[#This Row],[VariableIndex]],Variables[Index],0))</f>
        <v>O2 concentration</v>
      </c>
      <c r="G6155" s="134">
        <f>Systematic[[#This Row],[Sample]]*1000000+Systematic[[#This Row],[SubSample]]*10000+Systematic[[#This Row],[VariableIndex]]</f>
        <v>16030001</v>
      </c>
      <c r="H6155" s="134">
        <f>Systematic[[#This Row],[SampleVariableLabel]]+100*Systematic[[#This Row],[State]]</f>
        <v>16031101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16</v>
      </c>
      <c r="B6156" s="1">
        <f t="shared" si="289"/>
        <v>3</v>
      </c>
      <c r="C6156" s="1">
        <f>IF(Systematic[[#This Row],[VariableIndex]]&gt;1,C6155,IF(C6155+1=StepsPerSubsample,0,C6155+1))</f>
        <v>11</v>
      </c>
      <c r="D6156" s="1">
        <f t="shared" si="290"/>
        <v>2</v>
      </c>
      <c r="E6156" s="1" t="str">
        <f>INDEX(Protocol[Mark],MATCH(C6156,Protocol[Step],0))</f>
        <v>10Ama</v>
      </c>
      <c r="F6156" s="151" t="str">
        <f>INDEX(Variables[Variable],MATCH(Systematic[[#This Row],[VariableIndex]],Variables[Index],0))</f>
        <v>O2 flux per volume</v>
      </c>
      <c r="G6156" s="134">
        <f>Systematic[[#This Row],[Sample]]*1000000+Systematic[[#This Row],[SubSample]]*10000+Systematic[[#This Row],[VariableIndex]]</f>
        <v>16030002</v>
      </c>
      <c r="H6156" s="134">
        <f>Systematic[[#This Row],[SampleVariableLabel]]+100*Systematic[[#This Row],[State]]</f>
        <v>16031102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16</v>
      </c>
      <c r="B6157" s="1">
        <f t="shared" si="289"/>
        <v>3</v>
      </c>
      <c r="C6157" s="1">
        <f>IF(Systematic[[#This Row],[VariableIndex]]&gt;1,C6156,IF(C6156+1=StepsPerSubsample,0,C6156+1))</f>
        <v>11</v>
      </c>
      <c r="D6157" s="1">
        <f t="shared" si="290"/>
        <v>3</v>
      </c>
      <c r="E6157" s="1" t="str">
        <f>INDEX(Protocol[Mark],MATCH(C6157,Protocol[Step],0))</f>
        <v>10Ama</v>
      </c>
      <c r="F6157" s="151" t="str">
        <f>INDEX(Variables[Variable],MATCH(Systematic[[#This Row],[VariableIndex]],Variables[Index],0))</f>
        <v>Specific flux</v>
      </c>
      <c r="G6157" s="134">
        <f>Systematic[[#This Row],[Sample]]*1000000+Systematic[[#This Row],[SubSample]]*10000+Systematic[[#This Row],[VariableIndex]]</f>
        <v>16030003</v>
      </c>
      <c r="H6157" s="134">
        <f>Systematic[[#This Row],[SampleVariableLabel]]+100*Systematic[[#This Row],[State]]</f>
        <v>16031103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16</v>
      </c>
      <c r="B6158" s="1">
        <f t="shared" si="289"/>
        <v>3</v>
      </c>
      <c r="C6158" s="1">
        <f>IF(Systematic[[#This Row],[VariableIndex]]&gt;1,C6157,IF(C6157+1=StepsPerSubsample,0,C6157+1))</f>
        <v>11</v>
      </c>
      <c r="D6158" s="1">
        <f t="shared" si="290"/>
        <v>4</v>
      </c>
      <c r="E6158" s="1" t="str">
        <f>INDEX(Protocol[Mark],MATCH(C6158,Protocol[Step],0))</f>
        <v>10Ama</v>
      </c>
      <c r="F6158" s="151" t="str">
        <f>INDEX(Variables[Variable],MATCH(Systematic[[#This Row],[VariableIndex]],Variables[Index],0))</f>
        <v>Flux control ratio</v>
      </c>
      <c r="G6158" s="134">
        <f>Systematic[[#This Row],[Sample]]*1000000+Systematic[[#This Row],[SubSample]]*10000+Systematic[[#This Row],[VariableIndex]]</f>
        <v>16030004</v>
      </c>
      <c r="H6158" s="134">
        <f>Systematic[[#This Row],[SampleVariableLabel]]+100*Systematic[[#This Row],[State]]</f>
        <v>16031104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16</v>
      </c>
      <c r="B6159" s="1">
        <f t="shared" si="289"/>
        <v>3</v>
      </c>
      <c r="C6159" s="1">
        <f>IF(Systematic[[#This Row],[VariableIndex]]&gt;1,C6158,IF(C6158+1=StepsPerSubsample,0,C6158+1))</f>
        <v>11</v>
      </c>
      <c r="D6159" s="1">
        <f t="shared" si="290"/>
        <v>5</v>
      </c>
      <c r="E6159" s="1" t="str">
        <f>INDEX(Protocol[Mark],MATCH(C6159,Protocol[Step],0))</f>
        <v>10Ama</v>
      </c>
      <c r="F6159" s="151" t="str">
        <f>INDEX(Variables[Variable],MATCH(Systematic[[#This Row],[VariableIndex]],Variables[Index],0))</f>
        <v>Specific flux (mt)</v>
      </c>
      <c r="G6159" s="134">
        <f>Systematic[[#This Row],[Sample]]*1000000+Systematic[[#This Row],[SubSample]]*10000+Systematic[[#This Row],[VariableIndex]]</f>
        <v>16030005</v>
      </c>
      <c r="H6159" s="134">
        <f>Systematic[[#This Row],[SampleVariableLabel]]+100*Systematic[[#This Row],[State]]</f>
        <v>16031105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16</v>
      </c>
      <c r="B6160" s="1">
        <f t="shared" si="289"/>
        <v>3</v>
      </c>
      <c r="C6160" s="1">
        <f>IF(Systematic[[#This Row],[VariableIndex]]&gt;1,C6159,IF(C6159+1=StepsPerSubsample,0,C6159+1))</f>
        <v>11</v>
      </c>
      <c r="D6160" s="1">
        <f t="shared" si="290"/>
        <v>6</v>
      </c>
      <c r="E6160" s="1" t="str">
        <f>INDEX(Protocol[Mark],MATCH(C6160,Protocol[Step],0))</f>
        <v>10Ama</v>
      </c>
      <c r="F6160" s="151" t="str">
        <f>INDEX(Variables[Variable],MATCH(Systematic[[#This Row],[VariableIndex]],Variables[Index],0))</f>
        <v>FCR (mt: ROX-corr.)</v>
      </c>
      <c r="G6160" s="134">
        <f>Systematic[[#This Row],[Sample]]*1000000+Systematic[[#This Row],[SubSample]]*10000+Systematic[[#This Row],[VariableIndex]]</f>
        <v>16030006</v>
      </c>
      <c r="H6160" s="134">
        <f>Systematic[[#This Row],[SampleVariableLabel]]+100*Systematic[[#This Row],[State]]</f>
        <v>16031106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16</v>
      </c>
      <c r="B6161" s="1">
        <f t="shared" si="289"/>
        <v>3</v>
      </c>
      <c r="C6161" s="1">
        <f>IF(Systematic[[#This Row],[VariableIndex]]&gt;1,C6160,IF(C6160+1=StepsPerSubsample,0,C6160+1))</f>
        <v>11</v>
      </c>
      <c r="D6161" s="1">
        <f t="shared" si="290"/>
        <v>7</v>
      </c>
      <c r="E6161" s="1" t="str">
        <f>INDEX(Protocol[Mark],MATCH(C6161,Protocol[Step],0))</f>
        <v>10Ama</v>
      </c>
      <c r="F6161" s="151" t="str">
        <f>INDEX(Variables[Variable],MATCH(Systematic[[#This Row],[VariableIndex]],Variables[Index],0))</f>
        <v>FCR (mt: ROX-corr.)</v>
      </c>
      <c r="G6161" s="134">
        <f>Systematic[[#This Row],[Sample]]*1000000+Systematic[[#This Row],[SubSample]]*10000+Systematic[[#This Row],[VariableIndex]]</f>
        <v>16030007</v>
      </c>
      <c r="H6161" s="134">
        <f>Systematic[[#This Row],[SampleVariableLabel]]+100*Systematic[[#This Row],[State]]</f>
        <v>16031107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16</v>
      </c>
      <c r="B6162" s="1">
        <f t="shared" si="289"/>
        <v>3</v>
      </c>
      <c r="C6162" s="1">
        <f>IF(Systematic[[#This Row],[VariableIndex]]&gt;1,C6161,IF(C6161+1=StepsPerSubsample,0,C6161+1))</f>
        <v>12</v>
      </c>
      <c r="D6162" s="1">
        <f t="shared" si="290"/>
        <v>1</v>
      </c>
      <c r="E6162" s="1" t="str">
        <f>INDEX(Protocol[Mark],MATCH(C6162,Protocol[Step],0))</f>
        <v>11AsTm</v>
      </c>
      <c r="F6162" s="151" t="str">
        <f>INDEX(Variables[Variable],MATCH(Systematic[[#This Row],[VariableIndex]],Variables[Index],0))</f>
        <v>O2 concentration</v>
      </c>
      <c r="G6162" s="134">
        <f>Systematic[[#This Row],[Sample]]*1000000+Systematic[[#This Row],[SubSample]]*10000+Systematic[[#This Row],[VariableIndex]]</f>
        <v>16030001</v>
      </c>
      <c r="H6162" s="134">
        <f>Systematic[[#This Row],[SampleVariableLabel]]+100*Systematic[[#This Row],[State]]</f>
        <v>16031201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16</v>
      </c>
      <c r="B6163" s="1">
        <f t="shared" si="289"/>
        <v>3</v>
      </c>
      <c r="C6163" s="1">
        <f>IF(Systematic[[#This Row],[VariableIndex]]&gt;1,C6162,IF(C6162+1=StepsPerSubsample,0,C6162+1))</f>
        <v>12</v>
      </c>
      <c r="D6163" s="1">
        <f t="shared" si="290"/>
        <v>2</v>
      </c>
      <c r="E6163" s="1" t="str">
        <f>INDEX(Protocol[Mark],MATCH(C6163,Protocol[Step],0))</f>
        <v>11AsTm</v>
      </c>
      <c r="F6163" s="151" t="str">
        <f>INDEX(Variables[Variable],MATCH(Systematic[[#This Row],[VariableIndex]],Variables[Index],0))</f>
        <v>O2 flux per volume</v>
      </c>
      <c r="G6163" s="134">
        <f>Systematic[[#This Row],[Sample]]*1000000+Systematic[[#This Row],[SubSample]]*10000+Systematic[[#This Row],[VariableIndex]]</f>
        <v>16030002</v>
      </c>
      <c r="H6163" s="134">
        <f>Systematic[[#This Row],[SampleVariableLabel]]+100*Systematic[[#This Row],[State]]</f>
        <v>16031202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16</v>
      </c>
      <c r="B6164" s="1">
        <f t="shared" si="289"/>
        <v>3</v>
      </c>
      <c r="C6164" s="1">
        <f>IF(Systematic[[#This Row],[VariableIndex]]&gt;1,C6163,IF(C6163+1=StepsPerSubsample,0,C6163+1))</f>
        <v>12</v>
      </c>
      <c r="D6164" s="1">
        <f t="shared" si="290"/>
        <v>3</v>
      </c>
      <c r="E6164" s="1" t="str">
        <f>INDEX(Protocol[Mark],MATCH(C6164,Protocol[Step],0))</f>
        <v>11AsTm</v>
      </c>
      <c r="F6164" s="151" t="str">
        <f>INDEX(Variables[Variable],MATCH(Systematic[[#This Row],[VariableIndex]],Variables[Index],0))</f>
        <v>Specific flux</v>
      </c>
      <c r="G6164" s="134">
        <f>Systematic[[#This Row],[Sample]]*1000000+Systematic[[#This Row],[SubSample]]*10000+Systematic[[#This Row],[VariableIndex]]</f>
        <v>16030003</v>
      </c>
      <c r="H6164" s="134">
        <f>Systematic[[#This Row],[SampleVariableLabel]]+100*Systematic[[#This Row],[State]]</f>
        <v>16031203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16</v>
      </c>
      <c r="B6165" s="1">
        <f t="shared" si="289"/>
        <v>3</v>
      </c>
      <c r="C6165" s="1">
        <f>IF(Systematic[[#This Row],[VariableIndex]]&gt;1,C6164,IF(C6164+1=StepsPerSubsample,0,C6164+1))</f>
        <v>12</v>
      </c>
      <c r="D6165" s="1">
        <f t="shared" si="290"/>
        <v>4</v>
      </c>
      <c r="E6165" s="1" t="str">
        <f>INDEX(Protocol[Mark],MATCH(C6165,Protocol[Step],0))</f>
        <v>11AsTm</v>
      </c>
      <c r="F6165" s="151" t="str">
        <f>INDEX(Variables[Variable],MATCH(Systematic[[#This Row],[VariableIndex]],Variables[Index],0))</f>
        <v>Flux control ratio</v>
      </c>
      <c r="G6165" s="134">
        <f>Systematic[[#This Row],[Sample]]*1000000+Systematic[[#This Row],[SubSample]]*10000+Systematic[[#This Row],[VariableIndex]]</f>
        <v>16030004</v>
      </c>
      <c r="H6165" s="134">
        <f>Systematic[[#This Row],[SampleVariableLabel]]+100*Systematic[[#This Row],[State]]</f>
        <v>16031204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16</v>
      </c>
      <c r="B6166" s="1">
        <f t="shared" si="289"/>
        <v>3</v>
      </c>
      <c r="C6166" s="1">
        <f>IF(Systematic[[#This Row],[VariableIndex]]&gt;1,C6165,IF(C6165+1=StepsPerSubsample,0,C6165+1))</f>
        <v>12</v>
      </c>
      <c r="D6166" s="1">
        <f t="shared" si="290"/>
        <v>5</v>
      </c>
      <c r="E6166" s="1" t="str">
        <f>INDEX(Protocol[Mark],MATCH(C6166,Protocol[Step],0))</f>
        <v>11AsTm</v>
      </c>
      <c r="F6166" s="151" t="str">
        <f>INDEX(Variables[Variable],MATCH(Systematic[[#This Row],[VariableIndex]],Variables[Index],0))</f>
        <v>Specific flux (mt)</v>
      </c>
      <c r="G6166" s="134">
        <f>Systematic[[#This Row],[Sample]]*1000000+Systematic[[#This Row],[SubSample]]*10000+Systematic[[#This Row],[VariableIndex]]</f>
        <v>16030005</v>
      </c>
      <c r="H6166" s="134">
        <f>Systematic[[#This Row],[SampleVariableLabel]]+100*Systematic[[#This Row],[State]]</f>
        <v>16031205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16</v>
      </c>
      <c r="B6167" s="1">
        <f t="shared" si="289"/>
        <v>3</v>
      </c>
      <c r="C6167" s="1">
        <f>IF(Systematic[[#This Row],[VariableIndex]]&gt;1,C6166,IF(C6166+1=StepsPerSubsample,0,C6166+1))</f>
        <v>12</v>
      </c>
      <c r="D6167" s="1">
        <f t="shared" si="290"/>
        <v>6</v>
      </c>
      <c r="E6167" s="1" t="str">
        <f>INDEX(Protocol[Mark],MATCH(C6167,Protocol[Step],0))</f>
        <v>11AsTm</v>
      </c>
      <c r="F6167" s="151" t="str">
        <f>INDEX(Variables[Variable],MATCH(Systematic[[#This Row],[VariableIndex]],Variables[Index],0))</f>
        <v>FCR (mt: ROX-corr.)</v>
      </c>
      <c r="G6167" s="134">
        <f>Systematic[[#This Row],[Sample]]*1000000+Systematic[[#This Row],[SubSample]]*10000+Systematic[[#This Row],[VariableIndex]]</f>
        <v>16030006</v>
      </c>
      <c r="H6167" s="134">
        <f>Systematic[[#This Row],[SampleVariableLabel]]+100*Systematic[[#This Row],[State]]</f>
        <v>16031206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16</v>
      </c>
      <c r="B6168" s="1">
        <f t="shared" si="289"/>
        <v>3</v>
      </c>
      <c r="C6168" s="1">
        <f>IF(Systematic[[#This Row],[VariableIndex]]&gt;1,C6167,IF(C6167+1=StepsPerSubsample,0,C6167+1))</f>
        <v>12</v>
      </c>
      <c r="D6168" s="1">
        <f t="shared" si="290"/>
        <v>7</v>
      </c>
      <c r="E6168" s="1" t="str">
        <f>INDEX(Protocol[Mark],MATCH(C6168,Protocol[Step],0))</f>
        <v>11AsTm</v>
      </c>
      <c r="F6168" s="151" t="str">
        <f>INDEX(Variables[Variable],MATCH(Systematic[[#This Row],[VariableIndex]],Variables[Index],0))</f>
        <v>FCR (mt: ROX-corr.)</v>
      </c>
      <c r="G6168" s="134">
        <f>Systematic[[#This Row],[Sample]]*1000000+Systematic[[#This Row],[SubSample]]*10000+Systematic[[#This Row],[VariableIndex]]</f>
        <v>16030007</v>
      </c>
      <c r="H6168" s="134">
        <f>Systematic[[#This Row],[SampleVariableLabel]]+100*Systematic[[#This Row],[State]]</f>
        <v>16031207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16</v>
      </c>
      <c r="B6169" s="1">
        <f t="shared" si="289"/>
        <v>3</v>
      </c>
      <c r="C6169" s="1">
        <f>IF(Systematic[[#This Row],[VariableIndex]]&gt;1,C6168,IF(C6168+1=StepsPerSubsample,0,C6168+1))</f>
        <v>13</v>
      </c>
      <c r="D6169" s="1">
        <f t="shared" si="290"/>
        <v>1</v>
      </c>
      <c r="E6169" s="1" t="str">
        <f>INDEX(Protocol[Mark],MATCH(C6169,Protocol[Step],0))</f>
        <v>12Azd</v>
      </c>
      <c r="F6169" s="151" t="str">
        <f>INDEX(Variables[Variable],MATCH(Systematic[[#This Row],[VariableIndex]],Variables[Index],0))</f>
        <v>O2 concentration</v>
      </c>
      <c r="G6169" s="134">
        <f>Systematic[[#This Row],[Sample]]*1000000+Systematic[[#This Row],[SubSample]]*10000+Systematic[[#This Row],[VariableIndex]]</f>
        <v>16030001</v>
      </c>
      <c r="H6169" s="134">
        <f>Systematic[[#This Row],[SampleVariableLabel]]+100*Systematic[[#This Row],[State]]</f>
        <v>16031301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16</v>
      </c>
      <c r="B6170" s="1">
        <f t="shared" si="289"/>
        <v>3</v>
      </c>
      <c r="C6170" s="1">
        <f>IF(Systematic[[#This Row],[VariableIndex]]&gt;1,C6169,IF(C6169+1=StepsPerSubsample,0,C6169+1))</f>
        <v>13</v>
      </c>
      <c r="D6170" s="1">
        <f t="shared" si="290"/>
        <v>2</v>
      </c>
      <c r="E6170" s="1" t="str">
        <f>INDEX(Protocol[Mark],MATCH(C6170,Protocol[Step],0))</f>
        <v>12Azd</v>
      </c>
      <c r="F6170" s="151" t="str">
        <f>INDEX(Variables[Variable],MATCH(Systematic[[#This Row],[VariableIndex]],Variables[Index],0))</f>
        <v>O2 flux per volume</v>
      </c>
      <c r="G6170" s="134">
        <f>Systematic[[#This Row],[Sample]]*1000000+Systematic[[#This Row],[SubSample]]*10000+Systematic[[#This Row],[VariableIndex]]</f>
        <v>16030002</v>
      </c>
      <c r="H6170" s="134">
        <f>Systematic[[#This Row],[SampleVariableLabel]]+100*Systematic[[#This Row],[State]]</f>
        <v>16031302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16</v>
      </c>
      <c r="B6171" s="1">
        <f t="shared" si="289"/>
        <v>3</v>
      </c>
      <c r="C6171" s="1">
        <f>IF(Systematic[[#This Row],[VariableIndex]]&gt;1,C6170,IF(C6170+1=StepsPerSubsample,0,C6170+1))</f>
        <v>13</v>
      </c>
      <c r="D6171" s="1">
        <f t="shared" si="290"/>
        <v>3</v>
      </c>
      <c r="E6171" s="1" t="str">
        <f>INDEX(Protocol[Mark],MATCH(C6171,Protocol[Step],0))</f>
        <v>12Azd</v>
      </c>
      <c r="F6171" s="151" t="str">
        <f>INDEX(Variables[Variable],MATCH(Systematic[[#This Row],[VariableIndex]],Variables[Index],0))</f>
        <v>Specific flux</v>
      </c>
      <c r="G6171" s="134">
        <f>Systematic[[#This Row],[Sample]]*1000000+Systematic[[#This Row],[SubSample]]*10000+Systematic[[#This Row],[VariableIndex]]</f>
        <v>16030003</v>
      </c>
      <c r="H6171" s="134">
        <f>Systematic[[#This Row],[SampleVariableLabel]]+100*Systematic[[#This Row],[State]]</f>
        <v>16031303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16</v>
      </c>
      <c r="B6172" s="1">
        <f t="shared" si="289"/>
        <v>3</v>
      </c>
      <c r="C6172" s="1">
        <f>IF(Systematic[[#This Row],[VariableIndex]]&gt;1,C6171,IF(C6171+1=StepsPerSubsample,0,C6171+1))</f>
        <v>13</v>
      </c>
      <c r="D6172" s="1">
        <f t="shared" si="290"/>
        <v>4</v>
      </c>
      <c r="E6172" s="1" t="str">
        <f>INDEX(Protocol[Mark],MATCH(C6172,Protocol[Step],0))</f>
        <v>12Azd</v>
      </c>
      <c r="F6172" s="151" t="str">
        <f>INDEX(Variables[Variable],MATCH(Systematic[[#This Row],[VariableIndex]],Variables[Index],0))</f>
        <v>Flux control ratio</v>
      </c>
      <c r="G6172" s="134">
        <f>Systematic[[#This Row],[Sample]]*1000000+Systematic[[#This Row],[SubSample]]*10000+Systematic[[#This Row],[VariableIndex]]</f>
        <v>16030004</v>
      </c>
      <c r="H6172" s="134">
        <f>Systematic[[#This Row],[SampleVariableLabel]]+100*Systematic[[#This Row],[State]]</f>
        <v>16031304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16</v>
      </c>
      <c r="B6173" s="1">
        <f t="shared" si="289"/>
        <v>3</v>
      </c>
      <c r="C6173" s="1">
        <f>IF(Systematic[[#This Row],[VariableIndex]]&gt;1,C6172,IF(C6172+1=StepsPerSubsample,0,C6172+1))</f>
        <v>13</v>
      </c>
      <c r="D6173" s="1">
        <f t="shared" si="290"/>
        <v>5</v>
      </c>
      <c r="E6173" s="1" t="str">
        <f>INDEX(Protocol[Mark],MATCH(C6173,Protocol[Step],0))</f>
        <v>12Azd</v>
      </c>
      <c r="F6173" s="151" t="str">
        <f>INDEX(Variables[Variable],MATCH(Systematic[[#This Row],[VariableIndex]],Variables[Index],0))</f>
        <v>Specific flux (mt)</v>
      </c>
      <c r="G6173" s="134">
        <f>Systematic[[#This Row],[Sample]]*1000000+Systematic[[#This Row],[SubSample]]*10000+Systematic[[#This Row],[VariableIndex]]</f>
        <v>16030005</v>
      </c>
      <c r="H6173" s="134">
        <f>Systematic[[#This Row],[SampleVariableLabel]]+100*Systematic[[#This Row],[State]]</f>
        <v>16031305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16</v>
      </c>
      <c r="B6174" s="1">
        <f t="shared" si="289"/>
        <v>3</v>
      </c>
      <c r="C6174" s="1">
        <f>IF(Systematic[[#This Row],[VariableIndex]]&gt;1,C6173,IF(C6173+1=StepsPerSubsample,0,C6173+1))</f>
        <v>13</v>
      </c>
      <c r="D6174" s="1">
        <f t="shared" si="290"/>
        <v>6</v>
      </c>
      <c r="E6174" s="1" t="str">
        <f>INDEX(Protocol[Mark],MATCH(C6174,Protocol[Step],0))</f>
        <v>12Azd</v>
      </c>
      <c r="F6174" s="151" t="str">
        <f>INDEX(Variables[Variable],MATCH(Systematic[[#This Row],[VariableIndex]],Variables[Index],0))</f>
        <v>FCR (mt: ROX-corr.)</v>
      </c>
      <c r="G6174" s="134">
        <f>Systematic[[#This Row],[Sample]]*1000000+Systematic[[#This Row],[SubSample]]*10000+Systematic[[#This Row],[VariableIndex]]</f>
        <v>16030006</v>
      </c>
      <c r="H6174" s="134">
        <f>Systematic[[#This Row],[SampleVariableLabel]]+100*Systematic[[#This Row],[State]]</f>
        <v>16031306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16</v>
      </c>
      <c r="B6175" s="1">
        <f t="shared" si="289"/>
        <v>3</v>
      </c>
      <c r="C6175" s="1">
        <f>IF(Systematic[[#This Row],[VariableIndex]]&gt;1,C6174,IF(C6174+1=StepsPerSubsample,0,C6174+1))</f>
        <v>13</v>
      </c>
      <c r="D6175" s="1">
        <f t="shared" si="290"/>
        <v>7</v>
      </c>
      <c r="E6175" s="1" t="str">
        <f>INDEX(Protocol[Mark],MATCH(C6175,Protocol[Step],0))</f>
        <v>12Azd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16030007</v>
      </c>
      <c r="H6175" s="134">
        <f>Systematic[[#This Row],[SampleVariableLabel]]+100*Systematic[[#This Row],[State]]</f>
        <v>16031307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16</v>
      </c>
      <c r="B6176" s="1">
        <f t="shared" si="289"/>
        <v>4</v>
      </c>
      <c r="C6176" s="1">
        <f>IF(Systematic[[#This Row],[VariableIndex]]&gt;1,C6175,IF(C6175+1=StepsPerSubsample,0,C6175+1))</f>
        <v>0</v>
      </c>
      <c r="D6176" s="1">
        <f t="shared" si="290"/>
        <v>1</v>
      </c>
      <c r="E6176" s="1" t="str">
        <f>INDEX(Protocol[Mark],MATCH(C6176,Protocol[Step],0))</f>
        <v>1ce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16040001</v>
      </c>
      <c r="H6176" s="134">
        <f>Systematic[[#This Row],[SampleVariableLabel]]+100*Systematic[[#This Row],[State]]</f>
        <v>16040001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16</v>
      </c>
      <c r="B6177" s="1">
        <f t="shared" si="289"/>
        <v>4</v>
      </c>
      <c r="C6177" s="1">
        <f>IF(Systematic[[#This Row],[VariableIndex]]&gt;1,C6176,IF(C6176+1=StepsPerSubsample,0,C6176+1))</f>
        <v>0</v>
      </c>
      <c r="D6177" s="1">
        <f t="shared" si="290"/>
        <v>2</v>
      </c>
      <c r="E6177" s="1" t="str">
        <f>INDEX(Protocol[Mark],MATCH(C6177,Protocol[Step],0))</f>
        <v>1ce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16040002</v>
      </c>
      <c r="H6177" s="134">
        <f>Systematic[[#This Row],[SampleVariableLabel]]+100*Systematic[[#This Row],[State]]</f>
        <v>16040002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16</v>
      </c>
      <c r="B6178" s="1">
        <f t="shared" si="289"/>
        <v>4</v>
      </c>
      <c r="C6178" s="1">
        <f>IF(Systematic[[#This Row],[VariableIndex]]&gt;1,C6177,IF(C6177+1=StepsPerSubsample,0,C6177+1))</f>
        <v>0</v>
      </c>
      <c r="D6178" s="1">
        <f t="shared" si="290"/>
        <v>3</v>
      </c>
      <c r="E6178" s="1" t="str">
        <f>INDEX(Protocol[Mark],MATCH(C6178,Protocol[Step],0))</f>
        <v>1ce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16040003</v>
      </c>
      <c r="H6178" s="134">
        <f>Systematic[[#This Row],[SampleVariableLabel]]+100*Systematic[[#This Row],[State]]</f>
        <v>16040003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16</v>
      </c>
      <c r="B6179" s="1">
        <f t="shared" si="289"/>
        <v>4</v>
      </c>
      <c r="C6179" s="1">
        <f>IF(Systematic[[#This Row],[VariableIndex]]&gt;1,C6178,IF(C6178+1=StepsPerSubsample,0,C6178+1))</f>
        <v>0</v>
      </c>
      <c r="D6179" s="1">
        <f t="shared" si="290"/>
        <v>4</v>
      </c>
      <c r="E6179" s="1" t="str">
        <f>INDEX(Protocol[Mark],MATCH(C6179,Protocol[Step],0))</f>
        <v>1ce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16040004</v>
      </c>
      <c r="H6179" s="134">
        <f>Systematic[[#This Row],[SampleVariableLabel]]+100*Systematic[[#This Row],[State]]</f>
        <v>16040004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16</v>
      </c>
      <c r="B6180" s="1">
        <f t="shared" si="289"/>
        <v>4</v>
      </c>
      <c r="C6180" s="1">
        <f>IF(Systematic[[#This Row],[VariableIndex]]&gt;1,C6179,IF(C6179+1=StepsPerSubsample,0,C6179+1))</f>
        <v>0</v>
      </c>
      <c r="D6180" s="1">
        <f t="shared" si="290"/>
        <v>5</v>
      </c>
      <c r="E6180" s="1" t="str">
        <f>INDEX(Protocol[Mark],MATCH(C6180,Protocol[Step],0))</f>
        <v>1ce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16040005</v>
      </c>
      <c r="H6180" s="134">
        <f>Systematic[[#This Row],[SampleVariableLabel]]+100*Systematic[[#This Row],[State]]</f>
        <v>16040005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16</v>
      </c>
      <c r="B6181" s="1">
        <f t="shared" si="289"/>
        <v>4</v>
      </c>
      <c r="C6181" s="1">
        <f>IF(Systematic[[#This Row],[VariableIndex]]&gt;1,C6180,IF(C6180+1=StepsPerSubsample,0,C6180+1))</f>
        <v>0</v>
      </c>
      <c r="D6181" s="1">
        <f t="shared" si="290"/>
        <v>6</v>
      </c>
      <c r="E6181" s="1" t="str">
        <f>INDEX(Protocol[Mark],MATCH(C6181,Protocol[Step],0))</f>
        <v>1ce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16040006</v>
      </c>
      <c r="H6181" s="134">
        <f>Systematic[[#This Row],[SampleVariableLabel]]+100*Systematic[[#This Row],[State]]</f>
        <v>16040006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16</v>
      </c>
      <c r="B6182" s="1">
        <f t="shared" si="289"/>
        <v>4</v>
      </c>
      <c r="C6182" s="1">
        <f>IF(Systematic[[#This Row],[VariableIndex]]&gt;1,C6181,IF(C6181+1=StepsPerSubsample,0,C6181+1))</f>
        <v>0</v>
      </c>
      <c r="D6182" s="1">
        <f t="shared" si="290"/>
        <v>7</v>
      </c>
      <c r="E6182" s="1" t="str">
        <f>INDEX(Protocol[Mark],MATCH(C6182,Protocol[Step],0))</f>
        <v>1ce</v>
      </c>
      <c r="F6182" s="151" t="str">
        <f>INDEX(Variables[Variable],MATCH(Systematic[[#This Row],[VariableIndex]],Variables[Index],0))</f>
        <v>FCR (mt: ROX-corr.)</v>
      </c>
      <c r="G6182" s="134">
        <f>Systematic[[#This Row],[Sample]]*1000000+Systematic[[#This Row],[SubSample]]*10000+Systematic[[#This Row],[VariableIndex]]</f>
        <v>16040007</v>
      </c>
      <c r="H6182" s="134">
        <f>Systematic[[#This Row],[SampleVariableLabel]]+100*Systematic[[#This Row],[State]]</f>
        <v>16040007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16</v>
      </c>
      <c r="B6183" s="1">
        <f t="shared" si="289"/>
        <v>4</v>
      </c>
      <c r="C6183" s="1">
        <f>IF(Systematic[[#This Row],[VariableIndex]]&gt;1,C6182,IF(C6182+1=StepsPerSubsample,0,C6182+1))</f>
        <v>1</v>
      </c>
      <c r="D6183" s="1">
        <f t="shared" si="290"/>
        <v>1</v>
      </c>
      <c r="E6183" s="1" t="str">
        <f>INDEX(Protocol[Mark],MATCH(C6183,Protocol[Step],0))</f>
        <v>2P10</v>
      </c>
      <c r="F6183" s="151" t="str">
        <f>INDEX(Variables[Variable],MATCH(Systematic[[#This Row],[VariableIndex]],Variables[Index],0))</f>
        <v>O2 concentration</v>
      </c>
      <c r="G6183" s="134">
        <f>Systematic[[#This Row],[Sample]]*1000000+Systematic[[#This Row],[SubSample]]*10000+Systematic[[#This Row],[VariableIndex]]</f>
        <v>16040001</v>
      </c>
      <c r="H6183" s="134">
        <f>Systematic[[#This Row],[SampleVariableLabel]]+100*Systematic[[#This Row],[State]]</f>
        <v>16040101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16</v>
      </c>
      <c r="B6184" s="1">
        <f t="shared" si="289"/>
        <v>4</v>
      </c>
      <c r="C6184" s="1">
        <f>IF(Systematic[[#This Row],[VariableIndex]]&gt;1,C6183,IF(C6183+1=StepsPerSubsample,0,C6183+1))</f>
        <v>1</v>
      </c>
      <c r="D6184" s="1">
        <f t="shared" si="290"/>
        <v>2</v>
      </c>
      <c r="E6184" s="1" t="str">
        <f>INDEX(Protocol[Mark],MATCH(C6184,Protocol[Step],0))</f>
        <v>2P10</v>
      </c>
      <c r="F6184" s="151" t="str">
        <f>INDEX(Variables[Variable],MATCH(Systematic[[#This Row],[VariableIndex]],Variables[Index],0))</f>
        <v>O2 flux per volume</v>
      </c>
      <c r="G6184" s="134">
        <f>Systematic[[#This Row],[Sample]]*1000000+Systematic[[#This Row],[SubSample]]*10000+Systematic[[#This Row],[VariableIndex]]</f>
        <v>16040002</v>
      </c>
      <c r="H6184" s="134">
        <f>Systematic[[#This Row],[SampleVariableLabel]]+100*Systematic[[#This Row],[State]]</f>
        <v>16040102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16</v>
      </c>
      <c r="B6185" s="1">
        <f t="shared" ref="B6185:B6248" si="292">IF(OR(C6185&gt;0,D6185&gt;1),B6184,IF(B6184=SubsamplesPerSample,1,B6184+1))</f>
        <v>4</v>
      </c>
      <c r="C6185" s="1">
        <f>IF(Systematic[[#This Row],[VariableIndex]]&gt;1,C6184,IF(C6184+1=StepsPerSubsample,0,C6184+1))</f>
        <v>1</v>
      </c>
      <c r="D6185" s="1">
        <f t="shared" si="290"/>
        <v>3</v>
      </c>
      <c r="E6185" s="1" t="str">
        <f>INDEX(Protocol[Mark],MATCH(C6185,Protocol[Step],0))</f>
        <v>2P10</v>
      </c>
      <c r="F6185" s="151" t="str">
        <f>INDEX(Variables[Variable],MATCH(Systematic[[#This Row],[VariableIndex]],Variables[Index],0))</f>
        <v>Specific flux</v>
      </c>
      <c r="G6185" s="134">
        <f>Systematic[[#This Row],[Sample]]*1000000+Systematic[[#This Row],[SubSample]]*10000+Systematic[[#This Row],[VariableIndex]]</f>
        <v>16040003</v>
      </c>
      <c r="H6185" s="134">
        <f>Systematic[[#This Row],[SampleVariableLabel]]+100*Systematic[[#This Row],[State]]</f>
        <v>16040103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16</v>
      </c>
      <c r="B6186" s="1">
        <f t="shared" si="292"/>
        <v>4</v>
      </c>
      <c r="C6186" s="1">
        <f>IF(Systematic[[#This Row],[VariableIndex]]&gt;1,C6185,IF(C6185+1=StepsPerSubsample,0,C6185+1))</f>
        <v>1</v>
      </c>
      <c r="D6186" s="1">
        <f t="shared" si="290"/>
        <v>4</v>
      </c>
      <c r="E6186" s="1" t="str">
        <f>INDEX(Protocol[Mark],MATCH(C6186,Protocol[Step],0))</f>
        <v>2P10</v>
      </c>
      <c r="F6186" s="151" t="str">
        <f>INDEX(Variables[Variable],MATCH(Systematic[[#This Row],[VariableIndex]],Variables[Index],0))</f>
        <v>Flux control ratio</v>
      </c>
      <c r="G6186" s="134">
        <f>Systematic[[#This Row],[Sample]]*1000000+Systematic[[#This Row],[SubSample]]*10000+Systematic[[#This Row],[VariableIndex]]</f>
        <v>16040004</v>
      </c>
      <c r="H6186" s="134">
        <f>Systematic[[#This Row],[SampleVariableLabel]]+100*Systematic[[#This Row],[State]]</f>
        <v>16040104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16</v>
      </c>
      <c r="B6187" s="1">
        <f t="shared" si="292"/>
        <v>4</v>
      </c>
      <c r="C6187" s="1">
        <f>IF(Systematic[[#This Row],[VariableIndex]]&gt;1,C6186,IF(C6186+1=StepsPerSubsample,0,C6186+1))</f>
        <v>1</v>
      </c>
      <c r="D6187" s="1">
        <f t="shared" si="290"/>
        <v>5</v>
      </c>
      <c r="E6187" s="1" t="str">
        <f>INDEX(Protocol[Mark],MATCH(C6187,Protocol[Step],0))</f>
        <v>2P10</v>
      </c>
      <c r="F6187" s="151" t="str">
        <f>INDEX(Variables[Variable],MATCH(Systematic[[#This Row],[VariableIndex]],Variables[Index],0))</f>
        <v>Specific flux (mt)</v>
      </c>
      <c r="G6187" s="134">
        <f>Systematic[[#This Row],[Sample]]*1000000+Systematic[[#This Row],[SubSample]]*10000+Systematic[[#This Row],[VariableIndex]]</f>
        <v>16040005</v>
      </c>
      <c r="H6187" s="134">
        <f>Systematic[[#This Row],[SampleVariableLabel]]+100*Systematic[[#This Row],[State]]</f>
        <v>16040105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16</v>
      </c>
      <c r="B6188" s="1">
        <f t="shared" si="292"/>
        <v>4</v>
      </c>
      <c r="C6188" s="1">
        <f>IF(Systematic[[#This Row],[VariableIndex]]&gt;1,C6187,IF(C6187+1=StepsPerSubsample,0,C6187+1))</f>
        <v>1</v>
      </c>
      <c r="D6188" s="1">
        <f t="shared" si="290"/>
        <v>6</v>
      </c>
      <c r="E6188" s="1" t="str">
        <f>INDEX(Protocol[Mark],MATCH(C6188,Protocol[Step],0))</f>
        <v>2P10</v>
      </c>
      <c r="F6188" s="151" t="str">
        <f>INDEX(Variables[Variable],MATCH(Systematic[[#This Row],[VariableIndex]],Variables[Index],0))</f>
        <v>FCR (mt: ROX-corr.)</v>
      </c>
      <c r="G6188" s="134">
        <f>Systematic[[#This Row],[Sample]]*1000000+Systematic[[#This Row],[SubSample]]*10000+Systematic[[#This Row],[VariableIndex]]</f>
        <v>16040006</v>
      </c>
      <c r="H6188" s="134">
        <f>Systematic[[#This Row],[SampleVariableLabel]]+100*Systematic[[#This Row],[State]]</f>
        <v>16040106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16</v>
      </c>
      <c r="B6189" s="1">
        <f t="shared" si="292"/>
        <v>4</v>
      </c>
      <c r="C6189" s="1">
        <f>IF(Systematic[[#This Row],[VariableIndex]]&gt;1,C6188,IF(C6188+1=StepsPerSubsample,0,C6188+1))</f>
        <v>1</v>
      </c>
      <c r="D6189" s="1">
        <f t="shared" si="290"/>
        <v>7</v>
      </c>
      <c r="E6189" s="1" t="str">
        <f>INDEX(Protocol[Mark],MATCH(C6189,Protocol[Step],0))</f>
        <v>2P10</v>
      </c>
      <c r="F6189" s="151" t="str">
        <f>INDEX(Variables[Variable],MATCH(Systematic[[#This Row],[VariableIndex]],Variables[Index],0))</f>
        <v>FCR (mt: ROX-corr.)</v>
      </c>
      <c r="G6189" s="134">
        <f>Systematic[[#This Row],[Sample]]*1000000+Systematic[[#This Row],[SubSample]]*10000+Systematic[[#This Row],[VariableIndex]]</f>
        <v>16040007</v>
      </c>
      <c r="H6189" s="134">
        <f>Systematic[[#This Row],[SampleVariableLabel]]+100*Systematic[[#This Row],[State]]</f>
        <v>16040107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16</v>
      </c>
      <c r="B6190" s="1">
        <f t="shared" si="292"/>
        <v>4</v>
      </c>
      <c r="C6190" s="1">
        <f>IF(Systematic[[#This Row],[VariableIndex]]&gt;1,C6189,IF(C6189+1=StepsPerSubsample,0,C6189+1))</f>
        <v>2</v>
      </c>
      <c r="D6190" s="1">
        <f t="shared" si="290"/>
        <v>1</v>
      </c>
      <c r="E6190" s="1" t="str">
        <f>INDEX(Protocol[Mark],MATCH(C6190,Protocol[Step],0))</f>
        <v>3Omy</v>
      </c>
      <c r="F6190" s="151" t="str">
        <f>INDEX(Variables[Variable],MATCH(Systematic[[#This Row],[VariableIndex]],Variables[Index],0))</f>
        <v>O2 concentration</v>
      </c>
      <c r="G6190" s="134">
        <f>Systematic[[#This Row],[Sample]]*1000000+Systematic[[#This Row],[SubSample]]*10000+Systematic[[#This Row],[VariableIndex]]</f>
        <v>16040001</v>
      </c>
      <c r="H6190" s="134">
        <f>Systematic[[#This Row],[SampleVariableLabel]]+100*Systematic[[#This Row],[State]]</f>
        <v>16040201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16</v>
      </c>
      <c r="B6191" s="1">
        <f t="shared" si="292"/>
        <v>4</v>
      </c>
      <c r="C6191" s="1">
        <f>IF(Systematic[[#This Row],[VariableIndex]]&gt;1,C6190,IF(C6190+1=StepsPerSubsample,0,C6190+1))</f>
        <v>2</v>
      </c>
      <c r="D6191" s="1">
        <f t="shared" si="290"/>
        <v>2</v>
      </c>
      <c r="E6191" s="1" t="str">
        <f>INDEX(Protocol[Mark],MATCH(C6191,Protocol[Step],0))</f>
        <v>3Omy</v>
      </c>
      <c r="F6191" s="151" t="str">
        <f>INDEX(Variables[Variable],MATCH(Systematic[[#This Row],[VariableIndex]],Variables[Index],0))</f>
        <v>O2 flux per volume</v>
      </c>
      <c r="G6191" s="134">
        <f>Systematic[[#This Row],[Sample]]*1000000+Systematic[[#This Row],[SubSample]]*10000+Systematic[[#This Row],[VariableIndex]]</f>
        <v>16040002</v>
      </c>
      <c r="H6191" s="134">
        <f>Systematic[[#This Row],[SampleVariableLabel]]+100*Systematic[[#This Row],[State]]</f>
        <v>16040202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16</v>
      </c>
      <c r="B6192" s="1">
        <f t="shared" si="292"/>
        <v>4</v>
      </c>
      <c r="C6192" s="1">
        <f>IF(Systematic[[#This Row],[VariableIndex]]&gt;1,C6191,IF(C6191+1=StepsPerSubsample,0,C6191+1))</f>
        <v>2</v>
      </c>
      <c r="D6192" s="1">
        <f t="shared" si="290"/>
        <v>3</v>
      </c>
      <c r="E6192" s="1" t="str">
        <f>INDEX(Protocol[Mark],MATCH(C6192,Protocol[Step],0))</f>
        <v>3Omy</v>
      </c>
      <c r="F6192" s="151" t="str">
        <f>INDEX(Variables[Variable],MATCH(Systematic[[#This Row],[VariableIndex]],Variables[Index],0))</f>
        <v>Specific flux</v>
      </c>
      <c r="G6192" s="134">
        <f>Systematic[[#This Row],[Sample]]*1000000+Systematic[[#This Row],[SubSample]]*10000+Systematic[[#This Row],[VariableIndex]]</f>
        <v>16040003</v>
      </c>
      <c r="H6192" s="134">
        <f>Systematic[[#This Row],[SampleVariableLabel]]+100*Systematic[[#This Row],[State]]</f>
        <v>16040203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16</v>
      </c>
      <c r="B6193" s="1">
        <f t="shared" si="292"/>
        <v>4</v>
      </c>
      <c r="C6193" s="1">
        <f>IF(Systematic[[#This Row],[VariableIndex]]&gt;1,C6192,IF(C6192+1=StepsPerSubsample,0,C6192+1))</f>
        <v>2</v>
      </c>
      <c r="D6193" s="1">
        <f t="shared" si="290"/>
        <v>4</v>
      </c>
      <c r="E6193" s="1" t="str">
        <f>INDEX(Protocol[Mark],MATCH(C6193,Protocol[Step],0))</f>
        <v>3Omy</v>
      </c>
      <c r="F6193" s="151" t="str">
        <f>INDEX(Variables[Variable],MATCH(Systematic[[#This Row],[VariableIndex]],Variables[Index],0))</f>
        <v>Flux control ratio</v>
      </c>
      <c r="G6193" s="134">
        <f>Systematic[[#This Row],[Sample]]*1000000+Systematic[[#This Row],[SubSample]]*10000+Systematic[[#This Row],[VariableIndex]]</f>
        <v>16040004</v>
      </c>
      <c r="H6193" s="134">
        <f>Systematic[[#This Row],[SampleVariableLabel]]+100*Systematic[[#This Row],[State]]</f>
        <v>16040204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16</v>
      </c>
      <c r="B6194" s="1">
        <f t="shared" si="292"/>
        <v>4</v>
      </c>
      <c r="C6194" s="1">
        <f>IF(Systematic[[#This Row],[VariableIndex]]&gt;1,C6193,IF(C6193+1=StepsPerSubsample,0,C6193+1))</f>
        <v>2</v>
      </c>
      <c r="D6194" s="1">
        <f t="shared" si="290"/>
        <v>5</v>
      </c>
      <c r="E6194" s="1" t="str">
        <f>INDEX(Protocol[Mark],MATCH(C6194,Protocol[Step],0))</f>
        <v>3Omy</v>
      </c>
      <c r="F6194" s="151" t="str">
        <f>INDEX(Variables[Variable],MATCH(Systematic[[#This Row],[VariableIndex]],Variables[Index],0))</f>
        <v>Specific flux (mt)</v>
      </c>
      <c r="G6194" s="134">
        <f>Systematic[[#This Row],[Sample]]*1000000+Systematic[[#This Row],[SubSample]]*10000+Systematic[[#This Row],[VariableIndex]]</f>
        <v>16040005</v>
      </c>
      <c r="H6194" s="134">
        <f>Systematic[[#This Row],[SampleVariableLabel]]+100*Systematic[[#This Row],[State]]</f>
        <v>16040205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16</v>
      </c>
      <c r="B6195" s="1">
        <f t="shared" si="292"/>
        <v>4</v>
      </c>
      <c r="C6195" s="1">
        <f>IF(Systematic[[#This Row],[VariableIndex]]&gt;1,C6194,IF(C6194+1=StepsPerSubsample,0,C6194+1))</f>
        <v>2</v>
      </c>
      <c r="D6195" s="1">
        <f t="shared" si="290"/>
        <v>6</v>
      </c>
      <c r="E6195" s="1" t="str">
        <f>INDEX(Protocol[Mark],MATCH(C6195,Protocol[Step],0))</f>
        <v>3Omy</v>
      </c>
      <c r="F6195" s="151" t="str">
        <f>INDEX(Variables[Variable],MATCH(Systematic[[#This Row],[VariableIndex]],Variables[Index],0))</f>
        <v>FCR (mt: ROX-corr.)</v>
      </c>
      <c r="G6195" s="134">
        <f>Systematic[[#This Row],[Sample]]*1000000+Systematic[[#This Row],[SubSample]]*10000+Systematic[[#This Row],[VariableIndex]]</f>
        <v>16040006</v>
      </c>
      <c r="H6195" s="134">
        <f>Systematic[[#This Row],[SampleVariableLabel]]+100*Systematic[[#This Row],[State]]</f>
        <v>16040206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16</v>
      </c>
      <c r="B6196" s="1">
        <f t="shared" si="292"/>
        <v>4</v>
      </c>
      <c r="C6196" s="1">
        <f>IF(Systematic[[#This Row],[VariableIndex]]&gt;1,C6195,IF(C6195+1=StepsPerSubsample,0,C6195+1))</f>
        <v>2</v>
      </c>
      <c r="D6196" s="1">
        <f t="shared" si="290"/>
        <v>7</v>
      </c>
      <c r="E6196" s="1" t="str">
        <f>INDEX(Protocol[Mark],MATCH(C6196,Protocol[Step],0))</f>
        <v>3Omy</v>
      </c>
      <c r="F6196" s="151" t="str">
        <f>INDEX(Variables[Variable],MATCH(Systematic[[#This Row],[VariableIndex]],Variables[Index],0))</f>
        <v>FCR (mt: ROX-corr.)</v>
      </c>
      <c r="G6196" s="134">
        <f>Systematic[[#This Row],[Sample]]*1000000+Systematic[[#This Row],[SubSample]]*10000+Systematic[[#This Row],[VariableIndex]]</f>
        <v>16040007</v>
      </c>
      <c r="H6196" s="134">
        <f>Systematic[[#This Row],[SampleVariableLabel]]+100*Systematic[[#This Row],[State]]</f>
        <v>16040207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16</v>
      </c>
      <c r="B6197" s="1">
        <f t="shared" si="292"/>
        <v>4</v>
      </c>
      <c r="C6197" s="1">
        <f>IF(Systematic[[#This Row],[VariableIndex]]&gt;1,C6196,IF(C6196+1=StepsPerSubsample,0,C6196+1))</f>
        <v>3</v>
      </c>
      <c r="D6197" s="1">
        <f t="shared" si="290"/>
        <v>1</v>
      </c>
      <c r="E6197" s="1" t="str">
        <f>INDEX(Protocol[Mark],MATCH(C6197,Protocol[Step],0))</f>
        <v>4U</v>
      </c>
      <c r="F6197" s="151" t="str">
        <f>INDEX(Variables[Variable],MATCH(Systematic[[#This Row],[VariableIndex]],Variables[Index],0))</f>
        <v>O2 concentration</v>
      </c>
      <c r="G6197" s="134">
        <f>Systematic[[#This Row],[Sample]]*1000000+Systematic[[#This Row],[SubSample]]*10000+Systematic[[#This Row],[VariableIndex]]</f>
        <v>16040001</v>
      </c>
      <c r="H6197" s="134">
        <f>Systematic[[#This Row],[SampleVariableLabel]]+100*Systematic[[#This Row],[State]]</f>
        <v>16040301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16</v>
      </c>
      <c r="B6198" s="1">
        <f t="shared" si="292"/>
        <v>4</v>
      </c>
      <c r="C6198" s="1">
        <f>IF(Systematic[[#This Row],[VariableIndex]]&gt;1,C6197,IF(C6197+1=StepsPerSubsample,0,C6197+1))</f>
        <v>3</v>
      </c>
      <c r="D6198" s="1">
        <f t="shared" si="290"/>
        <v>2</v>
      </c>
      <c r="E6198" s="1" t="str">
        <f>INDEX(Protocol[Mark],MATCH(C6198,Protocol[Step],0))</f>
        <v>4U</v>
      </c>
      <c r="F6198" s="151" t="str">
        <f>INDEX(Variables[Variable],MATCH(Systematic[[#This Row],[VariableIndex]],Variables[Index],0))</f>
        <v>O2 flux per volume</v>
      </c>
      <c r="G6198" s="134">
        <f>Systematic[[#This Row],[Sample]]*1000000+Systematic[[#This Row],[SubSample]]*10000+Systematic[[#This Row],[VariableIndex]]</f>
        <v>16040002</v>
      </c>
      <c r="H6198" s="134">
        <f>Systematic[[#This Row],[SampleVariableLabel]]+100*Systematic[[#This Row],[State]]</f>
        <v>16040302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16</v>
      </c>
      <c r="B6199" s="1">
        <f t="shared" si="292"/>
        <v>4</v>
      </c>
      <c r="C6199" s="1">
        <f>IF(Systematic[[#This Row],[VariableIndex]]&gt;1,C6198,IF(C6198+1=StepsPerSubsample,0,C6198+1))</f>
        <v>3</v>
      </c>
      <c r="D6199" s="1">
        <f t="shared" si="290"/>
        <v>3</v>
      </c>
      <c r="E6199" s="1" t="str">
        <f>INDEX(Protocol[Mark],MATCH(C6199,Protocol[Step],0))</f>
        <v>4U</v>
      </c>
      <c r="F6199" s="151" t="str">
        <f>INDEX(Variables[Variable],MATCH(Systematic[[#This Row],[VariableIndex]],Variables[Index],0))</f>
        <v>Specific flux</v>
      </c>
      <c r="G6199" s="134">
        <f>Systematic[[#This Row],[Sample]]*1000000+Systematic[[#This Row],[SubSample]]*10000+Systematic[[#This Row],[VariableIndex]]</f>
        <v>16040003</v>
      </c>
      <c r="H6199" s="134">
        <f>Systematic[[#This Row],[SampleVariableLabel]]+100*Systematic[[#This Row],[State]]</f>
        <v>16040303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16</v>
      </c>
      <c r="B6200" s="1">
        <f t="shared" si="292"/>
        <v>4</v>
      </c>
      <c r="C6200" s="1">
        <f>IF(Systematic[[#This Row],[VariableIndex]]&gt;1,C6199,IF(C6199+1=StepsPerSubsample,0,C6199+1))</f>
        <v>3</v>
      </c>
      <c r="D6200" s="1">
        <f t="shared" si="290"/>
        <v>4</v>
      </c>
      <c r="E6200" s="1" t="str">
        <f>INDEX(Protocol[Mark],MATCH(C6200,Protocol[Step],0))</f>
        <v>4U</v>
      </c>
      <c r="F6200" s="151" t="str">
        <f>INDEX(Variables[Variable],MATCH(Systematic[[#This Row],[VariableIndex]],Variables[Index],0))</f>
        <v>Flux control ratio</v>
      </c>
      <c r="G6200" s="134">
        <f>Systematic[[#This Row],[Sample]]*1000000+Systematic[[#This Row],[SubSample]]*10000+Systematic[[#This Row],[VariableIndex]]</f>
        <v>16040004</v>
      </c>
      <c r="H6200" s="134">
        <f>Systematic[[#This Row],[SampleVariableLabel]]+100*Systematic[[#This Row],[State]]</f>
        <v>16040304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16</v>
      </c>
      <c r="B6201" s="1">
        <f t="shared" si="292"/>
        <v>4</v>
      </c>
      <c r="C6201" s="1">
        <f>IF(Systematic[[#This Row],[VariableIndex]]&gt;1,C6200,IF(C6200+1=StepsPerSubsample,0,C6200+1))</f>
        <v>3</v>
      </c>
      <c r="D6201" s="1">
        <f t="shared" si="290"/>
        <v>5</v>
      </c>
      <c r="E6201" s="1" t="str">
        <f>INDEX(Protocol[Mark],MATCH(C6201,Protocol[Step],0))</f>
        <v>4U</v>
      </c>
      <c r="F6201" s="151" t="str">
        <f>INDEX(Variables[Variable],MATCH(Systematic[[#This Row],[VariableIndex]],Variables[Index],0))</f>
        <v>Specific flux (mt)</v>
      </c>
      <c r="G6201" s="134">
        <f>Systematic[[#This Row],[Sample]]*1000000+Systematic[[#This Row],[SubSample]]*10000+Systematic[[#This Row],[VariableIndex]]</f>
        <v>16040005</v>
      </c>
      <c r="H6201" s="134">
        <f>Systematic[[#This Row],[SampleVariableLabel]]+100*Systematic[[#This Row],[State]]</f>
        <v>16040305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16</v>
      </c>
      <c r="B6202" s="1">
        <f t="shared" si="292"/>
        <v>4</v>
      </c>
      <c r="C6202" s="1">
        <f>IF(Systematic[[#This Row],[VariableIndex]]&gt;1,C6201,IF(C6201+1=StepsPerSubsample,0,C6201+1))</f>
        <v>3</v>
      </c>
      <c r="D6202" s="1">
        <f t="shared" si="290"/>
        <v>6</v>
      </c>
      <c r="E6202" s="1" t="str">
        <f>INDEX(Protocol[Mark],MATCH(C6202,Protocol[Step],0))</f>
        <v>4U</v>
      </c>
      <c r="F6202" s="151" t="str">
        <f>INDEX(Variables[Variable],MATCH(Systematic[[#This Row],[VariableIndex]],Variables[Index],0))</f>
        <v>FCR (mt: ROX-corr.)</v>
      </c>
      <c r="G6202" s="134">
        <f>Systematic[[#This Row],[Sample]]*1000000+Systematic[[#This Row],[SubSample]]*10000+Systematic[[#This Row],[VariableIndex]]</f>
        <v>16040006</v>
      </c>
      <c r="H6202" s="134">
        <f>Systematic[[#This Row],[SampleVariableLabel]]+100*Systematic[[#This Row],[State]]</f>
        <v>16040306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16</v>
      </c>
      <c r="B6203" s="1">
        <f t="shared" si="292"/>
        <v>4</v>
      </c>
      <c r="C6203" s="1">
        <f>IF(Systematic[[#This Row],[VariableIndex]]&gt;1,C6202,IF(C6202+1=StepsPerSubsample,0,C6202+1))</f>
        <v>3</v>
      </c>
      <c r="D6203" s="1">
        <f t="shared" si="290"/>
        <v>7</v>
      </c>
      <c r="E6203" s="1" t="str">
        <f>INDEX(Protocol[Mark],MATCH(C6203,Protocol[Step],0))</f>
        <v>4U</v>
      </c>
      <c r="F6203" s="151" t="str">
        <f>INDEX(Variables[Variable],MATCH(Systematic[[#This Row],[VariableIndex]],Variables[Index],0))</f>
        <v>FCR (mt: ROX-corr.)</v>
      </c>
      <c r="G6203" s="134">
        <f>Systematic[[#This Row],[Sample]]*1000000+Systematic[[#This Row],[SubSample]]*10000+Systematic[[#This Row],[VariableIndex]]</f>
        <v>16040007</v>
      </c>
      <c r="H6203" s="134">
        <f>Systematic[[#This Row],[SampleVariableLabel]]+100*Systematic[[#This Row],[State]]</f>
        <v>16040307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16</v>
      </c>
      <c r="B6204" s="1">
        <f t="shared" si="292"/>
        <v>4</v>
      </c>
      <c r="C6204" s="1">
        <f>IF(Systematic[[#This Row],[VariableIndex]]&gt;1,C6203,IF(C6203+1=StepsPerSubsample,0,C6203+1))</f>
        <v>4</v>
      </c>
      <c r="D6204" s="1">
        <f t="shared" si="290"/>
        <v>1</v>
      </c>
      <c r="E6204" s="1" t="str">
        <f>INDEX(Protocol[Mark],MATCH(C6204,Protocol[Step],0))</f>
        <v>5Glc</v>
      </c>
      <c r="F6204" s="151" t="str">
        <f>INDEX(Variables[Variable],MATCH(Systematic[[#This Row],[VariableIndex]],Variables[Index],0))</f>
        <v>O2 concentration</v>
      </c>
      <c r="G6204" s="134">
        <f>Systematic[[#This Row],[Sample]]*1000000+Systematic[[#This Row],[SubSample]]*10000+Systematic[[#This Row],[VariableIndex]]</f>
        <v>16040001</v>
      </c>
      <c r="H6204" s="134">
        <f>Systematic[[#This Row],[SampleVariableLabel]]+100*Systematic[[#This Row],[State]]</f>
        <v>16040401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16</v>
      </c>
      <c r="B6205" s="1">
        <f t="shared" si="292"/>
        <v>4</v>
      </c>
      <c r="C6205" s="1">
        <f>IF(Systematic[[#This Row],[VariableIndex]]&gt;1,C6204,IF(C6204+1=StepsPerSubsample,0,C6204+1))</f>
        <v>4</v>
      </c>
      <c r="D6205" s="1">
        <f t="shared" si="290"/>
        <v>2</v>
      </c>
      <c r="E6205" s="1" t="str">
        <f>INDEX(Protocol[Mark],MATCH(C6205,Protocol[Step],0))</f>
        <v>5Glc</v>
      </c>
      <c r="F6205" s="151" t="str">
        <f>INDEX(Variables[Variable],MATCH(Systematic[[#This Row],[VariableIndex]],Variables[Index],0))</f>
        <v>O2 flux per volume</v>
      </c>
      <c r="G6205" s="134">
        <f>Systematic[[#This Row],[Sample]]*1000000+Systematic[[#This Row],[SubSample]]*10000+Systematic[[#This Row],[VariableIndex]]</f>
        <v>16040002</v>
      </c>
      <c r="H6205" s="134">
        <f>Systematic[[#This Row],[SampleVariableLabel]]+100*Systematic[[#This Row],[State]]</f>
        <v>16040402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16</v>
      </c>
      <c r="B6206" s="1">
        <f t="shared" si="292"/>
        <v>4</v>
      </c>
      <c r="C6206" s="1">
        <f>IF(Systematic[[#This Row],[VariableIndex]]&gt;1,C6205,IF(C6205+1=StepsPerSubsample,0,C6205+1))</f>
        <v>4</v>
      </c>
      <c r="D6206" s="1">
        <f t="shared" si="290"/>
        <v>3</v>
      </c>
      <c r="E6206" s="1" t="str">
        <f>INDEX(Protocol[Mark],MATCH(C6206,Protocol[Step],0))</f>
        <v>5Glc</v>
      </c>
      <c r="F6206" s="151" t="str">
        <f>INDEX(Variables[Variable],MATCH(Systematic[[#This Row],[VariableIndex]],Variables[Index],0))</f>
        <v>Specific flux</v>
      </c>
      <c r="G6206" s="134">
        <f>Systematic[[#This Row],[Sample]]*1000000+Systematic[[#This Row],[SubSample]]*10000+Systematic[[#This Row],[VariableIndex]]</f>
        <v>16040003</v>
      </c>
      <c r="H6206" s="134">
        <f>Systematic[[#This Row],[SampleVariableLabel]]+100*Systematic[[#This Row],[State]]</f>
        <v>16040403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16</v>
      </c>
      <c r="B6207" s="1">
        <f t="shared" si="292"/>
        <v>4</v>
      </c>
      <c r="C6207" s="1">
        <f>IF(Systematic[[#This Row],[VariableIndex]]&gt;1,C6206,IF(C6206+1=StepsPerSubsample,0,C6206+1))</f>
        <v>4</v>
      </c>
      <c r="D6207" s="1">
        <f t="shared" si="290"/>
        <v>4</v>
      </c>
      <c r="E6207" s="1" t="str">
        <f>INDEX(Protocol[Mark],MATCH(C6207,Protocol[Step],0))</f>
        <v>5Glc</v>
      </c>
      <c r="F6207" s="151" t="str">
        <f>INDEX(Variables[Variable],MATCH(Systematic[[#This Row],[VariableIndex]],Variables[Index],0))</f>
        <v>Flux control ratio</v>
      </c>
      <c r="G6207" s="134">
        <f>Systematic[[#This Row],[Sample]]*1000000+Systematic[[#This Row],[SubSample]]*10000+Systematic[[#This Row],[VariableIndex]]</f>
        <v>16040004</v>
      </c>
      <c r="H6207" s="134">
        <f>Systematic[[#This Row],[SampleVariableLabel]]+100*Systematic[[#This Row],[State]]</f>
        <v>16040404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16</v>
      </c>
      <c r="B6208" s="1">
        <f t="shared" si="292"/>
        <v>4</v>
      </c>
      <c r="C6208" s="1">
        <f>IF(Systematic[[#This Row],[VariableIndex]]&gt;1,C6207,IF(C6207+1=StepsPerSubsample,0,C6207+1))</f>
        <v>4</v>
      </c>
      <c r="D6208" s="1">
        <f t="shared" si="290"/>
        <v>5</v>
      </c>
      <c r="E6208" s="1" t="str">
        <f>INDEX(Protocol[Mark],MATCH(C6208,Protocol[Step],0))</f>
        <v>5Glc</v>
      </c>
      <c r="F6208" s="151" t="str">
        <f>INDEX(Variables[Variable],MATCH(Systematic[[#This Row],[VariableIndex]],Variables[Index],0))</f>
        <v>Specific flux (mt)</v>
      </c>
      <c r="G6208" s="134">
        <f>Systematic[[#This Row],[Sample]]*1000000+Systematic[[#This Row],[SubSample]]*10000+Systematic[[#This Row],[VariableIndex]]</f>
        <v>16040005</v>
      </c>
      <c r="H6208" s="134">
        <f>Systematic[[#This Row],[SampleVariableLabel]]+100*Systematic[[#This Row],[State]]</f>
        <v>16040405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16</v>
      </c>
      <c r="B6209" s="1">
        <f t="shared" si="292"/>
        <v>4</v>
      </c>
      <c r="C6209" s="1">
        <f>IF(Systematic[[#This Row],[VariableIndex]]&gt;1,C6208,IF(C6208+1=StepsPerSubsample,0,C6208+1))</f>
        <v>4</v>
      </c>
      <c r="D6209" s="1">
        <f t="shared" si="290"/>
        <v>6</v>
      </c>
      <c r="E6209" s="1" t="str">
        <f>INDEX(Protocol[Mark],MATCH(C6209,Protocol[Step],0))</f>
        <v>5Glc</v>
      </c>
      <c r="F6209" s="151" t="str">
        <f>INDEX(Variables[Variable],MATCH(Systematic[[#This Row],[VariableIndex]],Variables[Index],0))</f>
        <v>FCR (mt: ROX-corr.)</v>
      </c>
      <c r="G6209" s="134">
        <f>Systematic[[#This Row],[Sample]]*1000000+Systematic[[#This Row],[SubSample]]*10000+Systematic[[#This Row],[VariableIndex]]</f>
        <v>16040006</v>
      </c>
      <c r="H6209" s="134">
        <f>Systematic[[#This Row],[SampleVariableLabel]]+100*Systematic[[#This Row],[State]]</f>
        <v>16040406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16</v>
      </c>
      <c r="B6210" s="1">
        <f t="shared" si="292"/>
        <v>4</v>
      </c>
      <c r="C6210" s="1">
        <f>IF(Systematic[[#This Row],[VariableIndex]]&gt;1,C6209,IF(C6209+1=StepsPerSubsample,0,C6209+1))</f>
        <v>4</v>
      </c>
      <c r="D6210" s="1">
        <f t="shared" si="290"/>
        <v>7</v>
      </c>
      <c r="E6210" s="1" t="str">
        <f>INDEX(Protocol[Mark],MATCH(C6210,Protocol[Step],0))</f>
        <v>5Glc</v>
      </c>
      <c r="F6210" s="151" t="str">
        <f>INDEX(Variables[Variable],MATCH(Systematic[[#This Row],[VariableIndex]],Variables[Index],0))</f>
        <v>FCR (mt: ROX-corr.)</v>
      </c>
      <c r="G6210" s="134">
        <f>Systematic[[#This Row],[Sample]]*1000000+Systematic[[#This Row],[SubSample]]*10000+Systematic[[#This Row],[VariableIndex]]</f>
        <v>16040007</v>
      </c>
      <c r="H6210" s="134">
        <f>Systematic[[#This Row],[SampleVariableLabel]]+100*Systematic[[#This Row],[State]]</f>
        <v>16040407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16</v>
      </c>
      <c r="B6211" s="1">
        <f t="shared" si="292"/>
        <v>4</v>
      </c>
      <c r="C6211" s="1">
        <f>IF(Systematic[[#This Row],[VariableIndex]]&gt;1,C6210,IF(C6210+1=StepsPerSubsample,0,C6210+1))</f>
        <v>5</v>
      </c>
      <c r="D6211" s="1">
        <f t="shared" ref="D6211:D6274" si="293">IF(D6210=nVariables,1,D6210+1)</f>
        <v>1</v>
      </c>
      <c r="E6211" s="1" t="str">
        <f>INDEX(Protocol[Mark],MATCH(C6211,Protocol[Step],0))</f>
        <v>6M2</v>
      </c>
      <c r="F6211" s="151" t="str">
        <f>INDEX(Variables[Variable],MATCH(Systematic[[#This Row],[VariableIndex]],Variables[Index],0))</f>
        <v>O2 concentration</v>
      </c>
      <c r="G6211" s="134">
        <f>Systematic[[#This Row],[Sample]]*1000000+Systematic[[#This Row],[SubSample]]*10000+Systematic[[#This Row],[VariableIndex]]</f>
        <v>16040001</v>
      </c>
      <c r="H6211" s="134">
        <f>Systematic[[#This Row],[SampleVariableLabel]]+100*Systematic[[#This Row],[State]]</f>
        <v>16040501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16</v>
      </c>
      <c r="B6212" s="1">
        <f t="shared" si="292"/>
        <v>4</v>
      </c>
      <c r="C6212" s="1">
        <f>IF(Systematic[[#This Row],[VariableIndex]]&gt;1,C6211,IF(C6211+1=StepsPerSubsample,0,C6211+1))</f>
        <v>5</v>
      </c>
      <c r="D6212" s="1">
        <f t="shared" si="293"/>
        <v>2</v>
      </c>
      <c r="E6212" s="1" t="str">
        <f>INDEX(Protocol[Mark],MATCH(C6212,Protocol[Step],0))</f>
        <v>6M2</v>
      </c>
      <c r="F6212" s="151" t="str">
        <f>INDEX(Variables[Variable],MATCH(Systematic[[#This Row],[VariableIndex]],Variables[Index],0))</f>
        <v>O2 flux per volume</v>
      </c>
      <c r="G6212" s="134">
        <f>Systematic[[#This Row],[Sample]]*1000000+Systematic[[#This Row],[SubSample]]*10000+Systematic[[#This Row],[VariableIndex]]</f>
        <v>16040002</v>
      </c>
      <c r="H6212" s="134">
        <f>Systematic[[#This Row],[SampleVariableLabel]]+100*Systematic[[#This Row],[State]]</f>
        <v>16040502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16</v>
      </c>
      <c r="B6213" s="1">
        <f t="shared" si="292"/>
        <v>4</v>
      </c>
      <c r="C6213" s="1">
        <f>IF(Systematic[[#This Row],[VariableIndex]]&gt;1,C6212,IF(C6212+1=StepsPerSubsample,0,C6212+1))</f>
        <v>5</v>
      </c>
      <c r="D6213" s="1">
        <f t="shared" si="293"/>
        <v>3</v>
      </c>
      <c r="E6213" s="1" t="str">
        <f>INDEX(Protocol[Mark],MATCH(C6213,Protocol[Step],0))</f>
        <v>6M2</v>
      </c>
      <c r="F6213" s="151" t="str">
        <f>INDEX(Variables[Variable],MATCH(Systematic[[#This Row],[VariableIndex]],Variables[Index],0))</f>
        <v>Specific flux</v>
      </c>
      <c r="G6213" s="134">
        <f>Systematic[[#This Row],[Sample]]*1000000+Systematic[[#This Row],[SubSample]]*10000+Systematic[[#This Row],[VariableIndex]]</f>
        <v>16040003</v>
      </c>
      <c r="H6213" s="134">
        <f>Systematic[[#This Row],[SampleVariableLabel]]+100*Systematic[[#This Row],[State]]</f>
        <v>16040503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16</v>
      </c>
      <c r="B6214" s="1">
        <f t="shared" si="292"/>
        <v>4</v>
      </c>
      <c r="C6214" s="1">
        <f>IF(Systematic[[#This Row],[VariableIndex]]&gt;1,C6213,IF(C6213+1=StepsPerSubsample,0,C6213+1))</f>
        <v>5</v>
      </c>
      <c r="D6214" s="1">
        <f t="shared" si="293"/>
        <v>4</v>
      </c>
      <c r="E6214" s="1" t="str">
        <f>INDEX(Protocol[Mark],MATCH(C6214,Protocol[Step],0))</f>
        <v>6M2</v>
      </c>
      <c r="F6214" s="151" t="str">
        <f>INDEX(Variables[Variable],MATCH(Systematic[[#This Row],[VariableIndex]],Variables[Index],0))</f>
        <v>Flux control ratio</v>
      </c>
      <c r="G6214" s="134">
        <f>Systematic[[#This Row],[Sample]]*1000000+Systematic[[#This Row],[SubSample]]*10000+Systematic[[#This Row],[VariableIndex]]</f>
        <v>16040004</v>
      </c>
      <c r="H6214" s="134">
        <f>Systematic[[#This Row],[SampleVariableLabel]]+100*Systematic[[#This Row],[State]]</f>
        <v>16040504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16</v>
      </c>
      <c r="B6215" s="1">
        <f t="shared" si="292"/>
        <v>4</v>
      </c>
      <c r="C6215" s="1">
        <f>IF(Systematic[[#This Row],[VariableIndex]]&gt;1,C6214,IF(C6214+1=StepsPerSubsample,0,C6214+1))</f>
        <v>5</v>
      </c>
      <c r="D6215" s="1">
        <f t="shared" si="293"/>
        <v>5</v>
      </c>
      <c r="E6215" s="1" t="str">
        <f>INDEX(Protocol[Mark],MATCH(C6215,Protocol[Step],0))</f>
        <v>6M2</v>
      </c>
      <c r="F6215" s="151" t="str">
        <f>INDEX(Variables[Variable],MATCH(Systematic[[#This Row],[VariableIndex]],Variables[Index],0))</f>
        <v>Specific flux (mt)</v>
      </c>
      <c r="G6215" s="134">
        <f>Systematic[[#This Row],[Sample]]*1000000+Systematic[[#This Row],[SubSample]]*10000+Systematic[[#This Row],[VariableIndex]]</f>
        <v>16040005</v>
      </c>
      <c r="H6215" s="134">
        <f>Systematic[[#This Row],[SampleVariableLabel]]+100*Systematic[[#This Row],[State]]</f>
        <v>16040505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16</v>
      </c>
      <c r="B6216" s="1">
        <f t="shared" si="292"/>
        <v>4</v>
      </c>
      <c r="C6216" s="1">
        <f>IF(Systematic[[#This Row],[VariableIndex]]&gt;1,C6215,IF(C6215+1=StepsPerSubsample,0,C6215+1))</f>
        <v>5</v>
      </c>
      <c r="D6216" s="1">
        <f t="shared" si="293"/>
        <v>6</v>
      </c>
      <c r="E6216" s="1" t="str">
        <f>INDEX(Protocol[Mark],MATCH(C6216,Protocol[Step],0))</f>
        <v>6M2</v>
      </c>
      <c r="F6216" s="151" t="str">
        <f>INDEX(Variables[Variable],MATCH(Systematic[[#This Row],[VariableIndex]],Variables[Index],0))</f>
        <v>FCR (mt: ROX-corr.)</v>
      </c>
      <c r="G6216" s="134">
        <f>Systematic[[#This Row],[Sample]]*1000000+Systematic[[#This Row],[SubSample]]*10000+Systematic[[#This Row],[VariableIndex]]</f>
        <v>16040006</v>
      </c>
      <c r="H6216" s="134">
        <f>Systematic[[#This Row],[SampleVariableLabel]]+100*Systematic[[#This Row],[State]]</f>
        <v>16040506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16</v>
      </c>
      <c r="B6217" s="1">
        <f t="shared" si="292"/>
        <v>4</v>
      </c>
      <c r="C6217" s="1">
        <f>IF(Systematic[[#This Row],[VariableIndex]]&gt;1,C6216,IF(C6216+1=StepsPerSubsample,0,C6216+1))</f>
        <v>5</v>
      </c>
      <c r="D6217" s="1">
        <f t="shared" si="293"/>
        <v>7</v>
      </c>
      <c r="E6217" s="1" t="str">
        <f>INDEX(Protocol[Mark],MATCH(C6217,Protocol[Step],0))</f>
        <v>6M2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16040007</v>
      </c>
      <c r="H6217" s="134">
        <f>Systematic[[#This Row],[SampleVariableLabel]]+100*Systematic[[#This Row],[State]]</f>
        <v>16040507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16</v>
      </c>
      <c r="B6218" s="1">
        <f t="shared" si="292"/>
        <v>4</v>
      </c>
      <c r="C6218" s="1">
        <f>IF(Systematic[[#This Row],[VariableIndex]]&gt;1,C6217,IF(C6217+1=StepsPerSubsample,0,C6217+1))</f>
        <v>6</v>
      </c>
      <c r="D6218" s="1">
        <f t="shared" si="293"/>
        <v>1</v>
      </c>
      <c r="E6218" s="1" t="str">
        <f>INDEX(Protocol[Mark],MATCH(C6218,Protocol[Step],0))</f>
        <v>7Rot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16040001</v>
      </c>
      <c r="H6218" s="134">
        <f>Systematic[[#This Row],[SampleVariableLabel]]+100*Systematic[[#This Row],[State]]</f>
        <v>16040601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16</v>
      </c>
      <c r="B6219" s="1">
        <f t="shared" si="292"/>
        <v>4</v>
      </c>
      <c r="C6219" s="1">
        <f>IF(Systematic[[#This Row],[VariableIndex]]&gt;1,C6218,IF(C6218+1=StepsPerSubsample,0,C6218+1))</f>
        <v>6</v>
      </c>
      <c r="D6219" s="1">
        <f t="shared" si="293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16040002</v>
      </c>
      <c r="H6219" s="134">
        <f>Systematic[[#This Row],[SampleVariableLabel]]+100*Systematic[[#This Row],[State]]</f>
        <v>16040602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16</v>
      </c>
      <c r="B6220" s="1">
        <f t="shared" si="292"/>
        <v>4</v>
      </c>
      <c r="C6220" s="1">
        <f>IF(Systematic[[#This Row],[VariableIndex]]&gt;1,C6219,IF(C6219+1=StepsPerSubsample,0,C6219+1))</f>
        <v>6</v>
      </c>
      <c r="D6220" s="1">
        <f t="shared" si="293"/>
        <v>3</v>
      </c>
      <c r="E6220" s="1" t="str">
        <f>INDEX(Protocol[Mark],MATCH(C6220,Protocol[Step],0))</f>
        <v>7Rot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16040003</v>
      </c>
      <c r="H6220" s="134">
        <f>Systematic[[#This Row],[SampleVariableLabel]]+100*Systematic[[#This Row],[State]]</f>
        <v>16040603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16</v>
      </c>
      <c r="B6221" s="1">
        <f t="shared" si="292"/>
        <v>4</v>
      </c>
      <c r="C6221" s="1">
        <f>IF(Systematic[[#This Row],[VariableIndex]]&gt;1,C6220,IF(C6220+1=StepsPerSubsample,0,C6220+1))</f>
        <v>6</v>
      </c>
      <c r="D6221" s="1">
        <f t="shared" si="293"/>
        <v>4</v>
      </c>
      <c r="E6221" s="1" t="str">
        <f>INDEX(Protocol[Mark],MATCH(C6221,Protocol[Step],0))</f>
        <v>7Rot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16040004</v>
      </c>
      <c r="H6221" s="134">
        <f>Systematic[[#This Row],[SampleVariableLabel]]+100*Systematic[[#This Row],[State]]</f>
        <v>16040604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16</v>
      </c>
      <c r="B6222" s="1">
        <f t="shared" si="292"/>
        <v>4</v>
      </c>
      <c r="C6222" s="1">
        <f>IF(Systematic[[#This Row],[VariableIndex]]&gt;1,C6221,IF(C6221+1=StepsPerSubsample,0,C6221+1))</f>
        <v>6</v>
      </c>
      <c r="D6222" s="1">
        <f t="shared" si="293"/>
        <v>5</v>
      </c>
      <c r="E6222" s="1" t="str">
        <f>INDEX(Protocol[Mark],MATCH(C6222,Protocol[Step],0))</f>
        <v>7Rot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16040005</v>
      </c>
      <c r="H6222" s="134">
        <f>Systematic[[#This Row],[SampleVariableLabel]]+100*Systematic[[#This Row],[State]]</f>
        <v>16040605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16</v>
      </c>
      <c r="B6223" s="1">
        <f t="shared" si="292"/>
        <v>4</v>
      </c>
      <c r="C6223" s="1">
        <f>IF(Systematic[[#This Row],[VariableIndex]]&gt;1,C6222,IF(C6222+1=StepsPerSubsample,0,C6222+1))</f>
        <v>6</v>
      </c>
      <c r="D6223" s="1">
        <f t="shared" si="293"/>
        <v>6</v>
      </c>
      <c r="E6223" s="1" t="str">
        <f>INDEX(Protocol[Mark],MATCH(C6223,Protocol[Step],0))</f>
        <v>7Rot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16040006</v>
      </c>
      <c r="H6223" s="134">
        <f>Systematic[[#This Row],[SampleVariableLabel]]+100*Systematic[[#This Row],[State]]</f>
        <v>16040606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16</v>
      </c>
      <c r="B6224" s="1">
        <f t="shared" si="292"/>
        <v>4</v>
      </c>
      <c r="C6224" s="1">
        <f>IF(Systematic[[#This Row],[VariableIndex]]&gt;1,C6223,IF(C6223+1=StepsPerSubsample,0,C6223+1))</f>
        <v>6</v>
      </c>
      <c r="D6224" s="1">
        <f t="shared" si="293"/>
        <v>7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FCR (mt: ROX-corr.)</v>
      </c>
      <c r="G6224" s="134">
        <f>Systematic[[#This Row],[Sample]]*1000000+Systematic[[#This Row],[SubSample]]*10000+Systematic[[#This Row],[VariableIndex]]</f>
        <v>16040007</v>
      </c>
      <c r="H6224" s="134">
        <f>Systematic[[#This Row],[SampleVariableLabel]]+100*Systematic[[#This Row],[State]]</f>
        <v>16040607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16</v>
      </c>
      <c r="B6225" s="1">
        <f t="shared" si="292"/>
        <v>4</v>
      </c>
      <c r="C6225" s="1">
        <f>IF(Systematic[[#This Row],[VariableIndex]]&gt;1,C6224,IF(C6224+1=StepsPerSubsample,0,C6224+1))</f>
        <v>7</v>
      </c>
      <c r="D6225" s="1">
        <f t="shared" si="293"/>
        <v>1</v>
      </c>
      <c r="E6225" s="1" t="str">
        <f>INDEX(Protocol[Mark],MATCH(C6225,Protocol[Step],0))</f>
        <v>8S</v>
      </c>
      <c r="F6225" s="151" t="str">
        <f>INDEX(Variables[Variable],MATCH(Systematic[[#This Row],[VariableIndex]],Variables[Index],0))</f>
        <v>O2 concentration</v>
      </c>
      <c r="G6225" s="134">
        <f>Systematic[[#This Row],[Sample]]*1000000+Systematic[[#This Row],[SubSample]]*10000+Systematic[[#This Row],[VariableIndex]]</f>
        <v>16040001</v>
      </c>
      <c r="H6225" s="134">
        <f>Systematic[[#This Row],[SampleVariableLabel]]+100*Systematic[[#This Row],[State]]</f>
        <v>16040701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16</v>
      </c>
      <c r="B6226" s="1">
        <f t="shared" si="292"/>
        <v>4</v>
      </c>
      <c r="C6226" s="1">
        <f>IF(Systematic[[#This Row],[VariableIndex]]&gt;1,C6225,IF(C6225+1=StepsPerSubsample,0,C6225+1))</f>
        <v>7</v>
      </c>
      <c r="D6226" s="1">
        <f t="shared" si="293"/>
        <v>2</v>
      </c>
      <c r="E6226" s="1" t="str">
        <f>INDEX(Protocol[Mark],MATCH(C6226,Protocol[Step],0))</f>
        <v>8S</v>
      </c>
      <c r="F6226" s="151" t="str">
        <f>INDEX(Variables[Variable],MATCH(Systematic[[#This Row],[VariableIndex]],Variables[Index],0))</f>
        <v>O2 flux per volume</v>
      </c>
      <c r="G6226" s="134">
        <f>Systematic[[#This Row],[Sample]]*1000000+Systematic[[#This Row],[SubSample]]*10000+Systematic[[#This Row],[VariableIndex]]</f>
        <v>16040002</v>
      </c>
      <c r="H6226" s="134">
        <f>Systematic[[#This Row],[SampleVariableLabel]]+100*Systematic[[#This Row],[State]]</f>
        <v>16040702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16</v>
      </c>
      <c r="B6227" s="1">
        <f t="shared" si="292"/>
        <v>4</v>
      </c>
      <c r="C6227" s="1">
        <f>IF(Systematic[[#This Row],[VariableIndex]]&gt;1,C6226,IF(C6226+1=StepsPerSubsample,0,C6226+1))</f>
        <v>7</v>
      </c>
      <c r="D6227" s="1">
        <f t="shared" si="293"/>
        <v>3</v>
      </c>
      <c r="E6227" s="1" t="str">
        <f>INDEX(Protocol[Mark],MATCH(C6227,Protocol[Step],0))</f>
        <v>8S</v>
      </c>
      <c r="F6227" s="151" t="str">
        <f>INDEX(Variables[Variable],MATCH(Systematic[[#This Row],[VariableIndex]],Variables[Index],0))</f>
        <v>Specific flux</v>
      </c>
      <c r="G6227" s="134">
        <f>Systematic[[#This Row],[Sample]]*1000000+Systematic[[#This Row],[SubSample]]*10000+Systematic[[#This Row],[VariableIndex]]</f>
        <v>16040003</v>
      </c>
      <c r="H6227" s="134">
        <f>Systematic[[#This Row],[SampleVariableLabel]]+100*Systematic[[#This Row],[State]]</f>
        <v>16040703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16</v>
      </c>
      <c r="B6228" s="1">
        <f t="shared" si="292"/>
        <v>4</v>
      </c>
      <c r="C6228" s="1">
        <f>IF(Systematic[[#This Row],[VariableIndex]]&gt;1,C6227,IF(C6227+1=StepsPerSubsample,0,C6227+1))</f>
        <v>7</v>
      </c>
      <c r="D6228" s="1">
        <f t="shared" si="293"/>
        <v>4</v>
      </c>
      <c r="E6228" s="1" t="str">
        <f>INDEX(Protocol[Mark],MATCH(C6228,Protocol[Step],0))</f>
        <v>8S</v>
      </c>
      <c r="F6228" s="151" t="str">
        <f>INDEX(Variables[Variable],MATCH(Systematic[[#This Row],[VariableIndex]],Variables[Index],0))</f>
        <v>Flux control ratio</v>
      </c>
      <c r="G6228" s="134">
        <f>Systematic[[#This Row],[Sample]]*1000000+Systematic[[#This Row],[SubSample]]*10000+Systematic[[#This Row],[VariableIndex]]</f>
        <v>16040004</v>
      </c>
      <c r="H6228" s="134">
        <f>Systematic[[#This Row],[SampleVariableLabel]]+100*Systematic[[#This Row],[State]]</f>
        <v>16040704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16</v>
      </c>
      <c r="B6229" s="1">
        <f t="shared" si="292"/>
        <v>4</v>
      </c>
      <c r="C6229" s="1">
        <f>IF(Systematic[[#This Row],[VariableIndex]]&gt;1,C6228,IF(C6228+1=StepsPerSubsample,0,C6228+1))</f>
        <v>7</v>
      </c>
      <c r="D6229" s="1">
        <f t="shared" si="293"/>
        <v>5</v>
      </c>
      <c r="E6229" s="1" t="str">
        <f>INDEX(Protocol[Mark],MATCH(C6229,Protocol[Step],0))</f>
        <v>8S</v>
      </c>
      <c r="F6229" s="151" t="str">
        <f>INDEX(Variables[Variable],MATCH(Systematic[[#This Row],[VariableIndex]],Variables[Index],0))</f>
        <v>Specific flux (mt)</v>
      </c>
      <c r="G6229" s="134">
        <f>Systematic[[#This Row],[Sample]]*1000000+Systematic[[#This Row],[SubSample]]*10000+Systematic[[#This Row],[VariableIndex]]</f>
        <v>16040005</v>
      </c>
      <c r="H6229" s="134">
        <f>Systematic[[#This Row],[SampleVariableLabel]]+100*Systematic[[#This Row],[State]]</f>
        <v>16040705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16</v>
      </c>
      <c r="B6230" s="1">
        <f t="shared" si="292"/>
        <v>4</v>
      </c>
      <c r="C6230" s="1">
        <f>IF(Systematic[[#This Row],[VariableIndex]]&gt;1,C6229,IF(C6229+1=StepsPerSubsample,0,C6229+1))</f>
        <v>7</v>
      </c>
      <c r="D6230" s="1">
        <f t="shared" si="293"/>
        <v>6</v>
      </c>
      <c r="E6230" s="1" t="str">
        <f>INDEX(Protocol[Mark],MATCH(C6230,Protocol[Step],0))</f>
        <v>8S</v>
      </c>
      <c r="F6230" s="151" t="str">
        <f>INDEX(Variables[Variable],MATCH(Systematic[[#This Row],[VariableIndex]],Variables[Index],0))</f>
        <v>FCR (mt: ROX-corr.)</v>
      </c>
      <c r="G6230" s="134">
        <f>Systematic[[#This Row],[Sample]]*1000000+Systematic[[#This Row],[SubSample]]*10000+Systematic[[#This Row],[VariableIndex]]</f>
        <v>16040006</v>
      </c>
      <c r="H6230" s="134">
        <f>Systematic[[#This Row],[SampleVariableLabel]]+100*Systematic[[#This Row],[State]]</f>
        <v>16040706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16</v>
      </c>
      <c r="B6231" s="1">
        <f t="shared" si="292"/>
        <v>4</v>
      </c>
      <c r="C6231" s="1">
        <f>IF(Systematic[[#This Row],[VariableIndex]]&gt;1,C6230,IF(C6230+1=StepsPerSubsample,0,C6230+1))</f>
        <v>7</v>
      </c>
      <c r="D6231" s="1">
        <f t="shared" si="293"/>
        <v>7</v>
      </c>
      <c r="E6231" s="1" t="str">
        <f>INDEX(Protocol[Mark],MATCH(C6231,Protocol[Step],0))</f>
        <v>8S</v>
      </c>
      <c r="F6231" s="151" t="str">
        <f>INDEX(Variables[Variable],MATCH(Systematic[[#This Row],[VariableIndex]],Variables[Index],0))</f>
        <v>FCR (mt: ROX-corr.)</v>
      </c>
      <c r="G6231" s="134">
        <f>Systematic[[#This Row],[Sample]]*1000000+Systematic[[#This Row],[SubSample]]*10000+Systematic[[#This Row],[VariableIndex]]</f>
        <v>16040007</v>
      </c>
      <c r="H6231" s="134">
        <f>Systematic[[#This Row],[SampleVariableLabel]]+100*Systematic[[#This Row],[State]]</f>
        <v>16040707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16</v>
      </c>
      <c r="B6232" s="1">
        <f t="shared" si="292"/>
        <v>4</v>
      </c>
      <c r="C6232" s="1">
        <f>IF(Systematic[[#This Row],[VariableIndex]]&gt;1,C6231,IF(C6231+1=StepsPerSubsample,0,C6231+1))</f>
        <v>8</v>
      </c>
      <c r="D6232" s="1">
        <f t="shared" si="293"/>
        <v>1</v>
      </c>
      <c r="E6232" s="1" t="str">
        <f>INDEX(Protocol[Mark],MATCH(C6232,Protocol[Step],0))</f>
        <v>9Dig</v>
      </c>
      <c r="F6232" s="151" t="str">
        <f>INDEX(Variables[Variable],MATCH(Systematic[[#This Row],[VariableIndex]],Variables[Index],0))</f>
        <v>O2 concentration</v>
      </c>
      <c r="G6232" s="134">
        <f>Systematic[[#This Row],[Sample]]*1000000+Systematic[[#This Row],[SubSample]]*10000+Systematic[[#This Row],[VariableIndex]]</f>
        <v>16040001</v>
      </c>
      <c r="H6232" s="134">
        <f>Systematic[[#This Row],[SampleVariableLabel]]+100*Systematic[[#This Row],[State]]</f>
        <v>16040801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16</v>
      </c>
      <c r="B6233" s="1">
        <f t="shared" si="292"/>
        <v>4</v>
      </c>
      <c r="C6233" s="1">
        <f>IF(Systematic[[#This Row],[VariableIndex]]&gt;1,C6232,IF(C6232+1=StepsPerSubsample,0,C6232+1))</f>
        <v>8</v>
      </c>
      <c r="D6233" s="1">
        <f t="shared" si="293"/>
        <v>2</v>
      </c>
      <c r="E6233" s="1" t="str">
        <f>INDEX(Protocol[Mark],MATCH(C6233,Protocol[Step],0))</f>
        <v>9Dig</v>
      </c>
      <c r="F6233" s="151" t="str">
        <f>INDEX(Variables[Variable],MATCH(Systematic[[#This Row],[VariableIndex]],Variables[Index],0))</f>
        <v>O2 flux per volume</v>
      </c>
      <c r="G6233" s="134">
        <f>Systematic[[#This Row],[Sample]]*1000000+Systematic[[#This Row],[SubSample]]*10000+Systematic[[#This Row],[VariableIndex]]</f>
        <v>16040002</v>
      </c>
      <c r="H6233" s="134">
        <f>Systematic[[#This Row],[SampleVariableLabel]]+100*Systematic[[#This Row],[State]]</f>
        <v>16040802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16</v>
      </c>
      <c r="B6234" s="1">
        <f t="shared" si="292"/>
        <v>4</v>
      </c>
      <c r="C6234" s="1">
        <f>IF(Systematic[[#This Row],[VariableIndex]]&gt;1,C6233,IF(C6233+1=StepsPerSubsample,0,C6233+1))</f>
        <v>8</v>
      </c>
      <c r="D6234" s="1">
        <f t="shared" si="293"/>
        <v>3</v>
      </c>
      <c r="E6234" s="1" t="str">
        <f>INDEX(Protocol[Mark],MATCH(C6234,Protocol[Step],0))</f>
        <v>9Dig</v>
      </c>
      <c r="F6234" s="151" t="str">
        <f>INDEX(Variables[Variable],MATCH(Systematic[[#This Row],[VariableIndex]],Variables[Index],0))</f>
        <v>Specific flux</v>
      </c>
      <c r="G6234" s="134">
        <f>Systematic[[#This Row],[Sample]]*1000000+Systematic[[#This Row],[SubSample]]*10000+Systematic[[#This Row],[VariableIndex]]</f>
        <v>16040003</v>
      </c>
      <c r="H6234" s="134">
        <f>Systematic[[#This Row],[SampleVariableLabel]]+100*Systematic[[#This Row],[State]]</f>
        <v>16040803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16</v>
      </c>
      <c r="B6235" s="1">
        <f t="shared" si="292"/>
        <v>4</v>
      </c>
      <c r="C6235" s="1">
        <f>IF(Systematic[[#This Row],[VariableIndex]]&gt;1,C6234,IF(C6234+1=StepsPerSubsample,0,C6234+1))</f>
        <v>8</v>
      </c>
      <c r="D6235" s="1">
        <f t="shared" si="293"/>
        <v>4</v>
      </c>
      <c r="E6235" s="1" t="str">
        <f>INDEX(Protocol[Mark],MATCH(C6235,Protocol[Step],0))</f>
        <v>9Dig</v>
      </c>
      <c r="F6235" s="151" t="str">
        <f>INDEX(Variables[Variable],MATCH(Systematic[[#This Row],[VariableIndex]],Variables[Index],0))</f>
        <v>Flux control ratio</v>
      </c>
      <c r="G6235" s="134">
        <f>Systematic[[#This Row],[Sample]]*1000000+Systematic[[#This Row],[SubSample]]*10000+Systematic[[#This Row],[VariableIndex]]</f>
        <v>16040004</v>
      </c>
      <c r="H6235" s="134">
        <f>Systematic[[#This Row],[SampleVariableLabel]]+100*Systematic[[#This Row],[State]]</f>
        <v>16040804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16</v>
      </c>
      <c r="B6236" s="1">
        <f t="shared" si="292"/>
        <v>4</v>
      </c>
      <c r="C6236" s="1">
        <f>IF(Systematic[[#This Row],[VariableIndex]]&gt;1,C6235,IF(C6235+1=StepsPerSubsample,0,C6235+1))</f>
        <v>8</v>
      </c>
      <c r="D6236" s="1">
        <f t="shared" si="293"/>
        <v>5</v>
      </c>
      <c r="E6236" s="1" t="str">
        <f>INDEX(Protocol[Mark],MATCH(C6236,Protocol[Step],0))</f>
        <v>9Dig</v>
      </c>
      <c r="F6236" s="151" t="str">
        <f>INDEX(Variables[Variable],MATCH(Systematic[[#This Row],[VariableIndex]],Variables[Index],0))</f>
        <v>Specific flux (mt)</v>
      </c>
      <c r="G6236" s="134">
        <f>Systematic[[#This Row],[Sample]]*1000000+Systematic[[#This Row],[SubSample]]*10000+Systematic[[#This Row],[VariableIndex]]</f>
        <v>16040005</v>
      </c>
      <c r="H6236" s="134">
        <f>Systematic[[#This Row],[SampleVariableLabel]]+100*Systematic[[#This Row],[State]]</f>
        <v>16040805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16</v>
      </c>
      <c r="B6237" s="1">
        <f t="shared" si="292"/>
        <v>4</v>
      </c>
      <c r="C6237" s="1">
        <f>IF(Systematic[[#This Row],[VariableIndex]]&gt;1,C6236,IF(C6236+1=StepsPerSubsample,0,C6236+1))</f>
        <v>8</v>
      </c>
      <c r="D6237" s="1">
        <f t="shared" si="293"/>
        <v>6</v>
      </c>
      <c r="E6237" s="1" t="str">
        <f>INDEX(Protocol[Mark],MATCH(C6237,Protocol[Step],0))</f>
        <v>9Dig</v>
      </c>
      <c r="F6237" s="151" t="str">
        <f>INDEX(Variables[Variable],MATCH(Systematic[[#This Row],[VariableIndex]],Variables[Index],0))</f>
        <v>FCR (mt: ROX-corr.)</v>
      </c>
      <c r="G6237" s="134">
        <f>Systematic[[#This Row],[Sample]]*1000000+Systematic[[#This Row],[SubSample]]*10000+Systematic[[#This Row],[VariableIndex]]</f>
        <v>16040006</v>
      </c>
      <c r="H6237" s="134">
        <f>Systematic[[#This Row],[SampleVariableLabel]]+100*Systematic[[#This Row],[State]]</f>
        <v>16040806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16</v>
      </c>
      <c r="B6238" s="1">
        <f t="shared" si="292"/>
        <v>4</v>
      </c>
      <c r="C6238" s="1">
        <f>IF(Systematic[[#This Row],[VariableIndex]]&gt;1,C6237,IF(C6237+1=StepsPerSubsample,0,C6237+1))</f>
        <v>8</v>
      </c>
      <c r="D6238" s="1">
        <f t="shared" si="293"/>
        <v>7</v>
      </c>
      <c r="E6238" s="1" t="str">
        <f>INDEX(Protocol[Mark],MATCH(C6238,Protocol[Step],0))</f>
        <v>9Dig</v>
      </c>
      <c r="F6238" s="151" t="str">
        <f>INDEX(Variables[Variable],MATCH(Systematic[[#This Row],[VariableIndex]],Variables[Index],0))</f>
        <v>FCR (mt: ROX-corr.)</v>
      </c>
      <c r="G6238" s="134">
        <f>Systematic[[#This Row],[Sample]]*1000000+Systematic[[#This Row],[SubSample]]*10000+Systematic[[#This Row],[VariableIndex]]</f>
        <v>16040007</v>
      </c>
      <c r="H6238" s="134">
        <f>Systematic[[#This Row],[SampleVariableLabel]]+100*Systematic[[#This Row],[State]]</f>
        <v>16040807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16</v>
      </c>
      <c r="B6239" s="1">
        <f t="shared" si="292"/>
        <v>4</v>
      </c>
      <c r="C6239" s="1">
        <f>IF(Systematic[[#This Row],[VariableIndex]]&gt;1,C6238,IF(C6238+1=StepsPerSubsample,0,C6238+1))</f>
        <v>9</v>
      </c>
      <c r="D6239" s="1">
        <f t="shared" si="293"/>
        <v>1</v>
      </c>
      <c r="E6239" s="1" t="str">
        <f>INDEX(Protocol[Mark],MATCH(C6239,Protocol[Step],0))</f>
        <v>9U</v>
      </c>
      <c r="F6239" s="151" t="str">
        <f>INDEX(Variables[Variable],MATCH(Systematic[[#This Row],[VariableIndex]],Variables[Index],0))</f>
        <v>O2 concentration</v>
      </c>
      <c r="G6239" s="134">
        <f>Systematic[[#This Row],[Sample]]*1000000+Systematic[[#This Row],[SubSample]]*10000+Systematic[[#This Row],[VariableIndex]]</f>
        <v>16040001</v>
      </c>
      <c r="H6239" s="134">
        <f>Systematic[[#This Row],[SampleVariableLabel]]+100*Systematic[[#This Row],[State]]</f>
        <v>16040901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16</v>
      </c>
      <c r="B6240" s="1">
        <f t="shared" si="292"/>
        <v>4</v>
      </c>
      <c r="C6240" s="1">
        <f>IF(Systematic[[#This Row],[VariableIndex]]&gt;1,C6239,IF(C6239+1=StepsPerSubsample,0,C6239+1))</f>
        <v>9</v>
      </c>
      <c r="D6240" s="1">
        <f t="shared" si="293"/>
        <v>2</v>
      </c>
      <c r="E6240" s="1" t="str">
        <f>INDEX(Protocol[Mark],MATCH(C6240,Protocol[Step],0))</f>
        <v>9U</v>
      </c>
      <c r="F6240" s="151" t="str">
        <f>INDEX(Variables[Variable],MATCH(Systematic[[#This Row],[VariableIndex]],Variables[Index],0))</f>
        <v>O2 flux per volume</v>
      </c>
      <c r="G6240" s="134">
        <f>Systematic[[#This Row],[Sample]]*1000000+Systematic[[#This Row],[SubSample]]*10000+Systematic[[#This Row],[VariableIndex]]</f>
        <v>16040002</v>
      </c>
      <c r="H6240" s="134">
        <f>Systematic[[#This Row],[SampleVariableLabel]]+100*Systematic[[#This Row],[State]]</f>
        <v>16040902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16</v>
      </c>
      <c r="B6241" s="1">
        <f t="shared" si="292"/>
        <v>4</v>
      </c>
      <c r="C6241" s="1">
        <f>IF(Systematic[[#This Row],[VariableIndex]]&gt;1,C6240,IF(C6240+1=StepsPerSubsample,0,C6240+1))</f>
        <v>9</v>
      </c>
      <c r="D6241" s="1">
        <f t="shared" si="293"/>
        <v>3</v>
      </c>
      <c r="E6241" s="1" t="str">
        <f>INDEX(Protocol[Mark],MATCH(C6241,Protocol[Step],0))</f>
        <v>9U</v>
      </c>
      <c r="F6241" s="151" t="str">
        <f>INDEX(Variables[Variable],MATCH(Systematic[[#This Row],[VariableIndex]],Variables[Index],0))</f>
        <v>Specific flux</v>
      </c>
      <c r="G6241" s="134">
        <f>Systematic[[#This Row],[Sample]]*1000000+Systematic[[#This Row],[SubSample]]*10000+Systematic[[#This Row],[VariableIndex]]</f>
        <v>16040003</v>
      </c>
      <c r="H6241" s="134">
        <f>Systematic[[#This Row],[SampleVariableLabel]]+100*Systematic[[#This Row],[State]]</f>
        <v>16040903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16</v>
      </c>
      <c r="B6242" s="1">
        <f t="shared" si="292"/>
        <v>4</v>
      </c>
      <c r="C6242" s="1">
        <f>IF(Systematic[[#This Row],[VariableIndex]]&gt;1,C6241,IF(C6241+1=StepsPerSubsample,0,C6241+1))</f>
        <v>9</v>
      </c>
      <c r="D6242" s="1">
        <f t="shared" si="293"/>
        <v>4</v>
      </c>
      <c r="E6242" s="1" t="str">
        <f>INDEX(Protocol[Mark],MATCH(C6242,Protocol[Step],0))</f>
        <v>9U</v>
      </c>
      <c r="F6242" s="151" t="str">
        <f>INDEX(Variables[Variable],MATCH(Systematic[[#This Row],[VariableIndex]],Variables[Index],0))</f>
        <v>Flux control ratio</v>
      </c>
      <c r="G6242" s="134">
        <f>Systematic[[#This Row],[Sample]]*1000000+Systematic[[#This Row],[SubSample]]*10000+Systematic[[#This Row],[VariableIndex]]</f>
        <v>16040004</v>
      </c>
      <c r="H6242" s="134">
        <f>Systematic[[#This Row],[SampleVariableLabel]]+100*Systematic[[#This Row],[State]]</f>
        <v>16040904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16</v>
      </c>
      <c r="B6243" s="1">
        <f t="shared" si="292"/>
        <v>4</v>
      </c>
      <c r="C6243" s="1">
        <f>IF(Systematic[[#This Row],[VariableIndex]]&gt;1,C6242,IF(C6242+1=StepsPerSubsample,0,C6242+1))</f>
        <v>9</v>
      </c>
      <c r="D6243" s="1">
        <f t="shared" si="293"/>
        <v>5</v>
      </c>
      <c r="E6243" s="1" t="str">
        <f>INDEX(Protocol[Mark],MATCH(C6243,Protocol[Step],0))</f>
        <v>9U</v>
      </c>
      <c r="F6243" s="151" t="str">
        <f>INDEX(Variables[Variable],MATCH(Systematic[[#This Row],[VariableIndex]],Variables[Index],0))</f>
        <v>Specific flux (mt)</v>
      </c>
      <c r="G6243" s="134">
        <f>Systematic[[#This Row],[Sample]]*1000000+Systematic[[#This Row],[SubSample]]*10000+Systematic[[#This Row],[VariableIndex]]</f>
        <v>16040005</v>
      </c>
      <c r="H6243" s="134">
        <f>Systematic[[#This Row],[SampleVariableLabel]]+100*Systematic[[#This Row],[State]]</f>
        <v>16040905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16</v>
      </c>
      <c r="B6244" s="1">
        <f t="shared" si="292"/>
        <v>4</v>
      </c>
      <c r="C6244" s="1">
        <f>IF(Systematic[[#This Row],[VariableIndex]]&gt;1,C6243,IF(C6243+1=StepsPerSubsample,0,C6243+1))</f>
        <v>9</v>
      </c>
      <c r="D6244" s="1">
        <f t="shared" si="293"/>
        <v>6</v>
      </c>
      <c r="E6244" s="1" t="str">
        <f>INDEX(Protocol[Mark],MATCH(C6244,Protocol[Step],0))</f>
        <v>9U</v>
      </c>
      <c r="F6244" s="151" t="str">
        <f>INDEX(Variables[Variable],MATCH(Systematic[[#This Row],[VariableIndex]],Variables[Index],0))</f>
        <v>FCR (mt: ROX-corr.)</v>
      </c>
      <c r="G6244" s="134">
        <f>Systematic[[#This Row],[Sample]]*1000000+Systematic[[#This Row],[SubSample]]*10000+Systematic[[#This Row],[VariableIndex]]</f>
        <v>16040006</v>
      </c>
      <c r="H6244" s="134">
        <f>Systematic[[#This Row],[SampleVariableLabel]]+100*Systematic[[#This Row],[State]]</f>
        <v>16040906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16</v>
      </c>
      <c r="B6245" s="1">
        <f t="shared" si="292"/>
        <v>4</v>
      </c>
      <c r="C6245" s="1">
        <f>IF(Systematic[[#This Row],[VariableIndex]]&gt;1,C6244,IF(C6244+1=StepsPerSubsample,0,C6244+1))</f>
        <v>9</v>
      </c>
      <c r="D6245" s="1">
        <f t="shared" si="293"/>
        <v>7</v>
      </c>
      <c r="E6245" s="1" t="str">
        <f>INDEX(Protocol[Mark],MATCH(C6245,Protocol[Step],0))</f>
        <v>9U</v>
      </c>
      <c r="F6245" s="151" t="str">
        <f>INDEX(Variables[Variable],MATCH(Systematic[[#This Row],[VariableIndex]],Variables[Index],0))</f>
        <v>FCR (mt: ROX-corr.)</v>
      </c>
      <c r="G6245" s="134">
        <f>Systematic[[#This Row],[Sample]]*1000000+Systematic[[#This Row],[SubSample]]*10000+Systematic[[#This Row],[VariableIndex]]</f>
        <v>16040007</v>
      </c>
      <c r="H6245" s="134">
        <f>Systematic[[#This Row],[SampleVariableLabel]]+100*Systematic[[#This Row],[State]]</f>
        <v>16040907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16</v>
      </c>
      <c r="B6246" s="1">
        <f t="shared" si="292"/>
        <v>4</v>
      </c>
      <c r="C6246" s="1">
        <f>IF(Systematic[[#This Row],[VariableIndex]]&gt;1,C6245,IF(C6245+1=StepsPerSubsample,0,C6245+1))</f>
        <v>10</v>
      </c>
      <c r="D6246" s="1">
        <f t="shared" si="293"/>
        <v>1</v>
      </c>
      <c r="E6246" s="1" t="str">
        <f>INDEX(Protocol[Mark],MATCH(C6246,Protocol[Step],0))</f>
        <v>9c</v>
      </c>
      <c r="F6246" s="151" t="str">
        <f>INDEX(Variables[Variable],MATCH(Systematic[[#This Row],[VariableIndex]],Variables[Index],0))</f>
        <v>O2 concentration</v>
      </c>
      <c r="G6246" s="134">
        <f>Systematic[[#This Row],[Sample]]*1000000+Systematic[[#This Row],[SubSample]]*10000+Systematic[[#This Row],[VariableIndex]]</f>
        <v>16040001</v>
      </c>
      <c r="H6246" s="134">
        <f>Systematic[[#This Row],[SampleVariableLabel]]+100*Systematic[[#This Row],[State]]</f>
        <v>16041001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16</v>
      </c>
      <c r="B6247" s="1">
        <f t="shared" si="292"/>
        <v>4</v>
      </c>
      <c r="C6247" s="1">
        <f>IF(Systematic[[#This Row],[VariableIndex]]&gt;1,C6246,IF(C6246+1=StepsPerSubsample,0,C6246+1))</f>
        <v>10</v>
      </c>
      <c r="D6247" s="1">
        <f t="shared" si="293"/>
        <v>2</v>
      </c>
      <c r="E6247" s="1" t="str">
        <f>INDEX(Protocol[Mark],MATCH(C6247,Protocol[Step],0))</f>
        <v>9c</v>
      </c>
      <c r="F6247" s="151" t="str">
        <f>INDEX(Variables[Variable],MATCH(Systematic[[#This Row],[VariableIndex]],Variables[Index],0))</f>
        <v>O2 flux per volume</v>
      </c>
      <c r="G6247" s="134">
        <f>Systematic[[#This Row],[Sample]]*1000000+Systematic[[#This Row],[SubSample]]*10000+Systematic[[#This Row],[VariableIndex]]</f>
        <v>16040002</v>
      </c>
      <c r="H6247" s="134">
        <f>Systematic[[#This Row],[SampleVariableLabel]]+100*Systematic[[#This Row],[State]]</f>
        <v>16041002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16</v>
      </c>
      <c r="B6248" s="1">
        <f t="shared" si="292"/>
        <v>4</v>
      </c>
      <c r="C6248" s="1">
        <f>IF(Systematic[[#This Row],[VariableIndex]]&gt;1,C6247,IF(C6247+1=StepsPerSubsample,0,C6247+1))</f>
        <v>10</v>
      </c>
      <c r="D6248" s="1">
        <f t="shared" si="293"/>
        <v>3</v>
      </c>
      <c r="E6248" s="1" t="str">
        <f>INDEX(Protocol[Mark],MATCH(C6248,Protocol[Step],0))</f>
        <v>9c</v>
      </c>
      <c r="F6248" s="151" t="str">
        <f>INDEX(Variables[Variable],MATCH(Systematic[[#This Row],[VariableIndex]],Variables[Index],0))</f>
        <v>Specific flux</v>
      </c>
      <c r="G6248" s="134">
        <f>Systematic[[#This Row],[Sample]]*1000000+Systematic[[#This Row],[SubSample]]*10000+Systematic[[#This Row],[VariableIndex]]</f>
        <v>16040003</v>
      </c>
      <c r="H6248" s="134">
        <f>Systematic[[#This Row],[SampleVariableLabel]]+100*Systematic[[#This Row],[State]]</f>
        <v>16041003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16</v>
      </c>
      <c r="B6249" s="1">
        <f t="shared" ref="B6249:B6312" si="295">IF(OR(C6249&gt;0,D6249&gt;1),B6248,IF(B6248=SubsamplesPerSample,1,B6248+1))</f>
        <v>4</v>
      </c>
      <c r="C6249" s="1">
        <f>IF(Systematic[[#This Row],[VariableIndex]]&gt;1,C6248,IF(C6248+1=StepsPerSubsample,0,C6248+1))</f>
        <v>10</v>
      </c>
      <c r="D6249" s="1">
        <f t="shared" si="293"/>
        <v>4</v>
      </c>
      <c r="E6249" s="1" t="str">
        <f>INDEX(Protocol[Mark],MATCH(C6249,Protocol[Step],0))</f>
        <v>9c</v>
      </c>
      <c r="F6249" s="151" t="str">
        <f>INDEX(Variables[Variable],MATCH(Systematic[[#This Row],[VariableIndex]],Variables[Index],0))</f>
        <v>Flux control ratio</v>
      </c>
      <c r="G6249" s="134">
        <f>Systematic[[#This Row],[Sample]]*1000000+Systematic[[#This Row],[SubSample]]*10000+Systematic[[#This Row],[VariableIndex]]</f>
        <v>16040004</v>
      </c>
      <c r="H6249" s="134">
        <f>Systematic[[#This Row],[SampleVariableLabel]]+100*Systematic[[#This Row],[State]]</f>
        <v>16041004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16</v>
      </c>
      <c r="B6250" s="1">
        <f t="shared" si="295"/>
        <v>4</v>
      </c>
      <c r="C6250" s="1">
        <f>IF(Systematic[[#This Row],[VariableIndex]]&gt;1,C6249,IF(C6249+1=StepsPerSubsample,0,C6249+1))</f>
        <v>10</v>
      </c>
      <c r="D6250" s="1">
        <f t="shared" si="293"/>
        <v>5</v>
      </c>
      <c r="E6250" s="1" t="str">
        <f>INDEX(Protocol[Mark],MATCH(C6250,Protocol[Step],0))</f>
        <v>9c</v>
      </c>
      <c r="F6250" s="151" t="str">
        <f>INDEX(Variables[Variable],MATCH(Systematic[[#This Row],[VariableIndex]],Variables[Index],0))</f>
        <v>Specific flux (mt)</v>
      </c>
      <c r="G6250" s="134">
        <f>Systematic[[#This Row],[Sample]]*1000000+Systematic[[#This Row],[SubSample]]*10000+Systematic[[#This Row],[VariableIndex]]</f>
        <v>16040005</v>
      </c>
      <c r="H6250" s="134">
        <f>Systematic[[#This Row],[SampleVariableLabel]]+100*Systematic[[#This Row],[State]]</f>
        <v>16041005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16</v>
      </c>
      <c r="B6251" s="1">
        <f t="shared" si="295"/>
        <v>4</v>
      </c>
      <c r="C6251" s="1">
        <f>IF(Systematic[[#This Row],[VariableIndex]]&gt;1,C6250,IF(C6250+1=StepsPerSubsample,0,C6250+1))</f>
        <v>10</v>
      </c>
      <c r="D6251" s="1">
        <f t="shared" si="293"/>
        <v>6</v>
      </c>
      <c r="E6251" s="1" t="str">
        <f>INDEX(Protocol[Mark],MATCH(C6251,Protocol[Step],0))</f>
        <v>9c</v>
      </c>
      <c r="F6251" s="151" t="str">
        <f>INDEX(Variables[Variable],MATCH(Systematic[[#This Row],[VariableIndex]],Variables[Index],0))</f>
        <v>FCR (mt: ROX-corr.)</v>
      </c>
      <c r="G6251" s="134">
        <f>Systematic[[#This Row],[Sample]]*1000000+Systematic[[#This Row],[SubSample]]*10000+Systematic[[#This Row],[VariableIndex]]</f>
        <v>16040006</v>
      </c>
      <c r="H6251" s="134">
        <f>Systematic[[#This Row],[SampleVariableLabel]]+100*Systematic[[#This Row],[State]]</f>
        <v>16041006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16</v>
      </c>
      <c r="B6252" s="1">
        <f t="shared" si="295"/>
        <v>4</v>
      </c>
      <c r="C6252" s="1">
        <f>IF(Systematic[[#This Row],[VariableIndex]]&gt;1,C6251,IF(C6251+1=StepsPerSubsample,0,C6251+1))</f>
        <v>10</v>
      </c>
      <c r="D6252" s="1">
        <f t="shared" si="293"/>
        <v>7</v>
      </c>
      <c r="E6252" s="1" t="str">
        <f>INDEX(Protocol[Mark],MATCH(C6252,Protocol[Step],0))</f>
        <v>9c</v>
      </c>
      <c r="F6252" s="151" t="str">
        <f>INDEX(Variables[Variable],MATCH(Systematic[[#This Row],[VariableIndex]],Variables[Index],0))</f>
        <v>FCR (mt: ROX-corr.)</v>
      </c>
      <c r="G6252" s="134">
        <f>Systematic[[#This Row],[Sample]]*1000000+Systematic[[#This Row],[SubSample]]*10000+Systematic[[#This Row],[VariableIndex]]</f>
        <v>16040007</v>
      </c>
      <c r="H6252" s="134">
        <f>Systematic[[#This Row],[SampleVariableLabel]]+100*Systematic[[#This Row],[State]]</f>
        <v>16041007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16</v>
      </c>
      <c r="B6253" s="1">
        <f t="shared" si="295"/>
        <v>4</v>
      </c>
      <c r="C6253" s="1">
        <f>IF(Systematic[[#This Row],[VariableIndex]]&gt;1,C6252,IF(C6252+1=StepsPerSubsample,0,C6252+1))</f>
        <v>11</v>
      </c>
      <c r="D6253" s="1">
        <f t="shared" si="293"/>
        <v>1</v>
      </c>
      <c r="E6253" s="1" t="str">
        <f>INDEX(Protocol[Mark],MATCH(C6253,Protocol[Step],0))</f>
        <v>10Ama</v>
      </c>
      <c r="F6253" s="151" t="str">
        <f>INDEX(Variables[Variable],MATCH(Systematic[[#This Row],[VariableIndex]],Variables[Index],0))</f>
        <v>O2 concentration</v>
      </c>
      <c r="G6253" s="134">
        <f>Systematic[[#This Row],[Sample]]*1000000+Systematic[[#This Row],[SubSample]]*10000+Systematic[[#This Row],[VariableIndex]]</f>
        <v>16040001</v>
      </c>
      <c r="H6253" s="134">
        <f>Systematic[[#This Row],[SampleVariableLabel]]+100*Systematic[[#This Row],[State]]</f>
        <v>16041101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16</v>
      </c>
      <c r="B6254" s="1">
        <f t="shared" si="295"/>
        <v>4</v>
      </c>
      <c r="C6254" s="1">
        <f>IF(Systematic[[#This Row],[VariableIndex]]&gt;1,C6253,IF(C6253+1=StepsPerSubsample,0,C6253+1))</f>
        <v>11</v>
      </c>
      <c r="D6254" s="1">
        <f t="shared" si="293"/>
        <v>2</v>
      </c>
      <c r="E6254" s="1" t="str">
        <f>INDEX(Protocol[Mark],MATCH(C6254,Protocol[Step],0))</f>
        <v>10Ama</v>
      </c>
      <c r="F6254" s="151" t="str">
        <f>INDEX(Variables[Variable],MATCH(Systematic[[#This Row],[VariableIndex]],Variables[Index],0))</f>
        <v>O2 flux per volume</v>
      </c>
      <c r="G6254" s="134">
        <f>Systematic[[#This Row],[Sample]]*1000000+Systematic[[#This Row],[SubSample]]*10000+Systematic[[#This Row],[VariableIndex]]</f>
        <v>16040002</v>
      </c>
      <c r="H6254" s="134">
        <f>Systematic[[#This Row],[SampleVariableLabel]]+100*Systematic[[#This Row],[State]]</f>
        <v>16041102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16</v>
      </c>
      <c r="B6255" s="1">
        <f t="shared" si="295"/>
        <v>4</v>
      </c>
      <c r="C6255" s="1">
        <f>IF(Systematic[[#This Row],[VariableIndex]]&gt;1,C6254,IF(C6254+1=StepsPerSubsample,0,C6254+1))</f>
        <v>11</v>
      </c>
      <c r="D6255" s="1">
        <f t="shared" si="293"/>
        <v>3</v>
      </c>
      <c r="E6255" s="1" t="str">
        <f>INDEX(Protocol[Mark],MATCH(C6255,Protocol[Step],0))</f>
        <v>10Ama</v>
      </c>
      <c r="F6255" s="151" t="str">
        <f>INDEX(Variables[Variable],MATCH(Systematic[[#This Row],[VariableIndex]],Variables[Index],0))</f>
        <v>Specific flux</v>
      </c>
      <c r="G6255" s="134">
        <f>Systematic[[#This Row],[Sample]]*1000000+Systematic[[#This Row],[SubSample]]*10000+Systematic[[#This Row],[VariableIndex]]</f>
        <v>16040003</v>
      </c>
      <c r="H6255" s="134">
        <f>Systematic[[#This Row],[SampleVariableLabel]]+100*Systematic[[#This Row],[State]]</f>
        <v>16041103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16</v>
      </c>
      <c r="B6256" s="1">
        <f t="shared" si="295"/>
        <v>4</v>
      </c>
      <c r="C6256" s="1">
        <f>IF(Systematic[[#This Row],[VariableIndex]]&gt;1,C6255,IF(C6255+1=StepsPerSubsample,0,C6255+1))</f>
        <v>11</v>
      </c>
      <c r="D6256" s="1">
        <f t="shared" si="293"/>
        <v>4</v>
      </c>
      <c r="E6256" s="1" t="str">
        <f>INDEX(Protocol[Mark],MATCH(C6256,Protocol[Step],0))</f>
        <v>10Ama</v>
      </c>
      <c r="F6256" s="151" t="str">
        <f>INDEX(Variables[Variable],MATCH(Systematic[[#This Row],[VariableIndex]],Variables[Index],0))</f>
        <v>Flux control ratio</v>
      </c>
      <c r="G6256" s="134">
        <f>Systematic[[#This Row],[Sample]]*1000000+Systematic[[#This Row],[SubSample]]*10000+Systematic[[#This Row],[VariableIndex]]</f>
        <v>16040004</v>
      </c>
      <c r="H6256" s="134">
        <f>Systematic[[#This Row],[SampleVariableLabel]]+100*Systematic[[#This Row],[State]]</f>
        <v>16041104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16</v>
      </c>
      <c r="B6257" s="1">
        <f t="shared" si="295"/>
        <v>4</v>
      </c>
      <c r="C6257" s="1">
        <f>IF(Systematic[[#This Row],[VariableIndex]]&gt;1,C6256,IF(C6256+1=StepsPerSubsample,0,C6256+1))</f>
        <v>11</v>
      </c>
      <c r="D6257" s="1">
        <f t="shared" si="293"/>
        <v>5</v>
      </c>
      <c r="E6257" s="1" t="str">
        <f>INDEX(Protocol[Mark],MATCH(C6257,Protocol[Step],0))</f>
        <v>10Ama</v>
      </c>
      <c r="F6257" s="151" t="str">
        <f>INDEX(Variables[Variable],MATCH(Systematic[[#This Row],[VariableIndex]],Variables[Index],0))</f>
        <v>Specific flux (mt)</v>
      </c>
      <c r="G6257" s="134">
        <f>Systematic[[#This Row],[Sample]]*1000000+Systematic[[#This Row],[SubSample]]*10000+Systematic[[#This Row],[VariableIndex]]</f>
        <v>16040005</v>
      </c>
      <c r="H6257" s="134">
        <f>Systematic[[#This Row],[SampleVariableLabel]]+100*Systematic[[#This Row],[State]]</f>
        <v>16041105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16</v>
      </c>
      <c r="B6258" s="1">
        <f t="shared" si="295"/>
        <v>4</v>
      </c>
      <c r="C6258" s="1">
        <f>IF(Systematic[[#This Row],[VariableIndex]]&gt;1,C6257,IF(C6257+1=StepsPerSubsample,0,C6257+1))</f>
        <v>11</v>
      </c>
      <c r="D6258" s="1">
        <f t="shared" si="293"/>
        <v>6</v>
      </c>
      <c r="E6258" s="1" t="str">
        <f>INDEX(Protocol[Mark],MATCH(C6258,Protocol[Step],0))</f>
        <v>10Ama</v>
      </c>
      <c r="F6258" s="151" t="str">
        <f>INDEX(Variables[Variable],MATCH(Systematic[[#This Row],[VariableIndex]],Variables[Index],0))</f>
        <v>FCR (mt: ROX-corr.)</v>
      </c>
      <c r="G6258" s="134">
        <f>Systematic[[#This Row],[Sample]]*1000000+Systematic[[#This Row],[SubSample]]*10000+Systematic[[#This Row],[VariableIndex]]</f>
        <v>16040006</v>
      </c>
      <c r="H6258" s="134">
        <f>Systematic[[#This Row],[SampleVariableLabel]]+100*Systematic[[#This Row],[State]]</f>
        <v>16041106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16</v>
      </c>
      <c r="B6259" s="1">
        <f t="shared" si="295"/>
        <v>4</v>
      </c>
      <c r="C6259" s="1">
        <f>IF(Systematic[[#This Row],[VariableIndex]]&gt;1,C6258,IF(C6258+1=StepsPerSubsample,0,C6258+1))</f>
        <v>11</v>
      </c>
      <c r="D6259" s="1">
        <f t="shared" si="293"/>
        <v>7</v>
      </c>
      <c r="E6259" s="1" t="str">
        <f>INDEX(Protocol[Mark],MATCH(C6259,Protocol[Step],0))</f>
        <v>10Ama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16040007</v>
      </c>
      <c r="H6259" s="134">
        <f>Systematic[[#This Row],[SampleVariableLabel]]+100*Systematic[[#This Row],[State]]</f>
        <v>16041107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16</v>
      </c>
      <c r="B6260" s="1">
        <f t="shared" si="295"/>
        <v>4</v>
      </c>
      <c r="C6260" s="1">
        <f>IF(Systematic[[#This Row],[VariableIndex]]&gt;1,C6259,IF(C6259+1=StepsPerSubsample,0,C6259+1))</f>
        <v>12</v>
      </c>
      <c r="D6260" s="1">
        <f t="shared" si="293"/>
        <v>1</v>
      </c>
      <c r="E6260" s="1" t="str">
        <f>INDEX(Protocol[Mark],MATCH(C6260,Protocol[Step],0))</f>
        <v>11AsTm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16040001</v>
      </c>
      <c r="H6260" s="134">
        <f>Systematic[[#This Row],[SampleVariableLabel]]+100*Systematic[[#This Row],[State]]</f>
        <v>16041201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16</v>
      </c>
      <c r="B6261" s="1">
        <f t="shared" si="295"/>
        <v>4</v>
      </c>
      <c r="C6261" s="1">
        <f>IF(Systematic[[#This Row],[VariableIndex]]&gt;1,C6260,IF(C6260+1=StepsPerSubsample,0,C6260+1))</f>
        <v>12</v>
      </c>
      <c r="D6261" s="1">
        <f t="shared" si="293"/>
        <v>2</v>
      </c>
      <c r="E6261" s="1" t="str">
        <f>INDEX(Protocol[Mark],MATCH(C6261,Protocol[Step],0))</f>
        <v>11AsTm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16040002</v>
      </c>
      <c r="H6261" s="134">
        <f>Systematic[[#This Row],[SampleVariableLabel]]+100*Systematic[[#This Row],[State]]</f>
        <v>16041202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16</v>
      </c>
      <c r="B6262" s="1">
        <f t="shared" si="295"/>
        <v>4</v>
      </c>
      <c r="C6262" s="1">
        <f>IF(Systematic[[#This Row],[VariableIndex]]&gt;1,C6261,IF(C6261+1=StepsPerSubsample,0,C6261+1))</f>
        <v>12</v>
      </c>
      <c r="D6262" s="1">
        <f t="shared" si="293"/>
        <v>3</v>
      </c>
      <c r="E6262" s="1" t="str">
        <f>INDEX(Protocol[Mark],MATCH(C6262,Protocol[Step],0))</f>
        <v>11AsTm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16040003</v>
      </c>
      <c r="H6262" s="134">
        <f>Systematic[[#This Row],[SampleVariableLabel]]+100*Systematic[[#This Row],[State]]</f>
        <v>16041203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16</v>
      </c>
      <c r="B6263" s="1">
        <f t="shared" si="295"/>
        <v>4</v>
      </c>
      <c r="C6263" s="1">
        <f>IF(Systematic[[#This Row],[VariableIndex]]&gt;1,C6262,IF(C6262+1=StepsPerSubsample,0,C6262+1))</f>
        <v>12</v>
      </c>
      <c r="D6263" s="1">
        <f t="shared" si="293"/>
        <v>4</v>
      </c>
      <c r="E6263" s="1" t="str">
        <f>INDEX(Protocol[Mark],MATCH(C6263,Protocol[Step],0))</f>
        <v>11AsTm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16040004</v>
      </c>
      <c r="H6263" s="134">
        <f>Systematic[[#This Row],[SampleVariableLabel]]+100*Systematic[[#This Row],[State]]</f>
        <v>16041204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16</v>
      </c>
      <c r="B6264" s="1">
        <f t="shared" si="295"/>
        <v>4</v>
      </c>
      <c r="C6264" s="1">
        <f>IF(Systematic[[#This Row],[VariableIndex]]&gt;1,C6263,IF(C6263+1=StepsPerSubsample,0,C6263+1))</f>
        <v>12</v>
      </c>
      <c r="D6264" s="1">
        <f t="shared" si="293"/>
        <v>5</v>
      </c>
      <c r="E6264" s="1" t="str">
        <f>INDEX(Protocol[Mark],MATCH(C6264,Protocol[Step],0))</f>
        <v>11AsTm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16040005</v>
      </c>
      <c r="H6264" s="134">
        <f>Systematic[[#This Row],[SampleVariableLabel]]+100*Systematic[[#This Row],[State]]</f>
        <v>16041205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16</v>
      </c>
      <c r="B6265" s="1">
        <f t="shared" si="295"/>
        <v>4</v>
      </c>
      <c r="C6265" s="1">
        <f>IF(Systematic[[#This Row],[VariableIndex]]&gt;1,C6264,IF(C6264+1=StepsPerSubsample,0,C6264+1))</f>
        <v>12</v>
      </c>
      <c r="D6265" s="1">
        <f t="shared" si="293"/>
        <v>6</v>
      </c>
      <c r="E6265" s="1" t="str">
        <f>INDEX(Protocol[Mark],MATCH(C6265,Protocol[Step],0))</f>
        <v>11AsTm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16040006</v>
      </c>
      <c r="H6265" s="134">
        <f>Systematic[[#This Row],[SampleVariableLabel]]+100*Systematic[[#This Row],[State]]</f>
        <v>16041206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16</v>
      </c>
      <c r="B6266" s="1">
        <f t="shared" si="295"/>
        <v>4</v>
      </c>
      <c r="C6266" s="1">
        <f>IF(Systematic[[#This Row],[VariableIndex]]&gt;1,C6265,IF(C6265+1=StepsPerSubsample,0,C6265+1))</f>
        <v>12</v>
      </c>
      <c r="D6266" s="1">
        <f t="shared" si="293"/>
        <v>7</v>
      </c>
      <c r="E6266" s="1" t="str">
        <f>INDEX(Protocol[Mark],MATCH(C6266,Protocol[Step],0))</f>
        <v>11AsTm</v>
      </c>
      <c r="F6266" s="151" t="str">
        <f>INDEX(Variables[Variable],MATCH(Systematic[[#This Row],[VariableIndex]],Variables[Index],0))</f>
        <v>FCR (mt: ROX-corr.)</v>
      </c>
      <c r="G6266" s="134">
        <f>Systematic[[#This Row],[Sample]]*1000000+Systematic[[#This Row],[SubSample]]*10000+Systematic[[#This Row],[VariableIndex]]</f>
        <v>16040007</v>
      </c>
      <c r="H6266" s="134">
        <f>Systematic[[#This Row],[SampleVariableLabel]]+100*Systematic[[#This Row],[State]]</f>
        <v>16041207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16</v>
      </c>
      <c r="B6267" s="1">
        <f t="shared" si="295"/>
        <v>4</v>
      </c>
      <c r="C6267" s="1">
        <f>IF(Systematic[[#This Row],[VariableIndex]]&gt;1,C6266,IF(C6266+1=StepsPerSubsample,0,C6266+1))</f>
        <v>13</v>
      </c>
      <c r="D6267" s="1">
        <f t="shared" si="293"/>
        <v>1</v>
      </c>
      <c r="E6267" s="1" t="str">
        <f>INDEX(Protocol[Mark],MATCH(C6267,Protocol[Step],0))</f>
        <v>12Azd</v>
      </c>
      <c r="F6267" s="151" t="str">
        <f>INDEX(Variables[Variable],MATCH(Systematic[[#This Row],[VariableIndex]],Variables[Index],0))</f>
        <v>O2 concentration</v>
      </c>
      <c r="G6267" s="134">
        <f>Systematic[[#This Row],[Sample]]*1000000+Systematic[[#This Row],[SubSample]]*10000+Systematic[[#This Row],[VariableIndex]]</f>
        <v>16040001</v>
      </c>
      <c r="H6267" s="134">
        <f>Systematic[[#This Row],[SampleVariableLabel]]+100*Systematic[[#This Row],[State]]</f>
        <v>16041301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16</v>
      </c>
      <c r="B6268" s="1">
        <f t="shared" si="295"/>
        <v>4</v>
      </c>
      <c r="C6268" s="1">
        <f>IF(Systematic[[#This Row],[VariableIndex]]&gt;1,C6267,IF(C6267+1=StepsPerSubsample,0,C6267+1))</f>
        <v>13</v>
      </c>
      <c r="D6268" s="1">
        <f t="shared" si="293"/>
        <v>2</v>
      </c>
      <c r="E6268" s="1" t="str">
        <f>INDEX(Protocol[Mark],MATCH(C6268,Protocol[Step],0))</f>
        <v>12Azd</v>
      </c>
      <c r="F6268" s="151" t="str">
        <f>INDEX(Variables[Variable],MATCH(Systematic[[#This Row],[VariableIndex]],Variables[Index],0))</f>
        <v>O2 flux per volume</v>
      </c>
      <c r="G6268" s="134">
        <f>Systematic[[#This Row],[Sample]]*1000000+Systematic[[#This Row],[SubSample]]*10000+Systematic[[#This Row],[VariableIndex]]</f>
        <v>16040002</v>
      </c>
      <c r="H6268" s="134">
        <f>Systematic[[#This Row],[SampleVariableLabel]]+100*Systematic[[#This Row],[State]]</f>
        <v>16041302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16</v>
      </c>
      <c r="B6269" s="1">
        <f t="shared" si="295"/>
        <v>4</v>
      </c>
      <c r="C6269" s="1">
        <f>IF(Systematic[[#This Row],[VariableIndex]]&gt;1,C6268,IF(C6268+1=StepsPerSubsample,0,C6268+1))</f>
        <v>13</v>
      </c>
      <c r="D6269" s="1">
        <f t="shared" si="293"/>
        <v>3</v>
      </c>
      <c r="E6269" s="1" t="str">
        <f>INDEX(Protocol[Mark],MATCH(C6269,Protocol[Step],0))</f>
        <v>12Azd</v>
      </c>
      <c r="F6269" s="151" t="str">
        <f>INDEX(Variables[Variable],MATCH(Systematic[[#This Row],[VariableIndex]],Variables[Index],0))</f>
        <v>Specific flux</v>
      </c>
      <c r="G6269" s="134">
        <f>Systematic[[#This Row],[Sample]]*1000000+Systematic[[#This Row],[SubSample]]*10000+Systematic[[#This Row],[VariableIndex]]</f>
        <v>16040003</v>
      </c>
      <c r="H6269" s="134">
        <f>Systematic[[#This Row],[SampleVariableLabel]]+100*Systematic[[#This Row],[State]]</f>
        <v>16041303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16</v>
      </c>
      <c r="B6270" s="1">
        <f t="shared" si="295"/>
        <v>4</v>
      </c>
      <c r="C6270" s="1">
        <f>IF(Systematic[[#This Row],[VariableIndex]]&gt;1,C6269,IF(C6269+1=StepsPerSubsample,0,C6269+1))</f>
        <v>13</v>
      </c>
      <c r="D6270" s="1">
        <f t="shared" si="293"/>
        <v>4</v>
      </c>
      <c r="E6270" s="1" t="str">
        <f>INDEX(Protocol[Mark],MATCH(C6270,Protocol[Step],0))</f>
        <v>12Azd</v>
      </c>
      <c r="F6270" s="151" t="str">
        <f>INDEX(Variables[Variable],MATCH(Systematic[[#This Row],[VariableIndex]],Variables[Index],0))</f>
        <v>Flux control ratio</v>
      </c>
      <c r="G6270" s="134">
        <f>Systematic[[#This Row],[Sample]]*1000000+Systematic[[#This Row],[SubSample]]*10000+Systematic[[#This Row],[VariableIndex]]</f>
        <v>16040004</v>
      </c>
      <c r="H6270" s="134">
        <f>Systematic[[#This Row],[SampleVariableLabel]]+100*Systematic[[#This Row],[State]]</f>
        <v>16041304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16</v>
      </c>
      <c r="B6271" s="1">
        <f t="shared" si="295"/>
        <v>4</v>
      </c>
      <c r="C6271" s="1">
        <f>IF(Systematic[[#This Row],[VariableIndex]]&gt;1,C6270,IF(C6270+1=StepsPerSubsample,0,C6270+1))</f>
        <v>13</v>
      </c>
      <c r="D6271" s="1">
        <f t="shared" si="293"/>
        <v>5</v>
      </c>
      <c r="E6271" s="1" t="str">
        <f>INDEX(Protocol[Mark],MATCH(C6271,Protocol[Step],0))</f>
        <v>12Azd</v>
      </c>
      <c r="F6271" s="151" t="str">
        <f>INDEX(Variables[Variable],MATCH(Systematic[[#This Row],[VariableIndex]],Variables[Index],0))</f>
        <v>Specific flux (mt)</v>
      </c>
      <c r="G6271" s="134">
        <f>Systematic[[#This Row],[Sample]]*1000000+Systematic[[#This Row],[SubSample]]*10000+Systematic[[#This Row],[VariableIndex]]</f>
        <v>16040005</v>
      </c>
      <c r="H6271" s="134">
        <f>Systematic[[#This Row],[SampleVariableLabel]]+100*Systematic[[#This Row],[State]]</f>
        <v>16041305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16</v>
      </c>
      <c r="B6272" s="1">
        <f t="shared" si="295"/>
        <v>4</v>
      </c>
      <c r="C6272" s="1">
        <f>IF(Systematic[[#This Row],[VariableIndex]]&gt;1,C6271,IF(C6271+1=StepsPerSubsample,0,C6271+1))</f>
        <v>13</v>
      </c>
      <c r="D6272" s="1">
        <f t="shared" si="293"/>
        <v>6</v>
      </c>
      <c r="E6272" s="1" t="str">
        <f>INDEX(Protocol[Mark],MATCH(C6272,Protocol[Step],0))</f>
        <v>12Azd</v>
      </c>
      <c r="F6272" s="151" t="str">
        <f>INDEX(Variables[Variable],MATCH(Systematic[[#This Row],[VariableIndex]],Variables[Index],0))</f>
        <v>FCR (mt: ROX-corr.)</v>
      </c>
      <c r="G6272" s="134">
        <f>Systematic[[#This Row],[Sample]]*1000000+Systematic[[#This Row],[SubSample]]*10000+Systematic[[#This Row],[VariableIndex]]</f>
        <v>16040006</v>
      </c>
      <c r="H6272" s="134">
        <f>Systematic[[#This Row],[SampleVariableLabel]]+100*Systematic[[#This Row],[State]]</f>
        <v>16041306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16</v>
      </c>
      <c r="B6273" s="1">
        <f t="shared" si="295"/>
        <v>4</v>
      </c>
      <c r="C6273" s="1">
        <f>IF(Systematic[[#This Row],[VariableIndex]]&gt;1,C6272,IF(C6272+1=StepsPerSubsample,0,C6272+1))</f>
        <v>13</v>
      </c>
      <c r="D6273" s="1">
        <f t="shared" si="293"/>
        <v>7</v>
      </c>
      <c r="E6273" s="1" t="str">
        <f>INDEX(Protocol[Mark],MATCH(C6273,Protocol[Step],0))</f>
        <v>12Azd</v>
      </c>
      <c r="F6273" s="151" t="str">
        <f>INDEX(Variables[Variable],MATCH(Systematic[[#This Row],[VariableIndex]],Variables[Index],0))</f>
        <v>FCR (mt: ROX-corr.)</v>
      </c>
      <c r="G6273" s="134">
        <f>Systematic[[#This Row],[Sample]]*1000000+Systematic[[#This Row],[SubSample]]*10000+Systematic[[#This Row],[VariableIndex]]</f>
        <v>16040007</v>
      </c>
      <c r="H6273" s="134">
        <f>Systematic[[#This Row],[SampleVariableLabel]]+100*Systematic[[#This Row],[State]]</f>
        <v>16041307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17</v>
      </c>
      <c r="B6274" s="1">
        <f t="shared" si="295"/>
        <v>1</v>
      </c>
      <c r="C6274" s="1">
        <f>IF(Systematic[[#This Row],[VariableIndex]]&gt;1,C6273,IF(C6273+1=StepsPerSubsample,0,C6273+1))</f>
        <v>0</v>
      </c>
      <c r="D6274" s="1">
        <f t="shared" si="293"/>
        <v>1</v>
      </c>
      <c r="E6274" s="1" t="str">
        <f>INDEX(Protocol[Mark],MATCH(C6274,Protocol[Step],0))</f>
        <v>1ce</v>
      </c>
      <c r="F6274" s="151" t="str">
        <f>INDEX(Variables[Variable],MATCH(Systematic[[#This Row],[VariableIndex]],Variables[Index],0))</f>
        <v>O2 concentration</v>
      </c>
      <c r="G6274" s="134">
        <f>Systematic[[#This Row],[Sample]]*1000000+Systematic[[#This Row],[SubSample]]*10000+Systematic[[#This Row],[VariableIndex]]</f>
        <v>17010001</v>
      </c>
      <c r="H6274" s="134">
        <f>Systematic[[#This Row],[SampleVariableLabel]]+100*Systematic[[#This Row],[State]]</f>
        <v>17010001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17</v>
      </c>
      <c r="B6275" s="1">
        <f t="shared" si="295"/>
        <v>1</v>
      </c>
      <c r="C6275" s="1">
        <f>IF(Systematic[[#This Row],[VariableIndex]]&gt;1,C6274,IF(C6274+1=StepsPerSubsample,0,C6274+1))</f>
        <v>0</v>
      </c>
      <c r="D6275" s="1">
        <f t="shared" ref="D6275:D6338" si="296">IF(D6274=nVariables,1,D6274+1)</f>
        <v>2</v>
      </c>
      <c r="E6275" s="1" t="str">
        <f>INDEX(Protocol[Mark],MATCH(C6275,Protocol[Step],0))</f>
        <v>1ce</v>
      </c>
      <c r="F6275" s="151" t="str">
        <f>INDEX(Variables[Variable],MATCH(Systematic[[#This Row],[VariableIndex]],Variables[Index],0))</f>
        <v>O2 flux per volume</v>
      </c>
      <c r="G6275" s="134">
        <f>Systematic[[#This Row],[Sample]]*1000000+Systematic[[#This Row],[SubSample]]*10000+Systematic[[#This Row],[VariableIndex]]</f>
        <v>17010002</v>
      </c>
      <c r="H6275" s="134">
        <f>Systematic[[#This Row],[SampleVariableLabel]]+100*Systematic[[#This Row],[State]]</f>
        <v>17010002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17</v>
      </c>
      <c r="B6276" s="1">
        <f t="shared" si="295"/>
        <v>1</v>
      </c>
      <c r="C6276" s="1">
        <f>IF(Systematic[[#This Row],[VariableIndex]]&gt;1,C6275,IF(C6275+1=StepsPerSubsample,0,C6275+1))</f>
        <v>0</v>
      </c>
      <c r="D6276" s="1">
        <f t="shared" si="296"/>
        <v>3</v>
      </c>
      <c r="E6276" s="1" t="str">
        <f>INDEX(Protocol[Mark],MATCH(C6276,Protocol[Step],0))</f>
        <v>1ce</v>
      </c>
      <c r="F6276" s="151" t="str">
        <f>INDEX(Variables[Variable],MATCH(Systematic[[#This Row],[VariableIndex]],Variables[Index],0))</f>
        <v>Specific flux</v>
      </c>
      <c r="G6276" s="134">
        <f>Systematic[[#This Row],[Sample]]*1000000+Systematic[[#This Row],[SubSample]]*10000+Systematic[[#This Row],[VariableIndex]]</f>
        <v>17010003</v>
      </c>
      <c r="H6276" s="134">
        <f>Systematic[[#This Row],[SampleVariableLabel]]+100*Systematic[[#This Row],[State]]</f>
        <v>17010003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17</v>
      </c>
      <c r="B6277" s="1">
        <f t="shared" si="295"/>
        <v>1</v>
      </c>
      <c r="C6277" s="1">
        <f>IF(Systematic[[#This Row],[VariableIndex]]&gt;1,C6276,IF(C6276+1=StepsPerSubsample,0,C6276+1))</f>
        <v>0</v>
      </c>
      <c r="D6277" s="1">
        <f t="shared" si="296"/>
        <v>4</v>
      </c>
      <c r="E6277" s="1" t="str">
        <f>INDEX(Protocol[Mark],MATCH(C6277,Protocol[Step],0))</f>
        <v>1ce</v>
      </c>
      <c r="F6277" s="151" t="str">
        <f>INDEX(Variables[Variable],MATCH(Systematic[[#This Row],[VariableIndex]],Variables[Index],0))</f>
        <v>Flux control ratio</v>
      </c>
      <c r="G6277" s="134">
        <f>Systematic[[#This Row],[Sample]]*1000000+Systematic[[#This Row],[SubSample]]*10000+Systematic[[#This Row],[VariableIndex]]</f>
        <v>17010004</v>
      </c>
      <c r="H6277" s="134">
        <f>Systematic[[#This Row],[SampleVariableLabel]]+100*Systematic[[#This Row],[State]]</f>
        <v>17010004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17</v>
      </c>
      <c r="B6278" s="1">
        <f t="shared" si="295"/>
        <v>1</v>
      </c>
      <c r="C6278" s="1">
        <f>IF(Systematic[[#This Row],[VariableIndex]]&gt;1,C6277,IF(C6277+1=StepsPerSubsample,0,C6277+1))</f>
        <v>0</v>
      </c>
      <c r="D6278" s="1">
        <f t="shared" si="296"/>
        <v>5</v>
      </c>
      <c r="E6278" s="1" t="str">
        <f>INDEX(Protocol[Mark],MATCH(C6278,Protocol[Step],0))</f>
        <v>1ce</v>
      </c>
      <c r="F6278" s="151" t="str">
        <f>INDEX(Variables[Variable],MATCH(Systematic[[#This Row],[VariableIndex]],Variables[Index],0))</f>
        <v>Specific flux (mt)</v>
      </c>
      <c r="G6278" s="134">
        <f>Systematic[[#This Row],[Sample]]*1000000+Systematic[[#This Row],[SubSample]]*10000+Systematic[[#This Row],[VariableIndex]]</f>
        <v>17010005</v>
      </c>
      <c r="H6278" s="134">
        <f>Systematic[[#This Row],[SampleVariableLabel]]+100*Systematic[[#This Row],[State]]</f>
        <v>17010005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17</v>
      </c>
      <c r="B6279" s="1">
        <f t="shared" si="295"/>
        <v>1</v>
      </c>
      <c r="C6279" s="1">
        <f>IF(Systematic[[#This Row],[VariableIndex]]&gt;1,C6278,IF(C6278+1=StepsPerSubsample,0,C6278+1))</f>
        <v>0</v>
      </c>
      <c r="D6279" s="1">
        <f t="shared" si="296"/>
        <v>6</v>
      </c>
      <c r="E6279" s="1" t="str">
        <f>INDEX(Protocol[Mark],MATCH(C6279,Protocol[Step],0))</f>
        <v>1ce</v>
      </c>
      <c r="F6279" s="151" t="str">
        <f>INDEX(Variables[Variable],MATCH(Systematic[[#This Row],[VariableIndex]],Variables[Index],0))</f>
        <v>FCR (mt: ROX-corr.)</v>
      </c>
      <c r="G6279" s="134">
        <f>Systematic[[#This Row],[Sample]]*1000000+Systematic[[#This Row],[SubSample]]*10000+Systematic[[#This Row],[VariableIndex]]</f>
        <v>17010006</v>
      </c>
      <c r="H6279" s="134">
        <f>Systematic[[#This Row],[SampleVariableLabel]]+100*Systematic[[#This Row],[State]]</f>
        <v>17010006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17</v>
      </c>
      <c r="B6280" s="1">
        <f t="shared" si="295"/>
        <v>1</v>
      </c>
      <c r="C6280" s="1">
        <f>IF(Systematic[[#This Row],[VariableIndex]]&gt;1,C6279,IF(C6279+1=StepsPerSubsample,0,C6279+1))</f>
        <v>0</v>
      </c>
      <c r="D6280" s="1">
        <f t="shared" si="296"/>
        <v>7</v>
      </c>
      <c r="E6280" s="1" t="str">
        <f>INDEX(Protocol[Mark],MATCH(C6280,Protocol[Step],0))</f>
        <v>1ce</v>
      </c>
      <c r="F6280" s="151" t="str">
        <f>INDEX(Variables[Variable],MATCH(Systematic[[#This Row],[VariableIndex]],Variables[Index],0))</f>
        <v>FCR (mt: ROX-corr.)</v>
      </c>
      <c r="G6280" s="134">
        <f>Systematic[[#This Row],[Sample]]*1000000+Systematic[[#This Row],[SubSample]]*10000+Systematic[[#This Row],[VariableIndex]]</f>
        <v>17010007</v>
      </c>
      <c r="H6280" s="134">
        <f>Systematic[[#This Row],[SampleVariableLabel]]+100*Systematic[[#This Row],[State]]</f>
        <v>17010007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17</v>
      </c>
      <c r="B6281" s="1">
        <f t="shared" si="295"/>
        <v>1</v>
      </c>
      <c r="C6281" s="1">
        <f>IF(Systematic[[#This Row],[VariableIndex]]&gt;1,C6280,IF(C6280+1=StepsPerSubsample,0,C6280+1))</f>
        <v>1</v>
      </c>
      <c r="D6281" s="1">
        <f t="shared" si="296"/>
        <v>1</v>
      </c>
      <c r="E6281" s="1" t="str">
        <f>INDEX(Protocol[Mark],MATCH(C6281,Protocol[Step],0))</f>
        <v>2P10</v>
      </c>
      <c r="F6281" s="151" t="str">
        <f>INDEX(Variables[Variable],MATCH(Systematic[[#This Row],[VariableIndex]],Variables[Index],0))</f>
        <v>O2 concentration</v>
      </c>
      <c r="G6281" s="134">
        <f>Systematic[[#This Row],[Sample]]*1000000+Systematic[[#This Row],[SubSample]]*10000+Systematic[[#This Row],[VariableIndex]]</f>
        <v>17010001</v>
      </c>
      <c r="H6281" s="134">
        <f>Systematic[[#This Row],[SampleVariableLabel]]+100*Systematic[[#This Row],[State]]</f>
        <v>17010101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17</v>
      </c>
      <c r="B6282" s="1">
        <f t="shared" si="295"/>
        <v>1</v>
      </c>
      <c r="C6282" s="1">
        <f>IF(Systematic[[#This Row],[VariableIndex]]&gt;1,C6281,IF(C6281+1=StepsPerSubsample,0,C6281+1))</f>
        <v>1</v>
      </c>
      <c r="D6282" s="1">
        <f t="shared" si="296"/>
        <v>2</v>
      </c>
      <c r="E6282" s="1" t="str">
        <f>INDEX(Protocol[Mark],MATCH(C6282,Protocol[Step],0))</f>
        <v>2P10</v>
      </c>
      <c r="F6282" s="151" t="str">
        <f>INDEX(Variables[Variable],MATCH(Systematic[[#This Row],[VariableIndex]],Variables[Index],0))</f>
        <v>O2 flux per volume</v>
      </c>
      <c r="G6282" s="134">
        <f>Systematic[[#This Row],[Sample]]*1000000+Systematic[[#This Row],[SubSample]]*10000+Systematic[[#This Row],[VariableIndex]]</f>
        <v>17010002</v>
      </c>
      <c r="H6282" s="134">
        <f>Systematic[[#This Row],[SampleVariableLabel]]+100*Systematic[[#This Row],[State]]</f>
        <v>17010102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17</v>
      </c>
      <c r="B6283" s="1">
        <f t="shared" si="295"/>
        <v>1</v>
      </c>
      <c r="C6283" s="1">
        <f>IF(Systematic[[#This Row],[VariableIndex]]&gt;1,C6282,IF(C6282+1=StepsPerSubsample,0,C6282+1))</f>
        <v>1</v>
      </c>
      <c r="D6283" s="1">
        <f t="shared" si="296"/>
        <v>3</v>
      </c>
      <c r="E6283" s="1" t="str">
        <f>INDEX(Protocol[Mark],MATCH(C6283,Protocol[Step],0))</f>
        <v>2P10</v>
      </c>
      <c r="F6283" s="151" t="str">
        <f>INDEX(Variables[Variable],MATCH(Systematic[[#This Row],[VariableIndex]],Variables[Index],0))</f>
        <v>Specific flux</v>
      </c>
      <c r="G6283" s="134">
        <f>Systematic[[#This Row],[Sample]]*1000000+Systematic[[#This Row],[SubSample]]*10000+Systematic[[#This Row],[VariableIndex]]</f>
        <v>17010003</v>
      </c>
      <c r="H6283" s="134">
        <f>Systematic[[#This Row],[SampleVariableLabel]]+100*Systematic[[#This Row],[State]]</f>
        <v>17010103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17</v>
      </c>
      <c r="B6284" s="1">
        <f t="shared" si="295"/>
        <v>1</v>
      </c>
      <c r="C6284" s="1">
        <f>IF(Systematic[[#This Row],[VariableIndex]]&gt;1,C6283,IF(C6283+1=StepsPerSubsample,0,C6283+1))</f>
        <v>1</v>
      </c>
      <c r="D6284" s="1">
        <f t="shared" si="296"/>
        <v>4</v>
      </c>
      <c r="E6284" s="1" t="str">
        <f>INDEX(Protocol[Mark],MATCH(C6284,Protocol[Step],0))</f>
        <v>2P10</v>
      </c>
      <c r="F6284" s="151" t="str">
        <f>INDEX(Variables[Variable],MATCH(Systematic[[#This Row],[VariableIndex]],Variables[Index],0))</f>
        <v>Flux control ratio</v>
      </c>
      <c r="G6284" s="134">
        <f>Systematic[[#This Row],[Sample]]*1000000+Systematic[[#This Row],[SubSample]]*10000+Systematic[[#This Row],[VariableIndex]]</f>
        <v>17010004</v>
      </c>
      <c r="H6284" s="134">
        <f>Systematic[[#This Row],[SampleVariableLabel]]+100*Systematic[[#This Row],[State]]</f>
        <v>17010104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17</v>
      </c>
      <c r="B6285" s="1">
        <f t="shared" si="295"/>
        <v>1</v>
      </c>
      <c r="C6285" s="1">
        <f>IF(Systematic[[#This Row],[VariableIndex]]&gt;1,C6284,IF(C6284+1=StepsPerSubsample,0,C6284+1))</f>
        <v>1</v>
      </c>
      <c r="D6285" s="1">
        <f t="shared" si="296"/>
        <v>5</v>
      </c>
      <c r="E6285" s="1" t="str">
        <f>INDEX(Protocol[Mark],MATCH(C6285,Protocol[Step],0))</f>
        <v>2P10</v>
      </c>
      <c r="F6285" s="151" t="str">
        <f>INDEX(Variables[Variable],MATCH(Systematic[[#This Row],[VariableIndex]],Variables[Index],0))</f>
        <v>Specific flux (mt)</v>
      </c>
      <c r="G6285" s="134">
        <f>Systematic[[#This Row],[Sample]]*1000000+Systematic[[#This Row],[SubSample]]*10000+Systematic[[#This Row],[VariableIndex]]</f>
        <v>17010005</v>
      </c>
      <c r="H6285" s="134">
        <f>Systematic[[#This Row],[SampleVariableLabel]]+100*Systematic[[#This Row],[State]]</f>
        <v>17010105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17</v>
      </c>
      <c r="B6286" s="1">
        <f t="shared" si="295"/>
        <v>1</v>
      </c>
      <c r="C6286" s="1">
        <f>IF(Systematic[[#This Row],[VariableIndex]]&gt;1,C6285,IF(C6285+1=StepsPerSubsample,0,C6285+1))</f>
        <v>1</v>
      </c>
      <c r="D6286" s="1">
        <f t="shared" si="296"/>
        <v>6</v>
      </c>
      <c r="E6286" s="1" t="str">
        <f>INDEX(Protocol[Mark],MATCH(C6286,Protocol[Step],0))</f>
        <v>2P10</v>
      </c>
      <c r="F6286" s="151" t="str">
        <f>INDEX(Variables[Variable],MATCH(Systematic[[#This Row],[VariableIndex]],Variables[Index],0))</f>
        <v>FCR (mt: ROX-corr.)</v>
      </c>
      <c r="G6286" s="134">
        <f>Systematic[[#This Row],[Sample]]*1000000+Systematic[[#This Row],[SubSample]]*10000+Systematic[[#This Row],[VariableIndex]]</f>
        <v>17010006</v>
      </c>
      <c r="H6286" s="134">
        <f>Systematic[[#This Row],[SampleVariableLabel]]+100*Systematic[[#This Row],[State]]</f>
        <v>17010106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17</v>
      </c>
      <c r="B6287" s="1">
        <f t="shared" si="295"/>
        <v>1</v>
      </c>
      <c r="C6287" s="1">
        <f>IF(Systematic[[#This Row],[VariableIndex]]&gt;1,C6286,IF(C6286+1=StepsPerSubsample,0,C6286+1))</f>
        <v>1</v>
      </c>
      <c r="D6287" s="1">
        <f t="shared" si="296"/>
        <v>7</v>
      </c>
      <c r="E6287" s="1" t="str">
        <f>INDEX(Protocol[Mark],MATCH(C6287,Protocol[Step],0))</f>
        <v>2P10</v>
      </c>
      <c r="F6287" s="151" t="str">
        <f>INDEX(Variables[Variable],MATCH(Systematic[[#This Row],[VariableIndex]],Variables[Index],0))</f>
        <v>FCR (mt: ROX-corr.)</v>
      </c>
      <c r="G6287" s="134">
        <f>Systematic[[#This Row],[Sample]]*1000000+Systematic[[#This Row],[SubSample]]*10000+Systematic[[#This Row],[VariableIndex]]</f>
        <v>17010007</v>
      </c>
      <c r="H6287" s="134">
        <f>Systematic[[#This Row],[SampleVariableLabel]]+100*Systematic[[#This Row],[State]]</f>
        <v>17010107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17</v>
      </c>
      <c r="B6288" s="1">
        <f t="shared" si="295"/>
        <v>1</v>
      </c>
      <c r="C6288" s="1">
        <f>IF(Systematic[[#This Row],[VariableIndex]]&gt;1,C6287,IF(C6287+1=StepsPerSubsample,0,C6287+1))</f>
        <v>2</v>
      </c>
      <c r="D6288" s="1">
        <f t="shared" si="296"/>
        <v>1</v>
      </c>
      <c r="E6288" s="1" t="str">
        <f>INDEX(Protocol[Mark],MATCH(C6288,Protocol[Step],0))</f>
        <v>3Omy</v>
      </c>
      <c r="F6288" s="151" t="str">
        <f>INDEX(Variables[Variable],MATCH(Systematic[[#This Row],[VariableIndex]],Variables[Index],0))</f>
        <v>O2 concentration</v>
      </c>
      <c r="G6288" s="134">
        <f>Systematic[[#This Row],[Sample]]*1000000+Systematic[[#This Row],[SubSample]]*10000+Systematic[[#This Row],[VariableIndex]]</f>
        <v>17010001</v>
      </c>
      <c r="H6288" s="134">
        <f>Systematic[[#This Row],[SampleVariableLabel]]+100*Systematic[[#This Row],[State]]</f>
        <v>17010201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17</v>
      </c>
      <c r="B6289" s="1">
        <f t="shared" si="295"/>
        <v>1</v>
      </c>
      <c r="C6289" s="1">
        <f>IF(Systematic[[#This Row],[VariableIndex]]&gt;1,C6288,IF(C6288+1=StepsPerSubsample,0,C6288+1))</f>
        <v>2</v>
      </c>
      <c r="D6289" s="1">
        <f t="shared" si="296"/>
        <v>2</v>
      </c>
      <c r="E6289" s="1" t="str">
        <f>INDEX(Protocol[Mark],MATCH(C6289,Protocol[Step],0))</f>
        <v>3Omy</v>
      </c>
      <c r="F6289" s="151" t="str">
        <f>INDEX(Variables[Variable],MATCH(Systematic[[#This Row],[VariableIndex]],Variables[Index],0))</f>
        <v>O2 flux per volume</v>
      </c>
      <c r="G6289" s="134">
        <f>Systematic[[#This Row],[Sample]]*1000000+Systematic[[#This Row],[SubSample]]*10000+Systematic[[#This Row],[VariableIndex]]</f>
        <v>17010002</v>
      </c>
      <c r="H6289" s="134">
        <f>Systematic[[#This Row],[SampleVariableLabel]]+100*Systematic[[#This Row],[State]]</f>
        <v>17010202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17</v>
      </c>
      <c r="B6290" s="1">
        <f t="shared" si="295"/>
        <v>1</v>
      </c>
      <c r="C6290" s="1">
        <f>IF(Systematic[[#This Row],[VariableIndex]]&gt;1,C6289,IF(C6289+1=StepsPerSubsample,0,C6289+1))</f>
        <v>2</v>
      </c>
      <c r="D6290" s="1">
        <f t="shared" si="296"/>
        <v>3</v>
      </c>
      <c r="E6290" s="1" t="str">
        <f>INDEX(Protocol[Mark],MATCH(C6290,Protocol[Step],0))</f>
        <v>3Omy</v>
      </c>
      <c r="F6290" s="151" t="str">
        <f>INDEX(Variables[Variable],MATCH(Systematic[[#This Row],[VariableIndex]],Variables[Index],0))</f>
        <v>Specific flux</v>
      </c>
      <c r="G6290" s="134">
        <f>Systematic[[#This Row],[Sample]]*1000000+Systematic[[#This Row],[SubSample]]*10000+Systematic[[#This Row],[VariableIndex]]</f>
        <v>17010003</v>
      </c>
      <c r="H6290" s="134">
        <f>Systematic[[#This Row],[SampleVariableLabel]]+100*Systematic[[#This Row],[State]]</f>
        <v>17010203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17</v>
      </c>
      <c r="B6291" s="1">
        <f t="shared" si="295"/>
        <v>1</v>
      </c>
      <c r="C6291" s="1">
        <f>IF(Systematic[[#This Row],[VariableIndex]]&gt;1,C6290,IF(C6290+1=StepsPerSubsample,0,C6290+1))</f>
        <v>2</v>
      </c>
      <c r="D6291" s="1">
        <f t="shared" si="296"/>
        <v>4</v>
      </c>
      <c r="E6291" s="1" t="str">
        <f>INDEX(Protocol[Mark],MATCH(C6291,Protocol[Step],0))</f>
        <v>3Omy</v>
      </c>
      <c r="F6291" s="151" t="str">
        <f>INDEX(Variables[Variable],MATCH(Systematic[[#This Row],[VariableIndex]],Variables[Index],0))</f>
        <v>Flux control ratio</v>
      </c>
      <c r="G6291" s="134">
        <f>Systematic[[#This Row],[Sample]]*1000000+Systematic[[#This Row],[SubSample]]*10000+Systematic[[#This Row],[VariableIndex]]</f>
        <v>17010004</v>
      </c>
      <c r="H6291" s="134">
        <f>Systematic[[#This Row],[SampleVariableLabel]]+100*Systematic[[#This Row],[State]]</f>
        <v>17010204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17</v>
      </c>
      <c r="B6292" s="1">
        <f t="shared" si="295"/>
        <v>1</v>
      </c>
      <c r="C6292" s="1">
        <f>IF(Systematic[[#This Row],[VariableIndex]]&gt;1,C6291,IF(C6291+1=StepsPerSubsample,0,C6291+1))</f>
        <v>2</v>
      </c>
      <c r="D6292" s="1">
        <f t="shared" si="296"/>
        <v>5</v>
      </c>
      <c r="E6292" s="1" t="str">
        <f>INDEX(Protocol[Mark],MATCH(C6292,Protocol[Step],0))</f>
        <v>3Omy</v>
      </c>
      <c r="F6292" s="151" t="str">
        <f>INDEX(Variables[Variable],MATCH(Systematic[[#This Row],[VariableIndex]],Variables[Index],0))</f>
        <v>Specific flux (mt)</v>
      </c>
      <c r="G6292" s="134">
        <f>Systematic[[#This Row],[Sample]]*1000000+Systematic[[#This Row],[SubSample]]*10000+Systematic[[#This Row],[VariableIndex]]</f>
        <v>17010005</v>
      </c>
      <c r="H6292" s="134">
        <f>Systematic[[#This Row],[SampleVariableLabel]]+100*Systematic[[#This Row],[State]]</f>
        <v>17010205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17</v>
      </c>
      <c r="B6293" s="1">
        <f t="shared" si="295"/>
        <v>1</v>
      </c>
      <c r="C6293" s="1">
        <f>IF(Systematic[[#This Row],[VariableIndex]]&gt;1,C6292,IF(C6292+1=StepsPerSubsample,0,C6292+1))</f>
        <v>2</v>
      </c>
      <c r="D6293" s="1">
        <f t="shared" si="296"/>
        <v>6</v>
      </c>
      <c r="E6293" s="1" t="str">
        <f>INDEX(Protocol[Mark],MATCH(C6293,Protocol[Step],0))</f>
        <v>3Omy</v>
      </c>
      <c r="F6293" s="151" t="str">
        <f>INDEX(Variables[Variable],MATCH(Systematic[[#This Row],[VariableIndex]],Variables[Index],0))</f>
        <v>FCR (mt: ROX-corr.)</v>
      </c>
      <c r="G6293" s="134">
        <f>Systematic[[#This Row],[Sample]]*1000000+Systematic[[#This Row],[SubSample]]*10000+Systematic[[#This Row],[VariableIndex]]</f>
        <v>17010006</v>
      </c>
      <c r="H6293" s="134">
        <f>Systematic[[#This Row],[SampleVariableLabel]]+100*Systematic[[#This Row],[State]]</f>
        <v>17010206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17</v>
      </c>
      <c r="B6294" s="1">
        <f t="shared" si="295"/>
        <v>1</v>
      </c>
      <c r="C6294" s="1">
        <f>IF(Systematic[[#This Row],[VariableIndex]]&gt;1,C6293,IF(C6293+1=StepsPerSubsample,0,C6293+1))</f>
        <v>2</v>
      </c>
      <c r="D6294" s="1">
        <f t="shared" si="296"/>
        <v>7</v>
      </c>
      <c r="E6294" s="1" t="str">
        <f>INDEX(Protocol[Mark],MATCH(C6294,Protocol[Step],0))</f>
        <v>3Omy</v>
      </c>
      <c r="F6294" s="151" t="str">
        <f>INDEX(Variables[Variable],MATCH(Systematic[[#This Row],[VariableIndex]],Variables[Index],0))</f>
        <v>FCR (mt: ROX-corr.)</v>
      </c>
      <c r="G6294" s="134">
        <f>Systematic[[#This Row],[Sample]]*1000000+Systematic[[#This Row],[SubSample]]*10000+Systematic[[#This Row],[VariableIndex]]</f>
        <v>17010007</v>
      </c>
      <c r="H6294" s="134">
        <f>Systematic[[#This Row],[SampleVariableLabel]]+100*Systematic[[#This Row],[State]]</f>
        <v>17010207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17</v>
      </c>
      <c r="B6295" s="1">
        <f t="shared" si="295"/>
        <v>1</v>
      </c>
      <c r="C6295" s="1">
        <f>IF(Systematic[[#This Row],[VariableIndex]]&gt;1,C6294,IF(C6294+1=StepsPerSubsample,0,C6294+1))</f>
        <v>3</v>
      </c>
      <c r="D6295" s="1">
        <f t="shared" si="296"/>
        <v>1</v>
      </c>
      <c r="E6295" s="1" t="str">
        <f>INDEX(Protocol[Mark],MATCH(C6295,Protocol[Step],0))</f>
        <v>4U</v>
      </c>
      <c r="F6295" s="151" t="str">
        <f>INDEX(Variables[Variable],MATCH(Systematic[[#This Row],[VariableIndex]],Variables[Index],0))</f>
        <v>O2 concentration</v>
      </c>
      <c r="G6295" s="134">
        <f>Systematic[[#This Row],[Sample]]*1000000+Systematic[[#This Row],[SubSample]]*10000+Systematic[[#This Row],[VariableIndex]]</f>
        <v>17010001</v>
      </c>
      <c r="H6295" s="134">
        <f>Systematic[[#This Row],[SampleVariableLabel]]+100*Systematic[[#This Row],[State]]</f>
        <v>17010301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17</v>
      </c>
      <c r="B6296" s="1">
        <f t="shared" si="295"/>
        <v>1</v>
      </c>
      <c r="C6296" s="1">
        <f>IF(Systematic[[#This Row],[VariableIndex]]&gt;1,C6295,IF(C6295+1=StepsPerSubsample,0,C6295+1))</f>
        <v>3</v>
      </c>
      <c r="D6296" s="1">
        <f t="shared" si="296"/>
        <v>2</v>
      </c>
      <c r="E6296" s="1" t="str">
        <f>INDEX(Protocol[Mark],MATCH(C6296,Protocol[Step],0))</f>
        <v>4U</v>
      </c>
      <c r="F6296" s="151" t="str">
        <f>INDEX(Variables[Variable],MATCH(Systematic[[#This Row],[VariableIndex]],Variables[Index],0))</f>
        <v>O2 flux per volume</v>
      </c>
      <c r="G6296" s="134">
        <f>Systematic[[#This Row],[Sample]]*1000000+Systematic[[#This Row],[SubSample]]*10000+Systematic[[#This Row],[VariableIndex]]</f>
        <v>17010002</v>
      </c>
      <c r="H6296" s="134">
        <f>Systematic[[#This Row],[SampleVariableLabel]]+100*Systematic[[#This Row],[State]]</f>
        <v>17010302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17</v>
      </c>
      <c r="B6297" s="1">
        <f t="shared" si="295"/>
        <v>1</v>
      </c>
      <c r="C6297" s="1">
        <f>IF(Systematic[[#This Row],[VariableIndex]]&gt;1,C6296,IF(C6296+1=StepsPerSubsample,0,C6296+1))</f>
        <v>3</v>
      </c>
      <c r="D6297" s="1">
        <f t="shared" si="296"/>
        <v>3</v>
      </c>
      <c r="E6297" s="1" t="str">
        <f>INDEX(Protocol[Mark],MATCH(C6297,Protocol[Step],0))</f>
        <v>4U</v>
      </c>
      <c r="F6297" s="151" t="str">
        <f>INDEX(Variables[Variable],MATCH(Systematic[[#This Row],[VariableIndex]],Variables[Index],0))</f>
        <v>Specific flux</v>
      </c>
      <c r="G6297" s="134">
        <f>Systematic[[#This Row],[Sample]]*1000000+Systematic[[#This Row],[SubSample]]*10000+Systematic[[#This Row],[VariableIndex]]</f>
        <v>17010003</v>
      </c>
      <c r="H6297" s="134">
        <f>Systematic[[#This Row],[SampleVariableLabel]]+100*Systematic[[#This Row],[State]]</f>
        <v>17010303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17</v>
      </c>
      <c r="B6298" s="1">
        <f t="shared" si="295"/>
        <v>1</v>
      </c>
      <c r="C6298" s="1">
        <f>IF(Systematic[[#This Row],[VariableIndex]]&gt;1,C6297,IF(C6297+1=StepsPerSubsample,0,C6297+1))</f>
        <v>3</v>
      </c>
      <c r="D6298" s="1">
        <f t="shared" si="296"/>
        <v>4</v>
      </c>
      <c r="E6298" s="1" t="str">
        <f>INDEX(Protocol[Mark],MATCH(C6298,Protocol[Step],0))</f>
        <v>4U</v>
      </c>
      <c r="F6298" s="151" t="str">
        <f>INDEX(Variables[Variable],MATCH(Systematic[[#This Row],[VariableIndex]],Variables[Index],0))</f>
        <v>Flux control ratio</v>
      </c>
      <c r="G6298" s="134">
        <f>Systematic[[#This Row],[Sample]]*1000000+Systematic[[#This Row],[SubSample]]*10000+Systematic[[#This Row],[VariableIndex]]</f>
        <v>17010004</v>
      </c>
      <c r="H6298" s="134">
        <f>Systematic[[#This Row],[SampleVariableLabel]]+100*Systematic[[#This Row],[State]]</f>
        <v>17010304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17</v>
      </c>
      <c r="B6299" s="1">
        <f t="shared" si="295"/>
        <v>1</v>
      </c>
      <c r="C6299" s="1">
        <f>IF(Systematic[[#This Row],[VariableIndex]]&gt;1,C6298,IF(C6298+1=StepsPerSubsample,0,C6298+1))</f>
        <v>3</v>
      </c>
      <c r="D6299" s="1">
        <f t="shared" si="296"/>
        <v>5</v>
      </c>
      <c r="E6299" s="1" t="str">
        <f>INDEX(Protocol[Mark],MATCH(C6299,Protocol[Step],0))</f>
        <v>4U</v>
      </c>
      <c r="F6299" s="151" t="str">
        <f>INDEX(Variables[Variable],MATCH(Systematic[[#This Row],[VariableIndex]],Variables[Index],0))</f>
        <v>Specific flux (mt)</v>
      </c>
      <c r="G6299" s="134">
        <f>Systematic[[#This Row],[Sample]]*1000000+Systematic[[#This Row],[SubSample]]*10000+Systematic[[#This Row],[VariableIndex]]</f>
        <v>17010005</v>
      </c>
      <c r="H6299" s="134">
        <f>Systematic[[#This Row],[SampleVariableLabel]]+100*Systematic[[#This Row],[State]]</f>
        <v>17010305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17</v>
      </c>
      <c r="B6300" s="1">
        <f t="shared" si="295"/>
        <v>1</v>
      </c>
      <c r="C6300" s="1">
        <f>IF(Systematic[[#This Row],[VariableIndex]]&gt;1,C6299,IF(C6299+1=StepsPerSubsample,0,C6299+1))</f>
        <v>3</v>
      </c>
      <c r="D6300" s="1">
        <f t="shared" si="296"/>
        <v>6</v>
      </c>
      <c r="E6300" s="1" t="str">
        <f>INDEX(Protocol[Mark],MATCH(C6300,Protocol[Step],0))</f>
        <v>4U</v>
      </c>
      <c r="F6300" s="151" t="str">
        <f>INDEX(Variables[Variable],MATCH(Systematic[[#This Row],[VariableIndex]],Variables[Index],0))</f>
        <v>FCR (mt: ROX-corr.)</v>
      </c>
      <c r="G6300" s="134">
        <f>Systematic[[#This Row],[Sample]]*1000000+Systematic[[#This Row],[SubSample]]*10000+Systematic[[#This Row],[VariableIndex]]</f>
        <v>17010006</v>
      </c>
      <c r="H6300" s="134">
        <f>Systematic[[#This Row],[SampleVariableLabel]]+100*Systematic[[#This Row],[State]]</f>
        <v>17010306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17</v>
      </c>
      <c r="B6301" s="1">
        <f t="shared" si="295"/>
        <v>1</v>
      </c>
      <c r="C6301" s="1">
        <f>IF(Systematic[[#This Row],[VariableIndex]]&gt;1,C6300,IF(C6300+1=StepsPerSubsample,0,C6300+1))</f>
        <v>3</v>
      </c>
      <c r="D6301" s="1">
        <f t="shared" si="296"/>
        <v>7</v>
      </c>
      <c r="E6301" s="1" t="str">
        <f>INDEX(Protocol[Mark],MATCH(C6301,Protocol[Step],0))</f>
        <v>4U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17010007</v>
      </c>
      <c r="H6301" s="134">
        <f>Systematic[[#This Row],[SampleVariableLabel]]+100*Systematic[[#This Row],[State]]</f>
        <v>17010307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17</v>
      </c>
      <c r="B6302" s="1">
        <f t="shared" si="295"/>
        <v>1</v>
      </c>
      <c r="C6302" s="1">
        <f>IF(Systematic[[#This Row],[VariableIndex]]&gt;1,C6301,IF(C6301+1=StepsPerSubsample,0,C6301+1))</f>
        <v>4</v>
      </c>
      <c r="D6302" s="1">
        <f t="shared" si="296"/>
        <v>1</v>
      </c>
      <c r="E6302" s="1" t="str">
        <f>INDEX(Protocol[Mark],MATCH(C6302,Protocol[Step],0))</f>
        <v>5Glc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17010001</v>
      </c>
      <c r="H6302" s="134">
        <f>Systematic[[#This Row],[SampleVariableLabel]]+100*Systematic[[#This Row],[State]]</f>
        <v>17010401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17</v>
      </c>
      <c r="B6303" s="1">
        <f t="shared" si="295"/>
        <v>1</v>
      </c>
      <c r="C6303" s="1">
        <f>IF(Systematic[[#This Row],[VariableIndex]]&gt;1,C6302,IF(C6302+1=StepsPerSubsample,0,C6302+1))</f>
        <v>4</v>
      </c>
      <c r="D6303" s="1">
        <f t="shared" si="296"/>
        <v>2</v>
      </c>
      <c r="E6303" s="1" t="str">
        <f>INDEX(Protocol[Mark],MATCH(C6303,Protocol[Step],0))</f>
        <v>5Glc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17010002</v>
      </c>
      <c r="H6303" s="134">
        <f>Systematic[[#This Row],[SampleVariableLabel]]+100*Systematic[[#This Row],[State]]</f>
        <v>17010402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17</v>
      </c>
      <c r="B6304" s="1">
        <f t="shared" si="295"/>
        <v>1</v>
      </c>
      <c r="C6304" s="1">
        <f>IF(Systematic[[#This Row],[VariableIndex]]&gt;1,C6303,IF(C6303+1=StepsPerSubsample,0,C6303+1))</f>
        <v>4</v>
      </c>
      <c r="D6304" s="1">
        <f t="shared" si="296"/>
        <v>3</v>
      </c>
      <c r="E6304" s="1" t="str">
        <f>INDEX(Protocol[Mark],MATCH(C6304,Protocol[Step],0))</f>
        <v>5Glc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17010003</v>
      </c>
      <c r="H6304" s="134">
        <f>Systematic[[#This Row],[SampleVariableLabel]]+100*Systematic[[#This Row],[State]]</f>
        <v>17010403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17</v>
      </c>
      <c r="B6305" s="1">
        <f t="shared" si="295"/>
        <v>1</v>
      </c>
      <c r="C6305" s="1">
        <f>IF(Systematic[[#This Row],[VariableIndex]]&gt;1,C6304,IF(C6304+1=StepsPerSubsample,0,C6304+1))</f>
        <v>4</v>
      </c>
      <c r="D6305" s="1">
        <f t="shared" si="296"/>
        <v>4</v>
      </c>
      <c r="E6305" s="1" t="str">
        <f>INDEX(Protocol[Mark],MATCH(C6305,Protocol[Step],0))</f>
        <v>5Glc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17010004</v>
      </c>
      <c r="H6305" s="134">
        <f>Systematic[[#This Row],[SampleVariableLabel]]+100*Systematic[[#This Row],[State]]</f>
        <v>17010404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17</v>
      </c>
      <c r="B6306" s="1">
        <f t="shared" si="295"/>
        <v>1</v>
      </c>
      <c r="C6306" s="1">
        <f>IF(Systematic[[#This Row],[VariableIndex]]&gt;1,C6305,IF(C6305+1=StepsPerSubsample,0,C6305+1))</f>
        <v>4</v>
      </c>
      <c r="D6306" s="1">
        <f t="shared" si="296"/>
        <v>5</v>
      </c>
      <c r="E6306" s="1" t="str">
        <f>INDEX(Protocol[Mark],MATCH(C6306,Protocol[Step],0))</f>
        <v>5Glc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17010005</v>
      </c>
      <c r="H6306" s="134">
        <f>Systematic[[#This Row],[SampleVariableLabel]]+100*Systematic[[#This Row],[State]]</f>
        <v>17010405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17</v>
      </c>
      <c r="B6307" s="1">
        <f t="shared" si="295"/>
        <v>1</v>
      </c>
      <c r="C6307" s="1">
        <f>IF(Systematic[[#This Row],[VariableIndex]]&gt;1,C6306,IF(C6306+1=StepsPerSubsample,0,C6306+1))</f>
        <v>4</v>
      </c>
      <c r="D6307" s="1">
        <f t="shared" si="296"/>
        <v>6</v>
      </c>
      <c r="E6307" s="1" t="str">
        <f>INDEX(Protocol[Mark],MATCH(C6307,Protocol[Step],0))</f>
        <v>5Glc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17010006</v>
      </c>
      <c r="H6307" s="134">
        <f>Systematic[[#This Row],[SampleVariableLabel]]+100*Systematic[[#This Row],[State]]</f>
        <v>17010406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17</v>
      </c>
      <c r="B6308" s="1">
        <f t="shared" si="295"/>
        <v>1</v>
      </c>
      <c r="C6308" s="1">
        <f>IF(Systematic[[#This Row],[VariableIndex]]&gt;1,C6307,IF(C6307+1=StepsPerSubsample,0,C6307+1))</f>
        <v>4</v>
      </c>
      <c r="D6308" s="1">
        <f t="shared" si="296"/>
        <v>7</v>
      </c>
      <c r="E6308" s="1" t="str">
        <f>INDEX(Protocol[Mark],MATCH(C6308,Protocol[Step],0))</f>
        <v>5Glc</v>
      </c>
      <c r="F6308" s="151" t="str">
        <f>INDEX(Variables[Variable],MATCH(Systematic[[#This Row],[VariableIndex]],Variables[Index],0))</f>
        <v>FCR (mt: ROX-corr.)</v>
      </c>
      <c r="G6308" s="134">
        <f>Systematic[[#This Row],[Sample]]*1000000+Systematic[[#This Row],[SubSample]]*10000+Systematic[[#This Row],[VariableIndex]]</f>
        <v>17010007</v>
      </c>
      <c r="H6308" s="134">
        <f>Systematic[[#This Row],[SampleVariableLabel]]+100*Systematic[[#This Row],[State]]</f>
        <v>17010407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17</v>
      </c>
      <c r="B6309" s="1">
        <f t="shared" si="295"/>
        <v>1</v>
      </c>
      <c r="C6309" s="1">
        <f>IF(Systematic[[#This Row],[VariableIndex]]&gt;1,C6308,IF(C6308+1=StepsPerSubsample,0,C6308+1))</f>
        <v>5</v>
      </c>
      <c r="D6309" s="1">
        <f t="shared" si="296"/>
        <v>1</v>
      </c>
      <c r="E6309" s="1" t="str">
        <f>INDEX(Protocol[Mark],MATCH(C6309,Protocol[Step],0))</f>
        <v>6M2</v>
      </c>
      <c r="F6309" s="151" t="str">
        <f>INDEX(Variables[Variable],MATCH(Systematic[[#This Row],[VariableIndex]],Variables[Index],0))</f>
        <v>O2 concentration</v>
      </c>
      <c r="G6309" s="134">
        <f>Systematic[[#This Row],[Sample]]*1000000+Systematic[[#This Row],[SubSample]]*10000+Systematic[[#This Row],[VariableIndex]]</f>
        <v>17010001</v>
      </c>
      <c r="H6309" s="134">
        <f>Systematic[[#This Row],[SampleVariableLabel]]+100*Systematic[[#This Row],[State]]</f>
        <v>17010501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17</v>
      </c>
      <c r="B6310" s="1">
        <f t="shared" si="295"/>
        <v>1</v>
      </c>
      <c r="C6310" s="1">
        <f>IF(Systematic[[#This Row],[VariableIndex]]&gt;1,C6309,IF(C6309+1=StepsPerSubsample,0,C6309+1))</f>
        <v>5</v>
      </c>
      <c r="D6310" s="1">
        <f t="shared" si="296"/>
        <v>2</v>
      </c>
      <c r="E6310" s="1" t="str">
        <f>INDEX(Protocol[Mark],MATCH(C6310,Protocol[Step],0))</f>
        <v>6M2</v>
      </c>
      <c r="F6310" s="151" t="str">
        <f>INDEX(Variables[Variable],MATCH(Systematic[[#This Row],[VariableIndex]],Variables[Index],0))</f>
        <v>O2 flux per volume</v>
      </c>
      <c r="G6310" s="134">
        <f>Systematic[[#This Row],[Sample]]*1000000+Systematic[[#This Row],[SubSample]]*10000+Systematic[[#This Row],[VariableIndex]]</f>
        <v>17010002</v>
      </c>
      <c r="H6310" s="134">
        <f>Systematic[[#This Row],[SampleVariableLabel]]+100*Systematic[[#This Row],[State]]</f>
        <v>17010502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17</v>
      </c>
      <c r="B6311" s="1">
        <f t="shared" si="295"/>
        <v>1</v>
      </c>
      <c r="C6311" s="1">
        <f>IF(Systematic[[#This Row],[VariableIndex]]&gt;1,C6310,IF(C6310+1=StepsPerSubsample,0,C6310+1))</f>
        <v>5</v>
      </c>
      <c r="D6311" s="1">
        <f t="shared" si="296"/>
        <v>3</v>
      </c>
      <c r="E6311" s="1" t="str">
        <f>INDEX(Protocol[Mark],MATCH(C6311,Protocol[Step],0))</f>
        <v>6M2</v>
      </c>
      <c r="F6311" s="151" t="str">
        <f>INDEX(Variables[Variable],MATCH(Systematic[[#This Row],[VariableIndex]],Variables[Index],0))</f>
        <v>Specific flux</v>
      </c>
      <c r="G6311" s="134">
        <f>Systematic[[#This Row],[Sample]]*1000000+Systematic[[#This Row],[SubSample]]*10000+Systematic[[#This Row],[VariableIndex]]</f>
        <v>17010003</v>
      </c>
      <c r="H6311" s="134">
        <f>Systematic[[#This Row],[SampleVariableLabel]]+100*Systematic[[#This Row],[State]]</f>
        <v>17010503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17</v>
      </c>
      <c r="B6312" s="1">
        <f t="shared" si="295"/>
        <v>1</v>
      </c>
      <c r="C6312" s="1">
        <f>IF(Systematic[[#This Row],[VariableIndex]]&gt;1,C6311,IF(C6311+1=StepsPerSubsample,0,C6311+1))</f>
        <v>5</v>
      </c>
      <c r="D6312" s="1">
        <f t="shared" si="296"/>
        <v>4</v>
      </c>
      <c r="E6312" s="1" t="str">
        <f>INDEX(Protocol[Mark],MATCH(C6312,Protocol[Step],0))</f>
        <v>6M2</v>
      </c>
      <c r="F6312" s="151" t="str">
        <f>INDEX(Variables[Variable],MATCH(Systematic[[#This Row],[VariableIndex]],Variables[Index],0))</f>
        <v>Flux control ratio</v>
      </c>
      <c r="G6312" s="134">
        <f>Systematic[[#This Row],[Sample]]*1000000+Systematic[[#This Row],[SubSample]]*10000+Systematic[[#This Row],[VariableIndex]]</f>
        <v>17010004</v>
      </c>
      <c r="H6312" s="134">
        <f>Systematic[[#This Row],[SampleVariableLabel]]+100*Systematic[[#This Row],[State]]</f>
        <v>17010504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17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5</v>
      </c>
      <c r="D6313" s="1">
        <f t="shared" si="296"/>
        <v>5</v>
      </c>
      <c r="E6313" s="1" t="str">
        <f>INDEX(Protocol[Mark],MATCH(C6313,Protocol[Step],0))</f>
        <v>6M2</v>
      </c>
      <c r="F6313" s="151" t="str">
        <f>INDEX(Variables[Variable],MATCH(Systematic[[#This Row],[VariableIndex]],Variables[Index],0))</f>
        <v>Specific flux (mt)</v>
      </c>
      <c r="G6313" s="134">
        <f>Systematic[[#This Row],[Sample]]*1000000+Systematic[[#This Row],[SubSample]]*10000+Systematic[[#This Row],[VariableIndex]]</f>
        <v>17010005</v>
      </c>
      <c r="H6313" s="134">
        <f>Systematic[[#This Row],[SampleVariableLabel]]+100*Systematic[[#This Row],[State]]</f>
        <v>17010505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17</v>
      </c>
      <c r="B6314" s="1">
        <f t="shared" si="298"/>
        <v>1</v>
      </c>
      <c r="C6314" s="1">
        <f>IF(Systematic[[#This Row],[VariableIndex]]&gt;1,C6313,IF(C6313+1=StepsPerSubsample,0,C6313+1))</f>
        <v>5</v>
      </c>
      <c r="D6314" s="1">
        <f t="shared" si="296"/>
        <v>6</v>
      </c>
      <c r="E6314" s="1" t="str">
        <f>INDEX(Protocol[Mark],MATCH(C6314,Protocol[Step],0))</f>
        <v>6M2</v>
      </c>
      <c r="F6314" s="151" t="str">
        <f>INDEX(Variables[Variable],MATCH(Systematic[[#This Row],[VariableIndex]],Variables[Index],0))</f>
        <v>FCR (mt: ROX-corr.)</v>
      </c>
      <c r="G6314" s="134">
        <f>Systematic[[#This Row],[Sample]]*1000000+Systematic[[#This Row],[SubSample]]*10000+Systematic[[#This Row],[VariableIndex]]</f>
        <v>17010006</v>
      </c>
      <c r="H6314" s="134">
        <f>Systematic[[#This Row],[SampleVariableLabel]]+100*Systematic[[#This Row],[State]]</f>
        <v>17010506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17</v>
      </c>
      <c r="B6315" s="1">
        <f t="shared" si="298"/>
        <v>1</v>
      </c>
      <c r="C6315" s="1">
        <f>IF(Systematic[[#This Row],[VariableIndex]]&gt;1,C6314,IF(C6314+1=StepsPerSubsample,0,C6314+1))</f>
        <v>5</v>
      </c>
      <c r="D6315" s="1">
        <f t="shared" si="296"/>
        <v>7</v>
      </c>
      <c r="E6315" s="1" t="str">
        <f>INDEX(Protocol[Mark],MATCH(C6315,Protocol[Step],0))</f>
        <v>6M2</v>
      </c>
      <c r="F6315" s="151" t="str">
        <f>INDEX(Variables[Variable],MATCH(Systematic[[#This Row],[VariableIndex]],Variables[Index],0))</f>
        <v>FCR (mt: ROX-corr.)</v>
      </c>
      <c r="G6315" s="134">
        <f>Systematic[[#This Row],[Sample]]*1000000+Systematic[[#This Row],[SubSample]]*10000+Systematic[[#This Row],[VariableIndex]]</f>
        <v>17010007</v>
      </c>
      <c r="H6315" s="134">
        <f>Systematic[[#This Row],[SampleVariableLabel]]+100*Systematic[[#This Row],[State]]</f>
        <v>17010507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17</v>
      </c>
      <c r="B6316" s="1">
        <f t="shared" si="298"/>
        <v>1</v>
      </c>
      <c r="C6316" s="1">
        <f>IF(Systematic[[#This Row],[VariableIndex]]&gt;1,C6315,IF(C6315+1=StepsPerSubsample,0,C6315+1))</f>
        <v>6</v>
      </c>
      <c r="D6316" s="1">
        <f t="shared" si="296"/>
        <v>1</v>
      </c>
      <c r="E6316" s="1" t="str">
        <f>INDEX(Protocol[Mark],MATCH(C6316,Protocol[Step],0))</f>
        <v>7Rot</v>
      </c>
      <c r="F6316" s="151" t="str">
        <f>INDEX(Variables[Variable],MATCH(Systematic[[#This Row],[VariableIndex]],Variables[Index],0))</f>
        <v>O2 concentration</v>
      </c>
      <c r="G6316" s="134">
        <f>Systematic[[#This Row],[Sample]]*1000000+Systematic[[#This Row],[SubSample]]*10000+Systematic[[#This Row],[VariableIndex]]</f>
        <v>17010001</v>
      </c>
      <c r="H6316" s="134">
        <f>Systematic[[#This Row],[SampleVariableLabel]]+100*Systematic[[#This Row],[State]]</f>
        <v>17010601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17</v>
      </c>
      <c r="B6317" s="1">
        <f t="shared" si="298"/>
        <v>1</v>
      </c>
      <c r="C6317" s="1">
        <f>IF(Systematic[[#This Row],[VariableIndex]]&gt;1,C6316,IF(C6316+1=StepsPerSubsample,0,C6316+1))</f>
        <v>6</v>
      </c>
      <c r="D6317" s="1">
        <f t="shared" si="296"/>
        <v>2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O2 flux per volume</v>
      </c>
      <c r="G6317" s="134">
        <f>Systematic[[#This Row],[Sample]]*1000000+Systematic[[#This Row],[SubSample]]*10000+Systematic[[#This Row],[VariableIndex]]</f>
        <v>17010002</v>
      </c>
      <c r="H6317" s="134">
        <f>Systematic[[#This Row],[SampleVariableLabel]]+100*Systematic[[#This Row],[State]]</f>
        <v>17010602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17</v>
      </c>
      <c r="B6318" s="1">
        <f t="shared" si="298"/>
        <v>1</v>
      </c>
      <c r="C6318" s="1">
        <f>IF(Systematic[[#This Row],[VariableIndex]]&gt;1,C6317,IF(C6317+1=StepsPerSubsample,0,C6317+1))</f>
        <v>6</v>
      </c>
      <c r="D6318" s="1">
        <f t="shared" si="296"/>
        <v>3</v>
      </c>
      <c r="E6318" s="1" t="str">
        <f>INDEX(Protocol[Mark],MATCH(C6318,Protocol[Step],0))</f>
        <v>7Rot</v>
      </c>
      <c r="F6318" s="151" t="str">
        <f>INDEX(Variables[Variable],MATCH(Systematic[[#This Row],[VariableIndex]],Variables[Index],0))</f>
        <v>Specific flux</v>
      </c>
      <c r="G6318" s="134">
        <f>Systematic[[#This Row],[Sample]]*1000000+Systematic[[#This Row],[SubSample]]*10000+Systematic[[#This Row],[VariableIndex]]</f>
        <v>17010003</v>
      </c>
      <c r="H6318" s="134">
        <f>Systematic[[#This Row],[SampleVariableLabel]]+100*Systematic[[#This Row],[State]]</f>
        <v>17010603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17</v>
      </c>
      <c r="B6319" s="1">
        <f t="shared" si="298"/>
        <v>1</v>
      </c>
      <c r="C6319" s="1">
        <f>IF(Systematic[[#This Row],[VariableIndex]]&gt;1,C6318,IF(C6318+1=StepsPerSubsample,0,C6318+1))</f>
        <v>6</v>
      </c>
      <c r="D6319" s="1">
        <f t="shared" si="296"/>
        <v>4</v>
      </c>
      <c r="E6319" s="1" t="str">
        <f>INDEX(Protocol[Mark],MATCH(C6319,Protocol[Step],0))</f>
        <v>7Rot</v>
      </c>
      <c r="F6319" s="151" t="str">
        <f>INDEX(Variables[Variable],MATCH(Systematic[[#This Row],[VariableIndex]],Variables[Index],0))</f>
        <v>Flux control ratio</v>
      </c>
      <c r="G6319" s="134">
        <f>Systematic[[#This Row],[Sample]]*1000000+Systematic[[#This Row],[SubSample]]*10000+Systematic[[#This Row],[VariableIndex]]</f>
        <v>17010004</v>
      </c>
      <c r="H6319" s="134">
        <f>Systematic[[#This Row],[SampleVariableLabel]]+100*Systematic[[#This Row],[State]]</f>
        <v>17010604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17</v>
      </c>
      <c r="B6320" s="1">
        <f t="shared" si="298"/>
        <v>1</v>
      </c>
      <c r="C6320" s="1">
        <f>IF(Systematic[[#This Row],[VariableIndex]]&gt;1,C6319,IF(C6319+1=StepsPerSubsample,0,C6319+1))</f>
        <v>6</v>
      </c>
      <c r="D6320" s="1">
        <f t="shared" si="296"/>
        <v>5</v>
      </c>
      <c r="E6320" s="1" t="str">
        <f>INDEX(Protocol[Mark],MATCH(C6320,Protocol[Step],0))</f>
        <v>7Rot</v>
      </c>
      <c r="F6320" s="151" t="str">
        <f>INDEX(Variables[Variable],MATCH(Systematic[[#This Row],[VariableIndex]],Variables[Index],0))</f>
        <v>Specific flux (mt)</v>
      </c>
      <c r="G6320" s="134">
        <f>Systematic[[#This Row],[Sample]]*1000000+Systematic[[#This Row],[SubSample]]*10000+Systematic[[#This Row],[VariableIndex]]</f>
        <v>17010005</v>
      </c>
      <c r="H6320" s="134">
        <f>Systematic[[#This Row],[SampleVariableLabel]]+100*Systematic[[#This Row],[State]]</f>
        <v>17010605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17</v>
      </c>
      <c r="B6321" s="1">
        <f t="shared" si="298"/>
        <v>1</v>
      </c>
      <c r="C6321" s="1">
        <f>IF(Systematic[[#This Row],[VariableIndex]]&gt;1,C6320,IF(C6320+1=StepsPerSubsample,0,C6320+1))</f>
        <v>6</v>
      </c>
      <c r="D6321" s="1">
        <f t="shared" si="296"/>
        <v>6</v>
      </c>
      <c r="E6321" s="1" t="str">
        <f>INDEX(Protocol[Mark],MATCH(C6321,Protocol[Step],0))</f>
        <v>7Rot</v>
      </c>
      <c r="F6321" s="151" t="str">
        <f>INDEX(Variables[Variable],MATCH(Systematic[[#This Row],[VariableIndex]],Variables[Index],0))</f>
        <v>FCR (mt: ROX-corr.)</v>
      </c>
      <c r="G6321" s="134">
        <f>Systematic[[#This Row],[Sample]]*1000000+Systematic[[#This Row],[SubSample]]*10000+Systematic[[#This Row],[VariableIndex]]</f>
        <v>17010006</v>
      </c>
      <c r="H6321" s="134">
        <f>Systematic[[#This Row],[SampleVariableLabel]]+100*Systematic[[#This Row],[State]]</f>
        <v>17010606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17</v>
      </c>
      <c r="B6322" s="1">
        <f t="shared" si="298"/>
        <v>1</v>
      </c>
      <c r="C6322" s="1">
        <f>IF(Systematic[[#This Row],[VariableIndex]]&gt;1,C6321,IF(C6321+1=StepsPerSubsample,0,C6321+1))</f>
        <v>6</v>
      </c>
      <c r="D6322" s="1">
        <f t="shared" si="296"/>
        <v>7</v>
      </c>
      <c r="E6322" s="1" t="str">
        <f>INDEX(Protocol[Mark],MATCH(C6322,Protocol[Step],0))</f>
        <v>7Rot</v>
      </c>
      <c r="F6322" s="151" t="str">
        <f>INDEX(Variables[Variable],MATCH(Systematic[[#This Row],[VariableIndex]],Variables[Index],0))</f>
        <v>FCR (mt: ROX-corr.)</v>
      </c>
      <c r="G6322" s="134">
        <f>Systematic[[#This Row],[Sample]]*1000000+Systematic[[#This Row],[SubSample]]*10000+Systematic[[#This Row],[VariableIndex]]</f>
        <v>17010007</v>
      </c>
      <c r="H6322" s="134">
        <f>Systematic[[#This Row],[SampleVariableLabel]]+100*Systematic[[#This Row],[State]]</f>
        <v>17010607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17</v>
      </c>
      <c r="B6323" s="1">
        <f t="shared" si="298"/>
        <v>1</v>
      </c>
      <c r="C6323" s="1">
        <f>IF(Systematic[[#This Row],[VariableIndex]]&gt;1,C6322,IF(C6322+1=StepsPerSubsample,0,C6322+1))</f>
        <v>7</v>
      </c>
      <c r="D6323" s="1">
        <f t="shared" si="296"/>
        <v>1</v>
      </c>
      <c r="E6323" s="1" t="str">
        <f>INDEX(Protocol[Mark],MATCH(C6323,Protocol[Step],0))</f>
        <v>8S</v>
      </c>
      <c r="F6323" s="151" t="str">
        <f>INDEX(Variables[Variable],MATCH(Systematic[[#This Row],[VariableIndex]],Variables[Index],0))</f>
        <v>O2 concentration</v>
      </c>
      <c r="G6323" s="134">
        <f>Systematic[[#This Row],[Sample]]*1000000+Systematic[[#This Row],[SubSample]]*10000+Systematic[[#This Row],[VariableIndex]]</f>
        <v>17010001</v>
      </c>
      <c r="H6323" s="134">
        <f>Systematic[[#This Row],[SampleVariableLabel]]+100*Systematic[[#This Row],[State]]</f>
        <v>17010701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17</v>
      </c>
      <c r="B6324" s="1">
        <f t="shared" si="298"/>
        <v>1</v>
      </c>
      <c r="C6324" s="1">
        <f>IF(Systematic[[#This Row],[VariableIndex]]&gt;1,C6323,IF(C6323+1=StepsPerSubsample,0,C6323+1))</f>
        <v>7</v>
      </c>
      <c r="D6324" s="1">
        <f t="shared" si="296"/>
        <v>2</v>
      </c>
      <c r="E6324" s="1" t="str">
        <f>INDEX(Protocol[Mark],MATCH(C6324,Protocol[Step],0))</f>
        <v>8S</v>
      </c>
      <c r="F6324" s="151" t="str">
        <f>INDEX(Variables[Variable],MATCH(Systematic[[#This Row],[VariableIndex]],Variables[Index],0))</f>
        <v>O2 flux per volume</v>
      </c>
      <c r="G6324" s="134">
        <f>Systematic[[#This Row],[Sample]]*1000000+Systematic[[#This Row],[SubSample]]*10000+Systematic[[#This Row],[VariableIndex]]</f>
        <v>17010002</v>
      </c>
      <c r="H6324" s="134">
        <f>Systematic[[#This Row],[SampleVariableLabel]]+100*Systematic[[#This Row],[State]]</f>
        <v>17010702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17</v>
      </c>
      <c r="B6325" s="1">
        <f t="shared" si="298"/>
        <v>1</v>
      </c>
      <c r="C6325" s="1">
        <f>IF(Systematic[[#This Row],[VariableIndex]]&gt;1,C6324,IF(C6324+1=StepsPerSubsample,0,C6324+1))</f>
        <v>7</v>
      </c>
      <c r="D6325" s="1">
        <f t="shared" si="296"/>
        <v>3</v>
      </c>
      <c r="E6325" s="1" t="str">
        <f>INDEX(Protocol[Mark],MATCH(C6325,Protocol[Step],0))</f>
        <v>8S</v>
      </c>
      <c r="F6325" s="151" t="str">
        <f>INDEX(Variables[Variable],MATCH(Systematic[[#This Row],[VariableIndex]],Variables[Index],0))</f>
        <v>Specific flux</v>
      </c>
      <c r="G6325" s="134">
        <f>Systematic[[#This Row],[Sample]]*1000000+Systematic[[#This Row],[SubSample]]*10000+Systematic[[#This Row],[VariableIndex]]</f>
        <v>17010003</v>
      </c>
      <c r="H6325" s="134">
        <f>Systematic[[#This Row],[SampleVariableLabel]]+100*Systematic[[#This Row],[State]]</f>
        <v>17010703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17</v>
      </c>
      <c r="B6326" s="1">
        <f t="shared" si="298"/>
        <v>1</v>
      </c>
      <c r="C6326" s="1">
        <f>IF(Systematic[[#This Row],[VariableIndex]]&gt;1,C6325,IF(C6325+1=StepsPerSubsample,0,C6325+1))</f>
        <v>7</v>
      </c>
      <c r="D6326" s="1">
        <f t="shared" si="296"/>
        <v>4</v>
      </c>
      <c r="E6326" s="1" t="str">
        <f>INDEX(Protocol[Mark],MATCH(C6326,Protocol[Step],0))</f>
        <v>8S</v>
      </c>
      <c r="F6326" s="151" t="str">
        <f>INDEX(Variables[Variable],MATCH(Systematic[[#This Row],[VariableIndex]],Variables[Index],0))</f>
        <v>Flux control ratio</v>
      </c>
      <c r="G6326" s="134">
        <f>Systematic[[#This Row],[Sample]]*1000000+Systematic[[#This Row],[SubSample]]*10000+Systematic[[#This Row],[VariableIndex]]</f>
        <v>17010004</v>
      </c>
      <c r="H6326" s="134">
        <f>Systematic[[#This Row],[SampleVariableLabel]]+100*Systematic[[#This Row],[State]]</f>
        <v>17010704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17</v>
      </c>
      <c r="B6327" s="1">
        <f t="shared" si="298"/>
        <v>1</v>
      </c>
      <c r="C6327" s="1">
        <f>IF(Systematic[[#This Row],[VariableIndex]]&gt;1,C6326,IF(C6326+1=StepsPerSubsample,0,C6326+1))</f>
        <v>7</v>
      </c>
      <c r="D6327" s="1">
        <f t="shared" si="296"/>
        <v>5</v>
      </c>
      <c r="E6327" s="1" t="str">
        <f>INDEX(Protocol[Mark],MATCH(C6327,Protocol[Step],0))</f>
        <v>8S</v>
      </c>
      <c r="F6327" s="151" t="str">
        <f>INDEX(Variables[Variable],MATCH(Systematic[[#This Row],[VariableIndex]],Variables[Index],0))</f>
        <v>Specific flux (mt)</v>
      </c>
      <c r="G6327" s="134">
        <f>Systematic[[#This Row],[Sample]]*1000000+Systematic[[#This Row],[SubSample]]*10000+Systematic[[#This Row],[VariableIndex]]</f>
        <v>17010005</v>
      </c>
      <c r="H6327" s="134">
        <f>Systematic[[#This Row],[SampleVariableLabel]]+100*Systematic[[#This Row],[State]]</f>
        <v>17010705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17</v>
      </c>
      <c r="B6328" s="1">
        <f t="shared" si="298"/>
        <v>1</v>
      </c>
      <c r="C6328" s="1">
        <f>IF(Systematic[[#This Row],[VariableIndex]]&gt;1,C6327,IF(C6327+1=StepsPerSubsample,0,C6327+1))</f>
        <v>7</v>
      </c>
      <c r="D6328" s="1">
        <f t="shared" si="296"/>
        <v>6</v>
      </c>
      <c r="E6328" s="1" t="str">
        <f>INDEX(Protocol[Mark],MATCH(C6328,Protocol[Step],0))</f>
        <v>8S</v>
      </c>
      <c r="F6328" s="151" t="str">
        <f>INDEX(Variables[Variable],MATCH(Systematic[[#This Row],[VariableIndex]],Variables[Index],0))</f>
        <v>FCR (mt: ROX-corr.)</v>
      </c>
      <c r="G6328" s="134">
        <f>Systematic[[#This Row],[Sample]]*1000000+Systematic[[#This Row],[SubSample]]*10000+Systematic[[#This Row],[VariableIndex]]</f>
        <v>17010006</v>
      </c>
      <c r="H6328" s="134">
        <f>Systematic[[#This Row],[SampleVariableLabel]]+100*Systematic[[#This Row],[State]]</f>
        <v>17010706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17</v>
      </c>
      <c r="B6329" s="1">
        <f t="shared" si="298"/>
        <v>1</v>
      </c>
      <c r="C6329" s="1">
        <f>IF(Systematic[[#This Row],[VariableIndex]]&gt;1,C6328,IF(C6328+1=StepsPerSubsample,0,C6328+1))</f>
        <v>7</v>
      </c>
      <c r="D6329" s="1">
        <f t="shared" si="296"/>
        <v>7</v>
      </c>
      <c r="E6329" s="1" t="str">
        <f>INDEX(Protocol[Mark],MATCH(C6329,Protocol[Step],0))</f>
        <v>8S</v>
      </c>
      <c r="F6329" s="151" t="str">
        <f>INDEX(Variables[Variable],MATCH(Systematic[[#This Row],[VariableIndex]],Variables[Index],0))</f>
        <v>FCR (mt: ROX-corr.)</v>
      </c>
      <c r="G6329" s="134">
        <f>Systematic[[#This Row],[Sample]]*1000000+Systematic[[#This Row],[SubSample]]*10000+Systematic[[#This Row],[VariableIndex]]</f>
        <v>17010007</v>
      </c>
      <c r="H6329" s="134">
        <f>Systematic[[#This Row],[SampleVariableLabel]]+100*Systematic[[#This Row],[State]]</f>
        <v>17010707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17</v>
      </c>
      <c r="B6330" s="1">
        <f t="shared" si="298"/>
        <v>1</v>
      </c>
      <c r="C6330" s="1">
        <f>IF(Systematic[[#This Row],[VariableIndex]]&gt;1,C6329,IF(C6329+1=StepsPerSubsample,0,C6329+1))</f>
        <v>8</v>
      </c>
      <c r="D6330" s="1">
        <f t="shared" si="296"/>
        <v>1</v>
      </c>
      <c r="E6330" s="1" t="str">
        <f>INDEX(Protocol[Mark],MATCH(C6330,Protocol[Step],0))</f>
        <v>9Dig</v>
      </c>
      <c r="F6330" s="151" t="str">
        <f>INDEX(Variables[Variable],MATCH(Systematic[[#This Row],[VariableIndex]],Variables[Index],0))</f>
        <v>O2 concentration</v>
      </c>
      <c r="G6330" s="134">
        <f>Systematic[[#This Row],[Sample]]*1000000+Systematic[[#This Row],[SubSample]]*10000+Systematic[[#This Row],[VariableIndex]]</f>
        <v>17010001</v>
      </c>
      <c r="H6330" s="134">
        <f>Systematic[[#This Row],[SampleVariableLabel]]+100*Systematic[[#This Row],[State]]</f>
        <v>17010801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17</v>
      </c>
      <c r="B6331" s="1">
        <f t="shared" si="298"/>
        <v>1</v>
      </c>
      <c r="C6331" s="1">
        <f>IF(Systematic[[#This Row],[VariableIndex]]&gt;1,C6330,IF(C6330+1=StepsPerSubsample,0,C6330+1))</f>
        <v>8</v>
      </c>
      <c r="D6331" s="1">
        <f t="shared" si="296"/>
        <v>2</v>
      </c>
      <c r="E6331" s="1" t="str">
        <f>INDEX(Protocol[Mark],MATCH(C6331,Protocol[Step],0))</f>
        <v>9Dig</v>
      </c>
      <c r="F6331" s="151" t="str">
        <f>INDEX(Variables[Variable],MATCH(Systematic[[#This Row],[VariableIndex]],Variables[Index],0))</f>
        <v>O2 flux per volume</v>
      </c>
      <c r="G6331" s="134">
        <f>Systematic[[#This Row],[Sample]]*1000000+Systematic[[#This Row],[SubSample]]*10000+Systematic[[#This Row],[VariableIndex]]</f>
        <v>17010002</v>
      </c>
      <c r="H6331" s="134">
        <f>Systematic[[#This Row],[SampleVariableLabel]]+100*Systematic[[#This Row],[State]]</f>
        <v>17010802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17</v>
      </c>
      <c r="B6332" s="1">
        <f t="shared" si="298"/>
        <v>1</v>
      </c>
      <c r="C6332" s="1">
        <f>IF(Systematic[[#This Row],[VariableIndex]]&gt;1,C6331,IF(C6331+1=StepsPerSubsample,0,C6331+1))</f>
        <v>8</v>
      </c>
      <c r="D6332" s="1">
        <f t="shared" si="296"/>
        <v>3</v>
      </c>
      <c r="E6332" s="1" t="str">
        <f>INDEX(Protocol[Mark],MATCH(C6332,Protocol[Step],0))</f>
        <v>9Dig</v>
      </c>
      <c r="F6332" s="151" t="str">
        <f>INDEX(Variables[Variable],MATCH(Systematic[[#This Row],[VariableIndex]],Variables[Index],0))</f>
        <v>Specific flux</v>
      </c>
      <c r="G6332" s="134">
        <f>Systematic[[#This Row],[Sample]]*1000000+Systematic[[#This Row],[SubSample]]*10000+Systematic[[#This Row],[VariableIndex]]</f>
        <v>17010003</v>
      </c>
      <c r="H6332" s="134">
        <f>Systematic[[#This Row],[SampleVariableLabel]]+100*Systematic[[#This Row],[State]]</f>
        <v>17010803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17</v>
      </c>
      <c r="B6333" s="1">
        <f t="shared" si="298"/>
        <v>1</v>
      </c>
      <c r="C6333" s="1">
        <f>IF(Systematic[[#This Row],[VariableIndex]]&gt;1,C6332,IF(C6332+1=StepsPerSubsample,0,C6332+1))</f>
        <v>8</v>
      </c>
      <c r="D6333" s="1">
        <f t="shared" si="296"/>
        <v>4</v>
      </c>
      <c r="E6333" s="1" t="str">
        <f>INDEX(Protocol[Mark],MATCH(C6333,Protocol[Step],0))</f>
        <v>9Dig</v>
      </c>
      <c r="F6333" s="151" t="str">
        <f>INDEX(Variables[Variable],MATCH(Systematic[[#This Row],[VariableIndex]],Variables[Index],0))</f>
        <v>Flux control ratio</v>
      </c>
      <c r="G6333" s="134">
        <f>Systematic[[#This Row],[Sample]]*1000000+Systematic[[#This Row],[SubSample]]*10000+Systematic[[#This Row],[VariableIndex]]</f>
        <v>17010004</v>
      </c>
      <c r="H6333" s="134">
        <f>Systematic[[#This Row],[SampleVariableLabel]]+100*Systematic[[#This Row],[State]]</f>
        <v>17010804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17</v>
      </c>
      <c r="B6334" s="1">
        <f t="shared" si="298"/>
        <v>1</v>
      </c>
      <c r="C6334" s="1">
        <f>IF(Systematic[[#This Row],[VariableIndex]]&gt;1,C6333,IF(C6333+1=StepsPerSubsample,0,C6333+1))</f>
        <v>8</v>
      </c>
      <c r="D6334" s="1">
        <f t="shared" si="296"/>
        <v>5</v>
      </c>
      <c r="E6334" s="1" t="str">
        <f>INDEX(Protocol[Mark],MATCH(C6334,Protocol[Step],0))</f>
        <v>9Dig</v>
      </c>
      <c r="F6334" s="151" t="str">
        <f>INDEX(Variables[Variable],MATCH(Systematic[[#This Row],[VariableIndex]],Variables[Index],0))</f>
        <v>Specific flux (mt)</v>
      </c>
      <c r="G6334" s="134">
        <f>Systematic[[#This Row],[Sample]]*1000000+Systematic[[#This Row],[SubSample]]*10000+Systematic[[#This Row],[VariableIndex]]</f>
        <v>17010005</v>
      </c>
      <c r="H6334" s="134">
        <f>Systematic[[#This Row],[SampleVariableLabel]]+100*Systematic[[#This Row],[State]]</f>
        <v>17010805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17</v>
      </c>
      <c r="B6335" s="1">
        <f t="shared" si="298"/>
        <v>1</v>
      </c>
      <c r="C6335" s="1">
        <f>IF(Systematic[[#This Row],[VariableIndex]]&gt;1,C6334,IF(C6334+1=StepsPerSubsample,0,C6334+1))</f>
        <v>8</v>
      </c>
      <c r="D6335" s="1">
        <f t="shared" si="296"/>
        <v>6</v>
      </c>
      <c r="E6335" s="1" t="str">
        <f>INDEX(Protocol[Mark],MATCH(C6335,Protocol[Step],0))</f>
        <v>9Dig</v>
      </c>
      <c r="F6335" s="151" t="str">
        <f>INDEX(Variables[Variable],MATCH(Systematic[[#This Row],[VariableIndex]],Variables[Index],0))</f>
        <v>FCR (mt: ROX-corr.)</v>
      </c>
      <c r="G6335" s="134">
        <f>Systematic[[#This Row],[Sample]]*1000000+Systematic[[#This Row],[SubSample]]*10000+Systematic[[#This Row],[VariableIndex]]</f>
        <v>17010006</v>
      </c>
      <c r="H6335" s="134">
        <f>Systematic[[#This Row],[SampleVariableLabel]]+100*Systematic[[#This Row],[State]]</f>
        <v>17010806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17</v>
      </c>
      <c r="B6336" s="1">
        <f t="shared" si="298"/>
        <v>1</v>
      </c>
      <c r="C6336" s="1">
        <f>IF(Systematic[[#This Row],[VariableIndex]]&gt;1,C6335,IF(C6335+1=StepsPerSubsample,0,C6335+1))</f>
        <v>8</v>
      </c>
      <c r="D6336" s="1">
        <f t="shared" si="296"/>
        <v>7</v>
      </c>
      <c r="E6336" s="1" t="str">
        <f>INDEX(Protocol[Mark],MATCH(C6336,Protocol[Step],0))</f>
        <v>9Dig</v>
      </c>
      <c r="F6336" s="151" t="str">
        <f>INDEX(Variables[Variable],MATCH(Systematic[[#This Row],[VariableIndex]],Variables[Index],0))</f>
        <v>FCR (mt: ROX-corr.)</v>
      </c>
      <c r="G6336" s="134">
        <f>Systematic[[#This Row],[Sample]]*1000000+Systematic[[#This Row],[SubSample]]*10000+Systematic[[#This Row],[VariableIndex]]</f>
        <v>17010007</v>
      </c>
      <c r="H6336" s="134">
        <f>Systematic[[#This Row],[SampleVariableLabel]]+100*Systematic[[#This Row],[State]]</f>
        <v>17010807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17</v>
      </c>
      <c r="B6337" s="1">
        <f t="shared" si="298"/>
        <v>1</v>
      </c>
      <c r="C6337" s="1">
        <f>IF(Systematic[[#This Row],[VariableIndex]]&gt;1,C6336,IF(C6336+1=StepsPerSubsample,0,C6336+1))</f>
        <v>9</v>
      </c>
      <c r="D6337" s="1">
        <f t="shared" si="296"/>
        <v>1</v>
      </c>
      <c r="E6337" s="1" t="str">
        <f>INDEX(Protocol[Mark],MATCH(C6337,Protocol[Step],0))</f>
        <v>9U</v>
      </c>
      <c r="F6337" s="151" t="str">
        <f>INDEX(Variables[Variable],MATCH(Systematic[[#This Row],[VariableIndex]],Variables[Index],0))</f>
        <v>O2 concentration</v>
      </c>
      <c r="G6337" s="134">
        <f>Systematic[[#This Row],[Sample]]*1000000+Systematic[[#This Row],[SubSample]]*10000+Systematic[[#This Row],[VariableIndex]]</f>
        <v>17010001</v>
      </c>
      <c r="H6337" s="134">
        <f>Systematic[[#This Row],[SampleVariableLabel]]+100*Systematic[[#This Row],[State]]</f>
        <v>17010901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17</v>
      </c>
      <c r="B6338" s="1">
        <f t="shared" si="298"/>
        <v>1</v>
      </c>
      <c r="C6338" s="1">
        <f>IF(Systematic[[#This Row],[VariableIndex]]&gt;1,C6337,IF(C6337+1=StepsPerSubsample,0,C6337+1))</f>
        <v>9</v>
      </c>
      <c r="D6338" s="1">
        <f t="shared" si="296"/>
        <v>2</v>
      </c>
      <c r="E6338" s="1" t="str">
        <f>INDEX(Protocol[Mark],MATCH(C6338,Protocol[Step],0))</f>
        <v>9U</v>
      </c>
      <c r="F6338" s="151" t="str">
        <f>INDEX(Variables[Variable],MATCH(Systematic[[#This Row],[VariableIndex]],Variables[Index],0))</f>
        <v>O2 flux per volume</v>
      </c>
      <c r="G6338" s="134">
        <f>Systematic[[#This Row],[Sample]]*1000000+Systematic[[#This Row],[SubSample]]*10000+Systematic[[#This Row],[VariableIndex]]</f>
        <v>17010002</v>
      </c>
      <c r="H6338" s="134">
        <f>Systematic[[#This Row],[SampleVariableLabel]]+100*Systematic[[#This Row],[State]]</f>
        <v>17010902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17</v>
      </c>
      <c r="B6339" s="1">
        <f t="shared" si="298"/>
        <v>1</v>
      </c>
      <c r="C6339" s="1">
        <f>IF(Systematic[[#This Row],[VariableIndex]]&gt;1,C6338,IF(C6338+1=StepsPerSubsample,0,C6338+1))</f>
        <v>9</v>
      </c>
      <c r="D6339" s="1">
        <f t="shared" ref="D6339:D6402" si="299">IF(D6338=nVariables,1,D6338+1)</f>
        <v>3</v>
      </c>
      <c r="E6339" s="1" t="str">
        <f>INDEX(Protocol[Mark],MATCH(C6339,Protocol[Step],0))</f>
        <v>9U</v>
      </c>
      <c r="F6339" s="151" t="str">
        <f>INDEX(Variables[Variable],MATCH(Systematic[[#This Row],[VariableIndex]],Variables[Index],0))</f>
        <v>Specific flux</v>
      </c>
      <c r="G6339" s="134">
        <f>Systematic[[#This Row],[Sample]]*1000000+Systematic[[#This Row],[SubSample]]*10000+Systematic[[#This Row],[VariableIndex]]</f>
        <v>17010003</v>
      </c>
      <c r="H6339" s="134">
        <f>Systematic[[#This Row],[SampleVariableLabel]]+100*Systematic[[#This Row],[State]]</f>
        <v>17010903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17</v>
      </c>
      <c r="B6340" s="1">
        <f t="shared" si="298"/>
        <v>1</v>
      </c>
      <c r="C6340" s="1">
        <f>IF(Systematic[[#This Row],[VariableIndex]]&gt;1,C6339,IF(C6339+1=StepsPerSubsample,0,C6339+1))</f>
        <v>9</v>
      </c>
      <c r="D6340" s="1">
        <f t="shared" si="299"/>
        <v>4</v>
      </c>
      <c r="E6340" s="1" t="str">
        <f>INDEX(Protocol[Mark],MATCH(C6340,Protocol[Step],0))</f>
        <v>9U</v>
      </c>
      <c r="F6340" s="151" t="str">
        <f>INDEX(Variables[Variable],MATCH(Systematic[[#This Row],[VariableIndex]],Variables[Index],0))</f>
        <v>Flux control ratio</v>
      </c>
      <c r="G6340" s="134">
        <f>Systematic[[#This Row],[Sample]]*1000000+Systematic[[#This Row],[SubSample]]*10000+Systematic[[#This Row],[VariableIndex]]</f>
        <v>17010004</v>
      </c>
      <c r="H6340" s="134">
        <f>Systematic[[#This Row],[SampleVariableLabel]]+100*Systematic[[#This Row],[State]]</f>
        <v>17010904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17</v>
      </c>
      <c r="B6341" s="1">
        <f t="shared" si="298"/>
        <v>1</v>
      </c>
      <c r="C6341" s="1">
        <f>IF(Systematic[[#This Row],[VariableIndex]]&gt;1,C6340,IF(C6340+1=StepsPerSubsample,0,C6340+1))</f>
        <v>9</v>
      </c>
      <c r="D6341" s="1">
        <f t="shared" si="299"/>
        <v>5</v>
      </c>
      <c r="E6341" s="1" t="str">
        <f>INDEX(Protocol[Mark],MATCH(C6341,Protocol[Step],0))</f>
        <v>9U</v>
      </c>
      <c r="F6341" s="151" t="str">
        <f>INDEX(Variables[Variable],MATCH(Systematic[[#This Row],[VariableIndex]],Variables[Index],0))</f>
        <v>Specific flux (mt)</v>
      </c>
      <c r="G6341" s="134">
        <f>Systematic[[#This Row],[Sample]]*1000000+Systematic[[#This Row],[SubSample]]*10000+Systematic[[#This Row],[VariableIndex]]</f>
        <v>17010005</v>
      </c>
      <c r="H6341" s="134">
        <f>Systematic[[#This Row],[SampleVariableLabel]]+100*Systematic[[#This Row],[State]]</f>
        <v>17010905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17</v>
      </c>
      <c r="B6342" s="1">
        <f t="shared" si="298"/>
        <v>1</v>
      </c>
      <c r="C6342" s="1">
        <f>IF(Systematic[[#This Row],[VariableIndex]]&gt;1,C6341,IF(C6341+1=StepsPerSubsample,0,C6341+1))</f>
        <v>9</v>
      </c>
      <c r="D6342" s="1">
        <f t="shared" si="299"/>
        <v>6</v>
      </c>
      <c r="E6342" s="1" t="str">
        <f>INDEX(Protocol[Mark],MATCH(C6342,Protocol[Step],0))</f>
        <v>9U</v>
      </c>
      <c r="F6342" s="151" t="str">
        <f>INDEX(Variables[Variable],MATCH(Systematic[[#This Row],[VariableIndex]],Variables[Index],0))</f>
        <v>FCR (mt: ROX-corr.)</v>
      </c>
      <c r="G6342" s="134">
        <f>Systematic[[#This Row],[Sample]]*1000000+Systematic[[#This Row],[SubSample]]*10000+Systematic[[#This Row],[VariableIndex]]</f>
        <v>17010006</v>
      </c>
      <c r="H6342" s="134">
        <f>Systematic[[#This Row],[SampleVariableLabel]]+100*Systematic[[#This Row],[State]]</f>
        <v>17010906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17</v>
      </c>
      <c r="B6343" s="1">
        <f t="shared" si="298"/>
        <v>1</v>
      </c>
      <c r="C6343" s="1">
        <f>IF(Systematic[[#This Row],[VariableIndex]]&gt;1,C6342,IF(C6342+1=StepsPerSubsample,0,C6342+1))</f>
        <v>9</v>
      </c>
      <c r="D6343" s="1">
        <f t="shared" si="299"/>
        <v>7</v>
      </c>
      <c r="E6343" s="1" t="str">
        <f>INDEX(Protocol[Mark],MATCH(C6343,Protocol[Step],0))</f>
        <v>9U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17010007</v>
      </c>
      <c r="H6343" s="134">
        <f>Systematic[[#This Row],[SampleVariableLabel]]+100*Systematic[[#This Row],[State]]</f>
        <v>17010907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17</v>
      </c>
      <c r="B6344" s="1">
        <f t="shared" si="298"/>
        <v>1</v>
      </c>
      <c r="C6344" s="1">
        <f>IF(Systematic[[#This Row],[VariableIndex]]&gt;1,C6343,IF(C6343+1=StepsPerSubsample,0,C6343+1))</f>
        <v>10</v>
      </c>
      <c r="D6344" s="1">
        <f t="shared" si="299"/>
        <v>1</v>
      </c>
      <c r="E6344" s="1" t="str">
        <f>INDEX(Protocol[Mark],MATCH(C6344,Protocol[Step],0))</f>
        <v>9c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17010001</v>
      </c>
      <c r="H6344" s="134">
        <f>Systematic[[#This Row],[SampleVariableLabel]]+100*Systematic[[#This Row],[State]]</f>
        <v>17011001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17</v>
      </c>
      <c r="B6345" s="1">
        <f t="shared" si="298"/>
        <v>1</v>
      </c>
      <c r="C6345" s="1">
        <f>IF(Systematic[[#This Row],[VariableIndex]]&gt;1,C6344,IF(C6344+1=StepsPerSubsample,0,C6344+1))</f>
        <v>10</v>
      </c>
      <c r="D6345" s="1">
        <f t="shared" si="299"/>
        <v>2</v>
      </c>
      <c r="E6345" s="1" t="str">
        <f>INDEX(Protocol[Mark],MATCH(C6345,Protocol[Step],0))</f>
        <v>9c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17010002</v>
      </c>
      <c r="H6345" s="134">
        <f>Systematic[[#This Row],[SampleVariableLabel]]+100*Systematic[[#This Row],[State]]</f>
        <v>17011002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17</v>
      </c>
      <c r="B6346" s="1">
        <f t="shared" si="298"/>
        <v>1</v>
      </c>
      <c r="C6346" s="1">
        <f>IF(Systematic[[#This Row],[VariableIndex]]&gt;1,C6345,IF(C6345+1=StepsPerSubsample,0,C6345+1))</f>
        <v>10</v>
      </c>
      <c r="D6346" s="1">
        <f t="shared" si="299"/>
        <v>3</v>
      </c>
      <c r="E6346" s="1" t="str">
        <f>INDEX(Protocol[Mark],MATCH(C6346,Protocol[Step],0))</f>
        <v>9c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17010003</v>
      </c>
      <c r="H6346" s="134">
        <f>Systematic[[#This Row],[SampleVariableLabel]]+100*Systematic[[#This Row],[State]]</f>
        <v>17011003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17</v>
      </c>
      <c r="B6347" s="1">
        <f t="shared" si="298"/>
        <v>1</v>
      </c>
      <c r="C6347" s="1">
        <f>IF(Systematic[[#This Row],[VariableIndex]]&gt;1,C6346,IF(C6346+1=StepsPerSubsample,0,C6346+1))</f>
        <v>10</v>
      </c>
      <c r="D6347" s="1">
        <f t="shared" si="299"/>
        <v>4</v>
      </c>
      <c r="E6347" s="1" t="str">
        <f>INDEX(Protocol[Mark],MATCH(C6347,Protocol[Step],0))</f>
        <v>9c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17010004</v>
      </c>
      <c r="H6347" s="134">
        <f>Systematic[[#This Row],[SampleVariableLabel]]+100*Systematic[[#This Row],[State]]</f>
        <v>17011004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17</v>
      </c>
      <c r="B6348" s="1">
        <f t="shared" si="298"/>
        <v>1</v>
      </c>
      <c r="C6348" s="1">
        <f>IF(Systematic[[#This Row],[VariableIndex]]&gt;1,C6347,IF(C6347+1=StepsPerSubsample,0,C6347+1))</f>
        <v>10</v>
      </c>
      <c r="D6348" s="1">
        <f t="shared" si="299"/>
        <v>5</v>
      </c>
      <c r="E6348" s="1" t="str">
        <f>INDEX(Protocol[Mark],MATCH(C6348,Protocol[Step],0))</f>
        <v>9c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17010005</v>
      </c>
      <c r="H6348" s="134">
        <f>Systematic[[#This Row],[SampleVariableLabel]]+100*Systematic[[#This Row],[State]]</f>
        <v>17011005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17</v>
      </c>
      <c r="B6349" s="1">
        <f t="shared" si="298"/>
        <v>1</v>
      </c>
      <c r="C6349" s="1">
        <f>IF(Systematic[[#This Row],[VariableIndex]]&gt;1,C6348,IF(C6348+1=StepsPerSubsample,0,C6348+1))</f>
        <v>10</v>
      </c>
      <c r="D6349" s="1">
        <f t="shared" si="299"/>
        <v>6</v>
      </c>
      <c r="E6349" s="1" t="str">
        <f>INDEX(Protocol[Mark],MATCH(C6349,Protocol[Step],0))</f>
        <v>9c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17010006</v>
      </c>
      <c r="H6349" s="134">
        <f>Systematic[[#This Row],[SampleVariableLabel]]+100*Systematic[[#This Row],[State]]</f>
        <v>17011006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17</v>
      </c>
      <c r="B6350" s="1">
        <f t="shared" si="298"/>
        <v>1</v>
      </c>
      <c r="C6350" s="1">
        <f>IF(Systematic[[#This Row],[VariableIndex]]&gt;1,C6349,IF(C6349+1=StepsPerSubsample,0,C6349+1))</f>
        <v>10</v>
      </c>
      <c r="D6350" s="1">
        <f t="shared" si="299"/>
        <v>7</v>
      </c>
      <c r="E6350" s="1" t="str">
        <f>INDEX(Protocol[Mark],MATCH(C6350,Protocol[Step],0))</f>
        <v>9c</v>
      </c>
      <c r="F6350" s="151" t="str">
        <f>INDEX(Variables[Variable],MATCH(Systematic[[#This Row],[VariableIndex]],Variables[Index],0))</f>
        <v>FCR (mt: ROX-corr.)</v>
      </c>
      <c r="G6350" s="134">
        <f>Systematic[[#This Row],[Sample]]*1000000+Systematic[[#This Row],[SubSample]]*10000+Systematic[[#This Row],[VariableIndex]]</f>
        <v>17010007</v>
      </c>
      <c r="H6350" s="134">
        <f>Systematic[[#This Row],[SampleVariableLabel]]+100*Systematic[[#This Row],[State]]</f>
        <v>17011007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17</v>
      </c>
      <c r="B6351" s="1">
        <f t="shared" si="298"/>
        <v>1</v>
      </c>
      <c r="C6351" s="1">
        <f>IF(Systematic[[#This Row],[VariableIndex]]&gt;1,C6350,IF(C6350+1=StepsPerSubsample,0,C6350+1))</f>
        <v>11</v>
      </c>
      <c r="D6351" s="1">
        <f t="shared" si="299"/>
        <v>1</v>
      </c>
      <c r="E6351" s="1" t="str">
        <f>INDEX(Protocol[Mark],MATCH(C6351,Protocol[Step],0))</f>
        <v>10Ama</v>
      </c>
      <c r="F6351" s="151" t="str">
        <f>INDEX(Variables[Variable],MATCH(Systematic[[#This Row],[VariableIndex]],Variables[Index],0))</f>
        <v>O2 concentration</v>
      </c>
      <c r="G6351" s="134">
        <f>Systematic[[#This Row],[Sample]]*1000000+Systematic[[#This Row],[SubSample]]*10000+Systematic[[#This Row],[VariableIndex]]</f>
        <v>17010001</v>
      </c>
      <c r="H6351" s="134">
        <f>Systematic[[#This Row],[SampleVariableLabel]]+100*Systematic[[#This Row],[State]]</f>
        <v>17011101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17</v>
      </c>
      <c r="B6352" s="1">
        <f t="shared" si="298"/>
        <v>1</v>
      </c>
      <c r="C6352" s="1">
        <f>IF(Systematic[[#This Row],[VariableIndex]]&gt;1,C6351,IF(C6351+1=StepsPerSubsample,0,C6351+1))</f>
        <v>11</v>
      </c>
      <c r="D6352" s="1">
        <f t="shared" si="299"/>
        <v>2</v>
      </c>
      <c r="E6352" s="1" t="str">
        <f>INDEX(Protocol[Mark],MATCH(C6352,Protocol[Step],0))</f>
        <v>10Ama</v>
      </c>
      <c r="F6352" s="151" t="str">
        <f>INDEX(Variables[Variable],MATCH(Systematic[[#This Row],[VariableIndex]],Variables[Index],0))</f>
        <v>O2 flux per volume</v>
      </c>
      <c r="G6352" s="134">
        <f>Systematic[[#This Row],[Sample]]*1000000+Systematic[[#This Row],[SubSample]]*10000+Systematic[[#This Row],[VariableIndex]]</f>
        <v>17010002</v>
      </c>
      <c r="H6352" s="134">
        <f>Systematic[[#This Row],[SampleVariableLabel]]+100*Systematic[[#This Row],[State]]</f>
        <v>17011102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17</v>
      </c>
      <c r="B6353" s="1">
        <f t="shared" si="298"/>
        <v>1</v>
      </c>
      <c r="C6353" s="1">
        <f>IF(Systematic[[#This Row],[VariableIndex]]&gt;1,C6352,IF(C6352+1=StepsPerSubsample,0,C6352+1))</f>
        <v>11</v>
      </c>
      <c r="D6353" s="1">
        <f t="shared" si="299"/>
        <v>3</v>
      </c>
      <c r="E6353" s="1" t="str">
        <f>INDEX(Protocol[Mark],MATCH(C6353,Protocol[Step],0))</f>
        <v>10Ama</v>
      </c>
      <c r="F6353" s="151" t="str">
        <f>INDEX(Variables[Variable],MATCH(Systematic[[#This Row],[VariableIndex]],Variables[Index],0))</f>
        <v>Specific flux</v>
      </c>
      <c r="G6353" s="134">
        <f>Systematic[[#This Row],[Sample]]*1000000+Systematic[[#This Row],[SubSample]]*10000+Systematic[[#This Row],[VariableIndex]]</f>
        <v>17010003</v>
      </c>
      <c r="H6353" s="134">
        <f>Systematic[[#This Row],[SampleVariableLabel]]+100*Systematic[[#This Row],[State]]</f>
        <v>17011103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17</v>
      </c>
      <c r="B6354" s="1">
        <f t="shared" si="298"/>
        <v>1</v>
      </c>
      <c r="C6354" s="1">
        <f>IF(Systematic[[#This Row],[VariableIndex]]&gt;1,C6353,IF(C6353+1=StepsPerSubsample,0,C6353+1))</f>
        <v>11</v>
      </c>
      <c r="D6354" s="1">
        <f t="shared" si="299"/>
        <v>4</v>
      </c>
      <c r="E6354" s="1" t="str">
        <f>INDEX(Protocol[Mark],MATCH(C6354,Protocol[Step],0))</f>
        <v>10Ama</v>
      </c>
      <c r="F6354" s="151" t="str">
        <f>INDEX(Variables[Variable],MATCH(Systematic[[#This Row],[VariableIndex]],Variables[Index],0))</f>
        <v>Flux control ratio</v>
      </c>
      <c r="G6354" s="134">
        <f>Systematic[[#This Row],[Sample]]*1000000+Systematic[[#This Row],[SubSample]]*10000+Systematic[[#This Row],[VariableIndex]]</f>
        <v>17010004</v>
      </c>
      <c r="H6354" s="134">
        <f>Systematic[[#This Row],[SampleVariableLabel]]+100*Systematic[[#This Row],[State]]</f>
        <v>17011104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17</v>
      </c>
      <c r="B6355" s="1">
        <f t="shared" si="298"/>
        <v>1</v>
      </c>
      <c r="C6355" s="1">
        <f>IF(Systematic[[#This Row],[VariableIndex]]&gt;1,C6354,IF(C6354+1=StepsPerSubsample,0,C6354+1))</f>
        <v>11</v>
      </c>
      <c r="D6355" s="1">
        <f t="shared" si="299"/>
        <v>5</v>
      </c>
      <c r="E6355" s="1" t="str">
        <f>INDEX(Protocol[Mark],MATCH(C6355,Protocol[Step],0))</f>
        <v>10Ama</v>
      </c>
      <c r="F6355" s="151" t="str">
        <f>INDEX(Variables[Variable],MATCH(Systematic[[#This Row],[VariableIndex]],Variables[Index],0))</f>
        <v>Specific flux (mt)</v>
      </c>
      <c r="G6355" s="134">
        <f>Systematic[[#This Row],[Sample]]*1000000+Systematic[[#This Row],[SubSample]]*10000+Systematic[[#This Row],[VariableIndex]]</f>
        <v>17010005</v>
      </c>
      <c r="H6355" s="134">
        <f>Systematic[[#This Row],[SampleVariableLabel]]+100*Systematic[[#This Row],[State]]</f>
        <v>17011105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17</v>
      </c>
      <c r="B6356" s="1">
        <f t="shared" si="298"/>
        <v>1</v>
      </c>
      <c r="C6356" s="1">
        <f>IF(Systematic[[#This Row],[VariableIndex]]&gt;1,C6355,IF(C6355+1=StepsPerSubsample,0,C6355+1))</f>
        <v>11</v>
      </c>
      <c r="D6356" s="1">
        <f t="shared" si="299"/>
        <v>6</v>
      </c>
      <c r="E6356" s="1" t="str">
        <f>INDEX(Protocol[Mark],MATCH(C6356,Protocol[Step],0))</f>
        <v>10Ama</v>
      </c>
      <c r="F6356" s="151" t="str">
        <f>INDEX(Variables[Variable],MATCH(Systematic[[#This Row],[VariableIndex]],Variables[Index],0))</f>
        <v>FCR (mt: ROX-corr.)</v>
      </c>
      <c r="G6356" s="134">
        <f>Systematic[[#This Row],[Sample]]*1000000+Systematic[[#This Row],[SubSample]]*10000+Systematic[[#This Row],[VariableIndex]]</f>
        <v>17010006</v>
      </c>
      <c r="H6356" s="134">
        <f>Systematic[[#This Row],[SampleVariableLabel]]+100*Systematic[[#This Row],[State]]</f>
        <v>17011106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17</v>
      </c>
      <c r="B6357" s="1">
        <f t="shared" si="298"/>
        <v>1</v>
      </c>
      <c r="C6357" s="1">
        <f>IF(Systematic[[#This Row],[VariableIndex]]&gt;1,C6356,IF(C6356+1=StepsPerSubsample,0,C6356+1))</f>
        <v>11</v>
      </c>
      <c r="D6357" s="1">
        <f t="shared" si="299"/>
        <v>7</v>
      </c>
      <c r="E6357" s="1" t="str">
        <f>INDEX(Protocol[Mark],MATCH(C6357,Protocol[Step],0))</f>
        <v>10Ama</v>
      </c>
      <c r="F6357" s="151" t="str">
        <f>INDEX(Variables[Variable],MATCH(Systematic[[#This Row],[VariableIndex]],Variables[Index],0))</f>
        <v>FCR (mt: ROX-corr.)</v>
      </c>
      <c r="G6357" s="134">
        <f>Systematic[[#This Row],[Sample]]*1000000+Systematic[[#This Row],[SubSample]]*10000+Systematic[[#This Row],[VariableIndex]]</f>
        <v>17010007</v>
      </c>
      <c r="H6357" s="134">
        <f>Systematic[[#This Row],[SampleVariableLabel]]+100*Systematic[[#This Row],[State]]</f>
        <v>17011107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17</v>
      </c>
      <c r="B6358" s="1">
        <f t="shared" si="298"/>
        <v>1</v>
      </c>
      <c r="C6358" s="1">
        <f>IF(Systematic[[#This Row],[VariableIndex]]&gt;1,C6357,IF(C6357+1=StepsPerSubsample,0,C6357+1))</f>
        <v>12</v>
      </c>
      <c r="D6358" s="1">
        <f t="shared" si="299"/>
        <v>1</v>
      </c>
      <c r="E6358" s="1" t="str">
        <f>INDEX(Protocol[Mark],MATCH(C6358,Protocol[Step],0))</f>
        <v>11AsTm</v>
      </c>
      <c r="F6358" s="151" t="str">
        <f>INDEX(Variables[Variable],MATCH(Systematic[[#This Row],[VariableIndex]],Variables[Index],0))</f>
        <v>O2 concentration</v>
      </c>
      <c r="G6358" s="134">
        <f>Systematic[[#This Row],[Sample]]*1000000+Systematic[[#This Row],[SubSample]]*10000+Systematic[[#This Row],[VariableIndex]]</f>
        <v>17010001</v>
      </c>
      <c r="H6358" s="134">
        <f>Systematic[[#This Row],[SampleVariableLabel]]+100*Systematic[[#This Row],[State]]</f>
        <v>17011201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17</v>
      </c>
      <c r="B6359" s="1">
        <f t="shared" si="298"/>
        <v>1</v>
      </c>
      <c r="C6359" s="1">
        <f>IF(Systematic[[#This Row],[VariableIndex]]&gt;1,C6358,IF(C6358+1=StepsPerSubsample,0,C6358+1))</f>
        <v>12</v>
      </c>
      <c r="D6359" s="1">
        <f t="shared" si="299"/>
        <v>2</v>
      </c>
      <c r="E6359" s="1" t="str">
        <f>INDEX(Protocol[Mark],MATCH(C6359,Protocol[Step],0))</f>
        <v>11AsTm</v>
      </c>
      <c r="F6359" s="151" t="str">
        <f>INDEX(Variables[Variable],MATCH(Systematic[[#This Row],[VariableIndex]],Variables[Index],0))</f>
        <v>O2 flux per volume</v>
      </c>
      <c r="G6359" s="134">
        <f>Systematic[[#This Row],[Sample]]*1000000+Systematic[[#This Row],[SubSample]]*10000+Systematic[[#This Row],[VariableIndex]]</f>
        <v>17010002</v>
      </c>
      <c r="H6359" s="134">
        <f>Systematic[[#This Row],[SampleVariableLabel]]+100*Systematic[[#This Row],[State]]</f>
        <v>17011202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17</v>
      </c>
      <c r="B6360" s="1">
        <f t="shared" si="298"/>
        <v>1</v>
      </c>
      <c r="C6360" s="1">
        <f>IF(Systematic[[#This Row],[VariableIndex]]&gt;1,C6359,IF(C6359+1=StepsPerSubsample,0,C6359+1))</f>
        <v>12</v>
      </c>
      <c r="D6360" s="1">
        <f t="shared" si="299"/>
        <v>3</v>
      </c>
      <c r="E6360" s="1" t="str">
        <f>INDEX(Protocol[Mark],MATCH(C6360,Protocol[Step],0))</f>
        <v>11AsTm</v>
      </c>
      <c r="F6360" s="151" t="str">
        <f>INDEX(Variables[Variable],MATCH(Systematic[[#This Row],[VariableIndex]],Variables[Index],0))</f>
        <v>Specific flux</v>
      </c>
      <c r="G6360" s="134">
        <f>Systematic[[#This Row],[Sample]]*1000000+Systematic[[#This Row],[SubSample]]*10000+Systematic[[#This Row],[VariableIndex]]</f>
        <v>17010003</v>
      </c>
      <c r="H6360" s="134">
        <f>Systematic[[#This Row],[SampleVariableLabel]]+100*Systematic[[#This Row],[State]]</f>
        <v>17011203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17</v>
      </c>
      <c r="B6361" s="1">
        <f t="shared" si="298"/>
        <v>1</v>
      </c>
      <c r="C6361" s="1">
        <f>IF(Systematic[[#This Row],[VariableIndex]]&gt;1,C6360,IF(C6360+1=StepsPerSubsample,0,C6360+1))</f>
        <v>12</v>
      </c>
      <c r="D6361" s="1">
        <f t="shared" si="299"/>
        <v>4</v>
      </c>
      <c r="E6361" s="1" t="str">
        <f>INDEX(Protocol[Mark],MATCH(C6361,Protocol[Step],0))</f>
        <v>11AsTm</v>
      </c>
      <c r="F6361" s="151" t="str">
        <f>INDEX(Variables[Variable],MATCH(Systematic[[#This Row],[VariableIndex]],Variables[Index],0))</f>
        <v>Flux control ratio</v>
      </c>
      <c r="G6361" s="134">
        <f>Systematic[[#This Row],[Sample]]*1000000+Systematic[[#This Row],[SubSample]]*10000+Systematic[[#This Row],[VariableIndex]]</f>
        <v>17010004</v>
      </c>
      <c r="H6361" s="134">
        <f>Systematic[[#This Row],[SampleVariableLabel]]+100*Systematic[[#This Row],[State]]</f>
        <v>17011204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17</v>
      </c>
      <c r="B6362" s="1">
        <f t="shared" si="298"/>
        <v>1</v>
      </c>
      <c r="C6362" s="1">
        <f>IF(Systematic[[#This Row],[VariableIndex]]&gt;1,C6361,IF(C6361+1=StepsPerSubsample,0,C6361+1))</f>
        <v>12</v>
      </c>
      <c r="D6362" s="1">
        <f t="shared" si="299"/>
        <v>5</v>
      </c>
      <c r="E6362" s="1" t="str">
        <f>INDEX(Protocol[Mark],MATCH(C6362,Protocol[Step],0))</f>
        <v>11AsTm</v>
      </c>
      <c r="F6362" s="151" t="str">
        <f>INDEX(Variables[Variable],MATCH(Systematic[[#This Row],[VariableIndex]],Variables[Index],0))</f>
        <v>Specific flux (mt)</v>
      </c>
      <c r="G6362" s="134">
        <f>Systematic[[#This Row],[Sample]]*1000000+Systematic[[#This Row],[SubSample]]*10000+Systematic[[#This Row],[VariableIndex]]</f>
        <v>17010005</v>
      </c>
      <c r="H6362" s="134">
        <f>Systematic[[#This Row],[SampleVariableLabel]]+100*Systematic[[#This Row],[State]]</f>
        <v>17011205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17</v>
      </c>
      <c r="B6363" s="1">
        <f t="shared" si="298"/>
        <v>1</v>
      </c>
      <c r="C6363" s="1">
        <f>IF(Systematic[[#This Row],[VariableIndex]]&gt;1,C6362,IF(C6362+1=StepsPerSubsample,0,C6362+1))</f>
        <v>12</v>
      </c>
      <c r="D6363" s="1">
        <f t="shared" si="299"/>
        <v>6</v>
      </c>
      <c r="E6363" s="1" t="str">
        <f>INDEX(Protocol[Mark],MATCH(C6363,Protocol[Step],0))</f>
        <v>11AsTm</v>
      </c>
      <c r="F6363" s="151" t="str">
        <f>INDEX(Variables[Variable],MATCH(Systematic[[#This Row],[VariableIndex]],Variables[Index],0))</f>
        <v>FCR (mt: ROX-corr.)</v>
      </c>
      <c r="G6363" s="134">
        <f>Systematic[[#This Row],[Sample]]*1000000+Systematic[[#This Row],[SubSample]]*10000+Systematic[[#This Row],[VariableIndex]]</f>
        <v>17010006</v>
      </c>
      <c r="H6363" s="134">
        <f>Systematic[[#This Row],[SampleVariableLabel]]+100*Systematic[[#This Row],[State]]</f>
        <v>17011206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17</v>
      </c>
      <c r="B6364" s="1">
        <f t="shared" si="298"/>
        <v>1</v>
      </c>
      <c r="C6364" s="1">
        <f>IF(Systematic[[#This Row],[VariableIndex]]&gt;1,C6363,IF(C6363+1=StepsPerSubsample,0,C6363+1))</f>
        <v>12</v>
      </c>
      <c r="D6364" s="1">
        <f t="shared" si="299"/>
        <v>7</v>
      </c>
      <c r="E6364" s="1" t="str">
        <f>INDEX(Protocol[Mark],MATCH(C6364,Protocol[Step],0))</f>
        <v>11AsTm</v>
      </c>
      <c r="F6364" s="151" t="str">
        <f>INDEX(Variables[Variable],MATCH(Systematic[[#This Row],[VariableIndex]],Variables[Index],0))</f>
        <v>FCR (mt: ROX-corr.)</v>
      </c>
      <c r="G6364" s="134">
        <f>Systematic[[#This Row],[Sample]]*1000000+Systematic[[#This Row],[SubSample]]*10000+Systematic[[#This Row],[VariableIndex]]</f>
        <v>17010007</v>
      </c>
      <c r="H6364" s="134">
        <f>Systematic[[#This Row],[SampleVariableLabel]]+100*Systematic[[#This Row],[State]]</f>
        <v>17011207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17</v>
      </c>
      <c r="B6365" s="1">
        <f t="shared" si="298"/>
        <v>1</v>
      </c>
      <c r="C6365" s="1">
        <f>IF(Systematic[[#This Row],[VariableIndex]]&gt;1,C6364,IF(C6364+1=StepsPerSubsample,0,C6364+1))</f>
        <v>13</v>
      </c>
      <c r="D6365" s="1">
        <f t="shared" si="299"/>
        <v>1</v>
      </c>
      <c r="E6365" s="1" t="str">
        <f>INDEX(Protocol[Mark],MATCH(C6365,Protocol[Step],0))</f>
        <v>12Azd</v>
      </c>
      <c r="F6365" s="151" t="str">
        <f>INDEX(Variables[Variable],MATCH(Systematic[[#This Row],[VariableIndex]],Variables[Index],0))</f>
        <v>O2 concentration</v>
      </c>
      <c r="G6365" s="134">
        <f>Systematic[[#This Row],[Sample]]*1000000+Systematic[[#This Row],[SubSample]]*10000+Systematic[[#This Row],[VariableIndex]]</f>
        <v>17010001</v>
      </c>
      <c r="H6365" s="134">
        <f>Systematic[[#This Row],[SampleVariableLabel]]+100*Systematic[[#This Row],[State]]</f>
        <v>17011301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17</v>
      </c>
      <c r="B6366" s="1">
        <f t="shared" si="298"/>
        <v>1</v>
      </c>
      <c r="C6366" s="1">
        <f>IF(Systematic[[#This Row],[VariableIndex]]&gt;1,C6365,IF(C6365+1=StepsPerSubsample,0,C6365+1))</f>
        <v>13</v>
      </c>
      <c r="D6366" s="1">
        <f t="shared" si="299"/>
        <v>2</v>
      </c>
      <c r="E6366" s="1" t="str">
        <f>INDEX(Protocol[Mark],MATCH(C6366,Protocol[Step],0))</f>
        <v>12Azd</v>
      </c>
      <c r="F6366" s="151" t="str">
        <f>INDEX(Variables[Variable],MATCH(Systematic[[#This Row],[VariableIndex]],Variables[Index],0))</f>
        <v>O2 flux per volume</v>
      </c>
      <c r="G6366" s="134">
        <f>Systematic[[#This Row],[Sample]]*1000000+Systematic[[#This Row],[SubSample]]*10000+Systematic[[#This Row],[VariableIndex]]</f>
        <v>17010002</v>
      </c>
      <c r="H6366" s="134">
        <f>Systematic[[#This Row],[SampleVariableLabel]]+100*Systematic[[#This Row],[State]]</f>
        <v>17011302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17</v>
      </c>
      <c r="B6367" s="1">
        <f t="shared" si="298"/>
        <v>1</v>
      </c>
      <c r="C6367" s="1">
        <f>IF(Systematic[[#This Row],[VariableIndex]]&gt;1,C6366,IF(C6366+1=StepsPerSubsample,0,C6366+1))</f>
        <v>13</v>
      </c>
      <c r="D6367" s="1">
        <f t="shared" si="299"/>
        <v>3</v>
      </c>
      <c r="E6367" s="1" t="str">
        <f>INDEX(Protocol[Mark],MATCH(C6367,Protocol[Step],0))</f>
        <v>12Azd</v>
      </c>
      <c r="F6367" s="151" t="str">
        <f>INDEX(Variables[Variable],MATCH(Systematic[[#This Row],[VariableIndex]],Variables[Index],0))</f>
        <v>Specific flux</v>
      </c>
      <c r="G6367" s="134">
        <f>Systematic[[#This Row],[Sample]]*1000000+Systematic[[#This Row],[SubSample]]*10000+Systematic[[#This Row],[VariableIndex]]</f>
        <v>17010003</v>
      </c>
      <c r="H6367" s="134">
        <f>Systematic[[#This Row],[SampleVariableLabel]]+100*Systematic[[#This Row],[State]]</f>
        <v>17011303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17</v>
      </c>
      <c r="B6368" s="1">
        <f t="shared" si="298"/>
        <v>1</v>
      </c>
      <c r="C6368" s="1">
        <f>IF(Systematic[[#This Row],[VariableIndex]]&gt;1,C6367,IF(C6367+1=StepsPerSubsample,0,C6367+1))</f>
        <v>13</v>
      </c>
      <c r="D6368" s="1">
        <f t="shared" si="299"/>
        <v>4</v>
      </c>
      <c r="E6368" s="1" t="str">
        <f>INDEX(Protocol[Mark],MATCH(C6368,Protocol[Step],0))</f>
        <v>12Azd</v>
      </c>
      <c r="F6368" s="151" t="str">
        <f>INDEX(Variables[Variable],MATCH(Systematic[[#This Row],[VariableIndex]],Variables[Index],0))</f>
        <v>Flux control ratio</v>
      </c>
      <c r="G6368" s="134">
        <f>Systematic[[#This Row],[Sample]]*1000000+Systematic[[#This Row],[SubSample]]*10000+Systematic[[#This Row],[VariableIndex]]</f>
        <v>17010004</v>
      </c>
      <c r="H6368" s="134">
        <f>Systematic[[#This Row],[SampleVariableLabel]]+100*Systematic[[#This Row],[State]]</f>
        <v>17011304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17</v>
      </c>
      <c r="B6369" s="1">
        <f t="shared" si="298"/>
        <v>1</v>
      </c>
      <c r="C6369" s="1">
        <f>IF(Systematic[[#This Row],[VariableIndex]]&gt;1,C6368,IF(C6368+1=StepsPerSubsample,0,C6368+1))</f>
        <v>13</v>
      </c>
      <c r="D6369" s="1">
        <f t="shared" si="299"/>
        <v>5</v>
      </c>
      <c r="E6369" s="1" t="str">
        <f>INDEX(Protocol[Mark],MATCH(C6369,Protocol[Step],0))</f>
        <v>12Azd</v>
      </c>
      <c r="F6369" s="151" t="str">
        <f>INDEX(Variables[Variable],MATCH(Systematic[[#This Row],[VariableIndex]],Variables[Index],0))</f>
        <v>Specific flux (mt)</v>
      </c>
      <c r="G6369" s="134">
        <f>Systematic[[#This Row],[Sample]]*1000000+Systematic[[#This Row],[SubSample]]*10000+Systematic[[#This Row],[VariableIndex]]</f>
        <v>17010005</v>
      </c>
      <c r="H6369" s="134">
        <f>Systematic[[#This Row],[SampleVariableLabel]]+100*Systematic[[#This Row],[State]]</f>
        <v>17011305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17</v>
      </c>
      <c r="B6370" s="1">
        <f t="shared" si="298"/>
        <v>1</v>
      </c>
      <c r="C6370" s="1">
        <f>IF(Systematic[[#This Row],[VariableIndex]]&gt;1,C6369,IF(C6369+1=StepsPerSubsample,0,C6369+1))</f>
        <v>13</v>
      </c>
      <c r="D6370" s="1">
        <f t="shared" si="299"/>
        <v>6</v>
      </c>
      <c r="E6370" s="1" t="str">
        <f>INDEX(Protocol[Mark],MATCH(C6370,Protocol[Step],0))</f>
        <v>12Azd</v>
      </c>
      <c r="F6370" s="151" t="str">
        <f>INDEX(Variables[Variable],MATCH(Systematic[[#This Row],[VariableIndex]],Variables[Index],0))</f>
        <v>FCR (mt: ROX-corr.)</v>
      </c>
      <c r="G6370" s="134">
        <f>Systematic[[#This Row],[Sample]]*1000000+Systematic[[#This Row],[SubSample]]*10000+Systematic[[#This Row],[VariableIndex]]</f>
        <v>17010006</v>
      </c>
      <c r="H6370" s="134">
        <f>Systematic[[#This Row],[SampleVariableLabel]]+100*Systematic[[#This Row],[State]]</f>
        <v>17011306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17</v>
      </c>
      <c r="B6371" s="1">
        <f t="shared" si="298"/>
        <v>1</v>
      </c>
      <c r="C6371" s="1">
        <f>IF(Systematic[[#This Row],[VariableIndex]]&gt;1,C6370,IF(C6370+1=StepsPerSubsample,0,C6370+1))</f>
        <v>13</v>
      </c>
      <c r="D6371" s="1">
        <f t="shared" si="299"/>
        <v>7</v>
      </c>
      <c r="E6371" s="1" t="str">
        <f>INDEX(Protocol[Mark],MATCH(C6371,Protocol[Step],0))</f>
        <v>12Azd</v>
      </c>
      <c r="F6371" s="151" t="str">
        <f>INDEX(Variables[Variable],MATCH(Systematic[[#This Row],[VariableIndex]],Variables[Index],0))</f>
        <v>FCR (mt: ROX-corr.)</v>
      </c>
      <c r="G6371" s="134">
        <f>Systematic[[#This Row],[Sample]]*1000000+Systematic[[#This Row],[SubSample]]*10000+Systematic[[#This Row],[VariableIndex]]</f>
        <v>17010007</v>
      </c>
      <c r="H6371" s="134">
        <f>Systematic[[#This Row],[SampleVariableLabel]]+100*Systematic[[#This Row],[State]]</f>
        <v>17011307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17</v>
      </c>
      <c r="B6372" s="1">
        <f t="shared" si="298"/>
        <v>2</v>
      </c>
      <c r="C6372" s="1">
        <f>IF(Systematic[[#This Row],[VariableIndex]]&gt;1,C6371,IF(C6371+1=StepsPerSubsample,0,C6371+1))</f>
        <v>0</v>
      </c>
      <c r="D6372" s="1">
        <f t="shared" si="299"/>
        <v>1</v>
      </c>
      <c r="E6372" s="1" t="str">
        <f>INDEX(Protocol[Mark],MATCH(C6372,Protocol[Step],0))</f>
        <v>1ce</v>
      </c>
      <c r="F6372" s="151" t="str">
        <f>INDEX(Variables[Variable],MATCH(Systematic[[#This Row],[VariableIndex]],Variables[Index],0))</f>
        <v>O2 concentration</v>
      </c>
      <c r="G6372" s="134">
        <f>Systematic[[#This Row],[Sample]]*1000000+Systematic[[#This Row],[SubSample]]*10000+Systematic[[#This Row],[VariableIndex]]</f>
        <v>17020001</v>
      </c>
      <c r="H6372" s="134">
        <f>Systematic[[#This Row],[SampleVariableLabel]]+100*Systematic[[#This Row],[State]]</f>
        <v>17020001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17</v>
      </c>
      <c r="B6373" s="1">
        <f t="shared" si="298"/>
        <v>2</v>
      </c>
      <c r="C6373" s="1">
        <f>IF(Systematic[[#This Row],[VariableIndex]]&gt;1,C6372,IF(C6372+1=StepsPerSubsample,0,C6372+1))</f>
        <v>0</v>
      </c>
      <c r="D6373" s="1">
        <f t="shared" si="299"/>
        <v>2</v>
      </c>
      <c r="E6373" s="1" t="str">
        <f>INDEX(Protocol[Mark],MATCH(C6373,Protocol[Step],0))</f>
        <v>1ce</v>
      </c>
      <c r="F6373" s="151" t="str">
        <f>INDEX(Variables[Variable],MATCH(Systematic[[#This Row],[VariableIndex]],Variables[Index],0))</f>
        <v>O2 flux per volume</v>
      </c>
      <c r="G6373" s="134">
        <f>Systematic[[#This Row],[Sample]]*1000000+Systematic[[#This Row],[SubSample]]*10000+Systematic[[#This Row],[VariableIndex]]</f>
        <v>17020002</v>
      </c>
      <c r="H6373" s="134">
        <f>Systematic[[#This Row],[SampleVariableLabel]]+100*Systematic[[#This Row],[State]]</f>
        <v>17020002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17</v>
      </c>
      <c r="B6374" s="1">
        <f t="shared" si="298"/>
        <v>2</v>
      </c>
      <c r="C6374" s="1">
        <f>IF(Systematic[[#This Row],[VariableIndex]]&gt;1,C6373,IF(C6373+1=StepsPerSubsample,0,C6373+1))</f>
        <v>0</v>
      </c>
      <c r="D6374" s="1">
        <f t="shared" si="299"/>
        <v>3</v>
      </c>
      <c r="E6374" s="1" t="str">
        <f>INDEX(Protocol[Mark],MATCH(C6374,Protocol[Step],0))</f>
        <v>1ce</v>
      </c>
      <c r="F6374" s="151" t="str">
        <f>INDEX(Variables[Variable],MATCH(Systematic[[#This Row],[VariableIndex]],Variables[Index],0))</f>
        <v>Specific flux</v>
      </c>
      <c r="G6374" s="134">
        <f>Systematic[[#This Row],[Sample]]*1000000+Systematic[[#This Row],[SubSample]]*10000+Systematic[[#This Row],[VariableIndex]]</f>
        <v>17020003</v>
      </c>
      <c r="H6374" s="134">
        <f>Systematic[[#This Row],[SampleVariableLabel]]+100*Systematic[[#This Row],[State]]</f>
        <v>17020003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17</v>
      </c>
      <c r="B6375" s="1">
        <f t="shared" si="298"/>
        <v>2</v>
      </c>
      <c r="C6375" s="1">
        <f>IF(Systematic[[#This Row],[VariableIndex]]&gt;1,C6374,IF(C6374+1=StepsPerSubsample,0,C6374+1))</f>
        <v>0</v>
      </c>
      <c r="D6375" s="1">
        <f t="shared" si="299"/>
        <v>4</v>
      </c>
      <c r="E6375" s="1" t="str">
        <f>INDEX(Protocol[Mark],MATCH(C6375,Protocol[Step],0))</f>
        <v>1ce</v>
      </c>
      <c r="F6375" s="151" t="str">
        <f>INDEX(Variables[Variable],MATCH(Systematic[[#This Row],[VariableIndex]],Variables[Index],0))</f>
        <v>Flux control ratio</v>
      </c>
      <c r="G6375" s="134">
        <f>Systematic[[#This Row],[Sample]]*1000000+Systematic[[#This Row],[SubSample]]*10000+Systematic[[#This Row],[VariableIndex]]</f>
        <v>17020004</v>
      </c>
      <c r="H6375" s="134">
        <f>Systematic[[#This Row],[SampleVariableLabel]]+100*Systematic[[#This Row],[State]]</f>
        <v>17020004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17</v>
      </c>
      <c r="B6376" s="1">
        <f t="shared" si="298"/>
        <v>2</v>
      </c>
      <c r="C6376" s="1">
        <f>IF(Systematic[[#This Row],[VariableIndex]]&gt;1,C6375,IF(C6375+1=StepsPerSubsample,0,C6375+1))</f>
        <v>0</v>
      </c>
      <c r="D6376" s="1">
        <f t="shared" si="299"/>
        <v>5</v>
      </c>
      <c r="E6376" s="1" t="str">
        <f>INDEX(Protocol[Mark],MATCH(C6376,Protocol[Step],0))</f>
        <v>1ce</v>
      </c>
      <c r="F6376" s="151" t="str">
        <f>INDEX(Variables[Variable],MATCH(Systematic[[#This Row],[VariableIndex]],Variables[Index],0))</f>
        <v>Specific flux (mt)</v>
      </c>
      <c r="G6376" s="134">
        <f>Systematic[[#This Row],[Sample]]*1000000+Systematic[[#This Row],[SubSample]]*10000+Systematic[[#This Row],[VariableIndex]]</f>
        <v>17020005</v>
      </c>
      <c r="H6376" s="134">
        <f>Systematic[[#This Row],[SampleVariableLabel]]+100*Systematic[[#This Row],[State]]</f>
        <v>17020005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17</v>
      </c>
      <c r="B6377" s="1">
        <f t="shared" ref="B6377:B6440" si="301">IF(OR(C6377&gt;0,D6377&gt;1),B6376,IF(B6376=SubsamplesPerSample,1,B6376+1))</f>
        <v>2</v>
      </c>
      <c r="C6377" s="1">
        <f>IF(Systematic[[#This Row],[VariableIndex]]&gt;1,C6376,IF(C6376+1=StepsPerSubsample,0,C6376+1))</f>
        <v>0</v>
      </c>
      <c r="D6377" s="1">
        <f t="shared" si="299"/>
        <v>6</v>
      </c>
      <c r="E6377" s="1" t="str">
        <f>INDEX(Protocol[Mark],MATCH(C6377,Protocol[Step],0))</f>
        <v>1ce</v>
      </c>
      <c r="F6377" s="151" t="str">
        <f>INDEX(Variables[Variable],MATCH(Systematic[[#This Row],[VariableIndex]],Variables[Index],0))</f>
        <v>FCR (mt: ROX-corr.)</v>
      </c>
      <c r="G6377" s="134">
        <f>Systematic[[#This Row],[Sample]]*1000000+Systematic[[#This Row],[SubSample]]*10000+Systematic[[#This Row],[VariableIndex]]</f>
        <v>17020006</v>
      </c>
      <c r="H6377" s="134">
        <f>Systematic[[#This Row],[SampleVariableLabel]]+100*Systematic[[#This Row],[State]]</f>
        <v>17020006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17</v>
      </c>
      <c r="B6378" s="1">
        <f t="shared" si="301"/>
        <v>2</v>
      </c>
      <c r="C6378" s="1">
        <f>IF(Systematic[[#This Row],[VariableIndex]]&gt;1,C6377,IF(C6377+1=StepsPerSubsample,0,C6377+1))</f>
        <v>0</v>
      </c>
      <c r="D6378" s="1">
        <f t="shared" si="299"/>
        <v>7</v>
      </c>
      <c r="E6378" s="1" t="str">
        <f>INDEX(Protocol[Mark],MATCH(C6378,Protocol[Step],0))</f>
        <v>1ce</v>
      </c>
      <c r="F6378" s="151" t="str">
        <f>INDEX(Variables[Variable],MATCH(Systematic[[#This Row],[VariableIndex]],Variables[Index],0))</f>
        <v>FCR (mt: ROX-corr.)</v>
      </c>
      <c r="G6378" s="134">
        <f>Systematic[[#This Row],[Sample]]*1000000+Systematic[[#This Row],[SubSample]]*10000+Systematic[[#This Row],[VariableIndex]]</f>
        <v>17020007</v>
      </c>
      <c r="H6378" s="134">
        <f>Systematic[[#This Row],[SampleVariableLabel]]+100*Systematic[[#This Row],[State]]</f>
        <v>17020007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17</v>
      </c>
      <c r="B6379" s="1">
        <f t="shared" si="301"/>
        <v>2</v>
      </c>
      <c r="C6379" s="1">
        <f>IF(Systematic[[#This Row],[VariableIndex]]&gt;1,C6378,IF(C6378+1=StepsPerSubsample,0,C6378+1))</f>
        <v>1</v>
      </c>
      <c r="D6379" s="1">
        <f t="shared" si="299"/>
        <v>1</v>
      </c>
      <c r="E6379" s="1" t="str">
        <f>INDEX(Protocol[Mark],MATCH(C6379,Protocol[Step],0))</f>
        <v>2P10</v>
      </c>
      <c r="F6379" s="151" t="str">
        <f>INDEX(Variables[Variable],MATCH(Systematic[[#This Row],[VariableIndex]],Variables[Index],0))</f>
        <v>O2 concentration</v>
      </c>
      <c r="G6379" s="134">
        <f>Systematic[[#This Row],[Sample]]*1000000+Systematic[[#This Row],[SubSample]]*10000+Systematic[[#This Row],[VariableIndex]]</f>
        <v>17020001</v>
      </c>
      <c r="H6379" s="134">
        <f>Systematic[[#This Row],[SampleVariableLabel]]+100*Systematic[[#This Row],[State]]</f>
        <v>17020101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17</v>
      </c>
      <c r="B6380" s="1">
        <f t="shared" si="301"/>
        <v>2</v>
      </c>
      <c r="C6380" s="1">
        <f>IF(Systematic[[#This Row],[VariableIndex]]&gt;1,C6379,IF(C6379+1=StepsPerSubsample,0,C6379+1))</f>
        <v>1</v>
      </c>
      <c r="D6380" s="1">
        <f t="shared" si="299"/>
        <v>2</v>
      </c>
      <c r="E6380" s="1" t="str">
        <f>INDEX(Protocol[Mark],MATCH(C6380,Protocol[Step],0))</f>
        <v>2P10</v>
      </c>
      <c r="F6380" s="151" t="str">
        <f>INDEX(Variables[Variable],MATCH(Systematic[[#This Row],[VariableIndex]],Variables[Index],0))</f>
        <v>O2 flux per volume</v>
      </c>
      <c r="G6380" s="134">
        <f>Systematic[[#This Row],[Sample]]*1000000+Systematic[[#This Row],[SubSample]]*10000+Systematic[[#This Row],[VariableIndex]]</f>
        <v>17020002</v>
      </c>
      <c r="H6380" s="134">
        <f>Systematic[[#This Row],[SampleVariableLabel]]+100*Systematic[[#This Row],[State]]</f>
        <v>17020102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17</v>
      </c>
      <c r="B6381" s="1">
        <f t="shared" si="301"/>
        <v>2</v>
      </c>
      <c r="C6381" s="1">
        <f>IF(Systematic[[#This Row],[VariableIndex]]&gt;1,C6380,IF(C6380+1=StepsPerSubsample,0,C6380+1))</f>
        <v>1</v>
      </c>
      <c r="D6381" s="1">
        <f t="shared" si="299"/>
        <v>3</v>
      </c>
      <c r="E6381" s="1" t="str">
        <f>INDEX(Protocol[Mark],MATCH(C6381,Protocol[Step],0))</f>
        <v>2P10</v>
      </c>
      <c r="F6381" s="151" t="str">
        <f>INDEX(Variables[Variable],MATCH(Systematic[[#This Row],[VariableIndex]],Variables[Index],0))</f>
        <v>Specific flux</v>
      </c>
      <c r="G6381" s="134">
        <f>Systematic[[#This Row],[Sample]]*1000000+Systematic[[#This Row],[SubSample]]*10000+Systematic[[#This Row],[VariableIndex]]</f>
        <v>17020003</v>
      </c>
      <c r="H6381" s="134">
        <f>Systematic[[#This Row],[SampleVariableLabel]]+100*Systematic[[#This Row],[State]]</f>
        <v>17020103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17</v>
      </c>
      <c r="B6382" s="1">
        <f t="shared" si="301"/>
        <v>2</v>
      </c>
      <c r="C6382" s="1">
        <f>IF(Systematic[[#This Row],[VariableIndex]]&gt;1,C6381,IF(C6381+1=StepsPerSubsample,0,C6381+1))</f>
        <v>1</v>
      </c>
      <c r="D6382" s="1">
        <f t="shared" si="299"/>
        <v>4</v>
      </c>
      <c r="E6382" s="1" t="str">
        <f>INDEX(Protocol[Mark],MATCH(C6382,Protocol[Step],0))</f>
        <v>2P10</v>
      </c>
      <c r="F6382" s="151" t="str">
        <f>INDEX(Variables[Variable],MATCH(Systematic[[#This Row],[VariableIndex]],Variables[Index],0))</f>
        <v>Flux control ratio</v>
      </c>
      <c r="G6382" s="134">
        <f>Systematic[[#This Row],[Sample]]*1000000+Systematic[[#This Row],[SubSample]]*10000+Systematic[[#This Row],[VariableIndex]]</f>
        <v>17020004</v>
      </c>
      <c r="H6382" s="134">
        <f>Systematic[[#This Row],[SampleVariableLabel]]+100*Systematic[[#This Row],[State]]</f>
        <v>17020104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17</v>
      </c>
      <c r="B6383" s="1">
        <f t="shared" si="301"/>
        <v>2</v>
      </c>
      <c r="C6383" s="1">
        <f>IF(Systematic[[#This Row],[VariableIndex]]&gt;1,C6382,IF(C6382+1=StepsPerSubsample,0,C6382+1))</f>
        <v>1</v>
      </c>
      <c r="D6383" s="1">
        <f t="shared" si="299"/>
        <v>5</v>
      </c>
      <c r="E6383" s="1" t="str">
        <f>INDEX(Protocol[Mark],MATCH(C6383,Protocol[Step],0))</f>
        <v>2P10</v>
      </c>
      <c r="F6383" s="151" t="str">
        <f>INDEX(Variables[Variable],MATCH(Systematic[[#This Row],[VariableIndex]],Variables[Index],0))</f>
        <v>Specific flux (mt)</v>
      </c>
      <c r="G6383" s="134">
        <f>Systematic[[#This Row],[Sample]]*1000000+Systematic[[#This Row],[SubSample]]*10000+Systematic[[#This Row],[VariableIndex]]</f>
        <v>17020005</v>
      </c>
      <c r="H6383" s="134">
        <f>Systematic[[#This Row],[SampleVariableLabel]]+100*Systematic[[#This Row],[State]]</f>
        <v>17020105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17</v>
      </c>
      <c r="B6384" s="1">
        <f t="shared" si="301"/>
        <v>2</v>
      </c>
      <c r="C6384" s="1">
        <f>IF(Systematic[[#This Row],[VariableIndex]]&gt;1,C6383,IF(C6383+1=StepsPerSubsample,0,C6383+1))</f>
        <v>1</v>
      </c>
      <c r="D6384" s="1">
        <f t="shared" si="299"/>
        <v>6</v>
      </c>
      <c r="E6384" s="1" t="str">
        <f>INDEX(Protocol[Mark],MATCH(C6384,Protocol[Step],0))</f>
        <v>2P10</v>
      </c>
      <c r="F6384" s="151" t="str">
        <f>INDEX(Variables[Variable],MATCH(Systematic[[#This Row],[VariableIndex]],Variables[Index],0))</f>
        <v>FCR (mt: ROX-corr.)</v>
      </c>
      <c r="G6384" s="134">
        <f>Systematic[[#This Row],[Sample]]*1000000+Systematic[[#This Row],[SubSample]]*10000+Systematic[[#This Row],[VariableIndex]]</f>
        <v>17020006</v>
      </c>
      <c r="H6384" s="134">
        <f>Systematic[[#This Row],[SampleVariableLabel]]+100*Systematic[[#This Row],[State]]</f>
        <v>17020106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17</v>
      </c>
      <c r="B6385" s="1">
        <f t="shared" si="301"/>
        <v>2</v>
      </c>
      <c r="C6385" s="1">
        <f>IF(Systematic[[#This Row],[VariableIndex]]&gt;1,C6384,IF(C6384+1=StepsPerSubsample,0,C6384+1))</f>
        <v>1</v>
      </c>
      <c r="D6385" s="1">
        <f t="shared" si="299"/>
        <v>7</v>
      </c>
      <c r="E6385" s="1" t="str">
        <f>INDEX(Protocol[Mark],MATCH(C6385,Protocol[Step],0))</f>
        <v>2P10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17020007</v>
      </c>
      <c r="H6385" s="134">
        <f>Systematic[[#This Row],[SampleVariableLabel]]+100*Systematic[[#This Row],[State]]</f>
        <v>17020107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17</v>
      </c>
      <c r="B6386" s="1">
        <f t="shared" si="301"/>
        <v>2</v>
      </c>
      <c r="C6386" s="1">
        <f>IF(Systematic[[#This Row],[VariableIndex]]&gt;1,C6385,IF(C6385+1=StepsPerSubsample,0,C6385+1))</f>
        <v>2</v>
      </c>
      <c r="D6386" s="1">
        <f t="shared" si="299"/>
        <v>1</v>
      </c>
      <c r="E6386" s="1" t="str">
        <f>INDEX(Protocol[Mark],MATCH(C6386,Protocol[Step],0))</f>
        <v>3Omy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17020001</v>
      </c>
      <c r="H6386" s="134">
        <f>Systematic[[#This Row],[SampleVariableLabel]]+100*Systematic[[#This Row],[State]]</f>
        <v>17020201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17</v>
      </c>
      <c r="B6387" s="1">
        <f t="shared" si="301"/>
        <v>2</v>
      </c>
      <c r="C6387" s="1">
        <f>IF(Systematic[[#This Row],[VariableIndex]]&gt;1,C6386,IF(C6386+1=StepsPerSubsample,0,C6386+1))</f>
        <v>2</v>
      </c>
      <c r="D6387" s="1">
        <f t="shared" si="299"/>
        <v>2</v>
      </c>
      <c r="E6387" s="1" t="str">
        <f>INDEX(Protocol[Mark],MATCH(C6387,Protocol[Step],0))</f>
        <v>3Omy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17020002</v>
      </c>
      <c r="H6387" s="134">
        <f>Systematic[[#This Row],[SampleVariableLabel]]+100*Systematic[[#This Row],[State]]</f>
        <v>17020202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17</v>
      </c>
      <c r="B6388" s="1">
        <f t="shared" si="301"/>
        <v>2</v>
      </c>
      <c r="C6388" s="1">
        <f>IF(Systematic[[#This Row],[VariableIndex]]&gt;1,C6387,IF(C6387+1=StepsPerSubsample,0,C6387+1))</f>
        <v>2</v>
      </c>
      <c r="D6388" s="1">
        <f t="shared" si="299"/>
        <v>3</v>
      </c>
      <c r="E6388" s="1" t="str">
        <f>INDEX(Protocol[Mark],MATCH(C6388,Protocol[Step],0))</f>
        <v>3Omy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17020003</v>
      </c>
      <c r="H6388" s="134">
        <f>Systematic[[#This Row],[SampleVariableLabel]]+100*Systematic[[#This Row],[State]]</f>
        <v>17020203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17</v>
      </c>
      <c r="B6389" s="1">
        <f t="shared" si="301"/>
        <v>2</v>
      </c>
      <c r="C6389" s="1">
        <f>IF(Systematic[[#This Row],[VariableIndex]]&gt;1,C6388,IF(C6388+1=StepsPerSubsample,0,C6388+1))</f>
        <v>2</v>
      </c>
      <c r="D6389" s="1">
        <f t="shared" si="299"/>
        <v>4</v>
      </c>
      <c r="E6389" s="1" t="str">
        <f>INDEX(Protocol[Mark],MATCH(C6389,Protocol[Step],0))</f>
        <v>3Omy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17020004</v>
      </c>
      <c r="H6389" s="134">
        <f>Systematic[[#This Row],[SampleVariableLabel]]+100*Systematic[[#This Row],[State]]</f>
        <v>17020204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17</v>
      </c>
      <c r="B6390" s="1">
        <f t="shared" si="301"/>
        <v>2</v>
      </c>
      <c r="C6390" s="1">
        <f>IF(Systematic[[#This Row],[VariableIndex]]&gt;1,C6389,IF(C6389+1=StepsPerSubsample,0,C6389+1))</f>
        <v>2</v>
      </c>
      <c r="D6390" s="1">
        <f t="shared" si="299"/>
        <v>5</v>
      </c>
      <c r="E6390" s="1" t="str">
        <f>INDEX(Protocol[Mark],MATCH(C6390,Protocol[Step],0))</f>
        <v>3Omy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17020005</v>
      </c>
      <c r="H6390" s="134">
        <f>Systematic[[#This Row],[SampleVariableLabel]]+100*Systematic[[#This Row],[State]]</f>
        <v>17020205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17</v>
      </c>
      <c r="B6391" s="1">
        <f t="shared" si="301"/>
        <v>2</v>
      </c>
      <c r="C6391" s="1">
        <f>IF(Systematic[[#This Row],[VariableIndex]]&gt;1,C6390,IF(C6390+1=StepsPerSubsample,0,C6390+1))</f>
        <v>2</v>
      </c>
      <c r="D6391" s="1">
        <f t="shared" si="299"/>
        <v>6</v>
      </c>
      <c r="E6391" s="1" t="str">
        <f>INDEX(Protocol[Mark],MATCH(C6391,Protocol[Step],0))</f>
        <v>3Omy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17020006</v>
      </c>
      <c r="H6391" s="134">
        <f>Systematic[[#This Row],[SampleVariableLabel]]+100*Systematic[[#This Row],[State]]</f>
        <v>17020206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17</v>
      </c>
      <c r="B6392" s="1">
        <f t="shared" si="301"/>
        <v>2</v>
      </c>
      <c r="C6392" s="1">
        <f>IF(Systematic[[#This Row],[VariableIndex]]&gt;1,C6391,IF(C6391+1=StepsPerSubsample,0,C6391+1))</f>
        <v>2</v>
      </c>
      <c r="D6392" s="1">
        <f t="shared" si="299"/>
        <v>7</v>
      </c>
      <c r="E6392" s="1" t="str">
        <f>INDEX(Protocol[Mark],MATCH(C6392,Protocol[Step],0))</f>
        <v>3Omy</v>
      </c>
      <c r="F6392" s="151" t="str">
        <f>INDEX(Variables[Variable],MATCH(Systematic[[#This Row],[VariableIndex]],Variables[Index],0))</f>
        <v>FCR (mt: ROX-corr.)</v>
      </c>
      <c r="G6392" s="134">
        <f>Systematic[[#This Row],[Sample]]*1000000+Systematic[[#This Row],[SubSample]]*10000+Systematic[[#This Row],[VariableIndex]]</f>
        <v>17020007</v>
      </c>
      <c r="H6392" s="134">
        <f>Systematic[[#This Row],[SampleVariableLabel]]+100*Systematic[[#This Row],[State]]</f>
        <v>17020207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17</v>
      </c>
      <c r="B6393" s="1">
        <f t="shared" si="301"/>
        <v>2</v>
      </c>
      <c r="C6393" s="1">
        <f>IF(Systematic[[#This Row],[VariableIndex]]&gt;1,C6392,IF(C6392+1=StepsPerSubsample,0,C6392+1))</f>
        <v>3</v>
      </c>
      <c r="D6393" s="1">
        <f t="shared" si="299"/>
        <v>1</v>
      </c>
      <c r="E6393" s="1" t="str">
        <f>INDEX(Protocol[Mark],MATCH(C6393,Protocol[Step],0))</f>
        <v>4U</v>
      </c>
      <c r="F6393" s="151" t="str">
        <f>INDEX(Variables[Variable],MATCH(Systematic[[#This Row],[VariableIndex]],Variables[Index],0))</f>
        <v>O2 concentration</v>
      </c>
      <c r="G6393" s="134">
        <f>Systematic[[#This Row],[Sample]]*1000000+Systematic[[#This Row],[SubSample]]*10000+Systematic[[#This Row],[VariableIndex]]</f>
        <v>17020001</v>
      </c>
      <c r="H6393" s="134">
        <f>Systematic[[#This Row],[SampleVariableLabel]]+100*Systematic[[#This Row],[State]]</f>
        <v>17020301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17</v>
      </c>
      <c r="B6394" s="1">
        <f t="shared" si="301"/>
        <v>2</v>
      </c>
      <c r="C6394" s="1">
        <f>IF(Systematic[[#This Row],[VariableIndex]]&gt;1,C6393,IF(C6393+1=StepsPerSubsample,0,C6393+1))</f>
        <v>3</v>
      </c>
      <c r="D6394" s="1">
        <f t="shared" si="299"/>
        <v>2</v>
      </c>
      <c r="E6394" s="1" t="str">
        <f>INDEX(Protocol[Mark],MATCH(C6394,Protocol[Step],0))</f>
        <v>4U</v>
      </c>
      <c r="F6394" s="151" t="str">
        <f>INDEX(Variables[Variable],MATCH(Systematic[[#This Row],[VariableIndex]],Variables[Index],0))</f>
        <v>O2 flux per volume</v>
      </c>
      <c r="G6394" s="134">
        <f>Systematic[[#This Row],[Sample]]*1000000+Systematic[[#This Row],[SubSample]]*10000+Systematic[[#This Row],[VariableIndex]]</f>
        <v>17020002</v>
      </c>
      <c r="H6394" s="134">
        <f>Systematic[[#This Row],[SampleVariableLabel]]+100*Systematic[[#This Row],[State]]</f>
        <v>17020302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17</v>
      </c>
      <c r="B6395" s="1">
        <f t="shared" si="301"/>
        <v>2</v>
      </c>
      <c r="C6395" s="1">
        <f>IF(Systematic[[#This Row],[VariableIndex]]&gt;1,C6394,IF(C6394+1=StepsPerSubsample,0,C6394+1))</f>
        <v>3</v>
      </c>
      <c r="D6395" s="1">
        <f t="shared" si="299"/>
        <v>3</v>
      </c>
      <c r="E6395" s="1" t="str">
        <f>INDEX(Protocol[Mark],MATCH(C6395,Protocol[Step],0))</f>
        <v>4U</v>
      </c>
      <c r="F6395" s="151" t="str">
        <f>INDEX(Variables[Variable],MATCH(Systematic[[#This Row],[VariableIndex]],Variables[Index],0))</f>
        <v>Specific flux</v>
      </c>
      <c r="G6395" s="134">
        <f>Systematic[[#This Row],[Sample]]*1000000+Systematic[[#This Row],[SubSample]]*10000+Systematic[[#This Row],[VariableIndex]]</f>
        <v>17020003</v>
      </c>
      <c r="H6395" s="134">
        <f>Systematic[[#This Row],[SampleVariableLabel]]+100*Systematic[[#This Row],[State]]</f>
        <v>17020303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17</v>
      </c>
      <c r="B6396" s="1">
        <f t="shared" si="301"/>
        <v>2</v>
      </c>
      <c r="C6396" s="1">
        <f>IF(Systematic[[#This Row],[VariableIndex]]&gt;1,C6395,IF(C6395+1=StepsPerSubsample,0,C6395+1))</f>
        <v>3</v>
      </c>
      <c r="D6396" s="1">
        <f t="shared" si="299"/>
        <v>4</v>
      </c>
      <c r="E6396" s="1" t="str">
        <f>INDEX(Protocol[Mark],MATCH(C6396,Protocol[Step],0))</f>
        <v>4U</v>
      </c>
      <c r="F6396" s="151" t="str">
        <f>INDEX(Variables[Variable],MATCH(Systematic[[#This Row],[VariableIndex]],Variables[Index],0))</f>
        <v>Flux control ratio</v>
      </c>
      <c r="G6396" s="134">
        <f>Systematic[[#This Row],[Sample]]*1000000+Systematic[[#This Row],[SubSample]]*10000+Systematic[[#This Row],[VariableIndex]]</f>
        <v>17020004</v>
      </c>
      <c r="H6396" s="134">
        <f>Systematic[[#This Row],[SampleVariableLabel]]+100*Systematic[[#This Row],[State]]</f>
        <v>17020304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17</v>
      </c>
      <c r="B6397" s="1">
        <f t="shared" si="301"/>
        <v>2</v>
      </c>
      <c r="C6397" s="1">
        <f>IF(Systematic[[#This Row],[VariableIndex]]&gt;1,C6396,IF(C6396+1=StepsPerSubsample,0,C6396+1))</f>
        <v>3</v>
      </c>
      <c r="D6397" s="1">
        <f t="shared" si="299"/>
        <v>5</v>
      </c>
      <c r="E6397" s="1" t="str">
        <f>INDEX(Protocol[Mark],MATCH(C6397,Protocol[Step],0))</f>
        <v>4U</v>
      </c>
      <c r="F6397" s="151" t="str">
        <f>INDEX(Variables[Variable],MATCH(Systematic[[#This Row],[VariableIndex]],Variables[Index],0))</f>
        <v>Specific flux (mt)</v>
      </c>
      <c r="G6397" s="134">
        <f>Systematic[[#This Row],[Sample]]*1000000+Systematic[[#This Row],[SubSample]]*10000+Systematic[[#This Row],[VariableIndex]]</f>
        <v>17020005</v>
      </c>
      <c r="H6397" s="134">
        <f>Systematic[[#This Row],[SampleVariableLabel]]+100*Systematic[[#This Row],[State]]</f>
        <v>17020305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17</v>
      </c>
      <c r="B6398" s="1">
        <f t="shared" si="301"/>
        <v>2</v>
      </c>
      <c r="C6398" s="1">
        <f>IF(Systematic[[#This Row],[VariableIndex]]&gt;1,C6397,IF(C6397+1=StepsPerSubsample,0,C6397+1))</f>
        <v>3</v>
      </c>
      <c r="D6398" s="1">
        <f t="shared" si="299"/>
        <v>6</v>
      </c>
      <c r="E6398" s="1" t="str">
        <f>INDEX(Protocol[Mark],MATCH(C6398,Protocol[Step],0))</f>
        <v>4U</v>
      </c>
      <c r="F6398" s="151" t="str">
        <f>INDEX(Variables[Variable],MATCH(Systematic[[#This Row],[VariableIndex]],Variables[Index],0))</f>
        <v>FCR (mt: ROX-corr.)</v>
      </c>
      <c r="G6398" s="134">
        <f>Systematic[[#This Row],[Sample]]*1000000+Systematic[[#This Row],[SubSample]]*10000+Systematic[[#This Row],[VariableIndex]]</f>
        <v>17020006</v>
      </c>
      <c r="H6398" s="134">
        <f>Systematic[[#This Row],[SampleVariableLabel]]+100*Systematic[[#This Row],[State]]</f>
        <v>17020306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17</v>
      </c>
      <c r="B6399" s="1">
        <f t="shared" si="301"/>
        <v>2</v>
      </c>
      <c r="C6399" s="1">
        <f>IF(Systematic[[#This Row],[VariableIndex]]&gt;1,C6398,IF(C6398+1=StepsPerSubsample,0,C6398+1))</f>
        <v>3</v>
      </c>
      <c r="D6399" s="1">
        <f t="shared" si="299"/>
        <v>7</v>
      </c>
      <c r="E6399" s="1" t="str">
        <f>INDEX(Protocol[Mark],MATCH(C6399,Protocol[Step],0))</f>
        <v>4U</v>
      </c>
      <c r="F6399" s="151" t="str">
        <f>INDEX(Variables[Variable],MATCH(Systematic[[#This Row],[VariableIndex]],Variables[Index],0))</f>
        <v>FCR (mt: ROX-corr.)</v>
      </c>
      <c r="G6399" s="134">
        <f>Systematic[[#This Row],[Sample]]*1000000+Systematic[[#This Row],[SubSample]]*10000+Systematic[[#This Row],[VariableIndex]]</f>
        <v>17020007</v>
      </c>
      <c r="H6399" s="134">
        <f>Systematic[[#This Row],[SampleVariableLabel]]+100*Systematic[[#This Row],[State]]</f>
        <v>17020307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17</v>
      </c>
      <c r="B6400" s="1">
        <f t="shared" si="301"/>
        <v>2</v>
      </c>
      <c r="C6400" s="1">
        <f>IF(Systematic[[#This Row],[VariableIndex]]&gt;1,C6399,IF(C6399+1=StepsPerSubsample,0,C6399+1))</f>
        <v>4</v>
      </c>
      <c r="D6400" s="1">
        <f t="shared" si="299"/>
        <v>1</v>
      </c>
      <c r="E6400" s="1" t="str">
        <f>INDEX(Protocol[Mark],MATCH(C6400,Protocol[Step],0))</f>
        <v>5Glc</v>
      </c>
      <c r="F6400" s="151" t="str">
        <f>INDEX(Variables[Variable],MATCH(Systematic[[#This Row],[VariableIndex]],Variables[Index],0))</f>
        <v>O2 concentration</v>
      </c>
      <c r="G6400" s="134">
        <f>Systematic[[#This Row],[Sample]]*1000000+Systematic[[#This Row],[SubSample]]*10000+Systematic[[#This Row],[VariableIndex]]</f>
        <v>17020001</v>
      </c>
      <c r="H6400" s="134">
        <f>Systematic[[#This Row],[SampleVariableLabel]]+100*Systematic[[#This Row],[State]]</f>
        <v>17020401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17</v>
      </c>
      <c r="B6401" s="1">
        <f t="shared" si="301"/>
        <v>2</v>
      </c>
      <c r="C6401" s="1">
        <f>IF(Systematic[[#This Row],[VariableIndex]]&gt;1,C6400,IF(C6400+1=StepsPerSubsample,0,C6400+1))</f>
        <v>4</v>
      </c>
      <c r="D6401" s="1">
        <f t="shared" si="299"/>
        <v>2</v>
      </c>
      <c r="E6401" s="1" t="str">
        <f>INDEX(Protocol[Mark],MATCH(C6401,Protocol[Step],0))</f>
        <v>5Glc</v>
      </c>
      <c r="F6401" s="151" t="str">
        <f>INDEX(Variables[Variable],MATCH(Systematic[[#This Row],[VariableIndex]],Variables[Index],0))</f>
        <v>O2 flux per volume</v>
      </c>
      <c r="G6401" s="134">
        <f>Systematic[[#This Row],[Sample]]*1000000+Systematic[[#This Row],[SubSample]]*10000+Systematic[[#This Row],[VariableIndex]]</f>
        <v>17020002</v>
      </c>
      <c r="H6401" s="134">
        <f>Systematic[[#This Row],[SampleVariableLabel]]+100*Systematic[[#This Row],[State]]</f>
        <v>17020402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17</v>
      </c>
      <c r="B6402" s="1">
        <f t="shared" si="301"/>
        <v>2</v>
      </c>
      <c r="C6402" s="1">
        <f>IF(Systematic[[#This Row],[VariableIndex]]&gt;1,C6401,IF(C6401+1=StepsPerSubsample,0,C6401+1))</f>
        <v>4</v>
      </c>
      <c r="D6402" s="1">
        <f t="shared" si="299"/>
        <v>3</v>
      </c>
      <c r="E6402" s="1" t="str">
        <f>INDEX(Protocol[Mark],MATCH(C6402,Protocol[Step],0))</f>
        <v>5Glc</v>
      </c>
      <c r="F6402" s="151" t="str">
        <f>INDEX(Variables[Variable],MATCH(Systematic[[#This Row],[VariableIndex]],Variables[Index],0))</f>
        <v>Specific flux</v>
      </c>
      <c r="G6402" s="134">
        <f>Systematic[[#This Row],[Sample]]*1000000+Systematic[[#This Row],[SubSample]]*10000+Systematic[[#This Row],[VariableIndex]]</f>
        <v>17020003</v>
      </c>
      <c r="H6402" s="134">
        <f>Systematic[[#This Row],[SampleVariableLabel]]+100*Systematic[[#This Row],[State]]</f>
        <v>17020403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17</v>
      </c>
      <c r="B6403" s="1">
        <f t="shared" si="301"/>
        <v>2</v>
      </c>
      <c r="C6403" s="1">
        <f>IF(Systematic[[#This Row],[VariableIndex]]&gt;1,C6402,IF(C6402+1=StepsPerSubsample,0,C6402+1))</f>
        <v>4</v>
      </c>
      <c r="D6403" s="1">
        <f t="shared" ref="D6403:D6466" si="302">IF(D6402=nVariables,1,D6402+1)</f>
        <v>4</v>
      </c>
      <c r="E6403" s="1" t="str">
        <f>INDEX(Protocol[Mark],MATCH(C6403,Protocol[Step],0))</f>
        <v>5Glc</v>
      </c>
      <c r="F6403" s="151" t="str">
        <f>INDEX(Variables[Variable],MATCH(Systematic[[#This Row],[VariableIndex]],Variables[Index],0))</f>
        <v>Flux control ratio</v>
      </c>
      <c r="G6403" s="134">
        <f>Systematic[[#This Row],[Sample]]*1000000+Systematic[[#This Row],[SubSample]]*10000+Systematic[[#This Row],[VariableIndex]]</f>
        <v>17020004</v>
      </c>
      <c r="H6403" s="134">
        <f>Systematic[[#This Row],[SampleVariableLabel]]+100*Systematic[[#This Row],[State]]</f>
        <v>17020404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17</v>
      </c>
      <c r="B6404" s="1">
        <f t="shared" si="301"/>
        <v>2</v>
      </c>
      <c r="C6404" s="1">
        <f>IF(Systematic[[#This Row],[VariableIndex]]&gt;1,C6403,IF(C6403+1=StepsPerSubsample,0,C6403+1))</f>
        <v>4</v>
      </c>
      <c r="D6404" s="1">
        <f t="shared" si="302"/>
        <v>5</v>
      </c>
      <c r="E6404" s="1" t="str">
        <f>INDEX(Protocol[Mark],MATCH(C6404,Protocol[Step],0))</f>
        <v>5Glc</v>
      </c>
      <c r="F6404" s="151" t="str">
        <f>INDEX(Variables[Variable],MATCH(Systematic[[#This Row],[VariableIndex]],Variables[Index],0))</f>
        <v>Specific flux (mt)</v>
      </c>
      <c r="G6404" s="134">
        <f>Systematic[[#This Row],[Sample]]*1000000+Systematic[[#This Row],[SubSample]]*10000+Systematic[[#This Row],[VariableIndex]]</f>
        <v>17020005</v>
      </c>
      <c r="H6404" s="134">
        <f>Systematic[[#This Row],[SampleVariableLabel]]+100*Systematic[[#This Row],[State]]</f>
        <v>17020405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17</v>
      </c>
      <c r="B6405" s="1">
        <f t="shared" si="301"/>
        <v>2</v>
      </c>
      <c r="C6405" s="1">
        <f>IF(Systematic[[#This Row],[VariableIndex]]&gt;1,C6404,IF(C6404+1=StepsPerSubsample,0,C6404+1))</f>
        <v>4</v>
      </c>
      <c r="D6405" s="1">
        <f t="shared" si="302"/>
        <v>6</v>
      </c>
      <c r="E6405" s="1" t="str">
        <f>INDEX(Protocol[Mark],MATCH(C6405,Protocol[Step],0))</f>
        <v>5Glc</v>
      </c>
      <c r="F6405" s="151" t="str">
        <f>INDEX(Variables[Variable],MATCH(Systematic[[#This Row],[VariableIndex]],Variables[Index],0))</f>
        <v>FCR (mt: ROX-corr.)</v>
      </c>
      <c r="G6405" s="134">
        <f>Systematic[[#This Row],[Sample]]*1000000+Systematic[[#This Row],[SubSample]]*10000+Systematic[[#This Row],[VariableIndex]]</f>
        <v>17020006</v>
      </c>
      <c r="H6405" s="134">
        <f>Systematic[[#This Row],[SampleVariableLabel]]+100*Systematic[[#This Row],[State]]</f>
        <v>17020406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17</v>
      </c>
      <c r="B6406" s="1">
        <f t="shared" si="301"/>
        <v>2</v>
      </c>
      <c r="C6406" s="1">
        <f>IF(Systematic[[#This Row],[VariableIndex]]&gt;1,C6405,IF(C6405+1=StepsPerSubsample,0,C6405+1))</f>
        <v>4</v>
      </c>
      <c r="D6406" s="1">
        <f t="shared" si="302"/>
        <v>7</v>
      </c>
      <c r="E6406" s="1" t="str">
        <f>INDEX(Protocol[Mark],MATCH(C6406,Protocol[Step],0))</f>
        <v>5Glc</v>
      </c>
      <c r="F6406" s="151" t="str">
        <f>INDEX(Variables[Variable],MATCH(Systematic[[#This Row],[VariableIndex]],Variables[Index],0))</f>
        <v>FCR (mt: ROX-corr.)</v>
      </c>
      <c r="G6406" s="134">
        <f>Systematic[[#This Row],[Sample]]*1000000+Systematic[[#This Row],[SubSample]]*10000+Systematic[[#This Row],[VariableIndex]]</f>
        <v>17020007</v>
      </c>
      <c r="H6406" s="134">
        <f>Systematic[[#This Row],[SampleVariableLabel]]+100*Systematic[[#This Row],[State]]</f>
        <v>17020407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17</v>
      </c>
      <c r="B6407" s="1">
        <f t="shared" si="301"/>
        <v>2</v>
      </c>
      <c r="C6407" s="1">
        <f>IF(Systematic[[#This Row],[VariableIndex]]&gt;1,C6406,IF(C6406+1=StepsPerSubsample,0,C6406+1))</f>
        <v>5</v>
      </c>
      <c r="D6407" s="1">
        <f t="shared" si="302"/>
        <v>1</v>
      </c>
      <c r="E6407" s="1" t="str">
        <f>INDEX(Protocol[Mark],MATCH(C6407,Protocol[Step],0))</f>
        <v>6M2</v>
      </c>
      <c r="F6407" s="151" t="str">
        <f>INDEX(Variables[Variable],MATCH(Systematic[[#This Row],[VariableIndex]],Variables[Index],0))</f>
        <v>O2 concentration</v>
      </c>
      <c r="G6407" s="134">
        <f>Systematic[[#This Row],[Sample]]*1000000+Systematic[[#This Row],[SubSample]]*10000+Systematic[[#This Row],[VariableIndex]]</f>
        <v>17020001</v>
      </c>
      <c r="H6407" s="134">
        <f>Systematic[[#This Row],[SampleVariableLabel]]+100*Systematic[[#This Row],[State]]</f>
        <v>17020501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17</v>
      </c>
      <c r="B6408" s="1">
        <f t="shared" si="301"/>
        <v>2</v>
      </c>
      <c r="C6408" s="1">
        <f>IF(Systematic[[#This Row],[VariableIndex]]&gt;1,C6407,IF(C6407+1=StepsPerSubsample,0,C6407+1))</f>
        <v>5</v>
      </c>
      <c r="D6408" s="1">
        <f t="shared" si="302"/>
        <v>2</v>
      </c>
      <c r="E6408" s="1" t="str">
        <f>INDEX(Protocol[Mark],MATCH(C6408,Protocol[Step],0))</f>
        <v>6M2</v>
      </c>
      <c r="F6408" s="151" t="str">
        <f>INDEX(Variables[Variable],MATCH(Systematic[[#This Row],[VariableIndex]],Variables[Index],0))</f>
        <v>O2 flux per volume</v>
      </c>
      <c r="G6408" s="134">
        <f>Systematic[[#This Row],[Sample]]*1000000+Systematic[[#This Row],[SubSample]]*10000+Systematic[[#This Row],[VariableIndex]]</f>
        <v>17020002</v>
      </c>
      <c r="H6408" s="134">
        <f>Systematic[[#This Row],[SampleVariableLabel]]+100*Systematic[[#This Row],[State]]</f>
        <v>17020502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17</v>
      </c>
      <c r="B6409" s="1">
        <f t="shared" si="301"/>
        <v>2</v>
      </c>
      <c r="C6409" s="1">
        <f>IF(Systematic[[#This Row],[VariableIndex]]&gt;1,C6408,IF(C6408+1=StepsPerSubsample,0,C6408+1))</f>
        <v>5</v>
      </c>
      <c r="D6409" s="1">
        <f t="shared" si="302"/>
        <v>3</v>
      </c>
      <c r="E6409" s="1" t="str">
        <f>INDEX(Protocol[Mark],MATCH(C6409,Protocol[Step],0))</f>
        <v>6M2</v>
      </c>
      <c r="F6409" s="151" t="str">
        <f>INDEX(Variables[Variable],MATCH(Systematic[[#This Row],[VariableIndex]],Variables[Index],0))</f>
        <v>Specific flux</v>
      </c>
      <c r="G6409" s="134">
        <f>Systematic[[#This Row],[Sample]]*1000000+Systematic[[#This Row],[SubSample]]*10000+Systematic[[#This Row],[VariableIndex]]</f>
        <v>17020003</v>
      </c>
      <c r="H6409" s="134">
        <f>Systematic[[#This Row],[SampleVariableLabel]]+100*Systematic[[#This Row],[State]]</f>
        <v>17020503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17</v>
      </c>
      <c r="B6410" s="1">
        <f t="shared" si="301"/>
        <v>2</v>
      </c>
      <c r="C6410" s="1">
        <f>IF(Systematic[[#This Row],[VariableIndex]]&gt;1,C6409,IF(C6409+1=StepsPerSubsample,0,C6409+1))</f>
        <v>5</v>
      </c>
      <c r="D6410" s="1">
        <f t="shared" si="302"/>
        <v>4</v>
      </c>
      <c r="E6410" s="1" t="str">
        <f>INDEX(Protocol[Mark],MATCH(C6410,Protocol[Step],0))</f>
        <v>6M2</v>
      </c>
      <c r="F6410" s="151" t="str">
        <f>INDEX(Variables[Variable],MATCH(Systematic[[#This Row],[VariableIndex]],Variables[Index],0))</f>
        <v>Flux control ratio</v>
      </c>
      <c r="G6410" s="134">
        <f>Systematic[[#This Row],[Sample]]*1000000+Systematic[[#This Row],[SubSample]]*10000+Systematic[[#This Row],[VariableIndex]]</f>
        <v>17020004</v>
      </c>
      <c r="H6410" s="134">
        <f>Systematic[[#This Row],[SampleVariableLabel]]+100*Systematic[[#This Row],[State]]</f>
        <v>17020504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17</v>
      </c>
      <c r="B6411" s="1">
        <f t="shared" si="301"/>
        <v>2</v>
      </c>
      <c r="C6411" s="1">
        <f>IF(Systematic[[#This Row],[VariableIndex]]&gt;1,C6410,IF(C6410+1=StepsPerSubsample,0,C6410+1))</f>
        <v>5</v>
      </c>
      <c r="D6411" s="1">
        <f t="shared" si="302"/>
        <v>5</v>
      </c>
      <c r="E6411" s="1" t="str">
        <f>INDEX(Protocol[Mark],MATCH(C6411,Protocol[Step],0))</f>
        <v>6M2</v>
      </c>
      <c r="F6411" s="151" t="str">
        <f>INDEX(Variables[Variable],MATCH(Systematic[[#This Row],[VariableIndex]],Variables[Index],0))</f>
        <v>Specific flux (mt)</v>
      </c>
      <c r="G6411" s="134">
        <f>Systematic[[#This Row],[Sample]]*1000000+Systematic[[#This Row],[SubSample]]*10000+Systematic[[#This Row],[VariableIndex]]</f>
        <v>17020005</v>
      </c>
      <c r="H6411" s="134">
        <f>Systematic[[#This Row],[SampleVariableLabel]]+100*Systematic[[#This Row],[State]]</f>
        <v>17020505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17</v>
      </c>
      <c r="B6412" s="1">
        <f t="shared" si="301"/>
        <v>2</v>
      </c>
      <c r="C6412" s="1">
        <f>IF(Systematic[[#This Row],[VariableIndex]]&gt;1,C6411,IF(C6411+1=StepsPerSubsample,0,C6411+1))</f>
        <v>5</v>
      </c>
      <c r="D6412" s="1">
        <f t="shared" si="302"/>
        <v>6</v>
      </c>
      <c r="E6412" s="1" t="str">
        <f>INDEX(Protocol[Mark],MATCH(C6412,Protocol[Step],0))</f>
        <v>6M2</v>
      </c>
      <c r="F6412" s="151" t="str">
        <f>INDEX(Variables[Variable],MATCH(Systematic[[#This Row],[VariableIndex]],Variables[Index],0))</f>
        <v>FCR (mt: ROX-corr.)</v>
      </c>
      <c r="G6412" s="134">
        <f>Systematic[[#This Row],[Sample]]*1000000+Systematic[[#This Row],[SubSample]]*10000+Systematic[[#This Row],[VariableIndex]]</f>
        <v>17020006</v>
      </c>
      <c r="H6412" s="134">
        <f>Systematic[[#This Row],[SampleVariableLabel]]+100*Systematic[[#This Row],[State]]</f>
        <v>17020506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17</v>
      </c>
      <c r="B6413" s="1">
        <f t="shared" si="301"/>
        <v>2</v>
      </c>
      <c r="C6413" s="1">
        <f>IF(Systematic[[#This Row],[VariableIndex]]&gt;1,C6412,IF(C6412+1=StepsPerSubsample,0,C6412+1))</f>
        <v>5</v>
      </c>
      <c r="D6413" s="1">
        <f t="shared" si="302"/>
        <v>7</v>
      </c>
      <c r="E6413" s="1" t="str">
        <f>INDEX(Protocol[Mark],MATCH(C6413,Protocol[Step],0))</f>
        <v>6M2</v>
      </c>
      <c r="F6413" s="151" t="str">
        <f>INDEX(Variables[Variable],MATCH(Systematic[[#This Row],[VariableIndex]],Variables[Index],0))</f>
        <v>FCR (mt: ROX-corr.)</v>
      </c>
      <c r="G6413" s="134">
        <f>Systematic[[#This Row],[Sample]]*1000000+Systematic[[#This Row],[SubSample]]*10000+Systematic[[#This Row],[VariableIndex]]</f>
        <v>17020007</v>
      </c>
      <c r="H6413" s="134">
        <f>Systematic[[#This Row],[SampleVariableLabel]]+100*Systematic[[#This Row],[State]]</f>
        <v>17020507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17</v>
      </c>
      <c r="B6414" s="1">
        <f t="shared" si="301"/>
        <v>2</v>
      </c>
      <c r="C6414" s="1">
        <f>IF(Systematic[[#This Row],[VariableIndex]]&gt;1,C6413,IF(C6413+1=StepsPerSubsample,0,C6413+1))</f>
        <v>6</v>
      </c>
      <c r="D6414" s="1">
        <f t="shared" si="302"/>
        <v>1</v>
      </c>
      <c r="E6414" s="1" t="str">
        <f>INDEX(Protocol[Mark],MATCH(C6414,Protocol[Step],0))</f>
        <v>7Rot</v>
      </c>
      <c r="F6414" s="151" t="str">
        <f>INDEX(Variables[Variable],MATCH(Systematic[[#This Row],[VariableIndex]],Variables[Index],0))</f>
        <v>O2 concentration</v>
      </c>
      <c r="G6414" s="134">
        <f>Systematic[[#This Row],[Sample]]*1000000+Systematic[[#This Row],[SubSample]]*10000+Systematic[[#This Row],[VariableIndex]]</f>
        <v>17020001</v>
      </c>
      <c r="H6414" s="134">
        <f>Systematic[[#This Row],[SampleVariableLabel]]+100*Systematic[[#This Row],[State]]</f>
        <v>17020601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17</v>
      </c>
      <c r="B6415" s="1">
        <f t="shared" si="301"/>
        <v>2</v>
      </c>
      <c r="C6415" s="1">
        <f>IF(Systematic[[#This Row],[VariableIndex]]&gt;1,C6414,IF(C6414+1=StepsPerSubsample,0,C6414+1))</f>
        <v>6</v>
      </c>
      <c r="D6415" s="1">
        <f t="shared" si="302"/>
        <v>2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O2 flux per volume</v>
      </c>
      <c r="G6415" s="134">
        <f>Systematic[[#This Row],[Sample]]*1000000+Systematic[[#This Row],[SubSample]]*10000+Systematic[[#This Row],[VariableIndex]]</f>
        <v>17020002</v>
      </c>
      <c r="H6415" s="134">
        <f>Systematic[[#This Row],[SampleVariableLabel]]+100*Systematic[[#This Row],[State]]</f>
        <v>17020602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17</v>
      </c>
      <c r="B6416" s="1">
        <f t="shared" si="301"/>
        <v>2</v>
      </c>
      <c r="C6416" s="1">
        <f>IF(Systematic[[#This Row],[VariableIndex]]&gt;1,C6415,IF(C6415+1=StepsPerSubsample,0,C6415+1))</f>
        <v>6</v>
      </c>
      <c r="D6416" s="1">
        <f t="shared" si="302"/>
        <v>3</v>
      </c>
      <c r="E6416" s="1" t="str">
        <f>INDEX(Protocol[Mark],MATCH(C6416,Protocol[Step],0))</f>
        <v>7Rot</v>
      </c>
      <c r="F6416" s="151" t="str">
        <f>INDEX(Variables[Variable],MATCH(Systematic[[#This Row],[VariableIndex]],Variables[Index],0))</f>
        <v>Specific flux</v>
      </c>
      <c r="G6416" s="134">
        <f>Systematic[[#This Row],[Sample]]*1000000+Systematic[[#This Row],[SubSample]]*10000+Systematic[[#This Row],[VariableIndex]]</f>
        <v>17020003</v>
      </c>
      <c r="H6416" s="134">
        <f>Systematic[[#This Row],[SampleVariableLabel]]+100*Systematic[[#This Row],[State]]</f>
        <v>17020603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17</v>
      </c>
      <c r="B6417" s="1">
        <f t="shared" si="301"/>
        <v>2</v>
      </c>
      <c r="C6417" s="1">
        <f>IF(Systematic[[#This Row],[VariableIndex]]&gt;1,C6416,IF(C6416+1=StepsPerSubsample,0,C6416+1))</f>
        <v>6</v>
      </c>
      <c r="D6417" s="1">
        <f t="shared" si="302"/>
        <v>4</v>
      </c>
      <c r="E6417" s="1" t="str">
        <f>INDEX(Protocol[Mark],MATCH(C6417,Protocol[Step],0))</f>
        <v>7Rot</v>
      </c>
      <c r="F6417" s="151" t="str">
        <f>INDEX(Variables[Variable],MATCH(Systematic[[#This Row],[VariableIndex]],Variables[Index],0))</f>
        <v>Flux control ratio</v>
      </c>
      <c r="G6417" s="134">
        <f>Systematic[[#This Row],[Sample]]*1000000+Systematic[[#This Row],[SubSample]]*10000+Systematic[[#This Row],[VariableIndex]]</f>
        <v>17020004</v>
      </c>
      <c r="H6417" s="134">
        <f>Systematic[[#This Row],[SampleVariableLabel]]+100*Systematic[[#This Row],[State]]</f>
        <v>17020604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17</v>
      </c>
      <c r="B6418" s="1">
        <f t="shared" si="301"/>
        <v>2</v>
      </c>
      <c r="C6418" s="1">
        <f>IF(Systematic[[#This Row],[VariableIndex]]&gt;1,C6417,IF(C6417+1=StepsPerSubsample,0,C6417+1))</f>
        <v>6</v>
      </c>
      <c r="D6418" s="1">
        <f t="shared" si="302"/>
        <v>5</v>
      </c>
      <c r="E6418" s="1" t="str">
        <f>INDEX(Protocol[Mark],MATCH(C6418,Protocol[Step],0))</f>
        <v>7Rot</v>
      </c>
      <c r="F6418" s="151" t="str">
        <f>INDEX(Variables[Variable],MATCH(Systematic[[#This Row],[VariableIndex]],Variables[Index],0))</f>
        <v>Specific flux (mt)</v>
      </c>
      <c r="G6418" s="134">
        <f>Systematic[[#This Row],[Sample]]*1000000+Systematic[[#This Row],[SubSample]]*10000+Systematic[[#This Row],[VariableIndex]]</f>
        <v>17020005</v>
      </c>
      <c r="H6418" s="134">
        <f>Systematic[[#This Row],[SampleVariableLabel]]+100*Systematic[[#This Row],[State]]</f>
        <v>17020605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17</v>
      </c>
      <c r="B6419" s="1">
        <f t="shared" si="301"/>
        <v>2</v>
      </c>
      <c r="C6419" s="1">
        <f>IF(Systematic[[#This Row],[VariableIndex]]&gt;1,C6418,IF(C6418+1=StepsPerSubsample,0,C6418+1))</f>
        <v>6</v>
      </c>
      <c r="D6419" s="1">
        <f t="shared" si="302"/>
        <v>6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FCR (mt: ROX-corr.)</v>
      </c>
      <c r="G6419" s="134">
        <f>Systematic[[#This Row],[Sample]]*1000000+Systematic[[#This Row],[SubSample]]*10000+Systematic[[#This Row],[VariableIndex]]</f>
        <v>17020006</v>
      </c>
      <c r="H6419" s="134">
        <f>Systematic[[#This Row],[SampleVariableLabel]]+100*Systematic[[#This Row],[State]]</f>
        <v>17020606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17</v>
      </c>
      <c r="B6420" s="1">
        <f t="shared" si="301"/>
        <v>2</v>
      </c>
      <c r="C6420" s="1">
        <f>IF(Systematic[[#This Row],[VariableIndex]]&gt;1,C6419,IF(C6419+1=StepsPerSubsample,0,C6419+1))</f>
        <v>6</v>
      </c>
      <c r="D6420" s="1">
        <f t="shared" si="302"/>
        <v>7</v>
      </c>
      <c r="E6420" s="1" t="str">
        <f>INDEX(Protocol[Mark],MATCH(C6420,Protocol[Step],0))</f>
        <v>7Rot</v>
      </c>
      <c r="F6420" s="151" t="str">
        <f>INDEX(Variables[Variable],MATCH(Systematic[[#This Row],[VariableIndex]],Variables[Index],0))</f>
        <v>FCR (mt: ROX-corr.)</v>
      </c>
      <c r="G6420" s="134">
        <f>Systematic[[#This Row],[Sample]]*1000000+Systematic[[#This Row],[SubSample]]*10000+Systematic[[#This Row],[VariableIndex]]</f>
        <v>17020007</v>
      </c>
      <c r="H6420" s="134">
        <f>Systematic[[#This Row],[SampleVariableLabel]]+100*Systematic[[#This Row],[State]]</f>
        <v>17020607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17</v>
      </c>
      <c r="B6421" s="1">
        <f t="shared" si="301"/>
        <v>2</v>
      </c>
      <c r="C6421" s="1">
        <f>IF(Systematic[[#This Row],[VariableIndex]]&gt;1,C6420,IF(C6420+1=StepsPerSubsample,0,C6420+1))</f>
        <v>7</v>
      </c>
      <c r="D6421" s="1">
        <f t="shared" si="302"/>
        <v>1</v>
      </c>
      <c r="E6421" s="1" t="str">
        <f>INDEX(Protocol[Mark],MATCH(C6421,Protocol[Step],0))</f>
        <v>8S</v>
      </c>
      <c r="F6421" s="151" t="str">
        <f>INDEX(Variables[Variable],MATCH(Systematic[[#This Row],[VariableIndex]],Variables[Index],0))</f>
        <v>O2 concentration</v>
      </c>
      <c r="G6421" s="134">
        <f>Systematic[[#This Row],[Sample]]*1000000+Systematic[[#This Row],[SubSample]]*10000+Systematic[[#This Row],[VariableIndex]]</f>
        <v>17020001</v>
      </c>
      <c r="H6421" s="134">
        <f>Systematic[[#This Row],[SampleVariableLabel]]+100*Systematic[[#This Row],[State]]</f>
        <v>17020701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17</v>
      </c>
      <c r="B6422" s="1">
        <f t="shared" si="301"/>
        <v>2</v>
      </c>
      <c r="C6422" s="1">
        <f>IF(Systematic[[#This Row],[VariableIndex]]&gt;1,C6421,IF(C6421+1=StepsPerSubsample,0,C6421+1))</f>
        <v>7</v>
      </c>
      <c r="D6422" s="1">
        <f t="shared" si="302"/>
        <v>2</v>
      </c>
      <c r="E6422" s="1" t="str">
        <f>INDEX(Protocol[Mark],MATCH(C6422,Protocol[Step],0))</f>
        <v>8S</v>
      </c>
      <c r="F6422" s="151" t="str">
        <f>INDEX(Variables[Variable],MATCH(Systematic[[#This Row],[VariableIndex]],Variables[Index],0))</f>
        <v>O2 flux per volume</v>
      </c>
      <c r="G6422" s="134">
        <f>Systematic[[#This Row],[Sample]]*1000000+Systematic[[#This Row],[SubSample]]*10000+Systematic[[#This Row],[VariableIndex]]</f>
        <v>17020002</v>
      </c>
      <c r="H6422" s="134">
        <f>Systematic[[#This Row],[SampleVariableLabel]]+100*Systematic[[#This Row],[State]]</f>
        <v>17020702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17</v>
      </c>
      <c r="B6423" s="1">
        <f t="shared" si="301"/>
        <v>2</v>
      </c>
      <c r="C6423" s="1">
        <f>IF(Systematic[[#This Row],[VariableIndex]]&gt;1,C6422,IF(C6422+1=StepsPerSubsample,0,C6422+1))</f>
        <v>7</v>
      </c>
      <c r="D6423" s="1">
        <f t="shared" si="302"/>
        <v>3</v>
      </c>
      <c r="E6423" s="1" t="str">
        <f>INDEX(Protocol[Mark],MATCH(C6423,Protocol[Step],0))</f>
        <v>8S</v>
      </c>
      <c r="F6423" s="151" t="str">
        <f>INDEX(Variables[Variable],MATCH(Systematic[[#This Row],[VariableIndex]],Variables[Index],0))</f>
        <v>Specific flux</v>
      </c>
      <c r="G6423" s="134">
        <f>Systematic[[#This Row],[Sample]]*1000000+Systematic[[#This Row],[SubSample]]*10000+Systematic[[#This Row],[VariableIndex]]</f>
        <v>17020003</v>
      </c>
      <c r="H6423" s="134">
        <f>Systematic[[#This Row],[SampleVariableLabel]]+100*Systematic[[#This Row],[State]]</f>
        <v>17020703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17</v>
      </c>
      <c r="B6424" s="1">
        <f t="shared" si="301"/>
        <v>2</v>
      </c>
      <c r="C6424" s="1">
        <f>IF(Systematic[[#This Row],[VariableIndex]]&gt;1,C6423,IF(C6423+1=StepsPerSubsample,0,C6423+1))</f>
        <v>7</v>
      </c>
      <c r="D6424" s="1">
        <f t="shared" si="302"/>
        <v>4</v>
      </c>
      <c r="E6424" s="1" t="str">
        <f>INDEX(Protocol[Mark],MATCH(C6424,Protocol[Step],0))</f>
        <v>8S</v>
      </c>
      <c r="F6424" s="151" t="str">
        <f>INDEX(Variables[Variable],MATCH(Systematic[[#This Row],[VariableIndex]],Variables[Index],0))</f>
        <v>Flux control ratio</v>
      </c>
      <c r="G6424" s="134">
        <f>Systematic[[#This Row],[Sample]]*1000000+Systematic[[#This Row],[SubSample]]*10000+Systematic[[#This Row],[VariableIndex]]</f>
        <v>17020004</v>
      </c>
      <c r="H6424" s="134">
        <f>Systematic[[#This Row],[SampleVariableLabel]]+100*Systematic[[#This Row],[State]]</f>
        <v>17020704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17</v>
      </c>
      <c r="B6425" s="1">
        <f t="shared" si="301"/>
        <v>2</v>
      </c>
      <c r="C6425" s="1">
        <f>IF(Systematic[[#This Row],[VariableIndex]]&gt;1,C6424,IF(C6424+1=StepsPerSubsample,0,C6424+1))</f>
        <v>7</v>
      </c>
      <c r="D6425" s="1">
        <f t="shared" si="302"/>
        <v>5</v>
      </c>
      <c r="E6425" s="1" t="str">
        <f>INDEX(Protocol[Mark],MATCH(C6425,Protocol[Step],0))</f>
        <v>8S</v>
      </c>
      <c r="F6425" s="151" t="str">
        <f>INDEX(Variables[Variable],MATCH(Systematic[[#This Row],[VariableIndex]],Variables[Index],0))</f>
        <v>Specific flux (mt)</v>
      </c>
      <c r="G6425" s="134">
        <f>Systematic[[#This Row],[Sample]]*1000000+Systematic[[#This Row],[SubSample]]*10000+Systematic[[#This Row],[VariableIndex]]</f>
        <v>17020005</v>
      </c>
      <c r="H6425" s="134">
        <f>Systematic[[#This Row],[SampleVariableLabel]]+100*Systematic[[#This Row],[State]]</f>
        <v>17020705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17</v>
      </c>
      <c r="B6426" s="1">
        <f t="shared" si="301"/>
        <v>2</v>
      </c>
      <c r="C6426" s="1">
        <f>IF(Systematic[[#This Row],[VariableIndex]]&gt;1,C6425,IF(C6425+1=StepsPerSubsample,0,C6425+1))</f>
        <v>7</v>
      </c>
      <c r="D6426" s="1">
        <f t="shared" si="302"/>
        <v>6</v>
      </c>
      <c r="E6426" s="1" t="str">
        <f>INDEX(Protocol[Mark],MATCH(C6426,Protocol[Step],0))</f>
        <v>8S</v>
      </c>
      <c r="F6426" s="151" t="str">
        <f>INDEX(Variables[Variable],MATCH(Systematic[[#This Row],[VariableIndex]],Variables[Index],0))</f>
        <v>FCR (mt: ROX-corr.)</v>
      </c>
      <c r="G6426" s="134">
        <f>Systematic[[#This Row],[Sample]]*1000000+Systematic[[#This Row],[SubSample]]*10000+Systematic[[#This Row],[VariableIndex]]</f>
        <v>17020006</v>
      </c>
      <c r="H6426" s="134">
        <f>Systematic[[#This Row],[SampleVariableLabel]]+100*Systematic[[#This Row],[State]]</f>
        <v>17020706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17</v>
      </c>
      <c r="B6427" s="1">
        <f t="shared" si="301"/>
        <v>2</v>
      </c>
      <c r="C6427" s="1">
        <f>IF(Systematic[[#This Row],[VariableIndex]]&gt;1,C6426,IF(C6426+1=StepsPerSubsample,0,C6426+1))</f>
        <v>7</v>
      </c>
      <c r="D6427" s="1">
        <f t="shared" si="302"/>
        <v>7</v>
      </c>
      <c r="E6427" s="1" t="str">
        <f>INDEX(Protocol[Mark],MATCH(C6427,Protocol[Step],0))</f>
        <v>8S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17020007</v>
      </c>
      <c r="H6427" s="134">
        <f>Systematic[[#This Row],[SampleVariableLabel]]+100*Systematic[[#This Row],[State]]</f>
        <v>17020707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17</v>
      </c>
      <c r="B6428" s="1">
        <f t="shared" si="301"/>
        <v>2</v>
      </c>
      <c r="C6428" s="1">
        <f>IF(Systematic[[#This Row],[VariableIndex]]&gt;1,C6427,IF(C6427+1=StepsPerSubsample,0,C6427+1))</f>
        <v>8</v>
      </c>
      <c r="D6428" s="1">
        <f t="shared" si="302"/>
        <v>1</v>
      </c>
      <c r="E6428" s="1" t="str">
        <f>INDEX(Protocol[Mark],MATCH(C6428,Protocol[Step],0))</f>
        <v>9Dig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17020001</v>
      </c>
      <c r="H6428" s="134">
        <f>Systematic[[#This Row],[SampleVariableLabel]]+100*Systematic[[#This Row],[State]]</f>
        <v>17020801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17</v>
      </c>
      <c r="B6429" s="1">
        <f t="shared" si="301"/>
        <v>2</v>
      </c>
      <c r="C6429" s="1">
        <f>IF(Systematic[[#This Row],[VariableIndex]]&gt;1,C6428,IF(C6428+1=StepsPerSubsample,0,C6428+1))</f>
        <v>8</v>
      </c>
      <c r="D6429" s="1">
        <f t="shared" si="302"/>
        <v>2</v>
      </c>
      <c r="E6429" s="1" t="str">
        <f>INDEX(Protocol[Mark],MATCH(C6429,Protocol[Step],0))</f>
        <v>9Dig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17020002</v>
      </c>
      <c r="H6429" s="134">
        <f>Systematic[[#This Row],[SampleVariableLabel]]+100*Systematic[[#This Row],[State]]</f>
        <v>17020802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17</v>
      </c>
      <c r="B6430" s="1">
        <f t="shared" si="301"/>
        <v>2</v>
      </c>
      <c r="C6430" s="1">
        <f>IF(Systematic[[#This Row],[VariableIndex]]&gt;1,C6429,IF(C6429+1=StepsPerSubsample,0,C6429+1))</f>
        <v>8</v>
      </c>
      <c r="D6430" s="1">
        <f t="shared" si="302"/>
        <v>3</v>
      </c>
      <c r="E6430" s="1" t="str">
        <f>INDEX(Protocol[Mark],MATCH(C6430,Protocol[Step],0))</f>
        <v>9Dig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17020003</v>
      </c>
      <c r="H6430" s="134">
        <f>Systematic[[#This Row],[SampleVariableLabel]]+100*Systematic[[#This Row],[State]]</f>
        <v>17020803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17</v>
      </c>
      <c r="B6431" s="1">
        <f t="shared" si="301"/>
        <v>2</v>
      </c>
      <c r="C6431" s="1">
        <f>IF(Systematic[[#This Row],[VariableIndex]]&gt;1,C6430,IF(C6430+1=StepsPerSubsample,0,C6430+1))</f>
        <v>8</v>
      </c>
      <c r="D6431" s="1">
        <f t="shared" si="302"/>
        <v>4</v>
      </c>
      <c r="E6431" s="1" t="str">
        <f>INDEX(Protocol[Mark],MATCH(C6431,Protocol[Step],0))</f>
        <v>9Dig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17020004</v>
      </c>
      <c r="H6431" s="134">
        <f>Systematic[[#This Row],[SampleVariableLabel]]+100*Systematic[[#This Row],[State]]</f>
        <v>17020804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17</v>
      </c>
      <c r="B6432" s="1">
        <f t="shared" si="301"/>
        <v>2</v>
      </c>
      <c r="C6432" s="1">
        <f>IF(Systematic[[#This Row],[VariableIndex]]&gt;1,C6431,IF(C6431+1=StepsPerSubsample,0,C6431+1))</f>
        <v>8</v>
      </c>
      <c r="D6432" s="1">
        <f t="shared" si="302"/>
        <v>5</v>
      </c>
      <c r="E6432" s="1" t="str">
        <f>INDEX(Protocol[Mark],MATCH(C6432,Protocol[Step],0))</f>
        <v>9Dig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17020005</v>
      </c>
      <c r="H6432" s="134">
        <f>Systematic[[#This Row],[SampleVariableLabel]]+100*Systematic[[#This Row],[State]]</f>
        <v>17020805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17</v>
      </c>
      <c r="B6433" s="1">
        <f t="shared" si="301"/>
        <v>2</v>
      </c>
      <c r="C6433" s="1">
        <f>IF(Systematic[[#This Row],[VariableIndex]]&gt;1,C6432,IF(C6432+1=StepsPerSubsample,0,C6432+1))</f>
        <v>8</v>
      </c>
      <c r="D6433" s="1">
        <f t="shared" si="302"/>
        <v>6</v>
      </c>
      <c r="E6433" s="1" t="str">
        <f>INDEX(Protocol[Mark],MATCH(C6433,Protocol[Step],0))</f>
        <v>9Dig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17020006</v>
      </c>
      <c r="H6433" s="134">
        <f>Systematic[[#This Row],[SampleVariableLabel]]+100*Systematic[[#This Row],[State]]</f>
        <v>17020806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17</v>
      </c>
      <c r="B6434" s="1">
        <f t="shared" si="301"/>
        <v>2</v>
      </c>
      <c r="C6434" s="1">
        <f>IF(Systematic[[#This Row],[VariableIndex]]&gt;1,C6433,IF(C6433+1=StepsPerSubsample,0,C6433+1))</f>
        <v>8</v>
      </c>
      <c r="D6434" s="1">
        <f t="shared" si="302"/>
        <v>7</v>
      </c>
      <c r="E6434" s="1" t="str">
        <f>INDEX(Protocol[Mark],MATCH(C6434,Protocol[Step],0))</f>
        <v>9Dig</v>
      </c>
      <c r="F6434" s="151" t="str">
        <f>INDEX(Variables[Variable],MATCH(Systematic[[#This Row],[VariableIndex]],Variables[Index],0))</f>
        <v>FCR (mt: ROX-corr.)</v>
      </c>
      <c r="G6434" s="134">
        <f>Systematic[[#This Row],[Sample]]*1000000+Systematic[[#This Row],[SubSample]]*10000+Systematic[[#This Row],[VariableIndex]]</f>
        <v>17020007</v>
      </c>
      <c r="H6434" s="134">
        <f>Systematic[[#This Row],[SampleVariableLabel]]+100*Systematic[[#This Row],[State]]</f>
        <v>17020807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17</v>
      </c>
      <c r="B6435" s="1">
        <f t="shared" si="301"/>
        <v>2</v>
      </c>
      <c r="C6435" s="1">
        <f>IF(Systematic[[#This Row],[VariableIndex]]&gt;1,C6434,IF(C6434+1=StepsPerSubsample,0,C6434+1))</f>
        <v>9</v>
      </c>
      <c r="D6435" s="1">
        <f t="shared" si="302"/>
        <v>1</v>
      </c>
      <c r="E6435" s="1" t="str">
        <f>INDEX(Protocol[Mark],MATCH(C6435,Protocol[Step],0))</f>
        <v>9U</v>
      </c>
      <c r="F6435" s="151" t="str">
        <f>INDEX(Variables[Variable],MATCH(Systematic[[#This Row],[VariableIndex]],Variables[Index],0))</f>
        <v>O2 concentration</v>
      </c>
      <c r="G6435" s="134">
        <f>Systematic[[#This Row],[Sample]]*1000000+Systematic[[#This Row],[SubSample]]*10000+Systematic[[#This Row],[VariableIndex]]</f>
        <v>17020001</v>
      </c>
      <c r="H6435" s="134">
        <f>Systematic[[#This Row],[SampleVariableLabel]]+100*Systematic[[#This Row],[State]]</f>
        <v>17020901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17</v>
      </c>
      <c r="B6436" s="1">
        <f t="shared" si="301"/>
        <v>2</v>
      </c>
      <c r="C6436" s="1">
        <f>IF(Systematic[[#This Row],[VariableIndex]]&gt;1,C6435,IF(C6435+1=StepsPerSubsample,0,C6435+1))</f>
        <v>9</v>
      </c>
      <c r="D6436" s="1">
        <f t="shared" si="302"/>
        <v>2</v>
      </c>
      <c r="E6436" s="1" t="str">
        <f>INDEX(Protocol[Mark],MATCH(C6436,Protocol[Step],0))</f>
        <v>9U</v>
      </c>
      <c r="F6436" s="151" t="str">
        <f>INDEX(Variables[Variable],MATCH(Systematic[[#This Row],[VariableIndex]],Variables[Index],0))</f>
        <v>O2 flux per volume</v>
      </c>
      <c r="G6436" s="134">
        <f>Systematic[[#This Row],[Sample]]*1000000+Systematic[[#This Row],[SubSample]]*10000+Systematic[[#This Row],[VariableIndex]]</f>
        <v>17020002</v>
      </c>
      <c r="H6436" s="134">
        <f>Systematic[[#This Row],[SampleVariableLabel]]+100*Systematic[[#This Row],[State]]</f>
        <v>17020902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17</v>
      </c>
      <c r="B6437" s="1">
        <f t="shared" si="301"/>
        <v>2</v>
      </c>
      <c r="C6437" s="1">
        <f>IF(Systematic[[#This Row],[VariableIndex]]&gt;1,C6436,IF(C6436+1=StepsPerSubsample,0,C6436+1))</f>
        <v>9</v>
      </c>
      <c r="D6437" s="1">
        <f t="shared" si="302"/>
        <v>3</v>
      </c>
      <c r="E6437" s="1" t="str">
        <f>INDEX(Protocol[Mark],MATCH(C6437,Protocol[Step],0))</f>
        <v>9U</v>
      </c>
      <c r="F6437" s="151" t="str">
        <f>INDEX(Variables[Variable],MATCH(Systematic[[#This Row],[VariableIndex]],Variables[Index],0))</f>
        <v>Specific flux</v>
      </c>
      <c r="G6437" s="134">
        <f>Systematic[[#This Row],[Sample]]*1000000+Systematic[[#This Row],[SubSample]]*10000+Systematic[[#This Row],[VariableIndex]]</f>
        <v>17020003</v>
      </c>
      <c r="H6437" s="134">
        <f>Systematic[[#This Row],[SampleVariableLabel]]+100*Systematic[[#This Row],[State]]</f>
        <v>17020903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17</v>
      </c>
      <c r="B6438" s="1">
        <f t="shared" si="301"/>
        <v>2</v>
      </c>
      <c r="C6438" s="1">
        <f>IF(Systematic[[#This Row],[VariableIndex]]&gt;1,C6437,IF(C6437+1=StepsPerSubsample,0,C6437+1))</f>
        <v>9</v>
      </c>
      <c r="D6438" s="1">
        <f t="shared" si="302"/>
        <v>4</v>
      </c>
      <c r="E6438" s="1" t="str">
        <f>INDEX(Protocol[Mark],MATCH(C6438,Protocol[Step],0))</f>
        <v>9U</v>
      </c>
      <c r="F6438" s="151" t="str">
        <f>INDEX(Variables[Variable],MATCH(Systematic[[#This Row],[VariableIndex]],Variables[Index],0))</f>
        <v>Flux control ratio</v>
      </c>
      <c r="G6438" s="134">
        <f>Systematic[[#This Row],[Sample]]*1000000+Systematic[[#This Row],[SubSample]]*10000+Systematic[[#This Row],[VariableIndex]]</f>
        <v>17020004</v>
      </c>
      <c r="H6438" s="134">
        <f>Systematic[[#This Row],[SampleVariableLabel]]+100*Systematic[[#This Row],[State]]</f>
        <v>17020904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17</v>
      </c>
      <c r="B6439" s="1">
        <f t="shared" si="301"/>
        <v>2</v>
      </c>
      <c r="C6439" s="1">
        <f>IF(Systematic[[#This Row],[VariableIndex]]&gt;1,C6438,IF(C6438+1=StepsPerSubsample,0,C6438+1))</f>
        <v>9</v>
      </c>
      <c r="D6439" s="1">
        <f t="shared" si="302"/>
        <v>5</v>
      </c>
      <c r="E6439" s="1" t="str">
        <f>INDEX(Protocol[Mark],MATCH(C6439,Protocol[Step],0))</f>
        <v>9U</v>
      </c>
      <c r="F6439" s="151" t="str">
        <f>INDEX(Variables[Variable],MATCH(Systematic[[#This Row],[VariableIndex]],Variables[Index],0))</f>
        <v>Specific flux (mt)</v>
      </c>
      <c r="G6439" s="134">
        <f>Systematic[[#This Row],[Sample]]*1000000+Systematic[[#This Row],[SubSample]]*10000+Systematic[[#This Row],[VariableIndex]]</f>
        <v>17020005</v>
      </c>
      <c r="H6439" s="134">
        <f>Systematic[[#This Row],[SampleVariableLabel]]+100*Systematic[[#This Row],[State]]</f>
        <v>17020905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17</v>
      </c>
      <c r="B6440" s="1">
        <f t="shared" si="301"/>
        <v>2</v>
      </c>
      <c r="C6440" s="1">
        <f>IF(Systematic[[#This Row],[VariableIndex]]&gt;1,C6439,IF(C6439+1=StepsPerSubsample,0,C6439+1))</f>
        <v>9</v>
      </c>
      <c r="D6440" s="1">
        <f t="shared" si="302"/>
        <v>6</v>
      </c>
      <c r="E6440" s="1" t="str">
        <f>INDEX(Protocol[Mark],MATCH(C6440,Protocol[Step],0))</f>
        <v>9U</v>
      </c>
      <c r="F6440" s="151" t="str">
        <f>INDEX(Variables[Variable],MATCH(Systematic[[#This Row],[VariableIndex]],Variables[Index],0))</f>
        <v>FCR (mt: ROX-corr.)</v>
      </c>
      <c r="G6440" s="134">
        <f>Systematic[[#This Row],[Sample]]*1000000+Systematic[[#This Row],[SubSample]]*10000+Systematic[[#This Row],[VariableIndex]]</f>
        <v>17020006</v>
      </c>
      <c r="H6440" s="134">
        <f>Systematic[[#This Row],[SampleVariableLabel]]+100*Systematic[[#This Row],[State]]</f>
        <v>17020906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17</v>
      </c>
      <c r="B6441" s="1">
        <f t="shared" ref="B6441:B6504" si="304">IF(OR(C6441&gt;0,D6441&gt;1),B6440,IF(B6440=SubsamplesPerSample,1,B6440+1))</f>
        <v>2</v>
      </c>
      <c r="C6441" s="1">
        <f>IF(Systematic[[#This Row],[VariableIndex]]&gt;1,C6440,IF(C6440+1=StepsPerSubsample,0,C6440+1))</f>
        <v>9</v>
      </c>
      <c r="D6441" s="1">
        <f t="shared" si="302"/>
        <v>7</v>
      </c>
      <c r="E6441" s="1" t="str">
        <f>INDEX(Protocol[Mark],MATCH(C6441,Protocol[Step],0))</f>
        <v>9U</v>
      </c>
      <c r="F6441" s="151" t="str">
        <f>INDEX(Variables[Variable],MATCH(Systematic[[#This Row],[VariableIndex]],Variables[Index],0))</f>
        <v>FCR (mt: ROX-corr.)</v>
      </c>
      <c r="G6441" s="134">
        <f>Systematic[[#This Row],[Sample]]*1000000+Systematic[[#This Row],[SubSample]]*10000+Systematic[[#This Row],[VariableIndex]]</f>
        <v>17020007</v>
      </c>
      <c r="H6441" s="134">
        <f>Systematic[[#This Row],[SampleVariableLabel]]+100*Systematic[[#This Row],[State]]</f>
        <v>17020907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17</v>
      </c>
      <c r="B6442" s="1">
        <f t="shared" si="304"/>
        <v>2</v>
      </c>
      <c r="C6442" s="1">
        <f>IF(Systematic[[#This Row],[VariableIndex]]&gt;1,C6441,IF(C6441+1=StepsPerSubsample,0,C6441+1))</f>
        <v>10</v>
      </c>
      <c r="D6442" s="1">
        <f t="shared" si="302"/>
        <v>1</v>
      </c>
      <c r="E6442" s="1" t="str">
        <f>INDEX(Protocol[Mark],MATCH(C6442,Protocol[Step],0))</f>
        <v>9c</v>
      </c>
      <c r="F6442" s="151" t="str">
        <f>INDEX(Variables[Variable],MATCH(Systematic[[#This Row],[VariableIndex]],Variables[Index],0))</f>
        <v>O2 concentration</v>
      </c>
      <c r="G6442" s="134">
        <f>Systematic[[#This Row],[Sample]]*1000000+Systematic[[#This Row],[SubSample]]*10000+Systematic[[#This Row],[VariableIndex]]</f>
        <v>17020001</v>
      </c>
      <c r="H6442" s="134">
        <f>Systematic[[#This Row],[SampleVariableLabel]]+100*Systematic[[#This Row],[State]]</f>
        <v>17021001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17</v>
      </c>
      <c r="B6443" s="1">
        <f t="shared" si="304"/>
        <v>2</v>
      </c>
      <c r="C6443" s="1">
        <f>IF(Systematic[[#This Row],[VariableIndex]]&gt;1,C6442,IF(C6442+1=StepsPerSubsample,0,C6442+1))</f>
        <v>10</v>
      </c>
      <c r="D6443" s="1">
        <f t="shared" si="302"/>
        <v>2</v>
      </c>
      <c r="E6443" s="1" t="str">
        <f>INDEX(Protocol[Mark],MATCH(C6443,Protocol[Step],0))</f>
        <v>9c</v>
      </c>
      <c r="F6443" s="151" t="str">
        <f>INDEX(Variables[Variable],MATCH(Systematic[[#This Row],[VariableIndex]],Variables[Index],0))</f>
        <v>O2 flux per volume</v>
      </c>
      <c r="G6443" s="134">
        <f>Systematic[[#This Row],[Sample]]*1000000+Systematic[[#This Row],[SubSample]]*10000+Systematic[[#This Row],[VariableIndex]]</f>
        <v>17020002</v>
      </c>
      <c r="H6443" s="134">
        <f>Systematic[[#This Row],[SampleVariableLabel]]+100*Systematic[[#This Row],[State]]</f>
        <v>17021002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17</v>
      </c>
      <c r="B6444" s="1">
        <f t="shared" si="304"/>
        <v>2</v>
      </c>
      <c r="C6444" s="1">
        <f>IF(Systematic[[#This Row],[VariableIndex]]&gt;1,C6443,IF(C6443+1=StepsPerSubsample,0,C6443+1))</f>
        <v>10</v>
      </c>
      <c r="D6444" s="1">
        <f t="shared" si="302"/>
        <v>3</v>
      </c>
      <c r="E6444" s="1" t="str">
        <f>INDEX(Protocol[Mark],MATCH(C6444,Protocol[Step],0))</f>
        <v>9c</v>
      </c>
      <c r="F6444" s="151" t="str">
        <f>INDEX(Variables[Variable],MATCH(Systematic[[#This Row],[VariableIndex]],Variables[Index],0))</f>
        <v>Specific flux</v>
      </c>
      <c r="G6444" s="134">
        <f>Systematic[[#This Row],[Sample]]*1000000+Systematic[[#This Row],[SubSample]]*10000+Systematic[[#This Row],[VariableIndex]]</f>
        <v>17020003</v>
      </c>
      <c r="H6444" s="134">
        <f>Systematic[[#This Row],[SampleVariableLabel]]+100*Systematic[[#This Row],[State]]</f>
        <v>17021003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17</v>
      </c>
      <c r="B6445" s="1">
        <f t="shared" si="304"/>
        <v>2</v>
      </c>
      <c r="C6445" s="1">
        <f>IF(Systematic[[#This Row],[VariableIndex]]&gt;1,C6444,IF(C6444+1=StepsPerSubsample,0,C6444+1))</f>
        <v>10</v>
      </c>
      <c r="D6445" s="1">
        <f t="shared" si="302"/>
        <v>4</v>
      </c>
      <c r="E6445" s="1" t="str">
        <f>INDEX(Protocol[Mark],MATCH(C6445,Protocol[Step],0))</f>
        <v>9c</v>
      </c>
      <c r="F6445" s="151" t="str">
        <f>INDEX(Variables[Variable],MATCH(Systematic[[#This Row],[VariableIndex]],Variables[Index],0))</f>
        <v>Flux control ratio</v>
      </c>
      <c r="G6445" s="134">
        <f>Systematic[[#This Row],[Sample]]*1000000+Systematic[[#This Row],[SubSample]]*10000+Systematic[[#This Row],[VariableIndex]]</f>
        <v>17020004</v>
      </c>
      <c r="H6445" s="134">
        <f>Systematic[[#This Row],[SampleVariableLabel]]+100*Systematic[[#This Row],[State]]</f>
        <v>17021004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17</v>
      </c>
      <c r="B6446" s="1">
        <f t="shared" si="304"/>
        <v>2</v>
      </c>
      <c r="C6446" s="1">
        <f>IF(Systematic[[#This Row],[VariableIndex]]&gt;1,C6445,IF(C6445+1=StepsPerSubsample,0,C6445+1))</f>
        <v>10</v>
      </c>
      <c r="D6446" s="1">
        <f t="shared" si="302"/>
        <v>5</v>
      </c>
      <c r="E6446" s="1" t="str">
        <f>INDEX(Protocol[Mark],MATCH(C6446,Protocol[Step],0))</f>
        <v>9c</v>
      </c>
      <c r="F6446" s="151" t="str">
        <f>INDEX(Variables[Variable],MATCH(Systematic[[#This Row],[VariableIndex]],Variables[Index],0))</f>
        <v>Specific flux (mt)</v>
      </c>
      <c r="G6446" s="134">
        <f>Systematic[[#This Row],[Sample]]*1000000+Systematic[[#This Row],[SubSample]]*10000+Systematic[[#This Row],[VariableIndex]]</f>
        <v>17020005</v>
      </c>
      <c r="H6446" s="134">
        <f>Systematic[[#This Row],[SampleVariableLabel]]+100*Systematic[[#This Row],[State]]</f>
        <v>17021005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17</v>
      </c>
      <c r="B6447" s="1">
        <f t="shared" si="304"/>
        <v>2</v>
      </c>
      <c r="C6447" s="1">
        <f>IF(Systematic[[#This Row],[VariableIndex]]&gt;1,C6446,IF(C6446+1=StepsPerSubsample,0,C6446+1))</f>
        <v>10</v>
      </c>
      <c r="D6447" s="1">
        <f t="shared" si="302"/>
        <v>6</v>
      </c>
      <c r="E6447" s="1" t="str">
        <f>INDEX(Protocol[Mark],MATCH(C6447,Protocol[Step],0))</f>
        <v>9c</v>
      </c>
      <c r="F6447" s="151" t="str">
        <f>INDEX(Variables[Variable],MATCH(Systematic[[#This Row],[VariableIndex]],Variables[Index],0))</f>
        <v>FCR (mt: ROX-corr.)</v>
      </c>
      <c r="G6447" s="134">
        <f>Systematic[[#This Row],[Sample]]*1000000+Systematic[[#This Row],[SubSample]]*10000+Systematic[[#This Row],[VariableIndex]]</f>
        <v>17020006</v>
      </c>
      <c r="H6447" s="134">
        <f>Systematic[[#This Row],[SampleVariableLabel]]+100*Systematic[[#This Row],[State]]</f>
        <v>17021006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17</v>
      </c>
      <c r="B6448" s="1">
        <f t="shared" si="304"/>
        <v>2</v>
      </c>
      <c r="C6448" s="1">
        <f>IF(Systematic[[#This Row],[VariableIndex]]&gt;1,C6447,IF(C6447+1=StepsPerSubsample,0,C6447+1))</f>
        <v>10</v>
      </c>
      <c r="D6448" s="1">
        <f t="shared" si="302"/>
        <v>7</v>
      </c>
      <c r="E6448" s="1" t="str">
        <f>INDEX(Protocol[Mark],MATCH(C6448,Protocol[Step],0))</f>
        <v>9c</v>
      </c>
      <c r="F6448" s="151" t="str">
        <f>INDEX(Variables[Variable],MATCH(Systematic[[#This Row],[VariableIndex]],Variables[Index],0))</f>
        <v>FCR (mt: ROX-corr.)</v>
      </c>
      <c r="G6448" s="134">
        <f>Systematic[[#This Row],[Sample]]*1000000+Systematic[[#This Row],[SubSample]]*10000+Systematic[[#This Row],[VariableIndex]]</f>
        <v>17020007</v>
      </c>
      <c r="H6448" s="134">
        <f>Systematic[[#This Row],[SampleVariableLabel]]+100*Systematic[[#This Row],[State]]</f>
        <v>17021007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17</v>
      </c>
      <c r="B6449" s="1">
        <f t="shared" si="304"/>
        <v>2</v>
      </c>
      <c r="C6449" s="1">
        <f>IF(Systematic[[#This Row],[VariableIndex]]&gt;1,C6448,IF(C6448+1=StepsPerSubsample,0,C6448+1))</f>
        <v>11</v>
      </c>
      <c r="D6449" s="1">
        <f t="shared" si="302"/>
        <v>1</v>
      </c>
      <c r="E6449" s="1" t="str">
        <f>INDEX(Protocol[Mark],MATCH(C6449,Protocol[Step],0))</f>
        <v>10Ama</v>
      </c>
      <c r="F6449" s="151" t="str">
        <f>INDEX(Variables[Variable],MATCH(Systematic[[#This Row],[VariableIndex]],Variables[Index],0))</f>
        <v>O2 concentration</v>
      </c>
      <c r="G6449" s="134">
        <f>Systematic[[#This Row],[Sample]]*1000000+Systematic[[#This Row],[SubSample]]*10000+Systematic[[#This Row],[VariableIndex]]</f>
        <v>17020001</v>
      </c>
      <c r="H6449" s="134">
        <f>Systematic[[#This Row],[SampleVariableLabel]]+100*Systematic[[#This Row],[State]]</f>
        <v>17021101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17</v>
      </c>
      <c r="B6450" s="1">
        <f t="shared" si="304"/>
        <v>2</v>
      </c>
      <c r="C6450" s="1">
        <f>IF(Systematic[[#This Row],[VariableIndex]]&gt;1,C6449,IF(C6449+1=StepsPerSubsample,0,C6449+1))</f>
        <v>11</v>
      </c>
      <c r="D6450" s="1">
        <f t="shared" si="302"/>
        <v>2</v>
      </c>
      <c r="E6450" s="1" t="str">
        <f>INDEX(Protocol[Mark],MATCH(C6450,Protocol[Step],0))</f>
        <v>10Ama</v>
      </c>
      <c r="F6450" s="151" t="str">
        <f>INDEX(Variables[Variable],MATCH(Systematic[[#This Row],[VariableIndex]],Variables[Index],0))</f>
        <v>O2 flux per volume</v>
      </c>
      <c r="G6450" s="134">
        <f>Systematic[[#This Row],[Sample]]*1000000+Systematic[[#This Row],[SubSample]]*10000+Systematic[[#This Row],[VariableIndex]]</f>
        <v>17020002</v>
      </c>
      <c r="H6450" s="134">
        <f>Systematic[[#This Row],[SampleVariableLabel]]+100*Systematic[[#This Row],[State]]</f>
        <v>17021102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17</v>
      </c>
      <c r="B6451" s="1">
        <f t="shared" si="304"/>
        <v>2</v>
      </c>
      <c r="C6451" s="1">
        <f>IF(Systematic[[#This Row],[VariableIndex]]&gt;1,C6450,IF(C6450+1=StepsPerSubsample,0,C6450+1))</f>
        <v>11</v>
      </c>
      <c r="D6451" s="1">
        <f t="shared" si="302"/>
        <v>3</v>
      </c>
      <c r="E6451" s="1" t="str">
        <f>INDEX(Protocol[Mark],MATCH(C6451,Protocol[Step],0))</f>
        <v>10Ama</v>
      </c>
      <c r="F6451" s="151" t="str">
        <f>INDEX(Variables[Variable],MATCH(Systematic[[#This Row],[VariableIndex]],Variables[Index],0))</f>
        <v>Specific flux</v>
      </c>
      <c r="G6451" s="134">
        <f>Systematic[[#This Row],[Sample]]*1000000+Systematic[[#This Row],[SubSample]]*10000+Systematic[[#This Row],[VariableIndex]]</f>
        <v>17020003</v>
      </c>
      <c r="H6451" s="134">
        <f>Systematic[[#This Row],[SampleVariableLabel]]+100*Systematic[[#This Row],[State]]</f>
        <v>17021103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17</v>
      </c>
      <c r="B6452" s="1">
        <f t="shared" si="304"/>
        <v>2</v>
      </c>
      <c r="C6452" s="1">
        <f>IF(Systematic[[#This Row],[VariableIndex]]&gt;1,C6451,IF(C6451+1=StepsPerSubsample,0,C6451+1))</f>
        <v>11</v>
      </c>
      <c r="D6452" s="1">
        <f t="shared" si="302"/>
        <v>4</v>
      </c>
      <c r="E6452" s="1" t="str">
        <f>INDEX(Protocol[Mark],MATCH(C6452,Protocol[Step],0))</f>
        <v>10Ama</v>
      </c>
      <c r="F6452" s="151" t="str">
        <f>INDEX(Variables[Variable],MATCH(Systematic[[#This Row],[VariableIndex]],Variables[Index],0))</f>
        <v>Flux control ratio</v>
      </c>
      <c r="G6452" s="134">
        <f>Systematic[[#This Row],[Sample]]*1000000+Systematic[[#This Row],[SubSample]]*10000+Systematic[[#This Row],[VariableIndex]]</f>
        <v>17020004</v>
      </c>
      <c r="H6452" s="134">
        <f>Systematic[[#This Row],[SampleVariableLabel]]+100*Systematic[[#This Row],[State]]</f>
        <v>17021104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17</v>
      </c>
      <c r="B6453" s="1">
        <f t="shared" si="304"/>
        <v>2</v>
      </c>
      <c r="C6453" s="1">
        <f>IF(Systematic[[#This Row],[VariableIndex]]&gt;1,C6452,IF(C6452+1=StepsPerSubsample,0,C6452+1))</f>
        <v>11</v>
      </c>
      <c r="D6453" s="1">
        <f t="shared" si="302"/>
        <v>5</v>
      </c>
      <c r="E6453" s="1" t="str">
        <f>INDEX(Protocol[Mark],MATCH(C6453,Protocol[Step],0))</f>
        <v>10Ama</v>
      </c>
      <c r="F6453" s="151" t="str">
        <f>INDEX(Variables[Variable],MATCH(Systematic[[#This Row],[VariableIndex]],Variables[Index],0))</f>
        <v>Specific flux (mt)</v>
      </c>
      <c r="G6453" s="134">
        <f>Systematic[[#This Row],[Sample]]*1000000+Systematic[[#This Row],[SubSample]]*10000+Systematic[[#This Row],[VariableIndex]]</f>
        <v>17020005</v>
      </c>
      <c r="H6453" s="134">
        <f>Systematic[[#This Row],[SampleVariableLabel]]+100*Systematic[[#This Row],[State]]</f>
        <v>17021105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17</v>
      </c>
      <c r="B6454" s="1">
        <f t="shared" si="304"/>
        <v>2</v>
      </c>
      <c r="C6454" s="1">
        <f>IF(Systematic[[#This Row],[VariableIndex]]&gt;1,C6453,IF(C6453+1=StepsPerSubsample,0,C6453+1))</f>
        <v>11</v>
      </c>
      <c r="D6454" s="1">
        <f t="shared" si="302"/>
        <v>6</v>
      </c>
      <c r="E6454" s="1" t="str">
        <f>INDEX(Protocol[Mark],MATCH(C6454,Protocol[Step],0))</f>
        <v>10Ama</v>
      </c>
      <c r="F6454" s="151" t="str">
        <f>INDEX(Variables[Variable],MATCH(Systematic[[#This Row],[VariableIndex]],Variables[Index],0))</f>
        <v>FCR (mt: ROX-corr.)</v>
      </c>
      <c r="G6454" s="134">
        <f>Systematic[[#This Row],[Sample]]*1000000+Systematic[[#This Row],[SubSample]]*10000+Systematic[[#This Row],[VariableIndex]]</f>
        <v>17020006</v>
      </c>
      <c r="H6454" s="134">
        <f>Systematic[[#This Row],[SampleVariableLabel]]+100*Systematic[[#This Row],[State]]</f>
        <v>17021106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17</v>
      </c>
      <c r="B6455" s="1">
        <f t="shared" si="304"/>
        <v>2</v>
      </c>
      <c r="C6455" s="1">
        <f>IF(Systematic[[#This Row],[VariableIndex]]&gt;1,C6454,IF(C6454+1=StepsPerSubsample,0,C6454+1))</f>
        <v>11</v>
      </c>
      <c r="D6455" s="1">
        <f t="shared" si="302"/>
        <v>7</v>
      </c>
      <c r="E6455" s="1" t="str">
        <f>INDEX(Protocol[Mark],MATCH(C6455,Protocol[Step],0))</f>
        <v>10Ama</v>
      </c>
      <c r="F6455" s="151" t="str">
        <f>INDEX(Variables[Variable],MATCH(Systematic[[#This Row],[VariableIndex]],Variables[Index],0))</f>
        <v>FCR (mt: ROX-corr.)</v>
      </c>
      <c r="G6455" s="134">
        <f>Systematic[[#This Row],[Sample]]*1000000+Systematic[[#This Row],[SubSample]]*10000+Systematic[[#This Row],[VariableIndex]]</f>
        <v>17020007</v>
      </c>
      <c r="H6455" s="134">
        <f>Systematic[[#This Row],[SampleVariableLabel]]+100*Systematic[[#This Row],[State]]</f>
        <v>17021107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17</v>
      </c>
      <c r="B6456" s="1">
        <f t="shared" si="304"/>
        <v>2</v>
      </c>
      <c r="C6456" s="1">
        <f>IF(Systematic[[#This Row],[VariableIndex]]&gt;1,C6455,IF(C6455+1=StepsPerSubsample,0,C6455+1))</f>
        <v>12</v>
      </c>
      <c r="D6456" s="1">
        <f t="shared" si="302"/>
        <v>1</v>
      </c>
      <c r="E6456" s="1" t="str">
        <f>INDEX(Protocol[Mark],MATCH(C6456,Protocol[Step],0))</f>
        <v>11AsTm</v>
      </c>
      <c r="F6456" s="151" t="str">
        <f>INDEX(Variables[Variable],MATCH(Systematic[[#This Row],[VariableIndex]],Variables[Index],0))</f>
        <v>O2 concentration</v>
      </c>
      <c r="G6456" s="134">
        <f>Systematic[[#This Row],[Sample]]*1000000+Systematic[[#This Row],[SubSample]]*10000+Systematic[[#This Row],[VariableIndex]]</f>
        <v>17020001</v>
      </c>
      <c r="H6456" s="134">
        <f>Systematic[[#This Row],[SampleVariableLabel]]+100*Systematic[[#This Row],[State]]</f>
        <v>17021201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17</v>
      </c>
      <c r="B6457" s="1">
        <f t="shared" si="304"/>
        <v>2</v>
      </c>
      <c r="C6457" s="1">
        <f>IF(Systematic[[#This Row],[VariableIndex]]&gt;1,C6456,IF(C6456+1=StepsPerSubsample,0,C6456+1))</f>
        <v>12</v>
      </c>
      <c r="D6457" s="1">
        <f t="shared" si="302"/>
        <v>2</v>
      </c>
      <c r="E6457" s="1" t="str">
        <f>INDEX(Protocol[Mark],MATCH(C6457,Protocol[Step],0))</f>
        <v>11AsTm</v>
      </c>
      <c r="F6457" s="151" t="str">
        <f>INDEX(Variables[Variable],MATCH(Systematic[[#This Row],[VariableIndex]],Variables[Index],0))</f>
        <v>O2 flux per volume</v>
      </c>
      <c r="G6457" s="134">
        <f>Systematic[[#This Row],[Sample]]*1000000+Systematic[[#This Row],[SubSample]]*10000+Systematic[[#This Row],[VariableIndex]]</f>
        <v>17020002</v>
      </c>
      <c r="H6457" s="134">
        <f>Systematic[[#This Row],[SampleVariableLabel]]+100*Systematic[[#This Row],[State]]</f>
        <v>17021202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17</v>
      </c>
      <c r="B6458" s="1">
        <f t="shared" si="304"/>
        <v>2</v>
      </c>
      <c r="C6458" s="1">
        <f>IF(Systematic[[#This Row],[VariableIndex]]&gt;1,C6457,IF(C6457+1=StepsPerSubsample,0,C6457+1))</f>
        <v>12</v>
      </c>
      <c r="D6458" s="1">
        <f t="shared" si="302"/>
        <v>3</v>
      </c>
      <c r="E6458" s="1" t="str">
        <f>INDEX(Protocol[Mark],MATCH(C6458,Protocol[Step],0))</f>
        <v>11AsTm</v>
      </c>
      <c r="F6458" s="151" t="str">
        <f>INDEX(Variables[Variable],MATCH(Systematic[[#This Row],[VariableIndex]],Variables[Index],0))</f>
        <v>Specific flux</v>
      </c>
      <c r="G6458" s="134">
        <f>Systematic[[#This Row],[Sample]]*1000000+Systematic[[#This Row],[SubSample]]*10000+Systematic[[#This Row],[VariableIndex]]</f>
        <v>17020003</v>
      </c>
      <c r="H6458" s="134">
        <f>Systematic[[#This Row],[SampleVariableLabel]]+100*Systematic[[#This Row],[State]]</f>
        <v>17021203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17</v>
      </c>
      <c r="B6459" s="1">
        <f t="shared" si="304"/>
        <v>2</v>
      </c>
      <c r="C6459" s="1">
        <f>IF(Systematic[[#This Row],[VariableIndex]]&gt;1,C6458,IF(C6458+1=StepsPerSubsample,0,C6458+1))</f>
        <v>12</v>
      </c>
      <c r="D6459" s="1">
        <f t="shared" si="302"/>
        <v>4</v>
      </c>
      <c r="E6459" s="1" t="str">
        <f>INDEX(Protocol[Mark],MATCH(C6459,Protocol[Step],0))</f>
        <v>11AsTm</v>
      </c>
      <c r="F6459" s="151" t="str">
        <f>INDEX(Variables[Variable],MATCH(Systematic[[#This Row],[VariableIndex]],Variables[Index],0))</f>
        <v>Flux control ratio</v>
      </c>
      <c r="G6459" s="134">
        <f>Systematic[[#This Row],[Sample]]*1000000+Systematic[[#This Row],[SubSample]]*10000+Systematic[[#This Row],[VariableIndex]]</f>
        <v>17020004</v>
      </c>
      <c r="H6459" s="134">
        <f>Systematic[[#This Row],[SampleVariableLabel]]+100*Systematic[[#This Row],[State]]</f>
        <v>17021204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17</v>
      </c>
      <c r="B6460" s="1">
        <f t="shared" si="304"/>
        <v>2</v>
      </c>
      <c r="C6460" s="1">
        <f>IF(Systematic[[#This Row],[VariableIndex]]&gt;1,C6459,IF(C6459+1=StepsPerSubsample,0,C6459+1))</f>
        <v>12</v>
      </c>
      <c r="D6460" s="1">
        <f t="shared" si="302"/>
        <v>5</v>
      </c>
      <c r="E6460" s="1" t="str">
        <f>INDEX(Protocol[Mark],MATCH(C6460,Protocol[Step],0))</f>
        <v>11AsTm</v>
      </c>
      <c r="F6460" s="151" t="str">
        <f>INDEX(Variables[Variable],MATCH(Systematic[[#This Row],[VariableIndex]],Variables[Index],0))</f>
        <v>Specific flux (mt)</v>
      </c>
      <c r="G6460" s="134">
        <f>Systematic[[#This Row],[Sample]]*1000000+Systematic[[#This Row],[SubSample]]*10000+Systematic[[#This Row],[VariableIndex]]</f>
        <v>17020005</v>
      </c>
      <c r="H6460" s="134">
        <f>Systematic[[#This Row],[SampleVariableLabel]]+100*Systematic[[#This Row],[State]]</f>
        <v>17021205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17</v>
      </c>
      <c r="B6461" s="1">
        <f t="shared" si="304"/>
        <v>2</v>
      </c>
      <c r="C6461" s="1">
        <f>IF(Systematic[[#This Row],[VariableIndex]]&gt;1,C6460,IF(C6460+1=StepsPerSubsample,0,C6460+1))</f>
        <v>12</v>
      </c>
      <c r="D6461" s="1">
        <f t="shared" si="302"/>
        <v>6</v>
      </c>
      <c r="E6461" s="1" t="str">
        <f>INDEX(Protocol[Mark],MATCH(C6461,Protocol[Step],0))</f>
        <v>11AsTm</v>
      </c>
      <c r="F6461" s="151" t="str">
        <f>INDEX(Variables[Variable],MATCH(Systematic[[#This Row],[VariableIndex]],Variables[Index],0))</f>
        <v>FCR (mt: ROX-corr.)</v>
      </c>
      <c r="G6461" s="134">
        <f>Systematic[[#This Row],[Sample]]*1000000+Systematic[[#This Row],[SubSample]]*10000+Systematic[[#This Row],[VariableIndex]]</f>
        <v>17020006</v>
      </c>
      <c r="H6461" s="134">
        <f>Systematic[[#This Row],[SampleVariableLabel]]+100*Systematic[[#This Row],[State]]</f>
        <v>17021206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17</v>
      </c>
      <c r="B6462" s="1">
        <f t="shared" si="304"/>
        <v>2</v>
      </c>
      <c r="C6462" s="1">
        <f>IF(Systematic[[#This Row],[VariableIndex]]&gt;1,C6461,IF(C6461+1=StepsPerSubsample,0,C6461+1))</f>
        <v>12</v>
      </c>
      <c r="D6462" s="1">
        <f t="shared" si="302"/>
        <v>7</v>
      </c>
      <c r="E6462" s="1" t="str">
        <f>INDEX(Protocol[Mark],MATCH(C6462,Protocol[Step],0))</f>
        <v>11AsTm</v>
      </c>
      <c r="F6462" s="151" t="str">
        <f>INDEX(Variables[Variable],MATCH(Systematic[[#This Row],[VariableIndex]],Variables[Index],0))</f>
        <v>FCR (mt: ROX-corr.)</v>
      </c>
      <c r="G6462" s="134">
        <f>Systematic[[#This Row],[Sample]]*1000000+Systematic[[#This Row],[SubSample]]*10000+Systematic[[#This Row],[VariableIndex]]</f>
        <v>17020007</v>
      </c>
      <c r="H6462" s="134">
        <f>Systematic[[#This Row],[SampleVariableLabel]]+100*Systematic[[#This Row],[State]]</f>
        <v>17021207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17</v>
      </c>
      <c r="B6463" s="1">
        <f t="shared" si="304"/>
        <v>2</v>
      </c>
      <c r="C6463" s="1">
        <f>IF(Systematic[[#This Row],[VariableIndex]]&gt;1,C6462,IF(C6462+1=StepsPerSubsample,0,C6462+1))</f>
        <v>13</v>
      </c>
      <c r="D6463" s="1">
        <f t="shared" si="302"/>
        <v>1</v>
      </c>
      <c r="E6463" s="1" t="str">
        <f>INDEX(Protocol[Mark],MATCH(C6463,Protocol[Step],0))</f>
        <v>12Azd</v>
      </c>
      <c r="F6463" s="151" t="str">
        <f>INDEX(Variables[Variable],MATCH(Systematic[[#This Row],[VariableIndex]],Variables[Index],0))</f>
        <v>O2 concentration</v>
      </c>
      <c r="G6463" s="134">
        <f>Systematic[[#This Row],[Sample]]*1000000+Systematic[[#This Row],[SubSample]]*10000+Systematic[[#This Row],[VariableIndex]]</f>
        <v>17020001</v>
      </c>
      <c r="H6463" s="134">
        <f>Systematic[[#This Row],[SampleVariableLabel]]+100*Systematic[[#This Row],[State]]</f>
        <v>17021301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17</v>
      </c>
      <c r="B6464" s="1">
        <f t="shared" si="304"/>
        <v>2</v>
      </c>
      <c r="C6464" s="1">
        <f>IF(Systematic[[#This Row],[VariableIndex]]&gt;1,C6463,IF(C6463+1=StepsPerSubsample,0,C6463+1))</f>
        <v>13</v>
      </c>
      <c r="D6464" s="1">
        <f t="shared" si="302"/>
        <v>2</v>
      </c>
      <c r="E6464" s="1" t="str">
        <f>INDEX(Protocol[Mark],MATCH(C6464,Protocol[Step],0))</f>
        <v>12Azd</v>
      </c>
      <c r="F6464" s="151" t="str">
        <f>INDEX(Variables[Variable],MATCH(Systematic[[#This Row],[VariableIndex]],Variables[Index],0))</f>
        <v>O2 flux per volume</v>
      </c>
      <c r="G6464" s="134">
        <f>Systematic[[#This Row],[Sample]]*1000000+Systematic[[#This Row],[SubSample]]*10000+Systematic[[#This Row],[VariableIndex]]</f>
        <v>17020002</v>
      </c>
      <c r="H6464" s="134">
        <f>Systematic[[#This Row],[SampleVariableLabel]]+100*Systematic[[#This Row],[State]]</f>
        <v>17021302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17</v>
      </c>
      <c r="B6465" s="1">
        <f t="shared" si="304"/>
        <v>2</v>
      </c>
      <c r="C6465" s="1">
        <f>IF(Systematic[[#This Row],[VariableIndex]]&gt;1,C6464,IF(C6464+1=StepsPerSubsample,0,C6464+1))</f>
        <v>13</v>
      </c>
      <c r="D6465" s="1">
        <f t="shared" si="302"/>
        <v>3</v>
      </c>
      <c r="E6465" s="1" t="str">
        <f>INDEX(Protocol[Mark],MATCH(C6465,Protocol[Step],0))</f>
        <v>12Azd</v>
      </c>
      <c r="F6465" s="151" t="str">
        <f>INDEX(Variables[Variable],MATCH(Systematic[[#This Row],[VariableIndex]],Variables[Index],0))</f>
        <v>Specific flux</v>
      </c>
      <c r="G6465" s="134">
        <f>Systematic[[#This Row],[Sample]]*1000000+Systematic[[#This Row],[SubSample]]*10000+Systematic[[#This Row],[VariableIndex]]</f>
        <v>17020003</v>
      </c>
      <c r="H6465" s="134">
        <f>Systematic[[#This Row],[SampleVariableLabel]]+100*Systematic[[#This Row],[State]]</f>
        <v>17021303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17</v>
      </c>
      <c r="B6466" s="1">
        <f t="shared" si="304"/>
        <v>2</v>
      </c>
      <c r="C6466" s="1">
        <f>IF(Systematic[[#This Row],[VariableIndex]]&gt;1,C6465,IF(C6465+1=StepsPerSubsample,0,C6465+1))</f>
        <v>13</v>
      </c>
      <c r="D6466" s="1">
        <f t="shared" si="302"/>
        <v>4</v>
      </c>
      <c r="E6466" s="1" t="str">
        <f>INDEX(Protocol[Mark],MATCH(C6466,Protocol[Step],0))</f>
        <v>12Azd</v>
      </c>
      <c r="F6466" s="151" t="str">
        <f>INDEX(Variables[Variable],MATCH(Systematic[[#This Row],[VariableIndex]],Variables[Index],0))</f>
        <v>Flux control ratio</v>
      </c>
      <c r="G6466" s="134">
        <f>Systematic[[#This Row],[Sample]]*1000000+Systematic[[#This Row],[SubSample]]*10000+Systematic[[#This Row],[VariableIndex]]</f>
        <v>17020004</v>
      </c>
      <c r="H6466" s="134">
        <f>Systematic[[#This Row],[SampleVariableLabel]]+100*Systematic[[#This Row],[State]]</f>
        <v>17021304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17</v>
      </c>
      <c r="B6467" s="1">
        <f t="shared" si="304"/>
        <v>2</v>
      </c>
      <c r="C6467" s="1">
        <f>IF(Systematic[[#This Row],[VariableIndex]]&gt;1,C6466,IF(C6466+1=StepsPerSubsample,0,C6466+1))</f>
        <v>13</v>
      </c>
      <c r="D6467" s="1">
        <f t="shared" ref="D6467:D6530" si="305">IF(D6466=nVariables,1,D6466+1)</f>
        <v>5</v>
      </c>
      <c r="E6467" s="1" t="str">
        <f>INDEX(Protocol[Mark],MATCH(C6467,Protocol[Step],0))</f>
        <v>12Azd</v>
      </c>
      <c r="F6467" s="151" t="str">
        <f>INDEX(Variables[Variable],MATCH(Systematic[[#This Row],[VariableIndex]],Variables[Index],0))</f>
        <v>Specific flux (mt)</v>
      </c>
      <c r="G6467" s="134">
        <f>Systematic[[#This Row],[Sample]]*1000000+Systematic[[#This Row],[SubSample]]*10000+Systematic[[#This Row],[VariableIndex]]</f>
        <v>17020005</v>
      </c>
      <c r="H6467" s="134">
        <f>Systematic[[#This Row],[SampleVariableLabel]]+100*Systematic[[#This Row],[State]]</f>
        <v>17021305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17</v>
      </c>
      <c r="B6468" s="1">
        <f t="shared" si="304"/>
        <v>2</v>
      </c>
      <c r="C6468" s="1">
        <f>IF(Systematic[[#This Row],[VariableIndex]]&gt;1,C6467,IF(C6467+1=StepsPerSubsample,0,C6467+1))</f>
        <v>13</v>
      </c>
      <c r="D6468" s="1">
        <f t="shared" si="305"/>
        <v>6</v>
      </c>
      <c r="E6468" s="1" t="str">
        <f>INDEX(Protocol[Mark],MATCH(C6468,Protocol[Step],0))</f>
        <v>12Azd</v>
      </c>
      <c r="F6468" s="151" t="str">
        <f>INDEX(Variables[Variable],MATCH(Systematic[[#This Row],[VariableIndex]],Variables[Index],0))</f>
        <v>FCR (mt: ROX-corr.)</v>
      </c>
      <c r="G6468" s="134">
        <f>Systematic[[#This Row],[Sample]]*1000000+Systematic[[#This Row],[SubSample]]*10000+Systematic[[#This Row],[VariableIndex]]</f>
        <v>17020006</v>
      </c>
      <c r="H6468" s="134">
        <f>Systematic[[#This Row],[SampleVariableLabel]]+100*Systematic[[#This Row],[State]]</f>
        <v>17021306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17</v>
      </c>
      <c r="B6469" s="1">
        <f t="shared" si="304"/>
        <v>2</v>
      </c>
      <c r="C6469" s="1">
        <f>IF(Systematic[[#This Row],[VariableIndex]]&gt;1,C6468,IF(C6468+1=StepsPerSubsample,0,C6468+1))</f>
        <v>13</v>
      </c>
      <c r="D6469" s="1">
        <f t="shared" si="305"/>
        <v>7</v>
      </c>
      <c r="E6469" s="1" t="str">
        <f>INDEX(Protocol[Mark],MATCH(C6469,Protocol[Step],0))</f>
        <v>12Azd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17020007</v>
      </c>
      <c r="H6469" s="134">
        <f>Systematic[[#This Row],[SampleVariableLabel]]+100*Systematic[[#This Row],[State]]</f>
        <v>17021307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17</v>
      </c>
      <c r="B6470" s="1">
        <f t="shared" si="304"/>
        <v>3</v>
      </c>
      <c r="C6470" s="1">
        <f>IF(Systematic[[#This Row],[VariableIndex]]&gt;1,C6469,IF(C6469+1=StepsPerSubsample,0,C6469+1))</f>
        <v>0</v>
      </c>
      <c r="D6470" s="1">
        <f t="shared" si="305"/>
        <v>1</v>
      </c>
      <c r="E6470" s="1" t="str">
        <f>INDEX(Protocol[Mark],MATCH(C6470,Protocol[Step],0))</f>
        <v>1ce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17030001</v>
      </c>
      <c r="H6470" s="134">
        <f>Systematic[[#This Row],[SampleVariableLabel]]+100*Systematic[[#This Row],[State]]</f>
        <v>17030001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17</v>
      </c>
      <c r="B6471" s="1">
        <f t="shared" si="304"/>
        <v>3</v>
      </c>
      <c r="C6471" s="1">
        <f>IF(Systematic[[#This Row],[VariableIndex]]&gt;1,C6470,IF(C6470+1=StepsPerSubsample,0,C6470+1))</f>
        <v>0</v>
      </c>
      <c r="D6471" s="1">
        <f t="shared" si="305"/>
        <v>2</v>
      </c>
      <c r="E6471" s="1" t="str">
        <f>INDEX(Protocol[Mark],MATCH(C6471,Protocol[Step],0))</f>
        <v>1ce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17030002</v>
      </c>
      <c r="H6471" s="134">
        <f>Systematic[[#This Row],[SampleVariableLabel]]+100*Systematic[[#This Row],[State]]</f>
        <v>17030002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17</v>
      </c>
      <c r="B6472" s="1">
        <f t="shared" si="304"/>
        <v>3</v>
      </c>
      <c r="C6472" s="1">
        <f>IF(Systematic[[#This Row],[VariableIndex]]&gt;1,C6471,IF(C6471+1=StepsPerSubsample,0,C6471+1))</f>
        <v>0</v>
      </c>
      <c r="D6472" s="1">
        <f t="shared" si="305"/>
        <v>3</v>
      </c>
      <c r="E6472" s="1" t="str">
        <f>INDEX(Protocol[Mark],MATCH(C6472,Protocol[Step],0))</f>
        <v>1ce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17030003</v>
      </c>
      <c r="H6472" s="134">
        <f>Systematic[[#This Row],[SampleVariableLabel]]+100*Systematic[[#This Row],[State]]</f>
        <v>17030003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17</v>
      </c>
      <c r="B6473" s="1">
        <f t="shared" si="304"/>
        <v>3</v>
      </c>
      <c r="C6473" s="1">
        <f>IF(Systematic[[#This Row],[VariableIndex]]&gt;1,C6472,IF(C6472+1=StepsPerSubsample,0,C6472+1))</f>
        <v>0</v>
      </c>
      <c r="D6473" s="1">
        <f t="shared" si="305"/>
        <v>4</v>
      </c>
      <c r="E6473" s="1" t="str">
        <f>INDEX(Protocol[Mark],MATCH(C6473,Protocol[Step],0))</f>
        <v>1ce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17030004</v>
      </c>
      <c r="H6473" s="134">
        <f>Systematic[[#This Row],[SampleVariableLabel]]+100*Systematic[[#This Row],[State]]</f>
        <v>17030004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17</v>
      </c>
      <c r="B6474" s="1">
        <f t="shared" si="304"/>
        <v>3</v>
      </c>
      <c r="C6474" s="1">
        <f>IF(Systematic[[#This Row],[VariableIndex]]&gt;1,C6473,IF(C6473+1=StepsPerSubsample,0,C6473+1))</f>
        <v>0</v>
      </c>
      <c r="D6474" s="1">
        <f t="shared" si="305"/>
        <v>5</v>
      </c>
      <c r="E6474" s="1" t="str">
        <f>INDEX(Protocol[Mark],MATCH(C6474,Protocol[Step],0))</f>
        <v>1ce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17030005</v>
      </c>
      <c r="H6474" s="134">
        <f>Systematic[[#This Row],[SampleVariableLabel]]+100*Systematic[[#This Row],[State]]</f>
        <v>17030005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17</v>
      </c>
      <c r="B6475" s="1">
        <f t="shared" si="304"/>
        <v>3</v>
      </c>
      <c r="C6475" s="1">
        <f>IF(Systematic[[#This Row],[VariableIndex]]&gt;1,C6474,IF(C6474+1=StepsPerSubsample,0,C6474+1))</f>
        <v>0</v>
      </c>
      <c r="D6475" s="1">
        <f t="shared" si="305"/>
        <v>6</v>
      </c>
      <c r="E6475" s="1" t="str">
        <f>INDEX(Protocol[Mark],MATCH(C6475,Protocol[Step],0))</f>
        <v>1ce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17030006</v>
      </c>
      <c r="H6475" s="134">
        <f>Systematic[[#This Row],[SampleVariableLabel]]+100*Systematic[[#This Row],[State]]</f>
        <v>17030006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17</v>
      </c>
      <c r="B6476" s="1">
        <f t="shared" si="304"/>
        <v>3</v>
      </c>
      <c r="C6476" s="1">
        <f>IF(Systematic[[#This Row],[VariableIndex]]&gt;1,C6475,IF(C6475+1=StepsPerSubsample,0,C6475+1))</f>
        <v>0</v>
      </c>
      <c r="D6476" s="1">
        <f t="shared" si="305"/>
        <v>7</v>
      </c>
      <c r="E6476" s="1" t="str">
        <f>INDEX(Protocol[Mark],MATCH(C6476,Protocol[Step],0))</f>
        <v>1ce</v>
      </c>
      <c r="F6476" s="151" t="str">
        <f>INDEX(Variables[Variable],MATCH(Systematic[[#This Row],[VariableIndex]],Variables[Index],0))</f>
        <v>FCR (mt: ROX-corr.)</v>
      </c>
      <c r="G6476" s="134">
        <f>Systematic[[#This Row],[Sample]]*1000000+Systematic[[#This Row],[SubSample]]*10000+Systematic[[#This Row],[VariableIndex]]</f>
        <v>17030007</v>
      </c>
      <c r="H6476" s="134">
        <f>Systematic[[#This Row],[SampleVariableLabel]]+100*Systematic[[#This Row],[State]]</f>
        <v>17030007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17</v>
      </c>
      <c r="B6477" s="1">
        <f t="shared" si="304"/>
        <v>3</v>
      </c>
      <c r="C6477" s="1">
        <f>IF(Systematic[[#This Row],[VariableIndex]]&gt;1,C6476,IF(C6476+1=StepsPerSubsample,0,C6476+1))</f>
        <v>1</v>
      </c>
      <c r="D6477" s="1">
        <f t="shared" si="305"/>
        <v>1</v>
      </c>
      <c r="E6477" s="1" t="str">
        <f>INDEX(Protocol[Mark],MATCH(C6477,Protocol[Step],0))</f>
        <v>2P10</v>
      </c>
      <c r="F6477" s="151" t="str">
        <f>INDEX(Variables[Variable],MATCH(Systematic[[#This Row],[VariableIndex]],Variables[Index],0))</f>
        <v>O2 concentration</v>
      </c>
      <c r="G6477" s="134">
        <f>Systematic[[#This Row],[Sample]]*1000000+Systematic[[#This Row],[SubSample]]*10000+Systematic[[#This Row],[VariableIndex]]</f>
        <v>17030001</v>
      </c>
      <c r="H6477" s="134">
        <f>Systematic[[#This Row],[SampleVariableLabel]]+100*Systematic[[#This Row],[State]]</f>
        <v>17030101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17</v>
      </c>
      <c r="B6478" s="1">
        <f t="shared" si="304"/>
        <v>3</v>
      </c>
      <c r="C6478" s="1">
        <f>IF(Systematic[[#This Row],[VariableIndex]]&gt;1,C6477,IF(C6477+1=StepsPerSubsample,0,C6477+1))</f>
        <v>1</v>
      </c>
      <c r="D6478" s="1">
        <f t="shared" si="305"/>
        <v>2</v>
      </c>
      <c r="E6478" s="1" t="str">
        <f>INDEX(Protocol[Mark],MATCH(C6478,Protocol[Step],0))</f>
        <v>2P10</v>
      </c>
      <c r="F6478" s="151" t="str">
        <f>INDEX(Variables[Variable],MATCH(Systematic[[#This Row],[VariableIndex]],Variables[Index],0))</f>
        <v>O2 flux per volume</v>
      </c>
      <c r="G6478" s="134">
        <f>Systematic[[#This Row],[Sample]]*1000000+Systematic[[#This Row],[SubSample]]*10000+Systematic[[#This Row],[VariableIndex]]</f>
        <v>17030002</v>
      </c>
      <c r="H6478" s="134">
        <f>Systematic[[#This Row],[SampleVariableLabel]]+100*Systematic[[#This Row],[State]]</f>
        <v>17030102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17</v>
      </c>
      <c r="B6479" s="1">
        <f t="shared" si="304"/>
        <v>3</v>
      </c>
      <c r="C6479" s="1">
        <f>IF(Systematic[[#This Row],[VariableIndex]]&gt;1,C6478,IF(C6478+1=StepsPerSubsample,0,C6478+1))</f>
        <v>1</v>
      </c>
      <c r="D6479" s="1">
        <f t="shared" si="305"/>
        <v>3</v>
      </c>
      <c r="E6479" s="1" t="str">
        <f>INDEX(Protocol[Mark],MATCH(C6479,Protocol[Step],0))</f>
        <v>2P10</v>
      </c>
      <c r="F6479" s="151" t="str">
        <f>INDEX(Variables[Variable],MATCH(Systematic[[#This Row],[VariableIndex]],Variables[Index],0))</f>
        <v>Specific flux</v>
      </c>
      <c r="G6479" s="134">
        <f>Systematic[[#This Row],[Sample]]*1000000+Systematic[[#This Row],[SubSample]]*10000+Systematic[[#This Row],[VariableIndex]]</f>
        <v>17030003</v>
      </c>
      <c r="H6479" s="134">
        <f>Systematic[[#This Row],[SampleVariableLabel]]+100*Systematic[[#This Row],[State]]</f>
        <v>17030103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17</v>
      </c>
      <c r="B6480" s="1">
        <f t="shared" si="304"/>
        <v>3</v>
      </c>
      <c r="C6480" s="1">
        <f>IF(Systematic[[#This Row],[VariableIndex]]&gt;1,C6479,IF(C6479+1=StepsPerSubsample,0,C6479+1))</f>
        <v>1</v>
      </c>
      <c r="D6480" s="1">
        <f t="shared" si="305"/>
        <v>4</v>
      </c>
      <c r="E6480" s="1" t="str">
        <f>INDEX(Protocol[Mark],MATCH(C6480,Protocol[Step],0))</f>
        <v>2P10</v>
      </c>
      <c r="F6480" s="151" t="str">
        <f>INDEX(Variables[Variable],MATCH(Systematic[[#This Row],[VariableIndex]],Variables[Index],0))</f>
        <v>Flux control ratio</v>
      </c>
      <c r="G6480" s="134">
        <f>Systematic[[#This Row],[Sample]]*1000000+Systematic[[#This Row],[SubSample]]*10000+Systematic[[#This Row],[VariableIndex]]</f>
        <v>17030004</v>
      </c>
      <c r="H6480" s="134">
        <f>Systematic[[#This Row],[SampleVariableLabel]]+100*Systematic[[#This Row],[State]]</f>
        <v>17030104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17</v>
      </c>
      <c r="B6481" s="1">
        <f t="shared" si="304"/>
        <v>3</v>
      </c>
      <c r="C6481" s="1">
        <f>IF(Systematic[[#This Row],[VariableIndex]]&gt;1,C6480,IF(C6480+1=StepsPerSubsample,0,C6480+1))</f>
        <v>1</v>
      </c>
      <c r="D6481" s="1">
        <f t="shared" si="305"/>
        <v>5</v>
      </c>
      <c r="E6481" s="1" t="str">
        <f>INDEX(Protocol[Mark],MATCH(C6481,Protocol[Step],0))</f>
        <v>2P10</v>
      </c>
      <c r="F6481" s="151" t="str">
        <f>INDEX(Variables[Variable],MATCH(Systematic[[#This Row],[VariableIndex]],Variables[Index],0))</f>
        <v>Specific flux (mt)</v>
      </c>
      <c r="G6481" s="134">
        <f>Systematic[[#This Row],[Sample]]*1000000+Systematic[[#This Row],[SubSample]]*10000+Systematic[[#This Row],[VariableIndex]]</f>
        <v>17030005</v>
      </c>
      <c r="H6481" s="134">
        <f>Systematic[[#This Row],[SampleVariableLabel]]+100*Systematic[[#This Row],[State]]</f>
        <v>17030105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17</v>
      </c>
      <c r="B6482" s="1">
        <f t="shared" si="304"/>
        <v>3</v>
      </c>
      <c r="C6482" s="1">
        <f>IF(Systematic[[#This Row],[VariableIndex]]&gt;1,C6481,IF(C6481+1=StepsPerSubsample,0,C6481+1))</f>
        <v>1</v>
      </c>
      <c r="D6482" s="1">
        <f t="shared" si="305"/>
        <v>6</v>
      </c>
      <c r="E6482" s="1" t="str">
        <f>INDEX(Protocol[Mark],MATCH(C6482,Protocol[Step],0))</f>
        <v>2P10</v>
      </c>
      <c r="F6482" s="151" t="str">
        <f>INDEX(Variables[Variable],MATCH(Systematic[[#This Row],[VariableIndex]],Variables[Index],0))</f>
        <v>FCR (mt: ROX-corr.)</v>
      </c>
      <c r="G6482" s="134">
        <f>Systematic[[#This Row],[Sample]]*1000000+Systematic[[#This Row],[SubSample]]*10000+Systematic[[#This Row],[VariableIndex]]</f>
        <v>17030006</v>
      </c>
      <c r="H6482" s="134">
        <f>Systematic[[#This Row],[SampleVariableLabel]]+100*Systematic[[#This Row],[State]]</f>
        <v>17030106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17</v>
      </c>
      <c r="B6483" s="1">
        <f t="shared" si="304"/>
        <v>3</v>
      </c>
      <c r="C6483" s="1">
        <f>IF(Systematic[[#This Row],[VariableIndex]]&gt;1,C6482,IF(C6482+1=StepsPerSubsample,0,C6482+1))</f>
        <v>1</v>
      </c>
      <c r="D6483" s="1">
        <f t="shared" si="305"/>
        <v>7</v>
      </c>
      <c r="E6483" s="1" t="str">
        <f>INDEX(Protocol[Mark],MATCH(C6483,Protocol[Step],0))</f>
        <v>2P10</v>
      </c>
      <c r="F6483" s="151" t="str">
        <f>INDEX(Variables[Variable],MATCH(Systematic[[#This Row],[VariableIndex]],Variables[Index],0))</f>
        <v>FCR (mt: ROX-corr.)</v>
      </c>
      <c r="G6483" s="134">
        <f>Systematic[[#This Row],[Sample]]*1000000+Systematic[[#This Row],[SubSample]]*10000+Systematic[[#This Row],[VariableIndex]]</f>
        <v>17030007</v>
      </c>
      <c r="H6483" s="134">
        <f>Systematic[[#This Row],[SampleVariableLabel]]+100*Systematic[[#This Row],[State]]</f>
        <v>17030107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17</v>
      </c>
      <c r="B6484" s="1">
        <f t="shared" si="304"/>
        <v>3</v>
      </c>
      <c r="C6484" s="1">
        <f>IF(Systematic[[#This Row],[VariableIndex]]&gt;1,C6483,IF(C6483+1=StepsPerSubsample,0,C6483+1))</f>
        <v>2</v>
      </c>
      <c r="D6484" s="1">
        <f t="shared" si="305"/>
        <v>1</v>
      </c>
      <c r="E6484" s="1" t="str">
        <f>INDEX(Protocol[Mark],MATCH(C6484,Protocol[Step],0))</f>
        <v>3Omy</v>
      </c>
      <c r="F6484" s="151" t="str">
        <f>INDEX(Variables[Variable],MATCH(Systematic[[#This Row],[VariableIndex]],Variables[Index],0))</f>
        <v>O2 concentration</v>
      </c>
      <c r="G6484" s="134">
        <f>Systematic[[#This Row],[Sample]]*1000000+Systematic[[#This Row],[SubSample]]*10000+Systematic[[#This Row],[VariableIndex]]</f>
        <v>17030001</v>
      </c>
      <c r="H6484" s="134">
        <f>Systematic[[#This Row],[SampleVariableLabel]]+100*Systematic[[#This Row],[State]]</f>
        <v>17030201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17</v>
      </c>
      <c r="B6485" s="1">
        <f t="shared" si="304"/>
        <v>3</v>
      </c>
      <c r="C6485" s="1">
        <f>IF(Systematic[[#This Row],[VariableIndex]]&gt;1,C6484,IF(C6484+1=StepsPerSubsample,0,C6484+1))</f>
        <v>2</v>
      </c>
      <c r="D6485" s="1">
        <f t="shared" si="305"/>
        <v>2</v>
      </c>
      <c r="E6485" s="1" t="str">
        <f>INDEX(Protocol[Mark],MATCH(C6485,Protocol[Step],0))</f>
        <v>3Omy</v>
      </c>
      <c r="F6485" s="151" t="str">
        <f>INDEX(Variables[Variable],MATCH(Systematic[[#This Row],[VariableIndex]],Variables[Index],0))</f>
        <v>O2 flux per volume</v>
      </c>
      <c r="G6485" s="134">
        <f>Systematic[[#This Row],[Sample]]*1000000+Systematic[[#This Row],[SubSample]]*10000+Systematic[[#This Row],[VariableIndex]]</f>
        <v>17030002</v>
      </c>
      <c r="H6485" s="134">
        <f>Systematic[[#This Row],[SampleVariableLabel]]+100*Systematic[[#This Row],[State]]</f>
        <v>17030202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17</v>
      </c>
      <c r="B6486" s="1">
        <f t="shared" si="304"/>
        <v>3</v>
      </c>
      <c r="C6486" s="1">
        <f>IF(Systematic[[#This Row],[VariableIndex]]&gt;1,C6485,IF(C6485+1=StepsPerSubsample,0,C6485+1))</f>
        <v>2</v>
      </c>
      <c r="D6486" s="1">
        <f t="shared" si="305"/>
        <v>3</v>
      </c>
      <c r="E6486" s="1" t="str">
        <f>INDEX(Protocol[Mark],MATCH(C6486,Protocol[Step],0))</f>
        <v>3Omy</v>
      </c>
      <c r="F6486" s="151" t="str">
        <f>INDEX(Variables[Variable],MATCH(Systematic[[#This Row],[VariableIndex]],Variables[Index],0))</f>
        <v>Specific flux</v>
      </c>
      <c r="G6486" s="134">
        <f>Systematic[[#This Row],[Sample]]*1000000+Systematic[[#This Row],[SubSample]]*10000+Systematic[[#This Row],[VariableIndex]]</f>
        <v>17030003</v>
      </c>
      <c r="H6486" s="134">
        <f>Systematic[[#This Row],[SampleVariableLabel]]+100*Systematic[[#This Row],[State]]</f>
        <v>17030203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17</v>
      </c>
      <c r="B6487" s="1">
        <f t="shared" si="304"/>
        <v>3</v>
      </c>
      <c r="C6487" s="1">
        <f>IF(Systematic[[#This Row],[VariableIndex]]&gt;1,C6486,IF(C6486+1=StepsPerSubsample,0,C6486+1))</f>
        <v>2</v>
      </c>
      <c r="D6487" s="1">
        <f t="shared" si="305"/>
        <v>4</v>
      </c>
      <c r="E6487" s="1" t="str">
        <f>INDEX(Protocol[Mark],MATCH(C6487,Protocol[Step],0))</f>
        <v>3Omy</v>
      </c>
      <c r="F6487" s="151" t="str">
        <f>INDEX(Variables[Variable],MATCH(Systematic[[#This Row],[VariableIndex]],Variables[Index],0))</f>
        <v>Flux control ratio</v>
      </c>
      <c r="G6487" s="134">
        <f>Systematic[[#This Row],[Sample]]*1000000+Systematic[[#This Row],[SubSample]]*10000+Systematic[[#This Row],[VariableIndex]]</f>
        <v>17030004</v>
      </c>
      <c r="H6487" s="134">
        <f>Systematic[[#This Row],[SampleVariableLabel]]+100*Systematic[[#This Row],[State]]</f>
        <v>17030204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17</v>
      </c>
      <c r="B6488" s="1">
        <f t="shared" si="304"/>
        <v>3</v>
      </c>
      <c r="C6488" s="1">
        <f>IF(Systematic[[#This Row],[VariableIndex]]&gt;1,C6487,IF(C6487+1=StepsPerSubsample,0,C6487+1))</f>
        <v>2</v>
      </c>
      <c r="D6488" s="1">
        <f t="shared" si="305"/>
        <v>5</v>
      </c>
      <c r="E6488" s="1" t="str">
        <f>INDEX(Protocol[Mark],MATCH(C6488,Protocol[Step],0))</f>
        <v>3Omy</v>
      </c>
      <c r="F6488" s="151" t="str">
        <f>INDEX(Variables[Variable],MATCH(Systematic[[#This Row],[VariableIndex]],Variables[Index],0))</f>
        <v>Specific flux (mt)</v>
      </c>
      <c r="G6488" s="134">
        <f>Systematic[[#This Row],[Sample]]*1000000+Systematic[[#This Row],[SubSample]]*10000+Systematic[[#This Row],[VariableIndex]]</f>
        <v>17030005</v>
      </c>
      <c r="H6488" s="134">
        <f>Systematic[[#This Row],[SampleVariableLabel]]+100*Systematic[[#This Row],[State]]</f>
        <v>17030205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17</v>
      </c>
      <c r="B6489" s="1">
        <f t="shared" si="304"/>
        <v>3</v>
      </c>
      <c r="C6489" s="1">
        <f>IF(Systematic[[#This Row],[VariableIndex]]&gt;1,C6488,IF(C6488+1=StepsPerSubsample,0,C6488+1))</f>
        <v>2</v>
      </c>
      <c r="D6489" s="1">
        <f t="shared" si="305"/>
        <v>6</v>
      </c>
      <c r="E6489" s="1" t="str">
        <f>INDEX(Protocol[Mark],MATCH(C6489,Protocol[Step],0))</f>
        <v>3Omy</v>
      </c>
      <c r="F6489" s="151" t="str">
        <f>INDEX(Variables[Variable],MATCH(Systematic[[#This Row],[VariableIndex]],Variables[Index],0))</f>
        <v>FCR (mt: ROX-corr.)</v>
      </c>
      <c r="G6489" s="134">
        <f>Systematic[[#This Row],[Sample]]*1000000+Systematic[[#This Row],[SubSample]]*10000+Systematic[[#This Row],[VariableIndex]]</f>
        <v>17030006</v>
      </c>
      <c r="H6489" s="134">
        <f>Systematic[[#This Row],[SampleVariableLabel]]+100*Systematic[[#This Row],[State]]</f>
        <v>17030206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17</v>
      </c>
      <c r="B6490" s="1">
        <f t="shared" si="304"/>
        <v>3</v>
      </c>
      <c r="C6490" s="1">
        <f>IF(Systematic[[#This Row],[VariableIndex]]&gt;1,C6489,IF(C6489+1=StepsPerSubsample,0,C6489+1))</f>
        <v>2</v>
      </c>
      <c r="D6490" s="1">
        <f t="shared" si="305"/>
        <v>7</v>
      </c>
      <c r="E6490" s="1" t="str">
        <f>INDEX(Protocol[Mark],MATCH(C6490,Protocol[Step],0))</f>
        <v>3Omy</v>
      </c>
      <c r="F6490" s="151" t="str">
        <f>INDEX(Variables[Variable],MATCH(Systematic[[#This Row],[VariableIndex]],Variables[Index],0))</f>
        <v>FCR (mt: ROX-corr.)</v>
      </c>
      <c r="G6490" s="134">
        <f>Systematic[[#This Row],[Sample]]*1000000+Systematic[[#This Row],[SubSample]]*10000+Systematic[[#This Row],[VariableIndex]]</f>
        <v>17030007</v>
      </c>
      <c r="H6490" s="134">
        <f>Systematic[[#This Row],[SampleVariableLabel]]+100*Systematic[[#This Row],[State]]</f>
        <v>17030207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17</v>
      </c>
      <c r="B6491" s="1">
        <f t="shared" si="304"/>
        <v>3</v>
      </c>
      <c r="C6491" s="1">
        <f>IF(Systematic[[#This Row],[VariableIndex]]&gt;1,C6490,IF(C6490+1=StepsPerSubsample,0,C6490+1))</f>
        <v>3</v>
      </c>
      <c r="D6491" s="1">
        <f t="shared" si="305"/>
        <v>1</v>
      </c>
      <c r="E6491" s="1" t="str">
        <f>INDEX(Protocol[Mark],MATCH(C6491,Protocol[Step],0))</f>
        <v>4U</v>
      </c>
      <c r="F6491" s="151" t="str">
        <f>INDEX(Variables[Variable],MATCH(Systematic[[#This Row],[VariableIndex]],Variables[Index],0))</f>
        <v>O2 concentration</v>
      </c>
      <c r="G6491" s="134">
        <f>Systematic[[#This Row],[Sample]]*1000000+Systematic[[#This Row],[SubSample]]*10000+Systematic[[#This Row],[VariableIndex]]</f>
        <v>17030001</v>
      </c>
      <c r="H6491" s="134">
        <f>Systematic[[#This Row],[SampleVariableLabel]]+100*Systematic[[#This Row],[State]]</f>
        <v>17030301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17</v>
      </c>
      <c r="B6492" s="1">
        <f t="shared" si="304"/>
        <v>3</v>
      </c>
      <c r="C6492" s="1">
        <f>IF(Systematic[[#This Row],[VariableIndex]]&gt;1,C6491,IF(C6491+1=StepsPerSubsample,0,C6491+1))</f>
        <v>3</v>
      </c>
      <c r="D6492" s="1">
        <f t="shared" si="305"/>
        <v>2</v>
      </c>
      <c r="E6492" s="1" t="str">
        <f>INDEX(Protocol[Mark],MATCH(C6492,Protocol[Step],0))</f>
        <v>4U</v>
      </c>
      <c r="F6492" s="151" t="str">
        <f>INDEX(Variables[Variable],MATCH(Systematic[[#This Row],[VariableIndex]],Variables[Index],0))</f>
        <v>O2 flux per volume</v>
      </c>
      <c r="G6492" s="134">
        <f>Systematic[[#This Row],[Sample]]*1000000+Systematic[[#This Row],[SubSample]]*10000+Systematic[[#This Row],[VariableIndex]]</f>
        <v>17030002</v>
      </c>
      <c r="H6492" s="134">
        <f>Systematic[[#This Row],[SampleVariableLabel]]+100*Systematic[[#This Row],[State]]</f>
        <v>17030302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17</v>
      </c>
      <c r="B6493" s="1">
        <f t="shared" si="304"/>
        <v>3</v>
      </c>
      <c r="C6493" s="1">
        <f>IF(Systematic[[#This Row],[VariableIndex]]&gt;1,C6492,IF(C6492+1=StepsPerSubsample,0,C6492+1))</f>
        <v>3</v>
      </c>
      <c r="D6493" s="1">
        <f t="shared" si="305"/>
        <v>3</v>
      </c>
      <c r="E6493" s="1" t="str">
        <f>INDEX(Protocol[Mark],MATCH(C6493,Protocol[Step],0))</f>
        <v>4U</v>
      </c>
      <c r="F6493" s="151" t="str">
        <f>INDEX(Variables[Variable],MATCH(Systematic[[#This Row],[VariableIndex]],Variables[Index],0))</f>
        <v>Specific flux</v>
      </c>
      <c r="G6493" s="134">
        <f>Systematic[[#This Row],[Sample]]*1000000+Systematic[[#This Row],[SubSample]]*10000+Systematic[[#This Row],[VariableIndex]]</f>
        <v>17030003</v>
      </c>
      <c r="H6493" s="134">
        <f>Systematic[[#This Row],[SampleVariableLabel]]+100*Systematic[[#This Row],[State]]</f>
        <v>17030303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17</v>
      </c>
      <c r="B6494" s="1">
        <f t="shared" si="304"/>
        <v>3</v>
      </c>
      <c r="C6494" s="1">
        <f>IF(Systematic[[#This Row],[VariableIndex]]&gt;1,C6493,IF(C6493+1=StepsPerSubsample,0,C6493+1))</f>
        <v>3</v>
      </c>
      <c r="D6494" s="1">
        <f t="shared" si="305"/>
        <v>4</v>
      </c>
      <c r="E6494" s="1" t="str">
        <f>INDEX(Protocol[Mark],MATCH(C6494,Protocol[Step],0))</f>
        <v>4U</v>
      </c>
      <c r="F6494" s="151" t="str">
        <f>INDEX(Variables[Variable],MATCH(Systematic[[#This Row],[VariableIndex]],Variables[Index],0))</f>
        <v>Flux control ratio</v>
      </c>
      <c r="G6494" s="134">
        <f>Systematic[[#This Row],[Sample]]*1000000+Systematic[[#This Row],[SubSample]]*10000+Systematic[[#This Row],[VariableIndex]]</f>
        <v>17030004</v>
      </c>
      <c r="H6494" s="134">
        <f>Systematic[[#This Row],[SampleVariableLabel]]+100*Systematic[[#This Row],[State]]</f>
        <v>17030304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17</v>
      </c>
      <c r="B6495" s="1">
        <f t="shared" si="304"/>
        <v>3</v>
      </c>
      <c r="C6495" s="1">
        <f>IF(Systematic[[#This Row],[VariableIndex]]&gt;1,C6494,IF(C6494+1=StepsPerSubsample,0,C6494+1))</f>
        <v>3</v>
      </c>
      <c r="D6495" s="1">
        <f t="shared" si="305"/>
        <v>5</v>
      </c>
      <c r="E6495" s="1" t="str">
        <f>INDEX(Protocol[Mark],MATCH(C6495,Protocol[Step],0))</f>
        <v>4U</v>
      </c>
      <c r="F6495" s="151" t="str">
        <f>INDEX(Variables[Variable],MATCH(Systematic[[#This Row],[VariableIndex]],Variables[Index],0))</f>
        <v>Specific flux (mt)</v>
      </c>
      <c r="G6495" s="134">
        <f>Systematic[[#This Row],[Sample]]*1000000+Systematic[[#This Row],[SubSample]]*10000+Systematic[[#This Row],[VariableIndex]]</f>
        <v>17030005</v>
      </c>
      <c r="H6495" s="134">
        <f>Systematic[[#This Row],[SampleVariableLabel]]+100*Systematic[[#This Row],[State]]</f>
        <v>17030305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17</v>
      </c>
      <c r="B6496" s="1">
        <f t="shared" si="304"/>
        <v>3</v>
      </c>
      <c r="C6496" s="1">
        <f>IF(Systematic[[#This Row],[VariableIndex]]&gt;1,C6495,IF(C6495+1=StepsPerSubsample,0,C6495+1))</f>
        <v>3</v>
      </c>
      <c r="D6496" s="1">
        <f t="shared" si="305"/>
        <v>6</v>
      </c>
      <c r="E6496" s="1" t="str">
        <f>INDEX(Protocol[Mark],MATCH(C6496,Protocol[Step],0))</f>
        <v>4U</v>
      </c>
      <c r="F6496" s="151" t="str">
        <f>INDEX(Variables[Variable],MATCH(Systematic[[#This Row],[VariableIndex]],Variables[Index],0))</f>
        <v>FCR (mt: ROX-corr.)</v>
      </c>
      <c r="G6496" s="134">
        <f>Systematic[[#This Row],[Sample]]*1000000+Systematic[[#This Row],[SubSample]]*10000+Systematic[[#This Row],[VariableIndex]]</f>
        <v>17030006</v>
      </c>
      <c r="H6496" s="134">
        <f>Systematic[[#This Row],[SampleVariableLabel]]+100*Systematic[[#This Row],[State]]</f>
        <v>17030306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17</v>
      </c>
      <c r="B6497" s="1">
        <f t="shared" si="304"/>
        <v>3</v>
      </c>
      <c r="C6497" s="1">
        <f>IF(Systematic[[#This Row],[VariableIndex]]&gt;1,C6496,IF(C6496+1=StepsPerSubsample,0,C6496+1))</f>
        <v>3</v>
      </c>
      <c r="D6497" s="1">
        <f t="shared" si="305"/>
        <v>7</v>
      </c>
      <c r="E6497" s="1" t="str">
        <f>INDEX(Protocol[Mark],MATCH(C6497,Protocol[Step],0))</f>
        <v>4U</v>
      </c>
      <c r="F6497" s="151" t="str">
        <f>INDEX(Variables[Variable],MATCH(Systematic[[#This Row],[VariableIndex]],Variables[Index],0))</f>
        <v>FCR (mt: ROX-corr.)</v>
      </c>
      <c r="G6497" s="134">
        <f>Systematic[[#This Row],[Sample]]*1000000+Systematic[[#This Row],[SubSample]]*10000+Systematic[[#This Row],[VariableIndex]]</f>
        <v>17030007</v>
      </c>
      <c r="H6497" s="134">
        <f>Systematic[[#This Row],[SampleVariableLabel]]+100*Systematic[[#This Row],[State]]</f>
        <v>17030307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17</v>
      </c>
      <c r="B6498" s="1">
        <f t="shared" si="304"/>
        <v>3</v>
      </c>
      <c r="C6498" s="1">
        <f>IF(Systematic[[#This Row],[VariableIndex]]&gt;1,C6497,IF(C6497+1=StepsPerSubsample,0,C6497+1))</f>
        <v>4</v>
      </c>
      <c r="D6498" s="1">
        <f t="shared" si="305"/>
        <v>1</v>
      </c>
      <c r="E6498" s="1" t="str">
        <f>INDEX(Protocol[Mark],MATCH(C6498,Protocol[Step],0))</f>
        <v>5Glc</v>
      </c>
      <c r="F6498" s="151" t="str">
        <f>INDEX(Variables[Variable],MATCH(Systematic[[#This Row],[VariableIndex]],Variables[Index],0))</f>
        <v>O2 concentration</v>
      </c>
      <c r="G6498" s="134">
        <f>Systematic[[#This Row],[Sample]]*1000000+Systematic[[#This Row],[SubSample]]*10000+Systematic[[#This Row],[VariableIndex]]</f>
        <v>17030001</v>
      </c>
      <c r="H6498" s="134">
        <f>Systematic[[#This Row],[SampleVariableLabel]]+100*Systematic[[#This Row],[State]]</f>
        <v>17030401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17</v>
      </c>
      <c r="B6499" s="1">
        <f t="shared" si="304"/>
        <v>3</v>
      </c>
      <c r="C6499" s="1">
        <f>IF(Systematic[[#This Row],[VariableIndex]]&gt;1,C6498,IF(C6498+1=StepsPerSubsample,0,C6498+1))</f>
        <v>4</v>
      </c>
      <c r="D6499" s="1">
        <f t="shared" si="305"/>
        <v>2</v>
      </c>
      <c r="E6499" s="1" t="str">
        <f>INDEX(Protocol[Mark],MATCH(C6499,Protocol[Step],0))</f>
        <v>5Glc</v>
      </c>
      <c r="F6499" s="151" t="str">
        <f>INDEX(Variables[Variable],MATCH(Systematic[[#This Row],[VariableIndex]],Variables[Index],0))</f>
        <v>O2 flux per volume</v>
      </c>
      <c r="G6499" s="134">
        <f>Systematic[[#This Row],[Sample]]*1000000+Systematic[[#This Row],[SubSample]]*10000+Systematic[[#This Row],[VariableIndex]]</f>
        <v>17030002</v>
      </c>
      <c r="H6499" s="134">
        <f>Systematic[[#This Row],[SampleVariableLabel]]+100*Systematic[[#This Row],[State]]</f>
        <v>17030402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17</v>
      </c>
      <c r="B6500" s="1">
        <f t="shared" si="304"/>
        <v>3</v>
      </c>
      <c r="C6500" s="1">
        <f>IF(Systematic[[#This Row],[VariableIndex]]&gt;1,C6499,IF(C6499+1=StepsPerSubsample,0,C6499+1))</f>
        <v>4</v>
      </c>
      <c r="D6500" s="1">
        <f t="shared" si="305"/>
        <v>3</v>
      </c>
      <c r="E6500" s="1" t="str">
        <f>INDEX(Protocol[Mark],MATCH(C6500,Protocol[Step],0))</f>
        <v>5Glc</v>
      </c>
      <c r="F6500" s="151" t="str">
        <f>INDEX(Variables[Variable],MATCH(Systematic[[#This Row],[VariableIndex]],Variables[Index],0))</f>
        <v>Specific flux</v>
      </c>
      <c r="G6500" s="134">
        <f>Systematic[[#This Row],[Sample]]*1000000+Systematic[[#This Row],[SubSample]]*10000+Systematic[[#This Row],[VariableIndex]]</f>
        <v>17030003</v>
      </c>
      <c r="H6500" s="134">
        <f>Systematic[[#This Row],[SampleVariableLabel]]+100*Systematic[[#This Row],[State]]</f>
        <v>17030403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17</v>
      </c>
      <c r="B6501" s="1">
        <f t="shared" si="304"/>
        <v>3</v>
      </c>
      <c r="C6501" s="1">
        <f>IF(Systematic[[#This Row],[VariableIndex]]&gt;1,C6500,IF(C6500+1=StepsPerSubsample,0,C6500+1))</f>
        <v>4</v>
      </c>
      <c r="D6501" s="1">
        <f t="shared" si="305"/>
        <v>4</v>
      </c>
      <c r="E6501" s="1" t="str">
        <f>INDEX(Protocol[Mark],MATCH(C6501,Protocol[Step],0))</f>
        <v>5Glc</v>
      </c>
      <c r="F6501" s="151" t="str">
        <f>INDEX(Variables[Variable],MATCH(Systematic[[#This Row],[VariableIndex]],Variables[Index],0))</f>
        <v>Flux control ratio</v>
      </c>
      <c r="G6501" s="134">
        <f>Systematic[[#This Row],[Sample]]*1000000+Systematic[[#This Row],[SubSample]]*10000+Systematic[[#This Row],[VariableIndex]]</f>
        <v>17030004</v>
      </c>
      <c r="H6501" s="134">
        <f>Systematic[[#This Row],[SampleVariableLabel]]+100*Systematic[[#This Row],[State]]</f>
        <v>17030404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17</v>
      </c>
      <c r="B6502" s="1">
        <f t="shared" si="304"/>
        <v>3</v>
      </c>
      <c r="C6502" s="1">
        <f>IF(Systematic[[#This Row],[VariableIndex]]&gt;1,C6501,IF(C6501+1=StepsPerSubsample,0,C6501+1))</f>
        <v>4</v>
      </c>
      <c r="D6502" s="1">
        <f t="shared" si="305"/>
        <v>5</v>
      </c>
      <c r="E6502" s="1" t="str">
        <f>INDEX(Protocol[Mark],MATCH(C6502,Protocol[Step],0))</f>
        <v>5Glc</v>
      </c>
      <c r="F6502" s="151" t="str">
        <f>INDEX(Variables[Variable],MATCH(Systematic[[#This Row],[VariableIndex]],Variables[Index],0))</f>
        <v>Specific flux (mt)</v>
      </c>
      <c r="G6502" s="134">
        <f>Systematic[[#This Row],[Sample]]*1000000+Systematic[[#This Row],[SubSample]]*10000+Systematic[[#This Row],[VariableIndex]]</f>
        <v>17030005</v>
      </c>
      <c r="H6502" s="134">
        <f>Systematic[[#This Row],[SampleVariableLabel]]+100*Systematic[[#This Row],[State]]</f>
        <v>17030405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17</v>
      </c>
      <c r="B6503" s="1">
        <f t="shared" si="304"/>
        <v>3</v>
      </c>
      <c r="C6503" s="1">
        <f>IF(Systematic[[#This Row],[VariableIndex]]&gt;1,C6502,IF(C6502+1=StepsPerSubsample,0,C6502+1))</f>
        <v>4</v>
      </c>
      <c r="D6503" s="1">
        <f t="shared" si="305"/>
        <v>6</v>
      </c>
      <c r="E6503" s="1" t="str">
        <f>INDEX(Protocol[Mark],MATCH(C6503,Protocol[Step],0))</f>
        <v>5Glc</v>
      </c>
      <c r="F6503" s="151" t="str">
        <f>INDEX(Variables[Variable],MATCH(Systematic[[#This Row],[VariableIndex]],Variables[Index],0))</f>
        <v>FCR (mt: ROX-corr.)</v>
      </c>
      <c r="G6503" s="134">
        <f>Systematic[[#This Row],[Sample]]*1000000+Systematic[[#This Row],[SubSample]]*10000+Systematic[[#This Row],[VariableIndex]]</f>
        <v>17030006</v>
      </c>
      <c r="H6503" s="134">
        <f>Systematic[[#This Row],[SampleVariableLabel]]+100*Systematic[[#This Row],[State]]</f>
        <v>17030406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17</v>
      </c>
      <c r="B6504" s="1">
        <f t="shared" si="304"/>
        <v>3</v>
      </c>
      <c r="C6504" s="1">
        <f>IF(Systematic[[#This Row],[VariableIndex]]&gt;1,C6503,IF(C6503+1=StepsPerSubsample,0,C6503+1))</f>
        <v>4</v>
      </c>
      <c r="D6504" s="1">
        <f t="shared" si="305"/>
        <v>7</v>
      </c>
      <c r="E6504" s="1" t="str">
        <f>INDEX(Protocol[Mark],MATCH(C6504,Protocol[Step],0))</f>
        <v>5Glc</v>
      </c>
      <c r="F6504" s="151" t="str">
        <f>INDEX(Variables[Variable],MATCH(Systematic[[#This Row],[VariableIndex]],Variables[Index],0))</f>
        <v>FCR (mt: ROX-corr.)</v>
      </c>
      <c r="G6504" s="134">
        <f>Systematic[[#This Row],[Sample]]*1000000+Systematic[[#This Row],[SubSample]]*10000+Systematic[[#This Row],[VariableIndex]]</f>
        <v>17030007</v>
      </c>
      <c r="H6504" s="134">
        <f>Systematic[[#This Row],[SampleVariableLabel]]+100*Systematic[[#This Row],[State]]</f>
        <v>17030407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17</v>
      </c>
      <c r="B6505" s="1">
        <f t="shared" ref="B6505:B6568" si="307">IF(OR(C6505&gt;0,D6505&gt;1),B6504,IF(B6504=SubsamplesPerSample,1,B6504+1))</f>
        <v>3</v>
      </c>
      <c r="C6505" s="1">
        <f>IF(Systematic[[#This Row],[VariableIndex]]&gt;1,C6504,IF(C6504+1=StepsPerSubsample,0,C6504+1))</f>
        <v>5</v>
      </c>
      <c r="D6505" s="1">
        <f t="shared" si="305"/>
        <v>1</v>
      </c>
      <c r="E6505" s="1" t="str">
        <f>INDEX(Protocol[Mark],MATCH(C6505,Protocol[Step],0))</f>
        <v>6M2</v>
      </c>
      <c r="F6505" s="151" t="str">
        <f>INDEX(Variables[Variable],MATCH(Systematic[[#This Row],[VariableIndex]],Variables[Index],0))</f>
        <v>O2 concentration</v>
      </c>
      <c r="G6505" s="134">
        <f>Systematic[[#This Row],[Sample]]*1000000+Systematic[[#This Row],[SubSample]]*10000+Systematic[[#This Row],[VariableIndex]]</f>
        <v>17030001</v>
      </c>
      <c r="H6505" s="134">
        <f>Systematic[[#This Row],[SampleVariableLabel]]+100*Systematic[[#This Row],[State]]</f>
        <v>17030501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17</v>
      </c>
      <c r="B6506" s="1">
        <f t="shared" si="307"/>
        <v>3</v>
      </c>
      <c r="C6506" s="1">
        <f>IF(Systematic[[#This Row],[VariableIndex]]&gt;1,C6505,IF(C6505+1=StepsPerSubsample,0,C6505+1))</f>
        <v>5</v>
      </c>
      <c r="D6506" s="1">
        <f t="shared" si="305"/>
        <v>2</v>
      </c>
      <c r="E6506" s="1" t="str">
        <f>INDEX(Protocol[Mark],MATCH(C6506,Protocol[Step],0))</f>
        <v>6M2</v>
      </c>
      <c r="F6506" s="151" t="str">
        <f>INDEX(Variables[Variable],MATCH(Systematic[[#This Row],[VariableIndex]],Variables[Index],0))</f>
        <v>O2 flux per volume</v>
      </c>
      <c r="G6506" s="134">
        <f>Systematic[[#This Row],[Sample]]*1000000+Systematic[[#This Row],[SubSample]]*10000+Systematic[[#This Row],[VariableIndex]]</f>
        <v>17030002</v>
      </c>
      <c r="H6506" s="134">
        <f>Systematic[[#This Row],[SampleVariableLabel]]+100*Systematic[[#This Row],[State]]</f>
        <v>17030502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17</v>
      </c>
      <c r="B6507" s="1">
        <f t="shared" si="307"/>
        <v>3</v>
      </c>
      <c r="C6507" s="1">
        <f>IF(Systematic[[#This Row],[VariableIndex]]&gt;1,C6506,IF(C6506+1=StepsPerSubsample,0,C6506+1))</f>
        <v>5</v>
      </c>
      <c r="D6507" s="1">
        <f t="shared" si="305"/>
        <v>3</v>
      </c>
      <c r="E6507" s="1" t="str">
        <f>INDEX(Protocol[Mark],MATCH(C6507,Protocol[Step],0))</f>
        <v>6M2</v>
      </c>
      <c r="F6507" s="151" t="str">
        <f>INDEX(Variables[Variable],MATCH(Systematic[[#This Row],[VariableIndex]],Variables[Index],0))</f>
        <v>Specific flux</v>
      </c>
      <c r="G6507" s="134">
        <f>Systematic[[#This Row],[Sample]]*1000000+Systematic[[#This Row],[SubSample]]*10000+Systematic[[#This Row],[VariableIndex]]</f>
        <v>17030003</v>
      </c>
      <c r="H6507" s="134">
        <f>Systematic[[#This Row],[SampleVariableLabel]]+100*Systematic[[#This Row],[State]]</f>
        <v>17030503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17</v>
      </c>
      <c r="B6508" s="1">
        <f t="shared" si="307"/>
        <v>3</v>
      </c>
      <c r="C6508" s="1">
        <f>IF(Systematic[[#This Row],[VariableIndex]]&gt;1,C6507,IF(C6507+1=StepsPerSubsample,0,C6507+1))</f>
        <v>5</v>
      </c>
      <c r="D6508" s="1">
        <f t="shared" si="305"/>
        <v>4</v>
      </c>
      <c r="E6508" s="1" t="str">
        <f>INDEX(Protocol[Mark],MATCH(C6508,Protocol[Step],0))</f>
        <v>6M2</v>
      </c>
      <c r="F6508" s="151" t="str">
        <f>INDEX(Variables[Variable],MATCH(Systematic[[#This Row],[VariableIndex]],Variables[Index],0))</f>
        <v>Flux control ratio</v>
      </c>
      <c r="G6508" s="134">
        <f>Systematic[[#This Row],[Sample]]*1000000+Systematic[[#This Row],[SubSample]]*10000+Systematic[[#This Row],[VariableIndex]]</f>
        <v>17030004</v>
      </c>
      <c r="H6508" s="134">
        <f>Systematic[[#This Row],[SampleVariableLabel]]+100*Systematic[[#This Row],[State]]</f>
        <v>17030504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17</v>
      </c>
      <c r="B6509" s="1">
        <f t="shared" si="307"/>
        <v>3</v>
      </c>
      <c r="C6509" s="1">
        <f>IF(Systematic[[#This Row],[VariableIndex]]&gt;1,C6508,IF(C6508+1=StepsPerSubsample,0,C6508+1))</f>
        <v>5</v>
      </c>
      <c r="D6509" s="1">
        <f t="shared" si="305"/>
        <v>5</v>
      </c>
      <c r="E6509" s="1" t="str">
        <f>INDEX(Protocol[Mark],MATCH(C6509,Protocol[Step],0))</f>
        <v>6M2</v>
      </c>
      <c r="F6509" s="151" t="str">
        <f>INDEX(Variables[Variable],MATCH(Systematic[[#This Row],[VariableIndex]],Variables[Index],0))</f>
        <v>Specific flux (mt)</v>
      </c>
      <c r="G6509" s="134">
        <f>Systematic[[#This Row],[Sample]]*1000000+Systematic[[#This Row],[SubSample]]*10000+Systematic[[#This Row],[VariableIndex]]</f>
        <v>17030005</v>
      </c>
      <c r="H6509" s="134">
        <f>Systematic[[#This Row],[SampleVariableLabel]]+100*Systematic[[#This Row],[State]]</f>
        <v>17030505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17</v>
      </c>
      <c r="B6510" s="1">
        <f t="shared" si="307"/>
        <v>3</v>
      </c>
      <c r="C6510" s="1">
        <f>IF(Systematic[[#This Row],[VariableIndex]]&gt;1,C6509,IF(C6509+1=StepsPerSubsample,0,C6509+1))</f>
        <v>5</v>
      </c>
      <c r="D6510" s="1">
        <f t="shared" si="305"/>
        <v>6</v>
      </c>
      <c r="E6510" s="1" t="str">
        <f>INDEX(Protocol[Mark],MATCH(C6510,Protocol[Step],0))</f>
        <v>6M2</v>
      </c>
      <c r="F6510" s="151" t="str">
        <f>INDEX(Variables[Variable],MATCH(Systematic[[#This Row],[VariableIndex]],Variables[Index],0))</f>
        <v>FCR (mt: ROX-corr.)</v>
      </c>
      <c r="G6510" s="134">
        <f>Systematic[[#This Row],[Sample]]*1000000+Systematic[[#This Row],[SubSample]]*10000+Systematic[[#This Row],[VariableIndex]]</f>
        <v>17030006</v>
      </c>
      <c r="H6510" s="134">
        <f>Systematic[[#This Row],[SampleVariableLabel]]+100*Systematic[[#This Row],[State]]</f>
        <v>17030506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17</v>
      </c>
      <c r="B6511" s="1">
        <f t="shared" si="307"/>
        <v>3</v>
      </c>
      <c r="C6511" s="1">
        <f>IF(Systematic[[#This Row],[VariableIndex]]&gt;1,C6510,IF(C6510+1=StepsPerSubsample,0,C6510+1))</f>
        <v>5</v>
      </c>
      <c r="D6511" s="1">
        <f t="shared" si="305"/>
        <v>7</v>
      </c>
      <c r="E6511" s="1" t="str">
        <f>INDEX(Protocol[Mark],MATCH(C6511,Protocol[Step],0))</f>
        <v>6M2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17030007</v>
      </c>
      <c r="H6511" s="134">
        <f>Systematic[[#This Row],[SampleVariableLabel]]+100*Systematic[[#This Row],[State]]</f>
        <v>17030507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17</v>
      </c>
      <c r="B6512" s="1">
        <f t="shared" si="307"/>
        <v>3</v>
      </c>
      <c r="C6512" s="1">
        <f>IF(Systematic[[#This Row],[VariableIndex]]&gt;1,C6511,IF(C6511+1=StepsPerSubsample,0,C6511+1))</f>
        <v>6</v>
      </c>
      <c r="D6512" s="1">
        <f t="shared" si="305"/>
        <v>1</v>
      </c>
      <c r="E6512" s="1" t="str">
        <f>INDEX(Protocol[Mark],MATCH(C6512,Protocol[Step],0))</f>
        <v>7Rot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17030001</v>
      </c>
      <c r="H6512" s="134">
        <f>Systematic[[#This Row],[SampleVariableLabel]]+100*Systematic[[#This Row],[State]]</f>
        <v>17030601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17</v>
      </c>
      <c r="B6513" s="1">
        <f t="shared" si="307"/>
        <v>3</v>
      </c>
      <c r="C6513" s="1">
        <f>IF(Systematic[[#This Row],[VariableIndex]]&gt;1,C6512,IF(C6512+1=StepsPerSubsample,0,C6512+1))</f>
        <v>6</v>
      </c>
      <c r="D6513" s="1">
        <f t="shared" si="305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17030002</v>
      </c>
      <c r="H6513" s="134">
        <f>Systematic[[#This Row],[SampleVariableLabel]]+100*Systematic[[#This Row],[State]]</f>
        <v>17030602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17</v>
      </c>
      <c r="B6514" s="1">
        <f t="shared" si="307"/>
        <v>3</v>
      </c>
      <c r="C6514" s="1">
        <f>IF(Systematic[[#This Row],[VariableIndex]]&gt;1,C6513,IF(C6513+1=StepsPerSubsample,0,C6513+1))</f>
        <v>6</v>
      </c>
      <c r="D6514" s="1">
        <f t="shared" si="305"/>
        <v>3</v>
      </c>
      <c r="E6514" s="1" t="str">
        <f>INDEX(Protocol[Mark],MATCH(C6514,Protocol[Step],0))</f>
        <v>7Rot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17030003</v>
      </c>
      <c r="H6514" s="134">
        <f>Systematic[[#This Row],[SampleVariableLabel]]+100*Systematic[[#This Row],[State]]</f>
        <v>17030603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17</v>
      </c>
      <c r="B6515" s="1">
        <f t="shared" si="307"/>
        <v>3</v>
      </c>
      <c r="C6515" s="1">
        <f>IF(Systematic[[#This Row],[VariableIndex]]&gt;1,C6514,IF(C6514+1=StepsPerSubsample,0,C6514+1))</f>
        <v>6</v>
      </c>
      <c r="D6515" s="1">
        <f t="shared" si="305"/>
        <v>4</v>
      </c>
      <c r="E6515" s="1" t="str">
        <f>INDEX(Protocol[Mark],MATCH(C6515,Protocol[Step],0))</f>
        <v>7Rot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17030004</v>
      </c>
      <c r="H6515" s="134">
        <f>Systematic[[#This Row],[SampleVariableLabel]]+100*Systematic[[#This Row],[State]]</f>
        <v>17030604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17</v>
      </c>
      <c r="B6516" s="1">
        <f t="shared" si="307"/>
        <v>3</v>
      </c>
      <c r="C6516" s="1">
        <f>IF(Systematic[[#This Row],[VariableIndex]]&gt;1,C6515,IF(C6515+1=StepsPerSubsample,0,C6515+1))</f>
        <v>6</v>
      </c>
      <c r="D6516" s="1">
        <f t="shared" si="305"/>
        <v>5</v>
      </c>
      <c r="E6516" s="1" t="str">
        <f>INDEX(Protocol[Mark],MATCH(C6516,Protocol[Step],0))</f>
        <v>7Rot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17030005</v>
      </c>
      <c r="H6516" s="134">
        <f>Systematic[[#This Row],[SampleVariableLabel]]+100*Systematic[[#This Row],[State]]</f>
        <v>17030605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17</v>
      </c>
      <c r="B6517" s="1">
        <f t="shared" si="307"/>
        <v>3</v>
      </c>
      <c r="C6517" s="1">
        <f>IF(Systematic[[#This Row],[VariableIndex]]&gt;1,C6516,IF(C6516+1=StepsPerSubsample,0,C6516+1))</f>
        <v>6</v>
      </c>
      <c r="D6517" s="1">
        <f t="shared" si="305"/>
        <v>6</v>
      </c>
      <c r="E6517" s="1" t="str">
        <f>INDEX(Protocol[Mark],MATCH(C6517,Protocol[Step],0))</f>
        <v>7Rot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17030006</v>
      </c>
      <c r="H6517" s="134">
        <f>Systematic[[#This Row],[SampleVariableLabel]]+100*Systematic[[#This Row],[State]]</f>
        <v>17030606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17</v>
      </c>
      <c r="B6518" s="1">
        <f t="shared" si="307"/>
        <v>3</v>
      </c>
      <c r="C6518" s="1">
        <f>IF(Systematic[[#This Row],[VariableIndex]]&gt;1,C6517,IF(C6517+1=StepsPerSubsample,0,C6517+1))</f>
        <v>6</v>
      </c>
      <c r="D6518" s="1">
        <f t="shared" si="305"/>
        <v>7</v>
      </c>
      <c r="E6518" s="1" t="str">
        <f>INDEX(Protocol[Mark],MATCH(C6518,Protocol[Step],0))</f>
        <v>7Rot</v>
      </c>
      <c r="F6518" s="151" t="str">
        <f>INDEX(Variables[Variable],MATCH(Systematic[[#This Row],[VariableIndex]],Variables[Index],0))</f>
        <v>FCR (mt: ROX-corr.)</v>
      </c>
      <c r="G6518" s="134">
        <f>Systematic[[#This Row],[Sample]]*1000000+Systematic[[#This Row],[SubSample]]*10000+Systematic[[#This Row],[VariableIndex]]</f>
        <v>17030007</v>
      </c>
      <c r="H6518" s="134">
        <f>Systematic[[#This Row],[SampleVariableLabel]]+100*Systematic[[#This Row],[State]]</f>
        <v>17030607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17</v>
      </c>
      <c r="B6519" s="1">
        <f t="shared" si="307"/>
        <v>3</v>
      </c>
      <c r="C6519" s="1">
        <f>IF(Systematic[[#This Row],[VariableIndex]]&gt;1,C6518,IF(C6518+1=StepsPerSubsample,0,C6518+1))</f>
        <v>7</v>
      </c>
      <c r="D6519" s="1">
        <f t="shared" si="305"/>
        <v>1</v>
      </c>
      <c r="E6519" s="1" t="str">
        <f>INDEX(Protocol[Mark],MATCH(C6519,Protocol[Step],0))</f>
        <v>8S</v>
      </c>
      <c r="F6519" s="151" t="str">
        <f>INDEX(Variables[Variable],MATCH(Systematic[[#This Row],[VariableIndex]],Variables[Index],0))</f>
        <v>O2 concentration</v>
      </c>
      <c r="G6519" s="134">
        <f>Systematic[[#This Row],[Sample]]*1000000+Systematic[[#This Row],[SubSample]]*10000+Systematic[[#This Row],[VariableIndex]]</f>
        <v>17030001</v>
      </c>
      <c r="H6519" s="134">
        <f>Systematic[[#This Row],[SampleVariableLabel]]+100*Systematic[[#This Row],[State]]</f>
        <v>17030701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17</v>
      </c>
      <c r="B6520" s="1">
        <f t="shared" si="307"/>
        <v>3</v>
      </c>
      <c r="C6520" s="1">
        <f>IF(Systematic[[#This Row],[VariableIndex]]&gt;1,C6519,IF(C6519+1=StepsPerSubsample,0,C6519+1))</f>
        <v>7</v>
      </c>
      <c r="D6520" s="1">
        <f t="shared" si="305"/>
        <v>2</v>
      </c>
      <c r="E6520" s="1" t="str">
        <f>INDEX(Protocol[Mark],MATCH(C6520,Protocol[Step],0))</f>
        <v>8S</v>
      </c>
      <c r="F6520" s="151" t="str">
        <f>INDEX(Variables[Variable],MATCH(Systematic[[#This Row],[VariableIndex]],Variables[Index],0))</f>
        <v>O2 flux per volume</v>
      </c>
      <c r="G6520" s="134">
        <f>Systematic[[#This Row],[Sample]]*1000000+Systematic[[#This Row],[SubSample]]*10000+Systematic[[#This Row],[VariableIndex]]</f>
        <v>17030002</v>
      </c>
      <c r="H6520" s="134">
        <f>Systematic[[#This Row],[SampleVariableLabel]]+100*Systematic[[#This Row],[State]]</f>
        <v>17030702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17</v>
      </c>
      <c r="B6521" s="1">
        <f t="shared" si="307"/>
        <v>3</v>
      </c>
      <c r="C6521" s="1">
        <f>IF(Systematic[[#This Row],[VariableIndex]]&gt;1,C6520,IF(C6520+1=StepsPerSubsample,0,C6520+1))</f>
        <v>7</v>
      </c>
      <c r="D6521" s="1">
        <f t="shared" si="305"/>
        <v>3</v>
      </c>
      <c r="E6521" s="1" t="str">
        <f>INDEX(Protocol[Mark],MATCH(C6521,Protocol[Step],0))</f>
        <v>8S</v>
      </c>
      <c r="F6521" s="151" t="str">
        <f>INDEX(Variables[Variable],MATCH(Systematic[[#This Row],[VariableIndex]],Variables[Index],0))</f>
        <v>Specific flux</v>
      </c>
      <c r="G6521" s="134">
        <f>Systematic[[#This Row],[Sample]]*1000000+Systematic[[#This Row],[SubSample]]*10000+Systematic[[#This Row],[VariableIndex]]</f>
        <v>17030003</v>
      </c>
      <c r="H6521" s="134">
        <f>Systematic[[#This Row],[SampleVariableLabel]]+100*Systematic[[#This Row],[State]]</f>
        <v>17030703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17</v>
      </c>
      <c r="B6522" s="1">
        <f t="shared" si="307"/>
        <v>3</v>
      </c>
      <c r="C6522" s="1">
        <f>IF(Systematic[[#This Row],[VariableIndex]]&gt;1,C6521,IF(C6521+1=StepsPerSubsample,0,C6521+1))</f>
        <v>7</v>
      </c>
      <c r="D6522" s="1">
        <f t="shared" si="305"/>
        <v>4</v>
      </c>
      <c r="E6522" s="1" t="str">
        <f>INDEX(Protocol[Mark],MATCH(C6522,Protocol[Step],0))</f>
        <v>8S</v>
      </c>
      <c r="F6522" s="151" t="str">
        <f>INDEX(Variables[Variable],MATCH(Systematic[[#This Row],[VariableIndex]],Variables[Index],0))</f>
        <v>Flux control ratio</v>
      </c>
      <c r="G6522" s="134">
        <f>Systematic[[#This Row],[Sample]]*1000000+Systematic[[#This Row],[SubSample]]*10000+Systematic[[#This Row],[VariableIndex]]</f>
        <v>17030004</v>
      </c>
      <c r="H6522" s="134">
        <f>Systematic[[#This Row],[SampleVariableLabel]]+100*Systematic[[#This Row],[State]]</f>
        <v>17030704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17</v>
      </c>
      <c r="B6523" s="1">
        <f t="shared" si="307"/>
        <v>3</v>
      </c>
      <c r="C6523" s="1">
        <f>IF(Systematic[[#This Row],[VariableIndex]]&gt;1,C6522,IF(C6522+1=StepsPerSubsample,0,C6522+1))</f>
        <v>7</v>
      </c>
      <c r="D6523" s="1">
        <f t="shared" si="305"/>
        <v>5</v>
      </c>
      <c r="E6523" s="1" t="str">
        <f>INDEX(Protocol[Mark],MATCH(C6523,Protocol[Step],0))</f>
        <v>8S</v>
      </c>
      <c r="F6523" s="151" t="str">
        <f>INDEX(Variables[Variable],MATCH(Systematic[[#This Row],[VariableIndex]],Variables[Index],0))</f>
        <v>Specific flux (mt)</v>
      </c>
      <c r="G6523" s="134">
        <f>Systematic[[#This Row],[Sample]]*1000000+Systematic[[#This Row],[SubSample]]*10000+Systematic[[#This Row],[VariableIndex]]</f>
        <v>17030005</v>
      </c>
      <c r="H6523" s="134">
        <f>Systematic[[#This Row],[SampleVariableLabel]]+100*Systematic[[#This Row],[State]]</f>
        <v>17030705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17</v>
      </c>
      <c r="B6524" s="1">
        <f t="shared" si="307"/>
        <v>3</v>
      </c>
      <c r="C6524" s="1">
        <f>IF(Systematic[[#This Row],[VariableIndex]]&gt;1,C6523,IF(C6523+1=StepsPerSubsample,0,C6523+1))</f>
        <v>7</v>
      </c>
      <c r="D6524" s="1">
        <f t="shared" si="305"/>
        <v>6</v>
      </c>
      <c r="E6524" s="1" t="str">
        <f>INDEX(Protocol[Mark],MATCH(C6524,Protocol[Step],0))</f>
        <v>8S</v>
      </c>
      <c r="F6524" s="151" t="str">
        <f>INDEX(Variables[Variable],MATCH(Systematic[[#This Row],[VariableIndex]],Variables[Index],0))</f>
        <v>FCR (mt: ROX-corr.)</v>
      </c>
      <c r="G6524" s="134">
        <f>Systematic[[#This Row],[Sample]]*1000000+Systematic[[#This Row],[SubSample]]*10000+Systematic[[#This Row],[VariableIndex]]</f>
        <v>17030006</v>
      </c>
      <c r="H6524" s="134">
        <f>Systematic[[#This Row],[SampleVariableLabel]]+100*Systematic[[#This Row],[State]]</f>
        <v>17030706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17</v>
      </c>
      <c r="B6525" s="1">
        <f t="shared" si="307"/>
        <v>3</v>
      </c>
      <c r="C6525" s="1">
        <f>IF(Systematic[[#This Row],[VariableIndex]]&gt;1,C6524,IF(C6524+1=StepsPerSubsample,0,C6524+1))</f>
        <v>7</v>
      </c>
      <c r="D6525" s="1">
        <f t="shared" si="305"/>
        <v>7</v>
      </c>
      <c r="E6525" s="1" t="str">
        <f>INDEX(Protocol[Mark],MATCH(C6525,Protocol[Step],0))</f>
        <v>8S</v>
      </c>
      <c r="F6525" s="151" t="str">
        <f>INDEX(Variables[Variable],MATCH(Systematic[[#This Row],[VariableIndex]],Variables[Index],0))</f>
        <v>FCR (mt: ROX-corr.)</v>
      </c>
      <c r="G6525" s="134">
        <f>Systematic[[#This Row],[Sample]]*1000000+Systematic[[#This Row],[SubSample]]*10000+Systematic[[#This Row],[VariableIndex]]</f>
        <v>17030007</v>
      </c>
      <c r="H6525" s="134">
        <f>Systematic[[#This Row],[SampleVariableLabel]]+100*Systematic[[#This Row],[State]]</f>
        <v>17030707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17</v>
      </c>
      <c r="B6526" s="1">
        <f t="shared" si="307"/>
        <v>3</v>
      </c>
      <c r="C6526" s="1">
        <f>IF(Systematic[[#This Row],[VariableIndex]]&gt;1,C6525,IF(C6525+1=StepsPerSubsample,0,C6525+1))</f>
        <v>8</v>
      </c>
      <c r="D6526" s="1">
        <f t="shared" si="305"/>
        <v>1</v>
      </c>
      <c r="E6526" s="1" t="str">
        <f>INDEX(Protocol[Mark],MATCH(C6526,Protocol[Step],0))</f>
        <v>9Dig</v>
      </c>
      <c r="F6526" s="151" t="str">
        <f>INDEX(Variables[Variable],MATCH(Systematic[[#This Row],[VariableIndex]],Variables[Index],0))</f>
        <v>O2 concentration</v>
      </c>
      <c r="G6526" s="134">
        <f>Systematic[[#This Row],[Sample]]*1000000+Systematic[[#This Row],[SubSample]]*10000+Systematic[[#This Row],[VariableIndex]]</f>
        <v>17030001</v>
      </c>
      <c r="H6526" s="134">
        <f>Systematic[[#This Row],[SampleVariableLabel]]+100*Systematic[[#This Row],[State]]</f>
        <v>17030801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17</v>
      </c>
      <c r="B6527" s="1">
        <f t="shared" si="307"/>
        <v>3</v>
      </c>
      <c r="C6527" s="1">
        <f>IF(Systematic[[#This Row],[VariableIndex]]&gt;1,C6526,IF(C6526+1=StepsPerSubsample,0,C6526+1))</f>
        <v>8</v>
      </c>
      <c r="D6527" s="1">
        <f t="shared" si="305"/>
        <v>2</v>
      </c>
      <c r="E6527" s="1" t="str">
        <f>INDEX(Protocol[Mark],MATCH(C6527,Protocol[Step],0))</f>
        <v>9Dig</v>
      </c>
      <c r="F6527" s="151" t="str">
        <f>INDEX(Variables[Variable],MATCH(Systematic[[#This Row],[VariableIndex]],Variables[Index],0))</f>
        <v>O2 flux per volume</v>
      </c>
      <c r="G6527" s="134">
        <f>Systematic[[#This Row],[Sample]]*1000000+Systematic[[#This Row],[SubSample]]*10000+Systematic[[#This Row],[VariableIndex]]</f>
        <v>17030002</v>
      </c>
      <c r="H6527" s="134">
        <f>Systematic[[#This Row],[SampleVariableLabel]]+100*Systematic[[#This Row],[State]]</f>
        <v>17030802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17</v>
      </c>
      <c r="B6528" s="1">
        <f t="shared" si="307"/>
        <v>3</v>
      </c>
      <c r="C6528" s="1">
        <f>IF(Systematic[[#This Row],[VariableIndex]]&gt;1,C6527,IF(C6527+1=StepsPerSubsample,0,C6527+1))</f>
        <v>8</v>
      </c>
      <c r="D6528" s="1">
        <f t="shared" si="305"/>
        <v>3</v>
      </c>
      <c r="E6528" s="1" t="str">
        <f>INDEX(Protocol[Mark],MATCH(C6528,Protocol[Step],0))</f>
        <v>9Dig</v>
      </c>
      <c r="F6528" s="151" t="str">
        <f>INDEX(Variables[Variable],MATCH(Systematic[[#This Row],[VariableIndex]],Variables[Index],0))</f>
        <v>Specific flux</v>
      </c>
      <c r="G6528" s="134">
        <f>Systematic[[#This Row],[Sample]]*1000000+Systematic[[#This Row],[SubSample]]*10000+Systematic[[#This Row],[VariableIndex]]</f>
        <v>17030003</v>
      </c>
      <c r="H6528" s="134">
        <f>Systematic[[#This Row],[SampleVariableLabel]]+100*Systematic[[#This Row],[State]]</f>
        <v>17030803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17</v>
      </c>
      <c r="B6529" s="1">
        <f t="shared" si="307"/>
        <v>3</v>
      </c>
      <c r="C6529" s="1">
        <f>IF(Systematic[[#This Row],[VariableIndex]]&gt;1,C6528,IF(C6528+1=StepsPerSubsample,0,C6528+1))</f>
        <v>8</v>
      </c>
      <c r="D6529" s="1">
        <f t="shared" si="305"/>
        <v>4</v>
      </c>
      <c r="E6529" s="1" t="str">
        <f>INDEX(Protocol[Mark],MATCH(C6529,Protocol[Step],0))</f>
        <v>9Dig</v>
      </c>
      <c r="F6529" s="151" t="str">
        <f>INDEX(Variables[Variable],MATCH(Systematic[[#This Row],[VariableIndex]],Variables[Index],0))</f>
        <v>Flux control ratio</v>
      </c>
      <c r="G6529" s="134">
        <f>Systematic[[#This Row],[Sample]]*1000000+Systematic[[#This Row],[SubSample]]*10000+Systematic[[#This Row],[VariableIndex]]</f>
        <v>17030004</v>
      </c>
      <c r="H6529" s="134">
        <f>Systematic[[#This Row],[SampleVariableLabel]]+100*Systematic[[#This Row],[State]]</f>
        <v>17030804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17</v>
      </c>
      <c r="B6530" s="1">
        <f t="shared" si="307"/>
        <v>3</v>
      </c>
      <c r="C6530" s="1">
        <f>IF(Systematic[[#This Row],[VariableIndex]]&gt;1,C6529,IF(C6529+1=StepsPerSubsample,0,C6529+1))</f>
        <v>8</v>
      </c>
      <c r="D6530" s="1">
        <f t="shared" si="305"/>
        <v>5</v>
      </c>
      <c r="E6530" s="1" t="str">
        <f>INDEX(Protocol[Mark],MATCH(C6530,Protocol[Step],0))</f>
        <v>9Dig</v>
      </c>
      <c r="F6530" s="151" t="str">
        <f>INDEX(Variables[Variable],MATCH(Systematic[[#This Row],[VariableIndex]],Variables[Index],0))</f>
        <v>Specific flux (mt)</v>
      </c>
      <c r="G6530" s="134">
        <f>Systematic[[#This Row],[Sample]]*1000000+Systematic[[#This Row],[SubSample]]*10000+Systematic[[#This Row],[VariableIndex]]</f>
        <v>17030005</v>
      </c>
      <c r="H6530" s="134">
        <f>Systematic[[#This Row],[SampleVariableLabel]]+100*Systematic[[#This Row],[State]]</f>
        <v>17030805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17</v>
      </c>
      <c r="B6531" s="1">
        <f t="shared" si="307"/>
        <v>3</v>
      </c>
      <c r="C6531" s="1">
        <f>IF(Systematic[[#This Row],[VariableIndex]]&gt;1,C6530,IF(C6530+1=StepsPerSubsample,0,C6530+1))</f>
        <v>8</v>
      </c>
      <c r="D6531" s="1">
        <f t="shared" ref="D6531:D6594" si="308">IF(D6530=nVariables,1,D6530+1)</f>
        <v>6</v>
      </c>
      <c r="E6531" s="1" t="str">
        <f>INDEX(Protocol[Mark],MATCH(C6531,Protocol[Step],0))</f>
        <v>9Dig</v>
      </c>
      <c r="F6531" s="151" t="str">
        <f>INDEX(Variables[Variable],MATCH(Systematic[[#This Row],[VariableIndex]],Variables[Index],0))</f>
        <v>FCR (mt: ROX-corr.)</v>
      </c>
      <c r="G6531" s="134">
        <f>Systematic[[#This Row],[Sample]]*1000000+Systematic[[#This Row],[SubSample]]*10000+Systematic[[#This Row],[VariableIndex]]</f>
        <v>17030006</v>
      </c>
      <c r="H6531" s="134">
        <f>Systematic[[#This Row],[SampleVariableLabel]]+100*Systematic[[#This Row],[State]]</f>
        <v>17030806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17</v>
      </c>
      <c r="B6532" s="1">
        <f t="shared" si="307"/>
        <v>3</v>
      </c>
      <c r="C6532" s="1">
        <f>IF(Systematic[[#This Row],[VariableIndex]]&gt;1,C6531,IF(C6531+1=StepsPerSubsample,0,C6531+1))</f>
        <v>8</v>
      </c>
      <c r="D6532" s="1">
        <f t="shared" si="308"/>
        <v>7</v>
      </c>
      <c r="E6532" s="1" t="str">
        <f>INDEX(Protocol[Mark],MATCH(C6532,Protocol[Step],0))</f>
        <v>9Dig</v>
      </c>
      <c r="F6532" s="151" t="str">
        <f>INDEX(Variables[Variable],MATCH(Systematic[[#This Row],[VariableIndex]],Variables[Index],0))</f>
        <v>FCR (mt: ROX-corr.)</v>
      </c>
      <c r="G6532" s="134">
        <f>Systematic[[#This Row],[Sample]]*1000000+Systematic[[#This Row],[SubSample]]*10000+Systematic[[#This Row],[VariableIndex]]</f>
        <v>17030007</v>
      </c>
      <c r="H6532" s="134">
        <f>Systematic[[#This Row],[SampleVariableLabel]]+100*Systematic[[#This Row],[State]]</f>
        <v>17030807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17</v>
      </c>
      <c r="B6533" s="1">
        <f t="shared" si="307"/>
        <v>3</v>
      </c>
      <c r="C6533" s="1">
        <f>IF(Systematic[[#This Row],[VariableIndex]]&gt;1,C6532,IF(C6532+1=StepsPerSubsample,0,C6532+1))</f>
        <v>9</v>
      </c>
      <c r="D6533" s="1">
        <f t="shared" si="308"/>
        <v>1</v>
      </c>
      <c r="E6533" s="1" t="str">
        <f>INDEX(Protocol[Mark],MATCH(C6533,Protocol[Step],0))</f>
        <v>9U</v>
      </c>
      <c r="F6533" s="151" t="str">
        <f>INDEX(Variables[Variable],MATCH(Systematic[[#This Row],[VariableIndex]],Variables[Index],0))</f>
        <v>O2 concentration</v>
      </c>
      <c r="G6533" s="134">
        <f>Systematic[[#This Row],[Sample]]*1000000+Systematic[[#This Row],[SubSample]]*10000+Systematic[[#This Row],[VariableIndex]]</f>
        <v>17030001</v>
      </c>
      <c r="H6533" s="134">
        <f>Systematic[[#This Row],[SampleVariableLabel]]+100*Systematic[[#This Row],[State]]</f>
        <v>17030901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17</v>
      </c>
      <c r="B6534" s="1">
        <f t="shared" si="307"/>
        <v>3</v>
      </c>
      <c r="C6534" s="1">
        <f>IF(Systematic[[#This Row],[VariableIndex]]&gt;1,C6533,IF(C6533+1=StepsPerSubsample,0,C6533+1))</f>
        <v>9</v>
      </c>
      <c r="D6534" s="1">
        <f t="shared" si="308"/>
        <v>2</v>
      </c>
      <c r="E6534" s="1" t="str">
        <f>INDEX(Protocol[Mark],MATCH(C6534,Protocol[Step],0))</f>
        <v>9U</v>
      </c>
      <c r="F6534" s="151" t="str">
        <f>INDEX(Variables[Variable],MATCH(Systematic[[#This Row],[VariableIndex]],Variables[Index],0))</f>
        <v>O2 flux per volume</v>
      </c>
      <c r="G6534" s="134">
        <f>Systematic[[#This Row],[Sample]]*1000000+Systematic[[#This Row],[SubSample]]*10000+Systematic[[#This Row],[VariableIndex]]</f>
        <v>17030002</v>
      </c>
      <c r="H6534" s="134">
        <f>Systematic[[#This Row],[SampleVariableLabel]]+100*Systematic[[#This Row],[State]]</f>
        <v>17030902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17</v>
      </c>
      <c r="B6535" s="1">
        <f t="shared" si="307"/>
        <v>3</v>
      </c>
      <c r="C6535" s="1">
        <f>IF(Systematic[[#This Row],[VariableIndex]]&gt;1,C6534,IF(C6534+1=StepsPerSubsample,0,C6534+1))</f>
        <v>9</v>
      </c>
      <c r="D6535" s="1">
        <f t="shared" si="308"/>
        <v>3</v>
      </c>
      <c r="E6535" s="1" t="str">
        <f>INDEX(Protocol[Mark],MATCH(C6535,Protocol[Step],0))</f>
        <v>9U</v>
      </c>
      <c r="F6535" s="151" t="str">
        <f>INDEX(Variables[Variable],MATCH(Systematic[[#This Row],[VariableIndex]],Variables[Index],0))</f>
        <v>Specific flux</v>
      </c>
      <c r="G6535" s="134">
        <f>Systematic[[#This Row],[Sample]]*1000000+Systematic[[#This Row],[SubSample]]*10000+Systematic[[#This Row],[VariableIndex]]</f>
        <v>17030003</v>
      </c>
      <c r="H6535" s="134">
        <f>Systematic[[#This Row],[SampleVariableLabel]]+100*Systematic[[#This Row],[State]]</f>
        <v>17030903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17</v>
      </c>
      <c r="B6536" s="1">
        <f t="shared" si="307"/>
        <v>3</v>
      </c>
      <c r="C6536" s="1">
        <f>IF(Systematic[[#This Row],[VariableIndex]]&gt;1,C6535,IF(C6535+1=StepsPerSubsample,0,C6535+1))</f>
        <v>9</v>
      </c>
      <c r="D6536" s="1">
        <f t="shared" si="308"/>
        <v>4</v>
      </c>
      <c r="E6536" s="1" t="str">
        <f>INDEX(Protocol[Mark],MATCH(C6536,Protocol[Step],0))</f>
        <v>9U</v>
      </c>
      <c r="F6536" s="151" t="str">
        <f>INDEX(Variables[Variable],MATCH(Systematic[[#This Row],[VariableIndex]],Variables[Index],0))</f>
        <v>Flux control ratio</v>
      </c>
      <c r="G6536" s="134">
        <f>Systematic[[#This Row],[Sample]]*1000000+Systematic[[#This Row],[SubSample]]*10000+Systematic[[#This Row],[VariableIndex]]</f>
        <v>17030004</v>
      </c>
      <c r="H6536" s="134">
        <f>Systematic[[#This Row],[SampleVariableLabel]]+100*Systematic[[#This Row],[State]]</f>
        <v>17030904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17</v>
      </c>
      <c r="B6537" s="1">
        <f t="shared" si="307"/>
        <v>3</v>
      </c>
      <c r="C6537" s="1">
        <f>IF(Systematic[[#This Row],[VariableIndex]]&gt;1,C6536,IF(C6536+1=StepsPerSubsample,0,C6536+1))</f>
        <v>9</v>
      </c>
      <c r="D6537" s="1">
        <f t="shared" si="308"/>
        <v>5</v>
      </c>
      <c r="E6537" s="1" t="str">
        <f>INDEX(Protocol[Mark],MATCH(C6537,Protocol[Step],0))</f>
        <v>9U</v>
      </c>
      <c r="F6537" s="151" t="str">
        <f>INDEX(Variables[Variable],MATCH(Systematic[[#This Row],[VariableIndex]],Variables[Index],0))</f>
        <v>Specific flux (mt)</v>
      </c>
      <c r="G6537" s="134">
        <f>Systematic[[#This Row],[Sample]]*1000000+Systematic[[#This Row],[SubSample]]*10000+Systematic[[#This Row],[VariableIndex]]</f>
        <v>17030005</v>
      </c>
      <c r="H6537" s="134">
        <f>Systematic[[#This Row],[SampleVariableLabel]]+100*Systematic[[#This Row],[State]]</f>
        <v>17030905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17</v>
      </c>
      <c r="B6538" s="1">
        <f t="shared" si="307"/>
        <v>3</v>
      </c>
      <c r="C6538" s="1">
        <f>IF(Systematic[[#This Row],[VariableIndex]]&gt;1,C6537,IF(C6537+1=StepsPerSubsample,0,C6537+1))</f>
        <v>9</v>
      </c>
      <c r="D6538" s="1">
        <f t="shared" si="308"/>
        <v>6</v>
      </c>
      <c r="E6538" s="1" t="str">
        <f>INDEX(Protocol[Mark],MATCH(C6538,Protocol[Step],0))</f>
        <v>9U</v>
      </c>
      <c r="F6538" s="151" t="str">
        <f>INDEX(Variables[Variable],MATCH(Systematic[[#This Row],[VariableIndex]],Variables[Index],0))</f>
        <v>FCR (mt: ROX-corr.)</v>
      </c>
      <c r="G6538" s="134">
        <f>Systematic[[#This Row],[Sample]]*1000000+Systematic[[#This Row],[SubSample]]*10000+Systematic[[#This Row],[VariableIndex]]</f>
        <v>17030006</v>
      </c>
      <c r="H6538" s="134">
        <f>Systematic[[#This Row],[SampleVariableLabel]]+100*Systematic[[#This Row],[State]]</f>
        <v>17030906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17</v>
      </c>
      <c r="B6539" s="1">
        <f t="shared" si="307"/>
        <v>3</v>
      </c>
      <c r="C6539" s="1">
        <f>IF(Systematic[[#This Row],[VariableIndex]]&gt;1,C6538,IF(C6538+1=StepsPerSubsample,0,C6538+1))</f>
        <v>9</v>
      </c>
      <c r="D6539" s="1">
        <f t="shared" si="308"/>
        <v>7</v>
      </c>
      <c r="E6539" s="1" t="str">
        <f>INDEX(Protocol[Mark],MATCH(C6539,Protocol[Step],0))</f>
        <v>9U</v>
      </c>
      <c r="F6539" s="151" t="str">
        <f>INDEX(Variables[Variable],MATCH(Systematic[[#This Row],[VariableIndex]],Variables[Index],0))</f>
        <v>FCR (mt: ROX-corr.)</v>
      </c>
      <c r="G6539" s="134">
        <f>Systematic[[#This Row],[Sample]]*1000000+Systematic[[#This Row],[SubSample]]*10000+Systematic[[#This Row],[VariableIndex]]</f>
        <v>17030007</v>
      </c>
      <c r="H6539" s="134">
        <f>Systematic[[#This Row],[SampleVariableLabel]]+100*Systematic[[#This Row],[State]]</f>
        <v>17030907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17</v>
      </c>
      <c r="B6540" s="1">
        <f t="shared" si="307"/>
        <v>3</v>
      </c>
      <c r="C6540" s="1">
        <f>IF(Systematic[[#This Row],[VariableIndex]]&gt;1,C6539,IF(C6539+1=StepsPerSubsample,0,C6539+1))</f>
        <v>10</v>
      </c>
      <c r="D6540" s="1">
        <f t="shared" si="308"/>
        <v>1</v>
      </c>
      <c r="E6540" s="1" t="str">
        <f>INDEX(Protocol[Mark],MATCH(C6540,Protocol[Step],0))</f>
        <v>9c</v>
      </c>
      <c r="F6540" s="151" t="str">
        <f>INDEX(Variables[Variable],MATCH(Systematic[[#This Row],[VariableIndex]],Variables[Index],0))</f>
        <v>O2 concentration</v>
      </c>
      <c r="G6540" s="134">
        <f>Systematic[[#This Row],[Sample]]*1000000+Systematic[[#This Row],[SubSample]]*10000+Systematic[[#This Row],[VariableIndex]]</f>
        <v>17030001</v>
      </c>
      <c r="H6540" s="134">
        <f>Systematic[[#This Row],[SampleVariableLabel]]+100*Systematic[[#This Row],[State]]</f>
        <v>17031001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17</v>
      </c>
      <c r="B6541" s="1">
        <f t="shared" si="307"/>
        <v>3</v>
      </c>
      <c r="C6541" s="1">
        <f>IF(Systematic[[#This Row],[VariableIndex]]&gt;1,C6540,IF(C6540+1=StepsPerSubsample,0,C6540+1))</f>
        <v>10</v>
      </c>
      <c r="D6541" s="1">
        <f t="shared" si="308"/>
        <v>2</v>
      </c>
      <c r="E6541" s="1" t="str">
        <f>INDEX(Protocol[Mark],MATCH(C6541,Protocol[Step],0))</f>
        <v>9c</v>
      </c>
      <c r="F6541" s="151" t="str">
        <f>INDEX(Variables[Variable],MATCH(Systematic[[#This Row],[VariableIndex]],Variables[Index],0))</f>
        <v>O2 flux per volume</v>
      </c>
      <c r="G6541" s="134">
        <f>Systematic[[#This Row],[Sample]]*1000000+Systematic[[#This Row],[SubSample]]*10000+Systematic[[#This Row],[VariableIndex]]</f>
        <v>17030002</v>
      </c>
      <c r="H6541" s="134">
        <f>Systematic[[#This Row],[SampleVariableLabel]]+100*Systematic[[#This Row],[State]]</f>
        <v>17031002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17</v>
      </c>
      <c r="B6542" s="1">
        <f t="shared" si="307"/>
        <v>3</v>
      </c>
      <c r="C6542" s="1">
        <f>IF(Systematic[[#This Row],[VariableIndex]]&gt;1,C6541,IF(C6541+1=StepsPerSubsample,0,C6541+1))</f>
        <v>10</v>
      </c>
      <c r="D6542" s="1">
        <f t="shared" si="308"/>
        <v>3</v>
      </c>
      <c r="E6542" s="1" t="str">
        <f>INDEX(Protocol[Mark],MATCH(C6542,Protocol[Step],0))</f>
        <v>9c</v>
      </c>
      <c r="F6542" s="151" t="str">
        <f>INDEX(Variables[Variable],MATCH(Systematic[[#This Row],[VariableIndex]],Variables[Index],0))</f>
        <v>Specific flux</v>
      </c>
      <c r="G6542" s="134">
        <f>Systematic[[#This Row],[Sample]]*1000000+Systematic[[#This Row],[SubSample]]*10000+Systematic[[#This Row],[VariableIndex]]</f>
        <v>17030003</v>
      </c>
      <c r="H6542" s="134">
        <f>Systematic[[#This Row],[SampleVariableLabel]]+100*Systematic[[#This Row],[State]]</f>
        <v>17031003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17</v>
      </c>
      <c r="B6543" s="1">
        <f t="shared" si="307"/>
        <v>3</v>
      </c>
      <c r="C6543" s="1">
        <f>IF(Systematic[[#This Row],[VariableIndex]]&gt;1,C6542,IF(C6542+1=StepsPerSubsample,0,C6542+1))</f>
        <v>10</v>
      </c>
      <c r="D6543" s="1">
        <f t="shared" si="308"/>
        <v>4</v>
      </c>
      <c r="E6543" s="1" t="str">
        <f>INDEX(Protocol[Mark],MATCH(C6543,Protocol[Step],0))</f>
        <v>9c</v>
      </c>
      <c r="F6543" s="151" t="str">
        <f>INDEX(Variables[Variable],MATCH(Systematic[[#This Row],[VariableIndex]],Variables[Index],0))</f>
        <v>Flux control ratio</v>
      </c>
      <c r="G6543" s="134">
        <f>Systematic[[#This Row],[Sample]]*1000000+Systematic[[#This Row],[SubSample]]*10000+Systematic[[#This Row],[VariableIndex]]</f>
        <v>17030004</v>
      </c>
      <c r="H6543" s="134">
        <f>Systematic[[#This Row],[SampleVariableLabel]]+100*Systematic[[#This Row],[State]]</f>
        <v>17031004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17</v>
      </c>
      <c r="B6544" s="1">
        <f t="shared" si="307"/>
        <v>3</v>
      </c>
      <c r="C6544" s="1">
        <f>IF(Systematic[[#This Row],[VariableIndex]]&gt;1,C6543,IF(C6543+1=StepsPerSubsample,0,C6543+1))</f>
        <v>10</v>
      </c>
      <c r="D6544" s="1">
        <f t="shared" si="308"/>
        <v>5</v>
      </c>
      <c r="E6544" s="1" t="str">
        <f>INDEX(Protocol[Mark],MATCH(C6544,Protocol[Step],0))</f>
        <v>9c</v>
      </c>
      <c r="F6544" s="151" t="str">
        <f>INDEX(Variables[Variable],MATCH(Systematic[[#This Row],[VariableIndex]],Variables[Index],0))</f>
        <v>Specific flux (mt)</v>
      </c>
      <c r="G6544" s="134">
        <f>Systematic[[#This Row],[Sample]]*1000000+Systematic[[#This Row],[SubSample]]*10000+Systematic[[#This Row],[VariableIndex]]</f>
        <v>17030005</v>
      </c>
      <c r="H6544" s="134">
        <f>Systematic[[#This Row],[SampleVariableLabel]]+100*Systematic[[#This Row],[State]]</f>
        <v>17031005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17</v>
      </c>
      <c r="B6545" s="1">
        <f t="shared" si="307"/>
        <v>3</v>
      </c>
      <c r="C6545" s="1">
        <f>IF(Systematic[[#This Row],[VariableIndex]]&gt;1,C6544,IF(C6544+1=StepsPerSubsample,0,C6544+1))</f>
        <v>10</v>
      </c>
      <c r="D6545" s="1">
        <f t="shared" si="308"/>
        <v>6</v>
      </c>
      <c r="E6545" s="1" t="str">
        <f>INDEX(Protocol[Mark],MATCH(C6545,Protocol[Step],0))</f>
        <v>9c</v>
      </c>
      <c r="F6545" s="151" t="str">
        <f>INDEX(Variables[Variable],MATCH(Systematic[[#This Row],[VariableIndex]],Variables[Index],0))</f>
        <v>FCR (mt: ROX-corr.)</v>
      </c>
      <c r="G6545" s="134">
        <f>Systematic[[#This Row],[Sample]]*1000000+Systematic[[#This Row],[SubSample]]*10000+Systematic[[#This Row],[VariableIndex]]</f>
        <v>17030006</v>
      </c>
      <c r="H6545" s="134">
        <f>Systematic[[#This Row],[SampleVariableLabel]]+100*Systematic[[#This Row],[State]]</f>
        <v>17031006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17</v>
      </c>
      <c r="B6546" s="1">
        <f t="shared" si="307"/>
        <v>3</v>
      </c>
      <c r="C6546" s="1">
        <f>IF(Systematic[[#This Row],[VariableIndex]]&gt;1,C6545,IF(C6545+1=StepsPerSubsample,0,C6545+1))</f>
        <v>10</v>
      </c>
      <c r="D6546" s="1">
        <f t="shared" si="308"/>
        <v>7</v>
      </c>
      <c r="E6546" s="1" t="str">
        <f>INDEX(Protocol[Mark],MATCH(C6546,Protocol[Step],0))</f>
        <v>9c</v>
      </c>
      <c r="F6546" s="151" t="str">
        <f>INDEX(Variables[Variable],MATCH(Systematic[[#This Row],[VariableIndex]],Variables[Index],0))</f>
        <v>FCR (mt: ROX-corr.)</v>
      </c>
      <c r="G6546" s="134">
        <f>Systematic[[#This Row],[Sample]]*1000000+Systematic[[#This Row],[SubSample]]*10000+Systematic[[#This Row],[VariableIndex]]</f>
        <v>17030007</v>
      </c>
      <c r="H6546" s="134">
        <f>Systematic[[#This Row],[SampleVariableLabel]]+100*Systematic[[#This Row],[State]]</f>
        <v>17031007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17</v>
      </c>
      <c r="B6547" s="1">
        <f t="shared" si="307"/>
        <v>3</v>
      </c>
      <c r="C6547" s="1">
        <f>IF(Systematic[[#This Row],[VariableIndex]]&gt;1,C6546,IF(C6546+1=StepsPerSubsample,0,C6546+1))</f>
        <v>11</v>
      </c>
      <c r="D6547" s="1">
        <f t="shared" si="308"/>
        <v>1</v>
      </c>
      <c r="E6547" s="1" t="str">
        <f>INDEX(Protocol[Mark],MATCH(C6547,Protocol[Step],0))</f>
        <v>10Ama</v>
      </c>
      <c r="F6547" s="151" t="str">
        <f>INDEX(Variables[Variable],MATCH(Systematic[[#This Row],[VariableIndex]],Variables[Index],0))</f>
        <v>O2 concentration</v>
      </c>
      <c r="G6547" s="134">
        <f>Systematic[[#This Row],[Sample]]*1000000+Systematic[[#This Row],[SubSample]]*10000+Systematic[[#This Row],[VariableIndex]]</f>
        <v>17030001</v>
      </c>
      <c r="H6547" s="134">
        <f>Systematic[[#This Row],[SampleVariableLabel]]+100*Systematic[[#This Row],[State]]</f>
        <v>17031101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17</v>
      </c>
      <c r="B6548" s="1">
        <f t="shared" si="307"/>
        <v>3</v>
      </c>
      <c r="C6548" s="1">
        <f>IF(Systematic[[#This Row],[VariableIndex]]&gt;1,C6547,IF(C6547+1=StepsPerSubsample,0,C6547+1))</f>
        <v>11</v>
      </c>
      <c r="D6548" s="1">
        <f t="shared" si="308"/>
        <v>2</v>
      </c>
      <c r="E6548" s="1" t="str">
        <f>INDEX(Protocol[Mark],MATCH(C6548,Protocol[Step],0))</f>
        <v>10Ama</v>
      </c>
      <c r="F6548" s="151" t="str">
        <f>INDEX(Variables[Variable],MATCH(Systematic[[#This Row],[VariableIndex]],Variables[Index],0))</f>
        <v>O2 flux per volume</v>
      </c>
      <c r="G6548" s="134">
        <f>Systematic[[#This Row],[Sample]]*1000000+Systematic[[#This Row],[SubSample]]*10000+Systematic[[#This Row],[VariableIndex]]</f>
        <v>17030002</v>
      </c>
      <c r="H6548" s="134">
        <f>Systematic[[#This Row],[SampleVariableLabel]]+100*Systematic[[#This Row],[State]]</f>
        <v>17031102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17</v>
      </c>
      <c r="B6549" s="1">
        <f t="shared" si="307"/>
        <v>3</v>
      </c>
      <c r="C6549" s="1">
        <f>IF(Systematic[[#This Row],[VariableIndex]]&gt;1,C6548,IF(C6548+1=StepsPerSubsample,0,C6548+1))</f>
        <v>11</v>
      </c>
      <c r="D6549" s="1">
        <f t="shared" si="308"/>
        <v>3</v>
      </c>
      <c r="E6549" s="1" t="str">
        <f>INDEX(Protocol[Mark],MATCH(C6549,Protocol[Step],0))</f>
        <v>10Ama</v>
      </c>
      <c r="F6549" s="151" t="str">
        <f>INDEX(Variables[Variable],MATCH(Systematic[[#This Row],[VariableIndex]],Variables[Index],0))</f>
        <v>Specific flux</v>
      </c>
      <c r="G6549" s="134">
        <f>Systematic[[#This Row],[Sample]]*1000000+Systematic[[#This Row],[SubSample]]*10000+Systematic[[#This Row],[VariableIndex]]</f>
        <v>17030003</v>
      </c>
      <c r="H6549" s="134">
        <f>Systematic[[#This Row],[SampleVariableLabel]]+100*Systematic[[#This Row],[State]]</f>
        <v>17031103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17</v>
      </c>
      <c r="B6550" s="1">
        <f t="shared" si="307"/>
        <v>3</v>
      </c>
      <c r="C6550" s="1">
        <f>IF(Systematic[[#This Row],[VariableIndex]]&gt;1,C6549,IF(C6549+1=StepsPerSubsample,0,C6549+1))</f>
        <v>11</v>
      </c>
      <c r="D6550" s="1">
        <f t="shared" si="308"/>
        <v>4</v>
      </c>
      <c r="E6550" s="1" t="str">
        <f>INDEX(Protocol[Mark],MATCH(C6550,Protocol[Step],0))</f>
        <v>10Ama</v>
      </c>
      <c r="F6550" s="151" t="str">
        <f>INDEX(Variables[Variable],MATCH(Systematic[[#This Row],[VariableIndex]],Variables[Index],0))</f>
        <v>Flux control ratio</v>
      </c>
      <c r="G6550" s="134">
        <f>Systematic[[#This Row],[Sample]]*1000000+Systematic[[#This Row],[SubSample]]*10000+Systematic[[#This Row],[VariableIndex]]</f>
        <v>17030004</v>
      </c>
      <c r="H6550" s="134">
        <f>Systematic[[#This Row],[SampleVariableLabel]]+100*Systematic[[#This Row],[State]]</f>
        <v>17031104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17</v>
      </c>
      <c r="B6551" s="1">
        <f t="shared" si="307"/>
        <v>3</v>
      </c>
      <c r="C6551" s="1">
        <f>IF(Systematic[[#This Row],[VariableIndex]]&gt;1,C6550,IF(C6550+1=StepsPerSubsample,0,C6550+1))</f>
        <v>11</v>
      </c>
      <c r="D6551" s="1">
        <f t="shared" si="308"/>
        <v>5</v>
      </c>
      <c r="E6551" s="1" t="str">
        <f>INDEX(Protocol[Mark],MATCH(C6551,Protocol[Step],0))</f>
        <v>10Ama</v>
      </c>
      <c r="F6551" s="151" t="str">
        <f>INDEX(Variables[Variable],MATCH(Systematic[[#This Row],[VariableIndex]],Variables[Index],0))</f>
        <v>Specific flux (mt)</v>
      </c>
      <c r="G6551" s="134">
        <f>Systematic[[#This Row],[Sample]]*1000000+Systematic[[#This Row],[SubSample]]*10000+Systematic[[#This Row],[VariableIndex]]</f>
        <v>17030005</v>
      </c>
      <c r="H6551" s="134">
        <f>Systematic[[#This Row],[SampleVariableLabel]]+100*Systematic[[#This Row],[State]]</f>
        <v>17031105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17</v>
      </c>
      <c r="B6552" s="1">
        <f t="shared" si="307"/>
        <v>3</v>
      </c>
      <c r="C6552" s="1">
        <f>IF(Systematic[[#This Row],[VariableIndex]]&gt;1,C6551,IF(C6551+1=StepsPerSubsample,0,C6551+1))</f>
        <v>11</v>
      </c>
      <c r="D6552" s="1">
        <f t="shared" si="308"/>
        <v>6</v>
      </c>
      <c r="E6552" s="1" t="str">
        <f>INDEX(Protocol[Mark],MATCH(C6552,Protocol[Step],0))</f>
        <v>10Ama</v>
      </c>
      <c r="F6552" s="151" t="str">
        <f>INDEX(Variables[Variable],MATCH(Systematic[[#This Row],[VariableIndex]],Variables[Index],0))</f>
        <v>FCR (mt: ROX-corr.)</v>
      </c>
      <c r="G6552" s="134">
        <f>Systematic[[#This Row],[Sample]]*1000000+Systematic[[#This Row],[SubSample]]*10000+Systematic[[#This Row],[VariableIndex]]</f>
        <v>17030006</v>
      </c>
      <c r="H6552" s="134">
        <f>Systematic[[#This Row],[SampleVariableLabel]]+100*Systematic[[#This Row],[State]]</f>
        <v>17031106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17</v>
      </c>
      <c r="B6553" s="1">
        <f t="shared" si="307"/>
        <v>3</v>
      </c>
      <c r="C6553" s="1">
        <f>IF(Systematic[[#This Row],[VariableIndex]]&gt;1,C6552,IF(C6552+1=StepsPerSubsample,0,C6552+1))</f>
        <v>11</v>
      </c>
      <c r="D6553" s="1">
        <f t="shared" si="308"/>
        <v>7</v>
      </c>
      <c r="E6553" s="1" t="str">
        <f>INDEX(Protocol[Mark],MATCH(C6553,Protocol[Step],0))</f>
        <v>10Ama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17030007</v>
      </c>
      <c r="H6553" s="134">
        <f>Systematic[[#This Row],[SampleVariableLabel]]+100*Systematic[[#This Row],[State]]</f>
        <v>17031107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17</v>
      </c>
      <c r="B6554" s="1">
        <f t="shared" si="307"/>
        <v>3</v>
      </c>
      <c r="C6554" s="1">
        <f>IF(Systematic[[#This Row],[VariableIndex]]&gt;1,C6553,IF(C6553+1=StepsPerSubsample,0,C6553+1))</f>
        <v>12</v>
      </c>
      <c r="D6554" s="1">
        <f t="shared" si="308"/>
        <v>1</v>
      </c>
      <c r="E6554" s="1" t="str">
        <f>INDEX(Protocol[Mark],MATCH(C6554,Protocol[Step],0))</f>
        <v>11AsTm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17030001</v>
      </c>
      <c r="H6554" s="134">
        <f>Systematic[[#This Row],[SampleVariableLabel]]+100*Systematic[[#This Row],[State]]</f>
        <v>17031201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17</v>
      </c>
      <c r="B6555" s="1">
        <f t="shared" si="307"/>
        <v>3</v>
      </c>
      <c r="C6555" s="1">
        <f>IF(Systematic[[#This Row],[VariableIndex]]&gt;1,C6554,IF(C6554+1=StepsPerSubsample,0,C6554+1))</f>
        <v>12</v>
      </c>
      <c r="D6555" s="1">
        <f t="shared" si="308"/>
        <v>2</v>
      </c>
      <c r="E6555" s="1" t="str">
        <f>INDEX(Protocol[Mark],MATCH(C6555,Protocol[Step],0))</f>
        <v>11AsTm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17030002</v>
      </c>
      <c r="H6555" s="134">
        <f>Systematic[[#This Row],[SampleVariableLabel]]+100*Systematic[[#This Row],[State]]</f>
        <v>17031202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17</v>
      </c>
      <c r="B6556" s="1">
        <f t="shared" si="307"/>
        <v>3</v>
      </c>
      <c r="C6556" s="1">
        <f>IF(Systematic[[#This Row],[VariableIndex]]&gt;1,C6555,IF(C6555+1=StepsPerSubsample,0,C6555+1))</f>
        <v>12</v>
      </c>
      <c r="D6556" s="1">
        <f t="shared" si="308"/>
        <v>3</v>
      </c>
      <c r="E6556" s="1" t="str">
        <f>INDEX(Protocol[Mark],MATCH(C6556,Protocol[Step],0))</f>
        <v>11AsTm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17030003</v>
      </c>
      <c r="H6556" s="134">
        <f>Systematic[[#This Row],[SampleVariableLabel]]+100*Systematic[[#This Row],[State]]</f>
        <v>17031203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17</v>
      </c>
      <c r="B6557" s="1">
        <f t="shared" si="307"/>
        <v>3</v>
      </c>
      <c r="C6557" s="1">
        <f>IF(Systematic[[#This Row],[VariableIndex]]&gt;1,C6556,IF(C6556+1=StepsPerSubsample,0,C6556+1))</f>
        <v>12</v>
      </c>
      <c r="D6557" s="1">
        <f t="shared" si="308"/>
        <v>4</v>
      </c>
      <c r="E6557" s="1" t="str">
        <f>INDEX(Protocol[Mark],MATCH(C6557,Protocol[Step],0))</f>
        <v>11AsTm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17030004</v>
      </c>
      <c r="H6557" s="134">
        <f>Systematic[[#This Row],[SampleVariableLabel]]+100*Systematic[[#This Row],[State]]</f>
        <v>17031204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17</v>
      </c>
      <c r="B6558" s="1">
        <f t="shared" si="307"/>
        <v>3</v>
      </c>
      <c r="C6558" s="1">
        <f>IF(Systematic[[#This Row],[VariableIndex]]&gt;1,C6557,IF(C6557+1=StepsPerSubsample,0,C6557+1))</f>
        <v>12</v>
      </c>
      <c r="D6558" s="1">
        <f t="shared" si="308"/>
        <v>5</v>
      </c>
      <c r="E6558" s="1" t="str">
        <f>INDEX(Protocol[Mark],MATCH(C6558,Protocol[Step],0))</f>
        <v>11AsTm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17030005</v>
      </c>
      <c r="H6558" s="134">
        <f>Systematic[[#This Row],[SampleVariableLabel]]+100*Systematic[[#This Row],[State]]</f>
        <v>17031205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17</v>
      </c>
      <c r="B6559" s="1">
        <f t="shared" si="307"/>
        <v>3</v>
      </c>
      <c r="C6559" s="1">
        <f>IF(Systematic[[#This Row],[VariableIndex]]&gt;1,C6558,IF(C6558+1=StepsPerSubsample,0,C6558+1))</f>
        <v>12</v>
      </c>
      <c r="D6559" s="1">
        <f t="shared" si="308"/>
        <v>6</v>
      </c>
      <c r="E6559" s="1" t="str">
        <f>INDEX(Protocol[Mark],MATCH(C6559,Protocol[Step],0))</f>
        <v>11AsTm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17030006</v>
      </c>
      <c r="H6559" s="134">
        <f>Systematic[[#This Row],[SampleVariableLabel]]+100*Systematic[[#This Row],[State]]</f>
        <v>17031206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17</v>
      </c>
      <c r="B6560" s="1">
        <f t="shared" si="307"/>
        <v>3</v>
      </c>
      <c r="C6560" s="1">
        <f>IF(Systematic[[#This Row],[VariableIndex]]&gt;1,C6559,IF(C6559+1=StepsPerSubsample,0,C6559+1))</f>
        <v>12</v>
      </c>
      <c r="D6560" s="1">
        <f t="shared" si="308"/>
        <v>7</v>
      </c>
      <c r="E6560" s="1" t="str">
        <f>INDEX(Protocol[Mark],MATCH(C6560,Protocol[Step],0))</f>
        <v>11AsTm</v>
      </c>
      <c r="F6560" s="151" t="str">
        <f>INDEX(Variables[Variable],MATCH(Systematic[[#This Row],[VariableIndex]],Variables[Index],0))</f>
        <v>FCR (mt: ROX-corr.)</v>
      </c>
      <c r="G6560" s="134">
        <f>Systematic[[#This Row],[Sample]]*1000000+Systematic[[#This Row],[SubSample]]*10000+Systematic[[#This Row],[VariableIndex]]</f>
        <v>17030007</v>
      </c>
      <c r="H6560" s="134">
        <f>Systematic[[#This Row],[SampleVariableLabel]]+100*Systematic[[#This Row],[State]]</f>
        <v>17031207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17</v>
      </c>
      <c r="B6561" s="1">
        <f t="shared" si="307"/>
        <v>3</v>
      </c>
      <c r="C6561" s="1">
        <f>IF(Systematic[[#This Row],[VariableIndex]]&gt;1,C6560,IF(C6560+1=StepsPerSubsample,0,C6560+1))</f>
        <v>13</v>
      </c>
      <c r="D6561" s="1">
        <f t="shared" si="308"/>
        <v>1</v>
      </c>
      <c r="E6561" s="1" t="str">
        <f>INDEX(Protocol[Mark],MATCH(C6561,Protocol[Step],0))</f>
        <v>12Azd</v>
      </c>
      <c r="F6561" s="151" t="str">
        <f>INDEX(Variables[Variable],MATCH(Systematic[[#This Row],[VariableIndex]],Variables[Index],0))</f>
        <v>O2 concentration</v>
      </c>
      <c r="G6561" s="134">
        <f>Systematic[[#This Row],[Sample]]*1000000+Systematic[[#This Row],[SubSample]]*10000+Systematic[[#This Row],[VariableIndex]]</f>
        <v>17030001</v>
      </c>
      <c r="H6561" s="134">
        <f>Systematic[[#This Row],[SampleVariableLabel]]+100*Systematic[[#This Row],[State]]</f>
        <v>17031301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17</v>
      </c>
      <c r="B6562" s="1">
        <f t="shared" si="307"/>
        <v>3</v>
      </c>
      <c r="C6562" s="1">
        <f>IF(Systematic[[#This Row],[VariableIndex]]&gt;1,C6561,IF(C6561+1=StepsPerSubsample,0,C6561+1))</f>
        <v>13</v>
      </c>
      <c r="D6562" s="1">
        <f t="shared" si="308"/>
        <v>2</v>
      </c>
      <c r="E6562" s="1" t="str">
        <f>INDEX(Protocol[Mark],MATCH(C6562,Protocol[Step],0))</f>
        <v>12Azd</v>
      </c>
      <c r="F6562" s="151" t="str">
        <f>INDEX(Variables[Variable],MATCH(Systematic[[#This Row],[VariableIndex]],Variables[Index],0))</f>
        <v>O2 flux per volume</v>
      </c>
      <c r="G6562" s="134">
        <f>Systematic[[#This Row],[Sample]]*1000000+Systematic[[#This Row],[SubSample]]*10000+Systematic[[#This Row],[VariableIndex]]</f>
        <v>17030002</v>
      </c>
      <c r="H6562" s="134">
        <f>Systematic[[#This Row],[SampleVariableLabel]]+100*Systematic[[#This Row],[State]]</f>
        <v>17031302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17</v>
      </c>
      <c r="B6563" s="1">
        <f t="shared" si="307"/>
        <v>3</v>
      </c>
      <c r="C6563" s="1">
        <f>IF(Systematic[[#This Row],[VariableIndex]]&gt;1,C6562,IF(C6562+1=StepsPerSubsample,0,C6562+1))</f>
        <v>13</v>
      </c>
      <c r="D6563" s="1">
        <f t="shared" si="308"/>
        <v>3</v>
      </c>
      <c r="E6563" s="1" t="str">
        <f>INDEX(Protocol[Mark],MATCH(C6563,Protocol[Step],0))</f>
        <v>12Azd</v>
      </c>
      <c r="F6563" s="151" t="str">
        <f>INDEX(Variables[Variable],MATCH(Systematic[[#This Row],[VariableIndex]],Variables[Index],0))</f>
        <v>Specific flux</v>
      </c>
      <c r="G6563" s="134">
        <f>Systematic[[#This Row],[Sample]]*1000000+Systematic[[#This Row],[SubSample]]*10000+Systematic[[#This Row],[VariableIndex]]</f>
        <v>17030003</v>
      </c>
      <c r="H6563" s="134">
        <f>Systematic[[#This Row],[SampleVariableLabel]]+100*Systematic[[#This Row],[State]]</f>
        <v>17031303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17</v>
      </c>
      <c r="B6564" s="1">
        <f t="shared" si="307"/>
        <v>3</v>
      </c>
      <c r="C6564" s="1">
        <f>IF(Systematic[[#This Row],[VariableIndex]]&gt;1,C6563,IF(C6563+1=StepsPerSubsample,0,C6563+1))</f>
        <v>13</v>
      </c>
      <c r="D6564" s="1">
        <f t="shared" si="308"/>
        <v>4</v>
      </c>
      <c r="E6564" s="1" t="str">
        <f>INDEX(Protocol[Mark],MATCH(C6564,Protocol[Step],0))</f>
        <v>12Azd</v>
      </c>
      <c r="F6564" s="151" t="str">
        <f>INDEX(Variables[Variable],MATCH(Systematic[[#This Row],[VariableIndex]],Variables[Index],0))</f>
        <v>Flux control ratio</v>
      </c>
      <c r="G6564" s="134">
        <f>Systematic[[#This Row],[Sample]]*1000000+Systematic[[#This Row],[SubSample]]*10000+Systematic[[#This Row],[VariableIndex]]</f>
        <v>17030004</v>
      </c>
      <c r="H6564" s="134">
        <f>Systematic[[#This Row],[SampleVariableLabel]]+100*Systematic[[#This Row],[State]]</f>
        <v>17031304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17</v>
      </c>
      <c r="B6565" s="1">
        <f t="shared" si="307"/>
        <v>3</v>
      </c>
      <c r="C6565" s="1">
        <f>IF(Systematic[[#This Row],[VariableIndex]]&gt;1,C6564,IF(C6564+1=StepsPerSubsample,0,C6564+1))</f>
        <v>13</v>
      </c>
      <c r="D6565" s="1">
        <f t="shared" si="308"/>
        <v>5</v>
      </c>
      <c r="E6565" s="1" t="str">
        <f>INDEX(Protocol[Mark],MATCH(C6565,Protocol[Step],0))</f>
        <v>12Azd</v>
      </c>
      <c r="F6565" s="151" t="str">
        <f>INDEX(Variables[Variable],MATCH(Systematic[[#This Row],[VariableIndex]],Variables[Index],0))</f>
        <v>Specific flux (mt)</v>
      </c>
      <c r="G6565" s="134">
        <f>Systematic[[#This Row],[Sample]]*1000000+Systematic[[#This Row],[SubSample]]*10000+Systematic[[#This Row],[VariableIndex]]</f>
        <v>17030005</v>
      </c>
      <c r="H6565" s="134">
        <f>Systematic[[#This Row],[SampleVariableLabel]]+100*Systematic[[#This Row],[State]]</f>
        <v>17031305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17</v>
      </c>
      <c r="B6566" s="1">
        <f t="shared" si="307"/>
        <v>3</v>
      </c>
      <c r="C6566" s="1">
        <f>IF(Systematic[[#This Row],[VariableIndex]]&gt;1,C6565,IF(C6565+1=StepsPerSubsample,0,C6565+1))</f>
        <v>13</v>
      </c>
      <c r="D6566" s="1">
        <f t="shared" si="308"/>
        <v>6</v>
      </c>
      <c r="E6566" s="1" t="str">
        <f>INDEX(Protocol[Mark],MATCH(C6566,Protocol[Step],0))</f>
        <v>12Azd</v>
      </c>
      <c r="F6566" s="151" t="str">
        <f>INDEX(Variables[Variable],MATCH(Systematic[[#This Row],[VariableIndex]],Variables[Index],0))</f>
        <v>FCR (mt: ROX-corr.)</v>
      </c>
      <c r="G6566" s="134">
        <f>Systematic[[#This Row],[Sample]]*1000000+Systematic[[#This Row],[SubSample]]*10000+Systematic[[#This Row],[VariableIndex]]</f>
        <v>17030006</v>
      </c>
      <c r="H6566" s="134">
        <f>Systematic[[#This Row],[SampleVariableLabel]]+100*Systematic[[#This Row],[State]]</f>
        <v>17031306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17</v>
      </c>
      <c r="B6567" s="1">
        <f t="shared" si="307"/>
        <v>3</v>
      </c>
      <c r="C6567" s="1">
        <f>IF(Systematic[[#This Row],[VariableIndex]]&gt;1,C6566,IF(C6566+1=StepsPerSubsample,0,C6566+1))</f>
        <v>13</v>
      </c>
      <c r="D6567" s="1">
        <f t="shared" si="308"/>
        <v>7</v>
      </c>
      <c r="E6567" s="1" t="str">
        <f>INDEX(Protocol[Mark],MATCH(C6567,Protocol[Step],0))</f>
        <v>12Azd</v>
      </c>
      <c r="F6567" s="151" t="str">
        <f>INDEX(Variables[Variable],MATCH(Systematic[[#This Row],[VariableIndex]],Variables[Index],0))</f>
        <v>FCR (mt: ROX-corr.)</v>
      </c>
      <c r="G6567" s="134">
        <f>Systematic[[#This Row],[Sample]]*1000000+Systematic[[#This Row],[SubSample]]*10000+Systematic[[#This Row],[VariableIndex]]</f>
        <v>17030007</v>
      </c>
      <c r="H6567" s="134">
        <f>Systematic[[#This Row],[SampleVariableLabel]]+100*Systematic[[#This Row],[State]]</f>
        <v>17031307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17</v>
      </c>
      <c r="B6568" s="1">
        <f t="shared" si="307"/>
        <v>4</v>
      </c>
      <c r="C6568" s="1">
        <f>IF(Systematic[[#This Row],[VariableIndex]]&gt;1,C6567,IF(C6567+1=StepsPerSubsample,0,C6567+1))</f>
        <v>0</v>
      </c>
      <c r="D6568" s="1">
        <f t="shared" si="308"/>
        <v>1</v>
      </c>
      <c r="E6568" s="1" t="str">
        <f>INDEX(Protocol[Mark],MATCH(C6568,Protocol[Step],0))</f>
        <v>1ce</v>
      </c>
      <c r="F6568" s="151" t="str">
        <f>INDEX(Variables[Variable],MATCH(Systematic[[#This Row],[VariableIndex]],Variables[Index],0))</f>
        <v>O2 concentration</v>
      </c>
      <c r="G6568" s="134">
        <f>Systematic[[#This Row],[Sample]]*1000000+Systematic[[#This Row],[SubSample]]*10000+Systematic[[#This Row],[VariableIndex]]</f>
        <v>17040001</v>
      </c>
      <c r="H6568" s="134">
        <f>Systematic[[#This Row],[SampleVariableLabel]]+100*Systematic[[#This Row],[State]]</f>
        <v>17040001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17</v>
      </c>
      <c r="B6569" s="1">
        <f t="shared" ref="B6569:B6632" si="310">IF(OR(C6569&gt;0,D6569&gt;1),B6568,IF(B6568=SubsamplesPerSample,1,B6568+1))</f>
        <v>4</v>
      </c>
      <c r="C6569" s="1">
        <f>IF(Systematic[[#This Row],[VariableIndex]]&gt;1,C6568,IF(C6568+1=StepsPerSubsample,0,C6568+1))</f>
        <v>0</v>
      </c>
      <c r="D6569" s="1">
        <f t="shared" si="308"/>
        <v>2</v>
      </c>
      <c r="E6569" s="1" t="str">
        <f>INDEX(Protocol[Mark],MATCH(C6569,Protocol[Step],0))</f>
        <v>1ce</v>
      </c>
      <c r="F6569" s="151" t="str">
        <f>INDEX(Variables[Variable],MATCH(Systematic[[#This Row],[VariableIndex]],Variables[Index],0))</f>
        <v>O2 flux per volume</v>
      </c>
      <c r="G6569" s="134">
        <f>Systematic[[#This Row],[Sample]]*1000000+Systematic[[#This Row],[SubSample]]*10000+Systematic[[#This Row],[VariableIndex]]</f>
        <v>17040002</v>
      </c>
      <c r="H6569" s="134">
        <f>Systematic[[#This Row],[SampleVariableLabel]]+100*Systematic[[#This Row],[State]]</f>
        <v>17040002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17</v>
      </c>
      <c r="B6570" s="1">
        <f t="shared" si="310"/>
        <v>4</v>
      </c>
      <c r="C6570" s="1">
        <f>IF(Systematic[[#This Row],[VariableIndex]]&gt;1,C6569,IF(C6569+1=StepsPerSubsample,0,C6569+1))</f>
        <v>0</v>
      </c>
      <c r="D6570" s="1">
        <f t="shared" si="308"/>
        <v>3</v>
      </c>
      <c r="E6570" s="1" t="str">
        <f>INDEX(Protocol[Mark],MATCH(C6570,Protocol[Step],0))</f>
        <v>1ce</v>
      </c>
      <c r="F6570" s="151" t="str">
        <f>INDEX(Variables[Variable],MATCH(Systematic[[#This Row],[VariableIndex]],Variables[Index],0))</f>
        <v>Specific flux</v>
      </c>
      <c r="G6570" s="134">
        <f>Systematic[[#This Row],[Sample]]*1000000+Systematic[[#This Row],[SubSample]]*10000+Systematic[[#This Row],[VariableIndex]]</f>
        <v>17040003</v>
      </c>
      <c r="H6570" s="134">
        <f>Systematic[[#This Row],[SampleVariableLabel]]+100*Systematic[[#This Row],[State]]</f>
        <v>17040003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17</v>
      </c>
      <c r="B6571" s="1">
        <f t="shared" si="310"/>
        <v>4</v>
      </c>
      <c r="C6571" s="1">
        <f>IF(Systematic[[#This Row],[VariableIndex]]&gt;1,C6570,IF(C6570+1=StepsPerSubsample,0,C6570+1))</f>
        <v>0</v>
      </c>
      <c r="D6571" s="1">
        <f t="shared" si="308"/>
        <v>4</v>
      </c>
      <c r="E6571" s="1" t="str">
        <f>INDEX(Protocol[Mark],MATCH(C6571,Protocol[Step],0))</f>
        <v>1ce</v>
      </c>
      <c r="F6571" s="151" t="str">
        <f>INDEX(Variables[Variable],MATCH(Systematic[[#This Row],[VariableIndex]],Variables[Index],0))</f>
        <v>Flux control ratio</v>
      </c>
      <c r="G6571" s="134">
        <f>Systematic[[#This Row],[Sample]]*1000000+Systematic[[#This Row],[SubSample]]*10000+Systematic[[#This Row],[VariableIndex]]</f>
        <v>17040004</v>
      </c>
      <c r="H6571" s="134">
        <f>Systematic[[#This Row],[SampleVariableLabel]]+100*Systematic[[#This Row],[State]]</f>
        <v>17040004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17</v>
      </c>
      <c r="B6572" s="1">
        <f t="shared" si="310"/>
        <v>4</v>
      </c>
      <c r="C6572" s="1">
        <f>IF(Systematic[[#This Row],[VariableIndex]]&gt;1,C6571,IF(C6571+1=StepsPerSubsample,0,C6571+1))</f>
        <v>0</v>
      </c>
      <c r="D6572" s="1">
        <f t="shared" si="308"/>
        <v>5</v>
      </c>
      <c r="E6572" s="1" t="str">
        <f>INDEX(Protocol[Mark],MATCH(C6572,Protocol[Step],0))</f>
        <v>1ce</v>
      </c>
      <c r="F6572" s="151" t="str">
        <f>INDEX(Variables[Variable],MATCH(Systematic[[#This Row],[VariableIndex]],Variables[Index],0))</f>
        <v>Specific flux (mt)</v>
      </c>
      <c r="G6572" s="134">
        <f>Systematic[[#This Row],[Sample]]*1000000+Systematic[[#This Row],[SubSample]]*10000+Systematic[[#This Row],[VariableIndex]]</f>
        <v>17040005</v>
      </c>
      <c r="H6572" s="134">
        <f>Systematic[[#This Row],[SampleVariableLabel]]+100*Systematic[[#This Row],[State]]</f>
        <v>17040005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17</v>
      </c>
      <c r="B6573" s="1">
        <f t="shared" si="310"/>
        <v>4</v>
      </c>
      <c r="C6573" s="1">
        <f>IF(Systematic[[#This Row],[VariableIndex]]&gt;1,C6572,IF(C6572+1=StepsPerSubsample,0,C6572+1))</f>
        <v>0</v>
      </c>
      <c r="D6573" s="1">
        <f t="shared" si="308"/>
        <v>6</v>
      </c>
      <c r="E6573" s="1" t="str">
        <f>INDEX(Protocol[Mark],MATCH(C6573,Protocol[Step],0))</f>
        <v>1ce</v>
      </c>
      <c r="F6573" s="151" t="str">
        <f>INDEX(Variables[Variable],MATCH(Systematic[[#This Row],[VariableIndex]],Variables[Index],0))</f>
        <v>FCR (mt: ROX-corr.)</v>
      </c>
      <c r="G6573" s="134">
        <f>Systematic[[#This Row],[Sample]]*1000000+Systematic[[#This Row],[SubSample]]*10000+Systematic[[#This Row],[VariableIndex]]</f>
        <v>17040006</v>
      </c>
      <c r="H6573" s="134">
        <f>Systematic[[#This Row],[SampleVariableLabel]]+100*Systematic[[#This Row],[State]]</f>
        <v>17040006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17</v>
      </c>
      <c r="B6574" s="1">
        <f t="shared" si="310"/>
        <v>4</v>
      </c>
      <c r="C6574" s="1">
        <f>IF(Systematic[[#This Row],[VariableIndex]]&gt;1,C6573,IF(C6573+1=StepsPerSubsample,0,C6573+1))</f>
        <v>0</v>
      </c>
      <c r="D6574" s="1">
        <f t="shared" si="308"/>
        <v>7</v>
      </c>
      <c r="E6574" s="1" t="str">
        <f>INDEX(Protocol[Mark],MATCH(C6574,Protocol[Step],0))</f>
        <v>1ce</v>
      </c>
      <c r="F6574" s="151" t="str">
        <f>INDEX(Variables[Variable],MATCH(Systematic[[#This Row],[VariableIndex]],Variables[Index],0))</f>
        <v>FCR (mt: ROX-corr.)</v>
      </c>
      <c r="G6574" s="134">
        <f>Systematic[[#This Row],[Sample]]*1000000+Systematic[[#This Row],[SubSample]]*10000+Systematic[[#This Row],[VariableIndex]]</f>
        <v>17040007</v>
      </c>
      <c r="H6574" s="134">
        <f>Systematic[[#This Row],[SampleVariableLabel]]+100*Systematic[[#This Row],[State]]</f>
        <v>17040007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17</v>
      </c>
      <c r="B6575" s="1">
        <f t="shared" si="310"/>
        <v>4</v>
      </c>
      <c r="C6575" s="1">
        <f>IF(Systematic[[#This Row],[VariableIndex]]&gt;1,C6574,IF(C6574+1=StepsPerSubsample,0,C6574+1))</f>
        <v>1</v>
      </c>
      <c r="D6575" s="1">
        <f t="shared" si="308"/>
        <v>1</v>
      </c>
      <c r="E6575" s="1" t="str">
        <f>INDEX(Protocol[Mark],MATCH(C6575,Protocol[Step],0))</f>
        <v>2P10</v>
      </c>
      <c r="F6575" s="151" t="str">
        <f>INDEX(Variables[Variable],MATCH(Systematic[[#This Row],[VariableIndex]],Variables[Index],0))</f>
        <v>O2 concentration</v>
      </c>
      <c r="G6575" s="134">
        <f>Systematic[[#This Row],[Sample]]*1000000+Systematic[[#This Row],[SubSample]]*10000+Systematic[[#This Row],[VariableIndex]]</f>
        <v>17040001</v>
      </c>
      <c r="H6575" s="134">
        <f>Systematic[[#This Row],[SampleVariableLabel]]+100*Systematic[[#This Row],[State]]</f>
        <v>17040101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17</v>
      </c>
      <c r="B6576" s="1">
        <f t="shared" si="310"/>
        <v>4</v>
      </c>
      <c r="C6576" s="1">
        <f>IF(Systematic[[#This Row],[VariableIndex]]&gt;1,C6575,IF(C6575+1=StepsPerSubsample,0,C6575+1))</f>
        <v>1</v>
      </c>
      <c r="D6576" s="1">
        <f t="shared" si="308"/>
        <v>2</v>
      </c>
      <c r="E6576" s="1" t="str">
        <f>INDEX(Protocol[Mark],MATCH(C6576,Protocol[Step],0))</f>
        <v>2P10</v>
      </c>
      <c r="F6576" s="151" t="str">
        <f>INDEX(Variables[Variable],MATCH(Systematic[[#This Row],[VariableIndex]],Variables[Index],0))</f>
        <v>O2 flux per volume</v>
      </c>
      <c r="G6576" s="134">
        <f>Systematic[[#This Row],[Sample]]*1000000+Systematic[[#This Row],[SubSample]]*10000+Systematic[[#This Row],[VariableIndex]]</f>
        <v>17040002</v>
      </c>
      <c r="H6576" s="134">
        <f>Systematic[[#This Row],[SampleVariableLabel]]+100*Systematic[[#This Row],[State]]</f>
        <v>17040102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17</v>
      </c>
      <c r="B6577" s="1">
        <f t="shared" si="310"/>
        <v>4</v>
      </c>
      <c r="C6577" s="1">
        <f>IF(Systematic[[#This Row],[VariableIndex]]&gt;1,C6576,IF(C6576+1=StepsPerSubsample,0,C6576+1))</f>
        <v>1</v>
      </c>
      <c r="D6577" s="1">
        <f t="shared" si="308"/>
        <v>3</v>
      </c>
      <c r="E6577" s="1" t="str">
        <f>INDEX(Protocol[Mark],MATCH(C6577,Protocol[Step],0))</f>
        <v>2P10</v>
      </c>
      <c r="F6577" s="151" t="str">
        <f>INDEX(Variables[Variable],MATCH(Systematic[[#This Row],[VariableIndex]],Variables[Index],0))</f>
        <v>Specific flux</v>
      </c>
      <c r="G6577" s="134">
        <f>Systematic[[#This Row],[Sample]]*1000000+Systematic[[#This Row],[SubSample]]*10000+Systematic[[#This Row],[VariableIndex]]</f>
        <v>17040003</v>
      </c>
      <c r="H6577" s="134">
        <f>Systematic[[#This Row],[SampleVariableLabel]]+100*Systematic[[#This Row],[State]]</f>
        <v>17040103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17</v>
      </c>
      <c r="B6578" s="1">
        <f t="shared" si="310"/>
        <v>4</v>
      </c>
      <c r="C6578" s="1">
        <f>IF(Systematic[[#This Row],[VariableIndex]]&gt;1,C6577,IF(C6577+1=StepsPerSubsample,0,C6577+1))</f>
        <v>1</v>
      </c>
      <c r="D6578" s="1">
        <f t="shared" si="308"/>
        <v>4</v>
      </c>
      <c r="E6578" s="1" t="str">
        <f>INDEX(Protocol[Mark],MATCH(C6578,Protocol[Step],0))</f>
        <v>2P10</v>
      </c>
      <c r="F6578" s="151" t="str">
        <f>INDEX(Variables[Variable],MATCH(Systematic[[#This Row],[VariableIndex]],Variables[Index],0))</f>
        <v>Flux control ratio</v>
      </c>
      <c r="G6578" s="134">
        <f>Systematic[[#This Row],[Sample]]*1000000+Systematic[[#This Row],[SubSample]]*10000+Systematic[[#This Row],[VariableIndex]]</f>
        <v>17040004</v>
      </c>
      <c r="H6578" s="134">
        <f>Systematic[[#This Row],[SampleVariableLabel]]+100*Systematic[[#This Row],[State]]</f>
        <v>17040104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17</v>
      </c>
      <c r="B6579" s="1">
        <f t="shared" si="310"/>
        <v>4</v>
      </c>
      <c r="C6579" s="1">
        <f>IF(Systematic[[#This Row],[VariableIndex]]&gt;1,C6578,IF(C6578+1=StepsPerSubsample,0,C6578+1))</f>
        <v>1</v>
      </c>
      <c r="D6579" s="1">
        <f t="shared" si="308"/>
        <v>5</v>
      </c>
      <c r="E6579" s="1" t="str">
        <f>INDEX(Protocol[Mark],MATCH(C6579,Protocol[Step],0))</f>
        <v>2P10</v>
      </c>
      <c r="F6579" s="151" t="str">
        <f>INDEX(Variables[Variable],MATCH(Systematic[[#This Row],[VariableIndex]],Variables[Index],0))</f>
        <v>Specific flux (mt)</v>
      </c>
      <c r="G6579" s="134">
        <f>Systematic[[#This Row],[Sample]]*1000000+Systematic[[#This Row],[SubSample]]*10000+Systematic[[#This Row],[VariableIndex]]</f>
        <v>17040005</v>
      </c>
      <c r="H6579" s="134">
        <f>Systematic[[#This Row],[SampleVariableLabel]]+100*Systematic[[#This Row],[State]]</f>
        <v>17040105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17</v>
      </c>
      <c r="B6580" s="1">
        <f t="shared" si="310"/>
        <v>4</v>
      </c>
      <c r="C6580" s="1">
        <f>IF(Systematic[[#This Row],[VariableIndex]]&gt;1,C6579,IF(C6579+1=StepsPerSubsample,0,C6579+1))</f>
        <v>1</v>
      </c>
      <c r="D6580" s="1">
        <f t="shared" si="308"/>
        <v>6</v>
      </c>
      <c r="E6580" s="1" t="str">
        <f>INDEX(Protocol[Mark],MATCH(C6580,Protocol[Step],0))</f>
        <v>2P10</v>
      </c>
      <c r="F6580" s="151" t="str">
        <f>INDEX(Variables[Variable],MATCH(Systematic[[#This Row],[VariableIndex]],Variables[Index],0))</f>
        <v>FCR (mt: ROX-corr.)</v>
      </c>
      <c r="G6580" s="134">
        <f>Systematic[[#This Row],[Sample]]*1000000+Systematic[[#This Row],[SubSample]]*10000+Systematic[[#This Row],[VariableIndex]]</f>
        <v>17040006</v>
      </c>
      <c r="H6580" s="134">
        <f>Systematic[[#This Row],[SampleVariableLabel]]+100*Systematic[[#This Row],[State]]</f>
        <v>17040106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17</v>
      </c>
      <c r="B6581" s="1">
        <f t="shared" si="310"/>
        <v>4</v>
      </c>
      <c r="C6581" s="1">
        <f>IF(Systematic[[#This Row],[VariableIndex]]&gt;1,C6580,IF(C6580+1=StepsPerSubsample,0,C6580+1))</f>
        <v>1</v>
      </c>
      <c r="D6581" s="1">
        <f t="shared" si="308"/>
        <v>7</v>
      </c>
      <c r="E6581" s="1" t="str">
        <f>INDEX(Protocol[Mark],MATCH(C6581,Protocol[Step],0))</f>
        <v>2P10</v>
      </c>
      <c r="F6581" s="151" t="str">
        <f>INDEX(Variables[Variable],MATCH(Systematic[[#This Row],[VariableIndex]],Variables[Index],0))</f>
        <v>FCR (mt: ROX-corr.)</v>
      </c>
      <c r="G6581" s="134">
        <f>Systematic[[#This Row],[Sample]]*1000000+Systematic[[#This Row],[SubSample]]*10000+Systematic[[#This Row],[VariableIndex]]</f>
        <v>17040007</v>
      </c>
      <c r="H6581" s="134">
        <f>Systematic[[#This Row],[SampleVariableLabel]]+100*Systematic[[#This Row],[State]]</f>
        <v>17040107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17</v>
      </c>
      <c r="B6582" s="1">
        <f t="shared" si="310"/>
        <v>4</v>
      </c>
      <c r="C6582" s="1">
        <f>IF(Systematic[[#This Row],[VariableIndex]]&gt;1,C6581,IF(C6581+1=StepsPerSubsample,0,C6581+1))</f>
        <v>2</v>
      </c>
      <c r="D6582" s="1">
        <f t="shared" si="308"/>
        <v>1</v>
      </c>
      <c r="E6582" s="1" t="str">
        <f>INDEX(Protocol[Mark],MATCH(C6582,Protocol[Step],0))</f>
        <v>3Omy</v>
      </c>
      <c r="F6582" s="151" t="str">
        <f>INDEX(Variables[Variable],MATCH(Systematic[[#This Row],[VariableIndex]],Variables[Index],0))</f>
        <v>O2 concentration</v>
      </c>
      <c r="G6582" s="134">
        <f>Systematic[[#This Row],[Sample]]*1000000+Systematic[[#This Row],[SubSample]]*10000+Systematic[[#This Row],[VariableIndex]]</f>
        <v>17040001</v>
      </c>
      <c r="H6582" s="134">
        <f>Systematic[[#This Row],[SampleVariableLabel]]+100*Systematic[[#This Row],[State]]</f>
        <v>17040201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17</v>
      </c>
      <c r="B6583" s="1">
        <f t="shared" si="310"/>
        <v>4</v>
      </c>
      <c r="C6583" s="1">
        <f>IF(Systematic[[#This Row],[VariableIndex]]&gt;1,C6582,IF(C6582+1=StepsPerSubsample,0,C6582+1))</f>
        <v>2</v>
      </c>
      <c r="D6583" s="1">
        <f t="shared" si="308"/>
        <v>2</v>
      </c>
      <c r="E6583" s="1" t="str">
        <f>INDEX(Protocol[Mark],MATCH(C6583,Protocol[Step],0))</f>
        <v>3Omy</v>
      </c>
      <c r="F6583" s="151" t="str">
        <f>INDEX(Variables[Variable],MATCH(Systematic[[#This Row],[VariableIndex]],Variables[Index],0))</f>
        <v>O2 flux per volume</v>
      </c>
      <c r="G6583" s="134">
        <f>Systematic[[#This Row],[Sample]]*1000000+Systematic[[#This Row],[SubSample]]*10000+Systematic[[#This Row],[VariableIndex]]</f>
        <v>17040002</v>
      </c>
      <c r="H6583" s="134">
        <f>Systematic[[#This Row],[SampleVariableLabel]]+100*Systematic[[#This Row],[State]]</f>
        <v>17040202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17</v>
      </c>
      <c r="B6584" s="1">
        <f t="shared" si="310"/>
        <v>4</v>
      </c>
      <c r="C6584" s="1">
        <f>IF(Systematic[[#This Row],[VariableIndex]]&gt;1,C6583,IF(C6583+1=StepsPerSubsample,0,C6583+1))</f>
        <v>2</v>
      </c>
      <c r="D6584" s="1">
        <f t="shared" si="308"/>
        <v>3</v>
      </c>
      <c r="E6584" s="1" t="str">
        <f>INDEX(Protocol[Mark],MATCH(C6584,Protocol[Step],0))</f>
        <v>3Omy</v>
      </c>
      <c r="F6584" s="151" t="str">
        <f>INDEX(Variables[Variable],MATCH(Systematic[[#This Row],[VariableIndex]],Variables[Index],0))</f>
        <v>Specific flux</v>
      </c>
      <c r="G6584" s="134">
        <f>Systematic[[#This Row],[Sample]]*1000000+Systematic[[#This Row],[SubSample]]*10000+Systematic[[#This Row],[VariableIndex]]</f>
        <v>17040003</v>
      </c>
      <c r="H6584" s="134">
        <f>Systematic[[#This Row],[SampleVariableLabel]]+100*Systematic[[#This Row],[State]]</f>
        <v>17040203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17</v>
      </c>
      <c r="B6585" s="1">
        <f t="shared" si="310"/>
        <v>4</v>
      </c>
      <c r="C6585" s="1">
        <f>IF(Systematic[[#This Row],[VariableIndex]]&gt;1,C6584,IF(C6584+1=StepsPerSubsample,0,C6584+1))</f>
        <v>2</v>
      </c>
      <c r="D6585" s="1">
        <f t="shared" si="308"/>
        <v>4</v>
      </c>
      <c r="E6585" s="1" t="str">
        <f>INDEX(Protocol[Mark],MATCH(C6585,Protocol[Step],0))</f>
        <v>3Omy</v>
      </c>
      <c r="F6585" s="151" t="str">
        <f>INDEX(Variables[Variable],MATCH(Systematic[[#This Row],[VariableIndex]],Variables[Index],0))</f>
        <v>Flux control ratio</v>
      </c>
      <c r="G6585" s="134">
        <f>Systematic[[#This Row],[Sample]]*1000000+Systematic[[#This Row],[SubSample]]*10000+Systematic[[#This Row],[VariableIndex]]</f>
        <v>17040004</v>
      </c>
      <c r="H6585" s="134">
        <f>Systematic[[#This Row],[SampleVariableLabel]]+100*Systematic[[#This Row],[State]]</f>
        <v>17040204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17</v>
      </c>
      <c r="B6586" s="1">
        <f t="shared" si="310"/>
        <v>4</v>
      </c>
      <c r="C6586" s="1">
        <f>IF(Systematic[[#This Row],[VariableIndex]]&gt;1,C6585,IF(C6585+1=StepsPerSubsample,0,C6585+1))</f>
        <v>2</v>
      </c>
      <c r="D6586" s="1">
        <f t="shared" si="308"/>
        <v>5</v>
      </c>
      <c r="E6586" s="1" t="str">
        <f>INDEX(Protocol[Mark],MATCH(C6586,Protocol[Step],0))</f>
        <v>3Omy</v>
      </c>
      <c r="F6586" s="151" t="str">
        <f>INDEX(Variables[Variable],MATCH(Systematic[[#This Row],[VariableIndex]],Variables[Index],0))</f>
        <v>Specific flux (mt)</v>
      </c>
      <c r="G6586" s="134">
        <f>Systematic[[#This Row],[Sample]]*1000000+Systematic[[#This Row],[SubSample]]*10000+Systematic[[#This Row],[VariableIndex]]</f>
        <v>17040005</v>
      </c>
      <c r="H6586" s="134">
        <f>Systematic[[#This Row],[SampleVariableLabel]]+100*Systematic[[#This Row],[State]]</f>
        <v>17040205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17</v>
      </c>
      <c r="B6587" s="1">
        <f t="shared" si="310"/>
        <v>4</v>
      </c>
      <c r="C6587" s="1">
        <f>IF(Systematic[[#This Row],[VariableIndex]]&gt;1,C6586,IF(C6586+1=StepsPerSubsample,0,C6586+1))</f>
        <v>2</v>
      </c>
      <c r="D6587" s="1">
        <f t="shared" si="308"/>
        <v>6</v>
      </c>
      <c r="E6587" s="1" t="str">
        <f>INDEX(Protocol[Mark],MATCH(C6587,Protocol[Step],0))</f>
        <v>3Omy</v>
      </c>
      <c r="F6587" s="151" t="str">
        <f>INDEX(Variables[Variable],MATCH(Systematic[[#This Row],[VariableIndex]],Variables[Index],0))</f>
        <v>FCR (mt: ROX-corr.)</v>
      </c>
      <c r="G6587" s="134">
        <f>Systematic[[#This Row],[Sample]]*1000000+Systematic[[#This Row],[SubSample]]*10000+Systematic[[#This Row],[VariableIndex]]</f>
        <v>17040006</v>
      </c>
      <c r="H6587" s="134">
        <f>Systematic[[#This Row],[SampleVariableLabel]]+100*Systematic[[#This Row],[State]]</f>
        <v>17040206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17</v>
      </c>
      <c r="B6588" s="1">
        <f t="shared" si="310"/>
        <v>4</v>
      </c>
      <c r="C6588" s="1">
        <f>IF(Systematic[[#This Row],[VariableIndex]]&gt;1,C6587,IF(C6587+1=StepsPerSubsample,0,C6587+1))</f>
        <v>2</v>
      </c>
      <c r="D6588" s="1">
        <f t="shared" si="308"/>
        <v>7</v>
      </c>
      <c r="E6588" s="1" t="str">
        <f>INDEX(Protocol[Mark],MATCH(C6588,Protocol[Step],0))</f>
        <v>3Omy</v>
      </c>
      <c r="F6588" s="151" t="str">
        <f>INDEX(Variables[Variable],MATCH(Systematic[[#This Row],[VariableIndex]],Variables[Index],0))</f>
        <v>FCR (mt: ROX-corr.)</v>
      </c>
      <c r="G6588" s="134">
        <f>Systematic[[#This Row],[Sample]]*1000000+Systematic[[#This Row],[SubSample]]*10000+Systematic[[#This Row],[VariableIndex]]</f>
        <v>17040007</v>
      </c>
      <c r="H6588" s="134">
        <f>Systematic[[#This Row],[SampleVariableLabel]]+100*Systematic[[#This Row],[State]]</f>
        <v>17040207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17</v>
      </c>
      <c r="B6589" s="1">
        <f t="shared" si="310"/>
        <v>4</v>
      </c>
      <c r="C6589" s="1">
        <f>IF(Systematic[[#This Row],[VariableIndex]]&gt;1,C6588,IF(C6588+1=StepsPerSubsample,0,C6588+1))</f>
        <v>3</v>
      </c>
      <c r="D6589" s="1">
        <f t="shared" si="308"/>
        <v>1</v>
      </c>
      <c r="E6589" s="1" t="str">
        <f>INDEX(Protocol[Mark],MATCH(C6589,Protocol[Step],0))</f>
        <v>4U</v>
      </c>
      <c r="F6589" s="151" t="str">
        <f>INDEX(Variables[Variable],MATCH(Systematic[[#This Row],[VariableIndex]],Variables[Index],0))</f>
        <v>O2 concentration</v>
      </c>
      <c r="G6589" s="134">
        <f>Systematic[[#This Row],[Sample]]*1000000+Systematic[[#This Row],[SubSample]]*10000+Systematic[[#This Row],[VariableIndex]]</f>
        <v>17040001</v>
      </c>
      <c r="H6589" s="134">
        <f>Systematic[[#This Row],[SampleVariableLabel]]+100*Systematic[[#This Row],[State]]</f>
        <v>17040301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17</v>
      </c>
      <c r="B6590" s="1">
        <f t="shared" si="310"/>
        <v>4</v>
      </c>
      <c r="C6590" s="1">
        <f>IF(Systematic[[#This Row],[VariableIndex]]&gt;1,C6589,IF(C6589+1=StepsPerSubsample,0,C6589+1))</f>
        <v>3</v>
      </c>
      <c r="D6590" s="1">
        <f t="shared" si="308"/>
        <v>2</v>
      </c>
      <c r="E6590" s="1" t="str">
        <f>INDEX(Protocol[Mark],MATCH(C6590,Protocol[Step],0))</f>
        <v>4U</v>
      </c>
      <c r="F6590" s="151" t="str">
        <f>INDEX(Variables[Variable],MATCH(Systematic[[#This Row],[VariableIndex]],Variables[Index],0))</f>
        <v>O2 flux per volume</v>
      </c>
      <c r="G6590" s="134">
        <f>Systematic[[#This Row],[Sample]]*1000000+Systematic[[#This Row],[SubSample]]*10000+Systematic[[#This Row],[VariableIndex]]</f>
        <v>17040002</v>
      </c>
      <c r="H6590" s="134">
        <f>Systematic[[#This Row],[SampleVariableLabel]]+100*Systematic[[#This Row],[State]]</f>
        <v>17040302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17</v>
      </c>
      <c r="B6591" s="1">
        <f t="shared" si="310"/>
        <v>4</v>
      </c>
      <c r="C6591" s="1">
        <f>IF(Systematic[[#This Row],[VariableIndex]]&gt;1,C6590,IF(C6590+1=StepsPerSubsample,0,C6590+1))</f>
        <v>3</v>
      </c>
      <c r="D6591" s="1">
        <f t="shared" si="308"/>
        <v>3</v>
      </c>
      <c r="E6591" s="1" t="str">
        <f>INDEX(Protocol[Mark],MATCH(C6591,Protocol[Step],0))</f>
        <v>4U</v>
      </c>
      <c r="F6591" s="151" t="str">
        <f>INDEX(Variables[Variable],MATCH(Systematic[[#This Row],[VariableIndex]],Variables[Index],0))</f>
        <v>Specific flux</v>
      </c>
      <c r="G6591" s="134">
        <f>Systematic[[#This Row],[Sample]]*1000000+Systematic[[#This Row],[SubSample]]*10000+Systematic[[#This Row],[VariableIndex]]</f>
        <v>17040003</v>
      </c>
      <c r="H6591" s="134">
        <f>Systematic[[#This Row],[SampleVariableLabel]]+100*Systematic[[#This Row],[State]]</f>
        <v>17040303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17</v>
      </c>
      <c r="B6592" s="1">
        <f t="shared" si="310"/>
        <v>4</v>
      </c>
      <c r="C6592" s="1">
        <f>IF(Systematic[[#This Row],[VariableIndex]]&gt;1,C6591,IF(C6591+1=StepsPerSubsample,0,C6591+1))</f>
        <v>3</v>
      </c>
      <c r="D6592" s="1">
        <f t="shared" si="308"/>
        <v>4</v>
      </c>
      <c r="E6592" s="1" t="str">
        <f>INDEX(Protocol[Mark],MATCH(C6592,Protocol[Step],0))</f>
        <v>4U</v>
      </c>
      <c r="F6592" s="151" t="str">
        <f>INDEX(Variables[Variable],MATCH(Systematic[[#This Row],[VariableIndex]],Variables[Index],0))</f>
        <v>Flux control ratio</v>
      </c>
      <c r="G6592" s="134">
        <f>Systematic[[#This Row],[Sample]]*1000000+Systematic[[#This Row],[SubSample]]*10000+Systematic[[#This Row],[VariableIndex]]</f>
        <v>17040004</v>
      </c>
      <c r="H6592" s="134">
        <f>Systematic[[#This Row],[SampleVariableLabel]]+100*Systematic[[#This Row],[State]]</f>
        <v>17040304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17</v>
      </c>
      <c r="B6593" s="1">
        <f t="shared" si="310"/>
        <v>4</v>
      </c>
      <c r="C6593" s="1">
        <f>IF(Systematic[[#This Row],[VariableIndex]]&gt;1,C6592,IF(C6592+1=StepsPerSubsample,0,C6592+1))</f>
        <v>3</v>
      </c>
      <c r="D6593" s="1">
        <f t="shared" si="308"/>
        <v>5</v>
      </c>
      <c r="E6593" s="1" t="str">
        <f>INDEX(Protocol[Mark],MATCH(C6593,Protocol[Step],0))</f>
        <v>4U</v>
      </c>
      <c r="F6593" s="151" t="str">
        <f>INDEX(Variables[Variable],MATCH(Systematic[[#This Row],[VariableIndex]],Variables[Index],0))</f>
        <v>Specific flux (mt)</v>
      </c>
      <c r="G6593" s="134">
        <f>Systematic[[#This Row],[Sample]]*1000000+Systematic[[#This Row],[SubSample]]*10000+Systematic[[#This Row],[VariableIndex]]</f>
        <v>17040005</v>
      </c>
      <c r="H6593" s="134">
        <f>Systematic[[#This Row],[SampleVariableLabel]]+100*Systematic[[#This Row],[State]]</f>
        <v>17040305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17</v>
      </c>
      <c r="B6594" s="1">
        <f t="shared" si="310"/>
        <v>4</v>
      </c>
      <c r="C6594" s="1">
        <f>IF(Systematic[[#This Row],[VariableIndex]]&gt;1,C6593,IF(C6593+1=StepsPerSubsample,0,C6593+1))</f>
        <v>3</v>
      </c>
      <c r="D6594" s="1">
        <f t="shared" si="308"/>
        <v>6</v>
      </c>
      <c r="E6594" s="1" t="str">
        <f>INDEX(Protocol[Mark],MATCH(C6594,Protocol[Step],0))</f>
        <v>4U</v>
      </c>
      <c r="F6594" s="151" t="str">
        <f>INDEX(Variables[Variable],MATCH(Systematic[[#This Row],[VariableIndex]],Variables[Index],0))</f>
        <v>FCR (mt: ROX-corr.)</v>
      </c>
      <c r="G6594" s="134">
        <f>Systematic[[#This Row],[Sample]]*1000000+Systematic[[#This Row],[SubSample]]*10000+Systematic[[#This Row],[VariableIndex]]</f>
        <v>17040006</v>
      </c>
      <c r="H6594" s="134">
        <f>Systematic[[#This Row],[SampleVariableLabel]]+100*Systematic[[#This Row],[State]]</f>
        <v>17040306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17</v>
      </c>
      <c r="B6595" s="1">
        <f t="shared" si="310"/>
        <v>4</v>
      </c>
      <c r="C6595" s="1">
        <f>IF(Systematic[[#This Row],[VariableIndex]]&gt;1,C6594,IF(C6594+1=StepsPerSubsample,0,C6594+1))</f>
        <v>3</v>
      </c>
      <c r="D6595" s="1">
        <f t="shared" ref="D6595:D6658" si="311">IF(D6594=nVariables,1,D6594+1)</f>
        <v>7</v>
      </c>
      <c r="E6595" s="1" t="str">
        <f>INDEX(Protocol[Mark],MATCH(C6595,Protocol[Step],0))</f>
        <v>4U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17040007</v>
      </c>
      <c r="H6595" s="134">
        <f>Systematic[[#This Row],[SampleVariableLabel]]+100*Systematic[[#This Row],[State]]</f>
        <v>17040307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17</v>
      </c>
      <c r="B6596" s="1">
        <f t="shared" si="310"/>
        <v>4</v>
      </c>
      <c r="C6596" s="1">
        <f>IF(Systematic[[#This Row],[VariableIndex]]&gt;1,C6595,IF(C6595+1=StepsPerSubsample,0,C6595+1))</f>
        <v>4</v>
      </c>
      <c r="D6596" s="1">
        <f t="shared" si="311"/>
        <v>1</v>
      </c>
      <c r="E6596" s="1" t="str">
        <f>INDEX(Protocol[Mark],MATCH(C6596,Protocol[Step],0))</f>
        <v>5Glc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17040001</v>
      </c>
      <c r="H6596" s="134">
        <f>Systematic[[#This Row],[SampleVariableLabel]]+100*Systematic[[#This Row],[State]]</f>
        <v>17040401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17</v>
      </c>
      <c r="B6597" s="1">
        <f t="shared" si="310"/>
        <v>4</v>
      </c>
      <c r="C6597" s="1">
        <f>IF(Systematic[[#This Row],[VariableIndex]]&gt;1,C6596,IF(C6596+1=StepsPerSubsample,0,C6596+1))</f>
        <v>4</v>
      </c>
      <c r="D6597" s="1">
        <f t="shared" si="311"/>
        <v>2</v>
      </c>
      <c r="E6597" s="1" t="str">
        <f>INDEX(Protocol[Mark],MATCH(C6597,Protocol[Step],0))</f>
        <v>5Glc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17040002</v>
      </c>
      <c r="H6597" s="134">
        <f>Systematic[[#This Row],[SampleVariableLabel]]+100*Systematic[[#This Row],[State]]</f>
        <v>17040402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17</v>
      </c>
      <c r="B6598" s="1">
        <f t="shared" si="310"/>
        <v>4</v>
      </c>
      <c r="C6598" s="1">
        <f>IF(Systematic[[#This Row],[VariableIndex]]&gt;1,C6597,IF(C6597+1=StepsPerSubsample,0,C6597+1))</f>
        <v>4</v>
      </c>
      <c r="D6598" s="1">
        <f t="shared" si="311"/>
        <v>3</v>
      </c>
      <c r="E6598" s="1" t="str">
        <f>INDEX(Protocol[Mark],MATCH(C6598,Protocol[Step],0))</f>
        <v>5Glc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17040003</v>
      </c>
      <c r="H6598" s="134">
        <f>Systematic[[#This Row],[SampleVariableLabel]]+100*Systematic[[#This Row],[State]]</f>
        <v>17040403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17</v>
      </c>
      <c r="B6599" s="1">
        <f t="shared" si="310"/>
        <v>4</v>
      </c>
      <c r="C6599" s="1">
        <f>IF(Systematic[[#This Row],[VariableIndex]]&gt;1,C6598,IF(C6598+1=StepsPerSubsample,0,C6598+1))</f>
        <v>4</v>
      </c>
      <c r="D6599" s="1">
        <f t="shared" si="311"/>
        <v>4</v>
      </c>
      <c r="E6599" s="1" t="str">
        <f>INDEX(Protocol[Mark],MATCH(C6599,Protocol[Step],0))</f>
        <v>5Glc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17040004</v>
      </c>
      <c r="H6599" s="134">
        <f>Systematic[[#This Row],[SampleVariableLabel]]+100*Systematic[[#This Row],[State]]</f>
        <v>17040404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17</v>
      </c>
      <c r="B6600" s="1">
        <f t="shared" si="310"/>
        <v>4</v>
      </c>
      <c r="C6600" s="1">
        <f>IF(Systematic[[#This Row],[VariableIndex]]&gt;1,C6599,IF(C6599+1=StepsPerSubsample,0,C6599+1))</f>
        <v>4</v>
      </c>
      <c r="D6600" s="1">
        <f t="shared" si="311"/>
        <v>5</v>
      </c>
      <c r="E6600" s="1" t="str">
        <f>INDEX(Protocol[Mark],MATCH(C6600,Protocol[Step],0))</f>
        <v>5Glc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17040005</v>
      </c>
      <c r="H6600" s="134">
        <f>Systematic[[#This Row],[SampleVariableLabel]]+100*Systematic[[#This Row],[State]]</f>
        <v>17040405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17</v>
      </c>
      <c r="B6601" s="1">
        <f t="shared" si="310"/>
        <v>4</v>
      </c>
      <c r="C6601" s="1">
        <f>IF(Systematic[[#This Row],[VariableIndex]]&gt;1,C6600,IF(C6600+1=StepsPerSubsample,0,C6600+1))</f>
        <v>4</v>
      </c>
      <c r="D6601" s="1">
        <f t="shared" si="311"/>
        <v>6</v>
      </c>
      <c r="E6601" s="1" t="str">
        <f>INDEX(Protocol[Mark],MATCH(C6601,Protocol[Step],0))</f>
        <v>5Glc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17040006</v>
      </c>
      <c r="H6601" s="134">
        <f>Systematic[[#This Row],[SampleVariableLabel]]+100*Systematic[[#This Row],[State]]</f>
        <v>17040406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17</v>
      </c>
      <c r="B6602" s="1">
        <f t="shared" si="310"/>
        <v>4</v>
      </c>
      <c r="C6602" s="1">
        <f>IF(Systematic[[#This Row],[VariableIndex]]&gt;1,C6601,IF(C6601+1=StepsPerSubsample,0,C6601+1))</f>
        <v>4</v>
      </c>
      <c r="D6602" s="1">
        <f t="shared" si="311"/>
        <v>7</v>
      </c>
      <c r="E6602" s="1" t="str">
        <f>INDEX(Protocol[Mark],MATCH(C6602,Protocol[Step],0))</f>
        <v>5Glc</v>
      </c>
      <c r="F6602" s="151" t="str">
        <f>INDEX(Variables[Variable],MATCH(Systematic[[#This Row],[VariableIndex]],Variables[Index],0))</f>
        <v>FCR (mt: ROX-corr.)</v>
      </c>
      <c r="G6602" s="134">
        <f>Systematic[[#This Row],[Sample]]*1000000+Systematic[[#This Row],[SubSample]]*10000+Systematic[[#This Row],[VariableIndex]]</f>
        <v>17040007</v>
      </c>
      <c r="H6602" s="134">
        <f>Systematic[[#This Row],[SampleVariableLabel]]+100*Systematic[[#This Row],[State]]</f>
        <v>17040407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17</v>
      </c>
      <c r="B6603" s="1">
        <f t="shared" si="310"/>
        <v>4</v>
      </c>
      <c r="C6603" s="1">
        <f>IF(Systematic[[#This Row],[VariableIndex]]&gt;1,C6602,IF(C6602+1=StepsPerSubsample,0,C6602+1))</f>
        <v>5</v>
      </c>
      <c r="D6603" s="1">
        <f t="shared" si="311"/>
        <v>1</v>
      </c>
      <c r="E6603" s="1" t="str">
        <f>INDEX(Protocol[Mark],MATCH(C6603,Protocol[Step],0))</f>
        <v>6M2</v>
      </c>
      <c r="F6603" s="151" t="str">
        <f>INDEX(Variables[Variable],MATCH(Systematic[[#This Row],[VariableIndex]],Variables[Index],0))</f>
        <v>O2 concentration</v>
      </c>
      <c r="G6603" s="134">
        <f>Systematic[[#This Row],[Sample]]*1000000+Systematic[[#This Row],[SubSample]]*10000+Systematic[[#This Row],[VariableIndex]]</f>
        <v>17040001</v>
      </c>
      <c r="H6603" s="134">
        <f>Systematic[[#This Row],[SampleVariableLabel]]+100*Systematic[[#This Row],[State]]</f>
        <v>17040501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17</v>
      </c>
      <c r="B6604" s="1">
        <f t="shared" si="310"/>
        <v>4</v>
      </c>
      <c r="C6604" s="1">
        <f>IF(Systematic[[#This Row],[VariableIndex]]&gt;1,C6603,IF(C6603+1=StepsPerSubsample,0,C6603+1))</f>
        <v>5</v>
      </c>
      <c r="D6604" s="1">
        <f t="shared" si="311"/>
        <v>2</v>
      </c>
      <c r="E6604" s="1" t="str">
        <f>INDEX(Protocol[Mark],MATCH(C6604,Protocol[Step],0))</f>
        <v>6M2</v>
      </c>
      <c r="F6604" s="151" t="str">
        <f>INDEX(Variables[Variable],MATCH(Systematic[[#This Row],[VariableIndex]],Variables[Index],0))</f>
        <v>O2 flux per volume</v>
      </c>
      <c r="G6604" s="134">
        <f>Systematic[[#This Row],[Sample]]*1000000+Systematic[[#This Row],[SubSample]]*10000+Systematic[[#This Row],[VariableIndex]]</f>
        <v>17040002</v>
      </c>
      <c r="H6604" s="134">
        <f>Systematic[[#This Row],[SampleVariableLabel]]+100*Systematic[[#This Row],[State]]</f>
        <v>17040502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17</v>
      </c>
      <c r="B6605" s="1">
        <f t="shared" si="310"/>
        <v>4</v>
      </c>
      <c r="C6605" s="1">
        <f>IF(Systematic[[#This Row],[VariableIndex]]&gt;1,C6604,IF(C6604+1=StepsPerSubsample,0,C6604+1))</f>
        <v>5</v>
      </c>
      <c r="D6605" s="1">
        <f t="shared" si="311"/>
        <v>3</v>
      </c>
      <c r="E6605" s="1" t="str">
        <f>INDEX(Protocol[Mark],MATCH(C6605,Protocol[Step],0))</f>
        <v>6M2</v>
      </c>
      <c r="F6605" s="151" t="str">
        <f>INDEX(Variables[Variable],MATCH(Systematic[[#This Row],[VariableIndex]],Variables[Index],0))</f>
        <v>Specific flux</v>
      </c>
      <c r="G6605" s="134">
        <f>Systematic[[#This Row],[Sample]]*1000000+Systematic[[#This Row],[SubSample]]*10000+Systematic[[#This Row],[VariableIndex]]</f>
        <v>17040003</v>
      </c>
      <c r="H6605" s="134">
        <f>Systematic[[#This Row],[SampleVariableLabel]]+100*Systematic[[#This Row],[State]]</f>
        <v>17040503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17</v>
      </c>
      <c r="B6606" s="1">
        <f t="shared" si="310"/>
        <v>4</v>
      </c>
      <c r="C6606" s="1">
        <f>IF(Systematic[[#This Row],[VariableIndex]]&gt;1,C6605,IF(C6605+1=StepsPerSubsample,0,C6605+1))</f>
        <v>5</v>
      </c>
      <c r="D6606" s="1">
        <f t="shared" si="311"/>
        <v>4</v>
      </c>
      <c r="E6606" s="1" t="str">
        <f>INDEX(Protocol[Mark],MATCH(C6606,Protocol[Step],0))</f>
        <v>6M2</v>
      </c>
      <c r="F6606" s="151" t="str">
        <f>INDEX(Variables[Variable],MATCH(Systematic[[#This Row],[VariableIndex]],Variables[Index],0))</f>
        <v>Flux control ratio</v>
      </c>
      <c r="G6606" s="134">
        <f>Systematic[[#This Row],[Sample]]*1000000+Systematic[[#This Row],[SubSample]]*10000+Systematic[[#This Row],[VariableIndex]]</f>
        <v>17040004</v>
      </c>
      <c r="H6606" s="134">
        <f>Systematic[[#This Row],[SampleVariableLabel]]+100*Systematic[[#This Row],[State]]</f>
        <v>17040504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17</v>
      </c>
      <c r="B6607" s="1">
        <f t="shared" si="310"/>
        <v>4</v>
      </c>
      <c r="C6607" s="1">
        <f>IF(Systematic[[#This Row],[VariableIndex]]&gt;1,C6606,IF(C6606+1=StepsPerSubsample,0,C6606+1))</f>
        <v>5</v>
      </c>
      <c r="D6607" s="1">
        <f t="shared" si="311"/>
        <v>5</v>
      </c>
      <c r="E6607" s="1" t="str">
        <f>INDEX(Protocol[Mark],MATCH(C6607,Protocol[Step],0))</f>
        <v>6M2</v>
      </c>
      <c r="F6607" s="151" t="str">
        <f>INDEX(Variables[Variable],MATCH(Systematic[[#This Row],[VariableIndex]],Variables[Index],0))</f>
        <v>Specific flux (mt)</v>
      </c>
      <c r="G6607" s="134">
        <f>Systematic[[#This Row],[Sample]]*1000000+Systematic[[#This Row],[SubSample]]*10000+Systematic[[#This Row],[VariableIndex]]</f>
        <v>17040005</v>
      </c>
      <c r="H6607" s="134">
        <f>Systematic[[#This Row],[SampleVariableLabel]]+100*Systematic[[#This Row],[State]]</f>
        <v>17040505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17</v>
      </c>
      <c r="B6608" s="1">
        <f t="shared" si="310"/>
        <v>4</v>
      </c>
      <c r="C6608" s="1">
        <f>IF(Systematic[[#This Row],[VariableIndex]]&gt;1,C6607,IF(C6607+1=StepsPerSubsample,0,C6607+1))</f>
        <v>5</v>
      </c>
      <c r="D6608" s="1">
        <f t="shared" si="311"/>
        <v>6</v>
      </c>
      <c r="E6608" s="1" t="str">
        <f>INDEX(Protocol[Mark],MATCH(C6608,Protocol[Step],0))</f>
        <v>6M2</v>
      </c>
      <c r="F6608" s="151" t="str">
        <f>INDEX(Variables[Variable],MATCH(Systematic[[#This Row],[VariableIndex]],Variables[Index],0))</f>
        <v>FCR (mt: ROX-corr.)</v>
      </c>
      <c r="G6608" s="134">
        <f>Systematic[[#This Row],[Sample]]*1000000+Systematic[[#This Row],[SubSample]]*10000+Systematic[[#This Row],[VariableIndex]]</f>
        <v>17040006</v>
      </c>
      <c r="H6608" s="134">
        <f>Systematic[[#This Row],[SampleVariableLabel]]+100*Systematic[[#This Row],[State]]</f>
        <v>17040506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17</v>
      </c>
      <c r="B6609" s="1">
        <f t="shared" si="310"/>
        <v>4</v>
      </c>
      <c r="C6609" s="1">
        <f>IF(Systematic[[#This Row],[VariableIndex]]&gt;1,C6608,IF(C6608+1=StepsPerSubsample,0,C6608+1))</f>
        <v>5</v>
      </c>
      <c r="D6609" s="1">
        <f t="shared" si="311"/>
        <v>7</v>
      </c>
      <c r="E6609" s="1" t="str">
        <f>INDEX(Protocol[Mark],MATCH(C6609,Protocol[Step],0))</f>
        <v>6M2</v>
      </c>
      <c r="F6609" s="151" t="str">
        <f>INDEX(Variables[Variable],MATCH(Systematic[[#This Row],[VariableIndex]],Variables[Index],0))</f>
        <v>FCR (mt: ROX-corr.)</v>
      </c>
      <c r="G6609" s="134">
        <f>Systematic[[#This Row],[Sample]]*1000000+Systematic[[#This Row],[SubSample]]*10000+Systematic[[#This Row],[VariableIndex]]</f>
        <v>17040007</v>
      </c>
      <c r="H6609" s="134">
        <f>Systematic[[#This Row],[SampleVariableLabel]]+100*Systematic[[#This Row],[State]]</f>
        <v>17040507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17</v>
      </c>
      <c r="B6610" s="1">
        <f t="shared" si="310"/>
        <v>4</v>
      </c>
      <c r="C6610" s="1">
        <f>IF(Systematic[[#This Row],[VariableIndex]]&gt;1,C6609,IF(C6609+1=StepsPerSubsample,0,C6609+1))</f>
        <v>6</v>
      </c>
      <c r="D6610" s="1">
        <f t="shared" si="311"/>
        <v>1</v>
      </c>
      <c r="E6610" s="1" t="str">
        <f>INDEX(Protocol[Mark],MATCH(C6610,Protocol[Step],0))</f>
        <v>7Rot</v>
      </c>
      <c r="F6610" s="151" t="str">
        <f>INDEX(Variables[Variable],MATCH(Systematic[[#This Row],[VariableIndex]],Variables[Index],0))</f>
        <v>O2 concentration</v>
      </c>
      <c r="G6610" s="134">
        <f>Systematic[[#This Row],[Sample]]*1000000+Systematic[[#This Row],[SubSample]]*10000+Systematic[[#This Row],[VariableIndex]]</f>
        <v>17040001</v>
      </c>
      <c r="H6610" s="134">
        <f>Systematic[[#This Row],[SampleVariableLabel]]+100*Systematic[[#This Row],[State]]</f>
        <v>17040601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17</v>
      </c>
      <c r="B6611" s="1">
        <f t="shared" si="310"/>
        <v>4</v>
      </c>
      <c r="C6611" s="1">
        <f>IF(Systematic[[#This Row],[VariableIndex]]&gt;1,C6610,IF(C6610+1=StepsPerSubsample,0,C6610+1))</f>
        <v>6</v>
      </c>
      <c r="D6611" s="1">
        <f t="shared" si="311"/>
        <v>2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O2 flux per volume</v>
      </c>
      <c r="G6611" s="134">
        <f>Systematic[[#This Row],[Sample]]*1000000+Systematic[[#This Row],[SubSample]]*10000+Systematic[[#This Row],[VariableIndex]]</f>
        <v>17040002</v>
      </c>
      <c r="H6611" s="134">
        <f>Systematic[[#This Row],[SampleVariableLabel]]+100*Systematic[[#This Row],[State]]</f>
        <v>17040602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17</v>
      </c>
      <c r="B6612" s="1">
        <f t="shared" si="310"/>
        <v>4</v>
      </c>
      <c r="C6612" s="1">
        <f>IF(Systematic[[#This Row],[VariableIndex]]&gt;1,C6611,IF(C6611+1=StepsPerSubsample,0,C6611+1))</f>
        <v>6</v>
      </c>
      <c r="D6612" s="1">
        <f t="shared" si="311"/>
        <v>3</v>
      </c>
      <c r="E6612" s="1" t="str">
        <f>INDEX(Protocol[Mark],MATCH(C6612,Protocol[Step],0))</f>
        <v>7Rot</v>
      </c>
      <c r="F6612" s="151" t="str">
        <f>INDEX(Variables[Variable],MATCH(Systematic[[#This Row],[VariableIndex]],Variables[Index],0))</f>
        <v>Specific flux</v>
      </c>
      <c r="G6612" s="134">
        <f>Systematic[[#This Row],[Sample]]*1000000+Systematic[[#This Row],[SubSample]]*10000+Systematic[[#This Row],[VariableIndex]]</f>
        <v>17040003</v>
      </c>
      <c r="H6612" s="134">
        <f>Systematic[[#This Row],[SampleVariableLabel]]+100*Systematic[[#This Row],[State]]</f>
        <v>17040603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17</v>
      </c>
      <c r="B6613" s="1">
        <f t="shared" si="310"/>
        <v>4</v>
      </c>
      <c r="C6613" s="1">
        <f>IF(Systematic[[#This Row],[VariableIndex]]&gt;1,C6612,IF(C6612+1=StepsPerSubsample,0,C6612+1))</f>
        <v>6</v>
      </c>
      <c r="D6613" s="1">
        <f t="shared" si="311"/>
        <v>4</v>
      </c>
      <c r="E6613" s="1" t="str">
        <f>INDEX(Protocol[Mark],MATCH(C6613,Protocol[Step],0))</f>
        <v>7Rot</v>
      </c>
      <c r="F6613" s="151" t="str">
        <f>INDEX(Variables[Variable],MATCH(Systematic[[#This Row],[VariableIndex]],Variables[Index],0))</f>
        <v>Flux control ratio</v>
      </c>
      <c r="G6613" s="134">
        <f>Systematic[[#This Row],[Sample]]*1000000+Systematic[[#This Row],[SubSample]]*10000+Systematic[[#This Row],[VariableIndex]]</f>
        <v>17040004</v>
      </c>
      <c r="H6613" s="134">
        <f>Systematic[[#This Row],[SampleVariableLabel]]+100*Systematic[[#This Row],[State]]</f>
        <v>17040604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17</v>
      </c>
      <c r="B6614" s="1">
        <f t="shared" si="310"/>
        <v>4</v>
      </c>
      <c r="C6614" s="1">
        <f>IF(Systematic[[#This Row],[VariableIndex]]&gt;1,C6613,IF(C6613+1=StepsPerSubsample,0,C6613+1))</f>
        <v>6</v>
      </c>
      <c r="D6614" s="1">
        <f t="shared" si="311"/>
        <v>5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Specific flux (mt)</v>
      </c>
      <c r="G6614" s="134">
        <f>Systematic[[#This Row],[Sample]]*1000000+Systematic[[#This Row],[SubSample]]*10000+Systematic[[#This Row],[VariableIndex]]</f>
        <v>17040005</v>
      </c>
      <c r="H6614" s="134">
        <f>Systematic[[#This Row],[SampleVariableLabel]]+100*Systematic[[#This Row],[State]]</f>
        <v>17040605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17</v>
      </c>
      <c r="B6615" s="1">
        <f t="shared" si="310"/>
        <v>4</v>
      </c>
      <c r="C6615" s="1">
        <f>IF(Systematic[[#This Row],[VariableIndex]]&gt;1,C6614,IF(C6614+1=StepsPerSubsample,0,C6614+1))</f>
        <v>6</v>
      </c>
      <c r="D6615" s="1">
        <f t="shared" si="311"/>
        <v>6</v>
      </c>
      <c r="E6615" s="1" t="str">
        <f>INDEX(Protocol[Mark],MATCH(C6615,Protocol[Step],0))</f>
        <v>7Rot</v>
      </c>
      <c r="F6615" s="151" t="str">
        <f>INDEX(Variables[Variable],MATCH(Systematic[[#This Row],[VariableIndex]],Variables[Index],0))</f>
        <v>FCR (mt: ROX-corr.)</v>
      </c>
      <c r="G6615" s="134">
        <f>Systematic[[#This Row],[Sample]]*1000000+Systematic[[#This Row],[SubSample]]*10000+Systematic[[#This Row],[VariableIndex]]</f>
        <v>17040006</v>
      </c>
      <c r="H6615" s="134">
        <f>Systematic[[#This Row],[SampleVariableLabel]]+100*Systematic[[#This Row],[State]]</f>
        <v>17040606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17</v>
      </c>
      <c r="B6616" s="1">
        <f t="shared" si="310"/>
        <v>4</v>
      </c>
      <c r="C6616" s="1">
        <f>IF(Systematic[[#This Row],[VariableIndex]]&gt;1,C6615,IF(C6615+1=StepsPerSubsample,0,C6615+1))</f>
        <v>6</v>
      </c>
      <c r="D6616" s="1">
        <f t="shared" si="311"/>
        <v>7</v>
      </c>
      <c r="E6616" s="1" t="str">
        <f>INDEX(Protocol[Mark],MATCH(C6616,Protocol[Step],0))</f>
        <v>7Rot</v>
      </c>
      <c r="F6616" s="151" t="str">
        <f>INDEX(Variables[Variable],MATCH(Systematic[[#This Row],[VariableIndex]],Variables[Index],0))</f>
        <v>FCR (mt: ROX-corr.)</v>
      </c>
      <c r="G6616" s="134">
        <f>Systematic[[#This Row],[Sample]]*1000000+Systematic[[#This Row],[SubSample]]*10000+Systematic[[#This Row],[VariableIndex]]</f>
        <v>17040007</v>
      </c>
      <c r="H6616" s="134">
        <f>Systematic[[#This Row],[SampleVariableLabel]]+100*Systematic[[#This Row],[State]]</f>
        <v>17040607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17</v>
      </c>
      <c r="B6617" s="1">
        <f t="shared" si="310"/>
        <v>4</v>
      </c>
      <c r="C6617" s="1">
        <f>IF(Systematic[[#This Row],[VariableIndex]]&gt;1,C6616,IF(C6616+1=StepsPerSubsample,0,C6616+1))</f>
        <v>7</v>
      </c>
      <c r="D6617" s="1">
        <f t="shared" si="311"/>
        <v>1</v>
      </c>
      <c r="E6617" s="1" t="str">
        <f>INDEX(Protocol[Mark],MATCH(C6617,Protocol[Step],0))</f>
        <v>8S</v>
      </c>
      <c r="F6617" s="151" t="str">
        <f>INDEX(Variables[Variable],MATCH(Systematic[[#This Row],[VariableIndex]],Variables[Index],0))</f>
        <v>O2 concentration</v>
      </c>
      <c r="G6617" s="134">
        <f>Systematic[[#This Row],[Sample]]*1000000+Systematic[[#This Row],[SubSample]]*10000+Systematic[[#This Row],[VariableIndex]]</f>
        <v>17040001</v>
      </c>
      <c r="H6617" s="134">
        <f>Systematic[[#This Row],[SampleVariableLabel]]+100*Systematic[[#This Row],[State]]</f>
        <v>17040701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17</v>
      </c>
      <c r="B6618" s="1">
        <f t="shared" si="310"/>
        <v>4</v>
      </c>
      <c r="C6618" s="1">
        <f>IF(Systematic[[#This Row],[VariableIndex]]&gt;1,C6617,IF(C6617+1=StepsPerSubsample,0,C6617+1))</f>
        <v>7</v>
      </c>
      <c r="D6618" s="1">
        <f t="shared" si="311"/>
        <v>2</v>
      </c>
      <c r="E6618" s="1" t="str">
        <f>INDEX(Protocol[Mark],MATCH(C6618,Protocol[Step],0))</f>
        <v>8S</v>
      </c>
      <c r="F6618" s="151" t="str">
        <f>INDEX(Variables[Variable],MATCH(Systematic[[#This Row],[VariableIndex]],Variables[Index],0))</f>
        <v>O2 flux per volume</v>
      </c>
      <c r="G6618" s="134">
        <f>Systematic[[#This Row],[Sample]]*1000000+Systematic[[#This Row],[SubSample]]*10000+Systematic[[#This Row],[VariableIndex]]</f>
        <v>17040002</v>
      </c>
      <c r="H6618" s="134">
        <f>Systematic[[#This Row],[SampleVariableLabel]]+100*Systematic[[#This Row],[State]]</f>
        <v>17040702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17</v>
      </c>
      <c r="B6619" s="1">
        <f t="shared" si="310"/>
        <v>4</v>
      </c>
      <c r="C6619" s="1">
        <f>IF(Systematic[[#This Row],[VariableIndex]]&gt;1,C6618,IF(C6618+1=StepsPerSubsample,0,C6618+1))</f>
        <v>7</v>
      </c>
      <c r="D6619" s="1">
        <f t="shared" si="311"/>
        <v>3</v>
      </c>
      <c r="E6619" s="1" t="str">
        <f>INDEX(Protocol[Mark],MATCH(C6619,Protocol[Step],0))</f>
        <v>8S</v>
      </c>
      <c r="F6619" s="151" t="str">
        <f>INDEX(Variables[Variable],MATCH(Systematic[[#This Row],[VariableIndex]],Variables[Index],0))</f>
        <v>Specific flux</v>
      </c>
      <c r="G6619" s="134">
        <f>Systematic[[#This Row],[Sample]]*1000000+Systematic[[#This Row],[SubSample]]*10000+Systematic[[#This Row],[VariableIndex]]</f>
        <v>17040003</v>
      </c>
      <c r="H6619" s="134">
        <f>Systematic[[#This Row],[SampleVariableLabel]]+100*Systematic[[#This Row],[State]]</f>
        <v>17040703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17</v>
      </c>
      <c r="B6620" s="1">
        <f t="shared" si="310"/>
        <v>4</v>
      </c>
      <c r="C6620" s="1">
        <f>IF(Systematic[[#This Row],[VariableIndex]]&gt;1,C6619,IF(C6619+1=StepsPerSubsample,0,C6619+1))</f>
        <v>7</v>
      </c>
      <c r="D6620" s="1">
        <f t="shared" si="311"/>
        <v>4</v>
      </c>
      <c r="E6620" s="1" t="str">
        <f>INDEX(Protocol[Mark],MATCH(C6620,Protocol[Step],0))</f>
        <v>8S</v>
      </c>
      <c r="F6620" s="151" t="str">
        <f>INDEX(Variables[Variable],MATCH(Systematic[[#This Row],[VariableIndex]],Variables[Index],0))</f>
        <v>Flux control ratio</v>
      </c>
      <c r="G6620" s="134">
        <f>Systematic[[#This Row],[Sample]]*1000000+Systematic[[#This Row],[SubSample]]*10000+Systematic[[#This Row],[VariableIndex]]</f>
        <v>17040004</v>
      </c>
      <c r="H6620" s="134">
        <f>Systematic[[#This Row],[SampleVariableLabel]]+100*Systematic[[#This Row],[State]]</f>
        <v>17040704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17</v>
      </c>
      <c r="B6621" s="1">
        <f t="shared" si="310"/>
        <v>4</v>
      </c>
      <c r="C6621" s="1">
        <f>IF(Systematic[[#This Row],[VariableIndex]]&gt;1,C6620,IF(C6620+1=StepsPerSubsample,0,C6620+1))</f>
        <v>7</v>
      </c>
      <c r="D6621" s="1">
        <f t="shared" si="311"/>
        <v>5</v>
      </c>
      <c r="E6621" s="1" t="str">
        <f>INDEX(Protocol[Mark],MATCH(C6621,Protocol[Step],0))</f>
        <v>8S</v>
      </c>
      <c r="F6621" s="151" t="str">
        <f>INDEX(Variables[Variable],MATCH(Systematic[[#This Row],[VariableIndex]],Variables[Index],0))</f>
        <v>Specific flux (mt)</v>
      </c>
      <c r="G6621" s="134">
        <f>Systematic[[#This Row],[Sample]]*1000000+Systematic[[#This Row],[SubSample]]*10000+Systematic[[#This Row],[VariableIndex]]</f>
        <v>17040005</v>
      </c>
      <c r="H6621" s="134">
        <f>Systematic[[#This Row],[SampleVariableLabel]]+100*Systematic[[#This Row],[State]]</f>
        <v>17040705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17</v>
      </c>
      <c r="B6622" s="1">
        <f t="shared" si="310"/>
        <v>4</v>
      </c>
      <c r="C6622" s="1">
        <f>IF(Systematic[[#This Row],[VariableIndex]]&gt;1,C6621,IF(C6621+1=StepsPerSubsample,0,C6621+1))</f>
        <v>7</v>
      </c>
      <c r="D6622" s="1">
        <f t="shared" si="311"/>
        <v>6</v>
      </c>
      <c r="E6622" s="1" t="str">
        <f>INDEX(Protocol[Mark],MATCH(C6622,Protocol[Step],0))</f>
        <v>8S</v>
      </c>
      <c r="F6622" s="151" t="str">
        <f>INDEX(Variables[Variable],MATCH(Systematic[[#This Row],[VariableIndex]],Variables[Index],0))</f>
        <v>FCR (mt: ROX-corr.)</v>
      </c>
      <c r="G6622" s="134">
        <f>Systematic[[#This Row],[Sample]]*1000000+Systematic[[#This Row],[SubSample]]*10000+Systematic[[#This Row],[VariableIndex]]</f>
        <v>17040006</v>
      </c>
      <c r="H6622" s="134">
        <f>Systematic[[#This Row],[SampleVariableLabel]]+100*Systematic[[#This Row],[State]]</f>
        <v>17040706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17</v>
      </c>
      <c r="B6623" s="1">
        <f t="shared" si="310"/>
        <v>4</v>
      </c>
      <c r="C6623" s="1">
        <f>IF(Systematic[[#This Row],[VariableIndex]]&gt;1,C6622,IF(C6622+1=StepsPerSubsample,0,C6622+1))</f>
        <v>7</v>
      </c>
      <c r="D6623" s="1">
        <f t="shared" si="311"/>
        <v>7</v>
      </c>
      <c r="E6623" s="1" t="str">
        <f>INDEX(Protocol[Mark],MATCH(C6623,Protocol[Step],0))</f>
        <v>8S</v>
      </c>
      <c r="F6623" s="151" t="str">
        <f>INDEX(Variables[Variable],MATCH(Systematic[[#This Row],[VariableIndex]],Variables[Index],0))</f>
        <v>FCR (mt: ROX-corr.)</v>
      </c>
      <c r="G6623" s="134">
        <f>Systematic[[#This Row],[Sample]]*1000000+Systematic[[#This Row],[SubSample]]*10000+Systematic[[#This Row],[VariableIndex]]</f>
        <v>17040007</v>
      </c>
      <c r="H6623" s="134">
        <f>Systematic[[#This Row],[SampleVariableLabel]]+100*Systematic[[#This Row],[State]]</f>
        <v>17040707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17</v>
      </c>
      <c r="B6624" s="1">
        <f t="shared" si="310"/>
        <v>4</v>
      </c>
      <c r="C6624" s="1">
        <f>IF(Systematic[[#This Row],[VariableIndex]]&gt;1,C6623,IF(C6623+1=StepsPerSubsample,0,C6623+1))</f>
        <v>8</v>
      </c>
      <c r="D6624" s="1">
        <f t="shared" si="311"/>
        <v>1</v>
      </c>
      <c r="E6624" s="1" t="str">
        <f>INDEX(Protocol[Mark],MATCH(C6624,Protocol[Step],0))</f>
        <v>9Dig</v>
      </c>
      <c r="F6624" s="151" t="str">
        <f>INDEX(Variables[Variable],MATCH(Systematic[[#This Row],[VariableIndex]],Variables[Index],0))</f>
        <v>O2 concentration</v>
      </c>
      <c r="G6624" s="134">
        <f>Systematic[[#This Row],[Sample]]*1000000+Systematic[[#This Row],[SubSample]]*10000+Systematic[[#This Row],[VariableIndex]]</f>
        <v>17040001</v>
      </c>
      <c r="H6624" s="134">
        <f>Systematic[[#This Row],[SampleVariableLabel]]+100*Systematic[[#This Row],[State]]</f>
        <v>17040801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17</v>
      </c>
      <c r="B6625" s="1">
        <f t="shared" si="310"/>
        <v>4</v>
      </c>
      <c r="C6625" s="1">
        <f>IF(Systematic[[#This Row],[VariableIndex]]&gt;1,C6624,IF(C6624+1=StepsPerSubsample,0,C6624+1))</f>
        <v>8</v>
      </c>
      <c r="D6625" s="1">
        <f t="shared" si="311"/>
        <v>2</v>
      </c>
      <c r="E6625" s="1" t="str">
        <f>INDEX(Protocol[Mark],MATCH(C6625,Protocol[Step],0))</f>
        <v>9Dig</v>
      </c>
      <c r="F6625" s="151" t="str">
        <f>INDEX(Variables[Variable],MATCH(Systematic[[#This Row],[VariableIndex]],Variables[Index],0))</f>
        <v>O2 flux per volume</v>
      </c>
      <c r="G6625" s="134">
        <f>Systematic[[#This Row],[Sample]]*1000000+Systematic[[#This Row],[SubSample]]*10000+Systematic[[#This Row],[VariableIndex]]</f>
        <v>17040002</v>
      </c>
      <c r="H6625" s="134">
        <f>Systematic[[#This Row],[SampleVariableLabel]]+100*Systematic[[#This Row],[State]]</f>
        <v>17040802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17</v>
      </c>
      <c r="B6626" s="1">
        <f t="shared" si="310"/>
        <v>4</v>
      </c>
      <c r="C6626" s="1">
        <f>IF(Systematic[[#This Row],[VariableIndex]]&gt;1,C6625,IF(C6625+1=StepsPerSubsample,0,C6625+1))</f>
        <v>8</v>
      </c>
      <c r="D6626" s="1">
        <f t="shared" si="311"/>
        <v>3</v>
      </c>
      <c r="E6626" s="1" t="str">
        <f>INDEX(Protocol[Mark],MATCH(C6626,Protocol[Step],0))</f>
        <v>9Dig</v>
      </c>
      <c r="F6626" s="151" t="str">
        <f>INDEX(Variables[Variable],MATCH(Systematic[[#This Row],[VariableIndex]],Variables[Index],0))</f>
        <v>Specific flux</v>
      </c>
      <c r="G6626" s="134">
        <f>Systematic[[#This Row],[Sample]]*1000000+Systematic[[#This Row],[SubSample]]*10000+Systematic[[#This Row],[VariableIndex]]</f>
        <v>17040003</v>
      </c>
      <c r="H6626" s="134">
        <f>Systematic[[#This Row],[SampleVariableLabel]]+100*Systematic[[#This Row],[State]]</f>
        <v>17040803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17</v>
      </c>
      <c r="B6627" s="1">
        <f t="shared" si="310"/>
        <v>4</v>
      </c>
      <c r="C6627" s="1">
        <f>IF(Systematic[[#This Row],[VariableIndex]]&gt;1,C6626,IF(C6626+1=StepsPerSubsample,0,C6626+1))</f>
        <v>8</v>
      </c>
      <c r="D6627" s="1">
        <f t="shared" si="311"/>
        <v>4</v>
      </c>
      <c r="E6627" s="1" t="str">
        <f>INDEX(Protocol[Mark],MATCH(C6627,Protocol[Step],0))</f>
        <v>9Dig</v>
      </c>
      <c r="F6627" s="151" t="str">
        <f>INDEX(Variables[Variable],MATCH(Systematic[[#This Row],[VariableIndex]],Variables[Index],0))</f>
        <v>Flux control ratio</v>
      </c>
      <c r="G6627" s="134">
        <f>Systematic[[#This Row],[Sample]]*1000000+Systematic[[#This Row],[SubSample]]*10000+Systematic[[#This Row],[VariableIndex]]</f>
        <v>17040004</v>
      </c>
      <c r="H6627" s="134">
        <f>Systematic[[#This Row],[SampleVariableLabel]]+100*Systematic[[#This Row],[State]]</f>
        <v>17040804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17</v>
      </c>
      <c r="B6628" s="1">
        <f t="shared" si="310"/>
        <v>4</v>
      </c>
      <c r="C6628" s="1">
        <f>IF(Systematic[[#This Row],[VariableIndex]]&gt;1,C6627,IF(C6627+1=StepsPerSubsample,0,C6627+1))</f>
        <v>8</v>
      </c>
      <c r="D6628" s="1">
        <f t="shared" si="311"/>
        <v>5</v>
      </c>
      <c r="E6628" s="1" t="str">
        <f>INDEX(Protocol[Mark],MATCH(C6628,Protocol[Step],0))</f>
        <v>9Dig</v>
      </c>
      <c r="F6628" s="151" t="str">
        <f>INDEX(Variables[Variable],MATCH(Systematic[[#This Row],[VariableIndex]],Variables[Index],0))</f>
        <v>Specific flux (mt)</v>
      </c>
      <c r="G6628" s="134">
        <f>Systematic[[#This Row],[Sample]]*1000000+Systematic[[#This Row],[SubSample]]*10000+Systematic[[#This Row],[VariableIndex]]</f>
        <v>17040005</v>
      </c>
      <c r="H6628" s="134">
        <f>Systematic[[#This Row],[SampleVariableLabel]]+100*Systematic[[#This Row],[State]]</f>
        <v>17040805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17</v>
      </c>
      <c r="B6629" s="1">
        <f t="shared" si="310"/>
        <v>4</v>
      </c>
      <c r="C6629" s="1">
        <f>IF(Systematic[[#This Row],[VariableIndex]]&gt;1,C6628,IF(C6628+1=StepsPerSubsample,0,C6628+1))</f>
        <v>8</v>
      </c>
      <c r="D6629" s="1">
        <f t="shared" si="311"/>
        <v>6</v>
      </c>
      <c r="E6629" s="1" t="str">
        <f>INDEX(Protocol[Mark],MATCH(C6629,Protocol[Step],0))</f>
        <v>9Dig</v>
      </c>
      <c r="F6629" s="151" t="str">
        <f>INDEX(Variables[Variable],MATCH(Systematic[[#This Row],[VariableIndex]],Variables[Index],0))</f>
        <v>FCR (mt: ROX-corr.)</v>
      </c>
      <c r="G6629" s="134">
        <f>Systematic[[#This Row],[Sample]]*1000000+Systematic[[#This Row],[SubSample]]*10000+Systematic[[#This Row],[VariableIndex]]</f>
        <v>17040006</v>
      </c>
      <c r="H6629" s="134">
        <f>Systematic[[#This Row],[SampleVariableLabel]]+100*Systematic[[#This Row],[State]]</f>
        <v>17040806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17</v>
      </c>
      <c r="B6630" s="1">
        <f t="shared" si="310"/>
        <v>4</v>
      </c>
      <c r="C6630" s="1">
        <f>IF(Systematic[[#This Row],[VariableIndex]]&gt;1,C6629,IF(C6629+1=StepsPerSubsample,0,C6629+1))</f>
        <v>8</v>
      </c>
      <c r="D6630" s="1">
        <f t="shared" si="311"/>
        <v>7</v>
      </c>
      <c r="E6630" s="1" t="str">
        <f>INDEX(Protocol[Mark],MATCH(C6630,Protocol[Step],0))</f>
        <v>9Dig</v>
      </c>
      <c r="F6630" s="151" t="str">
        <f>INDEX(Variables[Variable],MATCH(Systematic[[#This Row],[VariableIndex]],Variables[Index],0))</f>
        <v>FCR (mt: ROX-corr.)</v>
      </c>
      <c r="G6630" s="134">
        <f>Systematic[[#This Row],[Sample]]*1000000+Systematic[[#This Row],[SubSample]]*10000+Systematic[[#This Row],[VariableIndex]]</f>
        <v>17040007</v>
      </c>
      <c r="H6630" s="134">
        <f>Systematic[[#This Row],[SampleVariableLabel]]+100*Systematic[[#This Row],[State]]</f>
        <v>17040807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17</v>
      </c>
      <c r="B6631" s="1">
        <f t="shared" si="310"/>
        <v>4</v>
      </c>
      <c r="C6631" s="1">
        <f>IF(Systematic[[#This Row],[VariableIndex]]&gt;1,C6630,IF(C6630+1=StepsPerSubsample,0,C6630+1))</f>
        <v>9</v>
      </c>
      <c r="D6631" s="1">
        <f t="shared" si="311"/>
        <v>1</v>
      </c>
      <c r="E6631" s="1" t="str">
        <f>INDEX(Protocol[Mark],MATCH(C6631,Protocol[Step],0))</f>
        <v>9U</v>
      </c>
      <c r="F6631" s="151" t="str">
        <f>INDEX(Variables[Variable],MATCH(Systematic[[#This Row],[VariableIndex]],Variables[Index],0))</f>
        <v>O2 concentration</v>
      </c>
      <c r="G6631" s="134">
        <f>Systematic[[#This Row],[Sample]]*1000000+Systematic[[#This Row],[SubSample]]*10000+Systematic[[#This Row],[VariableIndex]]</f>
        <v>17040001</v>
      </c>
      <c r="H6631" s="134">
        <f>Systematic[[#This Row],[SampleVariableLabel]]+100*Systematic[[#This Row],[State]]</f>
        <v>17040901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17</v>
      </c>
      <c r="B6632" s="1">
        <f t="shared" si="310"/>
        <v>4</v>
      </c>
      <c r="C6632" s="1">
        <f>IF(Systematic[[#This Row],[VariableIndex]]&gt;1,C6631,IF(C6631+1=StepsPerSubsample,0,C6631+1))</f>
        <v>9</v>
      </c>
      <c r="D6632" s="1">
        <f t="shared" si="311"/>
        <v>2</v>
      </c>
      <c r="E6632" s="1" t="str">
        <f>INDEX(Protocol[Mark],MATCH(C6632,Protocol[Step],0))</f>
        <v>9U</v>
      </c>
      <c r="F6632" s="151" t="str">
        <f>INDEX(Variables[Variable],MATCH(Systematic[[#This Row],[VariableIndex]],Variables[Index],0))</f>
        <v>O2 flux per volume</v>
      </c>
      <c r="G6632" s="134">
        <f>Systematic[[#This Row],[Sample]]*1000000+Systematic[[#This Row],[SubSample]]*10000+Systematic[[#This Row],[VariableIndex]]</f>
        <v>17040002</v>
      </c>
      <c r="H6632" s="134">
        <f>Systematic[[#This Row],[SampleVariableLabel]]+100*Systematic[[#This Row],[State]]</f>
        <v>17040902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17</v>
      </c>
      <c r="B6633" s="1">
        <f t="shared" ref="B6633:B6696" si="313">IF(OR(C6633&gt;0,D6633&gt;1),B6632,IF(B6632=SubsamplesPerSample,1,B6632+1))</f>
        <v>4</v>
      </c>
      <c r="C6633" s="1">
        <f>IF(Systematic[[#This Row],[VariableIndex]]&gt;1,C6632,IF(C6632+1=StepsPerSubsample,0,C6632+1))</f>
        <v>9</v>
      </c>
      <c r="D6633" s="1">
        <f t="shared" si="311"/>
        <v>3</v>
      </c>
      <c r="E6633" s="1" t="str">
        <f>INDEX(Protocol[Mark],MATCH(C6633,Protocol[Step],0))</f>
        <v>9U</v>
      </c>
      <c r="F6633" s="151" t="str">
        <f>INDEX(Variables[Variable],MATCH(Systematic[[#This Row],[VariableIndex]],Variables[Index],0))</f>
        <v>Specific flux</v>
      </c>
      <c r="G6633" s="134">
        <f>Systematic[[#This Row],[Sample]]*1000000+Systematic[[#This Row],[SubSample]]*10000+Systematic[[#This Row],[VariableIndex]]</f>
        <v>17040003</v>
      </c>
      <c r="H6633" s="134">
        <f>Systematic[[#This Row],[SampleVariableLabel]]+100*Systematic[[#This Row],[State]]</f>
        <v>17040903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17</v>
      </c>
      <c r="B6634" s="1">
        <f t="shared" si="313"/>
        <v>4</v>
      </c>
      <c r="C6634" s="1">
        <f>IF(Systematic[[#This Row],[VariableIndex]]&gt;1,C6633,IF(C6633+1=StepsPerSubsample,0,C6633+1))</f>
        <v>9</v>
      </c>
      <c r="D6634" s="1">
        <f t="shared" si="311"/>
        <v>4</v>
      </c>
      <c r="E6634" s="1" t="str">
        <f>INDEX(Protocol[Mark],MATCH(C6634,Protocol[Step],0))</f>
        <v>9U</v>
      </c>
      <c r="F6634" s="151" t="str">
        <f>INDEX(Variables[Variable],MATCH(Systematic[[#This Row],[VariableIndex]],Variables[Index],0))</f>
        <v>Flux control ratio</v>
      </c>
      <c r="G6634" s="134">
        <f>Systematic[[#This Row],[Sample]]*1000000+Systematic[[#This Row],[SubSample]]*10000+Systematic[[#This Row],[VariableIndex]]</f>
        <v>17040004</v>
      </c>
      <c r="H6634" s="134">
        <f>Systematic[[#This Row],[SampleVariableLabel]]+100*Systematic[[#This Row],[State]]</f>
        <v>17040904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17</v>
      </c>
      <c r="B6635" s="1">
        <f t="shared" si="313"/>
        <v>4</v>
      </c>
      <c r="C6635" s="1">
        <f>IF(Systematic[[#This Row],[VariableIndex]]&gt;1,C6634,IF(C6634+1=StepsPerSubsample,0,C6634+1))</f>
        <v>9</v>
      </c>
      <c r="D6635" s="1">
        <f t="shared" si="311"/>
        <v>5</v>
      </c>
      <c r="E6635" s="1" t="str">
        <f>INDEX(Protocol[Mark],MATCH(C6635,Protocol[Step],0))</f>
        <v>9U</v>
      </c>
      <c r="F6635" s="151" t="str">
        <f>INDEX(Variables[Variable],MATCH(Systematic[[#This Row],[VariableIndex]],Variables[Index],0))</f>
        <v>Specific flux (mt)</v>
      </c>
      <c r="G6635" s="134">
        <f>Systematic[[#This Row],[Sample]]*1000000+Systematic[[#This Row],[SubSample]]*10000+Systematic[[#This Row],[VariableIndex]]</f>
        <v>17040005</v>
      </c>
      <c r="H6635" s="134">
        <f>Systematic[[#This Row],[SampleVariableLabel]]+100*Systematic[[#This Row],[State]]</f>
        <v>17040905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17</v>
      </c>
      <c r="B6636" s="1">
        <f t="shared" si="313"/>
        <v>4</v>
      </c>
      <c r="C6636" s="1">
        <f>IF(Systematic[[#This Row],[VariableIndex]]&gt;1,C6635,IF(C6635+1=StepsPerSubsample,0,C6635+1))</f>
        <v>9</v>
      </c>
      <c r="D6636" s="1">
        <f t="shared" si="311"/>
        <v>6</v>
      </c>
      <c r="E6636" s="1" t="str">
        <f>INDEX(Protocol[Mark],MATCH(C6636,Protocol[Step],0))</f>
        <v>9U</v>
      </c>
      <c r="F6636" s="151" t="str">
        <f>INDEX(Variables[Variable],MATCH(Systematic[[#This Row],[VariableIndex]],Variables[Index],0))</f>
        <v>FCR (mt: ROX-corr.)</v>
      </c>
      <c r="G6636" s="134">
        <f>Systematic[[#This Row],[Sample]]*1000000+Systematic[[#This Row],[SubSample]]*10000+Systematic[[#This Row],[VariableIndex]]</f>
        <v>17040006</v>
      </c>
      <c r="H6636" s="134">
        <f>Systematic[[#This Row],[SampleVariableLabel]]+100*Systematic[[#This Row],[State]]</f>
        <v>17040906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17</v>
      </c>
      <c r="B6637" s="1">
        <f t="shared" si="313"/>
        <v>4</v>
      </c>
      <c r="C6637" s="1">
        <f>IF(Systematic[[#This Row],[VariableIndex]]&gt;1,C6636,IF(C6636+1=StepsPerSubsample,0,C6636+1))</f>
        <v>9</v>
      </c>
      <c r="D6637" s="1">
        <f t="shared" si="311"/>
        <v>7</v>
      </c>
      <c r="E6637" s="1" t="str">
        <f>INDEX(Protocol[Mark],MATCH(C6637,Protocol[Step],0))</f>
        <v>9U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17040007</v>
      </c>
      <c r="H6637" s="134">
        <f>Systematic[[#This Row],[SampleVariableLabel]]+100*Systematic[[#This Row],[State]]</f>
        <v>17040907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17</v>
      </c>
      <c r="B6638" s="1">
        <f t="shared" si="313"/>
        <v>4</v>
      </c>
      <c r="C6638" s="1">
        <f>IF(Systematic[[#This Row],[VariableIndex]]&gt;1,C6637,IF(C6637+1=StepsPerSubsample,0,C6637+1))</f>
        <v>10</v>
      </c>
      <c r="D6638" s="1">
        <f t="shared" si="311"/>
        <v>1</v>
      </c>
      <c r="E6638" s="1" t="str">
        <f>INDEX(Protocol[Mark],MATCH(C6638,Protocol[Step],0))</f>
        <v>9c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17040001</v>
      </c>
      <c r="H6638" s="134">
        <f>Systematic[[#This Row],[SampleVariableLabel]]+100*Systematic[[#This Row],[State]]</f>
        <v>17041001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17</v>
      </c>
      <c r="B6639" s="1">
        <f t="shared" si="313"/>
        <v>4</v>
      </c>
      <c r="C6639" s="1">
        <f>IF(Systematic[[#This Row],[VariableIndex]]&gt;1,C6638,IF(C6638+1=StepsPerSubsample,0,C6638+1))</f>
        <v>10</v>
      </c>
      <c r="D6639" s="1">
        <f t="shared" si="311"/>
        <v>2</v>
      </c>
      <c r="E6639" s="1" t="str">
        <f>INDEX(Protocol[Mark],MATCH(C6639,Protocol[Step],0))</f>
        <v>9c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17040002</v>
      </c>
      <c r="H6639" s="134">
        <f>Systematic[[#This Row],[SampleVariableLabel]]+100*Systematic[[#This Row],[State]]</f>
        <v>17041002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17</v>
      </c>
      <c r="B6640" s="1">
        <f t="shared" si="313"/>
        <v>4</v>
      </c>
      <c r="C6640" s="1">
        <f>IF(Systematic[[#This Row],[VariableIndex]]&gt;1,C6639,IF(C6639+1=StepsPerSubsample,0,C6639+1))</f>
        <v>10</v>
      </c>
      <c r="D6640" s="1">
        <f t="shared" si="311"/>
        <v>3</v>
      </c>
      <c r="E6640" s="1" t="str">
        <f>INDEX(Protocol[Mark],MATCH(C6640,Protocol[Step],0))</f>
        <v>9c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17040003</v>
      </c>
      <c r="H6640" s="134">
        <f>Systematic[[#This Row],[SampleVariableLabel]]+100*Systematic[[#This Row],[State]]</f>
        <v>17041003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17</v>
      </c>
      <c r="B6641" s="1">
        <f t="shared" si="313"/>
        <v>4</v>
      </c>
      <c r="C6641" s="1">
        <f>IF(Systematic[[#This Row],[VariableIndex]]&gt;1,C6640,IF(C6640+1=StepsPerSubsample,0,C6640+1))</f>
        <v>10</v>
      </c>
      <c r="D6641" s="1">
        <f t="shared" si="311"/>
        <v>4</v>
      </c>
      <c r="E6641" s="1" t="str">
        <f>INDEX(Protocol[Mark],MATCH(C6641,Protocol[Step],0))</f>
        <v>9c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17040004</v>
      </c>
      <c r="H6641" s="134">
        <f>Systematic[[#This Row],[SampleVariableLabel]]+100*Systematic[[#This Row],[State]]</f>
        <v>17041004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17</v>
      </c>
      <c r="B6642" s="1">
        <f t="shared" si="313"/>
        <v>4</v>
      </c>
      <c r="C6642" s="1">
        <f>IF(Systematic[[#This Row],[VariableIndex]]&gt;1,C6641,IF(C6641+1=StepsPerSubsample,0,C6641+1))</f>
        <v>10</v>
      </c>
      <c r="D6642" s="1">
        <f t="shared" si="311"/>
        <v>5</v>
      </c>
      <c r="E6642" s="1" t="str">
        <f>INDEX(Protocol[Mark],MATCH(C6642,Protocol[Step],0))</f>
        <v>9c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17040005</v>
      </c>
      <c r="H6642" s="134">
        <f>Systematic[[#This Row],[SampleVariableLabel]]+100*Systematic[[#This Row],[State]]</f>
        <v>17041005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17</v>
      </c>
      <c r="B6643" s="1">
        <f t="shared" si="313"/>
        <v>4</v>
      </c>
      <c r="C6643" s="1">
        <f>IF(Systematic[[#This Row],[VariableIndex]]&gt;1,C6642,IF(C6642+1=StepsPerSubsample,0,C6642+1))</f>
        <v>10</v>
      </c>
      <c r="D6643" s="1">
        <f t="shared" si="311"/>
        <v>6</v>
      </c>
      <c r="E6643" s="1" t="str">
        <f>INDEX(Protocol[Mark],MATCH(C6643,Protocol[Step],0))</f>
        <v>9c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17040006</v>
      </c>
      <c r="H6643" s="134">
        <f>Systematic[[#This Row],[SampleVariableLabel]]+100*Systematic[[#This Row],[State]]</f>
        <v>17041006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17</v>
      </c>
      <c r="B6644" s="1">
        <f t="shared" si="313"/>
        <v>4</v>
      </c>
      <c r="C6644" s="1">
        <f>IF(Systematic[[#This Row],[VariableIndex]]&gt;1,C6643,IF(C6643+1=StepsPerSubsample,0,C6643+1))</f>
        <v>10</v>
      </c>
      <c r="D6644" s="1">
        <f t="shared" si="311"/>
        <v>7</v>
      </c>
      <c r="E6644" s="1" t="str">
        <f>INDEX(Protocol[Mark],MATCH(C6644,Protocol[Step],0))</f>
        <v>9c</v>
      </c>
      <c r="F6644" s="151" t="str">
        <f>INDEX(Variables[Variable],MATCH(Systematic[[#This Row],[VariableIndex]],Variables[Index],0))</f>
        <v>FCR (mt: ROX-corr.)</v>
      </c>
      <c r="G6644" s="134">
        <f>Systematic[[#This Row],[Sample]]*1000000+Systematic[[#This Row],[SubSample]]*10000+Systematic[[#This Row],[VariableIndex]]</f>
        <v>17040007</v>
      </c>
      <c r="H6644" s="134">
        <f>Systematic[[#This Row],[SampleVariableLabel]]+100*Systematic[[#This Row],[State]]</f>
        <v>17041007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17</v>
      </c>
      <c r="B6645" s="1">
        <f t="shared" si="313"/>
        <v>4</v>
      </c>
      <c r="C6645" s="1">
        <f>IF(Systematic[[#This Row],[VariableIndex]]&gt;1,C6644,IF(C6644+1=StepsPerSubsample,0,C6644+1))</f>
        <v>11</v>
      </c>
      <c r="D6645" s="1">
        <f t="shared" si="311"/>
        <v>1</v>
      </c>
      <c r="E6645" s="1" t="str">
        <f>INDEX(Protocol[Mark],MATCH(C6645,Protocol[Step],0))</f>
        <v>10Ama</v>
      </c>
      <c r="F6645" s="151" t="str">
        <f>INDEX(Variables[Variable],MATCH(Systematic[[#This Row],[VariableIndex]],Variables[Index],0))</f>
        <v>O2 concentration</v>
      </c>
      <c r="G6645" s="134">
        <f>Systematic[[#This Row],[Sample]]*1000000+Systematic[[#This Row],[SubSample]]*10000+Systematic[[#This Row],[VariableIndex]]</f>
        <v>17040001</v>
      </c>
      <c r="H6645" s="134">
        <f>Systematic[[#This Row],[SampleVariableLabel]]+100*Systematic[[#This Row],[State]]</f>
        <v>17041101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17</v>
      </c>
      <c r="B6646" s="1">
        <f t="shared" si="313"/>
        <v>4</v>
      </c>
      <c r="C6646" s="1">
        <f>IF(Systematic[[#This Row],[VariableIndex]]&gt;1,C6645,IF(C6645+1=StepsPerSubsample,0,C6645+1))</f>
        <v>11</v>
      </c>
      <c r="D6646" s="1">
        <f t="shared" si="311"/>
        <v>2</v>
      </c>
      <c r="E6646" s="1" t="str">
        <f>INDEX(Protocol[Mark],MATCH(C6646,Protocol[Step],0))</f>
        <v>10Ama</v>
      </c>
      <c r="F6646" s="151" t="str">
        <f>INDEX(Variables[Variable],MATCH(Systematic[[#This Row],[VariableIndex]],Variables[Index],0))</f>
        <v>O2 flux per volume</v>
      </c>
      <c r="G6646" s="134">
        <f>Systematic[[#This Row],[Sample]]*1000000+Systematic[[#This Row],[SubSample]]*10000+Systematic[[#This Row],[VariableIndex]]</f>
        <v>17040002</v>
      </c>
      <c r="H6646" s="134">
        <f>Systematic[[#This Row],[SampleVariableLabel]]+100*Systematic[[#This Row],[State]]</f>
        <v>17041102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17</v>
      </c>
      <c r="B6647" s="1">
        <f t="shared" si="313"/>
        <v>4</v>
      </c>
      <c r="C6647" s="1">
        <f>IF(Systematic[[#This Row],[VariableIndex]]&gt;1,C6646,IF(C6646+1=StepsPerSubsample,0,C6646+1))</f>
        <v>11</v>
      </c>
      <c r="D6647" s="1">
        <f t="shared" si="311"/>
        <v>3</v>
      </c>
      <c r="E6647" s="1" t="str">
        <f>INDEX(Protocol[Mark],MATCH(C6647,Protocol[Step],0))</f>
        <v>10Ama</v>
      </c>
      <c r="F6647" s="151" t="str">
        <f>INDEX(Variables[Variable],MATCH(Systematic[[#This Row],[VariableIndex]],Variables[Index],0))</f>
        <v>Specific flux</v>
      </c>
      <c r="G6647" s="134">
        <f>Systematic[[#This Row],[Sample]]*1000000+Systematic[[#This Row],[SubSample]]*10000+Systematic[[#This Row],[VariableIndex]]</f>
        <v>17040003</v>
      </c>
      <c r="H6647" s="134">
        <f>Systematic[[#This Row],[SampleVariableLabel]]+100*Systematic[[#This Row],[State]]</f>
        <v>17041103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17</v>
      </c>
      <c r="B6648" s="1">
        <f t="shared" si="313"/>
        <v>4</v>
      </c>
      <c r="C6648" s="1">
        <f>IF(Systematic[[#This Row],[VariableIndex]]&gt;1,C6647,IF(C6647+1=StepsPerSubsample,0,C6647+1))</f>
        <v>11</v>
      </c>
      <c r="D6648" s="1">
        <f t="shared" si="311"/>
        <v>4</v>
      </c>
      <c r="E6648" s="1" t="str">
        <f>INDEX(Protocol[Mark],MATCH(C6648,Protocol[Step],0))</f>
        <v>10Ama</v>
      </c>
      <c r="F6648" s="151" t="str">
        <f>INDEX(Variables[Variable],MATCH(Systematic[[#This Row],[VariableIndex]],Variables[Index],0))</f>
        <v>Flux control ratio</v>
      </c>
      <c r="G6648" s="134">
        <f>Systematic[[#This Row],[Sample]]*1000000+Systematic[[#This Row],[SubSample]]*10000+Systematic[[#This Row],[VariableIndex]]</f>
        <v>17040004</v>
      </c>
      <c r="H6648" s="134">
        <f>Systematic[[#This Row],[SampleVariableLabel]]+100*Systematic[[#This Row],[State]]</f>
        <v>17041104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17</v>
      </c>
      <c r="B6649" s="1">
        <f t="shared" si="313"/>
        <v>4</v>
      </c>
      <c r="C6649" s="1">
        <f>IF(Systematic[[#This Row],[VariableIndex]]&gt;1,C6648,IF(C6648+1=StepsPerSubsample,0,C6648+1))</f>
        <v>11</v>
      </c>
      <c r="D6649" s="1">
        <f t="shared" si="311"/>
        <v>5</v>
      </c>
      <c r="E6649" s="1" t="str">
        <f>INDEX(Protocol[Mark],MATCH(C6649,Protocol[Step],0))</f>
        <v>10Ama</v>
      </c>
      <c r="F6649" s="151" t="str">
        <f>INDEX(Variables[Variable],MATCH(Systematic[[#This Row],[VariableIndex]],Variables[Index],0))</f>
        <v>Specific flux (mt)</v>
      </c>
      <c r="G6649" s="134">
        <f>Systematic[[#This Row],[Sample]]*1000000+Systematic[[#This Row],[SubSample]]*10000+Systematic[[#This Row],[VariableIndex]]</f>
        <v>17040005</v>
      </c>
      <c r="H6649" s="134">
        <f>Systematic[[#This Row],[SampleVariableLabel]]+100*Systematic[[#This Row],[State]]</f>
        <v>17041105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17</v>
      </c>
      <c r="B6650" s="1">
        <f t="shared" si="313"/>
        <v>4</v>
      </c>
      <c r="C6650" s="1">
        <f>IF(Systematic[[#This Row],[VariableIndex]]&gt;1,C6649,IF(C6649+1=StepsPerSubsample,0,C6649+1))</f>
        <v>11</v>
      </c>
      <c r="D6650" s="1">
        <f t="shared" si="311"/>
        <v>6</v>
      </c>
      <c r="E6650" s="1" t="str">
        <f>INDEX(Protocol[Mark],MATCH(C6650,Protocol[Step],0))</f>
        <v>10Ama</v>
      </c>
      <c r="F6650" s="151" t="str">
        <f>INDEX(Variables[Variable],MATCH(Systematic[[#This Row],[VariableIndex]],Variables[Index],0))</f>
        <v>FCR (mt: ROX-corr.)</v>
      </c>
      <c r="G6650" s="134">
        <f>Systematic[[#This Row],[Sample]]*1000000+Systematic[[#This Row],[SubSample]]*10000+Systematic[[#This Row],[VariableIndex]]</f>
        <v>17040006</v>
      </c>
      <c r="H6650" s="134">
        <f>Systematic[[#This Row],[SampleVariableLabel]]+100*Systematic[[#This Row],[State]]</f>
        <v>17041106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17</v>
      </c>
      <c r="B6651" s="1">
        <f t="shared" si="313"/>
        <v>4</v>
      </c>
      <c r="C6651" s="1">
        <f>IF(Systematic[[#This Row],[VariableIndex]]&gt;1,C6650,IF(C6650+1=StepsPerSubsample,0,C6650+1))</f>
        <v>11</v>
      </c>
      <c r="D6651" s="1">
        <f t="shared" si="311"/>
        <v>7</v>
      </c>
      <c r="E6651" s="1" t="str">
        <f>INDEX(Protocol[Mark],MATCH(C6651,Protocol[Step],0))</f>
        <v>10Ama</v>
      </c>
      <c r="F6651" s="151" t="str">
        <f>INDEX(Variables[Variable],MATCH(Systematic[[#This Row],[VariableIndex]],Variables[Index],0))</f>
        <v>FCR (mt: ROX-corr.)</v>
      </c>
      <c r="G6651" s="134">
        <f>Systematic[[#This Row],[Sample]]*1000000+Systematic[[#This Row],[SubSample]]*10000+Systematic[[#This Row],[VariableIndex]]</f>
        <v>17040007</v>
      </c>
      <c r="H6651" s="134">
        <f>Systematic[[#This Row],[SampleVariableLabel]]+100*Systematic[[#This Row],[State]]</f>
        <v>17041107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17</v>
      </c>
      <c r="B6652" s="1">
        <f t="shared" si="313"/>
        <v>4</v>
      </c>
      <c r="C6652" s="1">
        <f>IF(Systematic[[#This Row],[VariableIndex]]&gt;1,C6651,IF(C6651+1=StepsPerSubsample,0,C6651+1))</f>
        <v>12</v>
      </c>
      <c r="D6652" s="1">
        <f t="shared" si="311"/>
        <v>1</v>
      </c>
      <c r="E6652" s="1" t="str">
        <f>INDEX(Protocol[Mark],MATCH(C6652,Protocol[Step],0))</f>
        <v>11AsTm</v>
      </c>
      <c r="F6652" s="151" t="str">
        <f>INDEX(Variables[Variable],MATCH(Systematic[[#This Row],[VariableIndex]],Variables[Index],0))</f>
        <v>O2 concentration</v>
      </c>
      <c r="G6652" s="134">
        <f>Systematic[[#This Row],[Sample]]*1000000+Systematic[[#This Row],[SubSample]]*10000+Systematic[[#This Row],[VariableIndex]]</f>
        <v>17040001</v>
      </c>
      <c r="H6652" s="134">
        <f>Systematic[[#This Row],[SampleVariableLabel]]+100*Systematic[[#This Row],[State]]</f>
        <v>17041201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17</v>
      </c>
      <c r="B6653" s="1">
        <f t="shared" si="313"/>
        <v>4</v>
      </c>
      <c r="C6653" s="1">
        <f>IF(Systematic[[#This Row],[VariableIndex]]&gt;1,C6652,IF(C6652+1=StepsPerSubsample,0,C6652+1))</f>
        <v>12</v>
      </c>
      <c r="D6653" s="1">
        <f t="shared" si="311"/>
        <v>2</v>
      </c>
      <c r="E6653" s="1" t="str">
        <f>INDEX(Protocol[Mark],MATCH(C6653,Protocol[Step],0))</f>
        <v>11AsTm</v>
      </c>
      <c r="F6653" s="151" t="str">
        <f>INDEX(Variables[Variable],MATCH(Systematic[[#This Row],[VariableIndex]],Variables[Index],0))</f>
        <v>O2 flux per volume</v>
      </c>
      <c r="G6653" s="134">
        <f>Systematic[[#This Row],[Sample]]*1000000+Systematic[[#This Row],[SubSample]]*10000+Systematic[[#This Row],[VariableIndex]]</f>
        <v>17040002</v>
      </c>
      <c r="H6653" s="134">
        <f>Systematic[[#This Row],[SampleVariableLabel]]+100*Systematic[[#This Row],[State]]</f>
        <v>17041202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17</v>
      </c>
      <c r="B6654" s="1">
        <f t="shared" si="313"/>
        <v>4</v>
      </c>
      <c r="C6654" s="1">
        <f>IF(Systematic[[#This Row],[VariableIndex]]&gt;1,C6653,IF(C6653+1=StepsPerSubsample,0,C6653+1))</f>
        <v>12</v>
      </c>
      <c r="D6654" s="1">
        <f t="shared" si="311"/>
        <v>3</v>
      </c>
      <c r="E6654" s="1" t="str">
        <f>INDEX(Protocol[Mark],MATCH(C6654,Protocol[Step],0))</f>
        <v>11AsTm</v>
      </c>
      <c r="F6654" s="151" t="str">
        <f>INDEX(Variables[Variable],MATCH(Systematic[[#This Row],[VariableIndex]],Variables[Index],0))</f>
        <v>Specific flux</v>
      </c>
      <c r="G6654" s="134">
        <f>Systematic[[#This Row],[Sample]]*1000000+Systematic[[#This Row],[SubSample]]*10000+Systematic[[#This Row],[VariableIndex]]</f>
        <v>17040003</v>
      </c>
      <c r="H6654" s="134">
        <f>Systematic[[#This Row],[SampleVariableLabel]]+100*Systematic[[#This Row],[State]]</f>
        <v>17041203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17</v>
      </c>
      <c r="B6655" s="1">
        <f t="shared" si="313"/>
        <v>4</v>
      </c>
      <c r="C6655" s="1">
        <f>IF(Systematic[[#This Row],[VariableIndex]]&gt;1,C6654,IF(C6654+1=StepsPerSubsample,0,C6654+1))</f>
        <v>12</v>
      </c>
      <c r="D6655" s="1">
        <f t="shared" si="311"/>
        <v>4</v>
      </c>
      <c r="E6655" s="1" t="str">
        <f>INDEX(Protocol[Mark],MATCH(C6655,Protocol[Step],0))</f>
        <v>11AsTm</v>
      </c>
      <c r="F6655" s="151" t="str">
        <f>INDEX(Variables[Variable],MATCH(Systematic[[#This Row],[VariableIndex]],Variables[Index],0))</f>
        <v>Flux control ratio</v>
      </c>
      <c r="G6655" s="134">
        <f>Systematic[[#This Row],[Sample]]*1000000+Systematic[[#This Row],[SubSample]]*10000+Systematic[[#This Row],[VariableIndex]]</f>
        <v>17040004</v>
      </c>
      <c r="H6655" s="134">
        <f>Systematic[[#This Row],[SampleVariableLabel]]+100*Systematic[[#This Row],[State]]</f>
        <v>17041204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17</v>
      </c>
      <c r="B6656" s="1">
        <f t="shared" si="313"/>
        <v>4</v>
      </c>
      <c r="C6656" s="1">
        <f>IF(Systematic[[#This Row],[VariableIndex]]&gt;1,C6655,IF(C6655+1=StepsPerSubsample,0,C6655+1))</f>
        <v>12</v>
      </c>
      <c r="D6656" s="1">
        <f t="shared" si="311"/>
        <v>5</v>
      </c>
      <c r="E6656" s="1" t="str">
        <f>INDEX(Protocol[Mark],MATCH(C6656,Protocol[Step],0))</f>
        <v>11AsTm</v>
      </c>
      <c r="F6656" s="151" t="str">
        <f>INDEX(Variables[Variable],MATCH(Systematic[[#This Row],[VariableIndex]],Variables[Index],0))</f>
        <v>Specific flux (mt)</v>
      </c>
      <c r="G6656" s="134">
        <f>Systematic[[#This Row],[Sample]]*1000000+Systematic[[#This Row],[SubSample]]*10000+Systematic[[#This Row],[VariableIndex]]</f>
        <v>17040005</v>
      </c>
      <c r="H6656" s="134">
        <f>Systematic[[#This Row],[SampleVariableLabel]]+100*Systematic[[#This Row],[State]]</f>
        <v>17041205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17</v>
      </c>
      <c r="B6657" s="1">
        <f t="shared" si="313"/>
        <v>4</v>
      </c>
      <c r="C6657" s="1">
        <f>IF(Systematic[[#This Row],[VariableIndex]]&gt;1,C6656,IF(C6656+1=StepsPerSubsample,0,C6656+1))</f>
        <v>12</v>
      </c>
      <c r="D6657" s="1">
        <f t="shared" si="311"/>
        <v>6</v>
      </c>
      <c r="E6657" s="1" t="str">
        <f>INDEX(Protocol[Mark],MATCH(C6657,Protocol[Step],0))</f>
        <v>11AsTm</v>
      </c>
      <c r="F6657" s="151" t="str">
        <f>INDEX(Variables[Variable],MATCH(Systematic[[#This Row],[VariableIndex]],Variables[Index],0))</f>
        <v>FCR (mt: ROX-corr.)</v>
      </c>
      <c r="G6657" s="134">
        <f>Systematic[[#This Row],[Sample]]*1000000+Systematic[[#This Row],[SubSample]]*10000+Systematic[[#This Row],[VariableIndex]]</f>
        <v>17040006</v>
      </c>
      <c r="H6657" s="134">
        <f>Systematic[[#This Row],[SampleVariableLabel]]+100*Systematic[[#This Row],[State]]</f>
        <v>17041206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17</v>
      </c>
      <c r="B6658" s="1">
        <f t="shared" si="313"/>
        <v>4</v>
      </c>
      <c r="C6658" s="1">
        <f>IF(Systematic[[#This Row],[VariableIndex]]&gt;1,C6657,IF(C6657+1=StepsPerSubsample,0,C6657+1))</f>
        <v>12</v>
      </c>
      <c r="D6658" s="1">
        <f t="shared" si="311"/>
        <v>7</v>
      </c>
      <c r="E6658" s="1" t="str">
        <f>INDEX(Protocol[Mark],MATCH(C6658,Protocol[Step],0))</f>
        <v>11AsTm</v>
      </c>
      <c r="F6658" s="151" t="str">
        <f>INDEX(Variables[Variable],MATCH(Systematic[[#This Row],[VariableIndex]],Variables[Index],0))</f>
        <v>FCR (mt: ROX-corr.)</v>
      </c>
      <c r="G6658" s="134">
        <f>Systematic[[#This Row],[Sample]]*1000000+Systematic[[#This Row],[SubSample]]*10000+Systematic[[#This Row],[VariableIndex]]</f>
        <v>17040007</v>
      </c>
      <c r="H6658" s="134">
        <f>Systematic[[#This Row],[SampleVariableLabel]]+100*Systematic[[#This Row],[State]]</f>
        <v>17041207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17</v>
      </c>
      <c r="B6659" s="1">
        <f t="shared" si="313"/>
        <v>4</v>
      </c>
      <c r="C6659" s="1">
        <f>IF(Systematic[[#This Row],[VariableIndex]]&gt;1,C6658,IF(C6658+1=StepsPerSubsample,0,C6658+1))</f>
        <v>13</v>
      </c>
      <c r="D6659" s="1">
        <f t="shared" ref="D6659:D6722" si="314">IF(D6658=nVariables,1,D6658+1)</f>
        <v>1</v>
      </c>
      <c r="E6659" s="1" t="str">
        <f>INDEX(Protocol[Mark],MATCH(C6659,Protocol[Step],0))</f>
        <v>12Azd</v>
      </c>
      <c r="F6659" s="151" t="str">
        <f>INDEX(Variables[Variable],MATCH(Systematic[[#This Row],[VariableIndex]],Variables[Index],0))</f>
        <v>O2 concentration</v>
      </c>
      <c r="G6659" s="134">
        <f>Systematic[[#This Row],[Sample]]*1000000+Systematic[[#This Row],[SubSample]]*10000+Systematic[[#This Row],[VariableIndex]]</f>
        <v>17040001</v>
      </c>
      <c r="H6659" s="134">
        <f>Systematic[[#This Row],[SampleVariableLabel]]+100*Systematic[[#This Row],[State]]</f>
        <v>17041301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17</v>
      </c>
      <c r="B6660" s="1">
        <f t="shared" si="313"/>
        <v>4</v>
      </c>
      <c r="C6660" s="1">
        <f>IF(Systematic[[#This Row],[VariableIndex]]&gt;1,C6659,IF(C6659+1=StepsPerSubsample,0,C6659+1))</f>
        <v>13</v>
      </c>
      <c r="D6660" s="1">
        <f t="shared" si="314"/>
        <v>2</v>
      </c>
      <c r="E6660" s="1" t="str">
        <f>INDEX(Protocol[Mark],MATCH(C6660,Protocol[Step],0))</f>
        <v>12Azd</v>
      </c>
      <c r="F6660" s="151" t="str">
        <f>INDEX(Variables[Variable],MATCH(Systematic[[#This Row],[VariableIndex]],Variables[Index],0))</f>
        <v>O2 flux per volume</v>
      </c>
      <c r="G6660" s="134">
        <f>Systematic[[#This Row],[Sample]]*1000000+Systematic[[#This Row],[SubSample]]*10000+Systematic[[#This Row],[VariableIndex]]</f>
        <v>17040002</v>
      </c>
      <c r="H6660" s="134">
        <f>Systematic[[#This Row],[SampleVariableLabel]]+100*Systematic[[#This Row],[State]]</f>
        <v>17041302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17</v>
      </c>
      <c r="B6661" s="1">
        <f t="shared" si="313"/>
        <v>4</v>
      </c>
      <c r="C6661" s="1">
        <f>IF(Systematic[[#This Row],[VariableIndex]]&gt;1,C6660,IF(C6660+1=StepsPerSubsample,0,C6660+1))</f>
        <v>13</v>
      </c>
      <c r="D6661" s="1">
        <f t="shared" si="314"/>
        <v>3</v>
      </c>
      <c r="E6661" s="1" t="str">
        <f>INDEX(Protocol[Mark],MATCH(C6661,Protocol[Step],0))</f>
        <v>12Azd</v>
      </c>
      <c r="F6661" s="151" t="str">
        <f>INDEX(Variables[Variable],MATCH(Systematic[[#This Row],[VariableIndex]],Variables[Index],0))</f>
        <v>Specific flux</v>
      </c>
      <c r="G6661" s="134">
        <f>Systematic[[#This Row],[Sample]]*1000000+Systematic[[#This Row],[SubSample]]*10000+Systematic[[#This Row],[VariableIndex]]</f>
        <v>17040003</v>
      </c>
      <c r="H6661" s="134">
        <f>Systematic[[#This Row],[SampleVariableLabel]]+100*Systematic[[#This Row],[State]]</f>
        <v>17041303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17</v>
      </c>
      <c r="B6662" s="1">
        <f t="shared" si="313"/>
        <v>4</v>
      </c>
      <c r="C6662" s="1">
        <f>IF(Systematic[[#This Row],[VariableIndex]]&gt;1,C6661,IF(C6661+1=StepsPerSubsample,0,C6661+1))</f>
        <v>13</v>
      </c>
      <c r="D6662" s="1">
        <f t="shared" si="314"/>
        <v>4</v>
      </c>
      <c r="E6662" s="1" t="str">
        <f>INDEX(Protocol[Mark],MATCH(C6662,Protocol[Step],0))</f>
        <v>12Azd</v>
      </c>
      <c r="F6662" s="151" t="str">
        <f>INDEX(Variables[Variable],MATCH(Systematic[[#This Row],[VariableIndex]],Variables[Index],0))</f>
        <v>Flux control ratio</v>
      </c>
      <c r="G6662" s="134">
        <f>Systematic[[#This Row],[Sample]]*1000000+Systematic[[#This Row],[SubSample]]*10000+Systematic[[#This Row],[VariableIndex]]</f>
        <v>17040004</v>
      </c>
      <c r="H6662" s="134">
        <f>Systematic[[#This Row],[SampleVariableLabel]]+100*Systematic[[#This Row],[State]]</f>
        <v>17041304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17</v>
      </c>
      <c r="B6663" s="1">
        <f t="shared" si="313"/>
        <v>4</v>
      </c>
      <c r="C6663" s="1">
        <f>IF(Systematic[[#This Row],[VariableIndex]]&gt;1,C6662,IF(C6662+1=StepsPerSubsample,0,C6662+1))</f>
        <v>13</v>
      </c>
      <c r="D6663" s="1">
        <f t="shared" si="314"/>
        <v>5</v>
      </c>
      <c r="E6663" s="1" t="str">
        <f>INDEX(Protocol[Mark],MATCH(C6663,Protocol[Step],0))</f>
        <v>12Azd</v>
      </c>
      <c r="F6663" s="151" t="str">
        <f>INDEX(Variables[Variable],MATCH(Systematic[[#This Row],[VariableIndex]],Variables[Index],0))</f>
        <v>Specific flux (mt)</v>
      </c>
      <c r="G6663" s="134">
        <f>Systematic[[#This Row],[Sample]]*1000000+Systematic[[#This Row],[SubSample]]*10000+Systematic[[#This Row],[VariableIndex]]</f>
        <v>17040005</v>
      </c>
      <c r="H6663" s="134">
        <f>Systematic[[#This Row],[SampleVariableLabel]]+100*Systematic[[#This Row],[State]]</f>
        <v>17041305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17</v>
      </c>
      <c r="B6664" s="1">
        <f t="shared" si="313"/>
        <v>4</v>
      </c>
      <c r="C6664" s="1">
        <f>IF(Systematic[[#This Row],[VariableIndex]]&gt;1,C6663,IF(C6663+1=StepsPerSubsample,0,C6663+1))</f>
        <v>13</v>
      </c>
      <c r="D6664" s="1">
        <f t="shared" si="314"/>
        <v>6</v>
      </c>
      <c r="E6664" s="1" t="str">
        <f>INDEX(Protocol[Mark],MATCH(C6664,Protocol[Step],0))</f>
        <v>12Azd</v>
      </c>
      <c r="F6664" s="151" t="str">
        <f>INDEX(Variables[Variable],MATCH(Systematic[[#This Row],[VariableIndex]],Variables[Index],0))</f>
        <v>FCR (mt: ROX-corr.)</v>
      </c>
      <c r="G6664" s="134">
        <f>Systematic[[#This Row],[Sample]]*1000000+Systematic[[#This Row],[SubSample]]*10000+Systematic[[#This Row],[VariableIndex]]</f>
        <v>17040006</v>
      </c>
      <c r="H6664" s="134">
        <f>Systematic[[#This Row],[SampleVariableLabel]]+100*Systematic[[#This Row],[State]]</f>
        <v>17041306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17</v>
      </c>
      <c r="B6665" s="1">
        <f t="shared" si="313"/>
        <v>4</v>
      </c>
      <c r="C6665" s="1">
        <f>IF(Systematic[[#This Row],[VariableIndex]]&gt;1,C6664,IF(C6664+1=StepsPerSubsample,0,C6664+1))</f>
        <v>13</v>
      </c>
      <c r="D6665" s="1">
        <f t="shared" si="314"/>
        <v>7</v>
      </c>
      <c r="E6665" s="1" t="str">
        <f>INDEX(Protocol[Mark],MATCH(C6665,Protocol[Step],0))</f>
        <v>12Azd</v>
      </c>
      <c r="F6665" s="151" t="str">
        <f>INDEX(Variables[Variable],MATCH(Systematic[[#This Row],[VariableIndex]],Variables[Index],0))</f>
        <v>FCR (mt: ROX-corr.)</v>
      </c>
      <c r="G6665" s="134">
        <f>Systematic[[#This Row],[Sample]]*1000000+Systematic[[#This Row],[SubSample]]*10000+Systematic[[#This Row],[VariableIndex]]</f>
        <v>17040007</v>
      </c>
      <c r="H6665" s="134">
        <f>Systematic[[#This Row],[SampleVariableLabel]]+100*Systematic[[#This Row],[State]]</f>
        <v>17041307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18</v>
      </c>
      <c r="B6666" s="1">
        <f t="shared" si="313"/>
        <v>1</v>
      </c>
      <c r="C6666" s="1">
        <f>IF(Systematic[[#This Row],[VariableIndex]]&gt;1,C6665,IF(C6665+1=StepsPerSubsample,0,C6665+1))</f>
        <v>0</v>
      </c>
      <c r="D6666" s="1">
        <f t="shared" si="314"/>
        <v>1</v>
      </c>
      <c r="E6666" s="1" t="str">
        <f>INDEX(Protocol[Mark],MATCH(C6666,Protocol[Step],0))</f>
        <v>1ce</v>
      </c>
      <c r="F6666" s="151" t="str">
        <f>INDEX(Variables[Variable],MATCH(Systematic[[#This Row],[VariableIndex]],Variables[Index],0))</f>
        <v>O2 concentration</v>
      </c>
      <c r="G6666" s="134">
        <f>Systematic[[#This Row],[Sample]]*1000000+Systematic[[#This Row],[SubSample]]*10000+Systematic[[#This Row],[VariableIndex]]</f>
        <v>18010001</v>
      </c>
      <c r="H6666" s="134">
        <f>Systematic[[#This Row],[SampleVariableLabel]]+100*Systematic[[#This Row],[State]]</f>
        <v>18010001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18</v>
      </c>
      <c r="B6667" s="1">
        <f t="shared" si="313"/>
        <v>1</v>
      </c>
      <c r="C6667" s="1">
        <f>IF(Systematic[[#This Row],[VariableIndex]]&gt;1,C6666,IF(C6666+1=StepsPerSubsample,0,C6666+1))</f>
        <v>0</v>
      </c>
      <c r="D6667" s="1">
        <f t="shared" si="314"/>
        <v>2</v>
      </c>
      <c r="E6667" s="1" t="str">
        <f>INDEX(Protocol[Mark],MATCH(C6667,Protocol[Step],0))</f>
        <v>1ce</v>
      </c>
      <c r="F6667" s="151" t="str">
        <f>INDEX(Variables[Variable],MATCH(Systematic[[#This Row],[VariableIndex]],Variables[Index],0))</f>
        <v>O2 flux per volume</v>
      </c>
      <c r="G6667" s="134">
        <f>Systematic[[#This Row],[Sample]]*1000000+Systematic[[#This Row],[SubSample]]*10000+Systematic[[#This Row],[VariableIndex]]</f>
        <v>18010002</v>
      </c>
      <c r="H6667" s="134">
        <f>Systematic[[#This Row],[SampleVariableLabel]]+100*Systematic[[#This Row],[State]]</f>
        <v>18010002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18</v>
      </c>
      <c r="B6668" s="1">
        <f t="shared" si="313"/>
        <v>1</v>
      </c>
      <c r="C6668" s="1">
        <f>IF(Systematic[[#This Row],[VariableIndex]]&gt;1,C6667,IF(C6667+1=StepsPerSubsample,0,C6667+1))</f>
        <v>0</v>
      </c>
      <c r="D6668" s="1">
        <f t="shared" si="314"/>
        <v>3</v>
      </c>
      <c r="E6668" s="1" t="str">
        <f>INDEX(Protocol[Mark],MATCH(C6668,Protocol[Step],0))</f>
        <v>1ce</v>
      </c>
      <c r="F6668" s="151" t="str">
        <f>INDEX(Variables[Variable],MATCH(Systematic[[#This Row],[VariableIndex]],Variables[Index],0))</f>
        <v>Specific flux</v>
      </c>
      <c r="G6668" s="134">
        <f>Systematic[[#This Row],[Sample]]*1000000+Systematic[[#This Row],[SubSample]]*10000+Systematic[[#This Row],[VariableIndex]]</f>
        <v>18010003</v>
      </c>
      <c r="H6668" s="134">
        <f>Systematic[[#This Row],[SampleVariableLabel]]+100*Systematic[[#This Row],[State]]</f>
        <v>18010003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18</v>
      </c>
      <c r="B6669" s="1">
        <f t="shared" si="313"/>
        <v>1</v>
      </c>
      <c r="C6669" s="1">
        <f>IF(Systematic[[#This Row],[VariableIndex]]&gt;1,C6668,IF(C6668+1=StepsPerSubsample,0,C6668+1))</f>
        <v>0</v>
      </c>
      <c r="D6669" s="1">
        <f t="shared" si="314"/>
        <v>4</v>
      </c>
      <c r="E6669" s="1" t="str">
        <f>INDEX(Protocol[Mark],MATCH(C6669,Protocol[Step],0))</f>
        <v>1ce</v>
      </c>
      <c r="F6669" s="151" t="str">
        <f>INDEX(Variables[Variable],MATCH(Systematic[[#This Row],[VariableIndex]],Variables[Index],0))</f>
        <v>Flux control ratio</v>
      </c>
      <c r="G6669" s="134">
        <f>Systematic[[#This Row],[Sample]]*1000000+Systematic[[#This Row],[SubSample]]*10000+Systematic[[#This Row],[VariableIndex]]</f>
        <v>18010004</v>
      </c>
      <c r="H6669" s="134">
        <f>Systematic[[#This Row],[SampleVariableLabel]]+100*Systematic[[#This Row],[State]]</f>
        <v>18010004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18</v>
      </c>
      <c r="B6670" s="1">
        <f t="shared" si="313"/>
        <v>1</v>
      </c>
      <c r="C6670" s="1">
        <f>IF(Systematic[[#This Row],[VariableIndex]]&gt;1,C6669,IF(C6669+1=StepsPerSubsample,0,C6669+1))</f>
        <v>0</v>
      </c>
      <c r="D6670" s="1">
        <f t="shared" si="314"/>
        <v>5</v>
      </c>
      <c r="E6670" s="1" t="str">
        <f>INDEX(Protocol[Mark],MATCH(C6670,Protocol[Step],0))</f>
        <v>1ce</v>
      </c>
      <c r="F6670" s="151" t="str">
        <f>INDEX(Variables[Variable],MATCH(Systematic[[#This Row],[VariableIndex]],Variables[Index],0))</f>
        <v>Specific flux (mt)</v>
      </c>
      <c r="G6670" s="134">
        <f>Systematic[[#This Row],[Sample]]*1000000+Systematic[[#This Row],[SubSample]]*10000+Systematic[[#This Row],[VariableIndex]]</f>
        <v>18010005</v>
      </c>
      <c r="H6670" s="134">
        <f>Systematic[[#This Row],[SampleVariableLabel]]+100*Systematic[[#This Row],[State]]</f>
        <v>18010005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18</v>
      </c>
      <c r="B6671" s="1">
        <f t="shared" si="313"/>
        <v>1</v>
      </c>
      <c r="C6671" s="1">
        <f>IF(Systematic[[#This Row],[VariableIndex]]&gt;1,C6670,IF(C6670+1=StepsPerSubsample,0,C6670+1))</f>
        <v>0</v>
      </c>
      <c r="D6671" s="1">
        <f t="shared" si="314"/>
        <v>6</v>
      </c>
      <c r="E6671" s="1" t="str">
        <f>INDEX(Protocol[Mark],MATCH(C6671,Protocol[Step],0))</f>
        <v>1ce</v>
      </c>
      <c r="F6671" s="151" t="str">
        <f>INDEX(Variables[Variable],MATCH(Systematic[[#This Row],[VariableIndex]],Variables[Index],0))</f>
        <v>FCR (mt: ROX-corr.)</v>
      </c>
      <c r="G6671" s="134">
        <f>Systematic[[#This Row],[Sample]]*1000000+Systematic[[#This Row],[SubSample]]*10000+Systematic[[#This Row],[VariableIndex]]</f>
        <v>18010006</v>
      </c>
      <c r="H6671" s="134">
        <f>Systematic[[#This Row],[SampleVariableLabel]]+100*Systematic[[#This Row],[State]]</f>
        <v>18010006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18</v>
      </c>
      <c r="B6672" s="1">
        <f t="shared" si="313"/>
        <v>1</v>
      </c>
      <c r="C6672" s="1">
        <f>IF(Systematic[[#This Row],[VariableIndex]]&gt;1,C6671,IF(C6671+1=StepsPerSubsample,0,C6671+1))</f>
        <v>0</v>
      </c>
      <c r="D6672" s="1">
        <f t="shared" si="314"/>
        <v>7</v>
      </c>
      <c r="E6672" s="1" t="str">
        <f>INDEX(Protocol[Mark],MATCH(C6672,Protocol[Step],0))</f>
        <v>1ce</v>
      </c>
      <c r="F6672" s="151" t="str">
        <f>INDEX(Variables[Variable],MATCH(Systematic[[#This Row],[VariableIndex]],Variables[Index],0))</f>
        <v>FCR (mt: ROX-corr.)</v>
      </c>
      <c r="G6672" s="134">
        <f>Systematic[[#This Row],[Sample]]*1000000+Systematic[[#This Row],[SubSample]]*10000+Systematic[[#This Row],[VariableIndex]]</f>
        <v>18010007</v>
      </c>
      <c r="H6672" s="134">
        <f>Systematic[[#This Row],[SampleVariableLabel]]+100*Systematic[[#This Row],[State]]</f>
        <v>18010007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18</v>
      </c>
      <c r="B6673" s="1">
        <f t="shared" si="313"/>
        <v>1</v>
      </c>
      <c r="C6673" s="1">
        <f>IF(Systematic[[#This Row],[VariableIndex]]&gt;1,C6672,IF(C6672+1=StepsPerSubsample,0,C6672+1))</f>
        <v>1</v>
      </c>
      <c r="D6673" s="1">
        <f t="shared" si="314"/>
        <v>1</v>
      </c>
      <c r="E6673" s="1" t="str">
        <f>INDEX(Protocol[Mark],MATCH(C6673,Protocol[Step],0))</f>
        <v>2P10</v>
      </c>
      <c r="F6673" s="151" t="str">
        <f>INDEX(Variables[Variable],MATCH(Systematic[[#This Row],[VariableIndex]],Variables[Index],0))</f>
        <v>O2 concentration</v>
      </c>
      <c r="G6673" s="134">
        <f>Systematic[[#This Row],[Sample]]*1000000+Systematic[[#This Row],[SubSample]]*10000+Systematic[[#This Row],[VariableIndex]]</f>
        <v>18010001</v>
      </c>
      <c r="H6673" s="134">
        <f>Systematic[[#This Row],[SampleVariableLabel]]+100*Systematic[[#This Row],[State]]</f>
        <v>18010101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18</v>
      </c>
      <c r="B6674" s="1">
        <f t="shared" si="313"/>
        <v>1</v>
      </c>
      <c r="C6674" s="1">
        <f>IF(Systematic[[#This Row],[VariableIndex]]&gt;1,C6673,IF(C6673+1=StepsPerSubsample,0,C6673+1))</f>
        <v>1</v>
      </c>
      <c r="D6674" s="1">
        <f t="shared" si="314"/>
        <v>2</v>
      </c>
      <c r="E6674" s="1" t="str">
        <f>INDEX(Protocol[Mark],MATCH(C6674,Protocol[Step],0))</f>
        <v>2P10</v>
      </c>
      <c r="F6674" s="151" t="str">
        <f>INDEX(Variables[Variable],MATCH(Systematic[[#This Row],[VariableIndex]],Variables[Index],0))</f>
        <v>O2 flux per volume</v>
      </c>
      <c r="G6674" s="134">
        <f>Systematic[[#This Row],[Sample]]*1000000+Systematic[[#This Row],[SubSample]]*10000+Systematic[[#This Row],[VariableIndex]]</f>
        <v>18010002</v>
      </c>
      <c r="H6674" s="134">
        <f>Systematic[[#This Row],[SampleVariableLabel]]+100*Systematic[[#This Row],[State]]</f>
        <v>18010102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18</v>
      </c>
      <c r="B6675" s="1">
        <f t="shared" si="313"/>
        <v>1</v>
      </c>
      <c r="C6675" s="1">
        <f>IF(Systematic[[#This Row],[VariableIndex]]&gt;1,C6674,IF(C6674+1=StepsPerSubsample,0,C6674+1))</f>
        <v>1</v>
      </c>
      <c r="D6675" s="1">
        <f t="shared" si="314"/>
        <v>3</v>
      </c>
      <c r="E6675" s="1" t="str">
        <f>INDEX(Protocol[Mark],MATCH(C6675,Protocol[Step],0))</f>
        <v>2P10</v>
      </c>
      <c r="F6675" s="151" t="str">
        <f>INDEX(Variables[Variable],MATCH(Systematic[[#This Row],[VariableIndex]],Variables[Index],0))</f>
        <v>Specific flux</v>
      </c>
      <c r="G6675" s="134">
        <f>Systematic[[#This Row],[Sample]]*1000000+Systematic[[#This Row],[SubSample]]*10000+Systematic[[#This Row],[VariableIndex]]</f>
        <v>18010003</v>
      </c>
      <c r="H6675" s="134">
        <f>Systematic[[#This Row],[SampleVariableLabel]]+100*Systematic[[#This Row],[State]]</f>
        <v>18010103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18</v>
      </c>
      <c r="B6676" s="1">
        <f t="shared" si="313"/>
        <v>1</v>
      </c>
      <c r="C6676" s="1">
        <f>IF(Systematic[[#This Row],[VariableIndex]]&gt;1,C6675,IF(C6675+1=StepsPerSubsample,0,C6675+1))</f>
        <v>1</v>
      </c>
      <c r="D6676" s="1">
        <f t="shared" si="314"/>
        <v>4</v>
      </c>
      <c r="E6676" s="1" t="str">
        <f>INDEX(Protocol[Mark],MATCH(C6676,Protocol[Step],0))</f>
        <v>2P10</v>
      </c>
      <c r="F6676" s="151" t="str">
        <f>INDEX(Variables[Variable],MATCH(Systematic[[#This Row],[VariableIndex]],Variables[Index],0))</f>
        <v>Flux control ratio</v>
      </c>
      <c r="G6676" s="134">
        <f>Systematic[[#This Row],[Sample]]*1000000+Systematic[[#This Row],[SubSample]]*10000+Systematic[[#This Row],[VariableIndex]]</f>
        <v>18010004</v>
      </c>
      <c r="H6676" s="134">
        <f>Systematic[[#This Row],[SampleVariableLabel]]+100*Systematic[[#This Row],[State]]</f>
        <v>18010104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18</v>
      </c>
      <c r="B6677" s="1">
        <f t="shared" si="313"/>
        <v>1</v>
      </c>
      <c r="C6677" s="1">
        <f>IF(Systematic[[#This Row],[VariableIndex]]&gt;1,C6676,IF(C6676+1=StepsPerSubsample,0,C6676+1))</f>
        <v>1</v>
      </c>
      <c r="D6677" s="1">
        <f t="shared" si="314"/>
        <v>5</v>
      </c>
      <c r="E6677" s="1" t="str">
        <f>INDEX(Protocol[Mark],MATCH(C6677,Protocol[Step],0))</f>
        <v>2P10</v>
      </c>
      <c r="F6677" s="151" t="str">
        <f>INDEX(Variables[Variable],MATCH(Systematic[[#This Row],[VariableIndex]],Variables[Index],0))</f>
        <v>Specific flux (mt)</v>
      </c>
      <c r="G6677" s="134">
        <f>Systematic[[#This Row],[Sample]]*1000000+Systematic[[#This Row],[SubSample]]*10000+Systematic[[#This Row],[VariableIndex]]</f>
        <v>18010005</v>
      </c>
      <c r="H6677" s="134">
        <f>Systematic[[#This Row],[SampleVariableLabel]]+100*Systematic[[#This Row],[State]]</f>
        <v>18010105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18</v>
      </c>
      <c r="B6678" s="1">
        <f t="shared" si="313"/>
        <v>1</v>
      </c>
      <c r="C6678" s="1">
        <f>IF(Systematic[[#This Row],[VariableIndex]]&gt;1,C6677,IF(C6677+1=StepsPerSubsample,0,C6677+1))</f>
        <v>1</v>
      </c>
      <c r="D6678" s="1">
        <f t="shared" si="314"/>
        <v>6</v>
      </c>
      <c r="E6678" s="1" t="str">
        <f>INDEX(Protocol[Mark],MATCH(C6678,Protocol[Step],0))</f>
        <v>2P10</v>
      </c>
      <c r="F6678" s="151" t="str">
        <f>INDEX(Variables[Variable],MATCH(Systematic[[#This Row],[VariableIndex]],Variables[Index],0))</f>
        <v>FCR (mt: ROX-corr.)</v>
      </c>
      <c r="G6678" s="134">
        <f>Systematic[[#This Row],[Sample]]*1000000+Systematic[[#This Row],[SubSample]]*10000+Systematic[[#This Row],[VariableIndex]]</f>
        <v>18010006</v>
      </c>
      <c r="H6678" s="134">
        <f>Systematic[[#This Row],[SampleVariableLabel]]+100*Systematic[[#This Row],[State]]</f>
        <v>18010106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18</v>
      </c>
      <c r="B6679" s="1">
        <f t="shared" si="313"/>
        <v>1</v>
      </c>
      <c r="C6679" s="1">
        <f>IF(Systematic[[#This Row],[VariableIndex]]&gt;1,C6678,IF(C6678+1=StepsPerSubsample,0,C6678+1))</f>
        <v>1</v>
      </c>
      <c r="D6679" s="1">
        <f t="shared" si="314"/>
        <v>7</v>
      </c>
      <c r="E6679" s="1" t="str">
        <f>INDEX(Protocol[Mark],MATCH(C6679,Protocol[Step],0))</f>
        <v>2P10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18010007</v>
      </c>
      <c r="H6679" s="134">
        <f>Systematic[[#This Row],[SampleVariableLabel]]+100*Systematic[[#This Row],[State]]</f>
        <v>18010107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18</v>
      </c>
      <c r="B6680" s="1">
        <f t="shared" si="313"/>
        <v>1</v>
      </c>
      <c r="C6680" s="1">
        <f>IF(Systematic[[#This Row],[VariableIndex]]&gt;1,C6679,IF(C6679+1=StepsPerSubsample,0,C6679+1))</f>
        <v>2</v>
      </c>
      <c r="D6680" s="1">
        <f t="shared" si="314"/>
        <v>1</v>
      </c>
      <c r="E6680" s="1" t="str">
        <f>INDEX(Protocol[Mark],MATCH(C6680,Protocol[Step],0))</f>
        <v>3Omy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18010001</v>
      </c>
      <c r="H6680" s="134">
        <f>Systematic[[#This Row],[SampleVariableLabel]]+100*Systematic[[#This Row],[State]]</f>
        <v>18010201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18</v>
      </c>
      <c r="B6681" s="1">
        <f t="shared" si="313"/>
        <v>1</v>
      </c>
      <c r="C6681" s="1">
        <f>IF(Systematic[[#This Row],[VariableIndex]]&gt;1,C6680,IF(C6680+1=StepsPerSubsample,0,C6680+1))</f>
        <v>2</v>
      </c>
      <c r="D6681" s="1">
        <f t="shared" si="314"/>
        <v>2</v>
      </c>
      <c r="E6681" s="1" t="str">
        <f>INDEX(Protocol[Mark],MATCH(C6681,Protocol[Step],0))</f>
        <v>3Omy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18010002</v>
      </c>
      <c r="H6681" s="134">
        <f>Systematic[[#This Row],[SampleVariableLabel]]+100*Systematic[[#This Row],[State]]</f>
        <v>18010202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18</v>
      </c>
      <c r="B6682" s="1">
        <f t="shared" si="313"/>
        <v>1</v>
      </c>
      <c r="C6682" s="1">
        <f>IF(Systematic[[#This Row],[VariableIndex]]&gt;1,C6681,IF(C6681+1=StepsPerSubsample,0,C6681+1))</f>
        <v>2</v>
      </c>
      <c r="D6682" s="1">
        <f t="shared" si="314"/>
        <v>3</v>
      </c>
      <c r="E6682" s="1" t="str">
        <f>INDEX(Protocol[Mark],MATCH(C6682,Protocol[Step],0))</f>
        <v>3Omy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18010003</v>
      </c>
      <c r="H6682" s="134">
        <f>Systematic[[#This Row],[SampleVariableLabel]]+100*Systematic[[#This Row],[State]]</f>
        <v>18010203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18</v>
      </c>
      <c r="B6683" s="1">
        <f t="shared" si="313"/>
        <v>1</v>
      </c>
      <c r="C6683" s="1">
        <f>IF(Systematic[[#This Row],[VariableIndex]]&gt;1,C6682,IF(C6682+1=StepsPerSubsample,0,C6682+1))</f>
        <v>2</v>
      </c>
      <c r="D6683" s="1">
        <f t="shared" si="314"/>
        <v>4</v>
      </c>
      <c r="E6683" s="1" t="str">
        <f>INDEX(Protocol[Mark],MATCH(C6683,Protocol[Step],0))</f>
        <v>3Omy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18010004</v>
      </c>
      <c r="H6683" s="134">
        <f>Systematic[[#This Row],[SampleVariableLabel]]+100*Systematic[[#This Row],[State]]</f>
        <v>18010204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18</v>
      </c>
      <c r="B6684" s="1">
        <f t="shared" si="313"/>
        <v>1</v>
      </c>
      <c r="C6684" s="1">
        <f>IF(Systematic[[#This Row],[VariableIndex]]&gt;1,C6683,IF(C6683+1=StepsPerSubsample,0,C6683+1))</f>
        <v>2</v>
      </c>
      <c r="D6684" s="1">
        <f t="shared" si="314"/>
        <v>5</v>
      </c>
      <c r="E6684" s="1" t="str">
        <f>INDEX(Protocol[Mark],MATCH(C6684,Protocol[Step],0))</f>
        <v>3Omy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18010005</v>
      </c>
      <c r="H6684" s="134">
        <f>Systematic[[#This Row],[SampleVariableLabel]]+100*Systematic[[#This Row],[State]]</f>
        <v>18010205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18</v>
      </c>
      <c r="B6685" s="1">
        <f t="shared" si="313"/>
        <v>1</v>
      </c>
      <c r="C6685" s="1">
        <f>IF(Systematic[[#This Row],[VariableIndex]]&gt;1,C6684,IF(C6684+1=StepsPerSubsample,0,C6684+1))</f>
        <v>2</v>
      </c>
      <c r="D6685" s="1">
        <f t="shared" si="314"/>
        <v>6</v>
      </c>
      <c r="E6685" s="1" t="str">
        <f>INDEX(Protocol[Mark],MATCH(C6685,Protocol[Step],0))</f>
        <v>3Omy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18010006</v>
      </c>
      <c r="H6685" s="134">
        <f>Systematic[[#This Row],[SampleVariableLabel]]+100*Systematic[[#This Row],[State]]</f>
        <v>18010206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18</v>
      </c>
      <c r="B6686" s="1">
        <f t="shared" si="313"/>
        <v>1</v>
      </c>
      <c r="C6686" s="1">
        <f>IF(Systematic[[#This Row],[VariableIndex]]&gt;1,C6685,IF(C6685+1=StepsPerSubsample,0,C6685+1))</f>
        <v>2</v>
      </c>
      <c r="D6686" s="1">
        <f t="shared" si="314"/>
        <v>7</v>
      </c>
      <c r="E6686" s="1" t="str">
        <f>INDEX(Protocol[Mark],MATCH(C6686,Protocol[Step],0))</f>
        <v>3Omy</v>
      </c>
      <c r="F6686" s="151" t="str">
        <f>INDEX(Variables[Variable],MATCH(Systematic[[#This Row],[VariableIndex]],Variables[Index],0))</f>
        <v>FCR (mt: ROX-corr.)</v>
      </c>
      <c r="G6686" s="134">
        <f>Systematic[[#This Row],[Sample]]*1000000+Systematic[[#This Row],[SubSample]]*10000+Systematic[[#This Row],[VariableIndex]]</f>
        <v>18010007</v>
      </c>
      <c r="H6686" s="134">
        <f>Systematic[[#This Row],[SampleVariableLabel]]+100*Systematic[[#This Row],[State]]</f>
        <v>18010207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18</v>
      </c>
      <c r="B6687" s="1">
        <f t="shared" si="313"/>
        <v>1</v>
      </c>
      <c r="C6687" s="1">
        <f>IF(Systematic[[#This Row],[VariableIndex]]&gt;1,C6686,IF(C6686+1=StepsPerSubsample,0,C6686+1))</f>
        <v>3</v>
      </c>
      <c r="D6687" s="1">
        <f t="shared" si="314"/>
        <v>1</v>
      </c>
      <c r="E6687" s="1" t="str">
        <f>INDEX(Protocol[Mark],MATCH(C6687,Protocol[Step],0))</f>
        <v>4U</v>
      </c>
      <c r="F6687" s="151" t="str">
        <f>INDEX(Variables[Variable],MATCH(Systematic[[#This Row],[VariableIndex]],Variables[Index],0))</f>
        <v>O2 concentration</v>
      </c>
      <c r="G6687" s="134">
        <f>Systematic[[#This Row],[Sample]]*1000000+Systematic[[#This Row],[SubSample]]*10000+Systematic[[#This Row],[VariableIndex]]</f>
        <v>18010001</v>
      </c>
      <c r="H6687" s="134">
        <f>Systematic[[#This Row],[SampleVariableLabel]]+100*Systematic[[#This Row],[State]]</f>
        <v>18010301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18</v>
      </c>
      <c r="B6688" s="1">
        <f t="shared" si="313"/>
        <v>1</v>
      </c>
      <c r="C6688" s="1">
        <f>IF(Systematic[[#This Row],[VariableIndex]]&gt;1,C6687,IF(C6687+1=StepsPerSubsample,0,C6687+1))</f>
        <v>3</v>
      </c>
      <c r="D6688" s="1">
        <f t="shared" si="314"/>
        <v>2</v>
      </c>
      <c r="E6688" s="1" t="str">
        <f>INDEX(Protocol[Mark],MATCH(C6688,Protocol[Step],0))</f>
        <v>4U</v>
      </c>
      <c r="F6688" s="151" t="str">
        <f>INDEX(Variables[Variable],MATCH(Systematic[[#This Row],[VariableIndex]],Variables[Index],0))</f>
        <v>O2 flux per volume</v>
      </c>
      <c r="G6688" s="134">
        <f>Systematic[[#This Row],[Sample]]*1000000+Systematic[[#This Row],[SubSample]]*10000+Systematic[[#This Row],[VariableIndex]]</f>
        <v>18010002</v>
      </c>
      <c r="H6688" s="134">
        <f>Systematic[[#This Row],[SampleVariableLabel]]+100*Systematic[[#This Row],[State]]</f>
        <v>18010302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18</v>
      </c>
      <c r="B6689" s="1">
        <f t="shared" si="313"/>
        <v>1</v>
      </c>
      <c r="C6689" s="1">
        <f>IF(Systematic[[#This Row],[VariableIndex]]&gt;1,C6688,IF(C6688+1=StepsPerSubsample,0,C6688+1))</f>
        <v>3</v>
      </c>
      <c r="D6689" s="1">
        <f t="shared" si="314"/>
        <v>3</v>
      </c>
      <c r="E6689" s="1" t="str">
        <f>INDEX(Protocol[Mark],MATCH(C6689,Protocol[Step],0))</f>
        <v>4U</v>
      </c>
      <c r="F6689" s="151" t="str">
        <f>INDEX(Variables[Variable],MATCH(Systematic[[#This Row],[VariableIndex]],Variables[Index],0))</f>
        <v>Specific flux</v>
      </c>
      <c r="G6689" s="134">
        <f>Systematic[[#This Row],[Sample]]*1000000+Systematic[[#This Row],[SubSample]]*10000+Systematic[[#This Row],[VariableIndex]]</f>
        <v>18010003</v>
      </c>
      <c r="H6689" s="134">
        <f>Systematic[[#This Row],[SampleVariableLabel]]+100*Systematic[[#This Row],[State]]</f>
        <v>18010303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18</v>
      </c>
      <c r="B6690" s="1">
        <f t="shared" si="313"/>
        <v>1</v>
      </c>
      <c r="C6690" s="1">
        <f>IF(Systematic[[#This Row],[VariableIndex]]&gt;1,C6689,IF(C6689+1=StepsPerSubsample,0,C6689+1))</f>
        <v>3</v>
      </c>
      <c r="D6690" s="1">
        <f t="shared" si="314"/>
        <v>4</v>
      </c>
      <c r="E6690" s="1" t="str">
        <f>INDEX(Protocol[Mark],MATCH(C6690,Protocol[Step],0))</f>
        <v>4U</v>
      </c>
      <c r="F6690" s="151" t="str">
        <f>INDEX(Variables[Variable],MATCH(Systematic[[#This Row],[VariableIndex]],Variables[Index],0))</f>
        <v>Flux control ratio</v>
      </c>
      <c r="G6690" s="134">
        <f>Systematic[[#This Row],[Sample]]*1000000+Systematic[[#This Row],[SubSample]]*10000+Systematic[[#This Row],[VariableIndex]]</f>
        <v>18010004</v>
      </c>
      <c r="H6690" s="134">
        <f>Systematic[[#This Row],[SampleVariableLabel]]+100*Systematic[[#This Row],[State]]</f>
        <v>18010304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18</v>
      </c>
      <c r="B6691" s="1">
        <f t="shared" si="313"/>
        <v>1</v>
      </c>
      <c r="C6691" s="1">
        <f>IF(Systematic[[#This Row],[VariableIndex]]&gt;1,C6690,IF(C6690+1=StepsPerSubsample,0,C6690+1))</f>
        <v>3</v>
      </c>
      <c r="D6691" s="1">
        <f t="shared" si="314"/>
        <v>5</v>
      </c>
      <c r="E6691" s="1" t="str">
        <f>INDEX(Protocol[Mark],MATCH(C6691,Protocol[Step],0))</f>
        <v>4U</v>
      </c>
      <c r="F6691" s="151" t="str">
        <f>INDEX(Variables[Variable],MATCH(Systematic[[#This Row],[VariableIndex]],Variables[Index],0))</f>
        <v>Specific flux (mt)</v>
      </c>
      <c r="G6691" s="134">
        <f>Systematic[[#This Row],[Sample]]*1000000+Systematic[[#This Row],[SubSample]]*10000+Systematic[[#This Row],[VariableIndex]]</f>
        <v>18010005</v>
      </c>
      <c r="H6691" s="134">
        <f>Systematic[[#This Row],[SampleVariableLabel]]+100*Systematic[[#This Row],[State]]</f>
        <v>18010305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18</v>
      </c>
      <c r="B6692" s="1">
        <f t="shared" si="313"/>
        <v>1</v>
      </c>
      <c r="C6692" s="1">
        <f>IF(Systematic[[#This Row],[VariableIndex]]&gt;1,C6691,IF(C6691+1=StepsPerSubsample,0,C6691+1))</f>
        <v>3</v>
      </c>
      <c r="D6692" s="1">
        <f t="shared" si="314"/>
        <v>6</v>
      </c>
      <c r="E6692" s="1" t="str">
        <f>INDEX(Protocol[Mark],MATCH(C6692,Protocol[Step],0))</f>
        <v>4U</v>
      </c>
      <c r="F6692" s="151" t="str">
        <f>INDEX(Variables[Variable],MATCH(Systematic[[#This Row],[VariableIndex]],Variables[Index],0))</f>
        <v>FCR (mt: ROX-corr.)</v>
      </c>
      <c r="G6692" s="134">
        <f>Systematic[[#This Row],[Sample]]*1000000+Systematic[[#This Row],[SubSample]]*10000+Systematic[[#This Row],[VariableIndex]]</f>
        <v>18010006</v>
      </c>
      <c r="H6692" s="134">
        <f>Systematic[[#This Row],[SampleVariableLabel]]+100*Systematic[[#This Row],[State]]</f>
        <v>18010306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18</v>
      </c>
      <c r="B6693" s="1">
        <f t="shared" si="313"/>
        <v>1</v>
      </c>
      <c r="C6693" s="1">
        <f>IF(Systematic[[#This Row],[VariableIndex]]&gt;1,C6692,IF(C6692+1=StepsPerSubsample,0,C6692+1))</f>
        <v>3</v>
      </c>
      <c r="D6693" s="1">
        <f t="shared" si="314"/>
        <v>7</v>
      </c>
      <c r="E6693" s="1" t="str">
        <f>INDEX(Protocol[Mark],MATCH(C6693,Protocol[Step],0))</f>
        <v>4U</v>
      </c>
      <c r="F6693" s="151" t="str">
        <f>INDEX(Variables[Variable],MATCH(Systematic[[#This Row],[VariableIndex]],Variables[Index],0))</f>
        <v>FCR (mt: ROX-corr.)</v>
      </c>
      <c r="G6693" s="134">
        <f>Systematic[[#This Row],[Sample]]*1000000+Systematic[[#This Row],[SubSample]]*10000+Systematic[[#This Row],[VariableIndex]]</f>
        <v>18010007</v>
      </c>
      <c r="H6693" s="134">
        <f>Systematic[[#This Row],[SampleVariableLabel]]+100*Systematic[[#This Row],[State]]</f>
        <v>18010307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18</v>
      </c>
      <c r="B6694" s="1">
        <f t="shared" si="313"/>
        <v>1</v>
      </c>
      <c r="C6694" s="1">
        <f>IF(Systematic[[#This Row],[VariableIndex]]&gt;1,C6693,IF(C6693+1=StepsPerSubsample,0,C6693+1))</f>
        <v>4</v>
      </c>
      <c r="D6694" s="1">
        <f t="shared" si="314"/>
        <v>1</v>
      </c>
      <c r="E6694" s="1" t="str">
        <f>INDEX(Protocol[Mark],MATCH(C6694,Protocol[Step],0))</f>
        <v>5Glc</v>
      </c>
      <c r="F6694" s="151" t="str">
        <f>INDEX(Variables[Variable],MATCH(Systematic[[#This Row],[VariableIndex]],Variables[Index],0))</f>
        <v>O2 concentration</v>
      </c>
      <c r="G6694" s="134">
        <f>Systematic[[#This Row],[Sample]]*1000000+Systematic[[#This Row],[SubSample]]*10000+Systematic[[#This Row],[VariableIndex]]</f>
        <v>18010001</v>
      </c>
      <c r="H6694" s="134">
        <f>Systematic[[#This Row],[SampleVariableLabel]]+100*Systematic[[#This Row],[State]]</f>
        <v>18010401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18</v>
      </c>
      <c r="B6695" s="1">
        <f t="shared" si="313"/>
        <v>1</v>
      </c>
      <c r="C6695" s="1">
        <f>IF(Systematic[[#This Row],[VariableIndex]]&gt;1,C6694,IF(C6694+1=StepsPerSubsample,0,C6694+1))</f>
        <v>4</v>
      </c>
      <c r="D6695" s="1">
        <f t="shared" si="314"/>
        <v>2</v>
      </c>
      <c r="E6695" s="1" t="str">
        <f>INDEX(Protocol[Mark],MATCH(C6695,Protocol[Step],0))</f>
        <v>5Glc</v>
      </c>
      <c r="F6695" s="151" t="str">
        <f>INDEX(Variables[Variable],MATCH(Systematic[[#This Row],[VariableIndex]],Variables[Index],0))</f>
        <v>O2 flux per volume</v>
      </c>
      <c r="G6695" s="134">
        <f>Systematic[[#This Row],[Sample]]*1000000+Systematic[[#This Row],[SubSample]]*10000+Systematic[[#This Row],[VariableIndex]]</f>
        <v>18010002</v>
      </c>
      <c r="H6695" s="134">
        <f>Systematic[[#This Row],[SampleVariableLabel]]+100*Systematic[[#This Row],[State]]</f>
        <v>18010402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18</v>
      </c>
      <c r="B6696" s="1">
        <f t="shared" si="313"/>
        <v>1</v>
      </c>
      <c r="C6696" s="1">
        <f>IF(Systematic[[#This Row],[VariableIndex]]&gt;1,C6695,IF(C6695+1=StepsPerSubsample,0,C6695+1))</f>
        <v>4</v>
      </c>
      <c r="D6696" s="1">
        <f t="shared" si="314"/>
        <v>3</v>
      </c>
      <c r="E6696" s="1" t="str">
        <f>INDEX(Protocol[Mark],MATCH(C6696,Protocol[Step],0))</f>
        <v>5Glc</v>
      </c>
      <c r="F6696" s="151" t="str">
        <f>INDEX(Variables[Variable],MATCH(Systematic[[#This Row],[VariableIndex]],Variables[Index],0))</f>
        <v>Specific flux</v>
      </c>
      <c r="G6696" s="134">
        <f>Systematic[[#This Row],[Sample]]*1000000+Systematic[[#This Row],[SubSample]]*10000+Systematic[[#This Row],[VariableIndex]]</f>
        <v>18010003</v>
      </c>
      <c r="H6696" s="134">
        <f>Systematic[[#This Row],[SampleVariableLabel]]+100*Systematic[[#This Row],[State]]</f>
        <v>18010403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18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4</v>
      </c>
      <c r="D6697" s="1">
        <f t="shared" si="314"/>
        <v>4</v>
      </c>
      <c r="E6697" s="1" t="str">
        <f>INDEX(Protocol[Mark],MATCH(C6697,Protocol[Step],0))</f>
        <v>5Glc</v>
      </c>
      <c r="F6697" s="151" t="str">
        <f>INDEX(Variables[Variable],MATCH(Systematic[[#This Row],[VariableIndex]],Variables[Index],0))</f>
        <v>Flux control ratio</v>
      </c>
      <c r="G6697" s="134">
        <f>Systematic[[#This Row],[Sample]]*1000000+Systematic[[#This Row],[SubSample]]*10000+Systematic[[#This Row],[VariableIndex]]</f>
        <v>18010004</v>
      </c>
      <c r="H6697" s="134">
        <f>Systematic[[#This Row],[SampleVariableLabel]]+100*Systematic[[#This Row],[State]]</f>
        <v>18010404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18</v>
      </c>
      <c r="B6698" s="1">
        <f t="shared" si="316"/>
        <v>1</v>
      </c>
      <c r="C6698" s="1">
        <f>IF(Systematic[[#This Row],[VariableIndex]]&gt;1,C6697,IF(C6697+1=StepsPerSubsample,0,C6697+1))</f>
        <v>4</v>
      </c>
      <c r="D6698" s="1">
        <f t="shared" si="314"/>
        <v>5</v>
      </c>
      <c r="E6698" s="1" t="str">
        <f>INDEX(Protocol[Mark],MATCH(C6698,Protocol[Step],0))</f>
        <v>5Glc</v>
      </c>
      <c r="F6698" s="151" t="str">
        <f>INDEX(Variables[Variable],MATCH(Systematic[[#This Row],[VariableIndex]],Variables[Index],0))</f>
        <v>Specific flux (mt)</v>
      </c>
      <c r="G6698" s="134">
        <f>Systematic[[#This Row],[Sample]]*1000000+Systematic[[#This Row],[SubSample]]*10000+Systematic[[#This Row],[VariableIndex]]</f>
        <v>18010005</v>
      </c>
      <c r="H6698" s="134">
        <f>Systematic[[#This Row],[SampleVariableLabel]]+100*Systematic[[#This Row],[State]]</f>
        <v>18010405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18</v>
      </c>
      <c r="B6699" s="1">
        <f t="shared" si="316"/>
        <v>1</v>
      </c>
      <c r="C6699" s="1">
        <f>IF(Systematic[[#This Row],[VariableIndex]]&gt;1,C6698,IF(C6698+1=StepsPerSubsample,0,C6698+1))</f>
        <v>4</v>
      </c>
      <c r="D6699" s="1">
        <f t="shared" si="314"/>
        <v>6</v>
      </c>
      <c r="E6699" s="1" t="str">
        <f>INDEX(Protocol[Mark],MATCH(C6699,Protocol[Step],0))</f>
        <v>5Glc</v>
      </c>
      <c r="F6699" s="151" t="str">
        <f>INDEX(Variables[Variable],MATCH(Systematic[[#This Row],[VariableIndex]],Variables[Index],0))</f>
        <v>FCR (mt: ROX-corr.)</v>
      </c>
      <c r="G6699" s="134">
        <f>Systematic[[#This Row],[Sample]]*1000000+Systematic[[#This Row],[SubSample]]*10000+Systematic[[#This Row],[VariableIndex]]</f>
        <v>18010006</v>
      </c>
      <c r="H6699" s="134">
        <f>Systematic[[#This Row],[SampleVariableLabel]]+100*Systematic[[#This Row],[State]]</f>
        <v>18010406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18</v>
      </c>
      <c r="B6700" s="1">
        <f t="shared" si="316"/>
        <v>1</v>
      </c>
      <c r="C6700" s="1">
        <f>IF(Systematic[[#This Row],[VariableIndex]]&gt;1,C6699,IF(C6699+1=StepsPerSubsample,0,C6699+1))</f>
        <v>4</v>
      </c>
      <c r="D6700" s="1">
        <f t="shared" si="314"/>
        <v>7</v>
      </c>
      <c r="E6700" s="1" t="str">
        <f>INDEX(Protocol[Mark],MATCH(C6700,Protocol[Step],0))</f>
        <v>5Glc</v>
      </c>
      <c r="F6700" s="151" t="str">
        <f>INDEX(Variables[Variable],MATCH(Systematic[[#This Row],[VariableIndex]],Variables[Index],0))</f>
        <v>FCR (mt: ROX-corr.)</v>
      </c>
      <c r="G6700" s="134">
        <f>Systematic[[#This Row],[Sample]]*1000000+Systematic[[#This Row],[SubSample]]*10000+Systematic[[#This Row],[VariableIndex]]</f>
        <v>18010007</v>
      </c>
      <c r="H6700" s="134">
        <f>Systematic[[#This Row],[SampleVariableLabel]]+100*Systematic[[#This Row],[State]]</f>
        <v>18010407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18</v>
      </c>
      <c r="B6701" s="1">
        <f t="shared" si="316"/>
        <v>1</v>
      </c>
      <c r="C6701" s="1">
        <f>IF(Systematic[[#This Row],[VariableIndex]]&gt;1,C6700,IF(C6700+1=StepsPerSubsample,0,C6700+1))</f>
        <v>5</v>
      </c>
      <c r="D6701" s="1">
        <f t="shared" si="314"/>
        <v>1</v>
      </c>
      <c r="E6701" s="1" t="str">
        <f>INDEX(Protocol[Mark],MATCH(C6701,Protocol[Step],0))</f>
        <v>6M2</v>
      </c>
      <c r="F6701" s="151" t="str">
        <f>INDEX(Variables[Variable],MATCH(Systematic[[#This Row],[VariableIndex]],Variables[Index],0))</f>
        <v>O2 concentration</v>
      </c>
      <c r="G6701" s="134">
        <f>Systematic[[#This Row],[Sample]]*1000000+Systematic[[#This Row],[SubSample]]*10000+Systematic[[#This Row],[VariableIndex]]</f>
        <v>18010001</v>
      </c>
      <c r="H6701" s="134">
        <f>Systematic[[#This Row],[SampleVariableLabel]]+100*Systematic[[#This Row],[State]]</f>
        <v>18010501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18</v>
      </c>
      <c r="B6702" s="1">
        <f t="shared" si="316"/>
        <v>1</v>
      </c>
      <c r="C6702" s="1">
        <f>IF(Systematic[[#This Row],[VariableIndex]]&gt;1,C6701,IF(C6701+1=StepsPerSubsample,0,C6701+1))</f>
        <v>5</v>
      </c>
      <c r="D6702" s="1">
        <f t="shared" si="314"/>
        <v>2</v>
      </c>
      <c r="E6702" s="1" t="str">
        <f>INDEX(Protocol[Mark],MATCH(C6702,Protocol[Step],0))</f>
        <v>6M2</v>
      </c>
      <c r="F6702" s="151" t="str">
        <f>INDEX(Variables[Variable],MATCH(Systematic[[#This Row],[VariableIndex]],Variables[Index],0))</f>
        <v>O2 flux per volume</v>
      </c>
      <c r="G6702" s="134">
        <f>Systematic[[#This Row],[Sample]]*1000000+Systematic[[#This Row],[SubSample]]*10000+Systematic[[#This Row],[VariableIndex]]</f>
        <v>18010002</v>
      </c>
      <c r="H6702" s="134">
        <f>Systematic[[#This Row],[SampleVariableLabel]]+100*Systematic[[#This Row],[State]]</f>
        <v>18010502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18</v>
      </c>
      <c r="B6703" s="1">
        <f t="shared" si="316"/>
        <v>1</v>
      </c>
      <c r="C6703" s="1">
        <f>IF(Systematic[[#This Row],[VariableIndex]]&gt;1,C6702,IF(C6702+1=StepsPerSubsample,0,C6702+1))</f>
        <v>5</v>
      </c>
      <c r="D6703" s="1">
        <f t="shared" si="314"/>
        <v>3</v>
      </c>
      <c r="E6703" s="1" t="str">
        <f>INDEX(Protocol[Mark],MATCH(C6703,Protocol[Step],0))</f>
        <v>6M2</v>
      </c>
      <c r="F6703" s="151" t="str">
        <f>INDEX(Variables[Variable],MATCH(Systematic[[#This Row],[VariableIndex]],Variables[Index],0))</f>
        <v>Specific flux</v>
      </c>
      <c r="G6703" s="134">
        <f>Systematic[[#This Row],[Sample]]*1000000+Systematic[[#This Row],[SubSample]]*10000+Systematic[[#This Row],[VariableIndex]]</f>
        <v>18010003</v>
      </c>
      <c r="H6703" s="134">
        <f>Systematic[[#This Row],[SampleVariableLabel]]+100*Systematic[[#This Row],[State]]</f>
        <v>18010503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18</v>
      </c>
      <c r="B6704" s="1">
        <f t="shared" si="316"/>
        <v>1</v>
      </c>
      <c r="C6704" s="1">
        <f>IF(Systematic[[#This Row],[VariableIndex]]&gt;1,C6703,IF(C6703+1=StepsPerSubsample,0,C6703+1))</f>
        <v>5</v>
      </c>
      <c r="D6704" s="1">
        <f t="shared" si="314"/>
        <v>4</v>
      </c>
      <c r="E6704" s="1" t="str">
        <f>INDEX(Protocol[Mark],MATCH(C6704,Protocol[Step],0))</f>
        <v>6M2</v>
      </c>
      <c r="F6704" s="151" t="str">
        <f>INDEX(Variables[Variable],MATCH(Systematic[[#This Row],[VariableIndex]],Variables[Index],0))</f>
        <v>Flux control ratio</v>
      </c>
      <c r="G6704" s="134">
        <f>Systematic[[#This Row],[Sample]]*1000000+Systematic[[#This Row],[SubSample]]*10000+Systematic[[#This Row],[VariableIndex]]</f>
        <v>18010004</v>
      </c>
      <c r="H6704" s="134">
        <f>Systematic[[#This Row],[SampleVariableLabel]]+100*Systematic[[#This Row],[State]]</f>
        <v>18010504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18</v>
      </c>
      <c r="B6705" s="1">
        <f t="shared" si="316"/>
        <v>1</v>
      </c>
      <c r="C6705" s="1">
        <f>IF(Systematic[[#This Row],[VariableIndex]]&gt;1,C6704,IF(C6704+1=StepsPerSubsample,0,C6704+1))</f>
        <v>5</v>
      </c>
      <c r="D6705" s="1">
        <f t="shared" si="314"/>
        <v>5</v>
      </c>
      <c r="E6705" s="1" t="str">
        <f>INDEX(Protocol[Mark],MATCH(C6705,Protocol[Step],0))</f>
        <v>6M2</v>
      </c>
      <c r="F6705" s="151" t="str">
        <f>INDEX(Variables[Variable],MATCH(Systematic[[#This Row],[VariableIndex]],Variables[Index],0))</f>
        <v>Specific flux (mt)</v>
      </c>
      <c r="G6705" s="134">
        <f>Systematic[[#This Row],[Sample]]*1000000+Systematic[[#This Row],[SubSample]]*10000+Systematic[[#This Row],[VariableIndex]]</f>
        <v>18010005</v>
      </c>
      <c r="H6705" s="134">
        <f>Systematic[[#This Row],[SampleVariableLabel]]+100*Systematic[[#This Row],[State]]</f>
        <v>18010505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18</v>
      </c>
      <c r="B6706" s="1">
        <f t="shared" si="316"/>
        <v>1</v>
      </c>
      <c r="C6706" s="1">
        <f>IF(Systematic[[#This Row],[VariableIndex]]&gt;1,C6705,IF(C6705+1=StepsPerSubsample,0,C6705+1))</f>
        <v>5</v>
      </c>
      <c r="D6706" s="1">
        <f t="shared" si="314"/>
        <v>6</v>
      </c>
      <c r="E6706" s="1" t="str">
        <f>INDEX(Protocol[Mark],MATCH(C6706,Protocol[Step],0))</f>
        <v>6M2</v>
      </c>
      <c r="F6706" s="151" t="str">
        <f>INDEX(Variables[Variable],MATCH(Systematic[[#This Row],[VariableIndex]],Variables[Index],0))</f>
        <v>FCR (mt: ROX-corr.)</v>
      </c>
      <c r="G6706" s="134">
        <f>Systematic[[#This Row],[Sample]]*1000000+Systematic[[#This Row],[SubSample]]*10000+Systematic[[#This Row],[VariableIndex]]</f>
        <v>18010006</v>
      </c>
      <c r="H6706" s="134">
        <f>Systematic[[#This Row],[SampleVariableLabel]]+100*Systematic[[#This Row],[State]]</f>
        <v>18010506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18</v>
      </c>
      <c r="B6707" s="1">
        <f t="shared" si="316"/>
        <v>1</v>
      </c>
      <c r="C6707" s="1">
        <f>IF(Systematic[[#This Row],[VariableIndex]]&gt;1,C6706,IF(C6706+1=StepsPerSubsample,0,C6706+1))</f>
        <v>5</v>
      </c>
      <c r="D6707" s="1">
        <f t="shared" si="314"/>
        <v>7</v>
      </c>
      <c r="E6707" s="1" t="str">
        <f>INDEX(Protocol[Mark],MATCH(C6707,Protocol[Step],0))</f>
        <v>6M2</v>
      </c>
      <c r="F6707" s="151" t="str">
        <f>INDEX(Variables[Variable],MATCH(Systematic[[#This Row],[VariableIndex]],Variables[Index],0))</f>
        <v>FCR (mt: ROX-corr.)</v>
      </c>
      <c r="G6707" s="134">
        <f>Systematic[[#This Row],[Sample]]*1000000+Systematic[[#This Row],[SubSample]]*10000+Systematic[[#This Row],[VariableIndex]]</f>
        <v>18010007</v>
      </c>
      <c r="H6707" s="134">
        <f>Systematic[[#This Row],[SampleVariableLabel]]+100*Systematic[[#This Row],[State]]</f>
        <v>18010507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18</v>
      </c>
      <c r="B6708" s="1">
        <f t="shared" si="316"/>
        <v>1</v>
      </c>
      <c r="C6708" s="1">
        <f>IF(Systematic[[#This Row],[VariableIndex]]&gt;1,C6707,IF(C6707+1=StepsPerSubsample,0,C6707+1))</f>
        <v>6</v>
      </c>
      <c r="D6708" s="1">
        <f t="shared" si="314"/>
        <v>1</v>
      </c>
      <c r="E6708" s="1" t="str">
        <f>INDEX(Protocol[Mark],MATCH(C6708,Protocol[Step],0))</f>
        <v>7Rot</v>
      </c>
      <c r="F6708" s="151" t="str">
        <f>INDEX(Variables[Variable],MATCH(Systematic[[#This Row],[VariableIndex]],Variables[Index],0))</f>
        <v>O2 concentration</v>
      </c>
      <c r="G6708" s="134">
        <f>Systematic[[#This Row],[Sample]]*1000000+Systematic[[#This Row],[SubSample]]*10000+Systematic[[#This Row],[VariableIndex]]</f>
        <v>18010001</v>
      </c>
      <c r="H6708" s="134">
        <f>Systematic[[#This Row],[SampleVariableLabel]]+100*Systematic[[#This Row],[State]]</f>
        <v>18010601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18</v>
      </c>
      <c r="B6709" s="1">
        <f t="shared" si="316"/>
        <v>1</v>
      </c>
      <c r="C6709" s="1">
        <f>IF(Systematic[[#This Row],[VariableIndex]]&gt;1,C6708,IF(C6708+1=StepsPerSubsample,0,C6708+1))</f>
        <v>6</v>
      </c>
      <c r="D6709" s="1">
        <f t="shared" si="314"/>
        <v>2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O2 flux per volume</v>
      </c>
      <c r="G6709" s="134">
        <f>Systematic[[#This Row],[Sample]]*1000000+Systematic[[#This Row],[SubSample]]*10000+Systematic[[#This Row],[VariableIndex]]</f>
        <v>18010002</v>
      </c>
      <c r="H6709" s="134">
        <f>Systematic[[#This Row],[SampleVariableLabel]]+100*Systematic[[#This Row],[State]]</f>
        <v>18010602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18</v>
      </c>
      <c r="B6710" s="1">
        <f t="shared" si="316"/>
        <v>1</v>
      </c>
      <c r="C6710" s="1">
        <f>IF(Systematic[[#This Row],[VariableIndex]]&gt;1,C6709,IF(C6709+1=StepsPerSubsample,0,C6709+1))</f>
        <v>6</v>
      </c>
      <c r="D6710" s="1">
        <f t="shared" si="314"/>
        <v>3</v>
      </c>
      <c r="E6710" s="1" t="str">
        <f>INDEX(Protocol[Mark],MATCH(C6710,Protocol[Step],0))</f>
        <v>7Rot</v>
      </c>
      <c r="F6710" s="151" t="str">
        <f>INDEX(Variables[Variable],MATCH(Systematic[[#This Row],[VariableIndex]],Variables[Index],0))</f>
        <v>Specific flux</v>
      </c>
      <c r="G6710" s="134">
        <f>Systematic[[#This Row],[Sample]]*1000000+Systematic[[#This Row],[SubSample]]*10000+Systematic[[#This Row],[VariableIndex]]</f>
        <v>18010003</v>
      </c>
      <c r="H6710" s="134">
        <f>Systematic[[#This Row],[SampleVariableLabel]]+100*Systematic[[#This Row],[State]]</f>
        <v>18010603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18</v>
      </c>
      <c r="B6711" s="1">
        <f t="shared" si="316"/>
        <v>1</v>
      </c>
      <c r="C6711" s="1">
        <f>IF(Systematic[[#This Row],[VariableIndex]]&gt;1,C6710,IF(C6710+1=StepsPerSubsample,0,C6710+1))</f>
        <v>6</v>
      </c>
      <c r="D6711" s="1">
        <f t="shared" si="314"/>
        <v>4</v>
      </c>
      <c r="E6711" s="1" t="str">
        <f>INDEX(Protocol[Mark],MATCH(C6711,Protocol[Step],0))</f>
        <v>7Rot</v>
      </c>
      <c r="F6711" s="151" t="str">
        <f>INDEX(Variables[Variable],MATCH(Systematic[[#This Row],[VariableIndex]],Variables[Index],0))</f>
        <v>Flux control ratio</v>
      </c>
      <c r="G6711" s="134">
        <f>Systematic[[#This Row],[Sample]]*1000000+Systematic[[#This Row],[SubSample]]*10000+Systematic[[#This Row],[VariableIndex]]</f>
        <v>18010004</v>
      </c>
      <c r="H6711" s="134">
        <f>Systematic[[#This Row],[SampleVariableLabel]]+100*Systematic[[#This Row],[State]]</f>
        <v>18010604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18</v>
      </c>
      <c r="B6712" s="1">
        <f t="shared" si="316"/>
        <v>1</v>
      </c>
      <c r="C6712" s="1">
        <f>IF(Systematic[[#This Row],[VariableIndex]]&gt;1,C6711,IF(C6711+1=StepsPerSubsample,0,C6711+1))</f>
        <v>6</v>
      </c>
      <c r="D6712" s="1">
        <f t="shared" si="314"/>
        <v>5</v>
      </c>
      <c r="E6712" s="1" t="str">
        <f>INDEX(Protocol[Mark],MATCH(C6712,Protocol[Step],0))</f>
        <v>7Rot</v>
      </c>
      <c r="F6712" s="151" t="str">
        <f>INDEX(Variables[Variable],MATCH(Systematic[[#This Row],[VariableIndex]],Variables[Index],0))</f>
        <v>Specific flux (mt)</v>
      </c>
      <c r="G6712" s="134">
        <f>Systematic[[#This Row],[Sample]]*1000000+Systematic[[#This Row],[SubSample]]*10000+Systematic[[#This Row],[VariableIndex]]</f>
        <v>18010005</v>
      </c>
      <c r="H6712" s="134">
        <f>Systematic[[#This Row],[SampleVariableLabel]]+100*Systematic[[#This Row],[State]]</f>
        <v>18010605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18</v>
      </c>
      <c r="B6713" s="1">
        <f t="shared" si="316"/>
        <v>1</v>
      </c>
      <c r="C6713" s="1">
        <f>IF(Systematic[[#This Row],[VariableIndex]]&gt;1,C6712,IF(C6712+1=StepsPerSubsample,0,C6712+1))</f>
        <v>6</v>
      </c>
      <c r="D6713" s="1">
        <f t="shared" si="314"/>
        <v>6</v>
      </c>
      <c r="E6713" s="1" t="str">
        <f>INDEX(Protocol[Mark],MATCH(C6713,Protocol[Step],0))</f>
        <v>7Rot</v>
      </c>
      <c r="F6713" s="151" t="str">
        <f>INDEX(Variables[Variable],MATCH(Systematic[[#This Row],[VariableIndex]],Variables[Index],0))</f>
        <v>FCR (mt: ROX-corr.)</v>
      </c>
      <c r="G6713" s="134">
        <f>Systematic[[#This Row],[Sample]]*1000000+Systematic[[#This Row],[SubSample]]*10000+Systematic[[#This Row],[VariableIndex]]</f>
        <v>18010006</v>
      </c>
      <c r="H6713" s="134">
        <f>Systematic[[#This Row],[SampleVariableLabel]]+100*Systematic[[#This Row],[State]]</f>
        <v>18010606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18</v>
      </c>
      <c r="B6714" s="1">
        <f t="shared" si="316"/>
        <v>1</v>
      </c>
      <c r="C6714" s="1">
        <f>IF(Systematic[[#This Row],[VariableIndex]]&gt;1,C6713,IF(C6713+1=StepsPerSubsample,0,C6713+1))</f>
        <v>6</v>
      </c>
      <c r="D6714" s="1">
        <f t="shared" si="314"/>
        <v>7</v>
      </c>
      <c r="E6714" s="1" t="str">
        <f>INDEX(Protocol[Mark],MATCH(C6714,Protocol[Step],0))</f>
        <v>7Rot</v>
      </c>
      <c r="F6714" s="151" t="str">
        <f>INDEX(Variables[Variable],MATCH(Systematic[[#This Row],[VariableIndex]],Variables[Index],0))</f>
        <v>FCR (mt: ROX-corr.)</v>
      </c>
      <c r="G6714" s="134">
        <f>Systematic[[#This Row],[Sample]]*1000000+Systematic[[#This Row],[SubSample]]*10000+Systematic[[#This Row],[VariableIndex]]</f>
        <v>18010007</v>
      </c>
      <c r="H6714" s="134">
        <f>Systematic[[#This Row],[SampleVariableLabel]]+100*Systematic[[#This Row],[State]]</f>
        <v>18010607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18</v>
      </c>
      <c r="B6715" s="1">
        <f t="shared" si="316"/>
        <v>1</v>
      </c>
      <c r="C6715" s="1">
        <f>IF(Systematic[[#This Row],[VariableIndex]]&gt;1,C6714,IF(C6714+1=StepsPerSubsample,0,C6714+1))</f>
        <v>7</v>
      </c>
      <c r="D6715" s="1">
        <f t="shared" si="314"/>
        <v>1</v>
      </c>
      <c r="E6715" s="1" t="str">
        <f>INDEX(Protocol[Mark],MATCH(C6715,Protocol[Step],0))</f>
        <v>8S</v>
      </c>
      <c r="F6715" s="151" t="str">
        <f>INDEX(Variables[Variable],MATCH(Systematic[[#This Row],[VariableIndex]],Variables[Index],0))</f>
        <v>O2 concentration</v>
      </c>
      <c r="G6715" s="134">
        <f>Systematic[[#This Row],[Sample]]*1000000+Systematic[[#This Row],[SubSample]]*10000+Systematic[[#This Row],[VariableIndex]]</f>
        <v>18010001</v>
      </c>
      <c r="H6715" s="134">
        <f>Systematic[[#This Row],[SampleVariableLabel]]+100*Systematic[[#This Row],[State]]</f>
        <v>18010701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18</v>
      </c>
      <c r="B6716" s="1">
        <f t="shared" si="316"/>
        <v>1</v>
      </c>
      <c r="C6716" s="1">
        <f>IF(Systematic[[#This Row],[VariableIndex]]&gt;1,C6715,IF(C6715+1=StepsPerSubsample,0,C6715+1))</f>
        <v>7</v>
      </c>
      <c r="D6716" s="1">
        <f t="shared" si="314"/>
        <v>2</v>
      </c>
      <c r="E6716" s="1" t="str">
        <f>INDEX(Protocol[Mark],MATCH(C6716,Protocol[Step],0))</f>
        <v>8S</v>
      </c>
      <c r="F6716" s="151" t="str">
        <f>INDEX(Variables[Variable],MATCH(Systematic[[#This Row],[VariableIndex]],Variables[Index],0))</f>
        <v>O2 flux per volume</v>
      </c>
      <c r="G6716" s="134">
        <f>Systematic[[#This Row],[Sample]]*1000000+Systematic[[#This Row],[SubSample]]*10000+Systematic[[#This Row],[VariableIndex]]</f>
        <v>18010002</v>
      </c>
      <c r="H6716" s="134">
        <f>Systematic[[#This Row],[SampleVariableLabel]]+100*Systematic[[#This Row],[State]]</f>
        <v>18010702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18</v>
      </c>
      <c r="B6717" s="1">
        <f t="shared" si="316"/>
        <v>1</v>
      </c>
      <c r="C6717" s="1">
        <f>IF(Systematic[[#This Row],[VariableIndex]]&gt;1,C6716,IF(C6716+1=StepsPerSubsample,0,C6716+1))</f>
        <v>7</v>
      </c>
      <c r="D6717" s="1">
        <f t="shared" si="314"/>
        <v>3</v>
      </c>
      <c r="E6717" s="1" t="str">
        <f>INDEX(Protocol[Mark],MATCH(C6717,Protocol[Step],0))</f>
        <v>8S</v>
      </c>
      <c r="F6717" s="151" t="str">
        <f>INDEX(Variables[Variable],MATCH(Systematic[[#This Row],[VariableIndex]],Variables[Index],0))</f>
        <v>Specific flux</v>
      </c>
      <c r="G6717" s="134">
        <f>Systematic[[#This Row],[Sample]]*1000000+Systematic[[#This Row],[SubSample]]*10000+Systematic[[#This Row],[VariableIndex]]</f>
        <v>18010003</v>
      </c>
      <c r="H6717" s="134">
        <f>Systematic[[#This Row],[SampleVariableLabel]]+100*Systematic[[#This Row],[State]]</f>
        <v>18010703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18</v>
      </c>
      <c r="B6718" s="1">
        <f t="shared" si="316"/>
        <v>1</v>
      </c>
      <c r="C6718" s="1">
        <f>IF(Systematic[[#This Row],[VariableIndex]]&gt;1,C6717,IF(C6717+1=StepsPerSubsample,0,C6717+1))</f>
        <v>7</v>
      </c>
      <c r="D6718" s="1">
        <f t="shared" si="314"/>
        <v>4</v>
      </c>
      <c r="E6718" s="1" t="str">
        <f>INDEX(Protocol[Mark],MATCH(C6718,Protocol[Step],0))</f>
        <v>8S</v>
      </c>
      <c r="F6718" s="151" t="str">
        <f>INDEX(Variables[Variable],MATCH(Systematic[[#This Row],[VariableIndex]],Variables[Index],0))</f>
        <v>Flux control ratio</v>
      </c>
      <c r="G6718" s="134">
        <f>Systematic[[#This Row],[Sample]]*1000000+Systematic[[#This Row],[SubSample]]*10000+Systematic[[#This Row],[VariableIndex]]</f>
        <v>18010004</v>
      </c>
      <c r="H6718" s="134">
        <f>Systematic[[#This Row],[SampleVariableLabel]]+100*Systematic[[#This Row],[State]]</f>
        <v>18010704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18</v>
      </c>
      <c r="B6719" s="1">
        <f t="shared" si="316"/>
        <v>1</v>
      </c>
      <c r="C6719" s="1">
        <f>IF(Systematic[[#This Row],[VariableIndex]]&gt;1,C6718,IF(C6718+1=StepsPerSubsample,0,C6718+1))</f>
        <v>7</v>
      </c>
      <c r="D6719" s="1">
        <f t="shared" si="314"/>
        <v>5</v>
      </c>
      <c r="E6719" s="1" t="str">
        <f>INDEX(Protocol[Mark],MATCH(C6719,Protocol[Step],0))</f>
        <v>8S</v>
      </c>
      <c r="F6719" s="151" t="str">
        <f>INDEX(Variables[Variable],MATCH(Systematic[[#This Row],[VariableIndex]],Variables[Index],0))</f>
        <v>Specific flux (mt)</v>
      </c>
      <c r="G6719" s="134">
        <f>Systematic[[#This Row],[Sample]]*1000000+Systematic[[#This Row],[SubSample]]*10000+Systematic[[#This Row],[VariableIndex]]</f>
        <v>18010005</v>
      </c>
      <c r="H6719" s="134">
        <f>Systematic[[#This Row],[SampleVariableLabel]]+100*Systematic[[#This Row],[State]]</f>
        <v>18010705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18</v>
      </c>
      <c r="B6720" s="1">
        <f t="shared" si="316"/>
        <v>1</v>
      </c>
      <c r="C6720" s="1">
        <f>IF(Systematic[[#This Row],[VariableIndex]]&gt;1,C6719,IF(C6719+1=StepsPerSubsample,0,C6719+1))</f>
        <v>7</v>
      </c>
      <c r="D6720" s="1">
        <f t="shared" si="314"/>
        <v>6</v>
      </c>
      <c r="E6720" s="1" t="str">
        <f>INDEX(Protocol[Mark],MATCH(C6720,Protocol[Step],0))</f>
        <v>8S</v>
      </c>
      <c r="F6720" s="151" t="str">
        <f>INDEX(Variables[Variable],MATCH(Systematic[[#This Row],[VariableIndex]],Variables[Index],0))</f>
        <v>FCR (mt: ROX-corr.)</v>
      </c>
      <c r="G6720" s="134">
        <f>Systematic[[#This Row],[Sample]]*1000000+Systematic[[#This Row],[SubSample]]*10000+Systematic[[#This Row],[VariableIndex]]</f>
        <v>18010006</v>
      </c>
      <c r="H6720" s="134">
        <f>Systematic[[#This Row],[SampleVariableLabel]]+100*Systematic[[#This Row],[State]]</f>
        <v>18010706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18</v>
      </c>
      <c r="B6721" s="1">
        <f t="shared" si="316"/>
        <v>1</v>
      </c>
      <c r="C6721" s="1">
        <f>IF(Systematic[[#This Row],[VariableIndex]]&gt;1,C6720,IF(C6720+1=StepsPerSubsample,0,C6720+1))</f>
        <v>7</v>
      </c>
      <c r="D6721" s="1">
        <f t="shared" si="314"/>
        <v>7</v>
      </c>
      <c r="E6721" s="1" t="str">
        <f>INDEX(Protocol[Mark],MATCH(C6721,Protocol[Step],0))</f>
        <v>8S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18010007</v>
      </c>
      <c r="H6721" s="134">
        <f>Systematic[[#This Row],[SampleVariableLabel]]+100*Systematic[[#This Row],[State]]</f>
        <v>18010707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18</v>
      </c>
      <c r="B6722" s="1">
        <f t="shared" si="316"/>
        <v>1</v>
      </c>
      <c r="C6722" s="1">
        <f>IF(Systematic[[#This Row],[VariableIndex]]&gt;1,C6721,IF(C6721+1=StepsPerSubsample,0,C6721+1))</f>
        <v>8</v>
      </c>
      <c r="D6722" s="1">
        <f t="shared" si="314"/>
        <v>1</v>
      </c>
      <c r="E6722" s="1" t="str">
        <f>INDEX(Protocol[Mark],MATCH(C6722,Protocol[Step],0))</f>
        <v>9Dig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18010001</v>
      </c>
      <c r="H6722" s="134">
        <f>Systematic[[#This Row],[SampleVariableLabel]]+100*Systematic[[#This Row],[State]]</f>
        <v>18010801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18</v>
      </c>
      <c r="B6723" s="1">
        <f t="shared" si="316"/>
        <v>1</v>
      </c>
      <c r="C6723" s="1">
        <f>IF(Systematic[[#This Row],[VariableIndex]]&gt;1,C6722,IF(C6722+1=StepsPerSubsample,0,C6722+1))</f>
        <v>8</v>
      </c>
      <c r="D6723" s="1">
        <f t="shared" ref="D6723:D6786" si="317">IF(D6722=nVariables,1,D6722+1)</f>
        <v>2</v>
      </c>
      <c r="E6723" s="1" t="str">
        <f>INDEX(Protocol[Mark],MATCH(C6723,Protocol[Step],0))</f>
        <v>9Dig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18010002</v>
      </c>
      <c r="H6723" s="134">
        <f>Systematic[[#This Row],[SampleVariableLabel]]+100*Systematic[[#This Row],[State]]</f>
        <v>18010802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18</v>
      </c>
      <c r="B6724" s="1">
        <f t="shared" si="316"/>
        <v>1</v>
      </c>
      <c r="C6724" s="1">
        <f>IF(Systematic[[#This Row],[VariableIndex]]&gt;1,C6723,IF(C6723+1=StepsPerSubsample,0,C6723+1))</f>
        <v>8</v>
      </c>
      <c r="D6724" s="1">
        <f t="shared" si="317"/>
        <v>3</v>
      </c>
      <c r="E6724" s="1" t="str">
        <f>INDEX(Protocol[Mark],MATCH(C6724,Protocol[Step],0))</f>
        <v>9Dig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18010003</v>
      </c>
      <c r="H6724" s="134">
        <f>Systematic[[#This Row],[SampleVariableLabel]]+100*Systematic[[#This Row],[State]]</f>
        <v>18010803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18</v>
      </c>
      <c r="B6725" s="1">
        <f t="shared" si="316"/>
        <v>1</v>
      </c>
      <c r="C6725" s="1">
        <f>IF(Systematic[[#This Row],[VariableIndex]]&gt;1,C6724,IF(C6724+1=StepsPerSubsample,0,C6724+1))</f>
        <v>8</v>
      </c>
      <c r="D6725" s="1">
        <f t="shared" si="317"/>
        <v>4</v>
      </c>
      <c r="E6725" s="1" t="str">
        <f>INDEX(Protocol[Mark],MATCH(C6725,Protocol[Step],0))</f>
        <v>9Dig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18010004</v>
      </c>
      <c r="H6725" s="134">
        <f>Systematic[[#This Row],[SampleVariableLabel]]+100*Systematic[[#This Row],[State]]</f>
        <v>18010804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18</v>
      </c>
      <c r="B6726" s="1">
        <f t="shared" si="316"/>
        <v>1</v>
      </c>
      <c r="C6726" s="1">
        <f>IF(Systematic[[#This Row],[VariableIndex]]&gt;1,C6725,IF(C6725+1=StepsPerSubsample,0,C6725+1))</f>
        <v>8</v>
      </c>
      <c r="D6726" s="1">
        <f t="shared" si="317"/>
        <v>5</v>
      </c>
      <c r="E6726" s="1" t="str">
        <f>INDEX(Protocol[Mark],MATCH(C6726,Protocol[Step],0))</f>
        <v>9Dig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18010005</v>
      </c>
      <c r="H6726" s="134">
        <f>Systematic[[#This Row],[SampleVariableLabel]]+100*Systematic[[#This Row],[State]]</f>
        <v>18010805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18</v>
      </c>
      <c r="B6727" s="1">
        <f t="shared" si="316"/>
        <v>1</v>
      </c>
      <c r="C6727" s="1">
        <f>IF(Systematic[[#This Row],[VariableIndex]]&gt;1,C6726,IF(C6726+1=StepsPerSubsample,0,C6726+1))</f>
        <v>8</v>
      </c>
      <c r="D6727" s="1">
        <f t="shared" si="317"/>
        <v>6</v>
      </c>
      <c r="E6727" s="1" t="str">
        <f>INDEX(Protocol[Mark],MATCH(C6727,Protocol[Step],0))</f>
        <v>9Dig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18010006</v>
      </c>
      <c r="H6727" s="134">
        <f>Systematic[[#This Row],[SampleVariableLabel]]+100*Systematic[[#This Row],[State]]</f>
        <v>18010806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18</v>
      </c>
      <c r="B6728" s="1">
        <f t="shared" si="316"/>
        <v>1</v>
      </c>
      <c r="C6728" s="1">
        <f>IF(Systematic[[#This Row],[VariableIndex]]&gt;1,C6727,IF(C6727+1=StepsPerSubsample,0,C6727+1))</f>
        <v>8</v>
      </c>
      <c r="D6728" s="1">
        <f t="shared" si="317"/>
        <v>7</v>
      </c>
      <c r="E6728" s="1" t="str">
        <f>INDEX(Protocol[Mark],MATCH(C6728,Protocol[Step],0))</f>
        <v>9Dig</v>
      </c>
      <c r="F6728" s="151" t="str">
        <f>INDEX(Variables[Variable],MATCH(Systematic[[#This Row],[VariableIndex]],Variables[Index],0))</f>
        <v>FCR (mt: ROX-corr.)</v>
      </c>
      <c r="G6728" s="134">
        <f>Systematic[[#This Row],[Sample]]*1000000+Systematic[[#This Row],[SubSample]]*10000+Systematic[[#This Row],[VariableIndex]]</f>
        <v>18010007</v>
      </c>
      <c r="H6728" s="134">
        <f>Systematic[[#This Row],[SampleVariableLabel]]+100*Systematic[[#This Row],[State]]</f>
        <v>18010807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18</v>
      </c>
      <c r="B6729" s="1">
        <f t="shared" si="316"/>
        <v>1</v>
      </c>
      <c r="C6729" s="1">
        <f>IF(Systematic[[#This Row],[VariableIndex]]&gt;1,C6728,IF(C6728+1=StepsPerSubsample,0,C6728+1))</f>
        <v>9</v>
      </c>
      <c r="D6729" s="1">
        <f t="shared" si="317"/>
        <v>1</v>
      </c>
      <c r="E6729" s="1" t="str">
        <f>INDEX(Protocol[Mark],MATCH(C6729,Protocol[Step],0))</f>
        <v>9U</v>
      </c>
      <c r="F6729" s="151" t="str">
        <f>INDEX(Variables[Variable],MATCH(Systematic[[#This Row],[VariableIndex]],Variables[Index],0))</f>
        <v>O2 concentration</v>
      </c>
      <c r="G6729" s="134">
        <f>Systematic[[#This Row],[Sample]]*1000000+Systematic[[#This Row],[SubSample]]*10000+Systematic[[#This Row],[VariableIndex]]</f>
        <v>18010001</v>
      </c>
      <c r="H6729" s="134">
        <f>Systematic[[#This Row],[SampleVariableLabel]]+100*Systematic[[#This Row],[State]]</f>
        <v>18010901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18</v>
      </c>
      <c r="B6730" s="1">
        <f t="shared" si="316"/>
        <v>1</v>
      </c>
      <c r="C6730" s="1">
        <f>IF(Systematic[[#This Row],[VariableIndex]]&gt;1,C6729,IF(C6729+1=StepsPerSubsample,0,C6729+1))</f>
        <v>9</v>
      </c>
      <c r="D6730" s="1">
        <f t="shared" si="317"/>
        <v>2</v>
      </c>
      <c r="E6730" s="1" t="str">
        <f>INDEX(Protocol[Mark],MATCH(C6730,Protocol[Step],0))</f>
        <v>9U</v>
      </c>
      <c r="F6730" s="151" t="str">
        <f>INDEX(Variables[Variable],MATCH(Systematic[[#This Row],[VariableIndex]],Variables[Index],0))</f>
        <v>O2 flux per volume</v>
      </c>
      <c r="G6730" s="134">
        <f>Systematic[[#This Row],[Sample]]*1000000+Systematic[[#This Row],[SubSample]]*10000+Systematic[[#This Row],[VariableIndex]]</f>
        <v>18010002</v>
      </c>
      <c r="H6730" s="134">
        <f>Systematic[[#This Row],[SampleVariableLabel]]+100*Systematic[[#This Row],[State]]</f>
        <v>18010902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18</v>
      </c>
      <c r="B6731" s="1">
        <f t="shared" si="316"/>
        <v>1</v>
      </c>
      <c r="C6731" s="1">
        <f>IF(Systematic[[#This Row],[VariableIndex]]&gt;1,C6730,IF(C6730+1=StepsPerSubsample,0,C6730+1))</f>
        <v>9</v>
      </c>
      <c r="D6731" s="1">
        <f t="shared" si="317"/>
        <v>3</v>
      </c>
      <c r="E6731" s="1" t="str">
        <f>INDEX(Protocol[Mark],MATCH(C6731,Protocol[Step],0))</f>
        <v>9U</v>
      </c>
      <c r="F6731" s="151" t="str">
        <f>INDEX(Variables[Variable],MATCH(Systematic[[#This Row],[VariableIndex]],Variables[Index],0))</f>
        <v>Specific flux</v>
      </c>
      <c r="G6731" s="134">
        <f>Systematic[[#This Row],[Sample]]*1000000+Systematic[[#This Row],[SubSample]]*10000+Systematic[[#This Row],[VariableIndex]]</f>
        <v>18010003</v>
      </c>
      <c r="H6731" s="134">
        <f>Systematic[[#This Row],[SampleVariableLabel]]+100*Systematic[[#This Row],[State]]</f>
        <v>18010903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18</v>
      </c>
      <c r="B6732" s="1">
        <f t="shared" si="316"/>
        <v>1</v>
      </c>
      <c r="C6732" s="1">
        <f>IF(Systematic[[#This Row],[VariableIndex]]&gt;1,C6731,IF(C6731+1=StepsPerSubsample,0,C6731+1))</f>
        <v>9</v>
      </c>
      <c r="D6732" s="1">
        <f t="shared" si="317"/>
        <v>4</v>
      </c>
      <c r="E6732" s="1" t="str">
        <f>INDEX(Protocol[Mark],MATCH(C6732,Protocol[Step],0))</f>
        <v>9U</v>
      </c>
      <c r="F6732" s="151" t="str">
        <f>INDEX(Variables[Variable],MATCH(Systematic[[#This Row],[VariableIndex]],Variables[Index],0))</f>
        <v>Flux control ratio</v>
      </c>
      <c r="G6732" s="134">
        <f>Systematic[[#This Row],[Sample]]*1000000+Systematic[[#This Row],[SubSample]]*10000+Systematic[[#This Row],[VariableIndex]]</f>
        <v>18010004</v>
      </c>
      <c r="H6732" s="134">
        <f>Systematic[[#This Row],[SampleVariableLabel]]+100*Systematic[[#This Row],[State]]</f>
        <v>18010904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18</v>
      </c>
      <c r="B6733" s="1">
        <f t="shared" si="316"/>
        <v>1</v>
      </c>
      <c r="C6733" s="1">
        <f>IF(Systematic[[#This Row],[VariableIndex]]&gt;1,C6732,IF(C6732+1=StepsPerSubsample,0,C6732+1))</f>
        <v>9</v>
      </c>
      <c r="D6733" s="1">
        <f t="shared" si="317"/>
        <v>5</v>
      </c>
      <c r="E6733" s="1" t="str">
        <f>INDEX(Protocol[Mark],MATCH(C6733,Protocol[Step],0))</f>
        <v>9U</v>
      </c>
      <c r="F6733" s="151" t="str">
        <f>INDEX(Variables[Variable],MATCH(Systematic[[#This Row],[VariableIndex]],Variables[Index],0))</f>
        <v>Specific flux (mt)</v>
      </c>
      <c r="G6733" s="134">
        <f>Systematic[[#This Row],[Sample]]*1000000+Systematic[[#This Row],[SubSample]]*10000+Systematic[[#This Row],[VariableIndex]]</f>
        <v>18010005</v>
      </c>
      <c r="H6733" s="134">
        <f>Systematic[[#This Row],[SampleVariableLabel]]+100*Systematic[[#This Row],[State]]</f>
        <v>18010905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18</v>
      </c>
      <c r="B6734" s="1">
        <f t="shared" si="316"/>
        <v>1</v>
      </c>
      <c r="C6734" s="1">
        <f>IF(Systematic[[#This Row],[VariableIndex]]&gt;1,C6733,IF(C6733+1=StepsPerSubsample,0,C6733+1))</f>
        <v>9</v>
      </c>
      <c r="D6734" s="1">
        <f t="shared" si="317"/>
        <v>6</v>
      </c>
      <c r="E6734" s="1" t="str">
        <f>INDEX(Protocol[Mark],MATCH(C6734,Protocol[Step],0))</f>
        <v>9U</v>
      </c>
      <c r="F6734" s="151" t="str">
        <f>INDEX(Variables[Variable],MATCH(Systematic[[#This Row],[VariableIndex]],Variables[Index],0))</f>
        <v>FCR (mt: ROX-corr.)</v>
      </c>
      <c r="G6734" s="134">
        <f>Systematic[[#This Row],[Sample]]*1000000+Systematic[[#This Row],[SubSample]]*10000+Systematic[[#This Row],[VariableIndex]]</f>
        <v>18010006</v>
      </c>
      <c r="H6734" s="134">
        <f>Systematic[[#This Row],[SampleVariableLabel]]+100*Systematic[[#This Row],[State]]</f>
        <v>18010906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18</v>
      </c>
      <c r="B6735" s="1">
        <f t="shared" si="316"/>
        <v>1</v>
      </c>
      <c r="C6735" s="1">
        <f>IF(Systematic[[#This Row],[VariableIndex]]&gt;1,C6734,IF(C6734+1=StepsPerSubsample,0,C6734+1))</f>
        <v>9</v>
      </c>
      <c r="D6735" s="1">
        <f t="shared" si="317"/>
        <v>7</v>
      </c>
      <c r="E6735" s="1" t="str">
        <f>INDEX(Protocol[Mark],MATCH(C6735,Protocol[Step],0))</f>
        <v>9U</v>
      </c>
      <c r="F6735" s="151" t="str">
        <f>INDEX(Variables[Variable],MATCH(Systematic[[#This Row],[VariableIndex]],Variables[Index],0))</f>
        <v>FCR (mt: ROX-corr.)</v>
      </c>
      <c r="G6735" s="134">
        <f>Systematic[[#This Row],[Sample]]*1000000+Systematic[[#This Row],[SubSample]]*10000+Systematic[[#This Row],[VariableIndex]]</f>
        <v>18010007</v>
      </c>
      <c r="H6735" s="134">
        <f>Systematic[[#This Row],[SampleVariableLabel]]+100*Systematic[[#This Row],[State]]</f>
        <v>18010907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18</v>
      </c>
      <c r="B6736" s="1">
        <f t="shared" si="316"/>
        <v>1</v>
      </c>
      <c r="C6736" s="1">
        <f>IF(Systematic[[#This Row],[VariableIndex]]&gt;1,C6735,IF(C6735+1=StepsPerSubsample,0,C6735+1))</f>
        <v>10</v>
      </c>
      <c r="D6736" s="1">
        <f t="shared" si="317"/>
        <v>1</v>
      </c>
      <c r="E6736" s="1" t="str">
        <f>INDEX(Protocol[Mark],MATCH(C6736,Protocol[Step],0))</f>
        <v>9c</v>
      </c>
      <c r="F6736" s="151" t="str">
        <f>INDEX(Variables[Variable],MATCH(Systematic[[#This Row],[VariableIndex]],Variables[Index],0))</f>
        <v>O2 concentration</v>
      </c>
      <c r="G6736" s="134">
        <f>Systematic[[#This Row],[Sample]]*1000000+Systematic[[#This Row],[SubSample]]*10000+Systematic[[#This Row],[VariableIndex]]</f>
        <v>18010001</v>
      </c>
      <c r="H6736" s="134">
        <f>Systematic[[#This Row],[SampleVariableLabel]]+100*Systematic[[#This Row],[State]]</f>
        <v>18011001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18</v>
      </c>
      <c r="B6737" s="1">
        <f t="shared" si="316"/>
        <v>1</v>
      </c>
      <c r="C6737" s="1">
        <f>IF(Systematic[[#This Row],[VariableIndex]]&gt;1,C6736,IF(C6736+1=StepsPerSubsample,0,C6736+1))</f>
        <v>10</v>
      </c>
      <c r="D6737" s="1">
        <f t="shared" si="317"/>
        <v>2</v>
      </c>
      <c r="E6737" s="1" t="str">
        <f>INDEX(Protocol[Mark],MATCH(C6737,Protocol[Step],0))</f>
        <v>9c</v>
      </c>
      <c r="F6737" s="151" t="str">
        <f>INDEX(Variables[Variable],MATCH(Systematic[[#This Row],[VariableIndex]],Variables[Index],0))</f>
        <v>O2 flux per volume</v>
      </c>
      <c r="G6737" s="134">
        <f>Systematic[[#This Row],[Sample]]*1000000+Systematic[[#This Row],[SubSample]]*10000+Systematic[[#This Row],[VariableIndex]]</f>
        <v>18010002</v>
      </c>
      <c r="H6737" s="134">
        <f>Systematic[[#This Row],[SampleVariableLabel]]+100*Systematic[[#This Row],[State]]</f>
        <v>18011002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18</v>
      </c>
      <c r="B6738" s="1">
        <f t="shared" si="316"/>
        <v>1</v>
      </c>
      <c r="C6738" s="1">
        <f>IF(Systematic[[#This Row],[VariableIndex]]&gt;1,C6737,IF(C6737+1=StepsPerSubsample,0,C6737+1))</f>
        <v>10</v>
      </c>
      <c r="D6738" s="1">
        <f t="shared" si="317"/>
        <v>3</v>
      </c>
      <c r="E6738" s="1" t="str">
        <f>INDEX(Protocol[Mark],MATCH(C6738,Protocol[Step],0))</f>
        <v>9c</v>
      </c>
      <c r="F6738" s="151" t="str">
        <f>INDEX(Variables[Variable],MATCH(Systematic[[#This Row],[VariableIndex]],Variables[Index],0))</f>
        <v>Specific flux</v>
      </c>
      <c r="G6738" s="134">
        <f>Systematic[[#This Row],[Sample]]*1000000+Systematic[[#This Row],[SubSample]]*10000+Systematic[[#This Row],[VariableIndex]]</f>
        <v>18010003</v>
      </c>
      <c r="H6738" s="134">
        <f>Systematic[[#This Row],[SampleVariableLabel]]+100*Systematic[[#This Row],[State]]</f>
        <v>18011003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18</v>
      </c>
      <c r="B6739" s="1">
        <f t="shared" si="316"/>
        <v>1</v>
      </c>
      <c r="C6739" s="1">
        <f>IF(Systematic[[#This Row],[VariableIndex]]&gt;1,C6738,IF(C6738+1=StepsPerSubsample,0,C6738+1))</f>
        <v>10</v>
      </c>
      <c r="D6739" s="1">
        <f t="shared" si="317"/>
        <v>4</v>
      </c>
      <c r="E6739" s="1" t="str">
        <f>INDEX(Protocol[Mark],MATCH(C6739,Protocol[Step],0))</f>
        <v>9c</v>
      </c>
      <c r="F6739" s="151" t="str">
        <f>INDEX(Variables[Variable],MATCH(Systematic[[#This Row],[VariableIndex]],Variables[Index],0))</f>
        <v>Flux control ratio</v>
      </c>
      <c r="G6739" s="134">
        <f>Systematic[[#This Row],[Sample]]*1000000+Systematic[[#This Row],[SubSample]]*10000+Systematic[[#This Row],[VariableIndex]]</f>
        <v>18010004</v>
      </c>
      <c r="H6739" s="134">
        <f>Systematic[[#This Row],[SampleVariableLabel]]+100*Systematic[[#This Row],[State]]</f>
        <v>18011004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18</v>
      </c>
      <c r="B6740" s="1">
        <f t="shared" si="316"/>
        <v>1</v>
      </c>
      <c r="C6740" s="1">
        <f>IF(Systematic[[#This Row],[VariableIndex]]&gt;1,C6739,IF(C6739+1=StepsPerSubsample,0,C6739+1))</f>
        <v>10</v>
      </c>
      <c r="D6740" s="1">
        <f t="shared" si="317"/>
        <v>5</v>
      </c>
      <c r="E6740" s="1" t="str">
        <f>INDEX(Protocol[Mark],MATCH(C6740,Protocol[Step],0))</f>
        <v>9c</v>
      </c>
      <c r="F6740" s="151" t="str">
        <f>INDEX(Variables[Variable],MATCH(Systematic[[#This Row],[VariableIndex]],Variables[Index],0))</f>
        <v>Specific flux (mt)</v>
      </c>
      <c r="G6740" s="134">
        <f>Systematic[[#This Row],[Sample]]*1000000+Systematic[[#This Row],[SubSample]]*10000+Systematic[[#This Row],[VariableIndex]]</f>
        <v>18010005</v>
      </c>
      <c r="H6740" s="134">
        <f>Systematic[[#This Row],[SampleVariableLabel]]+100*Systematic[[#This Row],[State]]</f>
        <v>18011005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18</v>
      </c>
      <c r="B6741" s="1">
        <f t="shared" si="316"/>
        <v>1</v>
      </c>
      <c r="C6741" s="1">
        <f>IF(Systematic[[#This Row],[VariableIndex]]&gt;1,C6740,IF(C6740+1=StepsPerSubsample,0,C6740+1))</f>
        <v>10</v>
      </c>
      <c r="D6741" s="1">
        <f t="shared" si="317"/>
        <v>6</v>
      </c>
      <c r="E6741" s="1" t="str">
        <f>INDEX(Protocol[Mark],MATCH(C6741,Protocol[Step],0))</f>
        <v>9c</v>
      </c>
      <c r="F6741" s="151" t="str">
        <f>INDEX(Variables[Variable],MATCH(Systematic[[#This Row],[VariableIndex]],Variables[Index],0))</f>
        <v>FCR (mt: ROX-corr.)</v>
      </c>
      <c r="G6741" s="134">
        <f>Systematic[[#This Row],[Sample]]*1000000+Systematic[[#This Row],[SubSample]]*10000+Systematic[[#This Row],[VariableIndex]]</f>
        <v>18010006</v>
      </c>
      <c r="H6741" s="134">
        <f>Systematic[[#This Row],[SampleVariableLabel]]+100*Systematic[[#This Row],[State]]</f>
        <v>18011006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18</v>
      </c>
      <c r="B6742" s="1">
        <f t="shared" si="316"/>
        <v>1</v>
      </c>
      <c r="C6742" s="1">
        <f>IF(Systematic[[#This Row],[VariableIndex]]&gt;1,C6741,IF(C6741+1=StepsPerSubsample,0,C6741+1))</f>
        <v>10</v>
      </c>
      <c r="D6742" s="1">
        <f t="shared" si="317"/>
        <v>7</v>
      </c>
      <c r="E6742" s="1" t="str">
        <f>INDEX(Protocol[Mark],MATCH(C6742,Protocol[Step],0))</f>
        <v>9c</v>
      </c>
      <c r="F6742" s="151" t="str">
        <f>INDEX(Variables[Variable],MATCH(Systematic[[#This Row],[VariableIndex]],Variables[Index],0))</f>
        <v>FCR (mt: ROX-corr.)</v>
      </c>
      <c r="G6742" s="134">
        <f>Systematic[[#This Row],[Sample]]*1000000+Systematic[[#This Row],[SubSample]]*10000+Systematic[[#This Row],[VariableIndex]]</f>
        <v>18010007</v>
      </c>
      <c r="H6742" s="134">
        <f>Systematic[[#This Row],[SampleVariableLabel]]+100*Systematic[[#This Row],[State]]</f>
        <v>18011007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18</v>
      </c>
      <c r="B6743" s="1">
        <f t="shared" si="316"/>
        <v>1</v>
      </c>
      <c r="C6743" s="1">
        <f>IF(Systematic[[#This Row],[VariableIndex]]&gt;1,C6742,IF(C6742+1=StepsPerSubsample,0,C6742+1))</f>
        <v>11</v>
      </c>
      <c r="D6743" s="1">
        <f t="shared" si="317"/>
        <v>1</v>
      </c>
      <c r="E6743" s="1" t="str">
        <f>INDEX(Protocol[Mark],MATCH(C6743,Protocol[Step],0))</f>
        <v>10Ama</v>
      </c>
      <c r="F6743" s="151" t="str">
        <f>INDEX(Variables[Variable],MATCH(Systematic[[#This Row],[VariableIndex]],Variables[Index],0))</f>
        <v>O2 concentration</v>
      </c>
      <c r="G6743" s="134">
        <f>Systematic[[#This Row],[Sample]]*1000000+Systematic[[#This Row],[SubSample]]*10000+Systematic[[#This Row],[VariableIndex]]</f>
        <v>18010001</v>
      </c>
      <c r="H6743" s="134">
        <f>Systematic[[#This Row],[SampleVariableLabel]]+100*Systematic[[#This Row],[State]]</f>
        <v>18011101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18</v>
      </c>
      <c r="B6744" s="1">
        <f t="shared" si="316"/>
        <v>1</v>
      </c>
      <c r="C6744" s="1">
        <f>IF(Systematic[[#This Row],[VariableIndex]]&gt;1,C6743,IF(C6743+1=StepsPerSubsample,0,C6743+1))</f>
        <v>11</v>
      </c>
      <c r="D6744" s="1">
        <f t="shared" si="317"/>
        <v>2</v>
      </c>
      <c r="E6744" s="1" t="str">
        <f>INDEX(Protocol[Mark],MATCH(C6744,Protocol[Step],0))</f>
        <v>10Ama</v>
      </c>
      <c r="F6744" s="151" t="str">
        <f>INDEX(Variables[Variable],MATCH(Systematic[[#This Row],[VariableIndex]],Variables[Index],0))</f>
        <v>O2 flux per volume</v>
      </c>
      <c r="G6744" s="134">
        <f>Systematic[[#This Row],[Sample]]*1000000+Systematic[[#This Row],[SubSample]]*10000+Systematic[[#This Row],[VariableIndex]]</f>
        <v>18010002</v>
      </c>
      <c r="H6744" s="134">
        <f>Systematic[[#This Row],[SampleVariableLabel]]+100*Systematic[[#This Row],[State]]</f>
        <v>18011102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18</v>
      </c>
      <c r="B6745" s="1">
        <f t="shared" si="316"/>
        <v>1</v>
      </c>
      <c r="C6745" s="1">
        <f>IF(Systematic[[#This Row],[VariableIndex]]&gt;1,C6744,IF(C6744+1=StepsPerSubsample,0,C6744+1))</f>
        <v>11</v>
      </c>
      <c r="D6745" s="1">
        <f t="shared" si="317"/>
        <v>3</v>
      </c>
      <c r="E6745" s="1" t="str">
        <f>INDEX(Protocol[Mark],MATCH(C6745,Protocol[Step],0))</f>
        <v>10Ama</v>
      </c>
      <c r="F6745" s="151" t="str">
        <f>INDEX(Variables[Variable],MATCH(Systematic[[#This Row],[VariableIndex]],Variables[Index],0))</f>
        <v>Specific flux</v>
      </c>
      <c r="G6745" s="134">
        <f>Systematic[[#This Row],[Sample]]*1000000+Systematic[[#This Row],[SubSample]]*10000+Systematic[[#This Row],[VariableIndex]]</f>
        <v>18010003</v>
      </c>
      <c r="H6745" s="134">
        <f>Systematic[[#This Row],[SampleVariableLabel]]+100*Systematic[[#This Row],[State]]</f>
        <v>18011103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18</v>
      </c>
      <c r="B6746" s="1">
        <f t="shared" si="316"/>
        <v>1</v>
      </c>
      <c r="C6746" s="1">
        <f>IF(Systematic[[#This Row],[VariableIndex]]&gt;1,C6745,IF(C6745+1=StepsPerSubsample,0,C6745+1))</f>
        <v>11</v>
      </c>
      <c r="D6746" s="1">
        <f t="shared" si="317"/>
        <v>4</v>
      </c>
      <c r="E6746" s="1" t="str">
        <f>INDEX(Protocol[Mark],MATCH(C6746,Protocol[Step],0))</f>
        <v>10Ama</v>
      </c>
      <c r="F6746" s="151" t="str">
        <f>INDEX(Variables[Variable],MATCH(Systematic[[#This Row],[VariableIndex]],Variables[Index],0))</f>
        <v>Flux control ratio</v>
      </c>
      <c r="G6746" s="134">
        <f>Systematic[[#This Row],[Sample]]*1000000+Systematic[[#This Row],[SubSample]]*10000+Systematic[[#This Row],[VariableIndex]]</f>
        <v>18010004</v>
      </c>
      <c r="H6746" s="134">
        <f>Systematic[[#This Row],[SampleVariableLabel]]+100*Systematic[[#This Row],[State]]</f>
        <v>18011104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18</v>
      </c>
      <c r="B6747" s="1">
        <f t="shared" si="316"/>
        <v>1</v>
      </c>
      <c r="C6747" s="1">
        <f>IF(Systematic[[#This Row],[VariableIndex]]&gt;1,C6746,IF(C6746+1=StepsPerSubsample,0,C6746+1))</f>
        <v>11</v>
      </c>
      <c r="D6747" s="1">
        <f t="shared" si="317"/>
        <v>5</v>
      </c>
      <c r="E6747" s="1" t="str">
        <f>INDEX(Protocol[Mark],MATCH(C6747,Protocol[Step],0))</f>
        <v>10Ama</v>
      </c>
      <c r="F6747" s="151" t="str">
        <f>INDEX(Variables[Variable],MATCH(Systematic[[#This Row],[VariableIndex]],Variables[Index],0))</f>
        <v>Specific flux (mt)</v>
      </c>
      <c r="G6747" s="134">
        <f>Systematic[[#This Row],[Sample]]*1000000+Systematic[[#This Row],[SubSample]]*10000+Systematic[[#This Row],[VariableIndex]]</f>
        <v>18010005</v>
      </c>
      <c r="H6747" s="134">
        <f>Systematic[[#This Row],[SampleVariableLabel]]+100*Systematic[[#This Row],[State]]</f>
        <v>18011105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18</v>
      </c>
      <c r="B6748" s="1">
        <f t="shared" si="316"/>
        <v>1</v>
      </c>
      <c r="C6748" s="1">
        <f>IF(Systematic[[#This Row],[VariableIndex]]&gt;1,C6747,IF(C6747+1=StepsPerSubsample,0,C6747+1))</f>
        <v>11</v>
      </c>
      <c r="D6748" s="1">
        <f t="shared" si="317"/>
        <v>6</v>
      </c>
      <c r="E6748" s="1" t="str">
        <f>INDEX(Protocol[Mark],MATCH(C6748,Protocol[Step],0))</f>
        <v>10Ama</v>
      </c>
      <c r="F6748" s="151" t="str">
        <f>INDEX(Variables[Variable],MATCH(Systematic[[#This Row],[VariableIndex]],Variables[Index],0))</f>
        <v>FCR (mt: ROX-corr.)</v>
      </c>
      <c r="G6748" s="134">
        <f>Systematic[[#This Row],[Sample]]*1000000+Systematic[[#This Row],[SubSample]]*10000+Systematic[[#This Row],[VariableIndex]]</f>
        <v>18010006</v>
      </c>
      <c r="H6748" s="134">
        <f>Systematic[[#This Row],[SampleVariableLabel]]+100*Systematic[[#This Row],[State]]</f>
        <v>18011106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18</v>
      </c>
      <c r="B6749" s="1">
        <f t="shared" si="316"/>
        <v>1</v>
      </c>
      <c r="C6749" s="1">
        <f>IF(Systematic[[#This Row],[VariableIndex]]&gt;1,C6748,IF(C6748+1=StepsPerSubsample,0,C6748+1))</f>
        <v>11</v>
      </c>
      <c r="D6749" s="1">
        <f t="shared" si="317"/>
        <v>7</v>
      </c>
      <c r="E6749" s="1" t="str">
        <f>INDEX(Protocol[Mark],MATCH(C6749,Protocol[Step],0))</f>
        <v>10Ama</v>
      </c>
      <c r="F6749" s="151" t="str">
        <f>INDEX(Variables[Variable],MATCH(Systematic[[#This Row],[VariableIndex]],Variables[Index],0))</f>
        <v>FCR (mt: ROX-corr.)</v>
      </c>
      <c r="G6749" s="134">
        <f>Systematic[[#This Row],[Sample]]*1000000+Systematic[[#This Row],[SubSample]]*10000+Systematic[[#This Row],[VariableIndex]]</f>
        <v>18010007</v>
      </c>
      <c r="H6749" s="134">
        <f>Systematic[[#This Row],[SampleVariableLabel]]+100*Systematic[[#This Row],[State]]</f>
        <v>18011107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18</v>
      </c>
      <c r="B6750" s="1">
        <f t="shared" si="316"/>
        <v>1</v>
      </c>
      <c r="C6750" s="1">
        <f>IF(Systematic[[#This Row],[VariableIndex]]&gt;1,C6749,IF(C6749+1=StepsPerSubsample,0,C6749+1))</f>
        <v>12</v>
      </c>
      <c r="D6750" s="1">
        <f t="shared" si="317"/>
        <v>1</v>
      </c>
      <c r="E6750" s="1" t="str">
        <f>INDEX(Protocol[Mark],MATCH(C6750,Protocol[Step],0))</f>
        <v>11AsTm</v>
      </c>
      <c r="F6750" s="151" t="str">
        <f>INDEX(Variables[Variable],MATCH(Systematic[[#This Row],[VariableIndex]],Variables[Index],0))</f>
        <v>O2 concentration</v>
      </c>
      <c r="G6750" s="134">
        <f>Systematic[[#This Row],[Sample]]*1000000+Systematic[[#This Row],[SubSample]]*10000+Systematic[[#This Row],[VariableIndex]]</f>
        <v>18010001</v>
      </c>
      <c r="H6750" s="134">
        <f>Systematic[[#This Row],[SampleVariableLabel]]+100*Systematic[[#This Row],[State]]</f>
        <v>18011201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18</v>
      </c>
      <c r="B6751" s="1">
        <f t="shared" si="316"/>
        <v>1</v>
      </c>
      <c r="C6751" s="1">
        <f>IF(Systematic[[#This Row],[VariableIndex]]&gt;1,C6750,IF(C6750+1=StepsPerSubsample,0,C6750+1))</f>
        <v>12</v>
      </c>
      <c r="D6751" s="1">
        <f t="shared" si="317"/>
        <v>2</v>
      </c>
      <c r="E6751" s="1" t="str">
        <f>INDEX(Protocol[Mark],MATCH(C6751,Protocol[Step],0))</f>
        <v>11AsTm</v>
      </c>
      <c r="F6751" s="151" t="str">
        <f>INDEX(Variables[Variable],MATCH(Systematic[[#This Row],[VariableIndex]],Variables[Index],0))</f>
        <v>O2 flux per volume</v>
      </c>
      <c r="G6751" s="134">
        <f>Systematic[[#This Row],[Sample]]*1000000+Systematic[[#This Row],[SubSample]]*10000+Systematic[[#This Row],[VariableIndex]]</f>
        <v>18010002</v>
      </c>
      <c r="H6751" s="134">
        <f>Systematic[[#This Row],[SampleVariableLabel]]+100*Systematic[[#This Row],[State]]</f>
        <v>18011202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18</v>
      </c>
      <c r="B6752" s="1">
        <f t="shared" si="316"/>
        <v>1</v>
      </c>
      <c r="C6752" s="1">
        <f>IF(Systematic[[#This Row],[VariableIndex]]&gt;1,C6751,IF(C6751+1=StepsPerSubsample,0,C6751+1))</f>
        <v>12</v>
      </c>
      <c r="D6752" s="1">
        <f t="shared" si="317"/>
        <v>3</v>
      </c>
      <c r="E6752" s="1" t="str">
        <f>INDEX(Protocol[Mark],MATCH(C6752,Protocol[Step],0))</f>
        <v>11AsTm</v>
      </c>
      <c r="F6752" s="151" t="str">
        <f>INDEX(Variables[Variable],MATCH(Systematic[[#This Row],[VariableIndex]],Variables[Index],0))</f>
        <v>Specific flux</v>
      </c>
      <c r="G6752" s="134">
        <f>Systematic[[#This Row],[Sample]]*1000000+Systematic[[#This Row],[SubSample]]*10000+Systematic[[#This Row],[VariableIndex]]</f>
        <v>18010003</v>
      </c>
      <c r="H6752" s="134">
        <f>Systematic[[#This Row],[SampleVariableLabel]]+100*Systematic[[#This Row],[State]]</f>
        <v>18011203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18</v>
      </c>
      <c r="B6753" s="1">
        <f t="shared" si="316"/>
        <v>1</v>
      </c>
      <c r="C6753" s="1">
        <f>IF(Systematic[[#This Row],[VariableIndex]]&gt;1,C6752,IF(C6752+1=StepsPerSubsample,0,C6752+1))</f>
        <v>12</v>
      </c>
      <c r="D6753" s="1">
        <f t="shared" si="317"/>
        <v>4</v>
      </c>
      <c r="E6753" s="1" t="str">
        <f>INDEX(Protocol[Mark],MATCH(C6753,Protocol[Step],0))</f>
        <v>11AsTm</v>
      </c>
      <c r="F6753" s="151" t="str">
        <f>INDEX(Variables[Variable],MATCH(Systematic[[#This Row],[VariableIndex]],Variables[Index],0))</f>
        <v>Flux control ratio</v>
      </c>
      <c r="G6753" s="134">
        <f>Systematic[[#This Row],[Sample]]*1000000+Systematic[[#This Row],[SubSample]]*10000+Systematic[[#This Row],[VariableIndex]]</f>
        <v>18010004</v>
      </c>
      <c r="H6753" s="134">
        <f>Systematic[[#This Row],[SampleVariableLabel]]+100*Systematic[[#This Row],[State]]</f>
        <v>18011204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18</v>
      </c>
      <c r="B6754" s="1">
        <f t="shared" si="316"/>
        <v>1</v>
      </c>
      <c r="C6754" s="1">
        <f>IF(Systematic[[#This Row],[VariableIndex]]&gt;1,C6753,IF(C6753+1=StepsPerSubsample,0,C6753+1))</f>
        <v>12</v>
      </c>
      <c r="D6754" s="1">
        <f t="shared" si="317"/>
        <v>5</v>
      </c>
      <c r="E6754" s="1" t="str">
        <f>INDEX(Protocol[Mark],MATCH(C6754,Protocol[Step],0))</f>
        <v>11AsTm</v>
      </c>
      <c r="F6754" s="151" t="str">
        <f>INDEX(Variables[Variable],MATCH(Systematic[[#This Row],[VariableIndex]],Variables[Index],0))</f>
        <v>Specific flux (mt)</v>
      </c>
      <c r="G6754" s="134">
        <f>Systematic[[#This Row],[Sample]]*1000000+Systematic[[#This Row],[SubSample]]*10000+Systematic[[#This Row],[VariableIndex]]</f>
        <v>18010005</v>
      </c>
      <c r="H6754" s="134">
        <f>Systematic[[#This Row],[SampleVariableLabel]]+100*Systematic[[#This Row],[State]]</f>
        <v>18011205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18</v>
      </c>
      <c r="B6755" s="1">
        <f t="shared" si="316"/>
        <v>1</v>
      </c>
      <c r="C6755" s="1">
        <f>IF(Systematic[[#This Row],[VariableIndex]]&gt;1,C6754,IF(C6754+1=StepsPerSubsample,0,C6754+1))</f>
        <v>12</v>
      </c>
      <c r="D6755" s="1">
        <f t="shared" si="317"/>
        <v>6</v>
      </c>
      <c r="E6755" s="1" t="str">
        <f>INDEX(Protocol[Mark],MATCH(C6755,Protocol[Step],0))</f>
        <v>11AsTm</v>
      </c>
      <c r="F6755" s="151" t="str">
        <f>INDEX(Variables[Variable],MATCH(Systematic[[#This Row],[VariableIndex]],Variables[Index],0))</f>
        <v>FCR (mt: ROX-corr.)</v>
      </c>
      <c r="G6755" s="134">
        <f>Systematic[[#This Row],[Sample]]*1000000+Systematic[[#This Row],[SubSample]]*10000+Systematic[[#This Row],[VariableIndex]]</f>
        <v>18010006</v>
      </c>
      <c r="H6755" s="134">
        <f>Systematic[[#This Row],[SampleVariableLabel]]+100*Systematic[[#This Row],[State]]</f>
        <v>18011206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18</v>
      </c>
      <c r="B6756" s="1">
        <f t="shared" si="316"/>
        <v>1</v>
      </c>
      <c r="C6756" s="1">
        <f>IF(Systematic[[#This Row],[VariableIndex]]&gt;1,C6755,IF(C6755+1=StepsPerSubsample,0,C6755+1))</f>
        <v>12</v>
      </c>
      <c r="D6756" s="1">
        <f t="shared" si="317"/>
        <v>7</v>
      </c>
      <c r="E6756" s="1" t="str">
        <f>INDEX(Protocol[Mark],MATCH(C6756,Protocol[Step],0))</f>
        <v>11AsTm</v>
      </c>
      <c r="F6756" s="151" t="str">
        <f>INDEX(Variables[Variable],MATCH(Systematic[[#This Row],[VariableIndex]],Variables[Index],0))</f>
        <v>FCR (mt: ROX-corr.)</v>
      </c>
      <c r="G6756" s="134">
        <f>Systematic[[#This Row],[Sample]]*1000000+Systematic[[#This Row],[SubSample]]*10000+Systematic[[#This Row],[VariableIndex]]</f>
        <v>18010007</v>
      </c>
      <c r="H6756" s="134">
        <f>Systematic[[#This Row],[SampleVariableLabel]]+100*Systematic[[#This Row],[State]]</f>
        <v>18011207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18</v>
      </c>
      <c r="B6757" s="1">
        <f t="shared" si="316"/>
        <v>1</v>
      </c>
      <c r="C6757" s="1">
        <f>IF(Systematic[[#This Row],[VariableIndex]]&gt;1,C6756,IF(C6756+1=StepsPerSubsample,0,C6756+1))</f>
        <v>13</v>
      </c>
      <c r="D6757" s="1">
        <f t="shared" si="317"/>
        <v>1</v>
      </c>
      <c r="E6757" s="1" t="str">
        <f>INDEX(Protocol[Mark],MATCH(C6757,Protocol[Step],0))</f>
        <v>12Azd</v>
      </c>
      <c r="F6757" s="151" t="str">
        <f>INDEX(Variables[Variable],MATCH(Systematic[[#This Row],[VariableIndex]],Variables[Index],0))</f>
        <v>O2 concentration</v>
      </c>
      <c r="G6757" s="134">
        <f>Systematic[[#This Row],[Sample]]*1000000+Systematic[[#This Row],[SubSample]]*10000+Systematic[[#This Row],[VariableIndex]]</f>
        <v>18010001</v>
      </c>
      <c r="H6757" s="134">
        <f>Systematic[[#This Row],[SampleVariableLabel]]+100*Systematic[[#This Row],[State]]</f>
        <v>18011301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18</v>
      </c>
      <c r="B6758" s="1">
        <f t="shared" si="316"/>
        <v>1</v>
      </c>
      <c r="C6758" s="1">
        <f>IF(Systematic[[#This Row],[VariableIndex]]&gt;1,C6757,IF(C6757+1=StepsPerSubsample,0,C6757+1))</f>
        <v>13</v>
      </c>
      <c r="D6758" s="1">
        <f t="shared" si="317"/>
        <v>2</v>
      </c>
      <c r="E6758" s="1" t="str">
        <f>INDEX(Protocol[Mark],MATCH(C6758,Protocol[Step],0))</f>
        <v>12Azd</v>
      </c>
      <c r="F6758" s="151" t="str">
        <f>INDEX(Variables[Variable],MATCH(Systematic[[#This Row],[VariableIndex]],Variables[Index],0))</f>
        <v>O2 flux per volume</v>
      </c>
      <c r="G6758" s="134">
        <f>Systematic[[#This Row],[Sample]]*1000000+Systematic[[#This Row],[SubSample]]*10000+Systematic[[#This Row],[VariableIndex]]</f>
        <v>18010002</v>
      </c>
      <c r="H6758" s="134">
        <f>Systematic[[#This Row],[SampleVariableLabel]]+100*Systematic[[#This Row],[State]]</f>
        <v>18011302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18</v>
      </c>
      <c r="B6759" s="1">
        <f t="shared" si="316"/>
        <v>1</v>
      </c>
      <c r="C6759" s="1">
        <f>IF(Systematic[[#This Row],[VariableIndex]]&gt;1,C6758,IF(C6758+1=StepsPerSubsample,0,C6758+1))</f>
        <v>13</v>
      </c>
      <c r="D6759" s="1">
        <f t="shared" si="317"/>
        <v>3</v>
      </c>
      <c r="E6759" s="1" t="str">
        <f>INDEX(Protocol[Mark],MATCH(C6759,Protocol[Step],0))</f>
        <v>12Azd</v>
      </c>
      <c r="F6759" s="151" t="str">
        <f>INDEX(Variables[Variable],MATCH(Systematic[[#This Row],[VariableIndex]],Variables[Index],0))</f>
        <v>Specific flux</v>
      </c>
      <c r="G6759" s="134">
        <f>Systematic[[#This Row],[Sample]]*1000000+Systematic[[#This Row],[SubSample]]*10000+Systematic[[#This Row],[VariableIndex]]</f>
        <v>18010003</v>
      </c>
      <c r="H6759" s="134">
        <f>Systematic[[#This Row],[SampleVariableLabel]]+100*Systematic[[#This Row],[State]]</f>
        <v>18011303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18</v>
      </c>
      <c r="B6760" s="1">
        <f t="shared" si="316"/>
        <v>1</v>
      </c>
      <c r="C6760" s="1">
        <f>IF(Systematic[[#This Row],[VariableIndex]]&gt;1,C6759,IF(C6759+1=StepsPerSubsample,0,C6759+1))</f>
        <v>13</v>
      </c>
      <c r="D6760" s="1">
        <f t="shared" si="317"/>
        <v>4</v>
      </c>
      <c r="E6760" s="1" t="str">
        <f>INDEX(Protocol[Mark],MATCH(C6760,Protocol[Step],0))</f>
        <v>12Azd</v>
      </c>
      <c r="F6760" s="151" t="str">
        <f>INDEX(Variables[Variable],MATCH(Systematic[[#This Row],[VariableIndex]],Variables[Index],0))</f>
        <v>Flux control ratio</v>
      </c>
      <c r="G6760" s="134">
        <f>Systematic[[#This Row],[Sample]]*1000000+Systematic[[#This Row],[SubSample]]*10000+Systematic[[#This Row],[VariableIndex]]</f>
        <v>18010004</v>
      </c>
      <c r="H6760" s="134">
        <f>Systematic[[#This Row],[SampleVariableLabel]]+100*Systematic[[#This Row],[State]]</f>
        <v>18011304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18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13</v>
      </c>
      <c r="D6761" s="1">
        <f t="shared" si="317"/>
        <v>5</v>
      </c>
      <c r="E6761" s="1" t="str">
        <f>INDEX(Protocol[Mark],MATCH(C6761,Protocol[Step],0))</f>
        <v>12Azd</v>
      </c>
      <c r="F6761" s="151" t="str">
        <f>INDEX(Variables[Variable],MATCH(Systematic[[#This Row],[VariableIndex]],Variables[Index],0))</f>
        <v>Specific flux (mt)</v>
      </c>
      <c r="G6761" s="134">
        <f>Systematic[[#This Row],[Sample]]*1000000+Systematic[[#This Row],[SubSample]]*10000+Systematic[[#This Row],[VariableIndex]]</f>
        <v>18010005</v>
      </c>
      <c r="H6761" s="134">
        <f>Systematic[[#This Row],[SampleVariableLabel]]+100*Systematic[[#This Row],[State]]</f>
        <v>18011305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18</v>
      </c>
      <c r="B6762" s="1">
        <f t="shared" si="319"/>
        <v>1</v>
      </c>
      <c r="C6762" s="1">
        <f>IF(Systematic[[#This Row],[VariableIndex]]&gt;1,C6761,IF(C6761+1=StepsPerSubsample,0,C6761+1))</f>
        <v>13</v>
      </c>
      <c r="D6762" s="1">
        <f t="shared" si="317"/>
        <v>6</v>
      </c>
      <c r="E6762" s="1" t="str">
        <f>INDEX(Protocol[Mark],MATCH(C6762,Protocol[Step],0))</f>
        <v>12Azd</v>
      </c>
      <c r="F6762" s="151" t="str">
        <f>INDEX(Variables[Variable],MATCH(Systematic[[#This Row],[VariableIndex]],Variables[Index],0))</f>
        <v>FCR (mt: ROX-corr.)</v>
      </c>
      <c r="G6762" s="134">
        <f>Systematic[[#This Row],[Sample]]*1000000+Systematic[[#This Row],[SubSample]]*10000+Systematic[[#This Row],[VariableIndex]]</f>
        <v>18010006</v>
      </c>
      <c r="H6762" s="134">
        <f>Systematic[[#This Row],[SampleVariableLabel]]+100*Systematic[[#This Row],[State]]</f>
        <v>18011306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18</v>
      </c>
      <c r="B6763" s="1">
        <f t="shared" si="319"/>
        <v>1</v>
      </c>
      <c r="C6763" s="1">
        <f>IF(Systematic[[#This Row],[VariableIndex]]&gt;1,C6762,IF(C6762+1=StepsPerSubsample,0,C6762+1))</f>
        <v>13</v>
      </c>
      <c r="D6763" s="1">
        <f t="shared" si="317"/>
        <v>7</v>
      </c>
      <c r="E6763" s="1" t="str">
        <f>INDEX(Protocol[Mark],MATCH(C6763,Protocol[Step],0))</f>
        <v>12Azd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18010007</v>
      </c>
      <c r="H6763" s="134">
        <f>Systematic[[#This Row],[SampleVariableLabel]]+100*Systematic[[#This Row],[State]]</f>
        <v>18011307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18</v>
      </c>
      <c r="B6764" s="1">
        <f t="shared" si="319"/>
        <v>2</v>
      </c>
      <c r="C6764" s="1">
        <f>IF(Systematic[[#This Row],[VariableIndex]]&gt;1,C6763,IF(C6763+1=StepsPerSubsample,0,C6763+1))</f>
        <v>0</v>
      </c>
      <c r="D6764" s="1">
        <f t="shared" si="317"/>
        <v>1</v>
      </c>
      <c r="E6764" s="1" t="str">
        <f>INDEX(Protocol[Mark],MATCH(C6764,Protocol[Step],0))</f>
        <v>1ce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18020001</v>
      </c>
      <c r="H6764" s="134">
        <f>Systematic[[#This Row],[SampleVariableLabel]]+100*Systematic[[#This Row],[State]]</f>
        <v>18020001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18</v>
      </c>
      <c r="B6765" s="1">
        <f t="shared" si="319"/>
        <v>2</v>
      </c>
      <c r="C6765" s="1">
        <f>IF(Systematic[[#This Row],[VariableIndex]]&gt;1,C6764,IF(C6764+1=StepsPerSubsample,0,C6764+1))</f>
        <v>0</v>
      </c>
      <c r="D6765" s="1">
        <f t="shared" si="317"/>
        <v>2</v>
      </c>
      <c r="E6765" s="1" t="str">
        <f>INDEX(Protocol[Mark],MATCH(C6765,Protocol[Step],0))</f>
        <v>1ce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18020002</v>
      </c>
      <c r="H6765" s="134">
        <f>Systematic[[#This Row],[SampleVariableLabel]]+100*Systematic[[#This Row],[State]]</f>
        <v>18020002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18</v>
      </c>
      <c r="B6766" s="1">
        <f t="shared" si="319"/>
        <v>2</v>
      </c>
      <c r="C6766" s="1">
        <f>IF(Systematic[[#This Row],[VariableIndex]]&gt;1,C6765,IF(C6765+1=StepsPerSubsample,0,C6765+1))</f>
        <v>0</v>
      </c>
      <c r="D6766" s="1">
        <f t="shared" si="317"/>
        <v>3</v>
      </c>
      <c r="E6766" s="1" t="str">
        <f>INDEX(Protocol[Mark],MATCH(C6766,Protocol[Step],0))</f>
        <v>1ce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18020003</v>
      </c>
      <c r="H6766" s="134">
        <f>Systematic[[#This Row],[SampleVariableLabel]]+100*Systematic[[#This Row],[State]]</f>
        <v>18020003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18</v>
      </c>
      <c r="B6767" s="1">
        <f t="shared" si="319"/>
        <v>2</v>
      </c>
      <c r="C6767" s="1">
        <f>IF(Systematic[[#This Row],[VariableIndex]]&gt;1,C6766,IF(C6766+1=StepsPerSubsample,0,C6766+1))</f>
        <v>0</v>
      </c>
      <c r="D6767" s="1">
        <f t="shared" si="317"/>
        <v>4</v>
      </c>
      <c r="E6767" s="1" t="str">
        <f>INDEX(Protocol[Mark],MATCH(C6767,Protocol[Step],0))</f>
        <v>1ce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18020004</v>
      </c>
      <c r="H6767" s="134">
        <f>Systematic[[#This Row],[SampleVariableLabel]]+100*Systematic[[#This Row],[State]]</f>
        <v>18020004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18</v>
      </c>
      <c r="B6768" s="1">
        <f t="shared" si="319"/>
        <v>2</v>
      </c>
      <c r="C6768" s="1">
        <f>IF(Systematic[[#This Row],[VariableIndex]]&gt;1,C6767,IF(C6767+1=StepsPerSubsample,0,C6767+1))</f>
        <v>0</v>
      </c>
      <c r="D6768" s="1">
        <f t="shared" si="317"/>
        <v>5</v>
      </c>
      <c r="E6768" s="1" t="str">
        <f>INDEX(Protocol[Mark],MATCH(C6768,Protocol[Step],0))</f>
        <v>1ce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18020005</v>
      </c>
      <c r="H6768" s="134">
        <f>Systematic[[#This Row],[SampleVariableLabel]]+100*Systematic[[#This Row],[State]]</f>
        <v>18020005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18</v>
      </c>
      <c r="B6769" s="1">
        <f t="shared" si="319"/>
        <v>2</v>
      </c>
      <c r="C6769" s="1">
        <f>IF(Systematic[[#This Row],[VariableIndex]]&gt;1,C6768,IF(C6768+1=StepsPerSubsample,0,C6768+1))</f>
        <v>0</v>
      </c>
      <c r="D6769" s="1">
        <f t="shared" si="317"/>
        <v>6</v>
      </c>
      <c r="E6769" s="1" t="str">
        <f>INDEX(Protocol[Mark],MATCH(C6769,Protocol[Step],0))</f>
        <v>1ce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18020006</v>
      </c>
      <c r="H6769" s="134">
        <f>Systematic[[#This Row],[SampleVariableLabel]]+100*Systematic[[#This Row],[State]]</f>
        <v>18020006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18</v>
      </c>
      <c r="B6770" s="1">
        <f t="shared" si="319"/>
        <v>2</v>
      </c>
      <c r="C6770" s="1">
        <f>IF(Systematic[[#This Row],[VariableIndex]]&gt;1,C6769,IF(C6769+1=StepsPerSubsample,0,C6769+1))</f>
        <v>0</v>
      </c>
      <c r="D6770" s="1">
        <f t="shared" si="317"/>
        <v>7</v>
      </c>
      <c r="E6770" s="1" t="str">
        <f>INDEX(Protocol[Mark],MATCH(C6770,Protocol[Step],0))</f>
        <v>1ce</v>
      </c>
      <c r="F6770" s="151" t="str">
        <f>INDEX(Variables[Variable],MATCH(Systematic[[#This Row],[VariableIndex]],Variables[Index],0))</f>
        <v>FCR (mt: ROX-corr.)</v>
      </c>
      <c r="G6770" s="134">
        <f>Systematic[[#This Row],[Sample]]*1000000+Systematic[[#This Row],[SubSample]]*10000+Systematic[[#This Row],[VariableIndex]]</f>
        <v>18020007</v>
      </c>
      <c r="H6770" s="134">
        <f>Systematic[[#This Row],[SampleVariableLabel]]+100*Systematic[[#This Row],[State]]</f>
        <v>18020007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18</v>
      </c>
      <c r="B6771" s="1">
        <f t="shared" si="319"/>
        <v>2</v>
      </c>
      <c r="C6771" s="1">
        <f>IF(Systematic[[#This Row],[VariableIndex]]&gt;1,C6770,IF(C6770+1=StepsPerSubsample,0,C6770+1))</f>
        <v>1</v>
      </c>
      <c r="D6771" s="1">
        <f t="shared" si="317"/>
        <v>1</v>
      </c>
      <c r="E6771" s="1" t="str">
        <f>INDEX(Protocol[Mark],MATCH(C6771,Protocol[Step],0))</f>
        <v>2P10</v>
      </c>
      <c r="F6771" s="151" t="str">
        <f>INDEX(Variables[Variable],MATCH(Systematic[[#This Row],[VariableIndex]],Variables[Index],0))</f>
        <v>O2 concentration</v>
      </c>
      <c r="G6771" s="134">
        <f>Systematic[[#This Row],[Sample]]*1000000+Systematic[[#This Row],[SubSample]]*10000+Systematic[[#This Row],[VariableIndex]]</f>
        <v>18020001</v>
      </c>
      <c r="H6771" s="134">
        <f>Systematic[[#This Row],[SampleVariableLabel]]+100*Systematic[[#This Row],[State]]</f>
        <v>18020101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18</v>
      </c>
      <c r="B6772" s="1">
        <f t="shared" si="319"/>
        <v>2</v>
      </c>
      <c r="C6772" s="1">
        <f>IF(Systematic[[#This Row],[VariableIndex]]&gt;1,C6771,IF(C6771+1=StepsPerSubsample,0,C6771+1))</f>
        <v>1</v>
      </c>
      <c r="D6772" s="1">
        <f t="shared" si="317"/>
        <v>2</v>
      </c>
      <c r="E6772" s="1" t="str">
        <f>INDEX(Protocol[Mark],MATCH(C6772,Protocol[Step],0))</f>
        <v>2P10</v>
      </c>
      <c r="F6772" s="151" t="str">
        <f>INDEX(Variables[Variable],MATCH(Systematic[[#This Row],[VariableIndex]],Variables[Index],0))</f>
        <v>O2 flux per volume</v>
      </c>
      <c r="G6772" s="134">
        <f>Systematic[[#This Row],[Sample]]*1000000+Systematic[[#This Row],[SubSample]]*10000+Systematic[[#This Row],[VariableIndex]]</f>
        <v>18020002</v>
      </c>
      <c r="H6772" s="134">
        <f>Systematic[[#This Row],[SampleVariableLabel]]+100*Systematic[[#This Row],[State]]</f>
        <v>18020102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18</v>
      </c>
      <c r="B6773" s="1">
        <f t="shared" si="319"/>
        <v>2</v>
      </c>
      <c r="C6773" s="1">
        <f>IF(Systematic[[#This Row],[VariableIndex]]&gt;1,C6772,IF(C6772+1=StepsPerSubsample,0,C6772+1))</f>
        <v>1</v>
      </c>
      <c r="D6773" s="1">
        <f t="shared" si="317"/>
        <v>3</v>
      </c>
      <c r="E6773" s="1" t="str">
        <f>INDEX(Protocol[Mark],MATCH(C6773,Protocol[Step],0))</f>
        <v>2P10</v>
      </c>
      <c r="F6773" s="151" t="str">
        <f>INDEX(Variables[Variable],MATCH(Systematic[[#This Row],[VariableIndex]],Variables[Index],0))</f>
        <v>Specific flux</v>
      </c>
      <c r="G6773" s="134">
        <f>Systematic[[#This Row],[Sample]]*1000000+Systematic[[#This Row],[SubSample]]*10000+Systematic[[#This Row],[VariableIndex]]</f>
        <v>18020003</v>
      </c>
      <c r="H6773" s="134">
        <f>Systematic[[#This Row],[SampleVariableLabel]]+100*Systematic[[#This Row],[State]]</f>
        <v>18020103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18</v>
      </c>
      <c r="B6774" s="1">
        <f t="shared" si="319"/>
        <v>2</v>
      </c>
      <c r="C6774" s="1">
        <f>IF(Systematic[[#This Row],[VariableIndex]]&gt;1,C6773,IF(C6773+1=StepsPerSubsample,0,C6773+1))</f>
        <v>1</v>
      </c>
      <c r="D6774" s="1">
        <f t="shared" si="317"/>
        <v>4</v>
      </c>
      <c r="E6774" s="1" t="str">
        <f>INDEX(Protocol[Mark],MATCH(C6774,Protocol[Step],0))</f>
        <v>2P10</v>
      </c>
      <c r="F6774" s="151" t="str">
        <f>INDEX(Variables[Variable],MATCH(Systematic[[#This Row],[VariableIndex]],Variables[Index],0))</f>
        <v>Flux control ratio</v>
      </c>
      <c r="G6774" s="134">
        <f>Systematic[[#This Row],[Sample]]*1000000+Systematic[[#This Row],[SubSample]]*10000+Systematic[[#This Row],[VariableIndex]]</f>
        <v>18020004</v>
      </c>
      <c r="H6774" s="134">
        <f>Systematic[[#This Row],[SampleVariableLabel]]+100*Systematic[[#This Row],[State]]</f>
        <v>18020104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18</v>
      </c>
      <c r="B6775" s="1">
        <f t="shared" si="319"/>
        <v>2</v>
      </c>
      <c r="C6775" s="1">
        <f>IF(Systematic[[#This Row],[VariableIndex]]&gt;1,C6774,IF(C6774+1=StepsPerSubsample,0,C6774+1))</f>
        <v>1</v>
      </c>
      <c r="D6775" s="1">
        <f t="shared" si="317"/>
        <v>5</v>
      </c>
      <c r="E6775" s="1" t="str">
        <f>INDEX(Protocol[Mark],MATCH(C6775,Protocol[Step],0))</f>
        <v>2P10</v>
      </c>
      <c r="F6775" s="151" t="str">
        <f>INDEX(Variables[Variable],MATCH(Systematic[[#This Row],[VariableIndex]],Variables[Index],0))</f>
        <v>Specific flux (mt)</v>
      </c>
      <c r="G6775" s="134">
        <f>Systematic[[#This Row],[Sample]]*1000000+Systematic[[#This Row],[SubSample]]*10000+Systematic[[#This Row],[VariableIndex]]</f>
        <v>18020005</v>
      </c>
      <c r="H6775" s="134">
        <f>Systematic[[#This Row],[SampleVariableLabel]]+100*Systematic[[#This Row],[State]]</f>
        <v>18020105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18</v>
      </c>
      <c r="B6776" s="1">
        <f t="shared" si="319"/>
        <v>2</v>
      </c>
      <c r="C6776" s="1">
        <f>IF(Systematic[[#This Row],[VariableIndex]]&gt;1,C6775,IF(C6775+1=StepsPerSubsample,0,C6775+1))</f>
        <v>1</v>
      </c>
      <c r="D6776" s="1">
        <f t="shared" si="317"/>
        <v>6</v>
      </c>
      <c r="E6776" s="1" t="str">
        <f>INDEX(Protocol[Mark],MATCH(C6776,Protocol[Step],0))</f>
        <v>2P10</v>
      </c>
      <c r="F6776" s="151" t="str">
        <f>INDEX(Variables[Variable],MATCH(Systematic[[#This Row],[VariableIndex]],Variables[Index],0))</f>
        <v>FCR (mt: ROX-corr.)</v>
      </c>
      <c r="G6776" s="134">
        <f>Systematic[[#This Row],[Sample]]*1000000+Systematic[[#This Row],[SubSample]]*10000+Systematic[[#This Row],[VariableIndex]]</f>
        <v>18020006</v>
      </c>
      <c r="H6776" s="134">
        <f>Systematic[[#This Row],[SampleVariableLabel]]+100*Systematic[[#This Row],[State]]</f>
        <v>18020106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18</v>
      </c>
      <c r="B6777" s="1">
        <f t="shared" si="319"/>
        <v>2</v>
      </c>
      <c r="C6777" s="1">
        <f>IF(Systematic[[#This Row],[VariableIndex]]&gt;1,C6776,IF(C6776+1=StepsPerSubsample,0,C6776+1))</f>
        <v>1</v>
      </c>
      <c r="D6777" s="1">
        <f t="shared" si="317"/>
        <v>7</v>
      </c>
      <c r="E6777" s="1" t="str">
        <f>INDEX(Protocol[Mark],MATCH(C6777,Protocol[Step],0))</f>
        <v>2P10</v>
      </c>
      <c r="F6777" s="151" t="str">
        <f>INDEX(Variables[Variable],MATCH(Systematic[[#This Row],[VariableIndex]],Variables[Index],0))</f>
        <v>FCR (mt: ROX-corr.)</v>
      </c>
      <c r="G6777" s="134">
        <f>Systematic[[#This Row],[Sample]]*1000000+Systematic[[#This Row],[SubSample]]*10000+Systematic[[#This Row],[VariableIndex]]</f>
        <v>18020007</v>
      </c>
      <c r="H6777" s="134">
        <f>Systematic[[#This Row],[SampleVariableLabel]]+100*Systematic[[#This Row],[State]]</f>
        <v>18020107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18</v>
      </c>
      <c r="B6778" s="1">
        <f t="shared" si="319"/>
        <v>2</v>
      </c>
      <c r="C6778" s="1">
        <f>IF(Systematic[[#This Row],[VariableIndex]]&gt;1,C6777,IF(C6777+1=StepsPerSubsample,0,C6777+1))</f>
        <v>2</v>
      </c>
      <c r="D6778" s="1">
        <f t="shared" si="317"/>
        <v>1</v>
      </c>
      <c r="E6778" s="1" t="str">
        <f>INDEX(Protocol[Mark],MATCH(C6778,Protocol[Step],0))</f>
        <v>3Omy</v>
      </c>
      <c r="F6778" s="151" t="str">
        <f>INDEX(Variables[Variable],MATCH(Systematic[[#This Row],[VariableIndex]],Variables[Index],0))</f>
        <v>O2 concentration</v>
      </c>
      <c r="G6778" s="134">
        <f>Systematic[[#This Row],[Sample]]*1000000+Systematic[[#This Row],[SubSample]]*10000+Systematic[[#This Row],[VariableIndex]]</f>
        <v>18020001</v>
      </c>
      <c r="H6778" s="134">
        <f>Systematic[[#This Row],[SampleVariableLabel]]+100*Systematic[[#This Row],[State]]</f>
        <v>18020201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18</v>
      </c>
      <c r="B6779" s="1">
        <f t="shared" si="319"/>
        <v>2</v>
      </c>
      <c r="C6779" s="1">
        <f>IF(Systematic[[#This Row],[VariableIndex]]&gt;1,C6778,IF(C6778+1=StepsPerSubsample,0,C6778+1))</f>
        <v>2</v>
      </c>
      <c r="D6779" s="1">
        <f t="shared" si="317"/>
        <v>2</v>
      </c>
      <c r="E6779" s="1" t="str">
        <f>INDEX(Protocol[Mark],MATCH(C6779,Protocol[Step],0))</f>
        <v>3Omy</v>
      </c>
      <c r="F6779" s="151" t="str">
        <f>INDEX(Variables[Variable],MATCH(Systematic[[#This Row],[VariableIndex]],Variables[Index],0))</f>
        <v>O2 flux per volume</v>
      </c>
      <c r="G6779" s="134">
        <f>Systematic[[#This Row],[Sample]]*1000000+Systematic[[#This Row],[SubSample]]*10000+Systematic[[#This Row],[VariableIndex]]</f>
        <v>18020002</v>
      </c>
      <c r="H6779" s="134">
        <f>Systematic[[#This Row],[SampleVariableLabel]]+100*Systematic[[#This Row],[State]]</f>
        <v>18020202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18</v>
      </c>
      <c r="B6780" s="1">
        <f t="shared" si="319"/>
        <v>2</v>
      </c>
      <c r="C6780" s="1">
        <f>IF(Systematic[[#This Row],[VariableIndex]]&gt;1,C6779,IF(C6779+1=StepsPerSubsample,0,C6779+1))</f>
        <v>2</v>
      </c>
      <c r="D6780" s="1">
        <f t="shared" si="317"/>
        <v>3</v>
      </c>
      <c r="E6780" s="1" t="str">
        <f>INDEX(Protocol[Mark],MATCH(C6780,Protocol[Step],0))</f>
        <v>3Omy</v>
      </c>
      <c r="F6780" s="151" t="str">
        <f>INDEX(Variables[Variable],MATCH(Systematic[[#This Row],[VariableIndex]],Variables[Index],0))</f>
        <v>Specific flux</v>
      </c>
      <c r="G6780" s="134">
        <f>Systematic[[#This Row],[Sample]]*1000000+Systematic[[#This Row],[SubSample]]*10000+Systematic[[#This Row],[VariableIndex]]</f>
        <v>18020003</v>
      </c>
      <c r="H6780" s="134">
        <f>Systematic[[#This Row],[SampleVariableLabel]]+100*Systematic[[#This Row],[State]]</f>
        <v>18020203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18</v>
      </c>
      <c r="B6781" s="1">
        <f t="shared" si="319"/>
        <v>2</v>
      </c>
      <c r="C6781" s="1">
        <f>IF(Systematic[[#This Row],[VariableIndex]]&gt;1,C6780,IF(C6780+1=StepsPerSubsample,0,C6780+1))</f>
        <v>2</v>
      </c>
      <c r="D6781" s="1">
        <f t="shared" si="317"/>
        <v>4</v>
      </c>
      <c r="E6781" s="1" t="str">
        <f>INDEX(Protocol[Mark],MATCH(C6781,Protocol[Step],0))</f>
        <v>3Omy</v>
      </c>
      <c r="F6781" s="151" t="str">
        <f>INDEX(Variables[Variable],MATCH(Systematic[[#This Row],[VariableIndex]],Variables[Index],0))</f>
        <v>Flux control ratio</v>
      </c>
      <c r="G6781" s="134">
        <f>Systematic[[#This Row],[Sample]]*1000000+Systematic[[#This Row],[SubSample]]*10000+Systematic[[#This Row],[VariableIndex]]</f>
        <v>18020004</v>
      </c>
      <c r="H6781" s="134">
        <f>Systematic[[#This Row],[SampleVariableLabel]]+100*Systematic[[#This Row],[State]]</f>
        <v>18020204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18</v>
      </c>
      <c r="B6782" s="1">
        <f t="shared" si="319"/>
        <v>2</v>
      </c>
      <c r="C6782" s="1">
        <f>IF(Systematic[[#This Row],[VariableIndex]]&gt;1,C6781,IF(C6781+1=StepsPerSubsample,0,C6781+1))</f>
        <v>2</v>
      </c>
      <c r="D6782" s="1">
        <f t="shared" si="317"/>
        <v>5</v>
      </c>
      <c r="E6782" s="1" t="str">
        <f>INDEX(Protocol[Mark],MATCH(C6782,Protocol[Step],0))</f>
        <v>3Omy</v>
      </c>
      <c r="F6782" s="151" t="str">
        <f>INDEX(Variables[Variable],MATCH(Systematic[[#This Row],[VariableIndex]],Variables[Index],0))</f>
        <v>Specific flux (mt)</v>
      </c>
      <c r="G6782" s="134">
        <f>Systematic[[#This Row],[Sample]]*1000000+Systematic[[#This Row],[SubSample]]*10000+Systematic[[#This Row],[VariableIndex]]</f>
        <v>18020005</v>
      </c>
      <c r="H6782" s="134">
        <f>Systematic[[#This Row],[SampleVariableLabel]]+100*Systematic[[#This Row],[State]]</f>
        <v>18020205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18</v>
      </c>
      <c r="B6783" s="1">
        <f t="shared" si="319"/>
        <v>2</v>
      </c>
      <c r="C6783" s="1">
        <f>IF(Systematic[[#This Row],[VariableIndex]]&gt;1,C6782,IF(C6782+1=StepsPerSubsample,0,C6782+1))</f>
        <v>2</v>
      </c>
      <c r="D6783" s="1">
        <f t="shared" si="317"/>
        <v>6</v>
      </c>
      <c r="E6783" s="1" t="str">
        <f>INDEX(Protocol[Mark],MATCH(C6783,Protocol[Step],0))</f>
        <v>3Omy</v>
      </c>
      <c r="F6783" s="151" t="str">
        <f>INDEX(Variables[Variable],MATCH(Systematic[[#This Row],[VariableIndex]],Variables[Index],0))</f>
        <v>FCR (mt: ROX-corr.)</v>
      </c>
      <c r="G6783" s="134">
        <f>Systematic[[#This Row],[Sample]]*1000000+Systematic[[#This Row],[SubSample]]*10000+Systematic[[#This Row],[VariableIndex]]</f>
        <v>18020006</v>
      </c>
      <c r="H6783" s="134">
        <f>Systematic[[#This Row],[SampleVariableLabel]]+100*Systematic[[#This Row],[State]]</f>
        <v>18020206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18</v>
      </c>
      <c r="B6784" s="1">
        <f t="shared" si="319"/>
        <v>2</v>
      </c>
      <c r="C6784" s="1">
        <f>IF(Systematic[[#This Row],[VariableIndex]]&gt;1,C6783,IF(C6783+1=StepsPerSubsample,0,C6783+1))</f>
        <v>2</v>
      </c>
      <c r="D6784" s="1">
        <f t="shared" si="317"/>
        <v>7</v>
      </c>
      <c r="E6784" s="1" t="str">
        <f>INDEX(Protocol[Mark],MATCH(C6784,Protocol[Step],0))</f>
        <v>3Omy</v>
      </c>
      <c r="F6784" s="151" t="str">
        <f>INDEX(Variables[Variable],MATCH(Systematic[[#This Row],[VariableIndex]],Variables[Index],0))</f>
        <v>FCR (mt: ROX-corr.)</v>
      </c>
      <c r="G6784" s="134">
        <f>Systematic[[#This Row],[Sample]]*1000000+Systematic[[#This Row],[SubSample]]*10000+Systematic[[#This Row],[VariableIndex]]</f>
        <v>18020007</v>
      </c>
      <c r="H6784" s="134">
        <f>Systematic[[#This Row],[SampleVariableLabel]]+100*Systematic[[#This Row],[State]]</f>
        <v>18020207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18</v>
      </c>
      <c r="B6785" s="1">
        <f t="shared" si="319"/>
        <v>2</v>
      </c>
      <c r="C6785" s="1">
        <f>IF(Systematic[[#This Row],[VariableIndex]]&gt;1,C6784,IF(C6784+1=StepsPerSubsample,0,C6784+1))</f>
        <v>3</v>
      </c>
      <c r="D6785" s="1">
        <f t="shared" si="317"/>
        <v>1</v>
      </c>
      <c r="E6785" s="1" t="str">
        <f>INDEX(Protocol[Mark],MATCH(C6785,Protocol[Step],0))</f>
        <v>4U</v>
      </c>
      <c r="F6785" s="151" t="str">
        <f>INDEX(Variables[Variable],MATCH(Systematic[[#This Row],[VariableIndex]],Variables[Index],0))</f>
        <v>O2 concentration</v>
      </c>
      <c r="G6785" s="134">
        <f>Systematic[[#This Row],[Sample]]*1000000+Systematic[[#This Row],[SubSample]]*10000+Systematic[[#This Row],[VariableIndex]]</f>
        <v>18020001</v>
      </c>
      <c r="H6785" s="134">
        <f>Systematic[[#This Row],[SampleVariableLabel]]+100*Systematic[[#This Row],[State]]</f>
        <v>18020301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18</v>
      </c>
      <c r="B6786" s="1">
        <f t="shared" si="319"/>
        <v>2</v>
      </c>
      <c r="C6786" s="1">
        <f>IF(Systematic[[#This Row],[VariableIndex]]&gt;1,C6785,IF(C6785+1=StepsPerSubsample,0,C6785+1))</f>
        <v>3</v>
      </c>
      <c r="D6786" s="1">
        <f t="shared" si="317"/>
        <v>2</v>
      </c>
      <c r="E6786" s="1" t="str">
        <f>INDEX(Protocol[Mark],MATCH(C6786,Protocol[Step],0))</f>
        <v>4U</v>
      </c>
      <c r="F6786" s="151" t="str">
        <f>INDEX(Variables[Variable],MATCH(Systematic[[#This Row],[VariableIndex]],Variables[Index],0))</f>
        <v>O2 flux per volume</v>
      </c>
      <c r="G6786" s="134">
        <f>Systematic[[#This Row],[Sample]]*1000000+Systematic[[#This Row],[SubSample]]*10000+Systematic[[#This Row],[VariableIndex]]</f>
        <v>18020002</v>
      </c>
      <c r="H6786" s="134">
        <f>Systematic[[#This Row],[SampleVariableLabel]]+100*Systematic[[#This Row],[State]]</f>
        <v>18020302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18</v>
      </c>
      <c r="B6787" s="1">
        <f t="shared" si="319"/>
        <v>2</v>
      </c>
      <c r="C6787" s="1">
        <f>IF(Systematic[[#This Row],[VariableIndex]]&gt;1,C6786,IF(C6786+1=StepsPerSubsample,0,C6786+1))</f>
        <v>3</v>
      </c>
      <c r="D6787" s="1">
        <f t="shared" ref="D6787:D6850" si="320">IF(D6786=nVariables,1,D6786+1)</f>
        <v>3</v>
      </c>
      <c r="E6787" s="1" t="str">
        <f>INDEX(Protocol[Mark],MATCH(C6787,Protocol[Step],0))</f>
        <v>4U</v>
      </c>
      <c r="F6787" s="151" t="str">
        <f>INDEX(Variables[Variable],MATCH(Systematic[[#This Row],[VariableIndex]],Variables[Index],0))</f>
        <v>Specific flux</v>
      </c>
      <c r="G6787" s="134">
        <f>Systematic[[#This Row],[Sample]]*1000000+Systematic[[#This Row],[SubSample]]*10000+Systematic[[#This Row],[VariableIndex]]</f>
        <v>18020003</v>
      </c>
      <c r="H6787" s="134">
        <f>Systematic[[#This Row],[SampleVariableLabel]]+100*Systematic[[#This Row],[State]]</f>
        <v>18020303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18</v>
      </c>
      <c r="B6788" s="1">
        <f t="shared" si="319"/>
        <v>2</v>
      </c>
      <c r="C6788" s="1">
        <f>IF(Systematic[[#This Row],[VariableIndex]]&gt;1,C6787,IF(C6787+1=StepsPerSubsample,0,C6787+1))</f>
        <v>3</v>
      </c>
      <c r="D6788" s="1">
        <f t="shared" si="320"/>
        <v>4</v>
      </c>
      <c r="E6788" s="1" t="str">
        <f>INDEX(Protocol[Mark],MATCH(C6788,Protocol[Step],0))</f>
        <v>4U</v>
      </c>
      <c r="F6788" s="151" t="str">
        <f>INDEX(Variables[Variable],MATCH(Systematic[[#This Row],[VariableIndex]],Variables[Index],0))</f>
        <v>Flux control ratio</v>
      </c>
      <c r="G6788" s="134">
        <f>Systematic[[#This Row],[Sample]]*1000000+Systematic[[#This Row],[SubSample]]*10000+Systematic[[#This Row],[VariableIndex]]</f>
        <v>18020004</v>
      </c>
      <c r="H6788" s="134">
        <f>Systematic[[#This Row],[SampleVariableLabel]]+100*Systematic[[#This Row],[State]]</f>
        <v>18020304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18</v>
      </c>
      <c r="B6789" s="1">
        <f t="shared" si="319"/>
        <v>2</v>
      </c>
      <c r="C6789" s="1">
        <f>IF(Systematic[[#This Row],[VariableIndex]]&gt;1,C6788,IF(C6788+1=StepsPerSubsample,0,C6788+1))</f>
        <v>3</v>
      </c>
      <c r="D6789" s="1">
        <f t="shared" si="320"/>
        <v>5</v>
      </c>
      <c r="E6789" s="1" t="str">
        <f>INDEX(Protocol[Mark],MATCH(C6789,Protocol[Step],0))</f>
        <v>4U</v>
      </c>
      <c r="F6789" s="151" t="str">
        <f>INDEX(Variables[Variable],MATCH(Systematic[[#This Row],[VariableIndex]],Variables[Index],0))</f>
        <v>Specific flux (mt)</v>
      </c>
      <c r="G6789" s="134">
        <f>Systematic[[#This Row],[Sample]]*1000000+Systematic[[#This Row],[SubSample]]*10000+Systematic[[#This Row],[VariableIndex]]</f>
        <v>18020005</v>
      </c>
      <c r="H6789" s="134">
        <f>Systematic[[#This Row],[SampleVariableLabel]]+100*Systematic[[#This Row],[State]]</f>
        <v>18020305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18</v>
      </c>
      <c r="B6790" s="1">
        <f t="shared" si="319"/>
        <v>2</v>
      </c>
      <c r="C6790" s="1">
        <f>IF(Systematic[[#This Row],[VariableIndex]]&gt;1,C6789,IF(C6789+1=StepsPerSubsample,0,C6789+1))</f>
        <v>3</v>
      </c>
      <c r="D6790" s="1">
        <f t="shared" si="320"/>
        <v>6</v>
      </c>
      <c r="E6790" s="1" t="str">
        <f>INDEX(Protocol[Mark],MATCH(C6790,Protocol[Step],0))</f>
        <v>4U</v>
      </c>
      <c r="F6790" s="151" t="str">
        <f>INDEX(Variables[Variable],MATCH(Systematic[[#This Row],[VariableIndex]],Variables[Index],0))</f>
        <v>FCR (mt: ROX-corr.)</v>
      </c>
      <c r="G6790" s="134">
        <f>Systematic[[#This Row],[Sample]]*1000000+Systematic[[#This Row],[SubSample]]*10000+Systematic[[#This Row],[VariableIndex]]</f>
        <v>18020006</v>
      </c>
      <c r="H6790" s="134">
        <f>Systematic[[#This Row],[SampleVariableLabel]]+100*Systematic[[#This Row],[State]]</f>
        <v>18020306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18</v>
      </c>
      <c r="B6791" s="1">
        <f t="shared" si="319"/>
        <v>2</v>
      </c>
      <c r="C6791" s="1">
        <f>IF(Systematic[[#This Row],[VariableIndex]]&gt;1,C6790,IF(C6790+1=StepsPerSubsample,0,C6790+1))</f>
        <v>3</v>
      </c>
      <c r="D6791" s="1">
        <f t="shared" si="320"/>
        <v>7</v>
      </c>
      <c r="E6791" s="1" t="str">
        <f>INDEX(Protocol[Mark],MATCH(C6791,Protocol[Step],0))</f>
        <v>4U</v>
      </c>
      <c r="F6791" s="151" t="str">
        <f>INDEX(Variables[Variable],MATCH(Systematic[[#This Row],[VariableIndex]],Variables[Index],0))</f>
        <v>FCR (mt: ROX-corr.)</v>
      </c>
      <c r="G6791" s="134">
        <f>Systematic[[#This Row],[Sample]]*1000000+Systematic[[#This Row],[SubSample]]*10000+Systematic[[#This Row],[VariableIndex]]</f>
        <v>18020007</v>
      </c>
      <c r="H6791" s="134">
        <f>Systematic[[#This Row],[SampleVariableLabel]]+100*Systematic[[#This Row],[State]]</f>
        <v>18020307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18</v>
      </c>
      <c r="B6792" s="1">
        <f t="shared" si="319"/>
        <v>2</v>
      </c>
      <c r="C6792" s="1">
        <f>IF(Systematic[[#This Row],[VariableIndex]]&gt;1,C6791,IF(C6791+1=StepsPerSubsample,0,C6791+1))</f>
        <v>4</v>
      </c>
      <c r="D6792" s="1">
        <f t="shared" si="320"/>
        <v>1</v>
      </c>
      <c r="E6792" s="1" t="str">
        <f>INDEX(Protocol[Mark],MATCH(C6792,Protocol[Step],0))</f>
        <v>5Glc</v>
      </c>
      <c r="F6792" s="151" t="str">
        <f>INDEX(Variables[Variable],MATCH(Systematic[[#This Row],[VariableIndex]],Variables[Index],0))</f>
        <v>O2 concentration</v>
      </c>
      <c r="G6792" s="134">
        <f>Systematic[[#This Row],[Sample]]*1000000+Systematic[[#This Row],[SubSample]]*10000+Systematic[[#This Row],[VariableIndex]]</f>
        <v>18020001</v>
      </c>
      <c r="H6792" s="134">
        <f>Systematic[[#This Row],[SampleVariableLabel]]+100*Systematic[[#This Row],[State]]</f>
        <v>18020401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18</v>
      </c>
      <c r="B6793" s="1">
        <f t="shared" si="319"/>
        <v>2</v>
      </c>
      <c r="C6793" s="1">
        <f>IF(Systematic[[#This Row],[VariableIndex]]&gt;1,C6792,IF(C6792+1=StepsPerSubsample,0,C6792+1))</f>
        <v>4</v>
      </c>
      <c r="D6793" s="1">
        <f t="shared" si="320"/>
        <v>2</v>
      </c>
      <c r="E6793" s="1" t="str">
        <f>INDEX(Protocol[Mark],MATCH(C6793,Protocol[Step],0))</f>
        <v>5Glc</v>
      </c>
      <c r="F6793" s="151" t="str">
        <f>INDEX(Variables[Variable],MATCH(Systematic[[#This Row],[VariableIndex]],Variables[Index],0))</f>
        <v>O2 flux per volume</v>
      </c>
      <c r="G6793" s="134">
        <f>Systematic[[#This Row],[Sample]]*1000000+Systematic[[#This Row],[SubSample]]*10000+Systematic[[#This Row],[VariableIndex]]</f>
        <v>18020002</v>
      </c>
      <c r="H6793" s="134">
        <f>Systematic[[#This Row],[SampleVariableLabel]]+100*Systematic[[#This Row],[State]]</f>
        <v>18020402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18</v>
      </c>
      <c r="B6794" s="1">
        <f t="shared" si="319"/>
        <v>2</v>
      </c>
      <c r="C6794" s="1">
        <f>IF(Systematic[[#This Row],[VariableIndex]]&gt;1,C6793,IF(C6793+1=StepsPerSubsample,0,C6793+1))</f>
        <v>4</v>
      </c>
      <c r="D6794" s="1">
        <f t="shared" si="320"/>
        <v>3</v>
      </c>
      <c r="E6794" s="1" t="str">
        <f>INDEX(Protocol[Mark],MATCH(C6794,Protocol[Step],0))</f>
        <v>5Glc</v>
      </c>
      <c r="F6794" s="151" t="str">
        <f>INDEX(Variables[Variable],MATCH(Systematic[[#This Row],[VariableIndex]],Variables[Index],0))</f>
        <v>Specific flux</v>
      </c>
      <c r="G6794" s="134">
        <f>Systematic[[#This Row],[Sample]]*1000000+Systematic[[#This Row],[SubSample]]*10000+Systematic[[#This Row],[VariableIndex]]</f>
        <v>18020003</v>
      </c>
      <c r="H6794" s="134">
        <f>Systematic[[#This Row],[SampleVariableLabel]]+100*Systematic[[#This Row],[State]]</f>
        <v>18020403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18</v>
      </c>
      <c r="B6795" s="1">
        <f t="shared" si="319"/>
        <v>2</v>
      </c>
      <c r="C6795" s="1">
        <f>IF(Systematic[[#This Row],[VariableIndex]]&gt;1,C6794,IF(C6794+1=StepsPerSubsample,0,C6794+1))</f>
        <v>4</v>
      </c>
      <c r="D6795" s="1">
        <f t="shared" si="320"/>
        <v>4</v>
      </c>
      <c r="E6795" s="1" t="str">
        <f>INDEX(Protocol[Mark],MATCH(C6795,Protocol[Step],0))</f>
        <v>5Glc</v>
      </c>
      <c r="F6795" s="151" t="str">
        <f>INDEX(Variables[Variable],MATCH(Systematic[[#This Row],[VariableIndex]],Variables[Index],0))</f>
        <v>Flux control ratio</v>
      </c>
      <c r="G6795" s="134">
        <f>Systematic[[#This Row],[Sample]]*1000000+Systematic[[#This Row],[SubSample]]*10000+Systematic[[#This Row],[VariableIndex]]</f>
        <v>18020004</v>
      </c>
      <c r="H6795" s="134">
        <f>Systematic[[#This Row],[SampleVariableLabel]]+100*Systematic[[#This Row],[State]]</f>
        <v>18020404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18</v>
      </c>
      <c r="B6796" s="1">
        <f t="shared" si="319"/>
        <v>2</v>
      </c>
      <c r="C6796" s="1">
        <f>IF(Systematic[[#This Row],[VariableIndex]]&gt;1,C6795,IF(C6795+1=StepsPerSubsample,0,C6795+1))</f>
        <v>4</v>
      </c>
      <c r="D6796" s="1">
        <f t="shared" si="320"/>
        <v>5</v>
      </c>
      <c r="E6796" s="1" t="str">
        <f>INDEX(Protocol[Mark],MATCH(C6796,Protocol[Step],0))</f>
        <v>5Glc</v>
      </c>
      <c r="F6796" s="151" t="str">
        <f>INDEX(Variables[Variable],MATCH(Systematic[[#This Row],[VariableIndex]],Variables[Index],0))</f>
        <v>Specific flux (mt)</v>
      </c>
      <c r="G6796" s="134">
        <f>Systematic[[#This Row],[Sample]]*1000000+Systematic[[#This Row],[SubSample]]*10000+Systematic[[#This Row],[VariableIndex]]</f>
        <v>18020005</v>
      </c>
      <c r="H6796" s="134">
        <f>Systematic[[#This Row],[SampleVariableLabel]]+100*Systematic[[#This Row],[State]]</f>
        <v>18020405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18</v>
      </c>
      <c r="B6797" s="1">
        <f t="shared" si="319"/>
        <v>2</v>
      </c>
      <c r="C6797" s="1">
        <f>IF(Systematic[[#This Row],[VariableIndex]]&gt;1,C6796,IF(C6796+1=StepsPerSubsample,0,C6796+1))</f>
        <v>4</v>
      </c>
      <c r="D6797" s="1">
        <f t="shared" si="320"/>
        <v>6</v>
      </c>
      <c r="E6797" s="1" t="str">
        <f>INDEX(Protocol[Mark],MATCH(C6797,Protocol[Step],0))</f>
        <v>5Glc</v>
      </c>
      <c r="F6797" s="151" t="str">
        <f>INDEX(Variables[Variable],MATCH(Systematic[[#This Row],[VariableIndex]],Variables[Index],0))</f>
        <v>FCR (mt: ROX-corr.)</v>
      </c>
      <c r="G6797" s="134">
        <f>Systematic[[#This Row],[Sample]]*1000000+Systematic[[#This Row],[SubSample]]*10000+Systematic[[#This Row],[VariableIndex]]</f>
        <v>18020006</v>
      </c>
      <c r="H6797" s="134">
        <f>Systematic[[#This Row],[SampleVariableLabel]]+100*Systematic[[#This Row],[State]]</f>
        <v>18020406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18</v>
      </c>
      <c r="B6798" s="1">
        <f t="shared" si="319"/>
        <v>2</v>
      </c>
      <c r="C6798" s="1">
        <f>IF(Systematic[[#This Row],[VariableIndex]]&gt;1,C6797,IF(C6797+1=StepsPerSubsample,0,C6797+1))</f>
        <v>4</v>
      </c>
      <c r="D6798" s="1">
        <f t="shared" si="320"/>
        <v>7</v>
      </c>
      <c r="E6798" s="1" t="str">
        <f>INDEX(Protocol[Mark],MATCH(C6798,Protocol[Step],0))</f>
        <v>5Glc</v>
      </c>
      <c r="F6798" s="151" t="str">
        <f>INDEX(Variables[Variable],MATCH(Systematic[[#This Row],[VariableIndex]],Variables[Index],0))</f>
        <v>FCR (mt: ROX-corr.)</v>
      </c>
      <c r="G6798" s="134">
        <f>Systematic[[#This Row],[Sample]]*1000000+Systematic[[#This Row],[SubSample]]*10000+Systematic[[#This Row],[VariableIndex]]</f>
        <v>18020007</v>
      </c>
      <c r="H6798" s="134">
        <f>Systematic[[#This Row],[SampleVariableLabel]]+100*Systematic[[#This Row],[State]]</f>
        <v>18020407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18</v>
      </c>
      <c r="B6799" s="1">
        <f t="shared" si="319"/>
        <v>2</v>
      </c>
      <c r="C6799" s="1">
        <f>IF(Systematic[[#This Row],[VariableIndex]]&gt;1,C6798,IF(C6798+1=StepsPerSubsample,0,C6798+1))</f>
        <v>5</v>
      </c>
      <c r="D6799" s="1">
        <f t="shared" si="320"/>
        <v>1</v>
      </c>
      <c r="E6799" s="1" t="str">
        <f>INDEX(Protocol[Mark],MATCH(C6799,Protocol[Step],0))</f>
        <v>6M2</v>
      </c>
      <c r="F6799" s="151" t="str">
        <f>INDEX(Variables[Variable],MATCH(Systematic[[#This Row],[VariableIndex]],Variables[Index],0))</f>
        <v>O2 concentration</v>
      </c>
      <c r="G6799" s="134">
        <f>Systematic[[#This Row],[Sample]]*1000000+Systematic[[#This Row],[SubSample]]*10000+Systematic[[#This Row],[VariableIndex]]</f>
        <v>18020001</v>
      </c>
      <c r="H6799" s="134">
        <f>Systematic[[#This Row],[SampleVariableLabel]]+100*Systematic[[#This Row],[State]]</f>
        <v>18020501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18</v>
      </c>
      <c r="B6800" s="1">
        <f t="shared" si="319"/>
        <v>2</v>
      </c>
      <c r="C6800" s="1">
        <f>IF(Systematic[[#This Row],[VariableIndex]]&gt;1,C6799,IF(C6799+1=StepsPerSubsample,0,C6799+1))</f>
        <v>5</v>
      </c>
      <c r="D6800" s="1">
        <f t="shared" si="320"/>
        <v>2</v>
      </c>
      <c r="E6800" s="1" t="str">
        <f>INDEX(Protocol[Mark],MATCH(C6800,Protocol[Step],0))</f>
        <v>6M2</v>
      </c>
      <c r="F6800" s="151" t="str">
        <f>INDEX(Variables[Variable],MATCH(Systematic[[#This Row],[VariableIndex]],Variables[Index],0))</f>
        <v>O2 flux per volume</v>
      </c>
      <c r="G6800" s="134">
        <f>Systematic[[#This Row],[Sample]]*1000000+Systematic[[#This Row],[SubSample]]*10000+Systematic[[#This Row],[VariableIndex]]</f>
        <v>18020002</v>
      </c>
      <c r="H6800" s="134">
        <f>Systematic[[#This Row],[SampleVariableLabel]]+100*Systematic[[#This Row],[State]]</f>
        <v>18020502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18</v>
      </c>
      <c r="B6801" s="1">
        <f t="shared" si="319"/>
        <v>2</v>
      </c>
      <c r="C6801" s="1">
        <f>IF(Systematic[[#This Row],[VariableIndex]]&gt;1,C6800,IF(C6800+1=StepsPerSubsample,0,C6800+1))</f>
        <v>5</v>
      </c>
      <c r="D6801" s="1">
        <f t="shared" si="320"/>
        <v>3</v>
      </c>
      <c r="E6801" s="1" t="str">
        <f>INDEX(Protocol[Mark],MATCH(C6801,Protocol[Step],0))</f>
        <v>6M2</v>
      </c>
      <c r="F6801" s="151" t="str">
        <f>INDEX(Variables[Variable],MATCH(Systematic[[#This Row],[VariableIndex]],Variables[Index],0))</f>
        <v>Specific flux</v>
      </c>
      <c r="G6801" s="134">
        <f>Systematic[[#This Row],[Sample]]*1000000+Systematic[[#This Row],[SubSample]]*10000+Systematic[[#This Row],[VariableIndex]]</f>
        <v>18020003</v>
      </c>
      <c r="H6801" s="134">
        <f>Systematic[[#This Row],[SampleVariableLabel]]+100*Systematic[[#This Row],[State]]</f>
        <v>18020503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18</v>
      </c>
      <c r="B6802" s="1">
        <f t="shared" si="319"/>
        <v>2</v>
      </c>
      <c r="C6802" s="1">
        <f>IF(Systematic[[#This Row],[VariableIndex]]&gt;1,C6801,IF(C6801+1=StepsPerSubsample,0,C6801+1))</f>
        <v>5</v>
      </c>
      <c r="D6802" s="1">
        <f t="shared" si="320"/>
        <v>4</v>
      </c>
      <c r="E6802" s="1" t="str">
        <f>INDEX(Protocol[Mark],MATCH(C6802,Protocol[Step],0))</f>
        <v>6M2</v>
      </c>
      <c r="F6802" s="151" t="str">
        <f>INDEX(Variables[Variable],MATCH(Systematic[[#This Row],[VariableIndex]],Variables[Index],0))</f>
        <v>Flux control ratio</v>
      </c>
      <c r="G6802" s="134">
        <f>Systematic[[#This Row],[Sample]]*1000000+Systematic[[#This Row],[SubSample]]*10000+Systematic[[#This Row],[VariableIndex]]</f>
        <v>18020004</v>
      </c>
      <c r="H6802" s="134">
        <f>Systematic[[#This Row],[SampleVariableLabel]]+100*Systematic[[#This Row],[State]]</f>
        <v>18020504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18</v>
      </c>
      <c r="B6803" s="1">
        <f t="shared" si="319"/>
        <v>2</v>
      </c>
      <c r="C6803" s="1">
        <f>IF(Systematic[[#This Row],[VariableIndex]]&gt;1,C6802,IF(C6802+1=StepsPerSubsample,0,C6802+1))</f>
        <v>5</v>
      </c>
      <c r="D6803" s="1">
        <f t="shared" si="320"/>
        <v>5</v>
      </c>
      <c r="E6803" s="1" t="str">
        <f>INDEX(Protocol[Mark],MATCH(C6803,Protocol[Step],0))</f>
        <v>6M2</v>
      </c>
      <c r="F6803" s="151" t="str">
        <f>INDEX(Variables[Variable],MATCH(Systematic[[#This Row],[VariableIndex]],Variables[Index],0))</f>
        <v>Specific flux (mt)</v>
      </c>
      <c r="G6803" s="134">
        <f>Systematic[[#This Row],[Sample]]*1000000+Systematic[[#This Row],[SubSample]]*10000+Systematic[[#This Row],[VariableIndex]]</f>
        <v>18020005</v>
      </c>
      <c r="H6803" s="134">
        <f>Systematic[[#This Row],[SampleVariableLabel]]+100*Systematic[[#This Row],[State]]</f>
        <v>18020505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18</v>
      </c>
      <c r="B6804" s="1">
        <f t="shared" si="319"/>
        <v>2</v>
      </c>
      <c r="C6804" s="1">
        <f>IF(Systematic[[#This Row],[VariableIndex]]&gt;1,C6803,IF(C6803+1=StepsPerSubsample,0,C6803+1))</f>
        <v>5</v>
      </c>
      <c r="D6804" s="1">
        <f t="shared" si="320"/>
        <v>6</v>
      </c>
      <c r="E6804" s="1" t="str">
        <f>INDEX(Protocol[Mark],MATCH(C6804,Protocol[Step],0))</f>
        <v>6M2</v>
      </c>
      <c r="F6804" s="151" t="str">
        <f>INDEX(Variables[Variable],MATCH(Systematic[[#This Row],[VariableIndex]],Variables[Index],0))</f>
        <v>FCR (mt: ROX-corr.)</v>
      </c>
      <c r="G6804" s="134">
        <f>Systematic[[#This Row],[Sample]]*1000000+Systematic[[#This Row],[SubSample]]*10000+Systematic[[#This Row],[VariableIndex]]</f>
        <v>18020006</v>
      </c>
      <c r="H6804" s="134">
        <f>Systematic[[#This Row],[SampleVariableLabel]]+100*Systematic[[#This Row],[State]]</f>
        <v>18020506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18</v>
      </c>
      <c r="B6805" s="1">
        <f t="shared" si="319"/>
        <v>2</v>
      </c>
      <c r="C6805" s="1">
        <f>IF(Systematic[[#This Row],[VariableIndex]]&gt;1,C6804,IF(C6804+1=StepsPerSubsample,0,C6804+1))</f>
        <v>5</v>
      </c>
      <c r="D6805" s="1">
        <f t="shared" si="320"/>
        <v>7</v>
      </c>
      <c r="E6805" s="1" t="str">
        <f>INDEX(Protocol[Mark],MATCH(C6805,Protocol[Step],0))</f>
        <v>6M2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18020007</v>
      </c>
      <c r="H6805" s="134">
        <f>Systematic[[#This Row],[SampleVariableLabel]]+100*Systematic[[#This Row],[State]]</f>
        <v>18020507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18</v>
      </c>
      <c r="B6806" s="1">
        <f t="shared" si="319"/>
        <v>2</v>
      </c>
      <c r="C6806" s="1">
        <f>IF(Systematic[[#This Row],[VariableIndex]]&gt;1,C6805,IF(C6805+1=StepsPerSubsample,0,C6805+1))</f>
        <v>6</v>
      </c>
      <c r="D6806" s="1">
        <f t="shared" si="320"/>
        <v>1</v>
      </c>
      <c r="E6806" s="1" t="str">
        <f>INDEX(Protocol[Mark],MATCH(C6806,Protocol[Step],0))</f>
        <v>7Rot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18020001</v>
      </c>
      <c r="H6806" s="134">
        <f>Systematic[[#This Row],[SampleVariableLabel]]+100*Systematic[[#This Row],[State]]</f>
        <v>18020601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18</v>
      </c>
      <c r="B6807" s="1">
        <f t="shared" si="319"/>
        <v>2</v>
      </c>
      <c r="C6807" s="1">
        <f>IF(Systematic[[#This Row],[VariableIndex]]&gt;1,C6806,IF(C6806+1=StepsPerSubsample,0,C6806+1))</f>
        <v>6</v>
      </c>
      <c r="D6807" s="1">
        <f t="shared" si="320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18020002</v>
      </c>
      <c r="H6807" s="134">
        <f>Systematic[[#This Row],[SampleVariableLabel]]+100*Systematic[[#This Row],[State]]</f>
        <v>18020602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18</v>
      </c>
      <c r="B6808" s="1">
        <f t="shared" si="319"/>
        <v>2</v>
      </c>
      <c r="C6808" s="1">
        <f>IF(Systematic[[#This Row],[VariableIndex]]&gt;1,C6807,IF(C6807+1=StepsPerSubsample,0,C6807+1))</f>
        <v>6</v>
      </c>
      <c r="D6808" s="1">
        <f t="shared" si="320"/>
        <v>3</v>
      </c>
      <c r="E6808" s="1" t="str">
        <f>INDEX(Protocol[Mark],MATCH(C6808,Protocol[Step],0))</f>
        <v>7Rot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18020003</v>
      </c>
      <c r="H6808" s="134">
        <f>Systematic[[#This Row],[SampleVariableLabel]]+100*Systematic[[#This Row],[State]]</f>
        <v>18020603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18</v>
      </c>
      <c r="B6809" s="1">
        <f t="shared" si="319"/>
        <v>2</v>
      </c>
      <c r="C6809" s="1">
        <f>IF(Systematic[[#This Row],[VariableIndex]]&gt;1,C6808,IF(C6808+1=StepsPerSubsample,0,C6808+1))</f>
        <v>6</v>
      </c>
      <c r="D6809" s="1">
        <f t="shared" si="320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18020004</v>
      </c>
      <c r="H6809" s="134">
        <f>Systematic[[#This Row],[SampleVariableLabel]]+100*Systematic[[#This Row],[State]]</f>
        <v>18020604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18</v>
      </c>
      <c r="B6810" s="1">
        <f t="shared" si="319"/>
        <v>2</v>
      </c>
      <c r="C6810" s="1">
        <f>IF(Systematic[[#This Row],[VariableIndex]]&gt;1,C6809,IF(C6809+1=StepsPerSubsample,0,C6809+1))</f>
        <v>6</v>
      </c>
      <c r="D6810" s="1">
        <f t="shared" si="320"/>
        <v>5</v>
      </c>
      <c r="E6810" s="1" t="str">
        <f>INDEX(Protocol[Mark],MATCH(C6810,Protocol[Step],0))</f>
        <v>7Rot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18020005</v>
      </c>
      <c r="H6810" s="134">
        <f>Systematic[[#This Row],[SampleVariableLabel]]+100*Systematic[[#This Row],[State]]</f>
        <v>18020605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18</v>
      </c>
      <c r="B6811" s="1">
        <f t="shared" si="319"/>
        <v>2</v>
      </c>
      <c r="C6811" s="1">
        <f>IF(Systematic[[#This Row],[VariableIndex]]&gt;1,C6810,IF(C6810+1=StepsPerSubsample,0,C6810+1))</f>
        <v>6</v>
      </c>
      <c r="D6811" s="1">
        <f t="shared" si="320"/>
        <v>6</v>
      </c>
      <c r="E6811" s="1" t="str">
        <f>INDEX(Protocol[Mark],MATCH(C6811,Protocol[Step],0))</f>
        <v>7Rot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18020006</v>
      </c>
      <c r="H6811" s="134">
        <f>Systematic[[#This Row],[SampleVariableLabel]]+100*Systematic[[#This Row],[State]]</f>
        <v>18020606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18</v>
      </c>
      <c r="B6812" s="1">
        <f t="shared" si="319"/>
        <v>2</v>
      </c>
      <c r="C6812" s="1">
        <f>IF(Systematic[[#This Row],[VariableIndex]]&gt;1,C6811,IF(C6811+1=StepsPerSubsample,0,C6811+1))</f>
        <v>6</v>
      </c>
      <c r="D6812" s="1">
        <f t="shared" si="320"/>
        <v>7</v>
      </c>
      <c r="E6812" s="1" t="str">
        <f>INDEX(Protocol[Mark],MATCH(C6812,Protocol[Step],0))</f>
        <v>7Rot</v>
      </c>
      <c r="F6812" s="151" t="str">
        <f>INDEX(Variables[Variable],MATCH(Systematic[[#This Row],[VariableIndex]],Variables[Index],0))</f>
        <v>FCR (mt: ROX-corr.)</v>
      </c>
      <c r="G6812" s="134">
        <f>Systematic[[#This Row],[Sample]]*1000000+Systematic[[#This Row],[SubSample]]*10000+Systematic[[#This Row],[VariableIndex]]</f>
        <v>18020007</v>
      </c>
      <c r="H6812" s="134">
        <f>Systematic[[#This Row],[SampleVariableLabel]]+100*Systematic[[#This Row],[State]]</f>
        <v>18020607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18</v>
      </c>
      <c r="B6813" s="1">
        <f t="shared" si="319"/>
        <v>2</v>
      </c>
      <c r="C6813" s="1">
        <f>IF(Systematic[[#This Row],[VariableIndex]]&gt;1,C6812,IF(C6812+1=StepsPerSubsample,0,C6812+1))</f>
        <v>7</v>
      </c>
      <c r="D6813" s="1">
        <f t="shared" si="320"/>
        <v>1</v>
      </c>
      <c r="E6813" s="1" t="str">
        <f>INDEX(Protocol[Mark],MATCH(C6813,Protocol[Step],0))</f>
        <v>8S</v>
      </c>
      <c r="F6813" s="151" t="str">
        <f>INDEX(Variables[Variable],MATCH(Systematic[[#This Row],[VariableIndex]],Variables[Index],0))</f>
        <v>O2 concentration</v>
      </c>
      <c r="G6813" s="134">
        <f>Systematic[[#This Row],[Sample]]*1000000+Systematic[[#This Row],[SubSample]]*10000+Systematic[[#This Row],[VariableIndex]]</f>
        <v>18020001</v>
      </c>
      <c r="H6813" s="134">
        <f>Systematic[[#This Row],[SampleVariableLabel]]+100*Systematic[[#This Row],[State]]</f>
        <v>18020701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18</v>
      </c>
      <c r="B6814" s="1">
        <f t="shared" si="319"/>
        <v>2</v>
      </c>
      <c r="C6814" s="1">
        <f>IF(Systematic[[#This Row],[VariableIndex]]&gt;1,C6813,IF(C6813+1=StepsPerSubsample,0,C6813+1))</f>
        <v>7</v>
      </c>
      <c r="D6814" s="1">
        <f t="shared" si="320"/>
        <v>2</v>
      </c>
      <c r="E6814" s="1" t="str">
        <f>INDEX(Protocol[Mark],MATCH(C6814,Protocol[Step],0))</f>
        <v>8S</v>
      </c>
      <c r="F6814" s="151" t="str">
        <f>INDEX(Variables[Variable],MATCH(Systematic[[#This Row],[VariableIndex]],Variables[Index],0))</f>
        <v>O2 flux per volume</v>
      </c>
      <c r="G6814" s="134">
        <f>Systematic[[#This Row],[Sample]]*1000000+Systematic[[#This Row],[SubSample]]*10000+Systematic[[#This Row],[VariableIndex]]</f>
        <v>18020002</v>
      </c>
      <c r="H6814" s="134">
        <f>Systematic[[#This Row],[SampleVariableLabel]]+100*Systematic[[#This Row],[State]]</f>
        <v>18020702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18</v>
      </c>
      <c r="B6815" s="1">
        <f t="shared" si="319"/>
        <v>2</v>
      </c>
      <c r="C6815" s="1">
        <f>IF(Systematic[[#This Row],[VariableIndex]]&gt;1,C6814,IF(C6814+1=StepsPerSubsample,0,C6814+1))</f>
        <v>7</v>
      </c>
      <c r="D6815" s="1">
        <f t="shared" si="320"/>
        <v>3</v>
      </c>
      <c r="E6815" s="1" t="str">
        <f>INDEX(Protocol[Mark],MATCH(C6815,Protocol[Step],0))</f>
        <v>8S</v>
      </c>
      <c r="F6815" s="151" t="str">
        <f>INDEX(Variables[Variable],MATCH(Systematic[[#This Row],[VariableIndex]],Variables[Index],0))</f>
        <v>Specific flux</v>
      </c>
      <c r="G6815" s="134">
        <f>Systematic[[#This Row],[Sample]]*1000000+Systematic[[#This Row],[SubSample]]*10000+Systematic[[#This Row],[VariableIndex]]</f>
        <v>18020003</v>
      </c>
      <c r="H6815" s="134">
        <f>Systematic[[#This Row],[SampleVariableLabel]]+100*Systematic[[#This Row],[State]]</f>
        <v>18020703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18</v>
      </c>
      <c r="B6816" s="1">
        <f t="shared" si="319"/>
        <v>2</v>
      </c>
      <c r="C6816" s="1">
        <f>IF(Systematic[[#This Row],[VariableIndex]]&gt;1,C6815,IF(C6815+1=StepsPerSubsample,0,C6815+1))</f>
        <v>7</v>
      </c>
      <c r="D6816" s="1">
        <f t="shared" si="320"/>
        <v>4</v>
      </c>
      <c r="E6816" s="1" t="str">
        <f>INDEX(Protocol[Mark],MATCH(C6816,Protocol[Step],0))</f>
        <v>8S</v>
      </c>
      <c r="F6816" s="151" t="str">
        <f>INDEX(Variables[Variable],MATCH(Systematic[[#This Row],[VariableIndex]],Variables[Index],0))</f>
        <v>Flux control ratio</v>
      </c>
      <c r="G6816" s="134">
        <f>Systematic[[#This Row],[Sample]]*1000000+Systematic[[#This Row],[SubSample]]*10000+Systematic[[#This Row],[VariableIndex]]</f>
        <v>18020004</v>
      </c>
      <c r="H6816" s="134">
        <f>Systematic[[#This Row],[SampleVariableLabel]]+100*Systematic[[#This Row],[State]]</f>
        <v>18020704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18</v>
      </c>
      <c r="B6817" s="1">
        <f t="shared" si="319"/>
        <v>2</v>
      </c>
      <c r="C6817" s="1">
        <f>IF(Systematic[[#This Row],[VariableIndex]]&gt;1,C6816,IF(C6816+1=StepsPerSubsample,0,C6816+1))</f>
        <v>7</v>
      </c>
      <c r="D6817" s="1">
        <f t="shared" si="320"/>
        <v>5</v>
      </c>
      <c r="E6817" s="1" t="str">
        <f>INDEX(Protocol[Mark],MATCH(C6817,Protocol[Step],0))</f>
        <v>8S</v>
      </c>
      <c r="F6817" s="151" t="str">
        <f>INDEX(Variables[Variable],MATCH(Systematic[[#This Row],[VariableIndex]],Variables[Index],0))</f>
        <v>Specific flux (mt)</v>
      </c>
      <c r="G6817" s="134">
        <f>Systematic[[#This Row],[Sample]]*1000000+Systematic[[#This Row],[SubSample]]*10000+Systematic[[#This Row],[VariableIndex]]</f>
        <v>18020005</v>
      </c>
      <c r="H6817" s="134">
        <f>Systematic[[#This Row],[SampleVariableLabel]]+100*Systematic[[#This Row],[State]]</f>
        <v>18020705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18</v>
      </c>
      <c r="B6818" s="1">
        <f t="shared" si="319"/>
        <v>2</v>
      </c>
      <c r="C6818" s="1">
        <f>IF(Systematic[[#This Row],[VariableIndex]]&gt;1,C6817,IF(C6817+1=StepsPerSubsample,0,C6817+1))</f>
        <v>7</v>
      </c>
      <c r="D6818" s="1">
        <f t="shared" si="320"/>
        <v>6</v>
      </c>
      <c r="E6818" s="1" t="str">
        <f>INDEX(Protocol[Mark],MATCH(C6818,Protocol[Step],0))</f>
        <v>8S</v>
      </c>
      <c r="F6818" s="151" t="str">
        <f>INDEX(Variables[Variable],MATCH(Systematic[[#This Row],[VariableIndex]],Variables[Index],0))</f>
        <v>FCR (mt: ROX-corr.)</v>
      </c>
      <c r="G6818" s="134">
        <f>Systematic[[#This Row],[Sample]]*1000000+Systematic[[#This Row],[SubSample]]*10000+Systematic[[#This Row],[VariableIndex]]</f>
        <v>18020006</v>
      </c>
      <c r="H6818" s="134">
        <f>Systematic[[#This Row],[SampleVariableLabel]]+100*Systematic[[#This Row],[State]]</f>
        <v>18020706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18</v>
      </c>
      <c r="B6819" s="1">
        <f t="shared" si="319"/>
        <v>2</v>
      </c>
      <c r="C6819" s="1">
        <f>IF(Systematic[[#This Row],[VariableIndex]]&gt;1,C6818,IF(C6818+1=StepsPerSubsample,0,C6818+1))</f>
        <v>7</v>
      </c>
      <c r="D6819" s="1">
        <f t="shared" si="320"/>
        <v>7</v>
      </c>
      <c r="E6819" s="1" t="str">
        <f>INDEX(Protocol[Mark],MATCH(C6819,Protocol[Step],0))</f>
        <v>8S</v>
      </c>
      <c r="F6819" s="151" t="str">
        <f>INDEX(Variables[Variable],MATCH(Systematic[[#This Row],[VariableIndex]],Variables[Index],0))</f>
        <v>FCR (mt: ROX-corr.)</v>
      </c>
      <c r="G6819" s="134">
        <f>Systematic[[#This Row],[Sample]]*1000000+Systematic[[#This Row],[SubSample]]*10000+Systematic[[#This Row],[VariableIndex]]</f>
        <v>18020007</v>
      </c>
      <c r="H6819" s="134">
        <f>Systematic[[#This Row],[SampleVariableLabel]]+100*Systematic[[#This Row],[State]]</f>
        <v>18020707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18</v>
      </c>
      <c r="B6820" s="1">
        <f t="shared" si="319"/>
        <v>2</v>
      </c>
      <c r="C6820" s="1">
        <f>IF(Systematic[[#This Row],[VariableIndex]]&gt;1,C6819,IF(C6819+1=StepsPerSubsample,0,C6819+1))</f>
        <v>8</v>
      </c>
      <c r="D6820" s="1">
        <f t="shared" si="320"/>
        <v>1</v>
      </c>
      <c r="E6820" s="1" t="str">
        <f>INDEX(Protocol[Mark],MATCH(C6820,Protocol[Step],0))</f>
        <v>9Dig</v>
      </c>
      <c r="F6820" s="151" t="str">
        <f>INDEX(Variables[Variable],MATCH(Systematic[[#This Row],[VariableIndex]],Variables[Index],0))</f>
        <v>O2 concentration</v>
      </c>
      <c r="G6820" s="134">
        <f>Systematic[[#This Row],[Sample]]*1000000+Systematic[[#This Row],[SubSample]]*10000+Systematic[[#This Row],[VariableIndex]]</f>
        <v>18020001</v>
      </c>
      <c r="H6820" s="134">
        <f>Systematic[[#This Row],[SampleVariableLabel]]+100*Systematic[[#This Row],[State]]</f>
        <v>18020801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18</v>
      </c>
      <c r="B6821" s="1">
        <f t="shared" si="319"/>
        <v>2</v>
      </c>
      <c r="C6821" s="1">
        <f>IF(Systematic[[#This Row],[VariableIndex]]&gt;1,C6820,IF(C6820+1=StepsPerSubsample,0,C6820+1))</f>
        <v>8</v>
      </c>
      <c r="D6821" s="1">
        <f t="shared" si="320"/>
        <v>2</v>
      </c>
      <c r="E6821" s="1" t="str">
        <f>INDEX(Protocol[Mark],MATCH(C6821,Protocol[Step],0))</f>
        <v>9Dig</v>
      </c>
      <c r="F6821" s="151" t="str">
        <f>INDEX(Variables[Variable],MATCH(Systematic[[#This Row],[VariableIndex]],Variables[Index],0))</f>
        <v>O2 flux per volume</v>
      </c>
      <c r="G6821" s="134">
        <f>Systematic[[#This Row],[Sample]]*1000000+Systematic[[#This Row],[SubSample]]*10000+Systematic[[#This Row],[VariableIndex]]</f>
        <v>18020002</v>
      </c>
      <c r="H6821" s="134">
        <f>Systematic[[#This Row],[SampleVariableLabel]]+100*Systematic[[#This Row],[State]]</f>
        <v>18020802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18</v>
      </c>
      <c r="B6822" s="1">
        <f t="shared" si="319"/>
        <v>2</v>
      </c>
      <c r="C6822" s="1">
        <f>IF(Systematic[[#This Row],[VariableIndex]]&gt;1,C6821,IF(C6821+1=StepsPerSubsample,0,C6821+1))</f>
        <v>8</v>
      </c>
      <c r="D6822" s="1">
        <f t="shared" si="320"/>
        <v>3</v>
      </c>
      <c r="E6822" s="1" t="str">
        <f>INDEX(Protocol[Mark],MATCH(C6822,Protocol[Step],0))</f>
        <v>9Dig</v>
      </c>
      <c r="F6822" s="151" t="str">
        <f>INDEX(Variables[Variable],MATCH(Systematic[[#This Row],[VariableIndex]],Variables[Index],0))</f>
        <v>Specific flux</v>
      </c>
      <c r="G6822" s="134">
        <f>Systematic[[#This Row],[Sample]]*1000000+Systematic[[#This Row],[SubSample]]*10000+Systematic[[#This Row],[VariableIndex]]</f>
        <v>18020003</v>
      </c>
      <c r="H6822" s="134">
        <f>Systematic[[#This Row],[SampleVariableLabel]]+100*Systematic[[#This Row],[State]]</f>
        <v>18020803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18</v>
      </c>
      <c r="B6823" s="1">
        <f t="shared" si="319"/>
        <v>2</v>
      </c>
      <c r="C6823" s="1">
        <f>IF(Systematic[[#This Row],[VariableIndex]]&gt;1,C6822,IF(C6822+1=StepsPerSubsample,0,C6822+1))</f>
        <v>8</v>
      </c>
      <c r="D6823" s="1">
        <f t="shared" si="320"/>
        <v>4</v>
      </c>
      <c r="E6823" s="1" t="str">
        <f>INDEX(Protocol[Mark],MATCH(C6823,Protocol[Step],0))</f>
        <v>9Dig</v>
      </c>
      <c r="F6823" s="151" t="str">
        <f>INDEX(Variables[Variable],MATCH(Systematic[[#This Row],[VariableIndex]],Variables[Index],0))</f>
        <v>Flux control ratio</v>
      </c>
      <c r="G6823" s="134">
        <f>Systematic[[#This Row],[Sample]]*1000000+Systematic[[#This Row],[SubSample]]*10000+Systematic[[#This Row],[VariableIndex]]</f>
        <v>18020004</v>
      </c>
      <c r="H6823" s="134">
        <f>Systematic[[#This Row],[SampleVariableLabel]]+100*Systematic[[#This Row],[State]]</f>
        <v>18020804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18</v>
      </c>
      <c r="B6824" s="1">
        <f t="shared" si="319"/>
        <v>2</v>
      </c>
      <c r="C6824" s="1">
        <f>IF(Systematic[[#This Row],[VariableIndex]]&gt;1,C6823,IF(C6823+1=StepsPerSubsample,0,C6823+1))</f>
        <v>8</v>
      </c>
      <c r="D6824" s="1">
        <f t="shared" si="320"/>
        <v>5</v>
      </c>
      <c r="E6824" s="1" t="str">
        <f>INDEX(Protocol[Mark],MATCH(C6824,Protocol[Step],0))</f>
        <v>9Dig</v>
      </c>
      <c r="F6824" s="151" t="str">
        <f>INDEX(Variables[Variable],MATCH(Systematic[[#This Row],[VariableIndex]],Variables[Index],0))</f>
        <v>Specific flux (mt)</v>
      </c>
      <c r="G6824" s="134">
        <f>Systematic[[#This Row],[Sample]]*1000000+Systematic[[#This Row],[SubSample]]*10000+Systematic[[#This Row],[VariableIndex]]</f>
        <v>18020005</v>
      </c>
      <c r="H6824" s="134">
        <f>Systematic[[#This Row],[SampleVariableLabel]]+100*Systematic[[#This Row],[State]]</f>
        <v>18020805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18</v>
      </c>
      <c r="B6825" s="1">
        <f t="shared" ref="B6825:B6888" si="322">IF(OR(C6825&gt;0,D6825&gt;1),B6824,IF(B6824=SubsamplesPerSample,1,B6824+1))</f>
        <v>2</v>
      </c>
      <c r="C6825" s="1">
        <f>IF(Systematic[[#This Row],[VariableIndex]]&gt;1,C6824,IF(C6824+1=StepsPerSubsample,0,C6824+1))</f>
        <v>8</v>
      </c>
      <c r="D6825" s="1">
        <f t="shared" si="320"/>
        <v>6</v>
      </c>
      <c r="E6825" s="1" t="str">
        <f>INDEX(Protocol[Mark],MATCH(C6825,Protocol[Step],0))</f>
        <v>9Dig</v>
      </c>
      <c r="F6825" s="151" t="str">
        <f>INDEX(Variables[Variable],MATCH(Systematic[[#This Row],[VariableIndex]],Variables[Index],0))</f>
        <v>FCR (mt: ROX-corr.)</v>
      </c>
      <c r="G6825" s="134">
        <f>Systematic[[#This Row],[Sample]]*1000000+Systematic[[#This Row],[SubSample]]*10000+Systematic[[#This Row],[VariableIndex]]</f>
        <v>18020006</v>
      </c>
      <c r="H6825" s="134">
        <f>Systematic[[#This Row],[SampleVariableLabel]]+100*Systematic[[#This Row],[State]]</f>
        <v>18020806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18</v>
      </c>
      <c r="B6826" s="1">
        <f t="shared" si="322"/>
        <v>2</v>
      </c>
      <c r="C6826" s="1">
        <f>IF(Systematic[[#This Row],[VariableIndex]]&gt;1,C6825,IF(C6825+1=StepsPerSubsample,0,C6825+1))</f>
        <v>8</v>
      </c>
      <c r="D6826" s="1">
        <f t="shared" si="320"/>
        <v>7</v>
      </c>
      <c r="E6826" s="1" t="str">
        <f>INDEX(Protocol[Mark],MATCH(C6826,Protocol[Step],0))</f>
        <v>9Dig</v>
      </c>
      <c r="F6826" s="151" t="str">
        <f>INDEX(Variables[Variable],MATCH(Systematic[[#This Row],[VariableIndex]],Variables[Index],0))</f>
        <v>FCR (mt: ROX-corr.)</v>
      </c>
      <c r="G6826" s="134">
        <f>Systematic[[#This Row],[Sample]]*1000000+Systematic[[#This Row],[SubSample]]*10000+Systematic[[#This Row],[VariableIndex]]</f>
        <v>18020007</v>
      </c>
      <c r="H6826" s="134">
        <f>Systematic[[#This Row],[SampleVariableLabel]]+100*Systematic[[#This Row],[State]]</f>
        <v>18020807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18</v>
      </c>
      <c r="B6827" s="1">
        <f t="shared" si="322"/>
        <v>2</v>
      </c>
      <c r="C6827" s="1">
        <f>IF(Systematic[[#This Row],[VariableIndex]]&gt;1,C6826,IF(C6826+1=StepsPerSubsample,0,C6826+1))</f>
        <v>9</v>
      </c>
      <c r="D6827" s="1">
        <f t="shared" si="320"/>
        <v>1</v>
      </c>
      <c r="E6827" s="1" t="str">
        <f>INDEX(Protocol[Mark],MATCH(C6827,Protocol[Step],0))</f>
        <v>9U</v>
      </c>
      <c r="F6827" s="151" t="str">
        <f>INDEX(Variables[Variable],MATCH(Systematic[[#This Row],[VariableIndex]],Variables[Index],0))</f>
        <v>O2 concentration</v>
      </c>
      <c r="G6827" s="134">
        <f>Systematic[[#This Row],[Sample]]*1000000+Systematic[[#This Row],[SubSample]]*10000+Systematic[[#This Row],[VariableIndex]]</f>
        <v>18020001</v>
      </c>
      <c r="H6827" s="134">
        <f>Systematic[[#This Row],[SampleVariableLabel]]+100*Systematic[[#This Row],[State]]</f>
        <v>18020901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18</v>
      </c>
      <c r="B6828" s="1">
        <f t="shared" si="322"/>
        <v>2</v>
      </c>
      <c r="C6828" s="1">
        <f>IF(Systematic[[#This Row],[VariableIndex]]&gt;1,C6827,IF(C6827+1=StepsPerSubsample,0,C6827+1))</f>
        <v>9</v>
      </c>
      <c r="D6828" s="1">
        <f t="shared" si="320"/>
        <v>2</v>
      </c>
      <c r="E6828" s="1" t="str">
        <f>INDEX(Protocol[Mark],MATCH(C6828,Protocol[Step],0))</f>
        <v>9U</v>
      </c>
      <c r="F6828" s="151" t="str">
        <f>INDEX(Variables[Variable],MATCH(Systematic[[#This Row],[VariableIndex]],Variables[Index],0))</f>
        <v>O2 flux per volume</v>
      </c>
      <c r="G6828" s="134">
        <f>Systematic[[#This Row],[Sample]]*1000000+Systematic[[#This Row],[SubSample]]*10000+Systematic[[#This Row],[VariableIndex]]</f>
        <v>18020002</v>
      </c>
      <c r="H6828" s="134">
        <f>Systematic[[#This Row],[SampleVariableLabel]]+100*Systematic[[#This Row],[State]]</f>
        <v>18020902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18</v>
      </c>
      <c r="B6829" s="1">
        <f t="shared" si="322"/>
        <v>2</v>
      </c>
      <c r="C6829" s="1">
        <f>IF(Systematic[[#This Row],[VariableIndex]]&gt;1,C6828,IF(C6828+1=StepsPerSubsample,0,C6828+1))</f>
        <v>9</v>
      </c>
      <c r="D6829" s="1">
        <f t="shared" si="320"/>
        <v>3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Specific flux</v>
      </c>
      <c r="G6829" s="134">
        <f>Systematic[[#This Row],[Sample]]*1000000+Systematic[[#This Row],[SubSample]]*10000+Systematic[[#This Row],[VariableIndex]]</f>
        <v>18020003</v>
      </c>
      <c r="H6829" s="134">
        <f>Systematic[[#This Row],[SampleVariableLabel]]+100*Systematic[[#This Row],[State]]</f>
        <v>18020903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18</v>
      </c>
      <c r="B6830" s="1">
        <f t="shared" si="322"/>
        <v>2</v>
      </c>
      <c r="C6830" s="1">
        <f>IF(Systematic[[#This Row],[VariableIndex]]&gt;1,C6829,IF(C6829+1=StepsPerSubsample,0,C6829+1))</f>
        <v>9</v>
      </c>
      <c r="D6830" s="1">
        <f t="shared" si="320"/>
        <v>4</v>
      </c>
      <c r="E6830" s="1" t="str">
        <f>INDEX(Protocol[Mark],MATCH(C6830,Protocol[Step],0))</f>
        <v>9U</v>
      </c>
      <c r="F6830" s="151" t="str">
        <f>INDEX(Variables[Variable],MATCH(Systematic[[#This Row],[VariableIndex]],Variables[Index],0))</f>
        <v>Flux control ratio</v>
      </c>
      <c r="G6830" s="134">
        <f>Systematic[[#This Row],[Sample]]*1000000+Systematic[[#This Row],[SubSample]]*10000+Systematic[[#This Row],[VariableIndex]]</f>
        <v>18020004</v>
      </c>
      <c r="H6830" s="134">
        <f>Systematic[[#This Row],[SampleVariableLabel]]+100*Systematic[[#This Row],[State]]</f>
        <v>18020904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18</v>
      </c>
      <c r="B6831" s="1">
        <f t="shared" si="322"/>
        <v>2</v>
      </c>
      <c r="C6831" s="1">
        <f>IF(Systematic[[#This Row],[VariableIndex]]&gt;1,C6830,IF(C6830+1=StepsPerSubsample,0,C6830+1))</f>
        <v>9</v>
      </c>
      <c r="D6831" s="1">
        <f t="shared" si="320"/>
        <v>5</v>
      </c>
      <c r="E6831" s="1" t="str">
        <f>INDEX(Protocol[Mark],MATCH(C6831,Protocol[Step],0))</f>
        <v>9U</v>
      </c>
      <c r="F6831" s="151" t="str">
        <f>INDEX(Variables[Variable],MATCH(Systematic[[#This Row],[VariableIndex]],Variables[Index],0))</f>
        <v>Specific flux (mt)</v>
      </c>
      <c r="G6831" s="134">
        <f>Systematic[[#This Row],[Sample]]*1000000+Systematic[[#This Row],[SubSample]]*10000+Systematic[[#This Row],[VariableIndex]]</f>
        <v>18020005</v>
      </c>
      <c r="H6831" s="134">
        <f>Systematic[[#This Row],[SampleVariableLabel]]+100*Systematic[[#This Row],[State]]</f>
        <v>18020905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18</v>
      </c>
      <c r="B6832" s="1">
        <f t="shared" si="322"/>
        <v>2</v>
      </c>
      <c r="C6832" s="1">
        <f>IF(Systematic[[#This Row],[VariableIndex]]&gt;1,C6831,IF(C6831+1=StepsPerSubsample,0,C6831+1))</f>
        <v>9</v>
      </c>
      <c r="D6832" s="1">
        <f t="shared" si="320"/>
        <v>6</v>
      </c>
      <c r="E6832" s="1" t="str">
        <f>INDEX(Protocol[Mark],MATCH(C6832,Protocol[Step],0))</f>
        <v>9U</v>
      </c>
      <c r="F6832" s="151" t="str">
        <f>INDEX(Variables[Variable],MATCH(Systematic[[#This Row],[VariableIndex]],Variables[Index],0))</f>
        <v>FCR (mt: ROX-corr.)</v>
      </c>
      <c r="G6832" s="134">
        <f>Systematic[[#This Row],[Sample]]*1000000+Systematic[[#This Row],[SubSample]]*10000+Systematic[[#This Row],[VariableIndex]]</f>
        <v>18020006</v>
      </c>
      <c r="H6832" s="134">
        <f>Systematic[[#This Row],[SampleVariableLabel]]+100*Systematic[[#This Row],[State]]</f>
        <v>18020906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18</v>
      </c>
      <c r="B6833" s="1">
        <f t="shared" si="322"/>
        <v>2</v>
      </c>
      <c r="C6833" s="1">
        <f>IF(Systematic[[#This Row],[VariableIndex]]&gt;1,C6832,IF(C6832+1=StepsPerSubsample,0,C6832+1))</f>
        <v>9</v>
      </c>
      <c r="D6833" s="1">
        <f t="shared" si="320"/>
        <v>7</v>
      </c>
      <c r="E6833" s="1" t="str">
        <f>INDEX(Protocol[Mark],MATCH(C6833,Protocol[Step],0))</f>
        <v>9U</v>
      </c>
      <c r="F6833" s="151" t="str">
        <f>INDEX(Variables[Variable],MATCH(Systematic[[#This Row],[VariableIndex]],Variables[Index],0))</f>
        <v>FCR (mt: ROX-corr.)</v>
      </c>
      <c r="G6833" s="134">
        <f>Systematic[[#This Row],[Sample]]*1000000+Systematic[[#This Row],[SubSample]]*10000+Systematic[[#This Row],[VariableIndex]]</f>
        <v>18020007</v>
      </c>
      <c r="H6833" s="134">
        <f>Systematic[[#This Row],[SampleVariableLabel]]+100*Systematic[[#This Row],[State]]</f>
        <v>18020907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18</v>
      </c>
      <c r="B6834" s="1">
        <f t="shared" si="322"/>
        <v>2</v>
      </c>
      <c r="C6834" s="1">
        <f>IF(Systematic[[#This Row],[VariableIndex]]&gt;1,C6833,IF(C6833+1=StepsPerSubsample,0,C6833+1))</f>
        <v>10</v>
      </c>
      <c r="D6834" s="1">
        <f t="shared" si="320"/>
        <v>1</v>
      </c>
      <c r="E6834" s="1" t="str">
        <f>INDEX(Protocol[Mark],MATCH(C6834,Protocol[Step],0))</f>
        <v>9c</v>
      </c>
      <c r="F6834" s="151" t="str">
        <f>INDEX(Variables[Variable],MATCH(Systematic[[#This Row],[VariableIndex]],Variables[Index],0))</f>
        <v>O2 concentration</v>
      </c>
      <c r="G6834" s="134">
        <f>Systematic[[#This Row],[Sample]]*1000000+Systematic[[#This Row],[SubSample]]*10000+Systematic[[#This Row],[VariableIndex]]</f>
        <v>18020001</v>
      </c>
      <c r="H6834" s="134">
        <f>Systematic[[#This Row],[SampleVariableLabel]]+100*Systematic[[#This Row],[State]]</f>
        <v>18021001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18</v>
      </c>
      <c r="B6835" s="1">
        <f t="shared" si="322"/>
        <v>2</v>
      </c>
      <c r="C6835" s="1">
        <f>IF(Systematic[[#This Row],[VariableIndex]]&gt;1,C6834,IF(C6834+1=StepsPerSubsample,0,C6834+1))</f>
        <v>10</v>
      </c>
      <c r="D6835" s="1">
        <f t="shared" si="320"/>
        <v>2</v>
      </c>
      <c r="E6835" s="1" t="str">
        <f>INDEX(Protocol[Mark],MATCH(C6835,Protocol[Step],0))</f>
        <v>9c</v>
      </c>
      <c r="F6835" s="151" t="str">
        <f>INDEX(Variables[Variable],MATCH(Systematic[[#This Row],[VariableIndex]],Variables[Index],0))</f>
        <v>O2 flux per volume</v>
      </c>
      <c r="G6835" s="134">
        <f>Systematic[[#This Row],[Sample]]*1000000+Systematic[[#This Row],[SubSample]]*10000+Systematic[[#This Row],[VariableIndex]]</f>
        <v>18020002</v>
      </c>
      <c r="H6835" s="134">
        <f>Systematic[[#This Row],[SampleVariableLabel]]+100*Systematic[[#This Row],[State]]</f>
        <v>18021002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18</v>
      </c>
      <c r="B6836" s="1">
        <f t="shared" si="322"/>
        <v>2</v>
      </c>
      <c r="C6836" s="1">
        <f>IF(Systematic[[#This Row],[VariableIndex]]&gt;1,C6835,IF(C6835+1=StepsPerSubsample,0,C6835+1))</f>
        <v>10</v>
      </c>
      <c r="D6836" s="1">
        <f t="shared" si="320"/>
        <v>3</v>
      </c>
      <c r="E6836" s="1" t="str">
        <f>INDEX(Protocol[Mark],MATCH(C6836,Protocol[Step],0))</f>
        <v>9c</v>
      </c>
      <c r="F6836" s="151" t="str">
        <f>INDEX(Variables[Variable],MATCH(Systematic[[#This Row],[VariableIndex]],Variables[Index],0))</f>
        <v>Specific flux</v>
      </c>
      <c r="G6836" s="134">
        <f>Systematic[[#This Row],[Sample]]*1000000+Systematic[[#This Row],[SubSample]]*10000+Systematic[[#This Row],[VariableIndex]]</f>
        <v>18020003</v>
      </c>
      <c r="H6836" s="134">
        <f>Systematic[[#This Row],[SampleVariableLabel]]+100*Systematic[[#This Row],[State]]</f>
        <v>18021003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18</v>
      </c>
      <c r="B6837" s="1">
        <f t="shared" si="322"/>
        <v>2</v>
      </c>
      <c r="C6837" s="1">
        <f>IF(Systematic[[#This Row],[VariableIndex]]&gt;1,C6836,IF(C6836+1=StepsPerSubsample,0,C6836+1))</f>
        <v>10</v>
      </c>
      <c r="D6837" s="1">
        <f t="shared" si="320"/>
        <v>4</v>
      </c>
      <c r="E6837" s="1" t="str">
        <f>INDEX(Protocol[Mark],MATCH(C6837,Protocol[Step],0))</f>
        <v>9c</v>
      </c>
      <c r="F6837" s="151" t="str">
        <f>INDEX(Variables[Variable],MATCH(Systematic[[#This Row],[VariableIndex]],Variables[Index],0))</f>
        <v>Flux control ratio</v>
      </c>
      <c r="G6837" s="134">
        <f>Systematic[[#This Row],[Sample]]*1000000+Systematic[[#This Row],[SubSample]]*10000+Systematic[[#This Row],[VariableIndex]]</f>
        <v>18020004</v>
      </c>
      <c r="H6837" s="134">
        <f>Systematic[[#This Row],[SampleVariableLabel]]+100*Systematic[[#This Row],[State]]</f>
        <v>18021004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18</v>
      </c>
      <c r="B6838" s="1">
        <f t="shared" si="322"/>
        <v>2</v>
      </c>
      <c r="C6838" s="1">
        <f>IF(Systematic[[#This Row],[VariableIndex]]&gt;1,C6837,IF(C6837+1=StepsPerSubsample,0,C6837+1))</f>
        <v>10</v>
      </c>
      <c r="D6838" s="1">
        <f t="shared" si="320"/>
        <v>5</v>
      </c>
      <c r="E6838" s="1" t="str">
        <f>INDEX(Protocol[Mark],MATCH(C6838,Protocol[Step],0))</f>
        <v>9c</v>
      </c>
      <c r="F6838" s="151" t="str">
        <f>INDEX(Variables[Variable],MATCH(Systematic[[#This Row],[VariableIndex]],Variables[Index],0))</f>
        <v>Specific flux (mt)</v>
      </c>
      <c r="G6838" s="134">
        <f>Systematic[[#This Row],[Sample]]*1000000+Systematic[[#This Row],[SubSample]]*10000+Systematic[[#This Row],[VariableIndex]]</f>
        <v>18020005</v>
      </c>
      <c r="H6838" s="134">
        <f>Systematic[[#This Row],[SampleVariableLabel]]+100*Systematic[[#This Row],[State]]</f>
        <v>18021005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18</v>
      </c>
      <c r="B6839" s="1">
        <f t="shared" si="322"/>
        <v>2</v>
      </c>
      <c r="C6839" s="1">
        <f>IF(Systematic[[#This Row],[VariableIndex]]&gt;1,C6838,IF(C6838+1=StepsPerSubsample,0,C6838+1))</f>
        <v>10</v>
      </c>
      <c r="D6839" s="1">
        <f t="shared" si="320"/>
        <v>6</v>
      </c>
      <c r="E6839" s="1" t="str">
        <f>INDEX(Protocol[Mark],MATCH(C6839,Protocol[Step],0))</f>
        <v>9c</v>
      </c>
      <c r="F6839" s="151" t="str">
        <f>INDEX(Variables[Variable],MATCH(Systematic[[#This Row],[VariableIndex]],Variables[Index],0))</f>
        <v>FCR (mt: ROX-corr.)</v>
      </c>
      <c r="G6839" s="134">
        <f>Systematic[[#This Row],[Sample]]*1000000+Systematic[[#This Row],[SubSample]]*10000+Systematic[[#This Row],[VariableIndex]]</f>
        <v>18020006</v>
      </c>
      <c r="H6839" s="134">
        <f>Systematic[[#This Row],[SampleVariableLabel]]+100*Systematic[[#This Row],[State]]</f>
        <v>18021006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18</v>
      </c>
      <c r="B6840" s="1">
        <f t="shared" si="322"/>
        <v>2</v>
      </c>
      <c r="C6840" s="1">
        <f>IF(Systematic[[#This Row],[VariableIndex]]&gt;1,C6839,IF(C6839+1=StepsPerSubsample,0,C6839+1))</f>
        <v>10</v>
      </c>
      <c r="D6840" s="1">
        <f t="shared" si="320"/>
        <v>7</v>
      </c>
      <c r="E6840" s="1" t="str">
        <f>INDEX(Protocol[Mark],MATCH(C6840,Protocol[Step],0))</f>
        <v>9c</v>
      </c>
      <c r="F6840" s="151" t="str">
        <f>INDEX(Variables[Variable],MATCH(Systematic[[#This Row],[VariableIndex]],Variables[Index],0))</f>
        <v>FCR (mt: ROX-corr.)</v>
      </c>
      <c r="G6840" s="134">
        <f>Systematic[[#This Row],[Sample]]*1000000+Systematic[[#This Row],[SubSample]]*10000+Systematic[[#This Row],[VariableIndex]]</f>
        <v>18020007</v>
      </c>
      <c r="H6840" s="134">
        <f>Systematic[[#This Row],[SampleVariableLabel]]+100*Systematic[[#This Row],[State]]</f>
        <v>18021007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18</v>
      </c>
      <c r="B6841" s="1">
        <f t="shared" si="322"/>
        <v>2</v>
      </c>
      <c r="C6841" s="1">
        <f>IF(Systematic[[#This Row],[VariableIndex]]&gt;1,C6840,IF(C6840+1=StepsPerSubsample,0,C6840+1))</f>
        <v>11</v>
      </c>
      <c r="D6841" s="1">
        <f t="shared" si="320"/>
        <v>1</v>
      </c>
      <c r="E6841" s="1" t="str">
        <f>INDEX(Protocol[Mark],MATCH(C6841,Protocol[Step],0))</f>
        <v>10Ama</v>
      </c>
      <c r="F6841" s="151" t="str">
        <f>INDEX(Variables[Variable],MATCH(Systematic[[#This Row],[VariableIndex]],Variables[Index],0))</f>
        <v>O2 concentration</v>
      </c>
      <c r="G6841" s="134">
        <f>Systematic[[#This Row],[Sample]]*1000000+Systematic[[#This Row],[SubSample]]*10000+Systematic[[#This Row],[VariableIndex]]</f>
        <v>18020001</v>
      </c>
      <c r="H6841" s="134">
        <f>Systematic[[#This Row],[SampleVariableLabel]]+100*Systematic[[#This Row],[State]]</f>
        <v>18021101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18</v>
      </c>
      <c r="B6842" s="1">
        <f t="shared" si="322"/>
        <v>2</v>
      </c>
      <c r="C6842" s="1">
        <f>IF(Systematic[[#This Row],[VariableIndex]]&gt;1,C6841,IF(C6841+1=StepsPerSubsample,0,C6841+1))</f>
        <v>11</v>
      </c>
      <c r="D6842" s="1">
        <f t="shared" si="320"/>
        <v>2</v>
      </c>
      <c r="E6842" s="1" t="str">
        <f>INDEX(Protocol[Mark],MATCH(C6842,Protocol[Step],0))</f>
        <v>10Ama</v>
      </c>
      <c r="F6842" s="151" t="str">
        <f>INDEX(Variables[Variable],MATCH(Systematic[[#This Row],[VariableIndex]],Variables[Index],0))</f>
        <v>O2 flux per volume</v>
      </c>
      <c r="G6842" s="134">
        <f>Systematic[[#This Row],[Sample]]*1000000+Systematic[[#This Row],[SubSample]]*10000+Systematic[[#This Row],[VariableIndex]]</f>
        <v>18020002</v>
      </c>
      <c r="H6842" s="134">
        <f>Systematic[[#This Row],[SampleVariableLabel]]+100*Systematic[[#This Row],[State]]</f>
        <v>18021102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18</v>
      </c>
      <c r="B6843" s="1">
        <f t="shared" si="322"/>
        <v>2</v>
      </c>
      <c r="C6843" s="1">
        <f>IF(Systematic[[#This Row],[VariableIndex]]&gt;1,C6842,IF(C6842+1=StepsPerSubsample,0,C6842+1))</f>
        <v>11</v>
      </c>
      <c r="D6843" s="1">
        <f t="shared" si="320"/>
        <v>3</v>
      </c>
      <c r="E6843" s="1" t="str">
        <f>INDEX(Protocol[Mark],MATCH(C6843,Protocol[Step],0))</f>
        <v>10Ama</v>
      </c>
      <c r="F6843" s="151" t="str">
        <f>INDEX(Variables[Variable],MATCH(Systematic[[#This Row],[VariableIndex]],Variables[Index],0))</f>
        <v>Specific flux</v>
      </c>
      <c r="G6843" s="134">
        <f>Systematic[[#This Row],[Sample]]*1000000+Systematic[[#This Row],[SubSample]]*10000+Systematic[[#This Row],[VariableIndex]]</f>
        <v>18020003</v>
      </c>
      <c r="H6843" s="134">
        <f>Systematic[[#This Row],[SampleVariableLabel]]+100*Systematic[[#This Row],[State]]</f>
        <v>18021103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18</v>
      </c>
      <c r="B6844" s="1">
        <f t="shared" si="322"/>
        <v>2</v>
      </c>
      <c r="C6844" s="1">
        <f>IF(Systematic[[#This Row],[VariableIndex]]&gt;1,C6843,IF(C6843+1=StepsPerSubsample,0,C6843+1))</f>
        <v>11</v>
      </c>
      <c r="D6844" s="1">
        <f t="shared" si="320"/>
        <v>4</v>
      </c>
      <c r="E6844" s="1" t="str">
        <f>INDEX(Protocol[Mark],MATCH(C6844,Protocol[Step],0))</f>
        <v>10Ama</v>
      </c>
      <c r="F6844" s="151" t="str">
        <f>INDEX(Variables[Variable],MATCH(Systematic[[#This Row],[VariableIndex]],Variables[Index],0))</f>
        <v>Flux control ratio</v>
      </c>
      <c r="G6844" s="134">
        <f>Systematic[[#This Row],[Sample]]*1000000+Systematic[[#This Row],[SubSample]]*10000+Systematic[[#This Row],[VariableIndex]]</f>
        <v>18020004</v>
      </c>
      <c r="H6844" s="134">
        <f>Systematic[[#This Row],[SampleVariableLabel]]+100*Systematic[[#This Row],[State]]</f>
        <v>18021104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18</v>
      </c>
      <c r="B6845" s="1">
        <f t="shared" si="322"/>
        <v>2</v>
      </c>
      <c r="C6845" s="1">
        <f>IF(Systematic[[#This Row],[VariableIndex]]&gt;1,C6844,IF(C6844+1=StepsPerSubsample,0,C6844+1))</f>
        <v>11</v>
      </c>
      <c r="D6845" s="1">
        <f t="shared" si="320"/>
        <v>5</v>
      </c>
      <c r="E6845" s="1" t="str">
        <f>INDEX(Protocol[Mark],MATCH(C6845,Protocol[Step],0))</f>
        <v>10Ama</v>
      </c>
      <c r="F6845" s="151" t="str">
        <f>INDEX(Variables[Variable],MATCH(Systematic[[#This Row],[VariableIndex]],Variables[Index],0))</f>
        <v>Specific flux (mt)</v>
      </c>
      <c r="G6845" s="134">
        <f>Systematic[[#This Row],[Sample]]*1000000+Systematic[[#This Row],[SubSample]]*10000+Systematic[[#This Row],[VariableIndex]]</f>
        <v>18020005</v>
      </c>
      <c r="H6845" s="134">
        <f>Systematic[[#This Row],[SampleVariableLabel]]+100*Systematic[[#This Row],[State]]</f>
        <v>18021105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18</v>
      </c>
      <c r="B6846" s="1">
        <f t="shared" si="322"/>
        <v>2</v>
      </c>
      <c r="C6846" s="1">
        <f>IF(Systematic[[#This Row],[VariableIndex]]&gt;1,C6845,IF(C6845+1=StepsPerSubsample,0,C6845+1))</f>
        <v>11</v>
      </c>
      <c r="D6846" s="1">
        <f t="shared" si="320"/>
        <v>6</v>
      </c>
      <c r="E6846" s="1" t="str">
        <f>INDEX(Protocol[Mark],MATCH(C6846,Protocol[Step],0))</f>
        <v>10Ama</v>
      </c>
      <c r="F6846" s="151" t="str">
        <f>INDEX(Variables[Variable],MATCH(Systematic[[#This Row],[VariableIndex]],Variables[Index],0))</f>
        <v>FCR (mt: ROX-corr.)</v>
      </c>
      <c r="G6846" s="134">
        <f>Systematic[[#This Row],[Sample]]*1000000+Systematic[[#This Row],[SubSample]]*10000+Systematic[[#This Row],[VariableIndex]]</f>
        <v>18020006</v>
      </c>
      <c r="H6846" s="134">
        <f>Systematic[[#This Row],[SampleVariableLabel]]+100*Systematic[[#This Row],[State]]</f>
        <v>18021106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18</v>
      </c>
      <c r="B6847" s="1">
        <f t="shared" si="322"/>
        <v>2</v>
      </c>
      <c r="C6847" s="1">
        <f>IF(Systematic[[#This Row],[VariableIndex]]&gt;1,C6846,IF(C6846+1=StepsPerSubsample,0,C6846+1))</f>
        <v>11</v>
      </c>
      <c r="D6847" s="1">
        <f t="shared" si="320"/>
        <v>7</v>
      </c>
      <c r="E6847" s="1" t="str">
        <f>INDEX(Protocol[Mark],MATCH(C6847,Protocol[Step],0))</f>
        <v>10Ama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18020007</v>
      </c>
      <c r="H6847" s="134">
        <f>Systematic[[#This Row],[SampleVariableLabel]]+100*Systematic[[#This Row],[State]]</f>
        <v>18021107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18</v>
      </c>
      <c r="B6848" s="1">
        <f t="shared" si="322"/>
        <v>2</v>
      </c>
      <c r="C6848" s="1">
        <f>IF(Systematic[[#This Row],[VariableIndex]]&gt;1,C6847,IF(C6847+1=StepsPerSubsample,0,C6847+1))</f>
        <v>12</v>
      </c>
      <c r="D6848" s="1">
        <f t="shared" si="320"/>
        <v>1</v>
      </c>
      <c r="E6848" s="1" t="str">
        <f>INDEX(Protocol[Mark],MATCH(C6848,Protocol[Step],0))</f>
        <v>11AsTm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18020001</v>
      </c>
      <c r="H6848" s="134">
        <f>Systematic[[#This Row],[SampleVariableLabel]]+100*Systematic[[#This Row],[State]]</f>
        <v>18021201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18</v>
      </c>
      <c r="B6849" s="1">
        <f t="shared" si="322"/>
        <v>2</v>
      </c>
      <c r="C6849" s="1">
        <f>IF(Systematic[[#This Row],[VariableIndex]]&gt;1,C6848,IF(C6848+1=StepsPerSubsample,0,C6848+1))</f>
        <v>12</v>
      </c>
      <c r="D6849" s="1">
        <f t="shared" si="320"/>
        <v>2</v>
      </c>
      <c r="E6849" s="1" t="str">
        <f>INDEX(Protocol[Mark],MATCH(C6849,Protocol[Step],0))</f>
        <v>11AsTm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18020002</v>
      </c>
      <c r="H6849" s="134">
        <f>Systematic[[#This Row],[SampleVariableLabel]]+100*Systematic[[#This Row],[State]]</f>
        <v>18021202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18</v>
      </c>
      <c r="B6850" s="1">
        <f t="shared" si="322"/>
        <v>2</v>
      </c>
      <c r="C6850" s="1">
        <f>IF(Systematic[[#This Row],[VariableIndex]]&gt;1,C6849,IF(C6849+1=StepsPerSubsample,0,C6849+1))</f>
        <v>12</v>
      </c>
      <c r="D6850" s="1">
        <f t="shared" si="320"/>
        <v>3</v>
      </c>
      <c r="E6850" s="1" t="str">
        <f>INDEX(Protocol[Mark],MATCH(C6850,Protocol[Step],0))</f>
        <v>11AsTm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18020003</v>
      </c>
      <c r="H6850" s="134">
        <f>Systematic[[#This Row],[SampleVariableLabel]]+100*Systematic[[#This Row],[State]]</f>
        <v>18021203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18</v>
      </c>
      <c r="B6851" s="1">
        <f t="shared" si="322"/>
        <v>2</v>
      </c>
      <c r="C6851" s="1">
        <f>IF(Systematic[[#This Row],[VariableIndex]]&gt;1,C6850,IF(C6850+1=StepsPerSubsample,0,C6850+1))</f>
        <v>12</v>
      </c>
      <c r="D6851" s="1">
        <f t="shared" ref="D6851:D6914" si="323">IF(D6850=nVariables,1,D6850+1)</f>
        <v>4</v>
      </c>
      <c r="E6851" s="1" t="str">
        <f>INDEX(Protocol[Mark],MATCH(C6851,Protocol[Step],0))</f>
        <v>11AsTm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18020004</v>
      </c>
      <c r="H6851" s="134">
        <f>Systematic[[#This Row],[SampleVariableLabel]]+100*Systematic[[#This Row],[State]]</f>
        <v>18021204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18</v>
      </c>
      <c r="B6852" s="1">
        <f t="shared" si="322"/>
        <v>2</v>
      </c>
      <c r="C6852" s="1">
        <f>IF(Systematic[[#This Row],[VariableIndex]]&gt;1,C6851,IF(C6851+1=StepsPerSubsample,0,C6851+1))</f>
        <v>12</v>
      </c>
      <c r="D6852" s="1">
        <f t="shared" si="323"/>
        <v>5</v>
      </c>
      <c r="E6852" s="1" t="str">
        <f>INDEX(Protocol[Mark],MATCH(C6852,Protocol[Step],0))</f>
        <v>11AsTm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18020005</v>
      </c>
      <c r="H6852" s="134">
        <f>Systematic[[#This Row],[SampleVariableLabel]]+100*Systematic[[#This Row],[State]]</f>
        <v>18021205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18</v>
      </c>
      <c r="B6853" s="1">
        <f t="shared" si="322"/>
        <v>2</v>
      </c>
      <c r="C6853" s="1">
        <f>IF(Systematic[[#This Row],[VariableIndex]]&gt;1,C6852,IF(C6852+1=StepsPerSubsample,0,C6852+1))</f>
        <v>12</v>
      </c>
      <c r="D6853" s="1">
        <f t="shared" si="323"/>
        <v>6</v>
      </c>
      <c r="E6853" s="1" t="str">
        <f>INDEX(Protocol[Mark],MATCH(C6853,Protocol[Step],0))</f>
        <v>11AsTm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18020006</v>
      </c>
      <c r="H6853" s="134">
        <f>Systematic[[#This Row],[SampleVariableLabel]]+100*Systematic[[#This Row],[State]]</f>
        <v>18021206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18</v>
      </c>
      <c r="B6854" s="1">
        <f t="shared" si="322"/>
        <v>2</v>
      </c>
      <c r="C6854" s="1">
        <f>IF(Systematic[[#This Row],[VariableIndex]]&gt;1,C6853,IF(C6853+1=StepsPerSubsample,0,C6853+1))</f>
        <v>12</v>
      </c>
      <c r="D6854" s="1">
        <f t="shared" si="323"/>
        <v>7</v>
      </c>
      <c r="E6854" s="1" t="str">
        <f>INDEX(Protocol[Mark],MATCH(C6854,Protocol[Step],0))</f>
        <v>11AsTm</v>
      </c>
      <c r="F6854" s="151" t="str">
        <f>INDEX(Variables[Variable],MATCH(Systematic[[#This Row],[VariableIndex]],Variables[Index],0))</f>
        <v>FCR (mt: ROX-corr.)</v>
      </c>
      <c r="G6854" s="134">
        <f>Systematic[[#This Row],[Sample]]*1000000+Systematic[[#This Row],[SubSample]]*10000+Systematic[[#This Row],[VariableIndex]]</f>
        <v>18020007</v>
      </c>
      <c r="H6854" s="134">
        <f>Systematic[[#This Row],[SampleVariableLabel]]+100*Systematic[[#This Row],[State]]</f>
        <v>18021207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18</v>
      </c>
      <c r="B6855" s="1">
        <f t="shared" si="322"/>
        <v>2</v>
      </c>
      <c r="C6855" s="1">
        <f>IF(Systematic[[#This Row],[VariableIndex]]&gt;1,C6854,IF(C6854+1=StepsPerSubsample,0,C6854+1))</f>
        <v>13</v>
      </c>
      <c r="D6855" s="1">
        <f t="shared" si="323"/>
        <v>1</v>
      </c>
      <c r="E6855" s="1" t="str">
        <f>INDEX(Protocol[Mark],MATCH(C6855,Protocol[Step],0))</f>
        <v>12Azd</v>
      </c>
      <c r="F6855" s="151" t="str">
        <f>INDEX(Variables[Variable],MATCH(Systematic[[#This Row],[VariableIndex]],Variables[Index],0))</f>
        <v>O2 concentration</v>
      </c>
      <c r="G6855" s="134">
        <f>Systematic[[#This Row],[Sample]]*1000000+Systematic[[#This Row],[SubSample]]*10000+Systematic[[#This Row],[VariableIndex]]</f>
        <v>18020001</v>
      </c>
      <c r="H6855" s="134">
        <f>Systematic[[#This Row],[SampleVariableLabel]]+100*Systematic[[#This Row],[State]]</f>
        <v>18021301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18</v>
      </c>
      <c r="B6856" s="1">
        <f t="shared" si="322"/>
        <v>2</v>
      </c>
      <c r="C6856" s="1">
        <f>IF(Systematic[[#This Row],[VariableIndex]]&gt;1,C6855,IF(C6855+1=StepsPerSubsample,0,C6855+1))</f>
        <v>13</v>
      </c>
      <c r="D6856" s="1">
        <f t="shared" si="323"/>
        <v>2</v>
      </c>
      <c r="E6856" s="1" t="str">
        <f>INDEX(Protocol[Mark],MATCH(C6856,Protocol[Step],0))</f>
        <v>12Azd</v>
      </c>
      <c r="F6856" s="151" t="str">
        <f>INDEX(Variables[Variable],MATCH(Systematic[[#This Row],[VariableIndex]],Variables[Index],0))</f>
        <v>O2 flux per volume</v>
      </c>
      <c r="G6856" s="134">
        <f>Systematic[[#This Row],[Sample]]*1000000+Systematic[[#This Row],[SubSample]]*10000+Systematic[[#This Row],[VariableIndex]]</f>
        <v>18020002</v>
      </c>
      <c r="H6856" s="134">
        <f>Systematic[[#This Row],[SampleVariableLabel]]+100*Systematic[[#This Row],[State]]</f>
        <v>18021302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18</v>
      </c>
      <c r="B6857" s="1">
        <f t="shared" si="322"/>
        <v>2</v>
      </c>
      <c r="C6857" s="1">
        <f>IF(Systematic[[#This Row],[VariableIndex]]&gt;1,C6856,IF(C6856+1=StepsPerSubsample,0,C6856+1))</f>
        <v>13</v>
      </c>
      <c r="D6857" s="1">
        <f t="shared" si="323"/>
        <v>3</v>
      </c>
      <c r="E6857" s="1" t="str">
        <f>INDEX(Protocol[Mark],MATCH(C6857,Protocol[Step],0))</f>
        <v>12Azd</v>
      </c>
      <c r="F6857" s="151" t="str">
        <f>INDEX(Variables[Variable],MATCH(Systematic[[#This Row],[VariableIndex]],Variables[Index],0))</f>
        <v>Specific flux</v>
      </c>
      <c r="G6857" s="134">
        <f>Systematic[[#This Row],[Sample]]*1000000+Systematic[[#This Row],[SubSample]]*10000+Systematic[[#This Row],[VariableIndex]]</f>
        <v>18020003</v>
      </c>
      <c r="H6857" s="134">
        <f>Systematic[[#This Row],[SampleVariableLabel]]+100*Systematic[[#This Row],[State]]</f>
        <v>18021303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18</v>
      </c>
      <c r="B6858" s="1">
        <f t="shared" si="322"/>
        <v>2</v>
      </c>
      <c r="C6858" s="1">
        <f>IF(Systematic[[#This Row],[VariableIndex]]&gt;1,C6857,IF(C6857+1=StepsPerSubsample,0,C6857+1))</f>
        <v>13</v>
      </c>
      <c r="D6858" s="1">
        <f t="shared" si="323"/>
        <v>4</v>
      </c>
      <c r="E6858" s="1" t="str">
        <f>INDEX(Protocol[Mark],MATCH(C6858,Protocol[Step],0))</f>
        <v>12Azd</v>
      </c>
      <c r="F6858" s="151" t="str">
        <f>INDEX(Variables[Variable],MATCH(Systematic[[#This Row],[VariableIndex]],Variables[Index],0))</f>
        <v>Flux control ratio</v>
      </c>
      <c r="G6858" s="134">
        <f>Systematic[[#This Row],[Sample]]*1000000+Systematic[[#This Row],[SubSample]]*10000+Systematic[[#This Row],[VariableIndex]]</f>
        <v>18020004</v>
      </c>
      <c r="H6858" s="134">
        <f>Systematic[[#This Row],[SampleVariableLabel]]+100*Systematic[[#This Row],[State]]</f>
        <v>18021304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18</v>
      </c>
      <c r="B6859" s="1">
        <f t="shared" si="322"/>
        <v>2</v>
      </c>
      <c r="C6859" s="1">
        <f>IF(Systematic[[#This Row],[VariableIndex]]&gt;1,C6858,IF(C6858+1=StepsPerSubsample,0,C6858+1))</f>
        <v>13</v>
      </c>
      <c r="D6859" s="1">
        <f t="shared" si="323"/>
        <v>5</v>
      </c>
      <c r="E6859" s="1" t="str">
        <f>INDEX(Protocol[Mark],MATCH(C6859,Protocol[Step],0))</f>
        <v>12Azd</v>
      </c>
      <c r="F6859" s="151" t="str">
        <f>INDEX(Variables[Variable],MATCH(Systematic[[#This Row],[VariableIndex]],Variables[Index],0))</f>
        <v>Specific flux (mt)</v>
      </c>
      <c r="G6859" s="134">
        <f>Systematic[[#This Row],[Sample]]*1000000+Systematic[[#This Row],[SubSample]]*10000+Systematic[[#This Row],[VariableIndex]]</f>
        <v>18020005</v>
      </c>
      <c r="H6859" s="134">
        <f>Systematic[[#This Row],[SampleVariableLabel]]+100*Systematic[[#This Row],[State]]</f>
        <v>18021305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18</v>
      </c>
      <c r="B6860" s="1">
        <f t="shared" si="322"/>
        <v>2</v>
      </c>
      <c r="C6860" s="1">
        <f>IF(Systematic[[#This Row],[VariableIndex]]&gt;1,C6859,IF(C6859+1=StepsPerSubsample,0,C6859+1))</f>
        <v>13</v>
      </c>
      <c r="D6860" s="1">
        <f t="shared" si="323"/>
        <v>6</v>
      </c>
      <c r="E6860" s="1" t="str">
        <f>INDEX(Protocol[Mark],MATCH(C6860,Protocol[Step],0))</f>
        <v>12Azd</v>
      </c>
      <c r="F6860" s="151" t="str">
        <f>INDEX(Variables[Variable],MATCH(Systematic[[#This Row],[VariableIndex]],Variables[Index],0))</f>
        <v>FCR (mt: ROX-corr.)</v>
      </c>
      <c r="G6860" s="134">
        <f>Systematic[[#This Row],[Sample]]*1000000+Systematic[[#This Row],[SubSample]]*10000+Systematic[[#This Row],[VariableIndex]]</f>
        <v>18020006</v>
      </c>
      <c r="H6860" s="134">
        <f>Systematic[[#This Row],[SampleVariableLabel]]+100*Systematic[[#This Row],[State]]</f>
        <v>18021306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18</v>
      </c>
      <c r="B6861" s="1">
        <f t="shared" si="322"/>
        <v>2</v>
      </c>
      <c r="C6861" s="1">
        <f>IF(Systematic[[#This Row],[VariableIndex]]&gt;1,C6860,IF(C6860+1=StepsPerSubsample,0,C6860+1))</f>
        <v>13</v>
      </c>
      <c r="D6861" s="1">
        <f t="shared" si="323"/>
        <v>7</v>
      </c>
      <c r="E6861" s="1" t="str">
        <f>INDEX(Protocol[Mark],MATCH(C6861,Protocol[Step],0))</f>
        <v>12Azd</v>
      </c>
      <c r="F6861" s="151" t="str">
        <f>INDEX(Variables[Variable],MATCH(Systematic[[#This Row],[VariableIndex]],Variables[Index],0))</f>
        <v>FCR (mt: ROX-corr.)</v>
      </c>
      <c r="G6861" s="134">
        <f>Systematic[[#This Row],[Sample]]*1000000+Systematic[[#This Row],[SubSample]]*10000+Systematic[[#This Row],[VariableIndex]]</f>
        <v>18020007</v>
      </c>
      <c r="H6861" s="134">
        <f>Systematic[[#This Row],[SampleVariableLabel]]+100*Systematic[[#This Row],[State]]</f>
        <v>18021307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18</v>
      </c>
      <c r="B6862" s="1">
        <f t="shared" si="322"/>
        <v>3</v>
      </c>
      <c r="C6862" s="1">
        <f>IF(Systematic[[#This Row],[VariableIndex]]&gt;1,C6861,IF(C6861+1=StepsPerSubsample,0,C6861+1))</f>
        <v>0</v>
      </c>
      <c r="D6862" s="1">
        <f t="shared" si="323"/>
        <v>1</v>
      </c>
      <c r="E6862" s="1" t="str">
        <f>INDEX(Protocol[Mark],MATCH(C6862,Protocol[Step],0))</f>
        <v>1ce</v>
      </c>
      <c r="F6862" s="151" t="str">
        <f>INDEX(Variables[Variable],MATCH(Systematic[[#This Row],[VariableIndex]],Variables[Index],0))</f>
        <v>O2 concentration</v>
      </c>
      <c r="G6862" s="134">
        <f>Systematic[[#This Row],[Sample]]*1000000+Systematic[[#This Row],[SubSample]]*10000+Systematic[[#This Row],[VariableIndex]]</f>
        <v>18030001</v>
      </c>
      <c r="H6862" s="134">
        <f>Systematic[[#This Row],[SampleVariableLabel]]+100*Systematic[[#This Row],[State]]</f>
        <v>18030001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18</v>
      </c>
      <c r="B6863" s="1">
        <f t="shared" si="322"/>
        <v>3</v>
      </c>
      <c r="C6863" s="1">
        <f>IF(Systematic[[#This Row],[VariableIndex]]&gt;1,C6862,IF(C6862+1=StepsPerSubsample,0,C6862+1))</f>
        <v>0</v>
      </c>
      <c r="D6863" s="1">
        <f t="shared" si="323"/>
        <v>2</v>
      </c>
      <c r="E6863" s="1" t="str">
        <f>INDEX(Protocol[Mark],MATCH(C6863,Protocol[Step],0))</f>
        <v>1ce</v>
      </c>
      <c r="F6863" s="151" t="str">
        <f>INDEX(Variables[Variable],MATCH(Systematic[[#This Row],[VariableIndex]],Variables[Index],0))</f>
        <v>O2 flux per volume</v>
      </c>
      <c r="G6863" s="134">
        <f>Systematic[[#This Row],[Sample]]*1000000+Systematic[[#This Row],[SubSample]]*10000+Systematic[[#This Row],[VariableIndex]]</f>
        <v>18030002</v>
      </c>
      <c r="H6863" s="134">
        <f>Systematic[[#This Row],[SampleVariableLabel]]+100*Systematic[[#This Row],[State]]</f>
        <v>18030002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18</v>
      </c>
      <c r="B6864" s="1">
        <f t="shared" si="322"/>
        <v>3</v>
      </c>
      <c r="C6864" s="1">
        <f>IF(Systematic[[#This Row],[VariableIndex]]&gt;1,C6863,IF(C6863+1=StepsPerSubsample,0,C6863+1))</f>
        <v>0</v>
      </c>
      <c r="D6864" s="1">
        <f t="shared" si="323"/>
        <v>3</v>
      </c>
      <c r="E6864" s="1" t="str">
        <f>INDEX(Protocol[Mark],MATCH(C6864,Protocol[Step],0))</f>
        <v>1ce</v>
      </c>
      <c r="F6864" s="151" t="str">
        <f>INDEX(Variables[Variable],MATCH(Systematic[[#This Row],[VariableIndex]],Variables[Index],0))</f>
        <v>Specific flux</v>
      </c>
      <c r="G6864" s="134">
        <f>Systematic[[#This Row],[Sample]]*1000000+Systematic[[#This Row],[SubSample]]*10000+Systematic[[#This Row],[VariableIndex]]</f>
        <v>18030003</v>
      </c>
      <c r="H6864" s="134">
        <f>Systematic[[#This Row],[SampleVariableLabel]]+100*Systematic[[#This Row],[State]]</f>
        <v>18030003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18</v>
      </c>
      <c r="B6865" s="1">
        <f t="shared" si="322"/>
        <v>3</v>
      </c>
      <c r="C6865" s="1">
        <f>IF(Systematic[[#This Row],[VariableIndex]]&gt;1,C6864,IF(C6864+1=StepsPerSubsample,0,C6864+1))</f>
        <v>0</v>
      </c>
      <c r="D6865" s="1">
        <f t="shared" si="323"/>
        <v>4</v>
      </c>
      <c r="E6865" s="1" t="str">
        <f>INDEX(Protocol[Mark],MATCH(C6865,Protocol[Step],0))</f>
        <v>1ce</v>
      </c>
      <c r="F6865" s="151" t="str">
        <f>INDEX(Variables[Variable],MATCH(Systematic[[#This Row],[VariableIndex]],Variables[Index],0))</f>
        <v>Flux control ratio</v>
      </c>
      <c r="G6865" s="134">
        <f>Systematic[[#This Row],[Sample]]*1000000+Systematic[[#This Row],[SubSample]]*10000+Systematic[[#This Row],[VariableIndex]]</f>
        <v>18030004</v>
      </c>
      <c r="H6865" s="134">
        <f>Systematic[[#This Row],[SampleVariableLabel]]+100*Systematic[[#This Row],[State]]</f>
        <v>18030004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18</v>
      </c>
      <c r="B6866" s="1">
        <f t="shared" si="322"/>
        <v>3</v>
      </c>
      <c r="C6866" s="1">
        <f>IF(Systematic[[#This Row],[VariableIndex]]&gt;1,C6865,IF(C6865+1=StepsPerSubsample,0,C6865+1))</f>
        <v>0</v>
      </c>
      <c r="D6866" s="1">
        <f t="shared" si="323"/>
        <v>5</v>
      </c>
      <c r="E6866" s="1" t="str">
        <f>INDEX(Protocol[Mark],MATCH(C6866,Protocol[Step],0))</f>
        <v>1ce</v>
      </c>
      <c r="F6866" s="151" t="str">
        <f>INDEX(Variables[Variable],MATCH(Systematic[[#This Row],[VariableIndex]],Variables[Index],0))</f>
        <v>Specific flux (mt)</v>
      </c>
      <c r="G6866" s="134">
        <f>Systematic[[#This Row],[Sample]]*1000000+Systematic[[#This Row],[SubSample]]*10000+Systematic[[#This Row],[VariableIndex]]</f>
        <v>18030005</v>
      </c>
      <c r="H6866" s="134">
        <f>Systematic[[#This Row],[SampleVariableLabel]]+100*Systematic[[#This Row],[State]]</f>
        <v>18030005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18</v>
      </c>
      <c r="B6867" s="1">
        <f t="shared" si="322"/>
        <v>3</v>
      </c>
      <c r="C6867" s="1">
        <f>IF(Systematic[[#This Row],[VariableIndex]]&gt;1,C6866,IF(C6866+1=StepsPerSubsample,0,C6866+1))</f>
        <v>0</v>
      </c>
      <c r="D6867" s="1">
        <f t="shared" si="323"/>
        <v>6</v>
      </c>
      <c r="E6867" s="1" t="str">
        <f>INDEX(Protocol[Mark],MATCH(C6867,Protocol[Step],0))</f>
        <v>1ce</v>
      </c>
      <c r="F6867" s="151" t="str">
        <f>INDEX(Variables[Variable],MATCH(Systematic[[#This Row],[VariableIndex]],Variables[Index],0))</f>
        <v>FCR (mt: ROX-corr.)</v>
      </c>
      <c r="G6867" s="134">
        <f>Systematic[[#This Row],[Sample]]*1000000+Systematic[[#This Row],[SubSample]]*10000+Systematic[[#This Row],[VariableIndex]]</f>
        <v>18030006</v>
      </c>
      <c r="H6867" s="134">
        <f>Systematic[[#This Row],[SampleVariableLabel]]+100*Systematic[[#This Row],[State]]</f>
        <v>18030006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18</v>
      </c>
      <c r="B6868" s="1">
        <f t="shared" si="322"/>
        <v>3</v>
      </c>
      <c r="C6868" s="1">
        <f>IF(Systematic[[#This Row],[VariableIndex]]&gt;1,C6867,IF(C6867+1=StepsPerSubsample,0,C6867+1))</f>
        <v>0</v>
      </c>
      <c r="D6868" s="1">
        <f t="shared" si="323"/>
        <v>7</v>
      </c>
      <c r="E6868" s="1" t="str">
        <f>INDEX(Protocol[Mark],MATCH(C6868,Protocol[Step],0))</f>
        <v>1ce</v>
      </c>
      <c r="F6868" s="151" t="str">
        <f>INDEX(Variables[Variable],MATCH(Systematic[[#This Row],[VariableIndex]],Variables[Index],0))</f>
        <v>FCR (mt: ROX-corr.)</v>
      </c>
      <c r="G6868" s="134">
        <f>Systematic[[#This Row],[Sample]]*1000000+Systematic[[#This Row],[SubSample]]*10000+Systematic[[#This Row],[VariableIndex]]</f>
        <v>18030007</v>
      </c>
      <c r="H6868" s="134">
        <f>Systematic[[#This Row],[SampleVariableLabel]]+100*Systematic[[#This Row],[State]]</f>
        <v>18030007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18</v>
      </c>
      <c r="B6869" s="1">
        <f t="shared" si="322"/>
        <v>3</v>
      </c>
      <c r="C6869" s="1">
        <f>IF(Systematic[[#This Row],[VariableIndex]]&gt;1,C6868,IF(C6868+1=StepsPerSubsample,0,C6868+1))</f>
        <v>1</v>
      </c>
      <c r="D6869" s="1">
        <f t="shared" si="323"/>
        <v>1</v>
      </c>
      <c r="E6869" s="1" t="str">
        <f>INDEX(Protocol[Mark],MATCH(C6869,Protocol[Step],0))</f>
        <v>2P10</v>
      </c>
      <c r="F6869" s="151" t="str">
        <f>INDEX(Variables[Variable],MATCH(Systematic[[#This Row],[VariableIndex]],Variables[Index],0))</f>
        <v>O2 concentration</v>
      </c>
      <c r="G6869" s="134">
        <f>Systematic[[#This Row],[Sample]]*1000000+Systematic[[#This Row],[SubSample]]*10000+Systematic[[#This Row],[VariableIndex]]</f>
        <v>18030001</v>
      </c>
      <c r="H6869" s="134">
        <f>Systematic[[#This Row],[SampleVariableLabel]]+100*Systematic[[#This Row],[State]]</f>
        <v>18030101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18</v>
      </c>
      <c r="B6870" s="1">
        <f t="shared" si="322"/>
        <v>3</v>
      </c>
      <c r="C6870" s="1">
        <f>IF(Systematic[[#This Row],[VariableIndex]]&gt;1,C6869,IF(C6869+1=StepsPerSubsample,0,C6869+1))</f>
        <v>1</v>
      </c>
      <c r="D6870" s="1">
        <f t="shared" si="323"/>
        <v>2</v>
      </c>
      <c r="E6870" s="1" t="str">
        <f>INDEX(Protocol[Mark],MATCH(C6870,Protocol[Step],0))</f>
        <v>2P10</v>
      </c>
      <c r="F6870" s="151" t="str">
        <f>INDEX(Variables[Variable],MATCH(Systematic[[#This Row],[VariableIndex]],Variables[Index],0))</f>
        <v>O2 flux per volume</v>
      </c>
      <c r="G6870" s="134">
        <f>Systematic[[#This Row],[Sample]]*1000000+Systematic[[#This Row],[SubSample]]*10000+Systematic[[#This Row],[VariableIndex]]</f>
        <v>18030002</v>
      </c>
      <c r="H6870" s="134">
        <f>Systematic[[#This Row],[SampleVariableLabel]]+100*Systematic[[#This Row],[State]]</f>
        <v>18030102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18</v>
      </c>
      <c r="B6871" s="1">
        <f t="shared" si="322"/>
        <v>3</v>
      </c>
      <c r="C6871" s="1">
        <f>IF(Systematic[[#This Row],[VariableIndex]]&gt;1,C6870,IF(C6870+1=StepsPerSubsample,0,C6870+1))</f>
        <v>1</v>
      </c>
      <c r="D6871" s="1">
        <f t="shared" si="323"/>
        <v>3</v>
      </c>
      <c r="E6871" s="1" t="str">
        <f>INDEX(Protocol[Mark],MATCH(C6871,Protocol[Step],0))</f>
        <v>2P10</v>
      </c>
      <c r="F6871" s="151" t="str">
        <f>INDEX(Variables[Variable],MATCH(Systematic[[#This Row],[VariableIndex]],Variables[Index],0))</f>
        <v>Specific flux</v>
      </c>
      <c r="G6871" s="134">
        <f>Systematic[[#This Row],[Sample]]*1000000+Systematic[[#This Row],[SubSample]]*10000+Systematic[[#This Row],[VariableIndex]]</f>
        <v>18030003</v>
      </c>
      <c r="H6871" s="134">
        <f>Systematic[[#This Row],[SampleVariableLabel]]+100*Systematic[[#This Row],[State]]</f>
        <v>18030103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18</v>
      </c>
      <c r="B6872" s="1">
        <f t="shared" si="322"/>
        <v>3</v>
      </c>
      <c r="C6872" s="1">
        <f>IF(Systematic[[#This Row],[VariableIndex]]&gt;1,C6871,IF(C6871+1=StepsPerSubsample,0,C6871+1))</f>
        <v>1</v>
      </c>
      <c r="D6872" s="1">
        <f t="shared" si="323"/>
        <v>4</v>
      </c>
      <c r="E6872" s="1" t="str">
        <f>INDEX(Protocol[Mark],MATCH(C6872,Protocol[Step],0))</f>
        <v>2P10</v>
      </c>
      <c r="F6872" s="151" t="str">
        <f>INDEX(Variables[Variable],MATCH(Systematic[[#This Row],[VariableIndex]],Variables[Index],0))</f>
        <v>Flux control ratio</v>
      </c>
      <c r="G6872" s="134">
        <f>Systematic[[#This Row],[Sample]]*1000000+Systematic[[#This Row],[SubSample]]*10000+Systematic[[#This Row],[VariableIndex]]</f>
        <v>18030004</v>
      </c>
      <c r="H6872" s="134">
        <f>Systematic[[#This Row],[SampleVariableLabel]]+100*Systematic[[#This Row],[State]]</f>
        <v>18030104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18</v>
      </c>
      <c r="B6873" s="1">
        <f t="shared" si="322"/>
        <v>3</v>
      </c>
      <c r="C6873" s="1">
        <f>IF(Systematic[[#This Row],[VariableIndex]]&gt;1,C6872,IF(C6872+1=StepsPerSubsample,0,C6872+1))</f>
        <v>1</v>
      </c>
      <c r="D6873" s="1">
        <f t="shared" si="323"/>
        <v>5</v>
      </c>
      <c r="E6873" s="1" t="str">
        <f>INDEX(Protocol[Mark],MATCH(C6873,Protocol[Step],0))</f>
        <v>2P10</v>
      </c>
      <c r="F6873" s="151" t="str">
        <f>INDEX(Variables[Variable],MATCH(Systematic[[#This Row],[VariableIndex]],Variables[Index],0))</f>
        <v>Specific flux (mt)</v>
      </c>
      <c r="G6873" s="134">
        <f>Systematic[[#This Row],[Sample]]*1000000+Systematic[[#This Row],[SubSample]]*10000+Systematic[[#This Row],[VariableIndex]]</f>
        <v>18030005</v>
      </c>
      <c r="H6873" s="134">
        <f>Systematic[[#This Row],[SampleVariableLabel]]+100*Systematic[[#This Row],[State]]</f>
        <v>18030105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18</v>
      </c>
      <c r="B6874" s="1">
        <f t="shared" si="322"/>
        <v>3</v>
      </c>
      <c r="C6874" s="1">
        <f>IF(Systematic[[#This Row],[VariableIndex]]&gt;1,C6873,IF(C6873+1=StepsPerSubsample,0,C6873+1))</f>
        <v>1</v>
      </c>
      <c r="D6874" s="1">
        <f t="shared" si="323"/>
        <v>6</v>
      </c>
      <c r="E6874" s="1" t="str">
        <f>INDEX(Protocol[Mark],MATCH(C6874,Protocol[Step],0))</f>
        <v>2P10</v>
      </c>
      <c r="F6874" s="151" t="str">
        <f>INDEX(Variables[Variable],MATCH(Systematic[[#This Row],[VariableIndex]],Variables[Index],0))</f>
        <v>FCR (mt: ROX-corr.)</v>
      </c>
      <c r="G6874" s="134">
        <f>Systematic[[#This Row],[Sample]]*1000000+Systematic[[#This Row],[SubSample]]*10000+Systematic[[#This Row],[VariableIndex]]</f>
        <v>18030006</v>
      </c>
      <c r="H6874" s="134">
        <f>Systematic[[#This Row],[SampleVariableLabel]]+100*Systematic[[#This Row],[State]]</f>
        <v>18030106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18</v>
      </c>
      <c r="B6875" s="1">
        <f t="shared" si="322"/>
        <v>3</v>
      </c>
      <c r="C6875" s="1">
        <f>IF(Systematic[[#This Row],[VariableIndex]]&gt;1,C6874,IF(C6874+1=StepsPerSubsample,0,C6874+1))</f>
        <v>1</v>
      </c>
      <c r="D6875" s="1">
        <f t="shared" si="323"/>
        <v>7</v>
      </c>
      <c r="E6875" s="1" t="str">
        <f>INDEX(Protocol[Mark],MATCH(C6875,Protocol[Step],0))</f>
        <v>2P10</v>
      </c>
      <c r="F6875" s="151" t="str">
        <f>INDEX(Variables[Variable],MATCH(Systematic[[#This Row],[VariableIndex]],Variables[Index],0))</f>
        <v>FCR (mt: ROX-corr.)</v>
      </c>
      <c r="G6875" s="134">
        <f>Systematic[[#This Row],[Sample]]*1000000+Systematic[[#This Row],[SubSample]]*10000+Systematic[[#This Row],[VariableIndex]]</f>
        <v>18030007</v>
      </c>
      <c r="H6875" s="134">
        <f>Systematic[[#This Row],[SampleVariableLabel]]+100*Systematic[[#This Row],[State]]</f>
        <v>18030107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18</v>
      </c>
      <c r="B6876" s="1">
        <f t="shared" si="322"/>
        <v>3</v>
      </c>
      <c r="C6876" s="1">
        <f>IF(Systematic[[#This Row],[VariableIndex]]&gt;1,C6875,IF(C6875+1=StepsPerSubsample,0,C6875+1))</f>
        <v>2</v>
      </c>
      <c r="D6876" s="1">
        <f t="shared" si="323"/>
        <v>1</v>
      </c>
      <c r="E6876" s="1" t="str">
        <f>INDEX(Protocol[Mark],MATCH(C6876,Protocol[Step],0))</f>
        <v>3Omy</v>
      </c>
      <c r="F6876" s="151" t="str">
        <f>INDEX(Variables[Variable],MATCH(Systematic[[#This Row],[VariableIndex]],Variables[Index],0))</f>
        <v>O2 concentration</v>
      </c>
      <c r="G6876" s="134">
        <f>Systematic[[#This Row],[Sample]]*1000000+Systematic[[#This Row],[SubSample]]*10000+Systematic[[#This Row],[VariableIndex]]</f>
        <v>18030001</v>
      </c>
      <c r="H6876" s="134">
        <f>Systematic[[#This Row],[SampleVariableLabel]]+100*Systematic[[#This Row],[State]]</f>
        <v>18030201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18</v>
      </c>
      <c r="B6877" s="1">
        <f t="shared" si="322"/>
        <v>3</v>
      </c>
      <c r="C6877" s="1">
        <f>IF(Systematic[[#This Row],[VariableIndex]]&gt;1,C6876,IF(C6876+1=StepsPerSubsample,0,C6876+1))</f>
        <v>2</v>
      </c>
      <c r="D6877" s="1">
        <f t="shared" si="323"/>
        <v>2</v>
      </c>
      <c r="E6877" s="1" t="str">
        <f>INDEX(Protocol[Mark],MATCH(C6877,Protocol[Step],0))</f>
        <v>3Omy</v>
      </c>
      <c r="F6877" s="151" t="str">
        <f>INDEX(Variables[Variable],MATCH(Systematic[[#This Row],[VariableIndex]],Variables[Index],0))</f>
        <v>O2 flux per volume</v>
      </c>
      <c r="G6877" s="134">
        <f>Systematic[[#This Row],[Sample]]*1000000+Systematic[[#This Row],[SubSample]]*10000+Systematic[[#This Row],[VariableIndex]]</f>
        <v>18030002</v>
      </c>
      <c r="H6877" s="134">
        <f>Systematic[[#This Row],[SampleVariableLabel]]+100*Systematic[[#This Row],[State]]</f>
        <v>18030202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18</v>
      </c>
      <c r="B6878" s="1">
        <f t="shared" si="322"/>
        <v>3</v>
      </c>
      <c r="C6878" s="1">
        <f>IF(Systematic[[#This Row],[VariableIndex]]&gt;1,C6877,IF(C6877+1=StepsPerSubsample,0,C6877+1))</f>
        <v>2</v>
      </c>
      <c r="D6878" s="1">
        <f t="shared" si="323"/>
        <v>3</v>
      </c>
      <c r="E6878" s="1" t="str">
        <f>INDEX(Protocol[Mark],MATCH(C6878,Protocol[Step],0))</f>
        <v>3Omy</v>
      </c>
      <c r="F6878" s="151" t="str">
        <f>INDEX(Variables[Variable],MATCH(Systematic[[#This Row],[VariableIndex]],Variables[Index],0))</f>
        <v>Specific flux</v>
      </c>
      <c r="G6878" s="134">
        <f>Systematic[[#This Row],[Sample]]*1000000+Systematic[[#This Row],[SubSample]]*10000+Systematic[[#This Row],[VariableIndex]]</f>
        <v>18030003</v>
      </c>
      <c r="H6878" s="134">
        <f>Systematic[[#This Row],[SampleVariableLabel]]+100*Systematic[[#This Row],[State]]</f>
        <v>18030203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18</v>
      </c>
      <c r="B6879" s="1">
        <f t="shared" si="322"/>
        <v>3</v>
      </c>
      <c r="C6879" s="1">
        <f>IF(Systematic[[#This Row],[VariableIndex]]&gt;1,C6878,IF(C6878+1=StepsPerSubsample,0,C6878+1))</f>
        <v>2</v>
      </c>
      <c r="D6879" s="1">
        <f t="shared" si="323"/>
        <v>4</v>
      </c>
      <c r="E6879" s="1" t="str">
        <f>INDEX(Protocol[Mark],MATCH(C6879,Protocol[Step],0))</f>
        <v>3Omy</v>
      </c>
      <c r="F6879" s="151" t="str">
        <f>INDEX(Variables[Variable],MATCH(Systematic[[#This Row],[VariableIndex]],Variables[Index],0))</f>
        <v>Flux control ratio</v>
      </c>
      <c r="G6879" s="134">
        <f>Systematic[[#This Row],[Sample]]*1000000+Systematic[[#This Row],[SubSample]]*10000+Systematic[[#This Row],[VariableIndex]]</f>
        <v>18030004</v>
      </c>
      <c r="H6879" s="134">
        <f>Systematic[[#This Row],[SampleVariableLabel]]+100*Systematic[[#This Row],[State]]</f>
        <v>18030204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18</v>
      </c>
      <c r="B6880" s="1">
        <f t="shared" si="322"/>
        <v>3</v>
      </c>
      <c r="C6880" s="1">
        <f>IF(Systematic[[#This Row],[VariableIndex]]&gt;1,C6879,IF(C6879+1=StepsPerSubsample,0,C6879+1))</f>
        <v>2</v>
      </c>
      <c r="D6880" s="1">
        <f t="shared" si="323"/>
        <v>5</v>
      </c>
      <c r="E6880" s="1" t="str">
        <f>INDEX(Protocol[Mark],MATCH(C6880,Protocol[Step],0))</f>
        <v>3Omy</v>
      </c>
      <c r="F6880" s="151" t="str">
        <f>INDEX(Variables[Variable],MATCH(Systematic[[#This Row],[VariableIndex]],Variables[Index],0))</f>
        <v>Specific flux (mt)</v>
      </c>
      <c r="G6880" s="134">
        <f>Systematic[[#This Row],[Sample]]*1000000+Systematic[[#This Row],[SubSample]]*10000+Systematic[[#This Row],[VariableIndex]]</f>
        <v>18030005</v>
      </c>
      <c r="H6880" s="134">
        <f>Systematic[[#This Row],[SampleVariableLabel]]+100*Systematic[[#This Row],[State]]</f>
        <v>18030205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18</v>
      </c>
      <c r="B6881" s="1">
        <f t="shared" si="322"/>
        <v>3</v>
      </c>
      <c r="C6881" s="1">
        <f>IF(Systematic[[#This Row],[VariableIndex]]&gt;1,C6880,IF(C6880+1=StepsPerSubsample,0,C6880+1))</f>
        <v>2</v>
      </c>
      <c r="D6881" s="1">
        <f t="shared" si="323"/>
        <v>6</v>
      </c>
      <c r="E6881" s="1" t="str">
        <f>INDEX(Protocol[Mark],MATCH(C6881,Protocol[Step],0))</f>
        <v>3Omy</v>
      </c>
      <c r="F6881" s="151" t="str">
        <f>INDEX(Variables[Variable],MATCH(Systematic[[#This Row],[VariableIndex]],Variables[Index],0))</f>
        <v>FCR (mt: ROX-corr.)</v>
      </c>
      <c r="G6881" s="134">
        <f>Systematic[[#This Row],[Sample]]*1000000+Systematic[[#This Row],[SubSample]]*10000+Systematic[[#This Row],[VariableIndex]]</f>
        <v>18030006</v>
      </c>
      <c r="H6881" s="134">
        <f>Systematic[[#This Row],[SampleVariableLabel]]+100*Systematic[[#This Row],[State]]</f>
        <v>18030206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18</v>
      </c>
      <c r="B6882" s="1">
        <f t="shared" si="322"/>
        <v>3</v>
      </c>
      <c r="C6882" s="1">
        <f>IF(Systematic[[#This Row],[VariableIndex]]&gt;1,C6881,IF(C6881+1=StepsPerSubsample,0,C6881+1))</f>
        <v>2</v>
      </c>
      <c r="D6882" s="1">
        <f t="shared" si="323"/>
        <v>7</v>
      </c>
      <c r="E6882" s="1" t="str">
        <f>INDEX(Protocol[Mark],MATCH(C6882,Protocol[Step],0))</f>
        <v>3Omy</v>
      </c>
      <c r="F6882" s="151" t="str">
        <f>INDEX(Variables[Variable],MATCH(Systematic[[#This Row],[VariableIndex]],Variables[Index],0))</f>
        <v>FCR (mt: ROX-corr.)</v>
      </c>
      <c r="G6882" s="134">
        <f>Systematic[[#This Row],[Sample]]*1000000+Systematic[[#This Row],[SubSample]]*10000+Systematic[[#This Row],[VariableIndex]]</f>
        <v>18030007</v>
      </c>
      <c r="H6882" s="134">
        <f>Systematic[[#This Row],[SampleVariableLabel]]+100*Systematic[[#This Row],[State]]</f>
        <v>18030207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18</v>
      </c>
      <c r="B6883" s="1">
        <f t="shared" si="322"/>
        <v>3</v>
      </c>
      <c r="C6883" s="1">
        <f>IF(Systematic[[#This Row],[VariableIndex]]&gt;1,C6882,IF(C6882+1=StepsPerSubsample,0,C6882+1))</f>
        <v>3</v>
      </c>
      <c r="D6883" s="1">
        <f t="shared" si="323"/>
        <v>1</v>
      </c>
      <c r="E6883" s="1" t="str">
        <f>INDEX(Protocol[Mark],MATCH(C6883,Protocol[Step],0))</f>
        <v>4U</v>
      </c>
      <c r="F6883" s="151" t="str">
        <f>INDEX(Variables[Variable],MATCH(Systematic[[#This Row],[VariableIndex]],Variables[Index],0))</f>
        <v>O2 concentration</v>
      </c>
      <c r="G6883" s="134">
        <f>Systematic[[#This Row],[Sample]]*1000000+Systematic[[#This Row],[SubSample]]*10000+Systematic[[#This Row],[VariableIndex]]</f>
        <v>18030001</v>
      </c>
      <c r="H6883" s="134">
        <f>Systematic[[#This Row],[SampleVariableLabel]]+100*Systematic[[#This Row],[State]]</f>
        <v>18030301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18</v>
      </c>
      <c r="B6884" s="1">
        <f t="shared" si="322"/>
        <v>3</v>
      </c>
      <c r="C6884" s="1">
        <f>IF(Systematic[[#This Row],[VariableIndex]]&gt;1,C6883,IF(C6883+1=StepsPerSubsample,0,C6883+1))</f>
        <v>3</v>
      </c>
      <c r="D6884" s="1">
        <f t="shared" si="323"/>
        <v>2</v>
      </c>
      <c r="E6884" s="1" t="str">
        <f>INDEX(Protocol[Mark],MATCH(C6884,Protocol[Step],0))</f>
        <v>4U</v>
      </c>
      <c r="F6884" s="151" t="str">
        <f>INDEX(Variables[Variable],MATCH(Systematic[[#This Row],[VariableIndex]],Variables[Index],0))</f>
        <v>O2 flux per volume</v>
      </c>
      <c r="G6884" s="134">
        <f>Systematic[[#This Row],[Sample]]*1000000+Systematic[[#This Row],[SubSample]]*10000+Systematic[[#This Row],[VariableIndex]]</f>
        <v>18030002</v>
      </c>
      <c r="H6884" s="134">
        <f>Systematic[[#This Row],[SampleVariableLabel]]+100*Systematic[[#This Row],[State]]</f>
        <v>18030302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18</v>
      </c>
      <c r="B6885" s="1">
        <f t="shared" si="322"/>
        <v>3</v>
      </c>
      <c r="C6885" s="1">
        <f>IF(Systematic[[#This Row],[VariableIndex]]&gt;1,C6884,IF(C6884+1=StepsPerSubsample,0,C6884+1))</f>
        <v>3</v>
      </c>
      <c r="D6885" s="1">
        <f t="shared" si="323"/>
        <v>3</v>
      </c>
      <c r="E6885" s="1" t="str">
        <f>INDEX(Protocol[Mark],MATCH(C6885,Protocol[Step],0))</f>
        <v>4U</v>
      </c>
      <c r="F6885" s="151" t="str">
        <f>INDEX(Variables[Variable],MATCH(Systematic[[#This Row],[VariableIndex]],Variables[Index],0))</f>
        <v>Specific flux</v>
      </c>
      <c r="G6885" s="134">
        <f>Systematic[[#This Row],[Sample]]*1000000+Systematic[[#This Row],[SubSample]]*10000+Systematic[[#This Row],[VariableIndex]]</f>
        <v>18030003</v>
      </c>
      <c r="H6885" s="134">
        <f>Systematic[[#This Row],[SampleVariableLabel]]+100*Systematic[[#This Row],[State]]</f>
        <v>18030303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18</v>
      </c>
      <c r="B6886" s="1">
        <f t="shared" si="322"/>
        <v>3</v>
      </c>
      <c r="C6886" s="1">
        <f>IF(Systematic[[#This Row],[VariableIndex]]&gt;1,C6885,IF(C6885+1=StepsPerSubsample,0,C6885+1))</f>
        <v>3</v>
      </c>
      <c r="D6886" s="1">
        <f t="shared" si="323"/>
        <v>4</v>
      </c>
      <c r="E6886" s="1" t="str">
        <f>INDEX(Protocol[Mark],MATCH(C6886,Protocol[Step],0))</f>
        <v>4U</v>
      </c>
      <c r="F6886" s="151" t="str">
        <f>INDEX(Variables[Variable],MATCH(Systematic[[#This Row],[VariableIndex]],Variables[Index],0))</f>
        <v>Flux control ratio</v>
      </c>
      <c r="G6886" s="134">
        <f>Systematic[[#This Row],[Sample]]*1000000+Systematic[[#This Row],[SubSample]]*10000+Systematic[[#This Row],[VariableIndex]]</f>
        <v>18030004</v>
      </c>
      <c r="H6886" s="134">
        <f>Systematic[[#This Row],[SampleVariableLabel]]+100*Systematic[[#This Row],[State]]</f>
        <v>18030304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18</v>
      </c>
      <c r="B6887" s="1">
        <f t="shared" si="322"/>
        <v>3</v>
      </c>
      <c r="C6887" s="1">
        <f>IF(Systematic[[#This Row],[VariableIndex]]&gt;1,C6886,IF(C6886+1=StepsPerSubsample,0,C6886+1))</f>
        <v>3</v>
      </c>
      <c r="D6887" s="1">
        <f t="shared" si="323"/>
        <v>5</v>
      </c>
      <c r="E6887" s="1" t="str">
        <f>INDEX(Protocol[Mark],MATCH(C6887,Protocol[Step],0))</f>
        <v>4U</v>
      </c>
      <c r="F6887" s="151" t="str">
        <f>INDEX(Variables[Variable],MATCH(Systematic[[#This Row],[VariableIndex]],Variables[Index],0))</f>
        <v>Specific flux (mt)</v>
      </c>
      <c r="G6887" s="134">
        <f>Systematic[[#This Row],[Sample]]*1000000+Systematic[[#This Row],[SubSample]]*10000+Systematic[[#This Row],[VariableIndex]]</f>
        <v>18030005</v>
      </c>
      <c r="H6887" s="134">
        <f>Systematic[[#This Row],[SampleVariableLabel]]+100*Systematic[[#This Row],[State]]</f>
        <v>18030305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18</v>
      </c>
      <c r="B6888" s="1">
        <f t="shared" si="322"/>
        <v>3</v>
      </c>
      <c r="C6888" s="1">
        <f>IF(Systematic[[#This Row],[VariableIndex]]&gt;1,C6887,IF(C6887+1=StepsPerSubsample,0,C6887+1))</f>
        <v>3</v>
      </c>
      <c r="D6888" s="1">
        <f t="shared" si="323"/>
        <v>6</v>
      </c>
      <c r="E6888" s="1" t="str">
        <f>INDEX(Protocol[Mark],MATCH(C6888,Protocol[Step],0))</f>
        <v>4U</v>
      </c>
      <c r="F6888" s="151" t="str">
        <f>INDEX(Variables[Variable],MATCH(Systematic[[#This Row],[VariableIndex]],Variables[Index],0))</f>
        <v>FCR (mt: ROX-corr.)</v>
      </c>
      <c r="G6888" s="134">
        <f>Systematic[[#This Row],[Sample]]*1000000+Systematic[[#This Row],[SubSample]]*10000+Systematic[[#This Row],[VariableIndex]]</f>
        <v>18030006</v>
      </c>
      <c r="H6888" s="134">
        <f>Systematic[[#This Row],[SampleVariableLabel]]+100*Systematic[[#This Row],[State]]</f>
        <v>18030306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18</v>
      </c>
      <c r="B6889" s="1">
        <f t="shared" ref="B6889:B6952" si="325">IF(OR(C6889&gt;0,D6889&gt;1),B6888,IF(B6888=SubsamplesPerSample,1,B6888+1))</f>
        <v>3</v>
      </c>
      <c r="C6889" s="1">
        <f>IF(Systematic[[#This Row],[VariableIndex]]&gt;1,C6888,IF(C6888+1=StepsPerSubsample,0,C6888+1))</f>
        <v>3</v>
      </c>
      <c r="D6889" s="1">
        <f t="shared" si="323"/>
        <v>7</v>
      </c>
      <c r="E6889" s="1" t="str">
        <f>INDEX(Protocol[Mark],MATCH(C6889,Protocol[Step],0))</f>
        <v>4U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18030007</v>
      </c>
      <c r="H6889" s="134">
        <f>Systematic[[#This Row],[SampleVariableLabel]]+100*Systematic[[#This Row],[State]]</f>
        <v>18030307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18</v>
      </c>
      <c r="B6890" s="1">
        <f t="shared" si="325"/>
        <v>3</v>
      </c>
      <c r="C6890" s="1">
        <f>IF(Systematic[[#This Row],[VariableIndex]]&gt;1,C6889,IF(C6889+1=StepsPerSubsample,0,C6889+1))</f>
        <v>4</v>
      </c>
      <c r="D6890" s="1">
        <f t="shared" si="323"/>
        <v>1</v>
      </c>
      <c r="E6890" s="1" t="str">
        <f>INDEX(Protocol[Mark],MATCH(C6890,Protocol[Step],0))</f>
        <v>5Glc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18030001</v>
      </c>
      <c r="H6890" s="134">
        <f>Systematic[[#This Row],[SampleVariableLabel]]+100*Systematic[[#This Row],[State]]</f>
        <v>18030401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18</v>
      </c>
      <c r="B6891" s="1">
        <f t="shared" si="325"/>
        <v>3</v>
      </c>
      <c r="C6891" s="1">
        <f>IF(Systematic[[#This Row],[VariableIndex]]&gt;1,C6890,IF(C6890+1=StepsPerSubsample,0,C6890+1))</f>
        <v>4</v>
      </c>
      <c r="D6891" s="1">
        <f t="shared" si="323"/>
        <v>2</v>
      </c>
      <c r="E6891" s="1" t="str">
        <f>INDEX(Protocol[Mark],MATCH(C6891,Protocol[Step],0))</f>
        <v>5Glc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18030002</v>
      </c>
      <c r="H6891" s="134">
        <f>Systematic[[#This Row],[SampleVariableLabel]]+100*Systematic[[#This Row],[State]]</f>
        <v>18030402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18</v>
      </c>
      <c r="B6892" s="1">
        <f t="shared" si="325"/>
        <v>3</v>
      </c>
      <c r="C6892" s="1">
        <f>IF(Systematic[[#This Row],[VariableIndex]]&gt;1,C6891,IF(C6891+1=StepsPerSubsample,0,C6891+1))</f>
        <v>4</v>
      </c>
      <c r="D6892" s="1">
        <f t="shared" si="323"/>
        <v>3</v>
      </c>
      <c r="E6892" s="1" t="str">
        <f>INDEX(Protocol[Mark],MATCH(C6892,Protocol[Step],0))</f>
        <v>5Glc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18030003</v>
      </c>
      <c r="H6892" s="134">
        <f>Systematic[[#This Row],[SampleVariableLabel]]+100*Systematic[[#This Row],[State]]</f>
        <v>18030403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18</v>
      </c>
      <c r="B6893" s="1">
        <f t="shared" si="325"/>
        <v>3</v>
      </c>
      <c r="C6893" s="1">
        <f>IF(Systematic[[#This Row],[VariableIndex]]&gt;1,C6892,IF(C6892+1=StepsPerSubsample,0,C6892+1))</f>
        <v>4</v>
      </c>
      <c r="D6893" s="1">
        <f t="shared" si="323"/>
        <v>4</v>
      </c>
      <c r="E6893" s="1" t="str">
        <f>INDEX(Protocol[Mark],MATCH(C6893,Protocol[Step],0))</f>
        <v>5Glc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18030004</v>
      </c>
      <c r="H6893" s="134">
        <f>Systematic[[#This Row],[SampleVariableLabel]]+100*Systematic[[#This Row],[State]]</f>
        <v>18030404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18</v>
      </c>
      <c r="B6894" s="1">
        <f t="shared" si="325"/>
        <v>3</v>
      </c>
      <c r="C6894" s="1">
        <f>IF(Systematic[[#This Row],[VariableIndex]]&gt;1,C6893,IF(C6893+1=StepsPerSubsample,0,C6893+1))</f>
        <v>4</v>
      </c>
      <c r="D6894" s="1">
        <f t="shared" si="323"/>
        <v>5</v>
      </c>
      <c r="E6894" s="1" t="str">
        <f>INDEX(Protocol[Mark],MATCH(C6894,Protocol[Step],0))</f>
        <v>5Glc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18030005</v>
      </c>
      <c r="H6894" s="134">
        <f>Systematic[[#This Row],[SampleVariableLabel]]+100*Systematic[[#This Row],[State]]</f>
        <v>18030405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18</v>
      </c>
      <c r="B6895" s="1">
        <f t="shared" si="325"/>
        <v>3</v>
      </c>
      <c r="C6895" s="1">
        <f>IF(Systematic[[#This Row],[VariableIndex]]&gt;1,C6894,IF(C6894+1=StepsPerSubsample,0,C6894+1))</f>
        <v>4</v>
      </c>
      <c r="D6895" s="1">
        <f t="shared" si="323"/>
        <v>6</v>
      </c>
      <c r="E6895" s="1" t="str">
        <f>INDEX(Protocol[Mark],MATCH(C6895,Protocol[Step],0))</f>
        <v>5Glc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18030006</v>
      </c>
      <c r="H6895" s="134">
        <f>Systematic[[#This Row],[SampleVariableLabel]]+100*Systematic[[#This Row],[State]]</f>
        <v>18030406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18</v>
      </c>
      <c r="B6896" s="1">
        <f t="shared" si="325"/>
        <v>3</v>
      </c>
      <c r="C6896" s="1">
        <f>IF(Systematic[[#This Row],[VariableIndex]]&gt;1,C6895,IF(C6895+1=StepsPerSubsample,0,C6895+1))</f>
        <v>4</v>
      </c>
      <c r="D6896" s="1">
        <f t="shared" si="323"/>
        <v>7</v>
      </c>
      <c r="E6896" s="1" t="str">
        <f>INDEX(Protocol[Mark],MATCH(C6896,Protocol[Step],0))</f>
        <v>5Glc</v>
      </c>
      <c r="F6896" s="151" t="str">
        <f>INDEX(Variables[Variable],MATCH(Systematic[[#This Row],[VariableIndex]],Variables[Index],0))</f>
        <v>FCR (mt: ROX-corr.)</v>
      </c>
      <c r="G6896" s="134">
        <f>Systematic[[#This Row],[Sample]]*1000000+Systematic[[#This Row],[SubSample]]*10000+Systematic[[#This Row],[VariableIndex]]</f>
        <v>18030007</v>
      </c>
      <c r="H6896" s="134">
        <f>Systematic[[#This Row],[SampleVariableLabel]]+100*Systematic[[#This Row],[State]]</f>
        <v>18030407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18</v>
      </c>
      <c r="B6897" s="1">
        <f t="shared" si="325"/>
        <v>3</v>
      </c>
      <c r="C6897" s="1">
        <f>IF(Systematic[[#This Row],[VariableIndex]]&gt;1,C6896,IF(C6896+1=StepsPerSubsample,0,C6896+1))</f>
        <v>5</v>
      </c>
      <c r="D6897" s="1">
        <f t="shared" si="323"/>
        <v>1</v>
      </c>
      <c r="E6897" s="1" t="str">
        <f>INDEX(Protocol[Mark],MATCH(C6897,Protocol[Step],0))</f>
        <v>6M2</v>
      </c>
      <c r="F6897" s="151" t="str">
        <f>INDEX(Variables[Variable],MATCH(Systematic[[#This Row],[VariableIndex]],Variables[Index],0))</f>
        <v>O2 concentration</v>
      </c>
      <c r="G6897" s="134">
        <f>Systematic[[#This Row],[Sample]]*1000000+Systematic[[#This Row],[SubSample]]*10000+Systematic[[#This Row],[VariableIndex]]</f>
        <v>18030001</v>
      </c>
      <c r="H6897" s="134">
        <f>Systematic[[#This Row],[SampleVariableLabel]]+100*Systematic[[#This Row],[State]]</f>
        <v>18030501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18</v>
      </c>
      <c r="B6898" s="1">
        <f t="shared" si="325"/>
        <v>3</v>
      </c>
      <c r="C6898" s="1">
        <f>IF(Systematic[[#This Row],[VariableIndex]]&gt;1,C6897,IF(C6897+1=StepsPerSubsample,0,C6897+1))</f>
        <v>5</v>
      </c>
      <c r="D6898" s="1">
        <f t="shared" si="323"/>
        <v>2</v>
      </c>
      <c r="E6898" s="1" t="str">
        <f>INDEX(Protocol[Mark],MATCH(C6898,Protocol[Step],0))</f>
        <v>6M2</v>
      </c>
      <c r="F6898" s="151" t="str">
        <f>INDEX(Variables[Variable],MATCH(Systematic[[#This Row],[VariableIndex]],Variables[Index],0))</f>
        <v>O2 flux per volume</v>
      </c>
      <c r="G6898" s="134">
        <f>Systematic[[#This Row],[Sample]]*1000000+Systematic[[#This Row],[SubSample]]*10000+Systematic[[#This Row],[VariableIndex]]</f>
        <v>18030002</v>
      </c>
      <c r="H6898" s="134">
        <f>Systematic[[#This Row],[SampleVariableLabel]]+100*Systematic[[#This Row],[State]]</f>
        <v>18030502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18</v>
      </c>
      <c r="B6899" s="1">
        <f t="shared" si="325"/>
        <v>3</v>
      </c>
      <c r="C6899" s="1">
        <f>IF(Systematic[[#This Row],[VariableIndex]]&gt;1,C6898,IF(C6898+1=StepsPerSubsample,0,C6898+1))</f>
        <v>5</v>
      </c>
      <c r="D6899" s="1">
        <f t="shared" si="323"/>
        <v>3</v>
      </c>
      <c r="E6899" s="1" t="str">
        <f>INDEX(Protocol[Mark],MATCH(C6899,Protocol[Step],0))</f>
        <v>6M2</v>
      </c>
      <c r="F6899" s="151" t="str">
        <f>INDEX(Variables[Variable],MATCH(Systematic[[#This Row],[VariableIndex]],Variables[Index],0))</f>
        <v>Specific flux</v>
      </c>
      <c r="G6899" s="134">
        <f>Systematic[[#This Row],[Sample]]*1000000+Systematic[[#This Row],[SubSample]]*10000+Systematic[[#This Row],[VariableIndex]]</f>
        <v>18030003</v>
      </c>
      <c r="H6899" s="134">
        <f>Systematic[[#This Row],[SampleVariableLabel]]+100*Systematic[[#This Row],[State]]</f>
        <v>18030503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18</v>
      </c>
      <c r="B6900" s="1">
        <f t="shared" si="325"/>
        <v>3</v>
      </c>
      <c r="C6900" s="1">
        <f>IF(Systematic[[#This Row],[VariableIndex]]&gt;1,C6899,IF(C6899+1=StepsPerSubsample,0,C6899+1))</f>
        <v>5</v>
      </c>
      <c r="D6900" s="1">
        <f t="shared" si="323"/>
        <v>4</v>
      </c>
      <c r="E6900" s="1" t="str">
        <f>INDEX(Protocol[Mark],MATCH(C6900,Protocol[Step],0))</f>
        <v>6M2</v>
      </c>
      <c r="F6900" s="151" t="str">
        <f>INDEX(Variables[Variable],MATCH(Systematic[[#This Row],[VariableIndex]],Variables[Index],0))</f>
        <v>Flux control ratio</v>
      </c>
      <c r="G6900" s="134">
        <f>Systematic[[#This Row],[Sample]]*1000000+Systematic[[#This Row],[SubSample]]*10000+Systematic[[#This Row],[VariableIndex]]</f>
        <v>18030004</v>
      </c>
      <c r="H6900" s="134">
        <f>Systematic[[#This Row],[SampleVariableLabel]]+100*Systematic[[#This Row],[State]]</f>
        <v>18030504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18</v>
      </c>
      <c r="B6901" s="1">
        <f t="shared" si="325"/>
        <v>3</v>
      </c>
      <c r="C6901" s="1">
        <f>IF(Systematic[[#This Row],[VariableIndex]]&gt;1,C6900,IF(C6900+1=StepsPerSubsample,0,C6900+1))</f>
        <v>5</v>
      </c>
      <c r="D6901" s="1">
        <f t="shared" si="323"/>
        <v>5</v>
      </c>
      <c r="E6901" s="1" t="str">
        <f>INDEX(Protocol[Mark],MATCH(C6901,Protocol[Step],0))</f>
        <v>6M2</v>
      </c>
      <c r="F6901" s="151" t="str">
        <f>INDEX(Variables[Variable],MATCH(Systematic[[#This Row],[VariableIndex]],Variables[Index],0))</f>
        <v>Specific flux (mt)</v>
      </c>
      <c r="G6901" s="134">
        <f>Systematic[[#This Row],[Sample]]*1000000+Systematic[[#This Row],[SubSample]]*10000+Systematic[[#This Row],[VariableIndex]]</f>
        <v>18030005</v>
      </c>
      <c r="H6901" s="134">
        <f>Systematic[[#This Row],[SampleVariableLabel]]+100*Systematic[[#This Row],[State]]</f>
        <v>18030505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18</v>
      </c>
      <c r="B6902" s="1">
        <f t="shared" si="325"/>
        <v>3</v>
      </c>
      <c r="C6902" s="1">
        <f>IF(Systematic[[#This Row],[VariableIndex]]&gt;1,C6901,IF(C6901+1=StepsPerSubsample,0,C6901+1))</f>
        <v>5</v>
      </c>
      <c r="D6902" s="1">
        <f t="shared" si="323"/>
        <v>6</v>
      </c>
      <c r="E6902" s="1" t="str">
        <f>INDEX(Protocol[Mark],MATCH(C6902,Protocol[Step],0))</f>
        <v>6M2</v>
      </c>
      <c r="F6902" s="151" t="str">
        <f>INDEX(Variables[Variable],MATCH(Systematic[[#This Row],[VariableIndex]],Variables[Index],0))</f>
        <v>FCR (mt: ROX-corr.)</v>
      </c>
      <c r="G6902" s="134">
        <f>Systematic[[#This Row],[Sample]]*1000000+Systematic[[#This Row],[SubSample]]*10000+Systematic[[#This Row],[VariableIndex]]</f>
        <v>18030006</v>
      </c>
      <c r="H6902" s="134">
        <f>Systematic[[#This Row],[SampleVariableLabel]]+100*Systematic[[#This Row],[State]]</f>
        <v>18030506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18</v>
      </c>
      <c r="B6903" s="1">
        <f t="shared" si="325"/>
        <v>3</v>
      </c>
      <c r="C6903" s="1">
        <f>IF(Systematic[[#This Row],[VariableIndex]]&gt;1,C6902,IF(C6902+1=StepsPerSubsample,0,C6902+1))</f>
        <v>5</v>
      </c>
      <c r="D6903" s="1">
        <f t="shared" si="323"/>
        <v>7</v>
      </c>
      <c r="E6903" s="1" t="str">
        <f>INDEX(Protocol[Mark],MATCH(C6903,Protocol[Step],0))</f>
        <v>6M2</v>
      </c>
      <c r="F6903" s="151" t="str">
        <f>INDEX(Variables[Variable],MATCH(Systematic[[#This Row],[VariableIndex]],Variables[Index],0))</f>
        <v>FCR (mt: ROX-corr.)</v>
      </c>
      <c r="G6903" s="134">
        <f>Systematic[[#This Row],[Sample]]*1000000+Systematic[[#This Row],[SubSample]]*10000+Systematic[[#This Row],[VariableIndex]]</f>
        <v>18030007</v>
      </c>
      <c r="H6903" s="134">
        <f>Systematic[[#This Row],[SampleVariableLabel]]+100*Systematic[[#This Row],[State]]</f>
        <v>18030507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18</v>
      </c>
      <c r="B6904" s="1">
        <f t="shared" si="325"/>
        <v>3</v>
      </c>
      <c r="C6904" s="1">
        <f>IF(Systematic[[#This Row],[VariableIndex]]&gt;1,C6903,IF(C6903+1=StepsPerSubsample,0,C6903+1))</f>
        <v>6</v>
      </c>
      <c r="D6904" s="1">
        <f t="shared" si="323"/>
        <v>1</v>
      </c>
      <c r="E6904" s="1" t="str">
        <f>INDEX(Protocol[Mark],MATCH(C6904,Protocol[Step],0))</f>
        <v>7Rot</v>
      </c>
      <c r="F6904" s="151" t="str">
        <f>INDEX(Variables[Variable],MATCH(Systematic[[#This Row],[VariableIndex]],Variables[Index],0))</f>
        <v>O2 concentration</v>
      </c>
      <c r="G6904" s="134">
        <f>Systematic[[#This Row],[Sample]]*1000000+Systematic[[#This Row],[SubSample]]*10000+Systematic[[#This Row],[VariableIndex]]</f>
        <v>18030001</v>
      </c>
      <c r="H6904" s="134">
        <f>Systematic[[#This Row],[SampleVariableLabel]]+100*Systematic[[#This Row],[State]]</f>
        <v>18030601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18</v>
      </c>
      <c r="B6905" s="1">
        <f t="shared" si="325"/>
        <v>3</v>
      </c>
      <c r="C6905" s="1">
        <f>IF(Systematic[[#This Row],[VariableIndex]]&gt;1,C6904,IF(C6904+1=StepsPerSubsample,0,C6904+1))</f>
        <v>6</v>
      </c>
      <c r="D6905" s="1">
        <f t="shared" si="323"/>
        <v>2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O2 flux per volume</v>
      </c>
      <c r="G6905" s="134">
        <f>Systematic[[#This Row],[Sample]]*1000000+Systematic[[#This Row],[SubSample]]*10000+Systematic[[#This Row],[VariableIndex]]</f>
        <v>18030002</v>
      </c>
      <c r="H6905" s="134">
        <f>Systematic[[#This Row],[SampleVariableLabel]]+100*Systematic[[#This Row],[State]]</f>
        <v>18030602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18</v>
      </c>
      <c r="B6906" s="1">
        <f t="shared" si="325"/>
        <v>3</v>
      </c>
      <c r="C6906" s="1">
        <f>IF(Systematic[[#This Row],[VariableIndex]]&gt;1,C6905,IF(C6905+1=StepsPerSubsample,0,C6905+1))</f>
        <v>6</v>
      </c>
      <c r="D6906" s="1">
        <f t="shared" si="323"/>
        <v>3</v>
      </c>
      <c r="E6906" s="1" t="str">
        <f>INDEX(Protocol[Mark],MATCH(C6906,Protocol[Step],0))</f>
        <v>7Rot</v>
      </c>
      <c r="F6906" s="151" t="str">
        <f>INDEX(Variables[Variable],MATCH(Systematic[[#This Row],[VariableIndex]],Variables[Index],0))</f>
        <v>Specific flux</v>
      </c>
      <c r="G6906" s="134">
        <f>Systematic[[#This Row],[Sample]]*1000000+Systematic[[#This Row],[SubSample]]*10000+Systematic[[#This Row],[VariableIndex]]</f>
        <v>18030003</v>
      </c>
      <c r="H6906" s="134">
        <f>Systematic[[#This Row],[SampleVariableLabel]]+100*Systematic[[#This Row],[State]]</f>
        <v>18030603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18</v>
      </c>
      <c r="B6907" s="1">
        <f t="shared" si="325"/>
        <v>3</v>
      </c>
      <c r="C6907" s="1">
        <f>IF(Systematic[[#This Row],[VariableIndex]]&gt;1,C6906,IF(C6906+1=StepsPerSubsample,0,C6906+1))</f>
        <v>6</v>
      </c>
      <c r="D6907" s="1">
        <f t="shared" si="323"/>
        <v>4</v>
      </c>
      <c r="E6907" s="1" t="str">
        <f>INDEX(Protocol[Mark],MATCH(C6907,Protocol[Step],0))</f>
        <v>7Rot</v>
      </c>
      <c r="F6907" s="151" t="str">
        <f>INDEX(Variables[Variable],MATCH(Systematic[[#This Row],[VariableIndex]],Variables[Index],0))</f>
        <v>Flux control ratio</v>
      </c>
      <c r="G6907" s="134">
        <f>Systematic[[#This Row],[Sample]]*1000000+Systematic[[#This Row],[SubSample]]*10000+Systematic[[#This Row],[VariableIndex]]</f>
        <v>18030004</v>
      </c>
      <c r="H6907" s="134">
        <f>Systematic[[#This Row],[SampleVariableLabel]]+100*Systematic[[#This Row],[State]]</f>
        <v>18030604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18</v>
      </c>
      <c r="B6908" s="1">
        <f t="shared" si="325"/>
        <v>3</v>
      </c>
      <c r="C6908" s="1">
        <f>IF(Systematic[[#This Row],[VariableIndex]]&gt;1,C6907,IF(C6907+1=StepsPerSubsample,0,C6907+1))</f>
        <v>6</v>
      </c>
      <c r="D6908" s="1">
        <f t="shared" si="323"/>
        <v>5</v>
      </c>
      <c r="E6908" s="1" t="str">
        <f>INDEX(Protocol[Mark],MATCH(C6908,Protocol[Step],0))</f>
        <v>7Rot</v>
      </c>
      <c r="F6908" s="151" t="str">
        <f>INDEX(Variables[Variable],MATCH(Systematic[[#This Row],[VariableIndex]],Variables[Index],0))</f>
        <v>Specific flux (mt)</v>
      </c>
      <c r="G6908" s="134">
        <f>Systematic[[#This Row],[Sample]]*1000000+Systematic[[#This Row],[SubSample]]*10000+Systematic[[#This Row],[VariableIndex]]</f>
        <v>18030005</v>
      </c>
      <c r="H6908" s="134">
        <f>Systematic[[#This Row],[SampleVariableLabel]]+100*Systematic[[#This Row],[State]]</f>
        <v>18030605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18</v>
      </c>
      <c r="B6909" s="1">
        <f t="shared" si="325"/>
        <v>3</v>
      </c>
      <c r="C6909" s="1">
        <f>IF(Systematic[[#This Row],[VariableIndex]]&gt;1,C6908,IF(C6908+1=StepsPerSubsample,0,C6908+1))</f>
        <v>6</v>
      </c>
      <c r="D6909" s="1">
        <f t="shared" si="323"/>
        <v>6</v>
      </c>
      <c r="E6909" s="1" t="str">
        <f>INDEX(Protocol[Mark],MATCH(C6909,Protocol[Step],0))</f>
        <v>7Rot</v>
      </c>
      <c r="F6909" s="151" t="str">
        <f>INDEX(Variables[Variable],MATCH(Systematic[[#This Row],[VariableIndex]],Variables[Index],0))</f>
        <v>FCR (mt: ROX-corr.)</v>
      </c>
      <c r="G6909" s="134">
        <f>Systematic[[#This Row],[Sample]]*1000000+Systematic[[#This Row],[SubSample]]*10000+Systematic[[#This Row],[VariableIndex]]</f>
        <v>18030006</v>
      </c>
      <c r="H6909" s="134">
        <f>Systematic[[#This Row],[SampleVariableLabel]]+100*Systematic[[#This Row],[State]]</f>
        <v>18030606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18</v>
      </c>
      <c r="B6910" s="1">
        <f t="shared" si="325"/>
        <v>3</v>
      </c>
      <c r="C6910" s="1">
        <f>IF(Systematic[[#This Row],[VariableIndex]]&gt;1,C6909,IF(C6909+1=StepsPerSubsample,0,C6909+1))</f>
        <v>6</v>
      </c>
      <c r="D6910" s="1">
        <f t="shared" si="323"/>
        <v>7</v>
      </c>
      <c r="E6910" s="1" t="str">
        <f>INDEX(Protocol[Mark],MATCH(C6910,Protocol[Step],0))</f>
        <v>7Rot</v>
      </c>
      <c r="F6910" s="151" t="str">
        <f>INDEX(Variables[Variable],MATCH(Systematic[[#This Row],[VariableIndex]],Variables[Index],0))</f>
        <v>FCR (mt: ROX-corr.)</v>
      </c>
      <c r="G6910" s="134">
        <f>Systematic[[#This Row],[Sample]]*1000000+Systematic[[#This Row],[SubSample]]*10000+Systematic[[#This Row],[VariableIndex]]</f>
        <v>18030007</v>
      </c>
      <c r="H6910" s="134">
        <f>Systematic[[#This Row],[SampleVariableLabel]]+100*Systematic[[#This Row],[State]]</f>
        <v>18030607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18</v>
      </c>
      <c r="B6911" s="1">
        <f t="shared" si="325"/>
        <v>3</v>
      </c>
      <c r="C6911" s="1">
        <f>IF(Systematic[[#This Row],[VariableIndex]]&gt;1,C6910,IF(C6910+1=StepsPerSubsample,0,C6910+1))</f>
        <v>7</v>
      </c>
      <c r="D6911" s="1">
        <f t="shared" si="323"/>
        <v>1</v>
      </c>
      <c r="E6911" s="1" t="str">
        <f>INDEX(Protocol[Mark],MATCH(C6911,Protocol[Step],0))</f>
        <v>8S</v>
      </c>
      <c r="F6911" s="151" t="str">
        <f>INDEX(Variables[Variable],MATCH(Systematic[[#This Row],[VariableIndex]],Variables[Index],0))</f>
        <v>O2 concentration</v>
      </c>
      <c r="G6911" s="134">
        <f>Systematic[[#This Row],[Sample]]*1000000+Systematic[[#This Row],[SubSample]]*10000+Systematic[[#This Row],[VariableIndex]]</f>
        <v>18030001</v>
      </c>
      <c r="H6911" s="134">
        <f>Systematic[[#This Row],[SampleVariableLabel]]+100*Systematic[[#This Row],[State]]</f>
        <v>18030701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18</v>
      </c>
      <c r="B6912" s="1">
        <f t="shared" si="325"/>
        <v>3</v>
      </c>
      <c r="C6912" s="1">
        <f>IF(Systematic[[#This Row],[VariableIndex]]&gt;1,C6911,IF(C6911+1=StepsPerSubsample,0,C6911+1))</f>
        <v>7</v>
      </c>
      <c r="D6912" s="1">
        <f t="shared" si="323"/>
        <v>2</v>
      </c>
      <c r="E6912" s="1" t="str">
        <f>INDEX(Protocol[Mark],MATCH(C6912,Protocol[Step],0))</f>
        <v>8S</v>
      </c>
      <c r="F6912" s="151" t="str">
        <f>INDEX(Variables[Variable],MATCH(Systematic[[#This Row],[VariableIndex]],Variables[Index],0))</f>
        <v>O2 flux per volume</v>
      </c>
      <c r="G6912" s="134">
        <f>Systematic[[#This Row],[Sample]]*1000000+Systematic[[#This Row],[SubSample]]*10000+Systematic[[#This Row],[VariableIndex]]</f>
        <v>18030002</v>
      </c>
      <c r="H6912" s="134">
        <f>Systematic[[#This Row],[SampleVariableLabel]]+100*Systematic[[#This Row],[State]]</f>
        <v>18030702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18</v>
      </c>
      <c r="B6913" s="1">
        <f t="shared" si="325"/>
        <v>3</v>
      </c>
      <c r="C6913" s="1">
        <f>IF(Systematic[[#This Row],[VariableIndex]]&gt;1,C6912,IF(C6912+1=StepsPerSubsample,0,C6912+1))</f>
        <v>7</v>
      </c>
      <c r="D6913" s="1">
        <f t="shared" si="323"/>
        <v>3</v>
      </c>
      <c r="E6913" s="1" t="str">
        <f>INDEX(Protocol[Mark],MATCH(C6913,Protocol[Step],0))</f>
        <v>8S</v>
      </c>
      <c r="F6913" s="151" t="str">
        <f>INDEX(Variables[Variable],MATCH(Systematic[[#This Row],[VariableIndex]],Variables[Index],0))</f>
        <v>Specific flux</v>
      </c>
      <c r="G6913" s="134">
        <f>Systematic[[#This Row],[Sample]]*1000000+Systematic[[#This Row],[SubSample]]*10000+Systematic[[#This Row],[VariableIndex]]</f>
        <v>18030003</v>
      </c>
      <c r="H6913" s="134">
        <f>Systematic[[#This Row],[SampleVariableLabel]]+100*Systematic[[#This Row],[State]]</f>
        <v>18030703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18</v>
      </c>
      <c r="B6914" s="1">
        <f t="shared" si="325"/>
        <v>3</v>
      </c>
      <c r="C6914" s="1">
        <f>IF(Systematic[[#This Row],[VariableIndex]]&gt;1,C6913,IF(C6913+1=StepsPerSubsample,0,C6913+1))</f>
        <v>7</v>
      </c>
      <c r="D6914" s="1">
        <f t="shared" si="323"/>
        <v>4</v>
      </c>
      <c r="E6914" s="1" t="str">
        <f>INDEX(Protocol[Mark],MATCH(C6914,Protocol[Step],0))</f>
        <v>8S</v>
      </c>
      <c r="F6914" s="151" t="str">
        <f>INDEX(Variables[Variable],MATCH(Systematic[[#This Row],[VariableIndex]],Variables[Index],0))</f>
        <v>Flux control ratio</v>
      </c>
      <c r="G6914" s="134">
        <f>Systematic[[#This Row],[Sample]]*1000000+Systematic[[#This Row],[SubSample]]*10000+Systematic[[#This Row],[VariableIndex]]</f>
        <v>18030004</v>
      </c>
      <c r="H6914" s="134">
        <f>Systematic[[#This Row],[SampleVariableLabel]]+100*Systematic[[#This Row],[State]]</f>
        <v>18030704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18</v>
      </c>
      <c r="B6915" s="1">
        <f t="shared" si="325"/>
        <v>3</v>
      </c>
      <c r="C6915" s="1">
        <f>IF(Systematic[[#This Row],[VariableIndex]]&gt;1,C6914,IF(C6914+1=StepsPerSubsample,0,C6914+1))</f>
        <v>7</v>
      </c>
      <c r="D6915" s="1">
        <f t="shared" ref="D6915:D6978" si="326">IF(D6914=nVariables,1,D6914+1)</f>
        <v>5</v>
      </c>
      <c r="E6915" s="1" t="str">
        <f>INDEX(Protocol[Mark],MATCH(C6915,Protocol[Step],0))</f>
        <v>8S</v>
      </c>
      <c r="F6915" s="151" t="str">
        <f>INDEX(Variables[Variable],MATCH(Systematic[[#This Row],[VariableIndex]],Variables[Index],0))</f>
        <v>Specific flux (mt)</v>
      </c>
      <c r="G6915" s="134">
        <f>Systematic[[#This Row],[Sample]]*1000000+Systematic[[#This Row],[SubSample]]*10000+Systematic[[#This Row],[VariableIndex]]</f>
        <v>18030005</v>
      </c>
      <c r="H6915" s="134">
        <f>Systematic[[#This Row],[SampleVariableLabel]]+100*Systematic[[#This Row],[State]]</f>
        <v>18030705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18</v>
      </c>
      <c r="B6916" s="1">
        <f t="shared" si="325"/>
        <v>3</v>
      </c>
      <c r="C6916" s="1">
        <f>IF(Systematic[[#This Row],[VariableIndex]]&gt;1,C6915,IF(C6915+1=StepsPerSubsample,0,C6915+1))</f>
        <v>7</v>
      </c>
      <c r="D6916" s="1">
        <f t="shared" si="326"/>
        <v>6</v>
      </c>
      <c r="E6916" s="1" t="str">
        <f>INDEX(Protocol[Mark],MATCH(C6916,Protocol[Step],0))</f>
        <v>8S</v>
      </c>
      <c r="F6916" s="151" t="str">
        <f>INDEX(Variables[Variable],MATCH(Systematic[[#This Row],[VariableIndex]],Variables[Index],0))</f>
        <v>FCR (mt: ROX-corr.)</v>
      </c>
      <c r="G6916" s="134">
        <f>Systematic[[#This Row],[Sample]]*1000000+Systematic[[#This Row],[SubSample]]*10000+Systematic[[#This Row],[VariableIndex]]</f>
        <v>18030006</v>
      </c>
      <c r="H6916" s="134">
        <f>Systematic[[#This Row],[SampleVariableLabel]]+100*Systematic[[#This Row],[State]]</f>
        <v>18030706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18</v>
      </c>
      <c r="B6917" s="1">
        <f t="shared" si="325"/>
        <v>3</v>
      </c>
      <c r="C6917" s="1">
        <f>IF(Systematic[[#This Row],[VariableIndex]]&gt;1,C6916,IF(C6916+1=StepsPerSubsample,0,C6916+1))</f>
        <v>7</v>
      </c>
      <c r="D6917" s="1">
        <f t="shared" si="326"/>
        <v>7</v>
      </c>
      <c r="E6917" s="1" t="str">
        <f>INDEX(Protocol[Mark],MATCH(C6917,Protocol[Step],0))</f>
        <v>8S</v>
      </c>
      <c r="F6917" s="151" t="str">
        <f>INDEX(Variables[Variable],MATCH(Systematic[[#This Row],[VariableIndex]],Variables[Index],0))</f>
        <v>FCR (mt: ROX-corr.)</v>
      </c>
      <c r="G6917" s="134">
        <f>Systematic[[#This Row],[Sample]]*1000000+Systematic[[#This Row],[SubSample]]*10000+Systematic[[#This Row],[VariableIndex]]</f>
        <v>18030007</v>
      </c>
      <c r="H6917" s="134">
        <f>Systematic[[#This Row],[SampleVariableLabel]]+100*Systematic[[#This Row],[State]]</f>
        <v>18030707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18</v>
      </c>
      <c r="B6918" s="1">
        <f t="shared" si="325"/>
        <v>3</v>
      </c>
      <c r="C6918" s="1">
        <f>IF(Systematic[[#This Row],[VariableIndex]]&gt;1,C6917,IF(C6917+1=StepsPerSubsample,0,C6917+1))</f>
        <v>8</v>
      </c>
      <c r="D6918" s="1">
        <f t="shared" si="326"/>
        <v>1</v>
      </c>
      <c r="E6918" s="1" t="str">
        <f>INDEX(Protocol[Mark],MATCH(C6918,Protocol[Step],0))</f>
        <v>9Dig</v>
      </c>
      <c r="F6918" s="151" t="str">
        <f>INDEX(Variables[Variable],MATCH(Systematic[[#This Row],[VariableIndex]],Variables[Index],0))</f>
        <v>O2 concentration</v>
      </c>
      <c r="G6918" s="134">
        <f>Systematic[[#This Row],[Sample]]*1000000+Systematic[[#This Row],[SubSample]]*10000+Systematic[[#This Row],[VariableIndex]]</f>
        <v>18030001</v>
      </c>
      <c r="H6918" s="134">
        <f>Systematic[[#This Row],[SampleVariableLabel]]+100*Systematic[[#This Row],[State]]</f>
        <v>18030801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18</v>
      </c>
      <c r="B6919" s="1">
        <f t="shared" si="325"/>
        <v>3</v>
      </c>
      <c r="C6919" s="1">
        <f>IF(Systematic[[#This Row],[VariableIndex]]&gt;1,C6918,IF(C6918+1=StepsPerSubsample,0,C6918+1))</f>
        <v>8</v>
      </c>
      <c r="D6919" s="1">
        <f t="shared" si="326"/>
        <v>2</v>
      </c>
      <c r="E6919" s="1" t="str">
        <f>INDEX(Protocol[Mark],MATCH(C6919,Protocol[Step],0))</f>
        <v>9Dig</v>
      </c>
      <c r="F6919" s="151" t="str">
        <f>INDEX(Variables[Variable],MATCH(Systematic[[#This Row],[VariableIndex]],Variables[Index],0))</f>
        <v>O2 flux per volume</v>
      </c>
      <c r="G6919" s="134">
        <f>Systematic[[#This Row],[Sample]]*1000000+Systematic[[#This Row],[SubSample]]*10000+Systematic[[#This Row],[VariableIndex]]</f>
        <v>18030002</v>
      </c>
      <c r="H6919" s="134">
        <f>Systematic[[#This Row],[SampleVariableLabel]]+100*Systematic[[#This Row],[State]]</f>
        <v>18030802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18</v>
      </c>
      <c r="B6920" s="1">
        <f t="shared" si="325"/>
        <v>3</v>
      </c>
      <c r="C6920" s="1">
        <f>IF(Systematic[[#This Row],[VariableIndex]]&gt;1,C6919,IF(C6919+1=StepsPerSubsample,0,C6919+1))</f>
        <v>8</v>
      </c>
      <c r="D6920" s="1">
        <f t="shared" si="326"/>
        <v>3</v>
      </c>
      <c r="E6920" s="1" t="str">
        <f>INDEX(Protocol[Mark],MATCH(C6920,Protocol[Step],0))</f>
        <v>9Dig</v>
      </c>
      <c r="F6920" s="151" t="str">
        <f>INDEX(Variables[Variable],MATCH(Systematic[[#This Row],[VariableIndex]],Variables[Index],0))</f>
        <v>Specific flux</v>
      </c>
      <c r="G6920" s="134">
        <f>Systematic[[#This Row],[Sample]]*1000000+Systematic[[#This Row],[SubSample]]*10000+Systematic[[#This Row],[VariableIndex]]</f>
        <v>18030003</v>
      </c>
      <c r="H6920" s="134">
        <f>Systematic[[#This Row],[SampleVariableLabel]]+100*Systematic[[#This Row],[State]]</f>
        <v>18030803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18</v>
      </c>
      <c r="B6921" s="1">
        <f t="shared" si="325"/>
        <v>3</v>
      </c>
      <c r="C6921" s="1">
        <f>IF(Systematic[[#This Row],[VariableIndex]]&gt;1,C6920,IF(C6920+1=StepsPerSubsample,0,C6920+1))</f>
        <v>8</v>
      </c>
      <c r="D6921" s="1">
        <f t="shared" si="326"/>
        <v>4</v>
      </c>
      <c r="E6921" s="1" t="str">
        <f>INDEX(Protocol[Mark],MATCH(C6921,Protocol[Step],0))</f>
        <v>9Dig</v>
      </c>
      <c r="F6921" s="151" t="str">
        <f>INDEX(Variables[Variable],MATCH(Systematic[[#This Row],[VariableIndex]],Variables[Index],0))</f>
        <v>Flux control ratio</v>
      </c>
      <c r="G6921" s="134">
        <f>Systematic[[#This Row],[Sample]]*1000000+Systematic[[#This Row],[SubSample]]*10000+Systematic[[#This Row],[VariableIndex]]</f>
        <v>18030004</v>
      </c>
      <c r="H6921" s="134">
        <f>Systematic[[#This Row],[SampleVariableLabel]]+100*Systematic[[#This Row],[State]]</f>
        <v>18030804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18</v>
      </c>
      <c r="B6922" s="1">
        <f t="shared" si="325"/>
        <v>3</v>
      </c>
      <c r="C6922" s="1">
        <f>IF(Systematic[[#This Row],[VariableIndex]]&gt;1,C6921,IF(C6921+1=StepsPerSubsample,0,C6921+1))</f>
        <v>8</v>
      </c>
      <c r="D6922" s="1">
        <f t="shared" si="326"/>
        <v>5</v>
      </c>
      <c r="E6922" s="1" t="str">
        <f>INDEX(Protocol[Mark],MATCH(C6922,Protocol[Step],0))</f>
        <v>9Dig</v>
      </c>
      <c r="F6922" s="151" t="str">
        <f>INDEX(Variables[Variable],MATCH(Systematic[[#This Row],[VariableIndex]],Variables[Index],0))</f>
        <v>Specific flux (mt)</v>
      </c>
      <c r="G6922" s="134">
        <f>Systematic[[#This Row],[Sample]]*1000000+Systematic[[#This Row],[SubSample]]*10000+Systematic[[#This Row],[VariableIndex]]</f>
        <v>18030005</v>
      </c>
      <c r="H6922" s="134">
        <f>Systematic[[#This Row],[SampleVariableLabel]]+100*Systematic[[#This Row],[State]]</f>
        <v>18030805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18</v>
      </c>
      <c r="B6923" s="1">
        <f t="shared" si="325"/>
        <v>3</v>
      </c>
      <c r="C6923" s="1">
        <f>IF(Systematic[[#This Row],[VariableIndex]]&gt;1,C6922,IF(C6922+1=StepsPerSubsample,0,C6922+1))</f>
        <v>8</v>
      </c>
      <c r="D6923" s="1">
        <f t="shared" si="326"/>
        <v>6</v>
      </c>
      <c r="E6923" s="1" t="str">
        <f>INDEX(Protocol[Mark],MATCH(C6923,Protocol[Step],0))</f>
        <v>9Dig</v>
      </c>
      <c r="F6923" s="151" t="str">
        <f>INDEX(Variables[Variable],MATCH(Systematic[[#This Row],[VariableIndex]],Variables[Index],0))</f>
        <v>FCR (mt: ROX-corr.)</v>
      </c>
      <c r="G6923" s="134">
        <f>Systematic[[#This Row],[Sample]]*1000000+Systematic[[#This Row],[SubSample]]*10000+Systematic[[#This Row],[VariableIndex]]</f>
        <v>18030006</v>
      </c>
      <c r="H6923" s="134">
        <f>Systematic[[#This Row],[SampleVariableLabel]]+100*Systematic[[#This Row],[State]]</f>
        <v>18030806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18</v>
      </c>
      <c r="B6924" s="1">
        <f t="shared" si="325"/>
        <v>3</v>
      </c>
      <c r="C6924" s="1">
        <f>IF(Systematic[[#This Row],[VariableIndex]]&gt;1,C6923,IF(C6923+1=StepsPerSubsample,0,C6923+1))</f>
        <v>8</v>
      </c>
      <c r="D6924" s="1">
        <f t="shared" si="326"/>
        <v>7</v>
      </c>
      <c r="E6924" s="1" t="str">
        <f>INDEX(Protocol[Mark],MATCH(C6924,Protocol[Step],0))</f>
        <v>9Dig</v>
      </c>
      <c r="F6924" s="151" t="str">
        <f>INDEX(Variables[Variable],MATCH(Systematic[[#This Row],[VariableIndex]],Variables[Index],0))</f>
        <v>FCR (mt: ROX-corr.)</v>
      </c>
      <c r="G6924" s="134">
        <f>Systematic[[#This Row],[Sample]]*1000000+Systematic[[#This Row],[SubSample]]*10000+Systematic[[#This Row],[VariableIndex]]</f>
        <v>18030007</v>
      </c>
      <c r="H6924" s="134">
        <f>Systematic[[#This Row],[SampleVariableLabel]]+100*Systematic[[#This Row],[State]]</f>
        <v>18030807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18</v>
      </c>
      <c r="B6925" s="1">
        <f t="shared" si="325"/>
        <v>3</v>
      </c>
      <c r="C6925" s="1">
        <f>IF(Systematic[[#This Row],[VariableIndex]]&gt;1,C6924,IF(C6924+1=StepsPerSubsample,0,C6924+1))</f>
        <v>9</v>
      </c>
      <c r="D6925" s="1">
        <f t="shared" si="326"/>
        <v>1</v>
      </c>
      <c r="E6925" s="1" t="str">
        <f>INDEX(Protocol[Mark],MATCH(C6925,Protocol[Step],0))</f>
        <v>9U</v>
      </c>
      <c r="F6925" s="151" t="str">
        <f>INDEX(Variables[Variable],MATCH(Systematic[[#This Row],[VariableIndex]],Variables[Index],0))</f>
        <v>O2 concentration</v>
      </c>
      <c r="G6925" s="134">
        <f>Systematic[[#This Row],[Sample]]*1000000+Systematic[[#This Row],[SubSample]]*10000+Systematic[[#This Row],[VariableIndex]]</f>
        <v>18030001</v>
      </c>
      <c r="H6925" s="134">
        <f>Systematic[[#This Row],[SampleVariableLabel]]+100*Systematic[[#This Row],[State]]</f>
        <v>18030901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18</v>
      </c>
      <c r="B6926" s="1">
        <f t="shared" si="325"/>
        <v>3</v>
      </c>
      <c r="C6926" s="1">
        <f>IF(Systematic[[#This Row],[VariableIndex]]&gt;1,C6925,IF(C6925+1=StepsPerSubsample,0,C6925+1))</f>
        <v>9</v>
      </c>
      <c r="D6926" s="1">
        <f t="shared" si="326"/>
        <v>2</v>
      </c>
      <c r="E6926" s="1" t="str">
        <f>INDEX(Protocol[Mark],MATCH(C6926,Protocol[Step],0))</f>
        <v>9U</v>
      </c>
      <c r="F6926" s="151" t="str">
        <f>INDEX(Variables[Variable],MATCH(Systematic[[#This Row],[VariableIndex]],Variables[Index],0))</f>
        <v>O2 flux per volume</v>
      </c>
      <c r="G6926" s="134">
        <f>Systematic[[#This Row],[Sample]]*1000000+Systematic[[#This Row],[SubSample]]*10000+Systematic[[#This Row],[VariableIndex]]</f>
        <v>18030002</v>
      </c>
      <c r="H6926" s="134">
        <f>Systematic[[#This Row],[SampleVariableLabel]]+100*Systematic[[#This Row],[State]]</f>
        <v>18030902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18</v>
      </c>
      <c r="B6927" s="1">
        <f t="shared" si="325"/>
        <v>3</v>
      </c>
      <c r="C6927" s="1">
        <f>IF(Systematic[[#This Row],[VariableIndex]]&gt;1,C6926,IF(C6926+1=StepsPerSubsample,0,C6926+1))</f>
        <v>9</v>
      </c>
      <c r="D6927" s="1">
        <f t="shared" si="326"/>
        <v>3</v>
      </c>
      <c r="E6927" s="1" t="str">
        <f>INDEX(Protocol[Mark],MATCH(C6927,Protocol[Step],0))</f>
        <v>9U</v>
      </c>
      <c r="F6927" s="151" t="str">
        <f>INDEX(Variables[Variable],MATCH(Systematic[[#This Row],[VariableIndex]],Variables[Index],0))</f>
        <v>Specific flux</v>
      </c>
      <c r="G6927" s="134">
        <f>Systematic[[#This Row],[Sample]]*1000000+Systematic[[#This Row],[SubSample]]*10000+Systematic[[#This Row],[VariableIndex]]</f>
        <v>18030003</v>
      </c>
      <c r="H6927" s="134">
        <f>Systematic[[#This Row],[SampleVariableLabel]]+100*Systematic[[#This Row],[State]]</f>
        <v>18030903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18</v>
      </c>
      <c r="B6928" s="1">
        <f t="shared" si="325"/>
        <v>3</v>
      </c>
      <c r="C6928" s="1">
        <f>IF(Systematic[[#This Row],[VariableIndex]]&gt;1,C6927,IF(C6927+1=StepsPerSubsample,0,C6927+1))</f>
        <v>9</v>
      </c>
      <c r="D6928" s="1">
        <f t="shared" si="326"/>
        <v>4</v>
      </c>
      <c r="E6928" s="1" t="str">
        <f>INDEX(Protocol[Mark],MATCH(C6928,Protocol[Step],0))</f>
        <v>9U</v>
      </c>
      <c r="F6928" s="151" t="str">
        <f>INDEX(Variables[Variable],MATCH(Systematic[[#This Row],[VariableIndex]],Variables[Index],0))</f>
        <v>Flux control ratio</v>
      </c>
      <c r="G6928" s="134">
        <f>Systematic[[#This Row],[Sample]]*1000000+Systematic[[#This Row],[SubSample]]*10000+Systematic[[#This Row],[VariableIndex]]</f>
        <v>18030004</v>
      </c>
      <c r="H6928" s="134">
        <f>Systematic[[#This Row],[SampleVariableLabel]]+100*Systematic[[#This Row],[State]]</f>
        <v>18030904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18</v>
      </c>
      <c r="B6929" s="1">
        <f t="shared" si="325"/>
        <v>3</v>
      </c>
      <c r="C6929" s="1">
        <f>IF(Systematic[[#This Row],[VariableIndex]]&gt;1,C6928,IF(C6928+1=StepsPerSubsample,0,C6928+1))</f>
        <v>9</v>
      </c>
      <c r="D6929" s="1">
        <f t="shared" si="326"/>
        <v>5</v>
      </c>
      <c r="E6929" s="1" t="str">
        <f>INDEX(Protocol[Mark],MATCH(C6929,Protocol[Step],0))</f>
        <v>9U</v>
      </c>
      <c r="F6929" s="151" t="str">
        <f>INDEX(Variables[Variable],MATCH(Systematic[[#This Row],[VariableIndex]],Variables[Index],0))</f>
        <v>Specific flux (mt)</v>
      </c>
      <c r="G6929" s="134">
        <f>Systematic[[#This Row],[Sample]]*1000000+Systematic[[#This Row],[SubSample]]*10000+Systematic[[#This Row],[VariableIndex]]</f>
        <v>18030005</v>
      </c>
      <c r="H6929" s="134">
        <f>Systematic[[#This Row],[SampleVariableLabel]]+100*Systematic[[#This Row],[State]]</f>
        <v>18030905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18</v>
      </c>
      <c r="B6930" s="1">
        <f t="shared" si="325"/>
        <v>3</v>
      </c>
      <c r="C6930" s="1">
        <f>IF(Systematic[[#This Row],[VariableIndex]]&gt;1,C6929,IF(C6929+1=StepsPerSubsample,0,C6929+1))</f>
        <v>9</v>
      </c>
      <c r="D6930" s="1">
        <f t="shared" si="326"/>
        <v>6</v>
      </c>
      <c r="E6930" s="1" t="str">
        <f>INDEX(Protocol[Mark],MATCH(C6930,Protocol[Step],0))</f>
        <v>9U</v>
      </c>
      <c r="F6930" s="151" t="str">
        <f>INDEX(Variables[Variable],MATCH(Systematic[[#This Row],[VariableIndex]],Variables[Index],0))</f>
        <v>FCR (mt: ROX-corr.)</v>
      </c>
      <c r="G6930" s="134">
        <f>Systematic[[#This Row],[Sample]]*1000000+Systematic[[#This Row],[SubSample]]*10000+Systematic[[#This Row],[VariableIndex]]</f>
        <v>18030006</v>
      </c>
      <c r="H6930" s="134">
        <f>Systematic[[#This Row],[SampleVariableLabel]]+100*Systematic[[#This Row],[State]]</f>
        <v>18030906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18</v>
      </c>
      <c r="B6931" s="1">
        <f t="shared" si="325"/>
        <v>3</v>
      </c>
      <c r="C6931" s="1">
        <f>IF(Systematic[[#This Row],[VariableIndex]]&gt;1,C6930,IF(C6930+1=StepsPerSubsample,0,C6930+1))</f>
        <v>9</v>
      </c>
      <c r="D6931" s="1">
        <f t="shared" si="326"/>
        <v>7</v>
      </c>
      <c r="E6931" s="1" t="str">
        <f>INDEX(Protocol[Mark],MATCH(C6931,Protocol[Step],0))</f>
        <v>9U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18030007</v>
      </c>
      <c r="H6931" s="134">
        <f>Systematic[[#This Row],[SampleVariableLabel]]+100*Systematic[[#This Row],[State]]</f>
        <v>18030907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18</v>
      </c>
      <c r="B6932" s="1">
        <f t="shared" si="325"/>
        <v>3</v>
      </c>
      <c r="C6932" s="1">
        <f>IF(Systematic[[#This Row],[VariableIndex]]&gt;1,C6931,IF(C6931+1=StepsPerSubsample,0,C6931+1))</f>
        <v>10</v>
      </c>
      <c r="D6932" s="1">
        <f t="shared" si="326"/>
        <v>1</v>
      </c>
      <c r="E6932" s="1" t="str">
        <f>INDEX(Protocol[Mark],MATCH(C6932,Protocol[Step],0))</f>
        <v>9c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18030001</v>
      </c>
      <c r="H6932" s="134">
        <f>Systematic[[#This Row],[SampleVariableLabel]]+100*Systematic[[#This Row],[State]]</f>
        <v>18031001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18</v>
      </c>
      <c r="B6933" s="1">
        <f t="shared" si="325"/>
        <v>3</v>
      </c>
      <c r="C6933" s="1">
        <f>IF(Systematic[[#This Row],[VariableIndex]]&gt;1,C6932,IF(C6932+1=StepsPerSubsample,0,C6932+1))</f>
        <v>10</v>
      </c>
      <c r="D6933" s="1">
        <f t="shared" si="326"/>
        <v>2</v>
      </c>
      <c r="E6933" s="1" t="str">
        <f>INDEX(Protocol[Mark],MATCH(C6933,Protocol[Step],0))</f>
        <v>9c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18030002</v>
      </c>
      <c r="H6933" s="134">
        <f>Systematic[[#This Row],[SampleVariableLabel]]+100*Systematic[[#This Row],[State]]</f>
        <v>18031002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18</v>
      </c>
      <c r="B6934" s="1">
        <f t="shared" si="325"/>
        <v>3</v>
      </c>
      <c r="C6934" s="1">
        <f>IF(Systematic[[#This Row],[VariableIndex]]&gt;1,C6933,IF(C6933+1=StepsPerSubsample,0,C6933+1))</f>
        <v>10</v>
      </c>
      <c r="D6934" s="1">
        <f t="shared" si="326"/>
        <v>3</v>
      </c>
      <c r="E6934" s="1" t="str">
        <f>INDEX(Protocol[Mark],MATCH(C6934,Protocol[Step],0))</f>
        <v>9c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18030003</v>
      </c>
      <c r="H6934" s="134">
        <f>Systematic[[#This Row],[SampleVariableLabel]]+100*Systematic[[#This Row],[State]]</f>
        <v>18031003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18</v>
      </c>
      <c r="B6935" s="1">
        <f t="shared" si="325"/>
        <v>3</v>
      </c>
      <c r="C6935" s="1">
        <f>IF(Systematic[[#This Row],[VariableIndex]]&gt;1,C6934,IF(C6934+1=StepsPerSubsample,0,C6934+1))</f>
        <v>10</v>
      </c>
      <c r="D6935" s="1">
        <f t="shared" si="326"/>
        <v>4</v>
      </c>
      <c r="E6935" s="1" t="str">
        <f>INDEX(Protocol[Mark],MATCH(C6935,Protocol[Step],0))</f>
        <v>9c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18030004</v>
      </c>
      <c r="H6935" s="134">
        <f>Systematic[[#This Row],[SampleVariableLabel]]+100*Systematic[[#This Row],[State]]</f>
        <v>18031004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18</v>
      </c>
      <c r="B6936" s="1">
        <f t="shared" si="325"/>
        <v>3</v>
      </c>
      <c r="C6936" s="1">
        <f>IF(Systematic[[#This Row],[VariableIndex]]&gt;1,C6935,IF(C6935+1=StepsPerSubsample,0,C6935+1))</f>
        <v>10</v>
      </c>
      <c r="D6936" s="1">
        <f t="shared" si="326"/>
        <v>5</v>
      </c>
      <c r="E6936" s="1" t="str">
        <f>INDEX(Protocol[Mark],MATCH(C6936,Protocol[Step],0))</f>
        <v>9c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18030005</v>
      </c>
      <c r="H6936" s="134">
        <f>Systematic[[#This Row],[SampleVariableLabel]]+100*Systematic[[#This Row],[State]]</f>
        <v>18031005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18</v>
      </c>
      <c r="B6937" s="1">
        <f t="shared" si="325"/>
        <v>3</v>
      </c>
      <c r="C6937" s="1">
        <f>IF(Systematic[[#This Row],[VariableIndex]]&gt;1,C6936,IF(C6936+1=StepsPerSubsample,0,C6936+1))</f>
        <v>10</v>
      </c>
      <c r="D6937" s="1">
        <f t="shared" si="326"/>
        <v>6</v>
      </c>
      <c r="E6937" s="1" t="str">
        <f>INDEX(Protocol[Mark],MATCH(C6937,Protocol[Step],0))</f>
        <v>9c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18030006</v>
      </c>
      <c r="H6937" s="134">
        <f>Systematic[[#This Row],[SampleVariableLabel]]+100*Systematic[[#This Row],[State]]</f>
        <v>18031006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18</v>
      </c>
      <c r="B6938" s="1">
        <f t="shared" si="325"/>
        <v>3</v>
      </c>
      <c r="C6938" s="1">
        <f>IF(Systematic[[#This Row],[VariableIndex]]&gt;1,C6937,IF(C6937+1=StepsPerSubsample,0,C6937+1))</f>
        <v>10</v>
      </c>
      <c r="D6938" s="1">
        <f t="shared" si="326"/>
        <v>7</v>
      </c>
      <c r="E6938" s="1" t="str">
        <f>INDEX(Protocol[Mark],MATCH(C6938,Protocol[Step],0))</f>
        <v>9c</v>
      </c>
      <c r="F6938" s="151" t="str">
        <f>INDEX(Variables[Variable],MATCH(Systematic[[#This Row],[VariableIndex]],Variables[Index],0))</f>
        <v>FCR (mt: ROX-corr.)</v>
      </c>
      <c r="G6938" s="134">
        <f>Systematic[[#This Row],[Sample]]*1000000+Systematic[[#This Row],[SubSample]]*10000+Systematic[[#This Row],[VariableIndex]]</f>
        <v>18030007</v>
      </c>
      <c r="H6938" s="134">
        <f>Systematic[[#This Row],[SampleVariableLabel]]+100*Systematic[[#This Row],[State]]</f>
        <v>18031007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18</v>
      </c>
      <c r="B6939" s="1">
        <f t="shared" si="325"/>
        <v>3</v>
      </c>
      <c r="C6939" s="1">
        <f>IF(Systematic[[#This Row],[VariableIndex]]&gt;1,C6938,IF(C6938+1=StepsPerSubsample,0,C6938+1))</f>
        <v>11</v>
      </c>
      <c r="D6939" s="1">
        <f t="shared" si="326"/>
        <v>1</v>
      </c>
      <c r="E6939" s="1" t="str">
        <f>INDEX(Protocol[Mark],MATCH(C6939,Protocol[Step],0))</f>
        <v>10Ama</v>
      </c>
      <c r="F6939" s="151" t="str">
        <f>INDEX(Variables[Variable],MATCH(Systematic[[#This Row],[VariableIndex]],Variables[Index],0))</f>
        <v>O2 concentration</v>
      </c>
      <c r="G6939" s="134">
        <f>Systematic[[#This Row],[Sample]]*1000000+Systematic[[#This Row],[SubSample]]*10000+Systematic[[#This Row],[VariableIndex]]</f>
        <v>18030001</v>
      </c>
      <c r="H6939" s="134">
        <f>Systematic[[#This Row],[SampleVariableLabel]]+100*Systematic[[#This Row],[State]]</f>
        <v>18031101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18</v>
      </c>
      <c r="B6940" s="1">
        <f t="shared" si="325"/>
        <v>3</v>
      </c>
      <c r="C6940" s="1">
        <f>IF(Systematic[[#This Row],[VariableIndex]]&gt;1,C6939,IF(C6939+1=StepsPerSubsample,0,C6939+1))</f>
        <v>11</v>
      </c>
      <c r="D6940" s="1">
        <f t="shared" si="326"/>
        <v>2</v>
      </c>
      <c r="E6940" s="1" t="str">
        <f>INDEX(Protocol[Mark],MATCH(C6940,Protocol[Step],0))</f>
        <v>10Ama</v>
      </c>
      <c r="F6940" s="151" t="str">
        <f>INDEX(Variables[Variable],MATCH(Systematic[[#This Row],[VariableIndex]],Variables[Index],0))</f>
        <v>O2 flux per volume</v>
      </c>
      <c r="G6940" s="134">
        <f>Systematic[[#This Row],[Sample]]*1000000+Systematic[[#This Row],[SubSample]]*10000+Systematic[[#This Row],[VariableIndex]]</f>
        <v>18030002</v>
      </c>
      <c r="H6940" s="134">
        <f>Systematic[[#This Row],[SampleVariableLabel]]+100*Systematic[[#This Row],[State]]</f>
        <v>18031102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18</v>
      </c>
      <c r="B6941" s="1">
        <f t="shared" si="325"/>
        <v>3</v>
      </c>
      <c r="C6941" s="1">
        <f>IF(Systematic[[#This Row],[VariableIndex]]&gt;1,C6940,IF(C6940+1=StepsPerSubsample,0,C6940+1))</f>
        <v>11</v>
      </c>
      <c r="D6941" s="1">
        <f t="shared" si="326"/>
        <v>3</v>
      </c>
      <c r="E6941" s="1" t="str">
        <f>INDEX(Protocol[Mark],MATCH(C6941,Protocol[Step],0))</f>
        <v>10Ama</v>
      </c>
      <c r="F6941" s="151" t="str">
        <f>INDEX(Variables[Variable],MATCH(Systematic[[#This Row],[VariableIndex]],Variables[Index],0))</f>
        <v>Specific flux</v>
      </c>
      <c r="G6941" s="134">
        <f>Systematic[[#This Row],[Sample]]*1000000+Systematic[[#This Row],[SubSample]]*10000+Systematic[[#This Row],[VariableIndex]]</f>
        <v>18030003</v>
      </c>
      <c r="H6941" s="134">
        <f>Systematic[[#This Row],[SampleVariableLabel]]+100*Systematic[[#This Row],[State]]</f>
        <v>18031103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18</v>
      </c>
      <c r="B6942" s="1">
        <f t="shared" si="325"/>
        <v>3</v>
      </c>
      <c r="C6942" s="1">
        <f>IF(Systematic[[#This Row],[VariableIndex]]&gt;1,C6941,IF(C6941+1=StepsPerSubsample,0,C6941+1))</f>
        <v>11</v>
      </c>
      <c r="D6942" s="1">
        <f t="shared" si="326"/>
        <v>4</v>
      </c>
      <c r="E6942" s="1" t="str">
        <f>INDEX(Protocol[Mark],MATCH(C6942,Protocol[Step],0))</f>
        <v>10Ama</v>
      </c>
      <c r="F6942" s="151" t="str">
        <f>INDEX(Variables[Variable],MATCH(Systematic[[#This Row],[VariableIndex]],Variables[Index],0))</f>
        <v>Flux control ratio</v>
      </c>
      <c r="G6942" s="134">
        <f>Systematic[[#This Row],[Sample]]*1000000+Systematic[[#This Row],[SubSample]]*10000+Systematic[[#This Row],[VariableIndex]]</f>
        <v>18030004</v>
      </c>
      <c r="H6942" s="134">
        <f>Systematic[[#This Row],[SampleVariableLabel]]+100*Systematic[[#This Row],[State]]</f>
        <v>18031104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18</v>
      </c>
      <c r="B6943" s="1">
        <f t="shared" si="325"/>
        <v>3</v>
      </c>
      <c r="C6943" s="1">
        <f>IF(Systematic[[#This Row],[VariableIndex]]&gt;1,C6942,IF(C6942+1=StepsPerSubsample,0,C6942+1))</f>
        <v>11</v>
      </c>
      <c r="D6943" s="1">
        <f t="shared" si="326"/>
        <v>5</v>
      </c>
      <c r="E6943" s="1" t="str">
        <f>INDEX(Protocol[Mark],MATCH(C6943,Protocol[Step],0))</f>
        <v>10Ama</v>
      </c>
      <c r="F6943" s="151" t="str">
        <f>INDEX(Variables[Variable],MATCH(Systematic[[#This Row],[VariableIndex]],Variables[Index],0))</f>
        <v>Specific flux (mt)</v>
      </c>
      <c r="G6943" s="134">
        <f>Systematic[[#This Row],[Sample]]*1000000+Systematic[[#This Row],[SubSample]]*10000+Systematic[[#This Row],[VariableIndex]]</f>
        <v>18030005</v>
      </c>
      <c r="H6943" s="134">
        <f>Systematic[[#This Row],[SampleVariableLabel]]+100*Systematic[[#This Row],[State]]</f>
        <v>18031105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18</v>
      </c>
      <c r="B6944" s="1">
        <f t="shared" si="325"/>
        <v>3</v>
      </c>
      <c r="C6944" s="1">
        <f>IF(Systematic[[#This Row],[VariableIndex]]&gt;1,C6943,IF(C6943+1=StepsPerSubsample,0,C6943+1))</f>
        <v>11</v>
      </c>
      <c r="D6944" s="1">
        <f t="shared" si="326"/>
        <v>6</v>
      </c>
      <c r="E6944" s="1" t="str">
        <f>INDEX(Protocol[Mark],MATCH(C6944,Protocol[Step],0))</f>
        <v>10Ama</v>
      </c>
      <c r="F6944" s="151" t="str">
        <f>INDEX(Variables[Variable],MATCH(Systematic[[#This Row],[VariableIndex]],Variables[Index],0))</f>
        <v>FCR (mt: ROX-corr.)</v>
      </c>
      <c r="G6944" s="134">
        <f>Systematic[[#This Row],[Sample]]*1000000+Systematic[[#This Row],[SubSample]]*10000+Systematic[[#This Row],[VariableIndex]]</f>
        <v>18030006</v>
      </c>
      <c r="H6944" s="134">
        <f>Systematic[[#This Row],[SampleVariableLabel]]+100*Systematic[[#This Row],[State]]</f>
        <v>18031106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18</v>
      </c>
      <c r="B6945" s="1">
        <f t="shared" si="325"/>
        <v>3</v>
      </c>
      <c r="C6945" s="1">
        <f>IF(Systematic[[#This Row],[VariableIndex]]&gt;1,C6944,IF(C6944+1=StepsPerSubsample,0,C6944+1))</f>
        <v>11</v>
      </c>
      <c r="D6945" s="1">
        <f t="shared" si="326"/>
        <v>7</v>
      </c>
      <c r="E6945" s="1" t="str">
        <f>INDEX(Protocol[Mark],MATCH(C6945,Protocol[Step],0))</f>
        <v>10Ama</v>
      </c>
      <c r="F6945" s="151" t="str">
        <f>INDEX(Variables[Variable],MATCH(Systematic[[#This Row],[VariableIndex]],Variables[Index],0))</f>
        <v>FCR (mt: ROX-corr.)</v>
      </c>
      <c r="G6945" s="134">
        <f>Systematic[[#This Row],[Sample]]*1000000+Systematic[[#This Row],[SubSample]]*10000+Systematic[[#This Row],[VariableIndex]]</f>
        <v>18030007</v>
      </c>
      <c r="H6945" s="134">
        <f>Systematic[[#This Row],[SampleVariableLabel]]+100*Systematic[[#This Row],[State]]</f>
        <v>18031107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18</v>
      </c>
      <c r="B6946" s="1">
        <f t="shared" si="325"/>
        <v>3</v>
      </c>
      <c r="C6946" s="1">
        <f>IF(Systematic[[#This Row],[VariableIndex]]&gt;1,C6945,IF(C6945+1=StepsPerSubsample,0,C6945+1))</f>
        <v>12</v>
      </c>
      <c r="D6946" s="1">
        <f t="shared" si="326"/>
        <v>1</v>
      </c>
      <c r="E6946" s="1" t="str">
        <f>INDEX(Protocol[Mark],MATCH(C6946,Protocol[Step],0))</f>
        <v>11AsTm</v>
      </c>
      <c r="F6946" s="151" t="str">
        <f>INDEX(Variables[Variable],MATCH(Systematic[[#This Row],[VariableIndex]],Variables[Index],0))</f>
        <v>O2 concentration</v>
      </c>
      <c r="G6946" s="134">
        <f>Systematic[[#This Row],[Sample]]*1000000+Systematic[[#This Row],[SubSample]]*10000+Systematic[[#This Row],[VariableIndex]]</f>
        <v>18030001</v>
      </c>
      <c r="H6946" s="134">
        <f>Systematic[[#This Row],[SampleVariableLabel]]+100*Systematic[[#This Row],[State]]</f>
        <v>18031201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18</v>
      </c>
      <c r="B6947" s="1">
        <f t="shared" si="325"/>
        <v>3</v>
      </c>
      <c r="C6947" s="1">
        <f>IF(Systematic[[#This Row],[VariableIndex]]&gt;1,C6946,IF(C6946+1=StepsPerSubsample,0,C6946+1))</f>
        <v>12</v>
      </c>
      <c r="D6947" s="1">
        <f t="shared" si="326"/>
        <v>2</v>
      </c>
      <c r="E6947" s="1" t="str">
        <f>INDEX(Protocol[Mark],MATCH(C6947,Protocol[Step],0))</f>
        <v>11AsTm</v>
      </c>
      <c r="F6947" s="151" t="str">
        <f>INDEX(Variables[Variable],MATCH(Systematic[[#This Row],[VariableIndex]],Variables[Index],0))</f>
        <v>O2 flux per volume</v>
      </c>
      <c r="G6947" s="134">
        <f>Systematic[[#This Row],[Sample]]*1000000+Systematic[[#This Row],[SubSample]]*10000+Systematic[[#This Row],[VariableIndex]]</f>
        <v>18030002</v>
      </c>
      <c r="H6947" s="134">
        <f>Systematic[[#This Row],[SampleVariableLabel]]+100*Systematic[[#This Row],[State]]</f>
        <v>18031202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18</v>
      </c>
      <c r="B6948" s="1">
        <f t="shared" si="325"/>
        <v>3</v>
      </c>
      <c r="C6948" s="1">
        <f>IF(Systematic[[#This Row],[VariableIndex]]&gt;1,C6947,IF(C6947+1=StepsPerSubsample,0,C6947+1))</f>
        <v>12</v>
      </c>
      <c r="D6948" s="1">
        <f t="shared" si="326"/>
        <v>3</v>
      </c>
      <c r="E6948" s="1" t="str">
        <f>INDEX(Protocol[Mark],MATCH(C6948,Protocol[Step],0))</f>
        <v>11AsTm</v>
      </c>
      <c r="F6948" s="151" t="str">
        <f>INDEX(Variables[Variable],MATCH(Systematic[[#This Row],[VariableIndex]],Variables[Index],0))</f>
        <v>Specific flux</v>
      </c>
      <c r="G6948" s="134">
        <f>Systematic[[#This Row],[Sample]]*1000000+Systematic[[#This Row],[SubSample]]*10000+Systematic[[#This Row],[VariableIndex]]</f>
        <v>18030003</v>
      </c>
      <c r="H6948" s="134">
        <f>Systematic[[#This Row],[SampleVariableLabel]]+100*Systematic[[#This Row],[State]]</f>
        <v>18031203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18</v>
      </c>
      <c r="B6949" s="1">
        <f t="shared" si="325"/>
        <v>3</v>
      </c>
      <c r="C6949" s="1">
        <f>IF(Systematic[[#This Row],[VariableIndex]]&gt;1,C6948,IF(C6948+1=StepsPerSubsample,0,C6948+1))</f>
        <v>12</v>
      </c>
      <c r="D6949" s="1">
        <f t="shared" si="326"/>
        <v>4</v>
      </c>
      <c r="E6949" s="1" t="str">
        <f>INDEX(Protocol[Mark],MATCH(C6949,Protocol[Step],0))</f>
        <v>11AsTm</v>
      </c>
      <c r="F6949" s="151" t="str">
        <f>INDEX(Variables[Variable],MATCH(Systematic[[#This Row],[VariableIndex]],Variables[Index],0))</f>
        <v>Flux control ratio</v>
      </c>
      <c r="G6949" s="134">
        <f>Systematic[[#This Row],[Sample]]*1000000+Systematic[[#This Row],[SubSample]]*10000+Systematic[[#This Row],[VariableIndex]]</f>
        <v>18030004</v>
      </c>
      <c r="H6949" s="134">
        <f>Systematic[[#This Row],[SampleVariableLabel]]+100*Systematic[[#This Row],[State]]</f>
        <v>18031204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18</v>
      </c>
      <c r="B6950" s="1">
        <f t="shared" si="325"/>
        <v>3</v>
      </c>
      <c r="C6950" s="1">
        <f>IF(Systematic[[#This Row],[VariableIndex]]&gt;1,C6949,IF(C6949+1=StepsPerSubsample,0,C6949+1))</f>
        <v>12</v>
      </c>
      <c r="D6950" s="1">
        <f t="shared" si="326"/>
        <v>5</v>
      </c>
      <c r="E6950" s="1" t="str">
        <f>INDEX(Protocol[Mark],MATCH(C6950,Protocol[Step],0))</f>
        <v>11AsTm</v>
      </c>
      <c r="F6950" s="151" t="str">
        <f>INDEX(Variables[Variable],MATCH(Systematic[[#This Row],[VariableIndex]],Variables[Index],0))</f>
        <v>Specific flux (mt)</v>
      </c>
      <c r="G6950" s="134">
        <f>Systematic[[#This Row],[Sample]]*1000000+Systematic[[#This Row],[SubSample]]*10000+Systematic[[#This Row],[VariableIndex]]</f>
        <v>18030005</v>
      </c>
      <c r="H6950" s="134">
        <f>Systematic[[#This Row],[SampleVariableLabel]]+100*Systematic[[#This Row],[State]]</f>
        <v>18031205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18</v>
      </c>
      <c r="B6951" s="1">
        <f t="shared" si="325"/>
        <v>3</v>
      </c>
      <c r="C6951" s="1">
        <f>IF(Systematic[[#This Row],[VariableIndex]]&gt;1,C6950,IF(C6950+1=StepsPerSubsample,0,C6950+1))</f>
        <v>12</v>
      </c>
      <c r="D6951" s="1">
        <f t="shared" si="326"/>
        <v>6</v>
      </c>
      <c r="E6951" s="1" t="str">
        <f>INDEX(Protocol[Mark],MATCH(C6951,Protocol[Step],0))</f>
        <v>11AsTm</v>
      </c>
      <c r="F6951" s="151" t="str">
        <f>INDEX(Variables[Variable],MATCH(Systematic[[#This Row],[VariableIndex]],Variables[Index],0))</f>
        <v>FCR (mt: ROX-corr.)</v>
      </c>
      <c r="G6951" s="134">
        <f>Systematic[[#This Row],[Sample]]*1000000+Systematic[[#This Row],[SubSample]]*10000+Systematic[[#This Row],[VariableIndex]]</f>
        <v>18030006</v>
      </c>
      <c r="H6951" s="134">
        <f>Systematic[[#This Row],[SampleVariableLabel]]+100*Systematic[[#This Row],[State]]</f>
        <v>18031206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18</v>
      </c>
      <c r="B6952" s="1">
        <f t="shared" si="325"/>
        <v>3</v>
      </c>
      <c r="C6952" s="1">
        <f>IF(Systematic[[#This Row],[VariableIndex]]&gt;1,C6951,IF(C6951+1=StepsPerSubsample,0,C6951+1))</f>
        <v>12</v>
      </c>
      <c r="D6952" s="1">
        <f t="shared" si="326"/>
        <v>7</v>
      </c>
      <c r="E6952" s="1" t="str">
        <f>INDEX(Protocol[Mark],MATCH(C6952,Protocol[Step],0))</f>
        <v>11AsTm</v>
      </c>
      <c r="F6952" s="151" t="str">
        <f>INDEX(Variables[Variable],MATCH(Systematic[[#This Row],[VariableIndex]],Variables[Index],0))</f>
        <v>FCR (mt: ROX-corr.)</v>
      </c>
      <c r="G6952" s="134">
        <f>Systematic[[#This Row],[Sample]]*1000000+Systematic[[#This Row],[SubSample]]*10000+Systematic[[#This Row],[VariableIndex]]</f>
        <v>18030007</v>
      </c>
      <c r="H6952" s="134">
        <f>Systematic[[#This Row],[SampleVariableLabel]]+100*Systematic[[#This Row],[State]]</f>
        <v>18031207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18</v>
      </c>
      <c r="B6953" s="1">
        <f t="shared" ref="B6953:B7016" si="328">IF(OR(C6953&gt;0,D6953&gt;1),B6952,IF(B6952=SubsamplesPerSample,1,B6952+1))</f>
        <v>3</v>
      </c>
      <c r="C6953" s="1">
        <f>IF(Systematic[[#This Row],[VariableIndex]]&gt;1,C6952,IF(C6952+1=StepsPerSubsample,0,C6952+1))</f>
        <v>13</v>
      </c>
      <c r="D6953" s="1">
        <f t="shared" si="326"/>
        <v>1</v>
      </c>
      <c r="E6953" s="1" t="str">
        <f>INDEX(Protocol[Mark],MATCH(C6953,Protocol[Step],0))</f>
        <v>12Azd</v>
      </c>
      <c r="F6953" s="151" t="str">
        <f>INDEX(Variables[Variable],MATCH(Systematic[[#This Row],[VariableIndex]],Variables[Index],0))</f>
        <v>O2 concentration</v>
      </c>
      <c r="G6953" s="134">
        <f>Systematic[[#This Row],[Sample]]*1000000+Systematic[[#This Row],[SubSample]]*10000+Systematic[[#This Row],[VariableIndex]]</f>
        <v>18030001</v>
      </c>
      <c r="H6953" s="134">
        <f>Systematic[[#This Row],[SampleVariableLabel]]+100*Systematic[[#This Row],[State]]</f>
        <v>18031301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18</v>
      </c>
      <c r="B6954" s="1">
        <f t="shared" si="328"/>
        <v>3</v>
      </c>
      <c r="C6954" s="1">
        <f>IF(Systematic[[#This Row],[VariableIndex]]&gt;1,C6953,IF(C6953+1=StepsPerSubsample,0,C6953+1))</f>
        <v>13</v>
      </c>
      <c r="D6954" s="1">
        <f t="shared" si="326"/>
        <v>2</v>
      </c>
      <c r="E6954" s="1" t="str">
        <f>INDEX(Protocol[Mark],MATCH(C6954,Protocol[Step],0))</f>
        <v>12Azd</v>
      </c>
      <c r="F6954" s="151" t="str">
        <f>INDEX(Variables[Variable],MATCH(Systematic[[#This Row],[VariableIndex]],Variables[Index],0))</f>
        <v>O2 flux per volume</v>
      </c>
      <c r="G6954" s="134">
        <f>Systematic[[#This Row],[Sample]]*1000000+Systematic[[#This Row],[SubSample]]*10000+Systematic[[#This Row],[VariableIndex]]</f>
        <v>18030002</v>
      </c>
      <c r="H6954" s="134">
        <f>Systematic[[#This Row],[SampleVariableLabel]]+100*Systematic[[#This Row],[State]]</f>
        <v>18031302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18</v>
      </c>
      <c r="B6955" s="1">
        <f t="shared" si="328"/>
        <v>3</v>
      </c>
      <c r="C6955" s="1">
        <f>IF(Systematic[[#This Row],[VariableIndex]]&gt;1,C6954,IF(C6954+1=StepsPerSubsample,0,C6954+1))</f>
        <v>13</v>
      </c>
      <c r="D6955" s="1">
        <f t="shared" si="326"/>
        <v>3</v>
      </c>
      <c r="E6955" s="1" t="str">
        <f>INDEX(Protocol[Mark],MATCH(C6955,Protocol[Step],0))</f>
        <v>12Azd</v>
      </c>
      <c r="F6955" s="151" t="str">
        <f>INDEX(Variables[Variable],MATCH(Systematic[[#This Row],[VariableIndex]],Variables[Index],0))</f>
        <v>Specific flux</v>
      </c>
      <c r="G6955" s="134">
        <f>Systematic[[#This Row],[Sample]]*1000000+Systematic[[#This Row],[SubSample]]*10000+Systematic[[#This Row],[VariableIndex]]</f>
        <v>18030003</v>
      </c>
      <c r="H6955" s="134">
        <f>Systematic[[#This Row],[SampleVariableLabel]]+100*Systematic[[#This Row],[State]]</f>
        <v>18031303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18</v>
      </c>
      <c r="B6956" s="1">
        <f t="shared" si="328"/>
        <v>3</v>
      </c>
      <c r="C6956" s="1">
        <f>IF(Systematic[[#This Row],[VariableIndex]]&gt;1,C6955,IF(C6955+1=StepsPerSubsample,0,C6955+1))</f>
        <v>13</v>
      </c>
      <c r="D6956" s="1">
        <f t="shared" si="326"/>
        <v>4</v>
      </c>
      <c r="E6956" s="1" t="str">
        <f>INDEX(Protocol[Mark],MATCH(C6956,Protocol[Step],0))</f>
        <v>12Azd</v>
      </c>
      <c r="F6956" s="151" t="str">
        <f>INDEX(Variables[Variable],MATCH(Systematic[[#This Row],[VariableIndex]],Variables[Index],0))</f>
        <v>Flux control ratio</v>
      </c>
      <c r="G6956" s="134">
        <f>Systematic[[#This Row],[Sample]]*1000000+Systematic[[#This Row],[SubSample]]*10000+Systematic[[#This Row],[VariableIndex]]</f>
        <v>18030004</v>
      </c>
      <c r="H6956" s="134">
        <f>Systematic[[#This Row],[SampleVariableLabel]]+100*Systematic[[#This Row],[State]]</f>
        <v>18031304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18</v>
      </c>
      <c r="B6957" s="1">
        <f t="shared" si="328"/>
        <v>3</v>
      </c>
      <c r="C6957" s="1">
        <f>IF(Systematic[[#This Row],[VariableIndex]]&gt;1,C6956,IF(C6956+1=StepsPerSubsample,0,C6956+1))</f>
        <v>13</v>
      </c>
      <c r="D6957" s="1">
        <f t="shared" si="326"/>
        <v>5</v>
      </c>
      <c r="E6957" s="1" t="str">
        <f>INDEX(Protocol[Mark],MATCH(C6957,Protocol[Step],0))</f>
        <v>12Azd</v>
      </c>
      <c r="F6957" s="151" t="str">
        <f>INDEX(Variables[Variable],MATCH(Systematic[[#This Row],[VariableIndex]],Variables[Index],0))</f>
        <v>Specific flux (mt)</v>
      </c>
      <c r="G6957" s="134">
        <f>Systematic[[#This Row],[Sample]]*1000000+Systematic[[#This Row],[SubSample]]*10000+Systematic[[#This Row],[VariableIndex]]</f>
        <v>18030005</v>
      </c>
      <c r="H6957" s="134">
        <f>Systematic[[#This Row],[SampleVariableLabel]]+100*Systematic[[#This Row],[State]]</f>
        <v>18031305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18</v>
      </c>
      <c r="B6958" s="1">
        <f t="shared" si="328"/>
        <v>3</v>
      </c>
      <c r="C6958" s="1">
        <f>IF(Systematic[[#This Row],[VariableIndex]]&gt;1,C6957,IF(C6957+1=StepsPerSubsample,0,C6957+1))</f>
        <v>13</v>
      </c>
      <c r="D6958" s="1">
        <f t="shared" si="326"/>
        <v>6</v>
      </c>
      <c r="E6958" s="1" t="str">
        <f>INDEX(Protocol[Mark],MATCH(C6958,Protocol[Step],0))</f>
        <v>12Azd</v>
      </c>
      <c r="F6958" s="151" t="str">
        <f>INDEX(Variables[Variable],MATCH(Systematic[[#This Row],[VariableIndex]],Variables[Index],0))</f>
        <v>FCR (mt: ROX-corr.)</v>
      </c>
      <c r="G6958" s="134">
        <f>Systematic[[#This Row],[Sample]]*1000000+Systematic[[#This Row],[SubSample]]*10000+Systematic[[#This Row],[VariableIndex]]</f>
        <v>18030006</v>
      </c>
      <c r="H6958" s="134">
        <f>Systematic[[#This Row],[SampleVariableLabel]]+100*Systematic[[#This Row],[State]]</f>
        <v>18031306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18</v>
      </c>
      <c r="B6959" s="1">
        <f t="shared" si="328"/>
        <v>3</v>
      </c>
      <c r="C6959" s="1">
        <f>IF(Systematic[[#This Row],[VariableIndex]]&gt;1,C6958,IF(C6958+1=StepsPerSubsample,0,C6958+1))</f>
        <v>13</v>
      </c>
      <c r="D6959" s="1">
        <f t="shared" si="326"/>
        <v>7</v>
      </c>
      <c r="E6959" s="1" t="str">
        <f>INDEX(Protocol[Mark],MATCH(C6959,Protocol[Step],0))</f>
        <v>12Azd</v>
      </c>
      <c r="F6959" s="151" t="str">
        <f>INDEX(Variables[Variable],MATCH(Systematic[[#This Row],[VariableIndex]],Variables[Index],0))</f>
        <v>FCR (mt: ROX-corr.)</v>
      </c>
      <c r="G6959" s="134">
        <f>Systematic[[#This Row],[Sample]]*1000000+Systematic[[#This Row],[SubSample]]*10000+Systematic[[#This Row],[VariableIndex]]</f>
        <v>18030007</v>
      </c>
      <c r="H6959" s="134">
        <f>Systematic[[#This Row],[SampleVariableLabel]]+100*Systematic[[#This Row],[State]]</f>
        <v>18031307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18</v>
      </c>
      <c r="B6960" s="1">
        <f t="shared" si="328"/>
        <v>4</v>
      </c>
      <c r="C6960" s="1">
        <f>IF(Systematic[[#This Row],[VariableIndex]]&gt;1,C6959,IF(C6959+1=StepsPerSubsample,0,C6959+1))</f>
        <v>0</v>
      </c>
      <c r="D6960" s="1">
        <f t="shared" si="326"/>
        <v>1</v>
      </c>
      <c r="E6960" s="1" t="str">
        <f>INDEX(Protocol[Mark],MATCH(C6960,Protocol[Step],0))</f>
        <v>1ce</v>
      </c>
      <c r="F6960" s="151" t="str">
        <f>INDEX(Variables[Variable],MATCH(Systematic[[#This Row],[VariableIndex]],Variables[Index],0))</f>
        <v>O2 concentration</v>
      </c>
      <c r="G6960" s="134">
        <f>Systematic[[#This Row],[Sample]]*1000000+Systematic[[#This Row],[SubSample]]*10000+Systematic[[#This Row],[VariableIndex]]</f>
        <v>18040001</v>
      </c>
      <c r="H6960" s="134">
        <f>Systematic[[#This Row],[SampleVariableLabel]]+100*Systematic[[#This Row],[State]]</f>
        <v>18040001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18</v>
      </c>
      <c r="B6961" s="1">
        <f t="shared" si="328"/>
        <v>4</v>
      </c>
      <c r="C6961" s="1">
        <f>IF(Systematic[[#This Row],[VariableIndex]]&gt;1,C6960,IF(C6960+1=StepsPerSubsample,0,C6960+1))</f>
        <v>0</v>
      </c>
      <c r="D6961" s="1">
        <f t="shared" si="326"/>
        <v>2</v>
      </c>
      <c r="E6961" s="1" t="str">
        <f>INDEX(Protocol[Mark],MATCH(C6961,Protocol[Step],0))</f>
        <v>1ce</v>
      </c>
      <c r="F6961" s="151" t="str">
        <f>INDEX(Variables[Variable],MATCH(Systematic[[#This Row],[VariableIndex]],Variables[Index],0))</f>
        <v>O2 flux per volume</v>
      </c>
      <c r="G6961" s="134">
        <f>Systematic[[#This Row],[Sample]]*1000000+Systematic[[#This Row],[SubSample]]*10000+Systematic[[#This Row],[VariableIndex]]</f>
        <v>18040002</v>
      </c>
      <c r="H6961" s="134">
        <f>Systematic[[#This Row],[SampleVariableLabel]]+100*Systematic[[#This Row],[State]]</f>
        <v>18040002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18</v>
      </c>
      <c r="B6962" s="1">
        <f t="shared" si="328"/>
        <v>4</v>
      </c>
      <c r="C6962" s="1">
        <f>IF(Systematic[[#This Row],[VariableIndex]]&gt;1,C6961,IF(C6961+1=StepsPerSubsample,0,C6961+1))</f>
        <v>0</v>
      </c>
      <c r="D6962" s="1">
        <f t="shared" si="326"/>
        <v>3</v>
      </c>
      <c r="E6962" s="1" t="str">
        <f>INDEX(Protocol[Mark],MATCH(C6962,Protocol[Step],0))</f>
        <v>1ce</v>
      </c>
      <c r="F6962" s="151" t="str">
        <f>INDEX(Variables[Variable],MATCH(Systematic[[#This Row],[VariableIndex]],Variables[Index],0))</f>
        <v>Specific flux</v>
      </c>
      <c r="G6962" s="134">
        <f>Systematic[[#This Row],[Sample]]*1000000+Systematic[[#This Row],[SubSample]]*10000+Systematic[[#This Row],[VariableIndex]]</f>
        <v>18040003</v>
      </c>
      <c r="H6962" s="134">
        <f>Systematic[[#This Row],[SampleVariableLabel]]+100*Systematic[[#This Row],[State]]</f>
        <v>18040003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18</v>
      </c>
      <c r="B6963" s="1">
        <f t="shared" si="328"/>
        <v>4</v>
      </c>
      <c r="C6963" s="1">
        <f>IF(Systematic[[#This Row],[VariableIndex]]&gt;1,C6962,IF(C6962+1=StepsPerSubsample,0,C6962+1))</f>
        <v>0</v>
      </c>
      <c r="D6963" s="1">
        <f t="shared" si="326"/>
        <v>4</v>
      </c>
      <c r="E6963" s="1" t="str">
        <f>INDEX(Protocol[Mark],MATCH(C6963,Protocol[Step],0))</f>
        <v>1ce</v>
      </c>
      <c r="F6963" s="151" t="str">
        <f>INDEX(Variables[Variable],MATCH(Systematic[[#This Row],[VariableIndex]],Variables[Index],0))</f>
        <v>Flux control ratio</v>
      </c>
      <c r="G6963" s="134">
        <f>Systematic[[#This Row],[Sample]]*1000000+Systematic[[#This Row],[SubSample]]*10000+Systematic[[#This Row],[VariableIndex]]</f>
        <v>18040004</v>
      </c>
      <c r="H6963" s="134">
        <f>Systematic[[#This Row],[SampleVariableLabel]]+100*Systematic[[#This Row],[State]]</f>
        <v>18040004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18</v>
      </c>
      <c r="B6964" s="1">
        <f t="shared" si="328"/>
        <v>4</v>
      </c>
      <c r="C6964" s="1">
        <f>IF(Systematic[[#This Row],[VariableIndex]]&gt;1,C6963,IF(C6963+1=StepsPerSubsample,0,C6963+1))</f>
        <v>0</v>
      </c>
      <c r="D6964" s="1">
        <f t="shared" si="326"/>
        <v>5</v>
      </c>
      <c r="E6964" s="1" t="str">
        <f>INDEX(Protocol[Mark],MATCH(C6964,Protocol[Step],0))</f>
        <v>1ce</v>
      </c>
      <c r="F6964" s="151" t="str">
        <f>INDEX(Variables[Variable],MATCH(Systematic[[#This Row],[VariableIndex]],Variables[Index],0))</f>
        <v>Specific flux (mt)</v>
      </c>
      <c r="G6964" s="134">
        <f>Systematic[[#This Row],[Sample]]*1000000+Systematic[[#This Row],[SubSample]]*10000+Systematic[[#This Row],[VariableIndex]]</f>
        <v>18040005</v>
      </c>
      <c r="H6964" s="134">
        <f>Systematic[[#This Row],[SampleVariableLabel]]+100*Systematic[[#This Row],[State]]</f>
        <v>18040005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18</v>
      </c>
      <c r="B6965" s="1">
        <f t="shared" si="328"/>
        <v>4</v>
      </c>
      <c r="C6965" s="1">
        <f>IF(Systematic[[#This Row],[VariableIndex]]&gt;1,C6964,IF(C6964+1=StepsPerSubsample,0,C6964+1))</f>
        <v>0</v>
      </c>
      <c r="D6965" s="1">
        <f t="shared" si="326"/>
        <v>6</v>
      </c>
      <c r="E6965" s="1" t="str">
        <f>INDEX(Protocol[Mark],MATCH(C6965,Protocol[Step],0))</f>
        <v>1ce</v>
      </c>
      <c r="F6965" s="151" t="str">
        <f>INDEX(Variables[Variable],MATCH(Systematic[[#This Row],[VariableIndex]],Variables[Index],0))</f>
        <v>FCR (mt: ROX-corr.)</v>
      </c>
      <c r="G6965" s="134">
        <f>Systematic[[#This Row],[Sample]]*1000000+Systematic[[#This Row],[SubSample]]*10000+Systematic[[#This Row],[VariableIndex]]</f>
        <v>18040006</v>
      </c>
      <c r="H6965" s="134">
        <f>Systematic[[#This Row],[SampleVariableLabel]]+100*Systematic[[#This Row],[State]]</f>
        <v>18040006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18</v>
      </c>
      <c r="B6966" s="1">
        <f t="shared" si="328"/>
        <v>4</v>
      </c>
      <c r="C6966" s="1">
        <f>IF(Systematic[[#This Row],[VariableIndex]]&gt;1,C6965,IF(C6965+1=StepsPerSubsample,0,C6965+1))</f>
        <v>0</v>
      </c>
      <c r="D6966" s="1">
        <f t="shared" si="326"/>
        <v>7</v>
      </c>
      <c r="E6966" s="1" t="str">
        <f>INDEX(Protocol[Mark],MATCH(C6966,Protocol[Step],0))</f>
        <v>1ce</v>
      </c>
      <c r="F6966" s="151" t="str">
        <f>INDEX(Variables[Variable],MATCH(Systematic[[#This Row],[VariableIndex]],Variables[Index],0))</f>
        <v>FCR (mt: ROX-corr.)</v>
      </c>
      <c r="G6966" s="134">
        <f>Systematic[[#This Row],[Sample]]*1000000+Systematic[[#This Row],[SubSample]]*10000+Systematic[[#This Row],[VariableIndex]]</f>
        <v>18040007</v>
      </c>
      <c r="H6966" s="134">
        <f>Systematic[[#This Row],[SampleVariableLabel]]+100*Systematic[[#This Row],[State]]</f>
        <v>18040007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18</v>
      </c>
      <c r="B6967" s="1">
        <f t="shared" si="328"/>
        <v>4</v>
      </c>
      <c r="C6967" s="1">
        <f>IF(Systematic[[#This Row],[VariableIndex]]&gt;1,C6966,IF(C6966+1=StepsPerSubsample,0,C6966+1))</f>
        <v>1</v>
      </c>
      <c r="D6967" s="1">
        <f t="shared" si="326"/>
        <v>1</v>
      </c>
      <c r="E6967" s="1" t="str">
        <f>INDEX(Protocol[Mark],MATCH(C6967,Protocol[Step],0))</f>
        <v>2P10</v>
      </c>
      <c r="F6967" s="151" t="str">
        <f>INDEX(Variables[Variable],MATCH(Systematic[[#This Row],[VariableIndex]],Variables[Index],0))</f>
        <v>O2 concentration</v>
      </c>
      <c r="G6967" s="134">
        <f>Systematic[[#This Row],[Sample]]*1000000+Systematic[[#This Row],[SubSample]]*10000+Systematic[[#This Row],[VariableIndex]]</f>
        <v>18040001</v>
      </c>
      <c r="H6967" s="134">
        <f>Systematic[[#This Row],[SampleVariableLabel]]+100*Systematic[[#This Row],[State]]</f>
        <v>18040101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18</v>
      </c>
      <c r="B6968" s="1">
        <f t="shared" si="328"/>
        <v>4</v>
      </c>
      <c r="C6968" s="1">
        <f>IF(Systematic[[#This Row],[VariableIndex]]&gt;1,C6967,IF(C6967+1=StepsPerSubsample,0,C6967+1))</f>
        <v>1</v>
      </c>
      <c r="D6968" s="1">
        <f t="shared" si="326"/>
        <v>2</v>
      </c>
      <c r="E6968" s="1" t="str">
        <f>INDEX(Protocol[Mark],MATCH(C6968,Protocol[Step],0))</f>
        <v>2P10</v>
      </c>
      <c r="F6968" s="151" t="str">
        <f>INDEX(Variables[Variable],MATCH(Systematic[[#This Row],[VariableIndex]],Variables[Index],0))</f>
        <v>O2 flux per volume</v>
      </c>
      <c r="G6968" s="134">
        <f>Systematic[[#This Row],[Sample]]*1000000+Systematic[[#This Row],[SubSample]]*10000+Systematic[[#This Row],[VariableIndex]]</f>
        <v>18040002</v>
      </c>
      <c r="H6968" s="134">
        <f>Systematic[[#This Row],[SampleVariableLabel]]+100*Systematic[[#This Row],[State]]</f>
        <v>18040102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18</v>
      </c>
      <c r="B6969" s="1">
        <f t="shared" si="328"/>
        <v>4</v>
      </c>
      <c r="C6969" s="1">
        <f>IF(Systematic[[#This Row],[VariableIndex]]&gt;1,C6968,IF(C6968+1=StepsPerSubsample,0,C6968+1))</f>
        <v>1</v>
      </c>
      <c r="D6969" s="1">
        <f t="shared" si="326"/>
        <v>3</v>
      </c>
      <c r="E6969" s="1" t="str">
        <f>INDEX(Protocol[Mark],MATCH(C6969,Protocol[Step],0))</f>
        <v>2P10</v>
      </c>
      <c r="F6969" s="151" t="str">
        <f>INDEX(Variables[Variable],MATCH(Systematic[[#This Row],[VariableIndex]],Variables[Index],0))</f>
        <v>Specific flux</v>
      </c>
      <c r="G6969" s="134">
        <f>Systematic[[#This Row],[Sample]]*1000000+Systematic[[#This Row],[SubSample]]*10000+Systematic[[#This Row],[VariableIndex]]</f>
        <v>18040003</v>
      </c>
      <c r="H6969" s="134">
        <f>Systematic[[#This Row],[SampleVariableLabel]]+100*Systematic[[#This Row],[State]]</f>
        <v>18040103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18</v>
      </c>
      <c r="B6970" s="1">
        <f t="shared" si="328"/>
        <v>4</v>
      </c>
      <c r="C6970" s="1">
        <f>IF(Systematic[[#This Row],[VariableIndex]]&gt;1,C6969,IF(C6969+1=StepsPerSubsample,0,C6969+1))</f>
        <v>1</v>
      </c>
      <c r="D6970" s="1">
        <f t="shared" si="326"/>
        <v>4</v>
      </c>
      <c r="E6970" s="1" t="str">
        <f>INDEX(Protocol[Mark],MATCH(C6970,Protocol[Step],0))</f>
        <v>2P10</v>
      </c>
      <c r="F6970" s="151" t="str">
        <f>INDEX(Variables[Variable],MATCH(Systematic[[#This Row],[VariableIndex]],Variables[Index],0))</f>
        <v>Flux control ratio</v>
      </c>
      <c r="G6970" s="134">
        <f>Systematic[[#This Row],[Sample]]*1000000+Systematic[[#This Row],[SubSample]]*10000+Systematic[[#This Row],[VariableIndex]]</f>
        <v>18040004</v>
      </c>
      <c r="H6970" s="134">
        <f>Systematic[[#This Row],[SampleVariableLabel]]+100*Systematic[[#This Row],[State]]</f>
        <v>18040104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18</v>
      </c>
      <c r="B6971" s="1">
        <f t="shared" si="328"/>
        <v>4</v>
      </c>
      <c r="C6971" s="1">
        <f>IF(Systematic[[#This Row],[VariableIndex]]&gt;1,C6970,IF(C6970+1=StepsPerSubsample,0,C6970+1))</f>
        <v>1</v>
      </c>
      <c r="D6971" s="1">
        <f t="shared" si="326"/>
        <v>5</v>
      </c>
      <c r="E6971" s="1" t="str">
        <f>INDEX(Protocol[Mark],MATCH(C6971,Protocol[Step],0))</f>
        <v>2P10</v>
      </c>
      <c r="F6971" s="151" t="str">
        <f>INDEX(Variables[Variable],MATCH(Systematic[[#This Row],[VariableIndex]],Variables[Index],0))</f>
        <v>Specific flux (mt)</v>
      </c>
      <c r="G6971" s="134">
        <f>Systematic[[#This Row],[Sample]]*1000000+Systematic[[#This Row],[SubSample]]*10000+Systematic[[#This Row],[VariableIndex]]</f>
        <v>18040005</v>
      </c>
      <c r="H6971" s="134">
        <f>Systematic[[#This Row],[SampleVariableLabel]]+100*Systematic[[#This Row],[State]]</f>
        <v>18040105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18</v>
      </c>
      <c r="B6972" s="1">
        <f t="shared" si="328"/>
        <v>4</v>
      </c>
      <c r="C6972" s="1">
        <f>IF(Systematic[[#This Row],[VariableIndex]]&gt;1,C6971,IF(C6971+1=StepsPerSubsample,0,C6971+1))</f>
        <v>1</v>
      </c>
      <c r="D6972" s="1">
        <f t="shared" si="326"/>
        <v>6</v>
      </c>
      <c r="E6972" s="1" t="str">
        <f>INDEX(Protocol[Mark],MATCH(C6972,Protocol[Step],0))</f>
        <v>2P10</v>
      </c>
      <c r="F6972" s="151" t="str">
        <f>INDEX(Variables[Variable],MATCH(Systematic[[#This Row],[VariableIndex]],Variables[Index],0))</f>
        <v>FCR (mt: ROX-corr.)</v>
      </c>
      <c r="G6972" s="134">
        <f>Systematic[[#This Row],[Sample]]*1000000+Systematic[[#This Row],[SubSample]]*10000+Systematic[[#This Row],[VariableIndex]]</f>
        <v>18040006</v>
      </c>
      <c r="H6972" s="134">
        <f>Systematic[[#This Row],[SampleVariableLabel]]+100*Systematic[[#This Row],[State]]</f>
        <v>18040106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18</v>
      </c>
      <c r="B6973" s="1">
        <f t="shared" si="328"/>
        <v>4</v>
      </c>
      <c r="C6973" s="1">
        <f>IF(Systematic[[#This Row],[VariableIndex]]&gt;1,C6972,IF(C6972+1=StepsPerSubsample,0,C6972+1))</f>
        <v>1</v>
      </c>
      <c r="D6973" s="1">
        <f t="shared" si="326"/>
        <v>7</v>
      </c>
      <c r="E6973" s="1" t="str">
        <f>INDEX(Protocol[Mark],MATCH(C6973,Protocol[Step],0))</f>
        <v>2P10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18040007</v>
      </c>
      <c r="H6973" s="134">
        <f>Systematic[[#This Row],[SampleVariableLabel]]+100*Systematic[[#This Row],[State]]</f>
        <v>18040107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18</v>
      </c>
      <c r="B6974" s="1">
        <f t="shared" si="328"/>
        <v>4</v>
      </c>
      <c r="C6974" s="1">
        <f>IF(Systematic[[#This Row],[VariableIndex]]&gt;1,C6973,IF(C6973+1=StepsPerSubsample,0,C6973+1))</f>
        <v>2</v>
      </c>
      <c r="D6974" s="1">
        <f t="shared" si="326"/>
        <v>1</v>
      </c>
      <c r="E6974" s="1" t="str">
        <f>INDEX(Protocol[Mark],MATCH(C6974,Protocol[Step],0))</f>
        <v>3Omy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18040001</v>
      </c>
      <c r="H6974" s="134">
        <f>Systematic[[#This Row],[SampleVariableLabel]]+100*Systematic[[#This Row],[State]]</f>
        <v>18040201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18</v>
      </c>
      <c r="B6975" s="1">
        <f t="shared" si="328"/>
        <v>4</v>
      </c>
      <c r="C6975" s="1">
        <f>IF(Systematic[[#This Row],[VariableIndex]]&gt;1,C6974,IF(C6974+1=StepsPerSubsample,0,C6974+1))</f>
        <v>2</v>
      </c>
      <c r="D6975" s="1">
        <f t="shared" si="326"/>
        <v>2</v>
      </c>
      <c r="E6975" s="1" t="str">
        <f>INDEX(Protocol[Mark],MATCH(C6975,Protocol[Step],0))</f>
        <v>3Omy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18040002</v>
      </c>
      <c r="H6975" s="134">
        <f>Systematic[[#This Row],[SampleVariableLabel]]+100*Systematic[[#This Row],[State]]</f>
        <v>18040202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18</v>
      </c>
      <c r="B6976" s="1">
        <f t="shared" si="328"/>
        <v>4</v>
      </c>
      <c r="C6976" s="1">
        <f>IF(Systematic[[#This Row],[VariableIndex]]&gt;1,C6975,IF(C6975+1=StepsPerSubsample,0,C6975+1))</f>
        <v>2</v>
      </c>
      <c r="D6976" s="1">
        <f t="shared" si="326"/>
        <v>3</v>
      </c>
      <c r="E6976" s="1" t="str">
        <f>INDEX(Protocol[Mark],MATCH(C6976,Protocol[Step],0))</f>
        <v>3Omy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18040003</v>
      </c>
      <c r="H6976" s="134">
        <f>Systematic[[#This Row],[SampleVariableLabel]]+100*Systematic[[#This Row],[State]]</f>
        <v>18040203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18</v>
      </c>
      <c r="B6977" s="1">
        <f t="shared" si="328"/>
        <v>4</v>
      </c>
      <c r="C6977" s="1">
        <f>IF(Systematic[[#This Row],[VariableIndex]]&gt;1,C6976,IF(C6976+1=StepsPerSubsample,0,C6976+1))</f>
        <v>2</v>
      </c>
      <c r="D6977" s="1">
        <f t="shared" si="326"/>
        <v>4</v>
      </c>
      <c r="E6977" s="1" t="str">
        <f>INDEX(Protocol[Mark],MATCH(C6977,Protocol[Step],0))</f>
        <v>3Omy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18040004</v>
      </c>
      <c r="H6977" s="134">
        <f>Systematic[[#This Row],[SampleVariableLabel]]+100*Systematic[[#This Row],[State]]</f>
        <v>18040204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18</v>
      </c>
      <c r="B6978" s="1">
        <f t="shared" si="328"/>
        <v>4</v>
      </c>
      <c r="C6978" s="1">
        <f>IF(Systematic[[#This Row],[VariableIndex]]&gt;1,C6977,IF(C6977+1=StepsPerSubsample,0,C6977+1))</f>
        <v>2</v>
      </c>
      <c r="D6978" s="1">
        <f t="shared" si="326"/>
        <v>5</v>
      </c>
      <c r="E6978" s="1" t="str">
        <f>INDEX(Protocol[Mark],MATCH(C6978,Protocol[Step],0))</f>
        <v>3Omy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18040005</v>
      </c>
      <c r="H6978" s="134">
        <f>Systematic[[#This Row],[SampleVariableLabel]]+100*Systematic[[#This Row],[State]]</f>
        <v>18040205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18</v>
      </c>
      <c r="B6979" s="1">
        <f t="shared" si="328"/>
        <v>4</v>
      </c>
      <c r="C6979" s="1">
        <f>IF(Systematic[[#This Row],[VariableIndex]]&gt;1,C6978,IF(C6978+1=StepsPerSubsample,0,C6978+1))</f>
        <v>2</v>
      </c>
      <c r="D6979" s="1">
        <f t="shared" ref="D6979:D7042" si="329">IF(D6978=nVariables,1,D6978+1)</f>
        <v>6</v>
      </c>
      <c r="E6979" s="1" t="str">
        <f>INDEX(Protocol[Mark],MATCH(C6979,Protocol[Step],0))</f>
        <v>3Omy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18040006</v>
      </c>
      <c r="H6979" s="134">
        <f>Systematic[[#This Row],[SampleVariableLabel]]+100*Systematic[[#This Row],[State]]</f>
        <v>18040206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18</v>
      </c>
      <c r="B6980" s="1">
        <f t="shared" si="328"/>
        <v>4</v>
      </c>
      <c r="C6980" s="1">
        <f>IF(Systematic[[#This Row],[VariableIndex]]&gt;1,C6979,IF(C6979+1=StepsPerSubsample,0,C6979+1))</f>
        <v>2</v>
      </c>
      <c r="D6980" s="1">
        <f t="shared" si="329"/>
        <v>7</v>
      </c>
      <c r="E6980" s="1" t="str">
        <f>INDEX(Protocol[Mark],MATCH(C6980,Protocol[Step],0))</f>
        <v>3Omy</v>
      </c>
      <c r="F6980" s="151" t="str">
        <f>INDEX(Variables[Variable],MATCH(Systematic[[#This Row],[VariableIndex]],Variables[Index],0))</f>
        <v>FCR (mt: ROX-corr.)</v>
      </c>
      <c r="G6980" s="134">
        <f>Systematic[[#This Row],[Sample]]*1000000+Systematic[[#This Row],[SubSample]]*10000+Systematic[[#This Row],[VariableIndex]]</f>
        <v>18040007</v>
      </c>
      <c r="H6980" s="134">
        <f>Systematic[[#This Row],[SampleVariableLabel]]+100*Systematic[[#This Row],[State]]</f>
        <v>18040207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18</v>
      </c>
      <c r="B6981" s="1">
        <f t="shared" si="328"/>
        <v>4</v>
      </c>
      <c r="C6981" s="1">
        <f>IF(Systematic[[#This Row],[VariableIndex]]&gt;1,C6980,IF(C6980+1=StepsPerSubsample,0,C6980+1))</f>
        <v>3</v>
      </c>
      <c r="D6981" s="1">
        <f t="shared" si="329"/>
        <v>1</v>
      </c>
      <c r="E6981" s="1" t="str">
        <f>INDEX(Protocol[Mark],MATCH(C6981,Protocol[Step],0))</f>
        <v>4U</v>
      </c>
      <c r="F6981" s="151" t="str">
        <f>INDEX(Variables[Variable],MATCH(Systematic[[#This Row],[VariableIndex]],Variables[Index],0))</f>
        <v>O2 concentration</v>
      </c>
      <c r="G6981" s="134">
        <f>Systematic[[#This Row],[Sample]]*1000000+Systematic[[#This Row],[SubSample]]*10000+Systematic[[#This Row],[VariableIndex]]</f>
        <v>18040001</v>
      </c>
      <c r="H6981" s="134">
        <f>Systematic[[#This Row],[SampleVariableLabel]]+100*Systematic[[#This Row],[State]]</f>
        <v>18040301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18</v>
      </c>
      <c r="B6982" s="1">
        <f t="shared" si="328"/>
        <v>4</v>
      </c>
      <c r="C6982" s="1">
        <f>IF(Systematic[[#This Row],[VariableIndex]]&gt;1,C6981,IF(C6981+1=StepsPerSubsample,0,C6981+1))</f>
        <v>3</v>
      </c>
      <c r="D6982" s="1">
        <f t="shared" si="329"/>
        <v>2</v>
      </c>
      <c r="E6982" s="1" t="str">
        <f>INDEX(Protocol[Mark],MATCH(C6982,Protocol[Step],0))</f>
        <v>4U</v>
      </c>
      <c r="F6982" s="151" t="str">
        <f>INDEX(Variables[Variable],MATCH(Systematic[[#This Row],[VariableIndex]],Variables[Index],0))</f>
        <v>O2 flux per volume</v>
      </c>
      <c r="G6982" s="134">
        <f>Systematic[[#This Row],[Sample]]*1000000+Systematic[[#This Row],[SubSample]]*10000+Systematic[[#This Row],[VariableIndex]]</f>
        <v>18040002</v>
      </c>
      <c r="H6982" s="134">
        <f>Systematic[[#This Row],[SampleVariableLabel]]+100*Systematic[[#This Row],[State]]</f>
        <v>18040302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18</v>
      </c>
      <c r="B6983" s="1">
        <f t="shared" si="328"/>
        <v>4</v>
      </c>
      <c r="C6983" s="1">
        <f>IF(Systematic[[#This Row],[VariableIndex]]&gt;1,C6982,IF(C6982+1=StepsPerSubsample,0,C6982+1))</f>
        <v>3</v>
      </c>
      <c r="D6983" s="1">
        <f t="shared" si="329"/>
        <v>3</v>
      </c>
      <c r="E6983" s="1" t="str">
        <f>INDEX(Protocol[Mark],MATCH(C6983,Protocol[Step],0))</f>
        <v>4U</v>
      </c>
      <c r="F6983" s="151" t="str">
        <f>INDEX(Variables[Variable],MATCH(Systematic[[#This Row],[VariableIndex]],Variables[Index],0))</f>
        <v>Specific flux</v>
      </c>
      <c r="G6983" s="134">
        <f>Systematic[[#This Row],[Sample]]*1000000+Systematic[[#This Row],[SubSample]]*10000+Systematic[[#This Row],[VariableIndex]]</f>
        <v>18040003</v>
      </c>
      <c r="H6983" s="134">
        <f>Systematic[[#This Row],[SampleVariableLabel]]+100*Systematic[[#This Row],[State]]</f>
        <v>18040303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18</v>
      </c>
      <c r="B6984" s="1">
        <f t="shared" si="328"/>
        <v>4</v>
      </c>
      <c r="C6984" s="1">
        <f>IF(Systematic[[#This Row],[VariableIndex]]&gt;1,C6983,IF(C6983+1=StepsPerSubsample,0,C6983+1))</f>
        <v>3</v>
      </c>
      <c r="D6984" s="1">
        <f t="shared" si="329"/>
        <v>4</v>
      </c>
      <c r="E6984" s="1" t="str">
        <f>INDEX(Protocol[Mark],MATCH(C6984,Protocol[Step],0))</f>
        <v>4U</v>
      </c>
      <c r="F6984" s="151" t="str">
        <f>INDEX(Variables[Variable],MATCH(Systematic[[#This Row],[VariableIndex]],Variables[Index],0))</f>
        <v>Flux control ratio</v>
      </c>
      <c r="G6984" s="134">
        <f>Systematic[[#This Row],[Sample]]*1000000+Systematic[[#This Row],[SubSample]]*10000+Systematic[[#This Row],[VariableIndex]]</f>
        <v>18040004</v>
      </c>
      <c r="H6984" s="134">
        <f>Systematic[[#This Row],[SampleVariableLabel]]+100*Systematic[[#This Row],[State]]</f>
        <v>18040304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18</v>
      </c>
      <c r="B6985" s="1">
        <f t="shared" si="328"/>
        <v>4</v>
      </c>
      <c r="C6985" s="1">
        <f>IF(Systematic[[#This Row],[VariableIndex]]&gt;1,C6984,IF(C6984+1=StepsPerSubsample,0,C6984+1))</f>
        <v>3</v>
      </c>
      <c r="D6985" s="1">
        <f t="shared" si="329"/>
        <v>5</v>
      </c>
      <c r="E6985" s="1" t="str">
        <f>INDEX(Protocol[Mark],MATCH(C6985,Protocol[Step],0))</f>
        <v>4U</v>
      </c>
      <c r="F6985" s="151" t="str">
        <f>INDEX(Variables[Variable],MATCH(Systematic[[#This Row],[VariableIndex]],Variables[Index],0))</f>
        <v>Specific flux (mt)</v>
      </c>
      <c r="G6985" s="134">
        <f>Systematic[[#This Row],[Sample]]*1000000+Systematic[[#This Row],[SubSample]]*10000+Systematic[[#This Row],[VariableIndex]]</f>
        <v>18040005</v>
      </c>
      <c r="H6985" s="134">
        <f>Systematic[[#This Row],[SampleVariableLabel]]+100*Systematic[[#This Row],[State]]</f>
        <v>18040305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18</v>
      </c>
      <c r="B6986" s="1">
        <f t="shared" si="328"/>
        <v>4</v>
      </c>
      <c r="C6986" s="1">
        <f>IF(Systematic[[#This Row],[VariableIndex]]&gt;1,C6985,IF(C6985+1=StepsPerSubsample,0,C6985+1))</f>
        <v>3</v>
      </c>
      <c r="D6986" s="1">
        <f t="shared" si="329"/>
        <v>6</v>
      </c>
      <c r="E6986" s="1" t="str">
        <f>INDEX(Protocol[Mark],MATCH(C6986,Protocol[Step],0))</f>
        <v>4U</v>
      </c>
      <c r="F6986" s="151" t="str">
        <f>INDEX(Variables[Variable],MATCH(Systematic[[#This Row],[VariableIndex]],Variables[Index],0))</f>
        <v>FCR (mt: ROX-corr.)</v>
      </c>
      <c r="G6986" s="134">
        <f>Systematic[[#This Row],[Sample]]*1000000+Systematic[[#This Row],[SubSample]]*10000+Systematic[[#This Row],[VariableIndex]]</f>
        <v>18040006</v>
      </c>
      <c r="H6986" s="134">
        <f>Systematic[[#This Row],[SampleVariableLabel]]+100*Systematic[[#This Row],[State]]</f>
        <v>18040306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18</v>
      </c>
      <c r="B6987" s="1">
        <f t="shared" si="328"/>
        <v>4</v>
      </c>
      <c r="C6987" s="1">
        <f>IF(Systematic[[#This Row],[VariableIndex]]&gt;1,C6986,IF(C6986+1=StepsPerSubsample,0,C6986+1))</f>
        <v>3</v>
      </c>
      <c r="D6987" s="1">
        <f t="shared" si="329"/>
        <v>7</v>
      </c>
      <c r="E6987" s="1" t="str">
        <f>INDEX(Protocol[Mark],MATCH(C6987,Protocol[Step],0))</f>
        <v>4U</v>
      </c>
      <c r="F6987" s="151" t="str">
        <f>INDEX(Variables[Variable],MATCH(Systematic[[#This Row],[VariableIndex]],Variables[Index],0))</f>
        <v>FCR (mt: ROX-corr.)</v>
      </c>
      <c r="G6987" s="134">
        <f>Systematic[[#This Row],[Sample]]*1000000+Systematic[[#This Row],[SubSample]]*10000+Systematic[[#This Row],[VariableIndex]]</f>
        <v>18040007</v>
      </c>
      <c r="H6987" s="134">
        <f>Systematic[[#This Row],[SampleVariableLabel]]+100*Systematic[[#This Row],[State]]</f>
        <v>18040307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18</v>
      </c>
      <c r="B6988" s="1">
        <f t="shared" si="328"/>
        <v>4</v>
      </c>
      <c r="C6988" s="1">
        <f>IF(Systematic[[#This Row],[VariableIndex]]&gt;1,C6987,IF(C6987+1=StepsPerSubsample,0,C6987+1))</f>
        <v>4</v>
      </c>
      <c r="D6988" s="1">
        <f t="shared" si="329"/>
        <v>1</v>
      </c>
      <c r="E6988" s="1" t="str">
        <f>INDEX(Protocol[Mark],MATCH(C6988,Protocol[Step],0))</f>
        <v>5Glc</v>
      </c>
      <c r="F6988" s="151" t="str">
        <f>INDEX(Variables[Variable],MATCH(Systematic[[#This Row],[VariableIndex]],Variables[Index],0))</f>
        <v>O2 concentration</v>
      </c>
      <c r="G6988" s="134">
        <f>Systematic[[#This Row],[Sample]]*1000000+Systematic[[#This Row],[SubSample]]*10000+Systematic[[#This Row],[VariableIndex]]</f>
        <v>18040001</v>
      </c>
      <c r="H6988" s="134">
        <f>Systematic[[#This Row],[SampleVariableLabel]]+100*Systematic[[#This Row],[State]]</f>
        <v>18040401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18</v>
      </c>
      <c r="B6989" s="1">
        <f t="shared" si="328"/>
        <v>4</v>
      </c>
      <c r="C6989" s="1">
        <f>IF(Systematic[[#This Row],[VariableIndex]]&gt;1,C6988,IF(C6988+1=StepsPerSubsample,0,C6988+1))</f>
        <v>4</v>
      </c>
      <c r="D6989" s="1">
        <f t="shared" si="329"/>
        <v>2</v>
      </c>
      <c r="E6989" s="1" t="str">
        <f>INDEX(Protocol[Mark],MATCH(C6989,Protocol[Step],0))</f>
        <v>5Glc</v>
      </c>
      <c r="F6989" s="151" t="str">
        <f>INDEX(Variables[Variable],MATCH(Systematic[[#This Row],[VariableIndex]],Variables[Index],0))</f>
        <v>O2 flux per volume</v>
      </c>
      <c r="G6989" s="134">
        <f>Systematic[[#This Row],[Sample]]*1000000+Systematic[[#This Row],[SubSample]]*10000+Systematic[[#This Row],[VariableIndex]]</f>
        <v>18040002</v>
      </c>
      <c r="H6989" s="134">
        <f>Systematic[[#This Row],[SampleVariableLabel]]+100*Systematic[[#This Row],[State]]</f>
        <v>18040402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18</v>
      </c>
      <c r="B6990" s="1">
        <f t="shared" si="328"/>
        <v>4</v>
      </c>
      <c r="C6990" s="1">
        <f>IF(Systematic[[#This Row],[VariableIndex]]&gt;1,C6989,IF(C6989+1=StepsPerSubsample,0,C6989+1))</f>
        <v>4</v>
      </c>
      <c r="D6990" s="1">
        <f t="shared" si="329"/>
        <v>3</v>
      </c>
      <c r="E6990" s="1" t="str">
        <f>INDEX(Protocol[Mark],MATCH(C6990,Protocol[Step],0))</f>
        <v>5Glc</v>
      </c>
      <c r="F6990" s="151" t="str">
        <f>INDEX(Variables[Variable],MATCH(Systematic[[#This Row],[VariableIndex]],Variables[Index],0))</f>
        <v>Specific flux</v>
      </c>
      <c r="G6990" s="134">
        <f>Systematic[[#This Row],[Sample]]*1000000+Systematic[[#This Row],[SubSample]]*10000+Systematic[[#This Row],[VariableIndex]]</f>
        <v>18040003</v>
      </c>
      <c r="H6990" s="134">
        <f>Systematic[[#This Row],[SampleVariableLabel]]+100*Systematic[[#This Row],[State]]</f>
        <v>18040403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18</v>
      </c>
      <c r="B6991" s="1">
        <f t="shared" si="328"/>
        <v>4</v>
      </c>
      <c r="C6991" s="1">
        <f>IF(Systematic[[#This Row],[VariableIndex]]&gt;1,C6990,IF(C6990+1=StepsPerSubsample,0,C6990+1))</f>
        <v>4</v>
      </c>
      <c r="D6991" s="1">
        <f t="shared" si="329"/>
        <v>4</v>
      </c>
      <c r="E6991" s="1" t="str">
        <f>INDEX(Protocol[Mark],MATCH(C6991,Protocol[Step],0))</f>
        <v>5Glc</v>
      </c>
      <c r="F6991" s="151" t="str">
        <f>INDEX(Variables[Variable],MATCH(Systematic[[#This Row],[VariableIndex]],Variables[Index],0))</f>
        <v>Flux control ratio</v>
      </c>
      <c r="G6991" s="134">
        <f>Systematic[[#This Row],[Sample]]*1000000+Systematic[[#This Row],[SubSample]]*10000+Systematic[[#This Row],[VariableIndex]]</f>
        <v>18040004</v>
      </c>
      <c r="H6991" s="134">
        <f>Systematic[[#This Row],[SampleVariableLabel]]+100*Systematic[[#This Row],[State]]</f>
        <v>18040404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18</v>
      </c>
      <c r="B6992" s="1">
        <f t="shared" si="328"/>
        <v>4</v>
      </c>
      <c r="C6992" s="1">
        <f>IF(Systematic[[#This Row],[VariableIndex]]&gt;1,C6991,IF(C6991+1=StepsPerSubsample,0,C6991+1))</f>
        <v>4</v>
      </c>
      <c r="D6992" s="1">
        <f t="shared" si="329"/>
        <v>5</v>
      </c>
      <c r="E6992" s="1" t="str">
        <f>INDEX(Protocol[Mark],MATCH(C6992,Protocol[Step],0))</f>
        <v>5Glc</v>
      </c>
      <c r="F6992" s="151" t="str">
        <f>INDEX(Variables[Variable],MATCH(Systematic[[#This Row],[VariableIndex]],Variables[Index],0))</f>
        <v>Specific flux (mt)</v>
      </c>
      <c r="G6992" s="134">
        <f>Systematic[[#This Row],[Sample]]*1000000+Systematic[[#This Row],[SubSample]]*10000+Systematic[[#This Row],[VariableIndex]]</f>
        <v>18040005</v>
      </c>
      <c r="H6992" s="134">
        <f>Systematic[[#This Row],[SampleVariableLabel]]+100*Systematic[[#This Row],[State]]</f>
        <v>18040405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18</v>
      </c>
      <c r="B6993" s="1">
        <f t="shared" si="328"/>
        <v>4</v>
      </c>
      <c r="C6993" s="1">
        <f>IF(Systematic[[#This Row],[VariableIndex]]&gt;1,C6992,IF(C6992+1=StepsPerSubsample,0,C6992+1))</f>
        <v>4</v>
      </c>
      <c r="D6993" s="1">
        <f t="shared" si="329"/>
        <v>6</v>
      </c>
      <c r="E6993" s="1" t="str">
        <f>INDEX(Protocol[Mark],MATCH(C6993,Protocol[Step],0))</f>
        <v>5Glc</v>
      </c>
      <c r="F6993" s="151" t="str">
        <f>INDEX(Variables[Variable],MATCH(Systematic[[#This Row],[VariableIndex]],Variables[Index],0))</f>
        <v>FCR (mt: ROX-corr.)</v>
      </c>
      <c r="G6993" s="134">
        <f>Systematic[[#This Row],[Sample]]*1000000+Systematic[[#This Row],[SubSample]]*10000+Systematic[[#This Row],[VariableIndex]]</f>
        <v>18040006</v>
      </c>
      <c r="H6993" s="134">
        <f>Systematic[[#This Row],[SampleVariableLabel]]+100*Systematic[[#This Row],[State]]</f>
        <v>18040406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18</v>
      </c>
      <c r="B6994" s="1">
        <f t="shared" si="328"/>
        <v>4</v>
      </c>
      <c r="C6994" s="1">
        <f>IF(Systematic[[#This Row],[VariableIndex]]&gt;1,C6993,IF(C6993+1=StepsPerSubsample,0,C6993+1))</f>
        <v>4</v>
      </c>
      <c r="D6994" s="1">
        <f t="shared" si="329"/>
        <v>7</v>
      </c>
      <c r="E6994" s="1" t="str">
        <f>INDEX(Protocol[Mark],MATCH(C6994,Protocol[Step],0))</f>
        <v>5Glc</v>
      </c>
      <c r="F6994" s="151" t="str">
        <f>INDEX(Variables[Variable],MATCH(Systematic[[#This Row],[VariableIndex]],Variables[Index],0))</f>
        <v>FCR (mt: ROX-corr.)</v>
      </c>
      <c r="G6994" s="134">
        <f>Systematic[[#This Row],[Sample]]*1000000+Systematic[[#This Row],[SubSample]]*10000+Systematic[[#This Row],[VariableIndex]]</f>
        <v>18040007</v>
      </c>
      <c r="H6994" s="134">
        <f>Systematic[[#This Row],[SampleVariableLabel]]+100*Systematic[[#This Row],[State]]</f>
        <v>18040407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18</v>
      </c>
      <c r="B6995" s="1">
        <f t="shared" si="328"/>
        <v>4</v>
      </c>
      <c r="C6995" s="1">
        <f>IF(Systematic[[#This Row],[VariableIndex]]&gt;1,C6994,IF(C6994+1=StepsPerSubsample,0,C6994+1))</f>
        <v>5</v>
      </c>
      <c r="D6995" s="1">
        <f t="shared" si="329"/>
        <v>1</v>
      </c>
      <c r="E6995" s="1" t="str">
        <f>INDEX(Protocol[Mark],MATCH(C6995,Protocol[Step],0))</f>
        <v>6M2</v>
      </c>
      <c r="F6995" s="151" t="str">
        <f>INDEX(Variables[Variable],MATCH(Systematic[[#This Row],[VariableIndex]],Variables[Index],0))</f>
        <v>O2 concentration</v>
      </c>
      <c r="G6995" s="134">
        <f>Systematic[[#This Row],[Sample]]*1000000+Systematic[[#This Row],[SubSample]]*10000+Systematic[[#This Row],[VariableIndex]]</f>
        <v>18040001</v>
      </c>
      <c r="H6995" s="134">
        <f>Systematic[[#This Row],[SampleVariableLabel]]+100*Systematic[[#This Row],[State]]</f>
        <v>18040501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18</v>
      </c>
      <c r="B6996" s="1">
        <f t="shared" si="328"/>
        <v>4</v>
      </c>
      <c r="C6996" s="1">
        <f>IF(Systematic[[#This Row],[VariableIndex]]&gt;1,C6995,IF(C6995+1=StepsPerSubsample,0,C6995+1))</f>
        <v>5</v>
      </c>
      <c r="D6996" s="1">
        <f t="shared" si="329"/>
        <v>2</v>
      </c>
      <c r="E6996" s="1" t="str">
        <f>INDEX(Protocol[Mark],MATCH(C6996,Protocol[Step],0))</f>
        <v>6M2</v>
      </c>
      <c r="F6996" s="151" t="str">
        <f>INDEX(Variables[Variable],MATCH(Systematic[[#This Row],[VariableIndex]],Variables[Index],0))</f>
        <v>O2 flux per volume</v>
      </c>
      <c r="G6996" s="134">
        <f>Systematic[[#This Row],[Sample]]*1000000+Systematic[[#This Row],[SubSample]]*10000+Systematic[[#This Row],[VariableIndex]]</f>
        <v>18040002</v>
      </c>
      <c r="H6996" s="134">
        <f>Systematic[[#This Row],[SampleVariableLabel]]+100*Systematic[[#This Row],[State]]</f>
        <v>18040502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18</v>
      </c>
      <c r="B6997" s="1">
        <f t="shared" si="328"/>
        <v>4</v>
      </c>
      <c r="C6997" s="1">
        <f>IF(Systematic[[#This Row],[VariableIndex]]&gt;1,C6996,IF(C6996+1=StepsPerSubsample,0,C6996+1))</f>
        <v>5</v>
      </c>
      <c r="D6997" s="1">
        <f t="shared" si="329"/>
        <v>3</v>
      </c>
      <c r="E6997" s="1" t="str">
        <f>INDEX(Protocol[Mark],MATCH(C6997,Protocol[Step],0))</f>
        <v>6M2</v>
      </c>
      <c r="F6997" s="151" t="str">
        <f>INDEX(Variables[Variable],MATCH(Systematic[[#This Row],[VariableIndex]],Variables[Index],0))</f>
        <v>Specific flux</v>
      </c>
      <c r="G6997" s="134">
        <f>Systematic[[#This Row],[Sample]]*1000000+Systematic[[#This Row],[SubSample]]*10000+Systematic[[#This Row],[VariableIndex]]</f>
        <v>18040003</v>
      </c>
      <c r="H6997" s="134">
        <f>Systematic[[#This Row],[SampleVariableLabel]]+100*Systematic[[#This Row],[State]]</f>
        <v>18040503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18</v>
      </c>
      <c r="B6998" s="1">
        <f t="shared" si="328"/>
        <v>4</v>
      </c>
      <c r="C6998" s="1">
        <f>IF(Systematic[[#This Row],[VariableIndex]]&gt;1,C6997,IF(C6997+1=StepsPerSubsample,0,C6997+1))</f>
        <v>5</v>
      </c>
      <c r="D6998" s="1">
        <f t="shared" si="329"/>
        <v>4</v>
      </c>
      <c r="E6998" s="1" t="str">
        <f>INDEX(Protocol[Mark],MATCH(C6998,Protocol[Step],0))</f>
        <v>6M2</v>
      </c>
      <c r="F6998" s="151" t="str">
        <f>INDEX(Variables[Variable],MATCH(Systematic[[#This Row],[VariableIndex]],Variables[Index],0))</f>
        <v>Flux control ratio</v>
      </c>
      <c r="G6998" s="134">
        <f>Systematic[[#This Row],[Sample]]*1000000+Systematic[[#This Row],[SubSample]]*10000+Systematic[[#This Row],[VariableIndex]]</f>
        <v>18040004</v>
      </c>
      <c r="H6998" s="134">
        <f>Systematic[[#This Row],[SampleVariableLabel]]+100*Systematic[[#This Row],[State]]</f>
        <v>18040504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18</v>
      </c>
      <c r="B6999" s="1">
        <f t="shared" si="328"/>
        <v>4</v>
      </c>
      <c r="C6999" s="1">
        <f>IF(Systematic[[#This Row],[VariableIndex]]&gt;1,C6998,IF(C6998+1=StepsPerSubsample,0,C6998+1))</f>
        <v>5</v>
      </c>
      <c r="D6999" s="1">
        <f t="shared" si="329"/>
        <v>5</v>
      </c>
      <c r="E6999" s="1" t="str">
        <f>INDEX(Protocol[Mark],MATCH(C6999,Protocol[Step],0))</f>
        <v>6M2</v>
      </c>
      <c r="F6999" s="151" t="str">
        <f>INDEX(Variables[Variable],MATCH(Systematic[[#This Row],[VariableIndex]],Variables[Index],0))</f>
        <v>Specific flux (mt)</v>
      </c>
      <c r="G6999" s="134">
        <f>Systematic[[#This Row],[Sample]]*1000000+Systematic[[#This Row],[SubSample]]*10000+Systematic[[#This Row],[VariableIndex]]</f>
        <v>18040005</v>
      </c>
      <c r="H6999" s="134">
        <f>Systematic[[#This Row],[SampleVariableLabel]]+100*Systematic[[#This Row],[State]]</f>
        <v>18040505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18</v>
      </c>
      <c r="B7000" s="1">
        <f t="shared" si="328"/>
        <v>4</v>
      </c>
      <c r="C7000" s="1">
        <f>IF(Systematic[[#This Row],[VariableIndex]]&gt;1,C6999,IF(C6999+1=StepsPerSubsample,0,C6999+1))</f>
        <v>5</v>
      </c>
      <c r="D7000" s="1">
        <f t="shared" si="329"/>
        <v>6</v>
      </c>
      <c r="E7000" s="1" t="str">
        <f>INDEX(Protocol[Mark],MATCH(C7000,Protocol[Step],0))</f>
        <v>6M2</v>
      </c>
      <c r="F7000" s="151" t="str">
        <f>INDEX(Variables[Variable],MATCH(Systematic[[#This Row],[VariableIndex]],Variables[Index],0))</f>
        <v>FCR (mt: ROX-corr.)</v>
      </c>
      <c r="G7000" s="134">
        <f>Systematic[[#This Row],[Sample]]*1000000+Systematic[[#This Row],[SubSample]]*10000+Systematic[[#This Row],[VariableIndex]]</f>
        <v>18040006</v>
      </c>
      <c r="H7000" s="134">
        <f>Systematic[[#This Row],[SampleVariableLabel]]+100*Systematic[[#This Row],[State]]</f>
        <v>18040506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18</v>
      </c>
      <c r="B7001" s="1">
        <f t="shared" si="328"/>
        <v>4</v>
      </c>
      <c r="C7001" s="1">
        <f>IF(Systematic[[#This Row],[VariableIndex]]&gt;1,C7000,IF(C7000+1=StepsPerSubsample,0,C7000+1))</f>
        <v>5</v>
      </c>
      <c r="D7001" s="1">
        <f t="shared" si="329"/>
        <v>7</v>
      </c>
      <c r="E7001" s="1" t="str">
        <f>INDEX(Protocol[Mark],MATCH(C7001,Protocol[Step],0))</f>
        <v>6M2</v>
      </c>
      <c r="F7001" s="151" t="str">
        <f>INDEX(Variables[Variable],MATCH(Systematic[[#This Row],[VariableIndex]],Variables[Index],0))</f>
        <v>FCR (mt: ROX-corr.)</v>
      </c>
      <c r="G7001" s="134">
        <f>Systematic[[#This Row],[Sample]]*1000000+Systematic[[#This Row],[SubSample]]*10000+Systematic[[#This Row],[VariableIndex]]</f>
        <v>18040007</v>
      </c>
      <c r="H7001" s="134">
        <f>Systematic[[#This Row],[SampleVariableLabel]]+100*Systematic[[#This Row],[State]]</f>
        <v>18040507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18</v>
      </c>
      <c r="B7002" s="1">
        <f t="shared" si="328"/>
        <v>4</v>
      </c>
      <c r="C7002" s="1">
        <f>IF(Systematic[[#This Row],[VariableIndex]]&gt;1,C7001,IF(C7001+1=StepsPerSubsample,0,C7001+1))</f>
        <v>6</v>
      </c>
      <c r="D7002" s="1">
        <f t="shared" si="329"/>
        <v>1</v>
      </c>
      <c r="E7002" s="1" t="str">
        <f>INDEX(Protocol[Mark],MATCH(C7002,Protocol[Step],0))</f>
        <v>7Rot</v>
      </c>
      <c r="F7002" s="151" t="str">
        <f>INDEX(Variables[Variable],MATCH(Systematic[[#This Row],[VariableIndex]],Variables[Index],0))</f>
        <v>O2 concentration</v>
      </c>
      <c r="G7002" s="134">
        <f>Systematic[[#This Row],[Sample]]*1000000+Systematic[[#This Row],[SubSample]]*10000+Systematic[[#This Row],[VariableIndex]]</f>
        <v>18040001</v>
      </c>
      <c r="H7002" s="134">
        <f>Systematic[[#This Row],[SampleVariableLabel]]+100*Systematic[[#This Row],[State]]</f>
        <v>18040601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18</v>
      </c>
      <c r="B7003" s="1">
        <f t="shared" si="328"/>
        <v>4</v>
      </c>
      <c r="C7003" s="1">
        <f>IF(Systematic[[#This Row],[VariableIndex]]&gt;1,C7002,IF(C7002+1=StepsPerSubsample,0,C7002+1))</f>
        <v>6</v>
      </c>
      <c r="D7003" s="1">
        <f t="shared" si="329"/>
        <v>2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O2 flux per volume</v>
      </c>
      <c r="G7003" s="134">
        <f>Systematic[[#This Row],[Sample]]*1000000+Systematic[[#This Row],[SubSample]]*10000+Systematic[[#This Row],[VariableIndex]]</f>
        <v>18040002</v>
      </c>
      <c r="H7003" s="134">
        <f>Systematic[[#This Row],[SampleVariableLabel]]+100*Systematic[[#This Row],[State]]</f>
        <v>18040602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18</v>
      </c>
      <c r="B7004" s="1">
        <f t="shared" si="328"/>
        <v>4</v>
      </c>
      <c r="C7004" s="1">
        <f>IF(Systematic[[#This Row],[VariableIndex]]&gt;1,C7003,IF(C7003+1=StepsPerSubsample,0,C7003+1))</f>
        <v>6</v>
      </c>
      <c r="D7004" s="1">
        <f t="shared" si="329"/>
        <v>3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Specific flux</v>
      </c>
      <c r="G7004" s="134">
        <f>Systematic[[#This Row],[Sample]]*1000000+Systematic[[#This Row],[SubSample]]*10000+Systematic[[#This Row],[VariableIndex]]</f>
        <v>18040003</v>
      </c>
      <c r="H7004" s="134">
        <f>Systematic[[#This Row],[SampleVariableLabel]]+100*Systematic[[#This Row],[State]]</f>
        <v>18040603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18</v>
      </c>
      <c r="B7005" s="1">
        <f t="shared" si="328"/>
        <v>4</v>
      </c>
      <c r="C7005" s="1">
        <f>IF(Systematic[[#This Row],[VariableIndex]]&gt;1,C7004,IF(C7004+1=StepsPerSubsample,0,C7004+1))</f>
        <v>6</v>
      </c>
      <c r="D7005" s="1">
        <f t="shared" si="329"/>
        <v>4</v>
      </c>
      <c r="E7005" s="1" t="str">
        <f>INDEX(Protocol[Mark],MATCH(C7005,Protocol[Step],0))</f>
        <v>7Rot</v>
      </c>
      <c r="F7005" s="151" t="str">
        <f>INDEX(Variables[Variable],MATCH(Systematic[[#This Row],[VariableIndex]],Variables[Index],0))</f>
        <v>Flux control ratio</v>
      </c>
      <c r="G7005" s="134">
        <f>Systematic[[#This Row],[Sample]]*1000000+Systematic[[#This Row],[SubSample]]*10000+Systematic[[#This Row],[VariableIndex]]</f>
        <v>18040004</v>
      </c>
      <c r="H7005" s="134">
        <f>Systematic[[#This Row],[SampleVariableLabel]]+100*Systematic[[#This Row],[State]]</f>
        <v>18040604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18</v>
      </c>
      <c r="B7006" s="1">
        <f t="shared" si="328"/>
        <v>4</v>
      </c>
      <c r="C7006" s="1">
        <f>IF(Systematic[[#This Row],[VariableIndex]]&gt;1,C7005,IF(C7005+1=StepsPerSubsample,0,C7005+1))</f>
        <v>6</v>
      </c>
      <c r="D7006" s="1">
        <f t="shared" si="329"/>
        <v>5</v>
      </c>
      <c r="E7006" s="1" t="str">
        <f>INDEX(Protocol[Mark],MATCH(C7006,Protocol[Step],0))</f>
        <v>7Rot</v>
      </c>
      <c r="F7006" s="151" t="str">
        <f>INDEX(Variables[Variable],MATCH(Systematic[[#This Row],[VariableIndex]],Variables[Index],0))</f>
        <v>Specific flux (mt)</v>
      </c>
      <c r="G7006" s="134">
        <f>Systematic[[#This Row],[Sample]]*1000000+Systematic[[#This Row],[SubSample]]*10000+Systematic[[#This Row],[VariableIndex]]</f>
        <v>18040005</v>
      </c>
      <c r="H7006" s="134">
        <f>Systematic[[#This Row],[SampleVariableLabel]]+100*Systematic[[#This Row],[State]]</f>
        <v>18040605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18</v>
      </c>
      <c r="B7007" s="1">
        <f t="shared" si="328"/>
        <v>4</v>
      </c>
      <c r="C7007" s="1">
        <f>IF(Systematic[[#This Row],[VariableIndex]]&gt;1,C7006,IF(C7006+1=StepsPerSubsample,0,C7006+1))</f>
        <v>6</v>
      </c>
      <c r="D7007" s="1">
        <f t="shared" si="329"/>
        <v>6</v>
      </c>
      <c r="E7007" s="1" t="str">
        <f>INDEX(Protocol[Mark],MATCH(C7007,Protocol[Step],0))</f>
        <v>7Rot</v>
      </c>
      <c r="F7007" s="151" t="str">
        <f>INDEX(Variables[Variable],MATCH(Systematic[[#This Row],[VariableIndex]],Variables[Index],0))</f>
        <v>FCR (mt: ROX-corr.)</v>
      </c>
      <c r="G7007" s="134">
        <f>Systematic[[#This Row],[Sample]]*1000000+Systematic[[#This Row],[SubSample]]*10000+Systematic[[#This Row],[VariableIndex]]</f>
        <v>18040006</v>
      </c>
      <c r="H7007" s="134">
        <f>Systematic[[#This Row],[SampleVariableLabel]]+100*Systematic[[#This Row],[State]]</f>
        <v>18040606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18</v>
      </c>
      <c r="B7008" s="1">
        <f t="shared" si="328"/>
        <v>4</v>
      </c>
      <c r="C7008" s="1">
        <f>IF(Systematic[[#This Row],[VariableIndex]]&gt;1,C7007,IF(C7007+1=StepsPerSubsample,0,C7007+1))</f>
        <v>6</v>
      </c>
      <c r="D7008" s="1">
        <f t="shared" si="329"/>
        <v>7</v>
      </c>
      <c r="E7008" s="1" t="str">
        <f>INDEX(Protocol[Mark],MATCH(C7008,Protocol[Step],0))</f>
        <v>7Rot</v>
      </c>
      <c r="F7008" s="151" t="str">
        <f>INDEX(Variables[Variable],MATCH(Systematic[[#This Row],[VariableIndex]],Variables[Index],0))</f>
        <v>FCR (mt: ROX-corr.)</v>
      </c>
      <c r="G7008" s="134">
        <f>Systematic[[#This Row],[Sample]]*1000000+Systematic[[#This Row],[SubSample]]*10000+Systematic[[#This Row],[VariableIndex]]</f>
        <v>18040007</v>
      </c>
      <c r="H7008" s="134">
        <f>Systematic[[#This Row],[SampleVariableLabel]]+100*Systematic[[#This Row],[State]]</f>
        <v>18040607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18</v>
      </c>
      <c r="B7009" s="1">
        <f t="shared" si="328"/>
        <v>4</v>
      </c>
      <c r="C7009" s="1">
        <f>IF(Systematic[[#This Row],[VariableIndex]]&gt;1,C7008,IF(C7008+1=StepsPerSubsample,0,C7008+1))</f>
        <v>7</v>
      </c>
      <c r="D7009" s="1">
        <f t="shared" si="329"/>
        <v>1</v>
      </c>
      <c r="E7009" s="1" t="str">
        <f>INDEX(Protocol[Mark],MATCH(C7009,Protocol[Step],0))</f>
        <v>8S</v>
      </c>
      <c r="F7009" s="151" t="str">
        <f>INDEX(Variables[Variable],MATCH(Systematic[[#This Row],[VariableIndex]],Variables[Index],0))</f>
        <v>O2 concentration</v>
      </c>
      <c r="G7009" s="134">
        <f>Systematic[[#This Row],[Sample]]*1000000+Systematic[[#This Row],[SubSample]]*10000+Systematic[[#This Row],[VariableIndex]]</f>
        <v>18040001</v>
      </c>
      <c r="H7009" s="134">
        <f>Systematic[[#This Row],[SampleVariableLabel]]+100*Systematic[[#This Row],[State]]</f>
        <v>18040701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18</v>
      </c>
      <c r="B7010" s="1">
        <f t="shared" si="328"/>
        <v>4</v>
      </c>
      <c r="C7010" s="1">
        <f>IF(Systematic[[#This Row],[VariableIndex]]&gt;1,C7009,IF(C7009+1=StepsPerSubsample,0,C7009+1))</f>
        <v>7</v>
      </c>
      <c r="D7010" s="1">
        <f t="shared" si="329"/>
        <v>2</v>
      </c>
      <c r="E7010" s="1" t="str">
        <f>INDEX(Protocol[Mark],MATCH(C7010,Protocol[Step],0))</f>
        <v>8S</v>
      </c>
      <c r="F7010" s="151" t="str">
        <f>INDEX(Variables[Variable],MATCH(Systematic[[#This Row],[VariableIndex]],Variables[Index],0))</f>
        <v>O2 flux per volume</v>
      </c>
      <c r="G7010" s="134">
        <f>Systematic[[#This Row],[Sample]]*1000000+Systematic[[#This Row],[SubSample]]*10000+Systematic[[#This Row],[VariableIndex]]</f>
        <v>18040002</v>
      </c>
      <c r="H7010" s="134">
        <f>Systematic[[#This Row],[SampleVariableLabel]]+100*Systematic[[#This Row],[State]]</f>
        <v>18040702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18</v>
      </c>
      <c r="B7011" s="1">
        <f t="shared" si="328"/>
        <v>4</v>
      </c>
      <c r="C7011" s="1">
        <f>IF(Systematic[[#This Row],[VariableIndex]]&gt;1,C7010,IF(C7010+1=StepsPerSubsample,0,C7010+1))</f>
        <v>7</v>
      </c>
      <c r="D7011" s="1">
        <f t="shared" si="329"/>
        <v>3</v>
      </c>
      <c r="E7011" s="1" t="str">
        <f>INDEX(Protocol[Mark],MATCH(C7011,Protocol[Step],0))</f>
        <v>8S</v>
      </c>
      <c r="F7011" s="151" t="str">
        <f>INDEX(Variables[Variable],MATCH(Systematic[[#This Row],[VariableIndex]],Variables[Index],0))</f>
        <v>Specific flux</v>
      </c>
      <c r="G7011" s="134">
        <f>Systematic[[#This Row],[Sample]]*1000000+Systematic[[#This Row],[SubSample]]*10000+Systematic[[#This Row],[VariableIndex]]</f>
        <v>18040003</v>
      </c>
      <c r="H7011" s="134">
        <f>Systematic[[#This Row],[SampleVariableLabel]]+100*Systematic[[#This Row],[State]]</f>
        <v>18040703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18</v>
      </c>
      <c r="B7012" s="1">
        <f t="shared" si="328"/>
        <v>4</v>
      </c>
      <c r="C7012" s="1">
        <f>IF(Systematic[[#This Row],[VariableIndex]]&gt;1,C7011,IF(C7011+1=StepsPerSubsample,0,C7011+1))</f>
        <v>7</v>
      </c>
      <c r="D7012" s="1">
        <f t="shared" si="329"/>
        <v>4</v>
      </c>
      <c r="E7012" s="1" t="str">
        <f>INDEX(Protocol[Mark],MATCH(C7012,Protocol[Step],0))</f>
        <v>8S</v>
      </c>
      <c r="F7012" s="151" t="str">
        <f>INDEX(Variables[Variable],MATCH(Systematic[[#This Row],[VariableIndex]],Variables[Index],0))</f>
        <v>Flux control ratio</v>
      </c>
      <c r="G7012" s="134">
        <f>Systematic[[#This Row],[Sample]]*1000000+Systematic[[#This Row],[SubSample]]*10000+Systematic[[#This Row],[VariableIndex]]</f>
        <v>18040004</v>
      </c>
      <c r="H7012" s="134">
        <f>Systematic[[#This Row],[SampleVariableLabel]]+100*Systematic[[#This Row],[State]]</f>
        <v>18040704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18</v>
      </c>
      <c r="B7013" s="1">
        <f t="shared" si="328"/>
        <v>4</v>
      </c>
      <c r="C7013" s="1">
        <f>IF(Systematic[[#This Row],[VariableIndex]]&gt;1,C7012,IF(C7012+1=StepsPerSubsample,0,C7012+1))</f>
        <v>7</v>
      </c>
      <c r="D7013" s="1">
        <f t="shared" si="329"/>
        <v>5</v>
      </c>
      <c r="E7013" s="1" t="str">
        <f>INDEX(Protocol[Mark],MATCH(C7013,Protocol[Step],0))</f>
        <v>8S</v>
      </c>
      <c r="F7013" s="151" t="str">
        <f>INDEX(Variables[Variable],MATCH(Systematic[[#This Row],[VariableIndex]],Variables[Index],0))</f>
        <v>Specific flux (mt)</v>
      </c>
      <c r="G7013" s="134">
        <f>Systematic[[#This Row],[Sample]]*1000000+Systematic[[#This Row],[SubSample]]*10000+Systematic[[#This Row],[VariableIndex]]</f>
        <v>18040005</v>
      </c>
      <c r="H7013" s="134">
        <f>Systematic[[#This Row],[SampleVariableLabel]]+100*Systematic[[#This Row],[State]]</f>
        <v>18040705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18</v>
      </c>
      <c r="B7014" s="1">
        <f t="shared" si="328"/>
        <v>4</v>
      </c>
      <c r="C7014" s="1">
        <f>IF(Systematic[[#This Row],[VariableIndex]]&gt;1,C7013,IF(C7013+1=StepsPerSubsample,0,C7013+1))</f>
        <v>7</v>
      </c>
      <c r="D7014" s="1">
        <f t="shared" si="329"/>
        <v>6</v>
      </c>
      <c r="E7014" s="1" t="str">
        <f>INDEX(Protocol[Mark],MATCH(C7014,Protocol[Step],0))</f>
        <v>8S</v>
      </c>
      <c r="F7014" s="151" t="str">
        <f>INDEX(Variables[Variable],MATCH(Systematic[[#This Row],[VariableIndex]],Variables[Index],0))</f>
        <v>FCR (mt: ROX-corr.)</v>
      </c>
      <c r="G7014" s="134">
        <f>Systematic[[#This Row],[Sample]]*1000000+Systematic[[#This Row],[SubSample]]*10000+Systematic[[#This Row],[VariableIndex]]</f>
        <v>18040006</v>
      </c>
      <c r="H7014" s="134">
        <f>Systematic[[#This Row],[SampleVariableLabel]]+100*Systematic[[#This Row],[State]]</f>
        <v>18040706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18</v>
      </c>
      <c r="B7015" s="1">
        <f t="shared" si="328"/>
        <v>4</v>
      </c>
      <c r="C7015" s="1">
        <f>IF(Systematic[[#This Row],[VariableIndex]]&gt;1,C7014,IF(C7014+1=StepsPerSubsample,0,C7014+1))</f>
        <v>7</v>
      </c>
      <c r="D7015" s="1">
        <f t="shared" si="329"/>
        <v>7</v>
      </c>
      <c r="E7015" s="1" t="str">
        <f>INDEX(Protocol[Mark],MATCH(C7015,Protocol[Step],0))</f>
        <v>8S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18040007</v>
      </c>
      <c r="H7015" s="134">
        <f>Systematic[[#This Row],[SampleVariableLabel]]+100*Systematic[[#This Row],[State]]</f>
        <v>18040707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18</v>
      </c>
      <c r="B7016" s="1">
        <f t="shared" si="328"/>
        <v>4</v>
      </c>
      <c r="C7016" s="1">
        <f>IF(Systematic[[#This Row],[VariableIndex]]&gt;1,C7015,IF(C7015+1=StepsPerSubsample,0,C7015+1))</f>
        <v>8</v>
      </c>
      <c r="D7016" s="1">
        <f t="shared" si="329"/>
        <v>1</v>
      </c>
      <c r="E7016" s="1" t="str">
        <f>INDEX(Protocol[Mark],MATCH(C7016,Protocol[Step],0))</f>
        <v>9Dig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18040001</v>
      </c>
      <c r="H7016" s="134">
        <f>Systematic[[#This Row],[SampleVariableLabel]]+100*Systematic[[#This Row],[State]]</f>
        <v>18040801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18</v>
      </c>
      <c r="B7017" s="1">
        <f t="shared" ref="B7017:B7080" si="331">IF(OR(C7017&gt;0,D7017&gt;1),B7016,IF(B7016=SubsamplesPerSample,1,B7016+1))</f>
        <v>4</v>
      </c>
      <c r="C7017" s="1">
        <f>IF(Systematic[[#This Row],[VariableIndex]]&gt;1,C7016,IF(C7016+1=StepsPerSubsample,0,C7016+1))</f>
        <v>8</v>
      </c>
      <c r="D7017" s="1">
        <f t="shared" si="329"/>
        <v>2</v>
      </c>
      <c r="E7017" s="1" t="str">
        <f>INDEX(Protocol[Mark],MATCH(C7017,Protocol[Step],0))</f>
        <v>9Dig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18040002</v>
      </c>
      <c r="H7017" s="134">
        <f>Systematic[[#This Row],[SampleVariableLabel]]+100*Systematic[[#This Row],[State]]</f>
        <v>18040802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18</v>
      </c>
      <c r="B7018" s="1">
        <f t="shared" si="331"/>
        <v>4</v>
      </c>
      <c r="C7018" s="1">
        <f>IF(Systematic[[#This Row],[VariableIndex]]&gt;1,C7017,IF(C7017+1=StepsPerSubsample,0,C7017+1))</f>
        <v>8</v>
      </c>
      <c r="D7018" s="1">
        <f t="shared" si="329"/>
        <v>3</v>
      </c>
      <c r="E7018" s="1" t="str">
        <f>INDEX(Protocol[Mark],MATCH(C7018,Protocol[Step],0))</f>
        <v>9Dig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18040003</v>
      </c>
      <c r="H7018" s="134">
        <f>Systematic[[#This Row],[SampleVariableLabel]]+100*Systematic[[#This Row],[State]]</f>
        <v>18040803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18</v>
      </c>
      <c r="B7019" s="1">
        <f t="shared" si="331"/>
        <v>4</v>
      </c>
      <c r="C7019" s="1">
        <f>IF(Systematic[[#This Row],[VariableIndex]]&gt;1,C7018,IF(C7018+1=StepsPerSubsample,0,C7018+1))</f>
        <v>8</v>
      </c>
      <c r="D7019" s="1">
        <f t="shared" si="329"/>
        <v>4</v>
      </c>
      <c r="E7019" s="1" t="str">
        <f>INDEX(Protocol[Mark],MATCH(C7019,Protocol[Step],0))</f>
        <v>9Dig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18040004</v>
      </c>
      <c r="H7019" s="134">
        <f>Systematic[[#This Row],[SampleVariableLabel]]+100*Systematic[[#This Row],[State]]</f>
        <v>18040804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18</v>
      </c>
      <c r="B7020" s="1">
        <f t="shared" si="331"/>
        <v>4</v>
      </c>
      <c r="C7020" s="1">
        <f>IF(Systematic[[#This Row],[VariableIndex]]&gt;1,C7019,IF(C7019+1=StepsPerSubsample,0,C7019+1))</f>
        <v>8</v>
      </c>
      <c r="D7020" s="1">
        <f t="shared" si="329"/>
        <v>5</v>
      </c>
      <c r="E7020" s="1" t="str">
        <f>INDEX(Protocol[Mark],MATCH(C7020,Protocol[Step],0))</f>
        <v>9Dig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18040005</v>
      </c>
      <c r="H7020" s="134">
        <f>Systematic[[#This Row],[SampleVariableLabel]]+100*Systematic[[#This Row],[State]]</f>
        <v>18040805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18</v>
      </c>
      <c r="B7021" s="1">
        <f t="shared" si="331"/>
        <v>4</v>
      </c>
      <c r="C7021" s="1">
        <f>IF(Systematic[[#This Row],[VariableIndex]]&gt;1,C7020,IF(C7020+1=StepsPerSubsample,0,C7020+1))</f>
        <v>8</v>
      </c>
      <c r="D7021" s="1">
        <f t="shared" si="329"/>
        <v>6</v>
      </c>
      <c r="E7021" s="1" t="str">
        <f>INDEX(Protocol[Mark],MATCH(C7021,Protocol[Step],0))</f>
        <v>9Dig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18040006</v>
      </c>
      <c r="H7021" s="134">
        <f>Systematic[[#This Row],[SampleVariableLabel]]+100*Systematic[[#This Row],[State]]</f>
        <v>18040806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18</v>
      </c>
      <c r="B7022" s="1">
        <f t="shared" si="331"/>
        <v>4</v>
      </c>
      <c r="C7022" s="1">
        <f>IF(Systematic[[#This Row],[VariableIndex]]&gt;1,C7021,IF(C7021+1=StepsPerSubsample,0,C7021+1))</f>
        <v>8</v>
      </c>
      <c r="D7022" s="1">
        <f t="shared" si="329"/>
        <v>7</v>
      </c>
      <c r="E7022" s="1" t="str">
        <f>INDEX(Protocol[Mark],MATCH(C7022,Protocol[Step],0))</f>
        <v>9Dig</v>
      </c>
      <c r="F7022" s="151" t="str">
        <f>INDEX(Variables[Variable],MATCH(Systematic[[#This Row],[VariableIndex]],Variables[Index],0))</f>
        <v>FCR (mt: ROX-corr.)</v>
      </c>
      <c r="G7022" s="134">
        <f>Systematic[[#This Row],[Sample]]*1000000+Systematic[[#This Row],[SubSample]]*10000+Systematic[[#This Row],[VariableIndex]]</f>
        <v>18040007</v>
      </c>
      <c r="H7022" s="134">
        <f>Systematic[[#This Row],[SampleVariableLabel]]+100*Systematic[[#This Row],[State]]</f>
        <v>18040807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18</v>
      </c>
      <c r="B7023" s="1">
        <f t="shared" si="331"/>
        <v>4</v>
      </c>
      <c r="C7023" s="1">
        <f>IF(Systematic[[#This Row],[VariableIndex]]&gt;1,C7022,IF(C7022+1=StepsPerSubsample,0,C7022+1))</f>
        <v>9</v>
      </c>
      <c r="D7023" s="1">
        <f t="shared" si="329"/>
        <v>1</v>
      </c>
      <c r="E7023" s="1" t="str">
        <f>INDEX(Protocol[Mark],MATCH(C7023,Protocol[Step],0))</f>
        <v>9U</v>
      </c>
      <c r="F7023" s="151" t="str">
        <f>INDEX(Variables[Variable],MATCH(Systematic[[#This Row],[VariableIndex]],Variables[Index],0))</f>
        <v>O2 concentration</v>
      </c>
      <c r="G7023" s="134">
        <f>Systematic[[#This Row],[Sample]]*1000000+Systematic[[#This Row],[SubSample]]*10000+Systematic[[#This Row],[VariableIndex]]</f>
        <v>18040001</v>
      </c>
      <c r="H7023" s="134">
        <f>Systematic[[#This Row],[SampleVariableLabel]]+100*Systematic[[#This Row],[State]]</f>
        <v>18040901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18</v>
      </c>
      <c r="B7024" s="1">
        <f t="shared" si="331"/>
        <v>4</v>
      </c>
      <c r="C7024" s="1">
        <f>IF(Systematic[[#This Row],[VariableIndex]]&gt;1,C7023,IF(C7023+1=StepsPerSubsample,0,C7023+1))</f>
        <v>9</v>
      </c>
      <c r="D7024" s="1">
        <f t="shared" si="329"/>
        <v>2</v>
      </c>
      <c r="E7024" s="1" t="str">
        <f>INDEX(Protocol[Mark],MATCH(C7024,Protocol[Step],0))</f>
        <v>9U</v>
      </c>
      <c r="F7024" s="151" t="str">
        <f>INDEX(Variables[Variable],MATCH(Systematic[[#This Row],[VariableIndex]],Variables[Index],0))</f>
        <v>O2 flux per volume</v>
      </c>
      <c r="G7024" s="134">
        <f>Systematic[[#This Row],[Sample]]*1000000+Systematic[[#This Row],[SubSample]]*10000+Systematic[[#This Row],[VariableIndex]]</f>
        <v>18040002</v>
      </c>
      <c r="H7024" s="134">
        <f>Systematic[[#This Row],[SampleVariableLabel]]+100*Systematic[[#This Row],[State]]</f>
        <v>18040902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18</v>
      </c>
      <c r="B7025" s="1">
        <f t="shared" si="331"/>
        <v>4</v>
      </c>
      <c r="C7025" s="1">
        <f>IF(Systematic[[#This Row],[VariableIndex]]&gt;1,C7024,IF(C7024+1=StepsPerSubsample,0,C7024+1))</f>
        <v>9</v>
      </c>
      <c r="D7025" s="1">
        <f t="shared" si="329"/>
        <v>3</v>
      </c>
      <c r="E7025" s="1" t="str">
        <f>INDEX(Protocol[Mark],MATCH(C7025,Protocol[Step],0))</f>
        <v>9U</v>
      </c>
      <c r="F7025" s="151" t="str">
        <f>INDEX(Variables[Variable],MATCH(Systematic[[#This Row],[VariableIndex]],Variables[Index],0))</f>
        <v>Specific flux</v>
      </c>
      <c r="G7025" s="134">
        <f>Systematic[[#This Row],[Sample]]*1000000+Systematic[[#This Row],[SubSample]]*10000+Systematic[[#This Row],[VariableIndex]]</f>
        <v>18040003</v>
      </c>
      <c r="H7025" s="134">
        <f>Systematic[[#This Row],[SampleVariableLabel]]+100*Systematic[[#This Row],[State]]</f>
        <v>18040903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18</v>
      </c>
      <c r="B7026" s="1">
        <f t="shared" si="331"/>
        <v>4</v>
      </c>
      <c r="C7026" s="1">
        <f>IF(Systematic[[#This Row],[VariableIndex]]&gt;1,C7025,IF(C7025+1=StepsPerSubsample,0,C7025+1))</f>
        <v>9</v>
      </c>
      <c r="D7026" s="1">
        <f t="shared" si="329"/>
        <v>4</v>
      </c>
      <c r="E7026" s="1" t="str">
        <f>INDEX(Protocol[Mark],MATCH(C7026,Protocol[Step],0))</f>
        <v>9U</v>
      </c>
      <c r="F7026" s="151" t="str">
        <f>INDEX(Variables[Variable],MATCH(Systematic[[#This Row],[VariableIndex]],Variables[Index],0))</f>
        <v>Flux control ratio</v>
      </c>
      <c r="G7026" s="134">
        <f>Systematic[[#This Row],[Sample]]*1000000+Systematic[[#This Row],[SubSample]]*10000+Systematic[[#This Row],[VariableIndex]]</f>
        <v>18040004</v>
      </c>
      <c r="H7026" s="134">
        <f>Systematic[[#This Row],[SampleVariableLabel]]+100*Systematic[[#This Row],[State]]</f>
        <v>18040904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18</v>
      </c>
      <c r="B7027" s="1">
        <f t="shared" si="331"/>
        <v>4</v>
      </c>
      <c r="C7027" s="1">
        <f>IF(Systematic[[#This Row],[VariableIndex]]&gt;1,C7026,IF(C7026+1=StepsPerSubsample,0,C7026+1))</f>
        <v>9</v>
      </c>
      <c r="D7027" s="1">
        <f t="shared" si="329"/>
        <v>5</v>
      </c>
      <c r="E7027" s="1" t="str">
        <f>INDEX(Protocol[Mark],MATCH(C7027,Protocol[Step],0))</f>
        <v>9U</v>
      </c>
      <c r="F7027" s="151" t="str">
        <f>INDEX(Variables[Variable],MATCH(Systematic[[#This Row],[VariableIndex]],Variables[Index],0))</f>
        <v>Specific flux (mt)</v>
      </c>
      <c r="G7027" s="134">
        <f>Systematic[[#This Row],[Sample]]*1000000+Systematic[[#This Row],[SubSample]]*10000+Systematic[[#This Row],[VariableIndex]]</f>
        <v>18040005</v>
      </c>
      <c r="H7027" s="134">
        <f>Systematic[[#This Row],[SampleVariableLabel]]+100*Systematic[[#This Row],[State]]</f>
        <v>18040905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18</v>
      </c>
      <c r="B7028" s="1">
        <f t="shared" si="331"/>
        <v>4</v>
      </c>
      <c r="C7028" s="1">
        <f>IF(Systematic[[#This Row],[VariableIndex]]&gt;1,C7027,IF(C7027+1=StepsPerSubsample,0,C7027+1))</f>
        <v>9</v>
      </c>
      <c r="D7028" s="1">
        <f t="shared" si="329"/>
        <v>6</v>
      </c>
      <c r="E7028" s="1" t="str">
        <f>INDEX(Protocol[Mark],MATCH(C7028,Protocol[Step],0))</f>
        <v>9U</v>
      </c>
      <c r="F7028" s="151" t="str">
        <f>INDEX(Variables[Variable],MATCH(Systematic[[#This Row],[VariableIndex]],Variables[Index],0))</f>
        <v>FCR (mt: ROX-corr.)</v>
      </c>
      <c r="G7028" s="134">
        <f>Systematic[[#This Row],[Sample]]*1000000+Systematic[[#This Row],[SubSample]]*10000+Systematic[[#This Row],[VariableIndex]]</f>
        <v>18040006</v>
      </c>
      <c r="H7028" s="134">
        <f>Systematic[[#This Row],[SampleVariableLabel]]+100*Systematic[[#This Row],[State]]</f>
        <v>18040906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18</v>
      </c>
      <c r="B7029" s="1">
        <f t="shared" si="331"/>
        <v>4</v>
      </c>
      <c r="C7029" s="1">
        <f>IF(Systematic[[#This Row],[VariableIndex]]&gt;1,C7028,IF(C7028+1=StepsPerSubsample,0,C7028+1))</f>
        <v>9</v>
      </c>
      <c r="D7029" s="1">
        <f t="shared" si="329"/>
        <v>7</v>
      </c>
      <c r="E7029" s="1" t="str">
        <f>INDEX(Protocol[Mark],MATCH(C7029,Protocol[Step],0))</f>
        <v>9U</v>
      </c>
      <c r="F7029" s="151" t="str">
        <f>INDEX(Variables[Variable],MATCH(Systematic[[#This Row],[VariableIndex]],Variables[Index],0))</f>
        <v>FCR (mt: ROX-corr.)</v>
      </c>
      <c r="G7029" s="134">
        <f>Systematic[[#This Row],[Sample]]*1000000+Systematic[[#This Row],[SubSample]]*10000+Systematic[[#This Row],[VariableIndex]]</f>
        <v>18040007</v>
      </c>
      <c r="H7029" s="134">
        <f>Systematic[[#This Row],[SampleVariableLabel]]+100*Systematic[[#This Row],[State]]</f>
        <v>18040907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18</v>
      </c>
      <c r="B7030" s="1">
        <f t="shared" si="331"/>
        <v>4</v>
      </c>
      <c r="C7030" s="1">
        <f>IF(Systematic[[#This Row],[VariableIndex]]&gt;1,C7029,IF(C7029+1=StepsPerSubsample,0,C7029+1))</f>
        <v>10</v>
      </c>
      <c r="D7030" s="1">
        <f t="shared" si="329"/>
        <v>1</v>
      </c>
      <c r="E7030" s="1" t="str">
        <f>INDEX(Protocol[Mark],MATCH(C7030,Protocol[Step],0))</f>
        <v>9c</v>
      </c>
      <c r="F7030" s="151" t="str">
        <f>INDEX(Variables[Variable],MATCH(Systematic[[#This Row],[VariableIndex]],Variables[Index],0))</f>
        <v>O2 concentration</v>
      </c>
      <c r="G7030" s="134">
        <f>Systematic[[#This Row],[Sample]]*1000000+Systematic[[#This Row],[SubSample]]*10000+Systematic[[#This Row],[VariableIndex]]</f>
        <v>18040001</v>
      </c>
      <c r="H7030" s="134">
        <f>Systematic[[#This Row],[SampleVariableLabel]]+100*Systematic[[#This Row],[State]]</f>
        <v>18041001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18</v>
      </c>
      <c r="B7031" s="1">
        <f t="shared" si="331"/>
        <v>4</v>
      </c>
      <c r="C7031" s="1">
        <f>IF(Systematic[[#This Row],[VariableIndex]]&gt;1,C7030,IF(C7030+1=StepsPerSubsample,0,C7030+1))</f>
        <v>10</v>
      </c>
      <c r="D7031" s="1">
        <f t="shared" si="329"/>
        <v>2</v>
      </c>
      <c r="E7031" s="1" t="str">
        <f>INDEX(Protocol[Mark],MATCH(C7031,Protocol[Step],0))</f>
        <v>9c</v>
      </c>
      <c r="F7031" s="151" t="str">
        <f>INDEX(Variables[Variable],MATCH(Systematic[[#This Row],[VariableIndex]],Variables[Index],0))</f>
        <v>O2 flux per volume</v>
      </c>
      <c r="G7031" s="134">
        <f>Systematic[[#This Row],[Sample]]*1000000+Systematic[[#This Row],[SubSample]]*10000+Systematic[[#This Row],[VariableIndex]]</f>
        <v>18040002</v>
      </c>
      <c r="H7031" s="134">
        <f>Systematic[[#This Row],[SampleVariableLabel]]+100*Systematic[[#This Row],[State]]</f>
        <v>18041002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18</v>
      </c>
      <c r="B7032" s="1">
        <f t="shared" si="331"/>
        <v>4</v>
      </c>
      <c r="C7032" s="1">
        <f>IF(Systematic[[#This Row],[VariableIndex]]&gt;1,C7031,IF(C7031+1=StepsPerSubsample,0,C7031+1))</f>
        <v>10</v>
      </c>
      <c r="D7032" s="1">
        <f t="shared" si="329"/>
        <v>3</v>
      </c>
      <c r="E7032" s="1" t="str">
        <f>INDEX(Protocol[Mark],MATCH(C7032,Protocol[Step],0))</f>
        <v>9c</v>
      </c>
      <c r="F7032" s="151" t="str">
        <f>INDEX(Variables[Variable],MATCH(Systematic[[#This Row],[VariableIndex]],Variables[Index],0))</f>
        <v>Specific flux</v>
      </c>
      <c r="G7032" s="134">
        <f>Systematic[[#This Row],[Sample]]*1000000+Systematic[[#This Row],[SubSample]]*10000+Systematic[[#This Row],[VariableIndex]]</f>
        <v>18040003</v>
      </c>
      <c r="H7032" s="134">
        <f>Systematic[[#This Row],[SampleVariableLabel]]+100*Systematic[[#This Row],[State]]</f>
        <v>18041003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18</v>
      </c>
      <c r="B7033" s="1">
        <f t="shared" si="331"/>
        <v>4</v>
      </c>
      <c r="C7033" s="1">
        <f>IF(Systematic[[#This Row],[VariableIndex]]&gt;1,C7032,IF(C7032+1=StepsPerSubsample,0,C7032+1))</f>
        <v>10</v>
      </c>
      <c r="D7033" s="1">
        <f t="shared" si="329"/>
        <v>4</v>
      </c>
      <c r="E7033" s="1" t="str">
        <f>INDEX(Protocol[Mark],MATCH(C7033,Protocol[Step],0))</f>
        <v>9c</v>
      </c>
      <c r="F7033" s="151" t="str">
        <f>INDEX(Variables[Variable],MATCH(Systematic[[#This Row],[VariableIndex]],Variables[Index],0))</f>
        <v>Flux control ratio</v>
      </c>
      <c r="G7033" s="134">
        <f>Systematic[[#This Row],[Sample]]*1000000+Systematic[[#This Row],[SubSample]]*10000+Systematic[[#This Row],[VariableIndex]]</f>
        <v>18040004</v>
      </c>
      <c r="H7033" s="134">
        <f>Systematic[[#This Row],[SampleVariableLabel]]+100*Systematic[[#This Row],[State]]</f>
        <v>18041004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18</v>
      </c>
      <c r="B7034" s="1">
        <f t="shared" si="331"/>
        <v>4</v>
      </c>
      <c r="C7034" s="1">
        <f>IF(Systematic[[#This Row],[VariableIndex]]&gt;1,C7033,IF(C7033+1=StepsPerSubsample,0,C7033+1))</f>
        <v>10</v>
      </c>
      <c r="D7034" s="1">
        <f t="shared" si="329"/>
        <v>5</v>
      </c>
      <c r="E7034" s="1" t="str">
        <f>INDEX(Protocol[Mark],MATCH(C7034,Protocol[Step],0))</f>
        <v>9c</v>
      </c>
      <c r="F7034" s="151" t="str">
        <f>INDEX(Variables[Variable],MATCH(Systematic[[#This Row],[VariableIndex]],Variables[Index],0))</f>
        <v>Specific flux (mt)</v>
      </c>
      <c r="G7034" s="134">
        <f>Systematic[[#This Row],[Sample]]*1000000+Systematic[[#This Row],[SubSample]]*10000+Systematic[[#This Row],[VariableIndex]]</f>
        <v>18040005</v>
      </c>
      <c r="H7034" s="134">
        <f>Systematic[[#This Row],[SampleVariableLabel]]+100*Systematic[[#This Row],[State]]</f>
        <v>18041005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18</v>
      </c>
      <c r="B7035" s="1">
        <f t="shared" si="331"/>
        <v>4</v>
      </c>
      <c r="C7035" s="1">
        <f>IF(Systematic[[#This Row],[VariableIndex]]&gt;1,C7034,IF(C7034+1=StepsPerSubsample,0,C7034+1))</f>
        <v>10</v>
      </c>
      <c r="D7035" s="1">
        <f t="shared" si="329"/>
        <v>6</v>
      </c>
      <c r="E7035" s="1" t="str">
        <f>INDEX(Protocol[Mark],MATCH(C7035,Protocol[Step],0))</f>
        <v>9c</v>
      </c>
      <c r="F7035" s="151" t="str">
        <f>INDEX(Variables[Variable],MATCH(Systematic[[#This Row],[VariableIndex]],Variables[Index],0))</f>
        <v>FCR (mt: ROX-corr.)</v>
      </c>
      <c r="G7035" s="134">
        <f>Systematic[[#This Row],[Sample]]*1000000+Systematic[[#This Row],[SubSample]]*10000+Systematic[[#This Row],[VariableIndex]]</f>
        <v>18040006</v>
      </c>
      <c r="H7035" s="134">
        <f>Systematic[[#This Row],[SampleVariableLabel]]+100*Systematic[[#This Row],[State]]</f>
        <v>18041006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18</v>
      </c>
      <c r="B7036" s="1">
        <f t="shared" si="331"/>
        <v>4</v>
      </c>
      <c r="C7036" s="1">
        <f>IF(Systematic[[#This Row],[VariableIndex]]&gt;1,C7035,IF(C7035+1=StepsPerSubsample,0,C7035+1))</f>
        <v>10</v>
      </c>
      <c r="D7036" s="1">
        <f t="shared" si="329"/>
        <v>7</v>
      </c>
      <c r="E7036" s="1" t="str">
        <f>INDEX(Protocol[Mark],MATCH(C7036,Protocol[Step],0))</f>
        <v>9c</v>
      </c>
      <c r="F7036" s="151" t="str">
        <f>INDEX(Variables[Variable],MATCH(Systematic[[#This Row],[VariableIndex]],Variables[Index],0))</f>
        <v>FCR (mt: ROX-corr.)</v>
      </c>
      <c r="G7036" s="134">
        <f>Systematic[[#This Row],[Sample]]*1000000+Systematic[[#This Row],[SubSample]]*10000+Systematic[[#This Row],[VariableIndex]]</f>
        <v>18040007</v>
      </c>
      <c r="H7036" s="134">
        <f>Systematic[[#This Row],[SampleVariableLabel]]+100*Systematic[[#This Row],[State]]</f>
        <v>18041007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18</v>
      </c>
      <c r="B7037" s="1">
        <f t="shared" si="331"/>
        <v>4</v>
      </c>
      <c r="C7037" s="1">
        <f>IF(Systematic[[#This Row],[VariableIndex]]&gt;1,C7036,IF(C7036+1=StepsPerSubsample,0,C7036+1))</f>
        <v>11</v>
      </c>
      <c r="D7037" s="1">
        <f t="shared" si="329"/>
        <v>1</v>
      </c>
      <c r="E7037" s="1" t="str">
        <f>INDEX(Protocol[Mark],MATCH(C7037,Protocol[Step],0))</f>
        <v>10Ama</v>
      </c>
      <c r="F7037" s="151" t="str">
        <f>INDEX(Variables[Variable],MATCH(Systematic[[#This Row],[VariableIndex]],Variables[Index],0))</f>
        <v>O2 concentration</v>
      </c>
      <c r="G7037" s="134">
        <f>Systematic[[#This Row],[Sample]]*1000000+Systematic[[#This Row],[SubSample]]*10000+Systematic[[#This Row],[VariableIndex]]</f>
        <v>18040001</v>
      </c>
      <c r="H7037" s="134">
        <f>Systematic[[#This Row],[SampleVariableLabel]]+100*Systematic[[#This Row],[State]]</f>
        <v>18041101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18</v>
      </c>
      <c r="B7038" s="1">
        <f t="shared" si="331"/>
        <v>4</v>
      </c>
      <c r="C7038" s="1">
        <f>IF(Systematic[[#This Row],[VariableIndex]]&gt;1,C7037,IF(C7037+1=StepsPerSubsample,0,C7037+1))</f>
        <v>11</v>
      </c>
      <c r="D7038" s="1">
        <f t="shared" si="329"/>
        <v>2</v>
      </c>
      <c r="E7038" s="1" t="str">
        <f>INDEX(Protocol[Mark],MATCH(C7038,Protocol[Step],0))</f>
        <v>10Ama</v>
      </c>
      <c r="F7038" s="151" t="str">
        <f>INDEX(Variables[Variable],MATCH(Systematic[[#This Row],[VariableIndex]],Variables[Index],0))</f>
        <v>O2 flux per volume</v>
      </c>
      <c r="G7038" s="134">
        <f>Systematic[[#This Row],[Sample]]*1000000+Systematic[[#This Row],[SubSample]]*10000+Systematic[[#This Row],[VariableIndex]]</f>
        <v>18040002</v>
      </c>
      <c r="H7038" s="134">
        <f>Systematic[[#This Row],[SampleVariableLabel]]+100*Systematic[[#This Row],[State]]</f>
        <v>18041102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18</v>
      </c>
      <c r="B7039" s="1">
        <f t="shared" si="331"/>
        <v>4</v>
      </c>
      <c r="C7039" s="1">
        <f>IF(Systematic[[#This Row],[VariableIndex]]&gt;1,C7038,IF(C7038+1=StepsPerSubsample,0,C7038+1))</f>
        <v>11</v>
      </c>
      <c r="D7039" s="1">
        <f t="shared" si="329"/>
        <v>3</v>
      </c>
      <c r="E7039" s="1" t="str">
        <f>INDEX(Protocol[Mark],MATCH(C7039,Protocol[Step],0))</f>
        <v>10Ama</v>
      </c>
      <c r="F7039" s="151" t="str">
        <f>INDEX(Variables[Variable],MATCH(Systematic[[#This Row],[VariableIndex]],Variables[Index],0))</f>
        <v>Specific flux</v>
      </c>
      <c r="G7039" s="134">
        <f>Systematic[[#This Row],[Sample]]*1000000+Systematic[[#This Row],[SubSample]]*10000+Systematic[[#This Row],[VariableIndex]]</f>
        <v>18040003</v>
      </c>
      <c r="H7039" s="134">
        <f>Systematic[[#This Row],[SampleVariableLabel]]+100*Systematic[[#This Row],[State]]</f>
        <v>18041103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18</v>
      </c>
      <c r="B7040" s="1">
        <f t="shared" si="331"/>
        <v>4</v>
      </c>
      <c r="C7040" s="1">
        <f>IF(Systematic[[#This Row],[VariableIndex]]&gt;1,C7039,IF(C7039+1=StepsPerSubsample,0,C7039+1))</f>
        <v>11</v>
      </c>
      <c r="D7040" s="1">
        <f t="shared" si="329"/>
        <v>4</v>
      </c>
      <c r="E7040" s="1" t="str">
        <f>INDEX(Protocol[Mark],MATCH(C7040,Protocol[Step],0))</f>
        <v>10Ama</v>
      </c>
      <c r="F7040" s="151" t="str">
        <f>INDEX(Variables[Variable],MATCH(Systematic[[#This Row],[VariableIndex]],Variables[Index],0))</f>
        <v>Flux control ratio</v>
      </c>
      <c r="G7040" s="134">
        <f>Systematic[[#This Row],[Sample]]*1000000+Systematic[[#This Row],[SubSample]]*10000+Systematic[[#This Row],[VariableIndex]]</f>
        <v>18040004</v>
      </c>
      <c r="H7040" s="134">
        <f>Systematic[[#This Row],[SampleVariableLabel]]+100*Systematic[[#This Row],[State]]</f>
        <v>18041104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18</v>
      </c>
      <c r="B7041" s="1">
        <f t="shared" si="331"/>
        <v>4</v>
      </c>
      <c r="C7041" s="1">
        <f>IF(Systematic[[#This Row],[VariableIndex]]&gt;1,C7040,IF(C7040+1=StepsPerSubsample,0,C7040+1))</f>
        <v>11</v>
      </c>
      <c r="D7041" s="1">
        <f t="shared" si="329"/>
        <v>5</v>
      </c>
      <c r="E7041" s="1" t="str">
        <f>INDEX(Protocol[Mark],MATCH(C7041,Protocol[Step],0))</f>
        <v>10Ama</v>
      </c>
      <c r="F7041" s="151" t="str">
        <f>INDEX(Variables[Variable],MATCH(Systematic[[#This Row],[VariableIndex]],Variables[Index],0))</f>
        <v>Specific flux (mt)</v>
      </c>
      <c r="G7041" s="134">
        <f>Systematic[[#This Row],[Sample]]*1000000+Systematic[[#This Row],[SubSample]]*10000+Systematic[[#This Row],[VariableIndex]]</f>
        <v>18040005</v>
      </c>
      <c r="H7041" s="134">
        <f>Systematic[[#This Row],[SampleVariableLabel]]+100*Systematic[[#This Row],[State]]</f>
        <v>18041105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18</v>
      </c>
      <c r="B7042" s="1">
        <f t="shared" si="331"/>
        <v>4</v>
      </c>
      <c r="C7042" s="1">
        <f>IF(Systematic[[#This Row],[VariableIndex]]&gt;1,C7041,IF(C7041+1=StepsPerSubsample,0,C7041+1))</f>
        <v>11</v>
      </c>
      <c r="D7042" s="1">
        <f t="shared" si="329"/>
        <v>6</v>
      </c>
      <c r="E7042" s="1" t="str">
        <f>INDEX(Protocol[Mark],MATCH(C7042,Protocol[Step],0))</f>
        <v>10Ama</v>
      </c>
      <c r="F7042" s="151" t="str">
        <f>INDEX(Variables[Variable],MATCH(Systematic[[#This Row],[VariableIndex]],Variables[Index],0))</f>
        <v>FCR (mt: ROX-corr.)</v>
      </c>
      <c r="G7042" s="134">
        <f>Systematic[[#This Row],[Sample]]*1000000+Systematic[[#This Row],[SubSample]]*10000+Systematic[[#This Row],[VariableIndex]]</f>
        <v>18040006</v>
      </c>
      <c r="H7042" s="134">
        <f>Systematic[[#This Row],[SampleVariableLabel]]+100*Systematic[[#This Row],[State]]</f>
        <v>18041106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18</v>
      </c>
      <c r="B7043" s="1">
        <f t="shared" si="331"/>
        <v>4</v>
      </c>
      <c r="C7043" s="1">
        <f>IF(Systematic[[#This Row],[VariableIndex]]&gt;1,C7042,IF(C7042+1=StepsPerSubsample,0,C7042+1))</f>
        <v>11</v>
      </c>
      <c r="D7043" s="1">
        <f t="shared" ref="D7043:D7106" si="332">IF(D7042=nVariables,1,D7042+1)</f>
        <v>7</v>
      </c>
      <c r="E7043" s="1" t="str">
        <f>INDEX(Protocol[Mark],MATCH(C7043,Protocol[Step],0))</f>
        <v>10Ama</v>
      </c>
      <c r="F7043" s="151" t="str">
        <f>INDEX(Variables[Variable],MATCH(Systematic[[#This Row],[VariableIndex]],Variables[Index],0))</f>
        <v>FCR (mt: ROX-corr.)</v>
      </c>
      <c r="G7043" s="134">
        <f>Systematic[[#This Row],[Sample]]*1000000+Systematic[[#This Row],[SubSample]]*10000+Systematic[[#This Row],[VariableIndex]]</f>
        <v>18040007</v>
      </c>
      <c r="H7043" s="134">
        <f>Systematic[[#This Row],[SampleVariableLabel]]+100*Systematic[[#This Row],[State]]</f>
        <v>18041107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18</v>
      </c>
      <c r="B7044" s="1">
        <f t="shared" si="331"/>
        <v>4</v>
      </c>
      <c r="C7044" s="1">
        <f>IF(Systematic[[#This Row],[VariableIndex]]&gt;1,C7043,IF(C7043+1=StepsPerSubsample,0,C7043+1))</f>
        <v>12</v>
      </c>
      <c r="D7044" s="1">
        <f t="shared" si="332"/>
        <v>1</v>
      </c>
      <c r="E7044" s="1" t="str">
        <f>INDEX(Protocol[Mark],MATCH(C7044,Protocol[Step],0))</f>
        <v>11AsTm</v>
      </c>
      <c r="F7044" s="151" t="str">
        <f>INDEX(Variables[Variable],MATCH(Systematic[[#This Row],[VariableIndex]],Variables[Index],0))</f>
        <v>O2 concentration</v>
      </c>
      <c r="G7044" s="134">
        <f>Systematic[[#This Row],[Sample]]*1000000+Systematic[[#This Row],[SubSample]]*10000+Systematic[[#This Row],[VariableIndex]]</f>
        <v>18040001</v>
      </c>
      <c r="H7044" s="134">
        <f>Systematic[[#This Row],[SampleVariableLabel]]+100*Systematic[[#This Row],[State]]</f>
        <v>18041201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18</v>
      </c>
      <c r="B7045" s="1">
        <f t="shared" si="331"/>
        <v>4</v>
      </c>
      <c r="C7045" s="1">
        <f>IF(Systematic[[#This Row],[VariableIndex]]&gt;1,C7044,IF(C7044+1=StepsPerSubsample,0,C7044+1))</f>
        <v>12</v>
      </c>
      <c r="D7045" s="1">
        <f t="shared" si="332"/>
        <v>2</v>
      </c>
      <c r="E7045" s="1" t="str">
        <f>INDEX(Protocol[Mark],MATCH(C7045,Protocol[Step],0))</f>
        <v>11AsTm</v>
      </c>
      <c r="F7045" s="151" t="str">
        <f>INDEX(Variables[Variable],MATCH(Systematic[[#This Row],[VariableIndex]],Variables[Index],0))</f>
        <v>O2 flux per volume</v>
      </c>
      <c r="G7045" s="134">
        <f>Systematic[[#This Row],[Sample]]*1000000+Systematic[[#This Row],[SubSample]]*10000+Systematic[[#This Row],[VariableIndex]]</f>
        <v>18040002</v>
      </c>
      <c r="H7045" s="134">
        <f>Systematic[[#This Row],[SampleVariableLabel]]+100*Systematic[[#This Row],[State]]</f>
        <v>18041202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18</v>
      </c>
      <c r="B7046" s="1">
        <f t="shared" si="331"/>
        <v>4</v>
      </c>
      <c r="C7046" s="1">
        <f>IF(Systematic[[#This Row],[VariableIndex]]&gt;1,C7045,IF(C7045+1=StepsPerSubsample,0,C7045+1))</f>
        <v>12</v>
      </c>
      <c r="D7046" s="1">
        <f t="shared" si="332"/>
        <v>3</v>
      </c>
      <c r="E7046" s="1" t="str">
        <f>INDEX(Protocol[Mark],MATCH(C7046,Protocol[Step],0))</f>
        <v>11AsTm</v>
      </c>
      <c r="F7046" s="151" t="str">
        <f>INDEX(Variables[Variable],MATCH(Systematic[[#This Row],[VariableIndex]],Variables[Index],0))</f>
        <v>Specific flux</v>
      </c>
      <c r="G7046" s="134">
        <f>Systematic[[#This Row],[Sample]]*1000000+Systematic[[#This Row],[SubSample]]*10000+Systematic[[#This Row],[VariableIndex]]</f>
        <v>18040003</v>
      </c>
      <c r="H7046" s="134">
        <f>Systematic[[#This Row],[SampleVariableLabel]]+100*Systematic[[#This Row],[State]]</f>
        <v>18041203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18</v>
      </c>
      <c r="B7047" s="1">
        <f t="shared" si="331"/>
        <v>4</v>
      </c>
      <c r="C7047" s="1">
        <f>IF(Systematic[[#This Row],[VariableIndex]]&gt;1,C7046,IF(C7046+1=StepsPerSubsample,0,C7046+1))</f>
        <v>12</v>
      </c>
      <c r="D7047" s="1">
        <f t="shared" si="332"/>
        <v>4</v>
      </c>
      <c r="E7047" s="1" t="str">
        <f>INDEX(Protocol[Mark],MATCH(C7047,Protocol[Step],0))</f>
        <v>11AsTm</v>
      </c>
      <c r="F7047" s="151" t="str">
        <f>INDEX(Variables[Variable],MATCH(Systematic[[#This Row],[VariableIndex]],Variables[Index],0))</f>
        <v>Flux control ratio</v>
      </c>
      <c r="G7047" s="134">
        <f>Systematic[[#This Row],[Sample]]*1000000+Systematic[[#This Row],[SubSample]]*10000+Systematic[[#This Row],[VariableIndex]]</f>
        <v>18040004</v>
      </c>
      <c r="H7047" s="134">
        <f>Systematic[[#This Row],[SampleVariableLabel]]+100*Systematic[[#This Row],[State]]</f>
        <v>18041204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18</v>
      </c>
      <c r="B7048" s="1">
        <f t="shared" si="331"/>
        <v>4</v>
      </c>
      <c r="C7048" s="1">
        <f>IF(Systematic[[#This Row],[VariableIndex]]&gt;1,C7047,IF(C7047+1=StepsPerSubsample,0,C7047+1))</f>
        <v>12</v>
      </c>
      <c r="D7048" s="1">
        <f t="shared" si="332"/>
        <v>5</v>
      </c>
      <c r="E7048" s="1" t="str">
        <f>INDEX(Protocol[Mark],MATCH(C7048,Protocol[Step],0))</f>
        <v>11AsTm</v>
      </c>
      <c r="F7048" s="151" t="str">
        <f>INDEX(Variables[Variable],MATCH(Systematic[[#This Row],[VariableIndex]],Variables[Index],0))</f>
        <v>Specific flux (mt)</v>
      </c>
      <c r="G7048" s="134">
        <f>Systematic[[#This Row],[Sample]]*1000000+Systematic[[#This Row],[SubSample]]*10000+Systematic[[#This Row],[VariableIndex]]</f>
        <v>18040005</v>
      </c>
      <c r="H7048" s="134">
        <f>Systematic[[#This Row],[SampleVariableLabel]]+100*Systematic[[#This Row],[State]]</f>
        <v>18041205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18</v>
      </c>
      <c r="B7049" s="1">
        <f t="shared" si="331"/>
        <v>4</v>
      </c>
      <c r="C7049" s="1">
        <f>IF(Systematic[[#This Row],[VariableIndex]]&gt;1,C7048,IF(C7048+1=StepsPerSubsample,0,C7048+1))</f>
        <v>12</v>
      </c>
      <c r="D7049" s="1">
        <f t="shared" si="332"/>
        <v>6</v>
      </c>
      <c r="E7049" s="1" t="str">
        <f>INDEX(Protocol[Mark],MATCH(C7049,Protocol[Step],0))</f>
        <v>11AsTm</v>
      </c>
      <c r="F7049" s="151" t="str">
        <f>INDEX(Variables[Variable],MATCH(Systematic[[#This Row],[VariableIndex]],Variables[Index],0))</f>
        <v>FCR (mt: ROX-corr.)</v>
      </c>
      <c r="G7049" s="134">
        <f>Systematic[[#This Row],[Sample]]*1000000+Systematic[[#This Row],[SubSample]]*10000+Systematic[[#This Row],[VariableIndex]]</f>
        <v>18040006</v>
      </c>
      <c r="H7049" s="134">
        <f>Systematic[[#This Row],[SampleVariableLabel]]+100*Systematic[[#This Row],[State]]</f>
        <v>18041206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18</v>
      </c>
      <c r="B7050" s="1">
        <f t="shared" si="331"/>
        <v>4</v>
      </c>
      <c r="C7050" s="1">
        <f>IF(Systematic[[#This Row],[VariableIndex]]&gt;1,C7049,IF(C7049+1=StepsPerSubsample,0,C7049+1))</f>
        <v>12</v>
      </c>
      <c r="D7050" s="1">
        <f t="shared" si="332"/>
        <v>7</v>
      </c>
      <c r="E7050" s="1" t="str">
        <f>INDEX(Protocol[Mark],MATCH(C7050,Protocol[Step],0))</f>
        <v>11AsTm</v>
      </c>
      <c r="F7050" s="151" t="str">
        <f>INDEX(Variables[Variable],MATCH(Systematic[[#This Row],[VariableIndex]],Variables[Index],0))</f>
        <v>FCR (mt: ROX-corr.)</v>
      </c>
      <c r="G7050" s="134">
        <f>Systematic[[#This Row],[Sample]]*1000000+Systematic[[#This Row],[SubSample]]*10000+Systematic[[#This Row],[VariableIndex]]</f>
        <v>18040007</v>
      </c>
      <c r="H7050" s="134">
        <f>Systematic[[#This Row],[SampleVariableLabel]]+100*Systematic[[#This Row],[State]]</f>
        <v>18041207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18</v>
      </c>
      <c r="B7051" s="1">
        <f t="shared" si="331"/>
        <v>4</v>
      </c>
      <c r="C7051" s="1">
        <f>IF(Systematic[[#This Row],[VariableIndex]]&gt;1,C7050,IF(C7050+1=StepsPerSubsample,0,C7050+1))</f>
        <v>13</v>
      </c>
      <c r="D7051" s="1">
        <f t="shared" si="332"/>
        <v>1</v>
      </c>
      <c r="E7051" s="1" t="str">
        <f>INDEX(Protocol[Mark],MATCH(C7051,Protocol[Step],0))</f>
        <v>12Azd</v>
      </c>
      <c r="F7051" s="151" t="str">
        <f>INDEX(Variables[Variable],MATCH(Systematic[[#This Row],[VariableIndex]],Variables[Index],0))</f>
        <v>O2 concentration</v>
      </c>
      <c r="G7051" s="134">
        <f>Systematic[[#This Row],[Sample]]*1000000+Systematic[[#This Row],[SubSample]]*10000+Systematic[[#This Row],[VariableIndex]]</f>
        <v>18040001</v>
      </c>
      <c r="H7051" s="134">
        <f>Systematic[[#This Row],[SampleVariableLabel]]+100*Systematic[[#This Row],[State]]</f>
        <v>18041301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18</v>
      </c>
      <c r="B7052" s="1">
        <f t="shared" si="331"/>
        <v>4</v>
      </c>
      <c r="C7052" s="1">
        <f>IF(Systematic[[#This Row],[VariableIndex]]&gt;1,C7051,IF(C7051+1=StepsPerSubsample,0,C7051+1))</f>
        <v>13</v>
      </c>
      <c r="D7052" s="1">
        <f t="shared" si="332"/>
        <v>2</v>
      </c>
      <c r="E7052" s="1" t="str">
        <f>INDEX(Protocol[Mark],MATCH(C7052,Protocol[Step],0))</f>
        <v>12Azd</v>
      </c>
      <c r="F7052" s="151" t="str">
        <f>INDEX(Variables[Variable],MATCH(Systematic[[#This Row],[VariableIndex]],Variables[Index],0))</f>
        <v>O2 flux per volume</v>
      </c>
      <c r="G7052" s="134">
        <f>Systematic[[#This Row],[Sample]]*1000000+Systematic[[#This Row],[SubSample]]*10000+Systematic[[#This Row],[VariableIndex]]</f>
        <v>18040002</v>
      </c>
      <c r="H7052" s="134">
        <f>Systematic[[#This Row],[SampleVariableLabel]]+100*Systematic[[#This Row],[State]]</f>
        <v>18041302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18</v>
      </c>
      <c r="B7053" s="1">
        <f t="shared" si="331"/>
        <v>4</v>
      </c>
      <c r="C7053" s="1">
        <f>IF(Systematic[[#This Row],[VariableIndex]]&gt;1,C7052,IF(C7052+1=StepsPerSubsample,0,C7052+1))</f>
        <v>13</v>
      </c>
      <c r="D7053" s="1">
        <f t="shared" si="332"/>
        <v>3</v>
      </c>
      <c r="E7053" s="1" t="str">
        <f>INDEX(Protocol[Mark],MATCH(C7053,Protocol[Step],0))</f>
        <v>12Azd</v>
      </c>
      <c r="F7053" s="151" t="str">
        <f>INDEX(Variables[Variable],MATCH(Systematic[[#This Row],[VariableIndex]],Variables[Index],0))</f>
        <v>Specific flux</v>
      </c>
      <c r="G7053" s="134">
        <f>Systematic[[#This Row],[Sample]]*1000000+Systematic[[#This Row],[SubSample]]*10000+Systematic[[#This Row],[VariableIndex]]</f>
        <v>18040003</v>
      </c>
      <c r="H7053" s="134">
        <f>Systematic[[#This Row],[SampleVariableLabel]]+100*Systematic[[#This Row],[State]]</f>
        <v>18041303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18</v>
      </c>
      <c r="B7054" s="1">
        <f t="shared" si="331"/>
        <v>4</v>
      </c>
      <c r="C7054" s="1">
        <f>IF(Systematic[[#This Row],[VariableIndex]]&gt;1,C7053,IF(C7053+1=StepsPerSubsample,0,C7053+1))</f>
        <v>13</v>
      </c>
      <c r="D7054" s="1">
        <f t="shared" si="332"/>
        <v>4</v>
      </c>
      <c r="E7054" s="1" t="str">
        <f>INDEX(Protocol[Mark],MATCH(C7054,Protocol[Step],0))</f>
        <v>12Azd</v>
      </c>
      <c r="F7054" s="151" t="str">
        <f>INDEX(Variables[Variable],MATCH(Systematic[[#This Row],[VariableIndex]],Variables[Index],0))</f>
        <v>Flux control ratio</v>
      </c>
      <c r="G7054" s="134">
        <f>Systematic[[#This Row],[Sample]]*1000000+Systematic[[#This Row],[SubSample]]*10000+Systematic[[#This Row],[VariableIndex]]</f>
        <v>18040004</v>
      </c>
      <c r="H7054" s="134">
        <f>Systematic[[#This Row],[SampleVariableLabel]]+100*Systematic[[#This Row],[State]]</f>
        <v>18041304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18</v>
      </c>
      <c r="B7055" s="1">
        <f t="shared" si="331"/>
        <v>4</v>
      </c>
      <c r="C7055" s="1">
        <f>IF(Systematic[[#This Row],[VariableIndex]]&gt;1,C7054,IF(C7054+1=StepsPerSubsample,0,C7054+1))</f>
        <v>13</v>
      </c>
      <c r="D7055" s="1">
        <f t="shared" si="332"/>
        <v>5</v>
      </c>
      <c r="E7055" s="1" t="str">
        <f>INDEX(Protocol[Mark],MATCH(C7055,Protocol[Step],0))</f>
        <v>12Azd</v>
      </c>
      <c r="F7055" s="151" t="str">
        <f>INDEX(Variables[Variable],MATCH(Systematic[[#This Row],[VariableIndex]],Variables[Index],0))</f>
        <v>Specific flux (mt)</v>
      </c>
      <c r="G7055" s="134">
        <f>Systematic[[#This Row],[Sample]]*1000000+Systematic[[#This Row],[SubSample]]*10000+Systematic[[#This Row],[VariableIndex]]</f>
        <v>18040005</v>
      </c>
      <c r="H7055" s="134">
        <f>Systematic[[#This Row],[SampleVariableLabel]]+100*Systematic[[#This Row],[State]]</f>
        <v>18041305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18</v>
      </c>
      <c r="B7056" s="1">
        <f t="shared" si="331"/>
        <v>4</v>
      </c>
      <c r="C7056" s="1">
        <f>IF(Systematic[[#This Row],[VariableIndex]]&gt;1,C7055,IF(C7055+1=StepsPerSubsample,0,C7055+1))</f>
        <v>13</v>
      </c>
      <c r="D7056" s="1">
        <f t="shared" si="332"/>
        <v>6</v>
      </c>
      <c r="E7056" s="1" t="str">
        <f>INDEX(Protocol[Mark],MATCH(C7056,Protocol[Step],0))</f>
        <v>12Azd</v>
      </c>
      <c r="F7056" s="151" t="str">
        <f>INDEX(Variables[Variable],MATCH(Systematic[[#This Row],[VariableIndex]],Variables[Index],0))</f>
        <v>FCR (mt: ROX-corr.)</v>
      </c>
      <c r="G7056" s="134">
        <f>Systematic[[#This Row],[Sample]]*1000000+Systematic[[#This Row],[SubSample]]*10000+Systematic[[#This Row],[VariableIndex]]</f>
        <v>18040006</v>
      </c>
      <c r="H7056" s="134">
        <f>Systematic[[#This Row],[SampleVariableLabel]]+100*Systematic[[#This Row],[State]]</f>
        <v>18041306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18</v>
      </c>
      <c r="B7057" s="1">
        <f t="shared" si="331"/>
        <v>4</v>
      </c>
      <c r="C7057" s="1">
        <f>IF(Systematic[[#This Row],[VariableIndex]]&gt;1,C7056,IF(C7056+1=StepsPerSubsample,0,C7056+1))</f>
        <v>13</v>
      </c>
      <c r="D7057" s="1">
        <f t="shared" si="332"/>
        <v>7</v>
      </c>
      <c r="E7057" s="1" t="str">
        <f>INDEX(Protocol[Mark],MATCH(C7057,Protocol[Step],0))</f>
        <v>12Azd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18040007</v>
      </c>
      <c r="H7057" s="134">
        <f>Systematic[[#This Row],[SampleVariableLabel]]+100*Systematic[[#This Row],[State]]</f>
        <v>18041307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19</v>
      </c>
      <c r="B7058" s="1">
        <f t="shared" si="331"/>
        <v>1</v>
      </c>
      <c r="C7058" s="1">
        <f>IF(Systematic[[#This Row],[VariableIndex]]&gt;1,C7057,IF(C7057+1=StepsPerSubsample,0,C7057+1))</f>
        <v>0</v>
      </c>
      <c r="D7058" s="1">
        <f t="shared" si="332"/>
        <v>1</v>
      </c>
      <c r="E7058" s="1" t="str">
        <f>INDEX(Protocol[Mark],MATCH(C7058,Protocol[Step],0))</f>
        <v>1ce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19010001</v>
      </c>
      <c r="H7058" s="134">
        <f>Systematic[[#This Row],[SampleVariableLabel]]+100*Systematic[[#This Row],[State]]</f>
        <v>19010001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19</v>
      </c>
      <c r="B7059" s="1">
        <f t="shared" si="331"/>
        <v>1</v>
      </c>
      <c r="C7059" s="1">
        <f>IF(Systematic[[#This Row],[VariableIndex]]&gt;1,C7058,IF(C7058+1=StepsPerSubsample,0,C7058+1))</f>
        <v>0</v>
      </c>
      <c r="D7059" s="1">
        <f t="shared" si="332"/>
        <v>2</v>
      </c>
      <c r="E7059" s="1" t="str">
        <f>INDEX(Protocol[Mark],MATCH(C7059,Protocol[Step],0))</f>
        <v>1ce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19010002</v>
      </c>
      <c r="H7059" s="134">
        <f>Systematic[[#This Row],[SampleVariableLabel]]+100*Systematic[[#This Row],[State]]</f>
        <v>19010002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19</v>
      </c>
      <c r="B7060" s="1">
        <f t="shared" si="331"/>
        <v>1</v>
      </c>
      <c r="C7060" s="1">
        <f>IF(Systematic[[#This Row],[VariableIndex]]&gt;1,C7059,IF(C7059+1=StepsPerSubsample,0,C7059+1))</f>
        <v>0</v>
      </c>
      <c r="D7060" s="1">
        <f t="shared" si="332"/>
        <v>3</v>
      </c>
      <c r="E7060" s="1" t="str">
        <f>INDEX(Protocol[Mark],MATCH(C7060,Protocol[Step],0))</f>
        <v>1ce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19010003</v>
      </c>
      <c r="H7060" s="134">
        <f>Systematic[[#This Row],[SampleVariableLabel]]+100*Systematic[[#This Row],[State]]</f>
        <v>19010003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19</v>
      </c>
      <c r="B7061" s="1">
        <f t="shared" si="331"/>
        <v>1</v>
      </c>
      <c r="C7061" s="1">
        <f>IF(Systematic[[#This Row],[VariableIndex]]&gt;1,C7060,IF(C7060+1=StepsPerSubsample,0,C7060+1))</f>
        <v>0</v>
      </c>
      <c r="D7061" s="1">
        <f t="shared" si="332"/>
        <v>4</v>
      </c>
      <c r="E7061" s="1" t="str">
        <f>INDEX(Protocol[Mark],MATCH(C7061,Protocol[Step],0))</f>
        <v>1ce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19010004</v>
      </c>
      <c r="H7061" s="134">
        <f>Systematic[[#This Row],[SampleVariableLabel]]+100*Systematic[[#This Row],[State]]</f>
        <v>19010004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19</v>
      </c>
      <c r="B7062" s="1">
        <f t="shared" si="331"/>
        <v>1</v>
      </c>
      <c r="C7062" s="1">
        <f>IF(Systematic[[#This Row],[VariableIndex]]&gt;1,C7061,IF(C7061+1=StepsPerSubsample,0,C7061+1))</f>
        <v>0</v>
      </c>
      <c r="D7062" s="1">
        <f t="shared" si="332"/>
        <v>5</v>
      </c>
      <c r="E7062" s="1" t="str">
        <f>INDEX(Protocol[Mark],MATCH(C7062,Protocol[Step],0))</f>
        <v>1ce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19010005</v>
      </c>
      <c r="H7062" s="134">
        <f>Systematic[[#This Row],[SampleVariableLabel]]+100*Systematic[[#This Row],[State]]</f>
        <v>19010005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19</v>
      </c>
      <c r="B7063" s="1">
        <f t="shared" si="331"/>
        <v>1</v>
      </c>
      <c r="C7063" s="1">
        <f>IF(Systematic[[#This Row],[VariableIndex]]&gt;1,C7062,IF(C7062+1=StepsPerSubsample,0,C7062+1))</f>
        <v>0</v>
      </c>
      <c r="D7063" s="1">
        <f t="shared" si="332"/>
        <v>6</v>
      </c>
      <c r="E7063" s="1" t="str">
        <f>INDEX(Protocol[Mark],MATCH(C7063,Protocol[Step],0))</f>
        <v>1ce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19010006</v>
      </c>
      <c r="H7063" s="134">
        <f>Systematic[[#This Row],[SampleVariableLabel]]+100*Systematic[[#This Row],[State]]</f>
        <v>19010006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19</v>
      </c>
      <c r="B7064" s="1">
        <f t="shared" si="331"/>
        <v>1</v>
      </c>
      <c r="C7064" s="1">
        <f>IF(Systematic[[#This Row],[VariableIndex]]&gt;1,C7063,IF(C7063+1=StepsPerSubsample,0,C7063+1))</f>
        <v>0</v>
      </c>
      <c r="D7064" s="1">
        <f t="shared" si="332"/>
        <v>7</v>
      </c>
      <c r="E7064" s="1" t="str">
        <f>INDEX(Protocol[Mark],MATCH(C7064,Protocol[Step],0))</f>
        <v>1ce</v>
      </c>
      <c r="F7064" s="151" t="str">
        <f>INDEX(Variables[Variable],MATCH(Systematic[[#This Row],[VariableIndex]],Variables[Index],0))</f>
        <v>FCR (mt: ROX-corr.)</v>
      </c>
      <c r="G7064" s="134">
        <f>Systematic[[#This Row],[Sample]]*1000000+Systematic[[#This Row],[SubSample]]*10000+Systematic[[#This Row],[VariableIndex]]</f>
        <v>19010007</v>
      </c>
      <c r="H7064" s="134">
        <f>Systematic[[#This Row],[SampleVariableLabel]]+100*Systematic[[#This Row],[State]]</f>
        <v>19010007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19</v>
      </c>
      <c r="B7065" s="1">
        <f t="shared" si="331"/>
        <v>1</v>
      </c>
      <c r="C7065" s="1">
        <f>IF(Systematic[[#This Row],[VariableIndex]]&gt;1,C7064,IF(C7064+1=StepsPerSubsample,0,C7064+1))</f>
        <v>1</v>
      </c>
      <c r="D7065" s="1">
        <f t="shared" si="332"/>
        <v>1</v>
      </c>
      <c r="E7065" s="1" t="str">
        <f>INDEX(Protocol[Mark],MATCH(C7065,Protocol[Step],0))</f>
        <v>2P10</v>
      </c>
      <c r="F7065" s="151" t="str">
        <f>INDEX(Variables[Variable],MATCH(Systematic[[#This Row],[VariableIndex]],Variables[Index],0))</f>
        <v>O2 concentration</v>
      </c>
      <c r="G7065" s="134">
        <f>Systematic[[#This Row],[Sample]]*1000000+Systematic[[#This Row],[SubSample]]*10000+Systematic[[#This Row],[VariableIndex]]</f>
        <v>19010001</v>
      </c>
      <c r="H7065" s="134">
        <f>Systematic[[#This Row],[SampleVariableLabel]]+100*Systematic[[#This Row],[State]]</f>
        <v>19010101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19</v>
      </c>
      <c r="B7066" s="1">
        <f t="shared" si="331"/>
        <v>1</v>
      </c>
      <c r="C7066" s="1">
        <f>IF(Systematic[[#This Row],[VariableIndex]]&gt;1,C7065,IF(C7065+1=StepsPerSubsample,0,C7065+1))</f>
        <v>1</v>
      </c>
      <c r="D7066" s="1">
        <f t="shared" si="332"/>
        <v>2</v>
      </c>
      <c r="E7066" s="1" t="str">
        <f>INDEX(Protocol[Mark],MATCH(C7066,Protocol[Step],0))</f>
        <v>2P10</v>
      </c>
      <c r="F7066" s="151" t="str">
        <f>INDEX(Variables[Variable],MATCH(Systematic[[#This Row],[VariableIndex]],Variables[Index],0))</f>
        <v>O2 flux per volume</v>
      </c>
      <c r="G7066" s="134">
        <f>Systematic[[#This Row],[Sample]]*1000000+Systematic[[#This Row],[SubSample]]*10000+Systematic[[#This Row],[VariableIndex]]</f>
        <v>19010002</v>
      </c>
      <c r="H7066" s="134">
        <f>Systematic[[#This Row],[SampleVariableLabel]]+100*Systematic[[#This Row],[State]]</f>
        <v>19010102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19</v>
      </c>
      <c r="B7067" s="1">
        <f t="shared" si="331"/>
        <v>1</v>
      </c>
      <c r="C7067" s="1">
        <f>IF(Systematic[[#This Row],[VariableIndex]]&gt;1,C7066,IF(C7066+1=StepsPerSubsample,0,C7066+1))</f>
        <v>1</v>
      </c>
      <c r="D7067" s="1">
        <f t="shared" si="332"/>
        <v>3</v>
      </c>
      <c r="E7067" s="1" t="str">
        <f>INDEX(Protocol[Mark],MATCH(C7067,Protocol[Step],0))</f>
        <v>2P10</v>
      </c>
      <c r="F7067" s="151" t="str">
        <f>INDEX(Variables[Variable],MATCH(Systematic[[#This Row],[VariableIndex]],Variables[Index],0))</f>
        <v>Specific flux</v>
      </c>
      <c r="G7067" s="134">
        <f>Systematic[[#This Row],[Sample]]*1000000+Systematic[[#This Row],[SubSample]]*10000+Systematic[[#This Row],[VariableIndex]]</f>
        <v>19010003</v>
      </c>
      <c r="H7067" s="134">
        <f>Systematic[[#This Row],[SampleVariableLabel]]+100*Systematic[[#This Row],[State]]</f>
        <v>19010103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19</v>
      </c>
      <c r="B7068" s="1">
        <f t="shared" si="331"/>
        <v>1</v>
      </c>
      <c r="C7068" s="1">
        <f>IF(Systematic[[#This Row],[VariableIndex]]&gt;1,C7067,IF(C7067+1=StepsPerSubsample,0,C7067+1))</f>
        <v>1</v>
      </c>
      <c r="D7068" s="1">
        <f t="shared" si="332"/>
        <v>4</v>
      </c>
      <c r="E7068" s="1" t="str">
        <f>INDEX(Protocol[Mark],MATCH(C7068,Protocol[Step],0))</f>
        <v>2P10</v>
      </c>
      <c r="F7068" s="151" t="str">
        <f>INDEX(Variables[Variable],MATCH(Systematic[[#This Row],[VariableIndex]],Variables[Index],0))</f>
        <v>Flux control ratio</v>
      </c>
      <c r="G7068" s="134">
        <f>Systematic[[#This Row],[Sample]]*1000000+Systematic[[#This Row],[SubSample]]*10000+Systematic[[#This Row],[VariableIndex]]</f>
        <v>19010004</v>
      </c>
      <c r="H7068" s="134">
        <f>Systematic[[#This Row],[SampleVariableLabel]]+100*Systematic[[#This Row],[State]]</f>
        <v>19010104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19</v>
      </c>
      <c r="B7069" s="1">
        <f t="shared" si="331"/>
        <v>1</v>
      </c>
      <c r="C7069" s="1">
        <f>IF(Systematic[[#This Row],[VariableIndex]]&gt;1,C7068,IF(C7068+1=StepsPerSubsample,0,C7068+1))</f>
        <v>1</v>
      </c>
      <c r="D7069" s="1">
        <f t="shared" si="332"/>
        <v>5</v>
      </c>
      <c r="E7069" s="1" t="str">
        <f>INDEX(Protocol[Mark],MATCH(C7069,Protocol[Step],0))</f>
        <v>2P10</v>
      </c>
      <c r="F7069" s="151" t="str">
        <f>INDEX(Variables[Variable],MATCH(Systematic[[#This Row],[VariableIndex]],Variables[Index],0))</f>
        <v>Specific flux (mt)</v>
      </c>
      <c r="G7069" s="134">
        <f>Systematic[[#This Row],[Sample]]*1000000+Systematic[[#This Row],[SubSample]]*10000+Systematic[[#This Row],[VariableIndex]]</f>
        <v>19010005</v>
      </c>
      <c r="H7069" s="134">
        <f>Systematic[[#This Row],[SampleVariableLabel]]+100*Systematic[[#This Row],[State]]</f>
        <v>19010105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19</v>
      </c>
      <c r="B7070" s="1">
        <f t="shared" si="331"/>
        <v>1</v>
      </c>
      <c r="C7070" s="1">
        <f>IF(Systematic[[#This Row],[VariableIndex]]&gt;1,C7069,IF(C7069+1=StepsPerSubsample,0,C7069+1))</f>
        <v>1</v>
      </c>
      <c r="D7070" s="1">
        <f t="shared" si="332"/>
        <v>6</v>
      </c>
      <c r="E7070" s="1" t="str">
        <f>INDEX(Protocol[Mark],MATCH(C7070,Protocol[Step],0))</f>
        <v>2P10</v>
      </c>
      <c r="F7070" s="151" t="str">
        <f>INDEX(Variables[Variable],MATCH(Systematic[[#This Row],[VariableIndex]],Variables[Index],0))</f>
        <v>FCR (mt: ROX-corr.)</v>
      </c>
      <c r="G7070" s="134">
        <f>Systematic[[#This Row],[Sample]]*1000000+Systematic[[#This Row],[SubSample]]*10000+Systematic[[#This Row],[VariableIndex]]</f>
        <v>19010006</v>
      </c>
      <c r="H7070" s="134">
        <f>Systematic[[#This Row],[SampleVariableLabel]]+100*Systematic[[#This Row],[State]]</f>
        <v>19010106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19</v>
      </c>
      <c r="B7071" s="1">
        <f t="shared" si="331"/>
        <v>1</v>
      </c>
      <c r="C7071" s="1">
        <f>IF(Systematic[[#This Row],[VariableIndex]]&gt;1,C7070,IF(C7070+1=StepsPerSubsample,0,C7070+1))</f>
        <v>1</v>
      </c>
      <c r="D7071" s="1">
        <f t="shared" si="332"/>
        <v>7</v>
      </c>
      <c r="E7071" s="1" t="str">
        <f>INDEX(Protocol[Mark],MATCH(C7071,Protocol[Step],0))</f>
        <v>2P10</v>
      </c>
      <c r="F7071" s="151" t="str">
        <f>INDEX(Variables[Variable],MATCH(Systematic[[#This Row],[VariableIndex]],Variables[Index],0))</f>
        <v>FCR (mt: ROX-corr.)</v>
      </c>
      <c r="G7071" s="134">
        <f>Systematic[[#This Row],[Sample]]*1000000+Systematic[[#This Row],[SubSample]]*10000+Systematic[[#This Row],[VariableIndex]]</f>
        <v>19010007</v>
      </c>
      <c r="H7071" s="134">
        <f>Systematic[[#This Row],[SampleVariableLabel]]+100*Systematic[[#This Row],[State]]</f>
        <v>19010107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19</v>
      </c>
      <c r="B7072" s="1">
        <f t="shared" si="331"/>
        <v>1</v>
      </c>
      <c r="C7072" s="1">
        <f>IF(Systematic[[#This Row],[VariableIndex]]&gt;1,C7071,IF(C7071+1=StepsPerSubsample,0,C7071+1))</f>
        <v>2</v>
      </c>
      <c r="D7072" s="1">
        <f t="shared" si="332"/>
        <v>1</v>
      </c>
      <c r="E7072" s="1" t="str">
        <f>INDEX(Protocol[Mark],MATCH(C7072,Protocol[Step],0))</f>
        <v>3Omy</v>
      </c>
      <c r="F7072" s="151" t="str">
        <f>INDEX(Variables[Variable],MATCH(Systematic[[#This Row],[VariableIndex]],Variables[Index],0))</f>
        <v>O2 concentration</v>
      </c>
      <c r="G7072" s="134">
        <f>Systematic[[#This Row],[Sample]]*1000000+Systematic[[#This Row],[SubSample]]*10000+Systematic[[#This Row],[VariableIndex]]</f>
        <v>19010001</v>
      </c>
      <c r="H7072" s="134">
        <f>Systematic[[#This Row],[SampleVariableLabel]]+100*Systematic[[#This Row],[State]]</f>
        <v>19010201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19</v>
      </c>
      <c r="B7073" s="1">
        <f t="shared" si="331"/>
        <v>1</v>
      </c>
      <c r="C7073" s="1">
        <f>IF(Systematic[[#This Row],[VariableIndex]]&gt;1,C7072,IF(C7072+1=StepsPerSubsample,0,C7072+1))</f>
        <v>2</v>
      </c>
      <c r="D7073" s="1">
        <f t="shared" si="332"/>
        <v>2</v>
      </c>
      <c r="E7073" s="1" t="str">
        <f>INDEX(Protocol[Mark],MATCH(C7073,Protocol[Step],0))</f>
        <v>3Omy</v>
      </c>
      <c r="F7073" s="151" t="str">
        <f>INDEX(Variables[Variable],MATCH(Systematic[[#This Row],[VariableIndex]],Variables[Index],0))</f>
        <v>O2 flux per volume</v>
      </c>
      <c r="G7073" s="134">
        <f>Systematic[[#This Row],[Sample]]*1000000+Systematic[[#This Row],[SubSample]]*10000+Systematic[[#This Row],[VariableIndex]]</f>
        <v>19010002</v>
      </c>
      <c r="H7073" s="134">
        <f>Systematic[[#This Row],[SampleVariableLabel]]+100*Systematic[[#This Row],[State]]</f>
        <v>19010202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19</v>
      </c>
      <c r="B7074" s="1">
        <f t="shared" si="331"/>
        <v>1</v>
      </c>
      <c r="C7074" s="1">
        <f>IF(Systematic[[#This Row],[VariableIndex]]&gt;1,C7073,IF(C7073+1=StepsPerSubsample,0,C7073+1))</f>
        <v>2</v>
      </c>
      <c r="D7074" s="1">
        <f t="shared" si="332"/>
        <v>3</v>
      </c>
      <c r="E7074" s="1" t="str">
        <f>INDEX(Protocol[Mark],MATCH(C7074,Protocol[Step],0))</f>
        <v>3Omy</v>
      </c>
      <c r="F7074" s="151" t="str">
        <f>INDEX(Variables[Variable],MATCH(Systematic[[#This Row],[VariableIndex]],Variables[Index],0))</f>
        <v>Specific flux</v>
      </c>
      <c r="G7074" s="134">
        <f>Systematic[[#This Row],[Sample]]*1000000+Systematic[[#This Row],[SubSample]]*10000+Systematic[[#This Row],[VariableIndex]]</f>
        <v>19010003</v>
      </c>
      <c r="H7074" s="134">
        <f>Systematic[[#This Row],[SampleVariableLabel]]+100*Systematic[[#This Row],[State]]</f>
        <v>19010203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19</v>
      </c>
      <c r="B7075" s="1">
        <f t="shared" si="331"/>
        <v>1</v>
      </c>
      <c r="C7075" s="1">
        <f>IF(Systematic[[#This Row],[VariableIndex]]&gt;1,C7074,IF(C7074+1=StepsPerSubsample,0,C7074+1))</f>
        <v>2</v>
      </c>
      <c r="D7075" s="1">
        <f t="shared" si="332"/>
        <v>4</v>
      </c>
      <c r="E7075" s="1" t="str">
        <f>INDEX(Protocol[Mark],MATCH(C7075,Protocol[Step],0))</f>
        <v>3Omy</v>
      </c>
      <c r="F7075" s="151" t="str">
        <f>INDEX(Variables[Variable],MATCH(Systematic[[#This Row],[VariableIndex]],Variables[Index],0))</f>
        <v>Flux control ratio</v>
      </c>
      <c r="G7075" s="134">
        <f>Systematic[[#This Row],[Sample]]*1000000+Systematic[[#This Row],[SubSample]]*10000+Systematic[[#This Row],[VariableIndex]]</f>
        <v>19010004</v>
      </c>
      <c r="H7075" s="134">
        <f>Systematic[[#This Row],[SampleVariableLabel]]+100*Systematic[[#This Row],[State]]</f>
        <v>19010204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19</v>
      </c>
      <c r="B7076" s="1">
        <f t="shared" si="331"/>
        <v>1</v>
      </c>
      <c r="C7076" s="1">
        <f>IF(Systematic[[#This Row],[VariableIndex]]&gt;1,C7075,IF(C7075+1=StepsPerSubsample,0,C7075+1))</f>
        <v>2</v>
      </c>
      <c r="D7076" s="1">
        <f t="shared" si="332"/>
        <v>5</v>
      </c>
      <c r="E7076" s="1" t="str">
        <f>INDEX(Protocol[Mark],MATCH(C7076,Protocol[Step],0))</f>
        <v>3Omy</v>
      </c>
      <c r="F7076" s="151" t="str">
        <f>INDEX(Variables[Variable],MATCH(Systematic[[#This Row],[VariableIndex]],Variables[Index],0))</f>
        <v>Specific flux (mt)</v>
      </c>
      <c r="G7076" s="134">
        <f>Systematic[[#This Row],[Sample]]*1000000+Systematic[[#This Row],[SubSample]]*10000+Systematic[[#This Row],[VariableIndex]]</f>
        <v>19010005</v>
      </c>
      <c r="H7076" s="134">
        <f>Systematic[[#This Row],[SampleVariableLabel]]+100*Systematic[[#This Row],[State]]</f>
        <v>19010205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19</v>
      </c>
      <c r="B7077" s="1">
        <f t="shared" si="331"/>
        <v>1</v>
      </c>
      <c r="C7077" s="1">
        <f>IF(Systematic[[#This Row],[VariableIndex]]&gt;1,C7076,IF(C7076+1=StepsPerSubsample,0,C7076+1))</f>
        <v>2</v>
      </c>
      <c r="D7077" s="1">
        <f t="shared" si="332"/>
        <v>6</v>
      </c>
      <c r="E7077" s="1" t="str">
        <f>INDEX(Protocol[Mark],MATCH(C7077,Protocol[Step],0))</f>
        <v>3Omy</v>
      </c>
      <c r="F7077" s="151" t="str">
        <f>INDEX(Variables[Variable],MATCH(Systematic[[#This Row],[VariableIndex]],Variables[Index],0))</f>
        <v>FCR (mt: ROX-corr.)</v>
      </c>
      <c r="G7077" s="134">
        <f>Systematic[[#This Row],[Sample]]*1000000+Systematic[[#This Row],[SubSample]]*10000+Systematic[[#This Row],[VariableIndex]]</f>
        <v>19010006</v>
      </c>
      <c r="H7077" s="134">
        <f>Systematic[[#This Row],[SampleVariableLabel]]+100*Systematic[[#This Row],[State]]</f>
        <v>19010206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19</v>
      </c>
      <c r="B7078" s="1">
        <f t="shared" si="331"/>
        <v>1</v>
      </c>
      <c r="C7078" s="1">
        <f>IF(Systematic[[#This Row],[VariableIndex]]&gt;1,C7077,IF(C7077+1=StepsPerSubsample,0,C7077+1))</f>
        <v>2</v>
      </c>
      <c r="D7078" s="1">
        <f t="shared" si="332"/>
        <v>7</v>
      </c>
      <c r="E7078" s="1" t="str">
        <f>INDEX(Protocol[Mark],MATCH(C7078,Protocol[Step],0))</f>
        <v>3Omy</v>
      </c>
      <c r="F7078" s="151" t="str">
        <f>INDEX(Variables[Variable],MATCH(Systematic[[#This Row],[VariableIndex]],Variables[Index],0))</f>
        <v>FCR (mt: ROX-corr.)</v>
      </c>
      <c r="G7078" s="134">
        <f>Systematic[[#This Row],[Sample]]*1000000+Systematic[[#This Row],[SubSample]]*10000+Systematic[[#This Row],[VariableIndex]]</f>
        <v>19010007</v>
      </c>
      <c r="H7078" s="134">
        <f>Systematic[[#This Row],[SampleVariableLabel]]+100*Systematic[[#This Row],[State]]</f>
        <v>19010207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19</v>
      </c>
      <c r="B7079" s="1">
        <f t="shared" si="331"/>
        <v>1</v>
      </c>
      <c r="C7079" s="1">
        <f>IF(Systematic[[#This Row],[VariableIndex]]&gt;1,C7078,IF(C7078+1=StepsPerSubsample,0,C7078+1))</f>
        <v>3</v>
      </c>
      <c r="D7079" s="1">
        <f t="shared" si="332"/>
        <v>1</v>
      </c>
      <c r="E7079" s="1" t="str">
        <f>INDEX(Protocol[Mark],MATCH(C7079,Protocol[Step],0))</f>
        <v>4U</v>
      </c>
      <c r="F7079" s="151" t="str">
        <f>INDEX(Variables[Variable],MATCH(Systematic[[#This Row],[VariableIndex]],Variables[Index],0))</f>
        <v>O2 concentration</v>
      </c>
      <c r="G7079" s="134">
        <f>Systematic[[#This Row],[Sample]]*1000000+Systematic[[#This Row],[SubSample]]*10000+Systematic[[#This Row],[VariableIndex]]</f>
        <v>19010001</v>
      </c>
      <c r="H7079" s="134">
        <f>Systematic[[#This Row],[SampleVariableLabel]]+100*Systematic[[#This Row],[State]]</f>
        <v>19010301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19</v>
      </c>
      <c r="B7080" s="1">
        <f t="shared" si="331"/>
        <v>1</v>
      </c>
      <c r="C7080" s="1">
        <f>IF(Systematic[[#This Row],[VariableIndex]]&gt;1,C7079,IF(C7079+1=StepsPerSubsample,0,C7079+1))</f>
        <v>3</v>
      </c>
      <c r="D7080" s="1">
        <f t="shared" si="332"/>
        <v>2</v>
      </c>
      <c r="E7080" s="1" t="str">
        <f>INDEX(Protocol[Mark],MATCH(C7080,Protocol[Step],0))</f>
        <v>4U</v>
      </c>
      <c r="F7080" s="151" t="str">
        <f>INDEX(Variables[Variable],MATCH(Systematic[[#This Row],[VariableIndex]],Variables[Index],0))</f>
        <v>O2 flux per volume</v>
      </c>
      <c r="G7080" s="134">
        <f>Systematic[[#This Row],[Sample]]*1000000+Systematic[[#This Row],[SubSample]]*10000+Systematic[[#This Row],[VariableIndex]]</f>
        <v>19010002</v>
      </c>
      <c r="H7080" s="134">
        <f>Systematic[[#This Row],[SampleVariableLabel]]+100*Systematic[[#This Row],[State]]</f>
        <v>19010302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19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3</v>
      </c>
      <c r="D7081" s="1">
        <f t="shared" si="332"/>
        <v>3</v>
      </c>
      <c r="E7081" s="1" t="str">
        <f>INDEX(Protocol[Mark],MATCH(C7081,Protocol[Step],0))</f>
        <v>4U</v>
      </c>
      <c r="F7081" s="151" t="str">
        <f>INDEX(Variables[Variable],MATCH(Systematic[[#This Row],[VariableIndex]],Variables[Index],0))</f>
        <v>Specific flux</v>
      </c>
      <c r="G7081" s="134">
        <f>Systematic[[#This Row],[Sample]]*1000000+Systematic[[#This Row],[SubSample]]*10000+Systematic[[#This Row],[VariableIndex]]</f>
        <v>19010003</v>
      </c>
      <c r="H7081" s="134">
        <f>Systematic[[#This Row],[SampleVariableLabel]]+100*Systematic[[#This Row],[State]]</f>
        <v>19010303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19</v>
      </c>
      <c r="B7082" s="1">
        <f t="shared" si="334"/>
        <v>1</v>
      </c>
      <c r="C7082" s="1">
        <f>IF(Systematic[[#This Row],[VariableIndex]]&gt;1,C7081,IF(C7081+1=StepsPerSubsample,0,C7081+1))</f>
        <v>3</v>
      </c>
      <c r="D7082" s="1">
        <f t="shared" si="332"/>
        <v>4</v>
      </c>
      <c r="E7082" s="1" t="str">
        <f>INDEX(Protocol[Mark],MATCH(C7082,Protocol[Step],0))</f>
        <v>4U</v>
      </c>
      <c r="F7082" s="151" t="str">
        <f>INDEX(Variables[Variable],MATCH(Systematic[[#This Row],[VariableIndex]],Variables[Index],0))</f>
        <v>Flux control ratio</v>
      </c>
      <c r="G7082" s="134">
        <f>Systematic[[#This Row],[Sample]]*1000000+Systematic[[#This Row],[SubSample]]*10000+Systematic[[#This Row],[VariableIndex]]</f>
        <v>19010004</v>
      </c>
      <c r="H7082" s="134">
        <f>Systematic[[#This Row],[SampleVariableLabel]]+100*Systematic[[#This Row],[State]]</f>
        <v>19010304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19</v>
      </c>
      <c r="B7083" s="1">
        <f t="shared" si="334"/>
        <v>1</v>
      </c>
      <c r="C7083" s="1">
        <f>IF(Systematic[[#This Row],[VariableIndex]]&gt;1,C7082,IF(C7082+1=StepsPerSubsample,0,C7082+1))</f>
        <v>3</v>
      </c>
      <c r="D7083" s="1">
        <f t="shared" si="332"/>
        <v>5</v>
      </c>
      <c r="E7083" s="1" t="str">
        <f>INDEX(Protocol[Mark],MATCH(C7083,Protocol[Step],0))</f>
        <v>4U</v>
      </c>
      <c r="F7083" s="151" t="str">
        <f>INDEX(Variables[Variable],MATCH(Systematic[[#This Row],[VariableIndex]],Variables[Index],0))</f>
        <v>Specific flux (mt)</v>
      </c>
      <c r="G7083" s="134">
        <f>Systematic[[#This Row],[Sample]]*1000000+Systematic[[#This Row],[SubSample]]*10000+Systematic[[#This Row],[VariableIndex]]</f>
        <v>19010005</v>
      </c>
      <c r="H7083" s="134">
        <f>Systematic[[#This Row],[SampleVariableLabel]]+100*Systematic[[#This Row],[State]]</f>
        <v>19010305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19</v>
      </c>
      <c r="B7084" s="1">
        <f t="shared" si="334"/>
        <v>1</v>
      </c>
      <c r="C7084" s="1">
        <f>IF(Systematic[[#This Row],[VariableIndex]]&gt;1,C7083,IF(C7083+1=StepsPerSubsample,0,C7083+1))</f>
        <v>3</v>
      </c>
      <c r="D7084" s="1">
        <f t="shared" si="332"/>
        <v>6</v>
      </c>
      <c r="E7084" s="1" t="str">
        <f>INDEX(Protocol[Mark],MATCH(C7084,Protocol[Step],0))</f>
        <v>4U</v>
      </c>
      <c r="F7084" s="151" t="str">
        <f>INDEX(Variables[Variable],MATCH(Systematic[[#This Row],[VariableIndex]],Variables[Index],0))</f>
        <v>FCR (mt: ROX-corr.)</v>
      </c>
      <c r="G7084" s="134">
        <f>Systematic[[#This Row],[Sample]]*1000000+Systematic[[#This Row],[SubSample]]*10000+Systematic[[#This Row],[VariableIndex]]</f>
        <v>19010006</v>
      </c>
      <c r="H7084" s="134">
        <f>Systematic[[#This Row],[SampleVariableLabel]]+100*Systematic[[#This Row],[State]]</f>
        <v>19010306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19</v>
      </c>
      <c r="B7085" s="1">
        <f t="shared" si="334"/>
        <v>1</v>
      </c>
      <c r="C7085" s="1">
        <f>IF(Systematic[[#This Row],[VariableIndex]]&gt;1,C7084,IF(C7084+1=StepsPerSubsample,0,C7084+1))</f>
        <v>3</v>
      </c>
      <c r="D7085" s="1">
        <f t="shared" si="332"/>
        <v>7</v>
      </c>
      <c r="E7085" s="1" t="str">
        <f>INDEX(Protocol[Mark],MATCH(C7085,Protocol[Step],0))</f>
        <v>4U</v>
      </c>
      <c r="F7085" s="151" t="str">
        <f>INDEX(Variables[Variable],MATCH(Systematic[[#This Row],[VariableIndex]],Variables[Index],0))</f>
        <v>FCR (mt: ROX-corr.)</v>
      </c>
      <c r="G7085" s="134">
        <f>Systematic[[#This Row],[Sample]]*1000000+Systematic[[#This Row],[SubSample]]*10000+Systematic[[#This Row],[VariableIndex]]</f>
        <v>19010007</v>
      </c>
      <c r="H7085" s="134">
        <f>Systematic[[#This Row],[SampleVariableLabel]]+100*Systematic[[#This Row],[State]]</f>
        <v>19010307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19</v>
      </c>
      <c r="B7086" s="1">
        <f t="shared" si="334"/>
        <v>1</v>
      </c>
      <c r="C7086" s="1">
        <f>IF(Systematic[[#This Row],[VariableIndex]]&gt;1,C7085,IF(C7085+1=StepsPerSubsample,0,C7085+1))</f>
        <v>4</v>
      </c>
      <c r="D7086" s="1">
        <f t="shared" si="332"/>
        <v>1</v>
      </c>
      <c r="E7086" s="1" t="str">
        <f>INDEX(Protocol[Mark],MATCH(C7086,Protocol[Step],0))</f>
        <v>5Glc</v>
      </c>
      <c r="F7086" s="151" t="str">
        <f>INDEX(Variables[Variable],MATCH(Systematic[[#This Row],[VariableIndex]],Variables[Index],0))</f>
        <v>O2 concentration</v>
      </c>
      <c r="G7086" s="134">
        <f>Systematic[[#This Row],[Sample]]*1000000+Systematic[[#This Row],[SubSample]]*10000+Systematic[[#This Row],[VariableIndex]]</f>
        <v>19010001</v>
      </c>
      <c r="H7086" s="134">
        <f>Systematic[[#This Row],[SampleVariableLabel]]+100*Systematic[[#This Row],[State]]</f>
        <v>19010401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19</v>
      </c>
      <c r="B7087" s="1">
        <f t="shared" si="334"/>
        <v>1</v>
      </c>
      <c r="C7087" s="1">
        <f>IF(Systematic[[#This Row],[VariableIndex]]&gt;1,C7086,IF(C7086+1=StepsPerSubsample,0,C7086+1))</f>
        <v>4</v>
      </c>
      <c r="D7087" s="1">
        <f t="shared" si="332"/>
        <v>2</v>
      </c>
      <c r="E7087" s="1" t="str">
        <f>INDEX(Protocol[Mark],MATCH(C7087,Protocol[Step],0))</f>
        <v>5Glc</v>
      </c>
      <c r="F7087" s="151" t="str">
        <f>INDEX(Variables[Variable],MATCH(Systematic[[#This Row],[VariableIndex]],Variables[Index],0))</f>
        <v>O2 flux per volume</v>
      </c>
      <c r="G7087" s="134">
        <f>Systematic[[#This Row],[Sample]]*1000000+Systematic[[#This Row],[SubSample]]*10000+Systematic[[#This Row],[VariableIndex]]</f>
        <v>19010002</v>
      </c>
      <c r="H7087" s="134">
        <f>Systematic[[#This Row],[SampleVariableLabel]]+100*Systematic[[#This Row],[State]]</f>
        <v>19010402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19</v>
      </c>
      <c r="B7088" s="1">
        <f t="shared" si="334"/>
        <v>1</v>
      </c>
      <c r="C7088" s="1">
        <f>IF(Systematic[[#This Row],[VariableIndex]]&gt;1,C7087,IF(C7087+1=StepsPerSubsample,0,C7087+1))</f>
        <v>4</v>
      </c>
      <c r="D7088" s="1">
        <f t="shared" si="332"/>
        <v>3</v>
      </c>
      <c r="E7088" s="1" t="str">
        <f>INDEX(Protocol[Mark],MATCH(C7088,Protocol[Step],0))</f>
        <v>5Glc</v>
      </c>
      <c r="F7088" s="151" t="str">
        <f>INDEX(Variables[Variable],MATCH(Systematic[[#This Row],[VariableIndex]],Variables[Index],0))</f>
        <v>Specific flux</v>
      </c>
      <c r="G7088" s="134">
        <f>Systematic[[#This Row],[Sample]]*1000000+Systematic[[#This Row],[SubSample]]*10000+Systematic[[#This Row],[VariableIndex]]</f>
        <v>19010003</v>
      </c>
      <c r="H7088" s="134">
        <f>Systematic[[#This Row],[SampleVariableLabel]]+100*Systematic[[#This Row],[State]]</f>
        <v>19010403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19</v>
      </c>
      <c r="B7089" s="1">
        <f t="shared" si="334"/>
        <v>1</v>
      </c>
      <c r="C7089" s="1">
        <f>IF(Systematic[[#This Row],[VariableIndex]]&gt;1,C7088,IF(C7088+1=StepsPerSubsample,0,C7088+1))</f>
        <v>4</v>
      </c>
      <c r="D7089" s="1">
        <f t="shared" si="332"/>
        <v>4</v>
      </c>
      <c r="E7089" s="1" t="str">
        <f>INDEX(Protocol[Mark],MATCH(C7089,Protocol[Step],0))</f>
        <v>5Glc</v>
      </c>
      <c r="F7089" s="151" t="str">
        <f>INDEX(Variables[Variable],MATCH(Systematic[[#This Row],[VariableIndex]],Variables[Index],0))</f>
        <v>Flux control ratio</v>
      </c>
      <c r="G7089" s="134">
        <f>Systematic[[#This Row],[Sample]]*1000000+Systematic[[#This Row],[SubSample]]*10000+Systematic[[#This Row],[VariableIndex]]</f>
        <v>19010004</v>
      </c>
      <c r="H7089" s="134">
        <f>Systematic[[#This Row],[SampleVariableLabel]]+100*Systematic[[#This Row],[State]]</f>
        <v>19010404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19</v>
      </c>
      <c r="B7090" s="1">
        <f t="shared" si="334"/>
        <v>1</v>
      </c>
      <c r="C7090" s="1">
        <f>IF(Systematic[[#This Row],[VariableIndex]]&gt;1,C7089,IF(C7089+1=StepsPerSubsample,0,C7089+1))</f>
        <v>4</v>
      </c>
      <c r="D7090" s="1">
        <f t="shared" si="332"/>
        <v>5</v>
      </c>
      <c r="E7090" s="1" t="str">
        <f>INDEX(Protocol[Mark],MATCH(C7090,Protocol[Step],0))</f>
        <v>5Glc</v>
      </c>
      <c r="F7090" s="151" t="str">
        <f>INDEX(Variables[Variable],MATCH(Systematic[[#This Row],[VariableIndex]],Variables[Index],0))</f>
        <v>Specific flux (mt)</v>
      </c>
      <c r="G7090" s="134">
        <f>Systematic[[#This Row],[Sample]]*1000000+Systematic[[#This Row],[SubSample]]*10000+Systematic[[#This Row],[VariableIndex]]</f>
        <v>19010005</v>
      </c>
      <c r="H7090" s="134">
        <f>Systematic[[#This Row],[SampleVariableLabel]]+100*Systematic[[#This Row],[State]]</f>
        <v>19010405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19</v>
      </c>
      <c r="B7091" s="1">
        <f t="shared" si="334"/>
        <v>1</v>
      </c>
      <c r="C7091" s="1">
        <f>IF(Systematic[[#This Row],[VariableIndex]]&gt;1,C7090,IF(C7090+1=StepsPerSubsample,0,C7090+1))</f>
        <v>4</v>
      </c>
      <c r="D7091" s="1">
        <f t="shared" si="332"/>
        <v>6</v>
      </c>
      <c r="E7091" s="1" t="str">
        <f>INDEX(Protocol[Mark],MATCH(C7091,Protocol[Step],0))</f>
        <v>5Glc</v>
      </c>
      <c r="F7091" s="151" t="str">
        <f>INDEX(Variables[Variable],MATCH(Systematic[[#This Row],[VariableIndex]],Variables[Index],0))</f>
        <v>FCR (mt: ROX-corr.)</v>
      </c>
      <c r="G7091" s="134">
        <f>Systematic[[#This Row],[Sample]]*1000000+Systematic[[#This Row],[SubSample]]*10000+Systematic[[#This Row],[VariableIndex]]</f>
        <v>19010006</v>
      </c>
      <c r="H7091" s="134">
        <f>Systematic[[#This Row],[SampleVariableLabel]]+100*Systematic[[#This Row],[State]]</f>
        <v>19010406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19</v>
      </c>
      <c r="B7092" s="1">
        <f t="shared" si="334"/>
        <v>1</v>
      </c>
      <c r="C7092" s="1">
        <f>IF(Systematic[[#This Row],[VariableIndex]]&gt;1,C7091,IF(C7091+1=StepsPerSubsample,0,C7091+1))</f>
        <v>4</v>
      </c>
      <c r="D7092" s="1">
        <f t="shared" si="332"/>
        <v>7</v>
      </c>
      <c r="E7092" s="1" t="str">
        <f>INDEX(Protocol[Mark],MATCH(C7092,Protocol[Step],0))</f>
        <v>5Glc</v>
      </c>
      <c r="F7092" s="151" t="str">
        <f>INDEX(Variables[Variable],MATCH(Systematic[[#This Row],[VariableIndex]],Variables[Index],0))</f>
        <v>FCR (mt: ROX-corr.)</v>
      </c>
      <c r="G7092" s="134">
        <f>Systematic[[#This Row],[Sample]]*1000000+Systematic[[#This Row],[SubSample]]*10000+Systematic[[#This Row],[VariableIndex]]</f>
        <v>19010007</v>
      </c>
      <c r="H7092" s="134">
        <f>Systematic[[#This Row],[SampleVariableLabel]]+100*Systematic[[#This Row],[State]]</f>
        <v>19010407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19</v>
      </c>
      <c r="B7093" s="1">
        <f t="shared" si="334"/>
        <v>1</v>
      </c>
      <c r="C7093" s="1">
        <f>IF(Systematic[[#This Row],[VariableIndex]]&gt;1,C7092,IF(C7092+1=StepsPerSubsample,0,C7092+1))</f>
        <v>5</v>
      </c>
      <c r="D7093" s="1">
        <f t="shared" si="332"/>
        <v>1</v>
      </c>
      <c r="E7093" s="1" t="str">
        <f>INDEX(Protocol[Mark],MATCH(C7093,Protocol[Step],0))</f>
        <v>6M2</v>
      </c>
      <c r="F7093" s="151" t="str">
        <f>INDEX(Variables[Variable],MATCH(Systematic[[#This Row],[VariableIndex]],Variables[Index],0))</f>
        <v>O2 concentration</v>
      </c>
      <c r="G7093" s="134">
        <f>Systematic[[#This Row],[Sample]]*1000000+Systematic[[#This Row],[SubSample]]*10000+Systematic[[#This Row],[VariableIndex]]</f>
        <v>19010001</v>
      </c>
      <c r="H7093" s="134">
        <f>Systematic[[#This Row],[SampleVariableLabel]]+100*Systematic[[#This Row],[State]]</f>
        <v>19010501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19</v>
      </c>
      <c r="B7094" s="1">
        <f t="shared" si="334"/>
        <v>1</v>
      </c>
      <c r="C7094" s="1">
        <f>IF(Systematic[[#This Row],[VariableIndex]]&gt;1,C7093,IF(C7093+1=StepsPerSubsample,0,C7093+1))</f>
        <v>5</v>
      </c>
      <c r="D7094" s="1">
        <f t="shared" si="332"/>
        <v>2</v>
      </c>
      <c r="E7094" s="1" t="str">
        <f>INDEX(Protocol[Mark],MATCH(C7094,Protocol[Step],0))</f>
        <v>6M2</v>
      </c>
      <c r="F7094" s="151" t="str">
        <f>INDEX(Variables[Variable],MATCH(Systematic[[#This Row],[VariableIndex]],Variables[Index],0))</f>
        <v>O2 flux per volume</v>
      </c>
      <c r="G7094" s="134">
        <f>Systematic[[#This Row],[Sample]]*1000000+Systematic[[#This Row],[SubSample]]*10000+Systematic[[#This Row],[VariableIndex]]</f>
        <v>19010002</v>
      </c>
      <c r="H7094" s="134">
        <f>Systematic[[#This Row],[SampleVariableLabel]]+100*Systematic[[#This Row],[State]]</f>
        <v>19010502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19</v>
      </c>
      <c r="B7095" s="1">
        <f t="shared" si="334"/>
        <v>1</v>
      </c>
      <c r="C7095" s="1">
        <f>IF(Systematic[[#This Row],[VariableIndex]]&gt;1,C7094,IF(C7094+1=StepsPerSubsample,0,C7094+1))</f>
        <v>5</v>
      </c>
      <c r="D7095" s="1">
        <f t="shared" si="332"/>
        <v>3</v>
      </c>
      <c r="E7095" s="1" t="str">
        <f>INDEX(Protocol[Mark],MATCH(C7095,Protocol[Step],0))</f>
        <v>6M2</v>
      </c>
      <c r="F7095" s="151" t="str">
        <f>INDEX(Variables[Variable],MATCH(Systematic[[#This Row],[VariableIndex]],Variables[Index],0))</f>
        <v>Specific flux</v>
      </c>
      <c r="G7095" s="134">
        <f>Systematic[[#This Row],[Sample]]*1000000+Systematic[[#This Row],[SubSample]]*10000+Systematic[[#This Row],[VariableIndex]]</f>
        <v>19010003</v>
      </c>
      <c r="H7095" s="134">
        <f>Systematic[[#This Row],[SampleVariableLabel]]+100*Systematic[[#This Row],[State]]</f>
        <v>19010503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19</v>
      </c>
      <c r="B7096" s="1">
        <f t="shared" si="334"/>
        <v>1</v>
      </c>
      <c r="C7096" s="1">
        <f>IF(Systematic[[#This Row],[VariableIndex]]&gt;1,C7095,IF(C7095+1=StepsPerSubsample,0,C7095+1))</f>
        <v>5</v>
      </c>
      <c r="D7096" s="1">
        <f t="shared" si="332"/>
        <v>4</v>
      </c>
      <c r="E7096" s="1" t="str">
        <f>INDEX(Protocol[Mark],MATCH(C7096,Protocol[Step],0))</f>
        <v>6M2</v>
      </c>
      <c r="F7096" s="151" t="str">
        <f>INDEX(Variables[Variable],MATCH(Systematic[[#This Row],[VariableIndex]],Variables[Index],0))</f>
        <v>Flux control ratio</v>
      </c>
      <c r="G7096" s="134">
        <f>Systematic[[#This Row],[Sample]]*1000000+Systematic[[#This Row],[SubSample]]*10000+Systematic[[#This Row],[VariableIndex]]</f>
        <v>19010004</v>
      </c>
      <c r="H7096" s="134">
        <f>Systematic[[#This Row],[SampleVariableLabel]]+100*Systematic[[#This Row],[State]]</f>
        <v>19010504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19</v>
      </c>
      <c r="B7097" s="1">
        <f t="shared" si="334"/>
        <v>1</v>
      </c>
      <c r="C7097" s="1">
        <f>IF(Systematic[[#This Row],[VariableIndex]]&gt;1,C7096,IF(C7096+1=StepsPerSubsample,0,C7096+1))</f>
        <v>5</v>
      </c>
      <c r="D7097" s="1">
        <f t="shared" si="332"/>
        <v>5</v>
      </c>
      <c r="E7097" s="1" t="str">
        <f>INDEX(Protocol[Mark],MATCH(C7097,Protocol[Step],0))</f>
        <v>6M2</v>
      </c>
      <c r="F7097" s="151" t="str">
        <f>INDEX(Variables[Variable],MATCH(Systematic[[#This Row],[VariableIndex]],Variables[Index],0))</f>
        <v>Specific flux (mt)</v>
      </c>
      <c r="G7097" s="134">
        <f>Systematic[[#This Row],[Sample]]*1000000+Systematic[[#This Row],[SubSample]]*10000+Systematic[[#This Row],[VariableIndex]]</f>
        <v>19010005</v>
      </c>
      <c r="H7097" s="134">
        <f>Systematic[[#This Row],[SampleVariableLabel]]+100*Systematic[[#This Row],[State]]</f>
        <v>19010505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19</v>
      </c>
      <c r="B7098" s="1">
        <f t="shared" si="334"/>
        <v>1</v>
      </c>
      <c r="C7098" s="1">
        <f>IF(Systematic[[#This Row],[VariableIndex]]&gt;1,C7097,IF(C7097+1=StepsPerSubsample,0,C7097+1))</f>
        <v>5</v>
      </c>
      <c r="D7098" s="1">
        <f t="shared" si="332"/>
        <v>6</v>
      </c>
      <c r="E7098" s="1" t="str">
        <f>INDEX(Protocol[Mark],MATCH(C7098,Protocol[Step],0))</f>
        <v>6M2</v>
      </c>
      <c r="F7098" s="151" t="str">
        <f>INDEX(Variables[Variable],MATCH(Systematic[[#This Row],[VariableIndex]],Variables[Index],0))</f>
        <v>FCR (mt: ROX-corr.)</v>
      </c>
      <c r="G7098" s="134">
        <f>Systematic[[#This Row],[Sample]]*1000000+Systematic[[#This Row],[SubSample]]*10000+Systematic[[#This Row],[VariableIndex]]</f>
        <v>19010006</v>
      </c>
      <c r="H7098" s="134">
        <f>Systematic[[#This Row],[SampleVariableLabel]]+100*Systematic[[#This Row],[State]]</f>
        <v>19010506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19</v>
      </c>
      <c r="B7099" s="1">
        <f t="shared" si="334"/>
        <v>1</v>
      </c>
      <c r="C7099" s="1">
        <f>IF(Systematic[[#This Row],[VariableIndex]]&gt;1,C7098,IF(C7098+1=StepsPerSubsample,0,C7098+1))</f>
        <v>5</v>
      </c>
      <c r="D7099" s="1">
        <f t="shared" si="332"/>
        <v>7</v>
      </c>
      <c r="E7099" s="1" t="str">
        <f>INDEX(Protocol[Mark],MATCH(C7099,Protocol[Step],0))</f>
        <v>6M2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19010007</v>
      </c>
      <c r="H7099" s="134">
        <f>Systematic[[#This Row],[SampleVariableLabel]]+100*Systematic[[#This Row],[State]]</f>
        <v>19010507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19</v>
      </c>
      <c r="B7100" s="1">
        <f t="shared" si="334"/>
        <v>1</v>
      </c>
      <c r="C7100" s="1">
        <f>IF(Systematic[[#This Row],[VariableIndex]]&gt;1,C7099,IF(C7099+1=StepsPerSubsample,0,C7099+1))</f>
        <v>6</v>
      </c>
      <c r="D7100" s="1">
        <f t="shared" si="332"/>
        <v>1</v>
      </c>
      <c r="E7100" s="1" t="str">
        <f>INDEX(Protocol[Mark],MATCH(C7100,Protocol[Step],0))</f>
        <v>7Rot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19010001</v>
      </c>
      <c r="H7100" s="134">
        <f>Systematic[[#This Row],[SampleVariableLabel]]+100*Systematic[[#This Row],[State]]</f>
        <v>19010601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19</v>
      </c>
      <c r="B7101" s="1">
        <f t="shared" si="334"/>
        <v>1</v>
      </c>
      <c r="C7101" s="1">
        <f>IF(Systematic[[#This Row],[VariableIndex]]&gt;1,C7100,IF(C7100+1=StepsPerSubsample,0,C7100+1))</f>
        <v>6</v>
      </c>
      <c r="D7101" s="1">
        <f t="shared" si="332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19010002</v>
      </c>
      <c r="H7101" s="134">
        <f>Systematic[[#This Row],[SampleVariableLabel]]+100*Systematic[[#This Row],[State]]</f>
        <v>19010602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19</v>
      </c>
      <c r="B7102" s="1">
        <f t="shared" si="334"/>
        <v>1</v>
      </c>
      <c r="C7102" s="1">
        <f>IF(Systematic[[#This Row],[VariableIndex]]&gt;1,C7101,IF(C7101+1=StepsPerSubsample,0,C7101+1))</f>
        <v>6</v>
      </c>
      <c r="D7102" s="1">
        <f t="shared" si="332"/>
        <v>3</v>
      </c>
      <c r="E7102" s="1" t="str">
        <f>INDEX(Protocol[Mark],MATCH(C7102,Protocol[Step],0))</f>
        <v>7Rot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19010003</v>
      </c>
      <c r="H7102" s="134">
        <f>Systematic[[#This Row],[SampleVariableLabel]]+100*Systematic[[#This Row],[State]]</f>
        <v>19010603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19</v>
      </c>
      <c r="B7103" s="1">
        <f t="shared" si="334"/>
        <v>1</v>
      </c>
      <c r="C7103" s="1">
        <f>IF(Systematic[[#This Row],[VariableIndex]]&gt;1,C7102,IF(C7102+1=StepsPerSubsample,0,C7102+1))</f>
        <v>6</v>
      </c>
      <c r="D7103" s="1">
        <f t="shared" si="332"/>
        <v>4</v>
      </c>
      <c r="E7103" s="1" t="str">
        <f>INDEX(Protocol[Mark],MATCH(C7103,Protocol[Step],0))</f>
        <v>7Rot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19010004</v>
      </c>
      <c r="H7103" s="134">
        <f>Systematic[[#This Row],[SampleVariableLabel]]+100*Systematic[[#This Row],[State]]</f>
        <v>19010604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19</v>
      </c>
      <c r="B7104" s="1">
        <f t="shared" si="334"/>
        <v>1</v>
      </c>
      <c r="C7104" s="1">
        <f>IF(Systematic[[#This Row],[VariableIndex]]&gt;1,C7103,IF(C7103+1=StepsPerSubsample,0,C7103+1))</f>
        <v>6</v>
      </c>
      <c r="D7104" s="1">
        <f t="shared" si="332"/>
        <v>5</v>
      </c>
      <c r="E7104" s="1" t="str">
        <f>INDEX(Protocol[Mark],MATCH(C7104,Protocol[Step],0))</f>
        <v>7Rot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19010005</v>
      </c>
      <c r="H7104" s="134">
        <f>Systematic[[#This Row],[SampleVariableLabel]]+100*Systematic[[#This Row],[State]]</f>
        <v>19010605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19</v>
      </c>
      <c r="B7105" s="1">
        <f t="shared" si="334"/>
        <v>1</v>
      </c>
      <c r="C7105" s="1">
        <f>IF(Systematic[[#This Row],[VariableIndex]]&gt;1,C7104,IF(C7104+1=StepsPerSubsample,0,C7104+1))</f>
        <v>6</v>
      </c>
      <c r="D7105" s="1">
        <f t="shared" si="332"/>
        <v>6</v>
      </c>
      <c r="E7105" s="1" t="str">
        <f>INDEX(Protocol[Mark],MATCH(C7105,Protocol[Step],0))</f>
        <v>7Rot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19010006</v>
      </c>
      <c r="H7105" s="134">
        <f>Systematic[[#This Row],[SampleVariableLabel]]+100*Systematic[[#This Row],[State]]</f>
        <v>19010606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19</v>
      </c>
      <c r="B7106" s="1">
        <f t="shared" si="334"/>
        <v>1</v>
      </c>
      <c r="C7106" s="1">
        <f>IF(Systematic[[#This Row],[VariableIndex]]&gt;1,C7105,IF(C7105+1=StepsPerSubsample,0,C7105+1))</f>
        <v>6</v>
      </c>
      <c r="D7106" s="1">
        <f t="shared" si="332"/>
        <v>7</v>
      </c>
      <c r="E7106" s="1" t="str">
        <f>INDEX(Protocol[Mark],MATCH(C7106,Protocol[Step],0))</f>
        <v>7Rot</v>
      </c>
      <c r="F7106" s="151" t="str">
        <f>INDEX(Variables[Variable],MATCH(Systematic[[#This Row],[VariableIndex]],Variables[Index],0))</f>
        <v>FCR (mt: ROX-corr.)</v>
      </c>
      <c r="G7106" s="134">
        <f>Systematic[[#This Row],[Sample]]*1000000+Systematic[[#This Row],[SubSample]]*10000+Systematic[[#This Row],[VariableIndex]]</f>
        <v>19010007</v>
      </c>
      <c r="H7106" s="134">
        <f>Systematic[[#This Row],[SampleVariableLabel]]+100*Systematic[[#This Row],[State]]</f>
        <v>19010607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19</v>
      </c>
      <c r="B7107" s="1">
        <f t="shared" si="334"/>
        <v>1</v>
      </c>
      <c r="C7107" s="1">
        <f>IF(Systematic[[#This Row],[VariableIndex]]&gt;1,C7106,IF(C7106+1=StepsPerSubsample,0,C7106+1))</f>
        <v>7</v>
      </c>
      <c r="D7107" s="1">
        <f t="shared" ref="D7107:D7170" si="335">IF(D7106=nVariables,1,D7106+1)</f>
        <v>1</v>
      </c>
      <c r="E7107" s="1" t="str">
        <f>INDEX(Protocol[Mark],MATCH(C7107,Protocol[Step],0))</f>
        <v>8S</v>
      </c>
      <c r="F7107" s="151" t="str">
        <f>INDEX(Variables[Variable],MATCH(Systematic[[#This Row],[VariableIndex]],Variables[Index],0))</f>
        <v>O2 concentration</v>
      </c>
      <c r="G7107" s="134">
        <f>Systematic[[#This Row],[Sample]]*1000000+Systematic[[#This Row],[SubSample]]*10000+Systematic[[#This Row],[VariableIndex]]</f>
        <v>19010001</v>
      </c>
      <c r="H7107" s="134">
        <f>Systematic[[#This Row],[SampleVariableLabel]]+100*Systematic[[#This Row],[State]]</f>
        <v>19010701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19</v>
      </c>
      <c r="B7108" s="1">
        <f t="shared" si="334"/>
        <v>1</v>
      </c>
      <c r="C7108" s="1">
        <f>IF(Systematic[[#This Row],[VariableIndex]]&gt;1,C7107,IF(C7107+1=StepsPerSubsample,0,C7107+1))</f>
        <v>7</v>
      </c>
      <c r="D7108" s="1">
        <f t="shared" si="335"/>
        <v>2</v>
      </c>
      <c r="E7108" s="1" t="str">
        <f>INDEX(Protocol[Mark],MATCH(C7108,Protocol[Step],0))</f>
        <v>8S</v>
      </c>
      <c r="F7108" s="151" t="str">
        <f>INDEX(Variables[Variable],MATCH(Systematic[[#This Row],[VariableIndex]],Variables[Index],0))</f>
        <v>O2 flux per volume</v>
      </c>
      <c r="G7108" s="134">
        <f>Systematic[[#This Row],[Sample]]*1000000+Systematic[[#This Row],[SubSample]]*10000+Systematic[[#This Row],[VariableIndex]]</f>
        <v>19010002</v>
      </c>
      <c r="H7108" s="134">
        <f>Systematic[[#This Row],[SampleVariableLabel]]+100*Systematic[[#This Row],[State]]</f>
        <v>19010702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19</v>
      </c>
      <c r="B7109" s="1">
        <f t="shared" si="334"/>
        <v>1</v>
      </c>
      <c r="C7109" s="1">
        <f>IF(Systematic[[#This Row],[VariableIndex]]&gt;1,C7108,IF(C7108+1=StepsPerSubsample,0,C7108+1))</f>
        <v>7</v>
      </c>
      <c r="D7109" s="1">
        <f t="shared" si="335"/>
        <v>3</v>
      </c>
      <c r="E7109" s="1" t="str">
        <f>INDEX(Protocol[Mark],MATCH(C7109,Protocol[Step],0))</f>
        <v>8S</v>
      </c>
      <c r="F7109" s="151" t="str">
        <f>INDEX(Variables[Variable],MATCH(Systematic[[#This Row],[VariableIndex]],Variables[Index],0))</f>
        <v>Specific flux</v>
      </c>
      <c r="G7109" s="134">
        <f>Systematic[[#This Row],[Sample]]*1000000+Systematic[[#This Row],[SubSample]]*10000+Systematic[[#This Row],[VariableIndex]]</f>
        <v>19010003</v>
      </c>
      <c r="H7109" s="134">
        <f>Systematic[[#This Row],[SampleVariableLabel]]+100*Systematic[[#This Row],[State]]</f>
        <v>19010703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19</v>
      </c>
      <c r="B7110" s="1">
        <f t="shared" si="334"/>
        <v>1</v>
      </c>
      <c r="C7110" s="1">
        <f>IF(Systematic[[#This Row],[VariableIndex]]&gt;1,C7109,IF(C7109+1=StepsPerSubsample,0,C7109+1))</f>
        <v>7</v>
      </c>
      <c r="D7110" s="1">
        <f t="shared" si="335"/>
        <v>4</v>
      </c>
      <c r="E7110" s="1" t="str">
        <f>INDEX(Protocol[Mark],MATCH(C7110,Protocol[Step],0))</f>
        <v>8S</v>
      </c>
      <c r="F7110" s="151" t="str">
        <f>INDEX(Variables[Variable],MATCH(Systematic[[#This Row],[VariableIndex]],Variables[Index],0))</f>
        <v>Flux control ratio</v>
      </c>
      <c r="G7110" s="134">
        <f>Systematic[[#This Row],[Sample]]*1000000+Systematic[[#This Row],[SubSample]]*10000+Systematic[[#This Row],[VariableIndex]]</f>
        <v>19010004</v>
      </c>
      <c r="H7110" s="134">
        <f>Systematic[[#This Row],[SampleVariableLabel]]+100*Systematic[[#This Row],[State]]</f>
        <v>19010704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19</v>
      </c>
      <c r="B7111" s="1">
        <f t="shared" si="334"/>
        <v>1</v>
      </c>
      <c r="C7111" s="1">
        <f>IF(Systematic[[#This Row],[VariableIndex]]&gt;1,C7110,IF(C7110+1=StepsPerSubsample,0,C7110+1))</f>
        <v>7</v>
      </c>
      <c r="D7111" s="1">
        <f t="shared" si="335"/>
        <v>5</v>
      </c>
      <c r="E7111" s="1" t="str">
        <f>INDEX(Protocol[Mark],MATCH(C7111,Protocol[Step],0))</f>
        <v>8S</v>
      </c>
      <c r="F7111" s="151" t="str">
        <f>INDEX(Variables[Variable],MATCH(Systematic[[#This Row],[VariableIndex]],Variables[Index],0))</f>
        <v>Specific flux (mt)</v>
      </c>
      <c r="G7111" s="134">
        <f>Systematic[[#This Row],[Sample]]*1000000+Systematic[[#This Row],[SubSample]]*10000+Systematic[[#This Row],[VariableIndex]]</f>
        <v>19010005</v>
      </c>
      <c r="H7111" s="134">
        <f>Systematic[[#This Row],[SampleVariableLabel]]+100*Systematic[[#This Row],[State]]</f>
        <v>19010705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19</v>
      </c>
      <c r="B7112" s="1">
        <f t="shared" si="334"/>
        <v>1</v>
      </c>
      <c r="C7112" s="1">
        <f>IF(Systematic[[#This Row],[VariableIndex]]&gt;1,C7111,IF(C7111+1=StepsPerSubsample,0,C7111+1))</f>
        <v>7</v>
      </c>
      <c r="D7112" s="1">
        <f t="shared" si="335"/>
        <v>6</v>
      </c>
      <c r="E7112" s="1" t="str">
        <f>INDEX(Protocol[Mark],MATCH(C7112,Protocol[Step],0))</f>
        <v>8S</v>
      </c>
      <c r="F7112" s="151" t="str">
        <f>INDEX(Variables[Variable],MATCH(Systematic[[#This Row],[VariableIndex]],Variables[Index],0))</f>
        <v>FCR (mt: ROX-corr.)</v>
      </c>
      <c r="G7112" s="134">
        <f>Systematic[[#This Row],[Sample]]*1000000+Systematic[[#This Row],[SubSample]]*10000+Systematic[[#This Row],[VariableIndex]]</f>
        <v>19010006</v>
      </c>
      <c r="H7112" s="134">
        <f>Systematic[[#This Row],[SampleVariableLabel]]+100*Systematic[[#This Row],[State]]</f>
        <v>19010706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19</v>
      </c>
      <c r="B7113" s="1">
        <f t="shared" si="334"/>
        <v>1</v>
      </c>
      <c r="C7113" s="1">
        <f>IF(Systematic[[#This Row],[VariableIndex]]&gt;1,C7112,IF(C7112+1=StepsPerSubsample,0,C7112+1))</f>
        <v>7</v>
      </c>
      <c r="D7113" s="1">
        <f t="shared" si="335"/>
        <v>7</v>
      </c>
      <c r="E7113" s="1" t="str">
        <f>INDEX(Protocol[Mark],MATCH(C7113,Protocol[Step],0))</f>
        <v>8S</v>
      </c>
      <c r="F7113" s="151" t="str">
        <f>INDEX(Variables[Variable],MATCH(Systematic[[#This Row],[VariableIndex]],Variables[Index],0))</f>
        <v>FCR (mt: ROX-corr.)</v>
      </c>
      <c r="G7113" s="134">
        <f>Systematic[[#This Row],[Sample]]*1000000+Systematic[[#This Row],[SubSample]]*10000+Systematic[[#This Row],[VariableIndex]]</f>
        <v>19010007</v>
      </c>
      <c r="H7113" s="134">
        <f>Systematic[[#This Row],[SampleVariableLabel]]+100*Systematic[[#This Row],[State]]</f>
        <v>19010707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19</v>
      </c>
      <c r="B7114" s="1">
        <f t="shared" si="334"/>
        <v>1</v>
      </c>
      <c r="C7114" s="1">
        <f>IF(Systematic[[#This Row],[VariableIndex]]&gt;1,C7113,IF(C7113+1=StepsPerSubsample,0,C7113+1))</f>
        <v>8</v>
      </c>
      <c r="D7114" s="1">
        <f t="shared" si="335"/>
        <v>1</v>
      </c>
      <c r="E7114" s="1" t="str">
        <f>INDEX(Protocol[Mark],MATCH(C7114,Protocol[Step],0))</f>
        <v>9Dig</v>
      </c>
      <c r="F7114" s="151" t="str">
        <f>INDEX(Variables[Variable],MATCH(Systematic[[#This Row],[VariableIndex]],Variables[Index],0))</f>
        <v>O2 concentration</v>
      </c>
      <c r="G7114" s="134">
        <f>Systematic[[#This Row],[Sample]]*1000000+Systematic[[#This Row],[SubSample]]*10000+Systematic[[#This Row],[VariableIndex]]</f>
        <v>19010001</v>
      </c>
      <c r="H7114" s="134">
        <f>Systematic[[#This Row],[SampleVariableLabel]]+100*Systematic[[#This Row],[State]]</f>
        <v>19010801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19</v>
      </c>
      <c r="B7115" s="1">
        <f t="shared" si="334"/>
        <v>1</v>
      </c>
      <c r="C7115" s="1">
        <f>IF(Systematic[[#This Row],[VariableIndex]]&gt;1,C7114,IF(C7114+1=StepsPerSubsample,0,C7114+1))</f>
        <v>8</v>
      </c>
      <c r="D7115" s="1">
        <f t="shared" si="335"/>
        <v>2</v>
      </c>
      <c r="E7115" s="1" t="str">
        <f>INDEX(Protocol[Mark],MATCH(C7115,Protocol[Step],0))</f>
        <v>9Dig</v>
      </c>
      <c r="F7115" s="151" t="str">
        <f>INDEX(Variables[Variable],MATCH(Systematic[[#This Row],[VariableIndex]],Variables[Index],0))</f>
        <v>O2 flux per volume</v>
      </c>
      <c r="G7115" s="134">
        <f>Systematic[[#This Row],[Sample]]*1000000+Systematic[[#This Row],[SubSample]]*10000+Systematic[[#This Row],[VariableIndex]]</f>
        <v>19010002</v>
      </c>
      <c r="H7115" s="134">
        <f>Systematic[[#This Row],[SampleVariableLabel]]+100*Systematic[[#This Row],[State]]</f>
        <v>19010802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19</v>
      </c>
      <c r="B7116" s="1">
        <f t="shared" si="334"/>
        <v>1</v>
      </c>
      <c r="C7116" s="1">
        <f>IF(Systematic[[#This Row],[VariableIndex]]&gt;1,C7115,IF(C7115+1=StepsPerSubsample,0,C7115+1))</f>
        <v>8</v>
      </c>
      <c r="D7116" s="1">
        <f t="shared" si="335"/>
        <v>3</v>
      </c>
      <c r="E7116" s="1" t="str">
        <f>INDEX(Protocol[Mark],MATCH(C7116,Protocol[Step],0))</f>
        <v>9Dig</v>
      </c>
      <c r="F7116" s="151" t="str">
        <f>INDEX(Variables[Variable],MATCH(Systematic[[#This Row],[VariableIndex]],Variables[Index],0))</f>
        <v>Specific flux</v>
      </c>
      <c r="G7116" s="134">
        <f>Systematic[[#This Row],[Sample]]*1000000+Systematic[[#This Row],[SubSample]]*10000+Systematic[[#This Row],[VariableIndex]]</f>
        <v>19010003</v>
      </c>
      <c r="H7116" s="134">
        <f>Systematic[[#This Row],[SampleVariableLabel]]+100*Systematic[[#This Row],[State]]</f>
        <v>19010803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19</v>
      </c>
      <c r="B7117" s="1">
        <f t="shared" si="334"/>
        <v>1</v>
      </c>
      <c r="C7117" s="1">
        <f>IF(Systematic[[#This Row],[VariableIndex]]&gt;1,C7116,IF(C7116+1=StepsPerSubsample,0,C7116+1))</f>
        <v>8</v>
      </c>
      <c r="D7117" s="1">
        <f t="shared" si="335"/>
        <v>4</v>
      </c>
      <c r="E7117" s="1" t="str">
        <f>INDEX(Protocol[Mark],MATCH(C7117,Protocol[Step],0))</f>
        <v>9Dig</v>
      </c>
      <c r="F7117" s="151" t="str">
        <f>INDEX(Variables[Variable],MATCH(Systematic[[#This Row],[VariableIndex]],Variables[Index],0))</f>
        <v>Flux control ratio</v>
      </c>
      <c r="G7117" s="134">
        <f>Systematic[[#This Row],[Sample]]*1000000+Systematic[[#This Row],[SubSample]]*10000+Systematic[[#This Row],[VariableIndex]]</f>
        <v>19010004</v>
      </c>
      <c r="H7117" s="134">
        <f>Systematic[[#This Row],[SampleVariableLabel]]+100*Systematic[[#This Row],[State]]</f>
        <v>19010804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19</v>
      </c>
      <c r="B7118" s="1">
        <f t="shared" si="334"/>
        <v>1</v>
      </c>
      <c r="C7118" s="1">
        <f>IF(Systematic[[#This Row],[VariableIndex]]&gt;1,C7117,IF(C7117+1=StepsPerSubsample,0,C7117+1))</f>
        <v>8</v>
      </c>
      <c r="D7118" s="1">
        <f t="shared" si="335"/>
        <v>5</v>
      </c>
      <c r="E7118" s="1" t="str">
        <f>INDEX(Protocol[Mark],MATCH(C7118,Protocol[Step],0))</f>
        <v>9Dig</v>
      </c>
      <c r="F7118" s="151" t="str">
        <f>INDEX(Variables[Variable],MATCH(Systematic[[#This Row],[VariableIndex]],Variables[Index],0))</f>
        <v>Specific flux (mt)</v>
      </c>
      <c r="G7118" s="134">
        <f>Systematic[[#This Row],[Sample]]*1000000+Systematic[[#This Row],[SubSample]]*10000+Systematic[[#This Row],[VariableIndex]]</f>
        <v>19010005</v>
      </c>
      <c r="H7118" s="134">
        <f>Systematic[[#This Row],[SampleVariableLabel]]+100*Systematic[[#This Row],[State]]</f>
        <v>19010805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19</v>
      </c>
      <c r="B7119" s="1">
        <f t="shared" si="334"/>
        <v>1</v>
      </c>
      <c r="C7119" s="1">
        <f>IF(Systematic[[#This Row],[VariableIndex]]&gt;1,C7118,IF(C7118+1=StepsPerSubsample,0,C7118+1))</f>
        <v>8</v>
      </c>
      <c r="D7119" s="1">
        <f t="shared" si="335"/>
        <v>6</v>
      </c>
      <c r="E7119" s="1" t="str">
        <f>INDEX(Protocol[Mark],MATCH(C7119,Protocol[Step],0))</f>
        <v>9Dig</v>
      </c>
      <c r="F7119" s="151" t="str">
        <f>INDEX(Variables[Variable],MATCH(Systematic[[#This Row],[VariableIndex]],Variables[Index],0))</f>
        <v>FCR (mt: ROX-corr.)</v>
      </c>
      <c r="G7119" s="134">
        <f>Systematic[[#This Row],[Sample]]*1000000+Systematic[[#This Row],[SubSample]]*10000+Systematic[[#This Row],[VariableIndex]]</f>
        <v>19010006</v>
      </c>
      <c r="H7119" s="134">
        <f>Systematic[[#This Row],[SampleVariableLabel]]+100*Systematic[[#This Row],[State]]</f>
        <v>19010806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19</v>
      </c>
      <c r="B7120" s="1">
        <f t="shared" si="334"/>
        <v>1</v>
      </c>
      <c r="C7120" s="1">
        <f>IF(Systematic[[#This Row],[VariableIndex]]&gt;1,C7119,IF(C7119+1=StepsPerSubsample,0,C7119+1))</f>
        <v>8</v>
      </c>
      <c r="D7120" s="1">
        <f t="shared" si="335"/>
        <v>7</v>
      </c>
      <c r="E7120" s="1" t="str">
        <f>INDEX(Protocol[Mark],MATCH(C7120,Protocol[Step],0))</f>
        <v>9Dig</v>
      </c>
      <c r="F7120" s="151" t="str">
        <f>INDEX(Variables[Variable],MATCH(Systematic[[#This Row],[VariableIndex]],Variables[Index],0))</f>
        <v>FCR (mt: ROX-corr.)</v>
      </c>
      <c r="G7120" s="134">
        <f>Systematic[[#This Row],[Sample]]*1000000+Systematic[[#This Row],[SubSample]]*10000+Systematic[[#This Row],[VariableIndex]]</f>
        <v>19010007</v>
      </c>
      <c r="H7120" s="134">
        <f>Systematic[[#This Row],[SampleVariableLabel]]+100*Systematic[[#This Row],[State]]</f>
        <v>19010807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19</v>
      </c>
      <c r="B7121" s="1">
        <f t="shared" si="334"/>
        <v>1</v>
      </c>
      <c r="C7121" s="1">
        <f>IF(Systematic[[#This Row],[VariableIndex]]&gt;1,C7120,IF(C7120+1=StepsPerSubsample,0,C7120+1))</f>
        <v>9</v>
      </c>
      <c r="D7121" s="1">
        <f t="shared" si="335"/>
        <v>1</v>
      </c>
      <c r="E7121" s="1" t="str">
        <f>INDEX(Protocol[Mark],MATCH(C7121,Protocol[Step],0))</f>
        <v>9U</v>
      </c>
      <c r="F7121" s="151" t="str">
        <f>INDEX(Variables[Variable],MATCH(Systematic[[#This Row],[VariableIndex]],Variables[Index],0))</f>
        <v>O2 concentration</v>
      </c>
      <c r="G7121" s="134">
        <f>Systematic[[#This Row],[Sample]]*1000000+Systematic[[#This Row],[SubSample]]*10000+Systematic[[#This Row],[VariableIndex]]</f>
        <v>19010001</v>
      </c>
      <c r="H7121" s="134">
        <f>Systematic[[#This Row],[SampleVariableLabel]]+100*Systematic[[#This Row],[State]]</f>
        <v>19010901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19</v>
      </c>
      <c r="B7122" s="1">
        <f t="shared" si="334"/>
        <v>1</v>
      </c>
      <c r="C7122" s="1">
        <f>IF(Systematic[[#This Row],[VariableIndex]]&gt;1,C7121,IF(C7121+1=StepsPerSubsample,0,C7121+1))</f>
        <v>9</v>
      </c>
      <c r="D7122" s="1">
        <f t="shared" si="335"/>
        <v>2</v>
      </c>
      <c r="E7122" s="1" t="str">
        <f>INDEX(Protocol[Mark],MATCH(C7122,Protocol[Step],0))</f>
        <v>9U</v>
      </c>
      <c r="F7122" s="151" t="str">
        <f>INDEX(Variables[Variable],MATCH(Systematic[[#This Row],[VariableIndex]],Variables[Index],0))</f>
        <v>O2 flux per volume</v>
      </c>
      <c r="G7122" s="134">
        <f>Systematic[[#This Row],[Sample]]*1000000+Systematic[[#This Row],[SubSample]]*10000+Systematic[[#This Row],[VariableIndex]]</f>
        <v>19010002</v>
      </c>
      <c r="H7122" s="134">
        <f>Systematic[[#This Row],[SampleVariableLabel]]+100*Systematic[[#This Row],[State]]</f>
        <v>19010902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19</v>
      </c>
      <c r="B7123" s="1">
        <f t="shared" si="334"/>
        <v>1</v>
      </c>
      <c r="C7123" s="1">
        <f>IF(Systematic[[#This Row],[VariableIndex]]&gt;1,C7122,IF(C7122+1=StepsPerSubsample,0,C7122+1))</f>
        <v>9</v>
      </c>
      <c r="D7123" s="1">
        <f t="shared" si="335"/>
        <v>3</v>
      </c>
      <c r="E7123" s="1" t="str">
        <f>INDEX(Protocol[Mark],MATCH(C7123,Protocol[Step],0))</f>
        <v>9U</v>
      </c>
      <c r="F7123" s="151" t="str">
        <f>INDEX(Variables[Variable],MATCH(Systematic[[#This Row],[VariableIndex]],Variables[Index],0))</f>
        <v>Specific flux</v>
      </c>
      <c r="G7123" s="134">
        <f>Systematic[[#This Row],[Sample]]*1000000+Systematic[[#This Row],[SubSample]]*10000+Systematic[[#This Row],[VariableIndex]]</f>
        <v>19010003</v>
      </c>
      <c r="H7123" s="134">
        <f>Systematic[[#This Row],[SampleVariableLabel]]+100*Systematic[[#This Row],[State]]</f>
        <v>19010903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19</v>
      </c>
      <c r="B7124" s="1">
        <f t="shared" si="334"/>
        <v>1</v>
      </c>
      <c r="C7124" s="1">
        <f>IF(Systematic[[#This Row],[VariableIndex]]&gt;1,C7123,IF(C7123+1=StepsPerSubsample,0,C7123+1))</f>
        <v>9</v>
      </c>
      <c r="D7124" s="1">
        <f t="shared" si="335"/>
        <v>4</v>
      </c>
      <c r="E7124" s="1" t="str">
        <f>INDEX(Protocol[Mark],MATCH(C7124,Protocol[Step],0))</f>
        <v>9U</v>
      </c>
      <c r="F7124" s="151" t="str">
        <f>INDEX(Variables[Variable],MATCH(Systematic[[#This Row],[VariableIndex]],Variables[Index],0))</f>
        <v>Flux control ratio</v>
      </c>
      <c r="G7124" s="134">
        <f>Systematic[[#This Row],[Sample]]*1000000+Systematic[[#This Row],[SubSample]]*10000+Systematic[[#This Row],[VariableIndex]]</f>
        <v>19010004</v>
      </c>
      <c r="H7124" s="134">
        <f>Systematic[[#This Row],[SampleVariableLabel]]+100*Systematic[[#This Row],[State]]</f>
        <v>19010904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19</v>
      </c>
      <c r="B7125" s="1">
        <f t="shared" si="334"/>
        <v>1</v>
      </c>
      <c r="C7125" s="1">
        <f>IF(Systematic[[#This Row],[VariableIndex]]&gt;1,C7124,IF(C7124+1=StepsPerSubsample,0,C7124+1))</f>
        <v>9</v>
      </c>
      <c r="D7125" s="1">
        <f t="shared" si="335"/>
        <v>5</v>
      </c>
      <c r="E7125" s="1" t="str">
        <f>INDEX(Protocol[Mark],MATCH(C7125,Protocol[Step],0))</f>
        <v>9U</v>
      </c>
      <c r="F7125" s="151" t="str">
        <f>INDEX(Variables[Variable],MATCH(Systematic[[#This Row],[VariableIndex]],Variables[Index],0))</f>
        <v>Specific flux (mt)</v>
      </c>
      <c r="G7125" s="134">
        <f>Systematic[[#This Row],[Sample]]*1000000+Systematic[[#This Row],[SubSample]]*10000+Systematic[[#This Row],[VariableIndex]]</f>
        <v>19010005</v>
      </c>
      <c r="H7125" s="134">
        <f>Systematic[[#This Row],[SampleVariableLabel]]+100*Systematic[[#This Row],[State]]</f>
        <v>19010905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19</v>
      </c>
      <c r="B7126" s="1">
        <f t="shared" si="334"/>
        <v>1</v>
      </c>
      <c r="C7126" s="1">
        <f>IF(Systematic[[#This Row],[VariableIndex]]&gt;1,C7125,IF(C7125+1=StepsPerSubsample,0,C7125+1))</f>
        <v>9</v>
      </c>
      <c r="D7126" s="1">
        <f t="shared" si="335"/>
        <v>6</v>
      </c>
      <c r="E7126" s="1" t="str">
        <f>INDEX(Protocol[Mark],MATCH(C7126,Protocol[Step],0))</f>
        <v>9U</v>
      </c>
      <c r="F7126" s="151" t="str">
        <f>INDEX(Variables[Variable],MATCH(Systematic[[#This Row],[VariableIndex]],Variables[Index],0))</f>
        <v>FCR (mt: ROX-corr.)</v>
      </c>
      <c r="G7126" s="134">
        <f>Systematic[[#This Row],[Sample]]*1000000+Systematic[[#This Row],[SubSample]]*10000+Systematic[[#This Row],[VariableIndex]]</f>
        <v>19010006</v>
      </c>
      <c r="H7126" s="134">
        <f>Systematic[[#This Row],[SampleVariableLabel]]+100*Systematic[[#This Row],[State]]</f>
        <v>19010906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19</v>
      </c>
      <c r="B7127" s="1">
        <f t="shared" si="334"/>
        <v>1</v>
      </c>
      <c r="C7127" s="1">
        <f>IF(Systematic[[#This Row],[VariableIndex]]&gt;1,C7126,IF(C7126+1=StepsPerSubsample,0,C7126+1))</f>
        <v>9</v>
      </c>
      <c r="D7127" s="1">
        <f t="shared" si="335"/>
        <v>7</v>
      </c>
      <c r="E7127" s="1" t="str">
        <f>INDEX(Protocol[Mark],MATCH(C7127,Protocol[Step],0))</f>
        <v>9U</v>
      </c>
      <c r="F7127" s="151" t="str">
        <f>INDEX(Variables[Variable],MATCH(Systematic[[#This Row],[VariableIndex]],Variables[Index],0))</f>
        <v>FCR (mt: ROX-corr.)</v>
      </c>
      <c r="G7127" s="134">
        <f>Systematic[[#This Row],[Sample]]*1000000+Systematic[[#This Row],[SubSample]]*10000+Systematic[[#This Row],[VariableIndex]]</f>
        <v>19010007</v>
      </c>
      <c r="H7127" s="134">
        <f>Systematic[[#This Row],[SampleVariableLabel]]+100*Systematic[[#This Row],[State]]</f>
        <v>19010907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19</v>
      </c>
      <c r="B7128" s="1">
        <f t="shared" si="334"/>
        <v>1</v>
      </c>
      <c r="C7128" s="1">
        <f>IF(Systematic[[#This Row],[VariableIndex]]&gt;1,C7127,IF(C7127+1=StepsPerSubsample,0,C7127+1))</f>
        <v>10</v>
      </c>
      <c r="D7128" s="1">
        <f t="shared" si="335"/>
        <v>1</v>
      </c>
      <c r="E7128" s="1" t="str">
        <f>INDEX(Protocol[Mark],MATCH(C7128,Protocol[Step],0))</f>
        <v>9c</v>
      </c>
      <c r="F7128" s="151" t="str">
        <f>INDEX(Variables[Variable],MATCH(Systematic[[#This Row],[VariableIndex]],Variables[Index],0))</f>
        <v>O2 concentration</v>
      </c>
      <c r="G7128" s="134">
        <f>Systematic[[#This Row],[Sample]]*1000000+Systematic[[#This Row],[SubSample]]*10000+Systematic[[#This Row],[VariableIndex]]</f>
        <v>19010001</v>
      </c>
      <c r="H7128" s="134">
        <f>Systematic[[#This Row],[SampleVariableLabel]]+100*Systematic[[#This Row],[State]]</f>
        <v>19011001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19</v>
      </c>
      <c r="B7129" s="1">
        <f t="shared" si="334"/>
        <v>1</v>
      </c>
      <c r="C7129" s="1">
        <f>IF(Systematic[[#This Row],[VariableIndex]]&gt;1,C7128,IF(C7128+1=StepsPerSubsample,0,C7128+1))</f>
        <v>10</v>
      </c>
      <c r="D7129" s="1">
        <f t="shared" si="335"/>
        <v>2</v>
      </c>
      <c r="E7129" s="1" t="str">
        <f>INDEX(Protocol[Mark],MATCH(C7129,Protocol[Step],0))</f>
        <v>9c</v>
      </c>
      <c r="F7129" s="151" t="str">
        <f>INDEX(Variables[Variable],MATCH(Systematic[[#This Row],[VariableIndex]],Variables[Index],0))</f>
        <v>O2 flux per volume</v>
      </c>
      <c r="G7129" s="134">
        <f>Systematic[[#This Row],[Sample]]*1000000+Systematic[[#This Row],[SubSample]]*10000+Systematic[[#This Row],[VariableIndex]]</f>
        <v>19010002</v>
      </c>
      <c r="H7129" s="134">
        <f>Systematic[[#This Row],[SampleVariableLabel]]+100*Systematic[[#This Row],[State]]</f>
        <v>19011002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19</v>
      </c>
      <c r="B7130" s="1">
        <f t="shared" si="334"/>
        <v>1</v>
      </c>
      <c r="C7130" s="1">
        <f>IF(Systematic[[#This Row],[VariableIndex]]&gt;1,C7129,IF(C7129+1=StepsPerSubsample,0,C7129+1))</f>
        <v>10</v>
      </c>
      <c r="D7130" s="1">
        <f t="shared" si="335"/>
        <v>3</v>
      </c>
      <c r="E7130" s="1" t="str">
        <f>INDEX(Protocol[Mark],MATCH(C7130,Protocol[Step],0))</f>
        <v>9c</v>
      </c>
      <c r="F7130" s="151" t="str">
        <f>INDEX(Variables[Variable],MATCH(Systematic[[#This Row],[VariableIndex]],Variables[Index],0))</f>
        <v>Specific flux</v>
      </c>
      <c r="G7130" s="134">
        <f>Systematic[[#This Row],[Sample]]*1000000+Systematic[[#This Row],[SubSample]]*10000+Systematic[[#This Row],[VariableIndex]]</f>
        <v>19010003</v>
      </c>
      <c r="H7130" s="134">
        <f>Systematic[[#This Row],[SampleVariableLabel]]+100*Systematic[[#This Row],[State]]</f>
        <v>19011003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19</v>
      </c>
      <c r="B7131" s="1">
        <f t="shared" si="334"/>
        <v>1</v>
      </c>
      <c r="C7131" s="1">
        <f>IF(Systematic[[#This Row],[VariableIndex]]&gt;1,C7130,IF(C7130+1=StepsPerSubsample,0,C7130+1))</f>
        <v>10</v>
      </c>
      <c r="D7131" s="1">
        <f t="shared" si="335"/>
        <v>4</v>
      </c>
      <c r="E7131" s="1" t="str">
        <f>INDEX(Protocol[Mark],MATCH(C7131,Protocol[Step],0))</f>
        <v>9c</v>
      </c>
      <c r="F7131" s="151" t="str">
        <f>INDEX(Variables[Variable],MATCH(Systematic[[#This Row],[VariableIndex]],Variables[Index],0))</f>
        <v>Flux control ratio</v>
      </c>
      <c r="G7131" s="134">
        <f>Systematic[[#This Row],[Sample]]*1000000+Systematic[[#This Row],[SubSample]]*10000+Systematic[[#This Row],[VariableIndex]]</f>
        <v>19010004</v>
      </c>
      <c r="H7131" s="134">
        <f>Systematic[[#This Row],[SampleVariableLabel]]+100*Systematic[[#This Row],[State]]</f>
        <v>19011004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19</v>
      </c>
      <c r="B7132" s="1">
        <f t="shared" si="334"/>
        <v>1</v>
      </c>
      <c r="C7132" s="1">
        <f>IF(Systematic[[#This Row],[VariableIndex]]&gt;1,C7131,IF(C7131+1=StepsPerSubsample,0,C7131+1))</f>
        <v>10</v>
      </c>
      <c r="D7132" s="1">
        <f t="shared" si="335"/>
        <v>5</v>
      </c>
      <c r="E7132" s="1" t="str">
        <f>INDEX(Protocol[Mark],MATCH(C7132,Protocol[Step],0))</f>
        <v>9c</v>
      </c>
      <c r="F7132" s="151" t="str">
        <f>INDEX(Variables[Variable],MATCH(Systematic[[#This Row],[VariableIndex]],Variables[Index],0))</f>
        <v>Specific flux (mt)</v>
      </c>
      <c r="G7132" s="134">
        <f>Systematic[[#This Row],[Sample]]*1000000+Systematic[[#This Row],[SubSample]]*10000+Systematic[[#This Row],[VariableIndex]]</f>
        <v>19010005</v>
      </c>
      <c r="H7132" s="134">
        <f>Systematic[[#This Row],[SampleVariableLabel]]+100*Systematic[[#This Row],[State]]</f>
        <v>19011005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19</v>
      </c>
      <c r="B7133" s="1">
        <f t="shared" si="334"/>
        <v>1</v>
      </c>
      <c r="C7133" s="1">
        <f>IF(Systematic[[#This Row],[VariableIndex]]&gt;1,C7132,IF(C7132+1=StepsPerSubsample,0,C7132+1))</f>
        <v>10</v>
      </c>
      <c r="D7133" s="1">
        <f t="shared" si="335"/>
        <v>6</v>
      </c>
      <c r="E7133" s="1" t="str">
        <f>INDEX(Protocol[Mark],MATCH(C7133,Protocol[Step],0))</f>
        <v>9c</v>
      </c>
      <c r="F7133" s="151" t="str">
        <f>INDEX(Variables[Variable],MATCH(Systematic[[#This Row],[VariableIndex]],Variables[Index],0))</f>
        <v>FCR (mt: ROX-corr.)</v>
      </c>
      <c r="G7133" s="134">
        <f>Systematic[[#This Row],[Sample]]*1000000+Systematic[[#This Row],[SubSample]]*10000+Systematic[[#This Row],[VariableIndex]]</f>
        <v>19010006</v>
      </c>
      <c r="H7133" s="134">
        <f>Systematic[[#This Row],[SampleVariableLabel]]+100*Systematic[[#This Row],[State]]</f>
        <v>19011006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19</v>
      </c>
      <c r="B7134" s="1">
        <f t="shared" si="334"/>
        <v>1</v>
      </c>
      <c r="C7134" s="1">
        <f>IF(Systematic[[#This Row],[VariableIndex]]&gt;1,C7133,IF(C7133+1=StepsPerSubsample,0,C7133+1))</f>
        <v>10</v>
      </c>
      <c r="D7134" s="1">
        <f t="shared" si="335"/>
        <v>7</v>
      </c>
      <c r="E7134" s="1" t="str">
        <f>INDEX(Protocol[Mark],MATCH(C7134,Protocol[Step],0))</f>
        <v>9c</v>
      </c>
      <c r="F7134" s="151" t="str">
        <f>INDEX(Variables[Variable],MATCH(Systematic[[#This Row],[VariableIndex]],Variables[Index],0))</f>
        <v>FCR (mt: ROX-corr.)</v>
      </c>
      <c r="G7134" s="134">
        <f>Systematic[[#This Row],[Sample]]*1000000+Systematic[[#This Row],[SubSample]]*10000+Systematic[[#This Row],[VariableIndex]]</f>
        <v>19010007</v>
      </c>
      <c r="H7134" s="134">
        <f>Systematic[[#This Row],[SampleVariableLabel]]+100*Systematic[[#This Row],[State]]</f>
        <v>19011007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19</v>
      </c>
      <c r="B7135" s="1">
        <f t="shared" si="334"/>
        <v>1</v>
      </c>
      <c r="C7135" s="1">
        <f>IF(Systematic[[#This Row],[VariableIndex]]&gt;1,C7134,IF(C7134+1=StepsPerSubsample,0,C7134+1))</f>
        <v>11</v>
      </c>
      <c r="D7135" s="1">
        <f t="shared" si="335"/>
        <v>1</v>
      </c>
      <c r="E7135" s="1" t="str">
        <f>INDEX(Protocol[Mark],MATCH(C7135,Protocol[Step],0))</f>
        <v>10Ama</v>
      </c>
      <c r="F7135" s="151" t="str">
        <f>INDEX(Variables[Variable],MATCH(Systematic[[#This Row],[VariableIndex]],Variables[Index],0))</f>
        <v>O2 concentration</v>
      </c>
      <c r="G7135" s="134">
        <f>Systematic[[#This Row],[Sample]]*1000000+Systematic[[#This Row],[SubSample]]*10000+Systematic[[#This Row],[VariableIndex]]</f>
        <v>19010001</v>
      </c>
      <c r="H7135" s="134">
        <f>Systematic[[#This Row],[SampleVariableLabel]]+100*Systematic[[#This Row],[State]]</f>
        <v>19011101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19</v>
      </c>
      <c r="B7136" s="1">
        <f t="shared" si="334"/>
        <v>1</v>
      </c>
      <c r="C7136" s="1">
        <f>IF(Systematic[[#This Row],[VariableIndex]]&gt;1,C7135,IF(C7135+1=StepsPerSubsample,0,C7135+1))</f>
        <v>11</v>
      </c>
      <c r="D7136" s="1">
        <f t="shared" si="335"/>
        <v>2</v>
      </c>
      <c r="E7136" s="1" t="str">
        <f>INDEX(Protocol[Mark],MATCH(C7136,Protocol[Step],0))</f>
        <v>10Ama</v>
      </c>
      <c r="F7136" s="151" t="str">
        <f>INDEX(Variables[Variable],MATCH(Systematic[[#This Row],[VariableIndex]],Variables[Index],0))</f>
        <v>O2 flux per volume</v>
      </c>
      <c r="G7136" s="134">
        <f>Systematic[[#This Row],[Sample]]*1000000+Systematic[[#This Row],[SubSample]]*10000+Systematic[[#This Row],[VariableIndex]]</f>
        <v>19010002</v>
      </c>
      <c r="H7136" s="134">
        <f>Systematic[[#This Row],[SampleVariableLabel]]+100*Systematic[[#This Row],[State]]</f>
        <v>19011102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19</v>
      </c>
      <c r="B7137" s="1">
        <f t="shared" si="334"/>
        <v>1</v>
      </c>
      <c r="C7137" s="1">
        <f>IF(Systematic[[#This Row],[VariableIndex]]&gt;1,C7136,IF(C7136+1=StepsPerSubsample,0,C7136+1))</f>
        <v>11</v>
      </c>
      <c r="D7137" s="1">
        <f t="shared" si="335"/>
        <v>3</v>
      </c>
      <c r="E7137" s="1" t="str">
        <f>INDEX(Protocol[Mark],MATCH(C7137,Protocol[Step],0))</f>
        <v>10Ama</v>
      </c>
      <c r="F7137" s="151" t="str">
        <f>INDEX(Variables[Variable],MATCH(Systematic[[#This Row],[VariableIndex]],Variables[Index],0))</f>
        <v>Specific flux</v>
      </c>
      <c r="G7137" s="134">
        <f>Systematic[[#This Row],[Sample]]*1000000+Systematic[[#This Row],[SubSample]]*10000+Systematic[[#This Row],[VariableIndex]]</f>
        <v>19010003</v>
      </c>
      <c r="H7137" s="134">
        <f>Systematic[[#This Row],[SampleVariableLabel]]+100*Systematic[[#This Row],[State]]</f>
        <v>19011103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19</v>
      </c>
      <c r="B7138" s="1">
        <f t="shared" si="334"/>
        <v>1</v>
      </c>
      <c r="C7138" s="1">
        <f>IF(Systematic[[#This Row],[VariableIndex]]&gt;1,C7137,IF(C7137+1=StepsPerSubsample,0,C7137+1))</f>
        <v>11</v>
      </c>
      <c r="D7138" s="1">
        <f t="shared" si="335"/>
        <v>4</v>
      </c>
      <c r="E7138" s="1" t="str">
        <f>INDEX(Protocol[Mark],MATCH(C7138,Protocol[Step],0))</f>
        <v>10Ama</v>
      </c>
      <c r="F7138" s="151" t="str">
        <f>INDEX(Variables[Variable],MATCH(Systematic[[#This Row],[VariableIndex]],Variables[Index],0))</f>
        <v>Flux control ratio</v>
      </c>
      <c r="G7138" s="134">
        <f>Systematic[[#This Row],[Sample]]*1000000+Systematic[[#This Row],[SubSample]]*10000+Systematic[[#This Row],[VariableIndex]]</f>
        <v>19010004</v>
      </c>
      <c r="H7138" s="134">
        <f>Systematic[[#This Row],[SampleVariableLabel]]+100*Systematic[[#This Row],[State]]</f>
        <v>19011104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19</v>
      </c>
      <c r="B7139" s="1">
        <f t="shared" si="334"/>
        <v>1</v>
      </c>
      <c r="C7139" s="1">
        <f>IF(Systematic[[#This Row],[VariableIndex]]&gt;1,C7138,IF(C7138+1=StepsPerSubsample,0,C7138+1))</f>
        <v>11</v>
      </c>
      <c r="D7139" s="1">
        <f t="shared" si="335"/>
        <v>5</v>
      </c>
      <c r="E7139" s="1" t="str">
        <f>INDEX(Protocol[Mark],MATCH(C7139,Protocol[Step],0))</f>
        <v>10Ama</v>
      </c>
      <c r="F7139" s="151" t="str">
        <f>INDEX(Variables[Variable],MATCH(Systematic[[#This Row],[VariableIndex]],Variables[Index],0))</f>
        <v>Specific flux (mt)</v>
      </c>
      <c r="G7139" s="134">
        <f>Systematic[[#This Row],[Sample]]*1000000+Systematic[[#This Row],[SubSample]]*10000+Systematic[[#This Row],[VariableIndex]]</f>
        <v>19010005</v>
      </c>
      <c r="H7139" s="134">
        <f>Systematic[[#This Row],[SampleVariableLabel]]+100*Systematic[[#This Row],[State]]</f>
        <v>19011105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19</v>
      </c>
      <c r="B7140" s="1">
        <f t="shared" si="334"/>
        <v>1</v>
      </c>
      <c r="C7140" s="1">
        <f>IF(Systematic[[#This Row],[VariableIndex]]&gt;1,C7139,IF(C7139+1=StepsPerSubsample,0,C7139+1))</f>
        <v>11</v>
      </c>
      <c r="D7140" s="1">
        <f t="shared" si="335"/>
        <v>6</v>
      </c>
      <c r="E7140" s="1" t="str">
        <f>INDEX(Protocol[Mark],MATCH(C7140,Protocol[Step],0))</f>
        <v>10Ama</v>
      </c>
      <c r="F7140" s="151" t="str">
        <f>INDEX(Variables[Variable],MATCH(Systematic[[#This Row],[VariableIndex]],Variables[Index],0))</f>
        <v>FCR (mt: ROX-corr.)</v>
      </c>
      <c r="G7140" s="134">
        <f>Systematic[[#This Row],[Sample]]*1000000+Systematic[[#This Row],[SubSample]]*10000+Systematic[[#This Row],[VariableIndex]]</f>
        <v>19010006</v>
      </c>
      <c r="H7140" s="134">
        <f>Systematic[[#This Row],[SampleVariableLabel]]+100*Systematic[[#This Row],[State]]</f>
        <v>19011106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19</v>
      </c>
      <c r="B7141" s="1">
        <f t="shared" si="334"/>
        <v>1</v>
      </c>
      <c r="C7141" s="1">
        <f>IF(Systematic[[#This Row],[VariableIndex]]&gt;1,C7140,IF(C7140+1=StepsPerSubsample,0,C7140+1))</f>
        <v>11</v>
      </c>
      <c r="D7141" s="1">
        <f t="shared" si="335"/>
        <v>7</v>
      </c>
      <c r="E7141" s="1" t="str">
        <f>INDEX(Protocol[Mark],MATCH(C7141,Protocol[Step],0))</f>
        <v>10Ama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19010007</v>
      </c>
      <c r="H7141" s="134">
        <f>Systematic[[#This Row],[SampleVariableLabel]]+100*Systematic[[#This Row],[State]]</f>
        <v>19011107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19</v>
      </c>
      <c r="B7142" s="1">
        <f t="shared" si="334"/>
        <v>1</v>
      </c>
      <c r="C7142" s="1">
        <f>IF(Systematic[[#This Row],[VariableIndex]]&gt;1,C7141,IF(C7141+1=StepsPerSubsample,0,C7141+1))</f>
        <v>12</v>
      </c>
      <c r="D7142" s="1">
        <f t="shared" si="335"/>
        <v>1</v>
      </c>
      <c r="E7142" s="1" t="str">
        <f>INDEX(Protocol[Mark],MATCH(C7142,Protocol[Step],0))</f>
        <v>11AsTm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19010001</v>
      </c>
      <c r="H7142" s="134">
        <f>Systematic[[#This Row],[SampleVariableLabel]]+100*Systematic[[#This Row],[State]]</f>
        <v>19011201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19</v>
      </c>
      <c r="B7143" s="1">
        <f t="shared" si="334"/>
        <v>1</v>
      </c>
      <c r="C7143" s="1">
        <f>IF(Systematic[[#This Row],[VariableIndex]]&gt;1,C7142,IF(C7142+1=StepsPerSubsample,0,C7142+1))</f>
        <v>12</v>
      </c>
      <c r="D7143" s="1">
        <f t="shared" si="335"/>
        <v>2</v>
      </c>
      <c r="E7143" s="1" t="str">
        <f>INDEX(Protocol[Mark],MATCH(C7143,Protocol[Step],0))</f>
        <v>11AsTm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19010002</v>
      </c>
      <c r="H7143" s="134">
        <f>Systematic[[#This Row],[SampleVariableLabel]]+100*Systematic[[#This Row],[State]]</f>
        <v>19011202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19</v>
      </c>
      <c r="B7144" s="1">
        <f t="shared" si="334"/>
        <v>1</v>
      </c>
      <c r="C7144" s="1">
        <f>IF(Systematic[[#This Row],[VariableIndex]]&gt;1,C7143,IF(C7143+1=StepsPerSubsample,0,C7143+1))</f>
        <v>12</v>
      </c>
      <c r="D7144" s="1">
        <f t="shared" si="335"/>
        <v>3</v>
      </c>
      <c r="E7144" s="1" t="str">
        <f>INDEX(Protocol[Mark],MATCH(C7144,Protocol[Step],0))</f>
        <v>11AsTm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19010003</v>
      </c>
      <c r="H7144" s="134">
        <f>Systematic[[#This Row],[SampleVariableLabel]]+100*Systematic[[#This Row],[State]]</f>
        <v>19011203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19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12</v>
      </c>
      <c r="D7145" s="1">
        <f t="shared" si="335"/>
        <v>4</v>
      </c>
      <c r="E7145" s="1" t="str">
        <f>INDEX(Protocol[Mark],MATCH(C7145,Protocol[Step],0))</f>
        <v>11AsTm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19010004</v>
      </c>
      <c r="H7145" s="134">
        <f>Systematic[[#This Row],[SampleVariableLabel]]+100*Systematic[[#This Row],[State]]</f>
        <v>19011204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19</v>
      </c>
      <c r="B7146" s="1">
        <f t="shared" si="337"/>
        <v>1</v>
      </c>
      <c r="C7146" s="1">
        <f>IF(Systematic[[#This Row],[VariableIndex]]&gt;1,C7145,IF(C7145+1=StepsPerSubsample,0,C7145+1))</f>
        <v>12</v>
      </c>
      <c r="D7146" s="1">
        <f t="shared" si="335"/>
        <v>5</v>
      </c>
      <c r="E7146" s="1" t="str">
        <f>INDEX(Protocol[Mark],MATCH(C7146,Protocol[Step],0))</f>
        <v>11AsTm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19010005</v>
      </c>
      <c r="H7146" s="134">
        <f>Systematic[[#This Row],[SampleVariableLabel]]+100*Systematic[[#This Row],[State]]</f>
        <v>19011205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19</v>
      </c>
      <c r="B7147" s="1">
        <f t="shared" si="337"/>
        <v>1</v>
      </c>
      <c r="C7147" s="1">
        <f>IF(Systematic[[#This Row],[VariableIndex]]&gt;1,C7146,IF(C7146+1=StepsPerSubsample,0,C7146+1))</f>
        <v>12</v>
      </c>
      <c r="D7147" s="1">
        <f t="shared" si="335"/>
        <v>6</v>
      </c>
      <c r="E7147" s="1" t="str">
        <f>INDEX(Protocol[Mark],MATCH(C7147,Protocol[Step],0))</f>
        <v>11AsTm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19010006</v>
      </c>
      <c r="H7147" s="134">
        <f>Systematic[[#This Row],[SampleVariableLabel]]+100*Systematic[[#This Row],[State]]</f>
        <v>19011206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19</v>
      </c>
      <c r="B7148" s="1">
        <f t="shared" si="337"/>
        <v>1</v>
      </c>
      <c r="C7148" s="1">
        <f>IF(Systematic[[#This Row],[VariableIndex]]&gt;1,C7147,IF(C7147+1=StepsPerSubsample,0,C7147+1))</f>
        <v>12</v>
      </c>
      <c r="D7148" s="1">
        <f t="shared" si="335"/>
        <v>7</v>
      </c>
      <c r="E7148" s="1" t="str">
        <f>INDEX(Protocol[Mark],MATCH(C7148,Protocol[Step],0))</f>
        <v>11AsTm</v>
      </c>
      <c r="F7148" s="151" t="str">
        <f>INDEX(Variables[Variable],MATCH(Systematic[[#This Row],[VariableIndex]],Variables[Index],0))</f>
        <v>FCR (mt: ROX-corr.)</v>
      </c>
      <c r="G7148" s="134">
        <f>Systematic[[#This Row],[Sample]]*1000000+Systematic[[#This Row],[SubSample]]*10000+Systematic[[#This Row],[VariableIndex]]</f>
        <v>19010007</v>
      </c>
      <c r="H7148" s="134">
        <f>Systematic[[#This Row],[SampleVariableLabel]]+100*Systematic[[#This Row],[State]]</f>
        <v>19011207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19</v>
      </c>
      <c r="B7149" s="1">
        <f t="shared" si="337"/>
        <v>1</v>
      </c>
      <c r="C7149" s="1">
        <f>IF(Systematic[[#This Row],[VariableIndex]]&gt;1,C7148,IF(C7148+1=StepsPerSubsample,0,C7148+1))</f>
        <v>13</v>
      </c>
      <c r="D7149" s="1">
        <f t="shared" si="335"/>
        <v>1</v>
      </c>
      <c r="E7149" s="1" t="str">
        <f>INDEX(Protocol[Mark],MATCH(C7149,Protocol[Step],0))</f>
        <v>12Azd</v>
      </c>
      <c r="F7149" s="151" t="str">
        <f>INDEX(Variables[Variable],MATCH(Systematic[[#This Row],[VariableIndex]],Variables[Index],0))</f>
        <v>O2 concentration</v>
      </c>
      <c r="G7149" s="134">
        <f>Systematic[[#This Row],[Sample]]*1000000+Systematic[[#This Row],[SubSample]]*10000+Systematic[[#This Row],[VariableIndex]]</f>
        <v>19010001</v>
      </c>
      <c r="H7149" s="134">
        <f>Systematic[[#This Row],[SampleVariableLabel]]+100*Systematic[[#This Row],[State]]</f>
        <v>19011301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19</v>
      </c>
      <c r="B7150" s="1">
        <f t="shared" si="337"/>
        <v>1</v>
      </c>
      <c r="C7150" s="1">
        <f>IF(Systematic[[#This Row],[VariableIndex]]&gt;1,C7149,IF(C7149+1=StepsPerSubsample,0,C7149+1))</f>
        <v>13</v>
      </c>
      <c r="D7150" s="1">
        <f t="shared" si="335"/>
        <v>2</v>
      </c>
      <c r="E7150" s="1" t="str">
        <f>INDEX(Protocol[Mark],MATCH(C7150,Protocol[Step],0))</f>
        <v>12Azd</v>
      </c>
      <c r="F7150" s="151" t="str">
        <f>INDEX(Variables[Variable],MATCH(Systematic[[#This Row],[VariableIndex]],Variables[Index],0))</f>
        <v>O2 flux per volume</v>
      </c>
      <c r="G7150" s="134">
        <f>Systematic[[#This Row],[Sample]]*1000000+Systematic[[#This Row],[SubSample]]*10000+Systematic[[#This Row],[VariableIndex]]</f>
        <v>19010002</v>
      </c>
      <c r="H7150" s="134">
        <f>Systematic[[#This Row],[SampleVariableLabel]]+100*Systematic[[#This Row],[State]]</f>
        <v>19011302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19</v>
      </c>
      <c r="B7151" s="1">
        <f t="shared" si="337"/>
        <v>1</v>
      </c>
      <c r="C7151" s="1">
        <f>IF(Systematic[[#This Row],[VariableIndex]]&gt;1,C7150,IF(C7150+1=StepsPerSubsample,0,C7150+1))</f>
        <v>13</v>
      </c>
      <c r="D7151" s="1">
        <f t="shared" si="335"/>
        <v>3</v>
      </c>
      <c r="E7151" s="1" t="str">
        <f>INDEX(Protocol[Mark],MATCH(C7151,Protocol[Step],0))</f>
        <v>12Azd</v>
      </c>
      <c r="F7151" s="151" t="str">
        <f>INDEX(Variables[Variable],MATCH(Systematic[[#This Row],[VariableIndex]],Variables[Index],0))</f>
        <v>Specific flux</v>
      </c>
      <c r="G7151" s="134">
        <f>Systematic[[#This Row],[Sample]]*1000000+Systematic[[#This Row],[SubSample]]*10000+Systematic[[#This Row],[VariableIndex]]</f>
        <v>19010003</v>
      </c>
      <c r="H7151" s="134">
        <f>Systematic[[#This Row],[SampleVariableLabel]]+100*Systematic[[#This Row],[State]]</f>
        <v>19011303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19</v>
      </c>
      <c r="B7152" s="1">
        <f t="shared" si="337"/>
        <v>1</v>
      </c>
      <c r="C7152" s="1">
        <f>IF(Systematic[[#This Row],[VariableIndex]]&gt;1,C7151,IF(C7151+1=StepsPerSubsample,0,C7151+1))</f>
        <v>13</v>
      </c>
      <c r="D7152" s="1">
        <f t="shared" si="335"/>
        <v>4</v>
      </c>
      <c r="E7152" s="1" t="str">
        <f>INDEX(Protocol[Mark],MATCH(C7152,Protocol[Step],0))</f>
        <v>12Azd</v>
      </c>
      <c r="F7152" s="151" t="str">
        <f>INDEX(Variables[Variable],MATCH(Systematic[[#This Row],[VariableIndex]],Variables[Index],0))</f>
        <v>Flux control ratio</v>
      </c>
      <c r="G7152" s="134">
        <f>Systematic[[#This Row],[Sample]]*1000000+Systematic[[#This Row],[SubSample]]*10000+Systematic[[#This Row],[VariableIndex]]</f>
        <v>19010004</v>
      </c>
      <c r="H7152" s="134">
        <f>Systematic[[#This Row],[SampleVariableLabel]]+100*Systematic[[#This Row],[State]]</f>
        <v>19011304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19</v>
      </c>
      <c r="B7153" s="1">
        <f t="shared" si="337"/>
        <v>1</v>
      </c>
      <c r="C7153" s="1">
        <f>IF(Systematic[[#This Row],[VariableIndex]]&gt;1,C7152,IF(C7152+1=StepsPerSubsample,0,C7152+1))</f>
        <v>13</v>
      </c>
      <c r="D7153" s="1">
        <f t="shared" si="335"/>
        <v>5</v>
      </c>
      <c r="E7153" s="1" t="str">
        <f>INDEX(Protocol[Mark],MATCH(C7153,Protocol[Step],0))</f>
        <v>12Azd</v>
      </c>
      <c r="F7153" s="151" t="str">
        <f>INDEX(Variables[Variable],MATCH(Systematic[[#This Row],[VariableIndex]],Variables[Index],0))</f>
        <v>Specific flux (mt)</v>
      </c>
      <c r="G7153" s="134">
        <f>Systematic[[#This Row],[Sample]]*1000000+Systematic[[#This Row],[SubSample]]*10000+Systematic[[#This Row],[VariableIndex]]</f>
        <v>19010005</v>
      </c>
      <c r="H7153" s="134">
        <f>Systematic[[#This Row],[SampleVariableLabel]]+100*Systematic[[#This Row],[State]]</f>
        <v>19011305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19</v>
      </c>
      <c r="B7154" s="1">
        <f t="shared" si="337"/>
        <v>1</v>
      </c>
      <c r="C7154" s="1">
        <f>IF(Systematic[[#This Row],[VariableIndex]]&gt;1,C7153,IF(C7153+1=StepsPerSubsample,0,C7153+1))</f>
        <v>13</v>
      </c>
      <c r="D7154" s="1">
        <f t="shared" si="335"/>
        <v>6</v>
      </c>
      <c r="E7154" s="1" t="str">
        <f>INDEX(Protocol[Mark],MATCH(C7154,Protocol[Step],0))</f>
        <v>12Azd</v>
      </c>
      <c r="F7154" s="151" t="str">
        <f>INDEX(Variables[Variable],MATCH(Systematic[[#This Row],[VariableIndex]],Variables[Index],0))</f>
        <v>FCR (mt: ROX-corr.)</v>
      </c>
      <c r="G7154" s="134">
        <f>Systematic[[#This Row],[Sample]]*1000000+Systematic[[#This Row],[SubSample]]*10000+Systematic[[#This Row],[VariableIndex]]</f>
        <v>19010006</v>
      </c>
      <c r="H7154" s="134">
        <f>Systematic[[#This Row],[SampleVariableLabel]]+100*Systematic[[#This Row],[State]]</f>
        <v>19011306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19</v>
      </c>
      <c r="B7155" s="1">
        <f t="shared" si="337"/>
        <v>1</v>
      </c>
      <c r="C7155" s="1">
        <f>IF(Systematic[[#This Row],[VariableIndex]]&gt;1,C7154,IF(C7154+1=StepsPerSubsample,0,C7154+1))</f>
        <v>13</v>
      </c>
      <c r="D7155" s="1">
        <f t="shared" si="335"/>
        <v>7</v>
      </c>
      <c r="E7155" s="1" t="str">
        <f>INDEX(Protocol[Mark],MATCH(C7155,Protocol[Step],0))</f>
        <v>12Azd</v>
      </c>
      <c r="F7155" s="151" t="str">
        <f>INDEX(Variables[Variable],MATCH(Systematic[[#This Row],[VariableIndex]],Variables[Index],0))</f>
        <v>FCR (mt: ROX-corr.)</v>
      </c>
      <c r="G7155" s="134">
        <f>Systematic[[#This Row],[Sample]]*1000000+Systematic[[#This Row],[SubSample]]*10000+Systematic[[#This Row],[VariableIndex]]</f>
        <v>19010007</v>
      </c>
      <c r="H7155" s="134">
        <f>Systematic[[#This Row],[SampleVariableLabel]]+100*Systematic[[#This Row],[State]]</f>
        <v>19011307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19</v>
      </c>
      <c r="B7156" s="1">
        <f t="shared" si="337"/>
        <v>2</v>
      </c>
      <c r="C7156" s="1">
        <f>IF(Systematic[[#This Row],[VariableIndex]]&gt;1,C7155,IF(C7155+1=StepsPerSubsample,0,C7155+1))</f>
        <v>0</v>
      </c>
      <c r="D7156" s="1">
        <f t="shared" si="335"/>
        <v>1</v>
      </c>
      <c r="E7156" s="1" t="str">
        <f>INDEX(Protocol[Mark],MATCH(C7156,Protocol[Step],0))</f>
        <v>1ce</v>
      </c>
      <c r="F7156" s="151" t="str">
        <f>INDEX(Variables[Variable],MATCH(Systematic[[#This Row],[VariableIndex]],Variables[Index],0))</f>
        <v>O2 concentration</v>
      </c>
      <c r="G7156" s="134">
        <f>Systematic[[#This Row],[Sample]]*1000000+Systematic[[#This Row],[SubSample]]*10000+Systematic[[#This Row],[VariableIndex]]</f>
        <v>19020001</v>
      </c>
      <c r="H7156" s="134">
        <f>Systematic[[#This Row],[SampleVariableLabel]]+100*Systematic[[#This Row],[State]]</f>
        <v>19020001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19</v>
      </c>
      <c r="B7157" s="1">
        <f t="shared" si="337"/>
        <v>2</v>
      </c>
      <c r="C7157" s="1">
        <f>IF(Systematic[[#This Row],[VariableIndex]]&gt;1,C7156,IF(C7156+1=StepsPerSubsample,0,C7156+1))</f>
        <v>0</v>
      </c>
      <c r="D7157" s="1">
        <f t="shared" si="335"/>
        <v>2</v>
      </c>
      <c r="E7157" s="1" t="str">
        <f>INDEX(Protocol[Mark],MATCH(C7157,Protocol[Step],0))</f>
        <v>1ce</v>
      </c>
      <c r="F7157" s="151" t="str">
        <f>INDEX(Variables[Variable],MATCH(Systematic[[#This Row],[VariableIndex]],Variables[Index],0))</f>
        <v>O2 flux per volume</v>
      </c>
      <c r="G7157" s="134">
        <f>Systematic[[#This Row],[Sample]]*1000000+Systematic[[#This Row],[SubSample]]*10000+Systematic[[#This Row],[VariableIndex]]</f>
        <v>19020002</v>
      </c>
      <c r="H7157" s="134">
        <f>Systematic[[#This Row],[SampleVariableLabel]]+100*Systematic[[#This Row],[State]]</f>
        <v>19020002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19</v>
      </c>
      <c r="B7158" s="1">
        <f t="shared" si="337"/>
        <v>2</v>
      </c>
      <c r="C7158" s="1">
        <f>IF(Systematic[[#This Row],[VariableIndex]]&gt;1,C7157,IF(C7157+1=StepsPerSubsample,0,C7157+1))</f>
        <v>0</v>
      </c>
      <c r="D7158" s="1">
        <f t="shared" si="335"/>
        <v>3</v>
      </c>
      <c r="E7158" s="1" t="str">
        <f>INDEX(Protocol[Mark],MATCH(C7158,Protocol[Step],0))</f>
        <v>1ce</v>
      </c>
      <c r="F7158" s="151" t="str">
        <f>INDEX(Variables[Variable],MATCH(Systematic[[#This Row],[VariableIndex]],Variables[Index],0))</f>
        <v>Specific flux</v>
      </c>
      <c r="G7158" s="134">
        <f>Systematic[[#This Row],[Sample]]*1000000+Systematic[[#This Row],[SubSample]]*10000+Systematic[[#This Row],[VariableIndex]]</f>
        <v>19020003</v>
      </c>
      <c r="H7158" s="134">
        <f>Systematic[[#This Row],[SampleVariableLabel]]+100*Systematic[[#This Row],[State]]</f>
        <v>19020003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19</v>
      </c>
      <c r="B7159" s="1">
        <f t="shared" si="337"/>
        <v>2</v>
      </c>
      <c r="C7159" s="1">
        <f>IF(Systematic[[#This Row],[VariableIndex]]&gt;1,C7158,IF(C7158+1=StepsPerSubsample,0,C7158+1))</f>
        <v>0</v>
      </c>
      <c r="D7159" s="1">
        <f t="shared" si="335"/>
        <v>4</v>
      </c>
      <c r="E7159" s="1" t="str">
        <f>INDEX(Protocol[Mark],MATCH(C7159,Protocol[Step],0))</f>
        <v>1ce</v>
      </c>
      <c r="F7159" s="151" t="str">
        <f>INDEX(Variables[Variable],MATCH(Systematic[[#This Row],[VariableIndex]],Variables[Index],0))</f>
        <v>Flux control ratio</v>
      </c>
      <c r="G7159" s="134">
        <f>Systematic[[#This Row],[Sample]]*1000000+Systematic[[#This Row],[SubSample]]*10000+Systematic[[#This Row],[VariableIndex]]</f>
        <v>19020004</v>
      </c>
      <c r="H7159" s="134">
        <f>Systematic[[#This Row],[SampleVariableLabel]]+100*Systematic[[#This Row],[State]]</f>
        <v>19020004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19</v>
      </c>
      <c r="B7160" s="1">
        <f t="shared" si="337"/>
        <v>2</v>
      </c>
      <c r="C7160" s="1">
        <f>IF(Systematic[[#This Row],[VariableIndex]]&gt;1,C7159,IF(C7159+1=StepsPerSubsample,0,C7159+1))</f>
        <v>0</v>
      </c>
      <c r="D7160" s="1">
        <f t="shared" si="335"/>
        <v>5</v>
      </c>
      <c r="E7160" s="1" t="str">
        <f>INDEX(Protocol[Mark],MATCH(C7160,Protocol[Step],0))</f>
        <v>1ce</v>
      </c>
      <c r="F7160" s="151" t="str">
        <f>INDEX(Variables[Variable],MATCH(Systematic[[#This Row],[VariableIndex]],Variables[Index],0))</f>
        <v>Specific flux (mt)</v>
      </c>
      <c r="G7160" s="134">
        <f>Systematic[[#This Row],[Sample]]*1000000+Systematic[[#This Row],[SubSample]]*10000+Systematic[[#This Row],[VariableIndex]]</f>
        <v>19020005</v>
      </c>
      <c r="H7160" s="134">
        <f>Systematic[[#This Row],[SampleVariableLabel]]+100*Systematic[[#This Row],[State]]</f>
        <v>19020005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19</v>
      </c>
      <c r="B7161" s="1">
        <f t="shared" si="337"/>
        <v>2</v>
      </c>
      <c r="C7161" s="1">
        <f>IF(Systematic[[#This Row],[VariableIndex]]&gt;1,C7160,IF(C7160+1=StepsPerSubsample,0,C7160+1))</f>
        <v>0</v>
      </c>
      <c r="D7161" s="1">
        <f t="shared" si="335"/>
        <v>6</v>
      </c>
      <c r="E7161" s="1" t="str">
        <f>INDEX(Protocol[Mark],MATCH(C7161,Protocol[Step],0))</f>
        <v>1ce</v>
      </c>
      <c r="F7161" s="151" t="str">
        <f>INDEX(Variables[Variable],MATCH(Systematic[[#This Row],[VariableIndex]],Variables[Index],0))</f>
        <v>FCR (mt: ROX-corr.)</v>
      </c>
      <c r="G7161" s="134">
        <f>Systematic[[#This Row],[Sample]]*1000000+Systematic[[#This Row],[SubSample]]*10000+Systematic[[#This Row],[VariableIndex]]</f>
        <v>19020006</v>
      </c>
      <c r="H7161" s="134">
        <f>Systematic[[#This Row],[SampleVariableLabel]]+100*Systematic[[#This Row],[State]]</f>
        <v>19020006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19</v>
      </c>
      <c r="B7162" s="1">
        <f t="shared" si="337"/>
        <v>2</v>
      </c>
      <c r="C7162" s="1">
        <f>IF(Systematic[[#This Row],[VariableIndex]]&gt;1,C7161,IF(C7161+1=StepsPerSubsample,0,C7161+1))</f>
        <v>0</v>
      </c>
      <c r="D7162" s="1">
        <f t="shared" si="335"/>
        <v>7</v>
      </c>
      <c r="E7162" s="1" t="str">
        <f>INDEX(Protocol[Mark],MATCH(C7162,Protocol[Step],0))</f>
        <v>1ce</v>
      </c>
      <c r="F7162" s="151" t="str">
        <f>INDEX(Variables[Variable],MATCH(Systematic[[#This Row],[VariableIndex]],Variables[Index],0))</f>
        <v>FCR (mt: ROX-corr.)</v>
      </c>
      <c r="G7162" s="134">
        <f>Systematic[[#This Row],[Sample]]*1000000+Systematic[[#This Row],[SubSample]]*10000+Systematic[[#This Row],[VariableIndex]]</f>
        <v>19020007</v>
      </c>
      <c r="H7162" s="134">
        <f>Systematic[[#This Row],[SampleVariableLabel]]+100*Systematic[[#This Row],[State]]</f>
        <v>19020007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19</v>
      </c>
      <c r="B7163" s="1">
        <f t="shared" si="337"/>
        <v>2</v>
      </c>
      <c r="C7163" s="1">
        <f>IF(Systematic[[#This Row],[VariableIndex]]&gt;1,C7162,IF(C7162+1=StepsPerSubsample,0,C7162+1))</f>
        <v>1</v>
      </c>
      <c r="D7163" s="1">
        <f t="shared" si="335"/>
        <v>1</v>
      </c>
      <c r="E7163" s="1" t="str">
        <f>INDEX(Protocol[Mark],MATCH(C7163,Protocol[Step],0))</f>
        <v>2P10</v>
      </c>
      <c r="F7163" s="151" t="str">
        <f>INDEX(Variables[Variable],MATCH(Systematic[[#This Row],[VariableIndex]],Variables[Index],0))</f>
        <v>O2 concentration</v>
      </c>
      <c r="G7163" s="134">
        <f>Systematic[[#This Row],[Sample]]*1000000+Systematic[[#This Row],[SubSample]]*10000+Systematic[[#This Row],[VariableIndex]]</f>
        <v>19020001</v>
      </c>
      <c r="H7163" s="134">
        <f>Systematic[[#This Row],[SampleVariableLabel]]+100*Systematic[[#This Row],[State]]</f>
        <v>19020101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19</v>
      </c>
      <c r="B7164" s="1">
        <f t="shared" si="337"/>
        <v>2</v>
      </c>
      <c r="C7164" s="1">
        <f>IF(Systematic[[#This Row],[VariableIndex]]&gt;1,C7163,IF(C7163+1=StepsPerSubsample,0,C7163+1))</f>
        <v>1</v>
      </c>
      <c r="D7164" s="1">
        <f t="shared" si="335"/>
        <v>2</v>
      </c>
      <c r="E7164" s="1" t="str">
        <f>INDEX(Protocol[Mark],MATCH(C7164,Protocol[Step],0))</f>
        <v>2P10</v>
      </c>
      <c r="F7164" s="151" t="str">
        <f>INDEX(Variables[Variable],MATCH(Systematic[[#This Row],[VariableIndex]],Variables[Index],0))</f>
        <v>O2 flux per volume</v>
      </c>
      <c r="G7164" s="134">
        <f>Systematic[[#This Row],[Sample]]*1000000+Systematic[[#This Row],[SubSample]]*10000+Systematic[[#This Row],[VariableIndex]]</f>
        <v>19020002</v>
      </c>
      <c r="H7164" s="134">
        <f>Systematic[[#This Row],[SampleVariableLabel]]+100*Systematic[[#This Row],[State]]</f>
        <v>19020102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19</v>
      </c>
      <c r="B7165" s="1">
        <f t="shared" si="337"/>
        <v>2</v>
      </c>
      <c r="C7165" s="1">
        <f>IF(Systematic[[#This Row],[VariableIndex]]&gt;1,C7164,IF(C7164+1=StepsPerSubsample,0,C7164+1))</f>
        <v>1</v>
      </c>
      <c r="D7165" s="1">
        <f t="shared" si="335"/>
        <v>3</v>
      </c>
      <c r="E7165" s="1" t="str">
        <f>INDEX(Protocol[Mark],MATCH(C7165,Protocol[Step],0))</f>
        <v>2P10</v>
      </c>
      <c r="F7165" s="151" t="str">
        <f>INDEX(Variables[Variable],MATCH(Systematic[[#This Row],[VariableIndex]],Variables[Index],0))</f>
        <v>Specific flux</v>
      </c>
      <c r="G7165" s="134">
        <f>Systematic[[#This Row],[Sample]]*1000000+Systematic[[#This Row],[SubSample]]*10000+Systematic[[#This Row],[VariableIndex]]</f>
        <v>19020003</v>
      </c>
      <c r="H7165" s="134">
        <f>Systematic[[#This Row],[SampleVariableLabel]]+100*Systematic[[#This Row],[State]]</f>
        <v>19020103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19</v>
      </c>
      <c r="B7166" s="1">
        <f t="shared" si="337"/>
        <v>2</v>
      </c>
      <c r="C7166" s="1">
        <f>IF(Systematic[[#This Row],[VariableIndex]]&gt;1,C7165,IF(C7165+1=StepsPerSubsample,0,C7165+1))</f>
        <v>1</v>
      </c>
      <c r="D7166" s="1">
        <f t="shared" si="335"/>
        <v>4</v>
      </c>
      <c r="E7166" s="1" t="str">
        <f>INDEX(Protocol[Mark],MATCH(C7166,Protocol[Step],0))</f>
        <v>2P10</v>
      </c>
      <c r="F7166" s="151" t="str">
        <f>INDEX(Variables[Variable],MATCH(Systematic[[#This Row],[VariableIndex]],Variables[Index],0))</f>
        <v>Flux control ratio</v>
      </c>
      <c r="G7166" s="134">
        <f>Systematic[[#This Row],[Sample]]*1000000+Systematic[[#This Row],[SubSample]]*10000+Systematic[[#This Row],[VariableIndex]]</f>
        <v>19020004</v>
      </c>
      <c r="H7166" s="134">
        <f>Systematic[[#This Row],[SampleVariableLabel]]+100*Systematic[[#This Row],[State]]</f>
        <v>19020104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19</v>
      </c>
      <c r="B7167" s="1">
        <f t="shared" si="337"/>
        <v>2</v>
      </c>
      <c r="C7167" s="1">
        <f>IF(Systematic[[#This Row],[VariableIndex]]&gt;1,C7166,IF(C7166+1=StepsPerSubsample,0,C7166+1))</f>
        <v>1</v>
      </c>
      <c r="D7167" s="1">
        <f t="shared" si="335"/>
        <v>5</v>
      </c>
      <c r="E7167" s="1" t="str">
        <f>INDEX(Protocol[Mark],MATCH(C7167,Protocol[Step],0))</f>
        <v>2P10</v>
      </c>
      <c r="F7167" s="151" t="str">
        <f>INDEX(Variables[Variable],MATCH(Systematic[[#This Row],[VariableIndex]],Variables[Index],0))</f>
        <v>Specific flux (mt)</v>
      </c>
      <c r="G7167" s="134">
        <f>Systematic[[#This Row],[Sample]]*1000000+Systematic[[#This Row],[SubSample]]*10000+Systematic[[#This Row],[VariableIndex]]</f>
        <v>19020005</v>
      </c>
      <c r="H7167" s="134">
        <f>Systematic[[#This Row],[SampleVariableLabel]]+100*Systematic[[#This Row],[State]]</f>
        <v>19020105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19</v>
      </c>
      <c r="B7168" s="1">
        <f t="shared" si="337"/>
        <v>2</v>
      </c>
      <c r="C7168" s="1">
        <f>IF(Systematic[[#This Row],[VariableIndex]]&gt;1,C7167,IF(C7167+1=StepsPerSubsample,0,C7167+1))</f>
        <v>1</v>
      </c>
      <c r="D7168" s="1">
        <f t="shared" si="335"/>
        <v>6</v>
      </c>
      <c r="E7168" s="1" t="str">
        <f>INDEX(Protocol[Mark],MATCH(C7168,Protocol[Step],0))</f>
        <v>2P10</v>
      </c>
      <c r="F7168" s="151" t="str">
        <f>INDEX(Variables[Variable],MATCH(Systematic[[#This Row],[VariableIndex]],Variables[Index],0))</f>
        <v>FCR (mt: ROX-corr.)</v>
      </c>
      <c r="G7168" s="134">
        <f>Systematic[[#This Row],[Sample]]*1000000+Systematic[[#This Row],[SubSample]]*10000+Systematic[[#This Row],[VariableIndex]]</f>
        <v>19020006</v>
      </c>
      <c r="H7168" s="134">
        <f>Systematic[[#This Row],[SampleVariableLabel]]+100*Systematic[[#This Row],[State]]</f>
        <v>19020106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19</v>
      </c>
      <c r="B7169" s="1">
        <f t="shared" si="337"/>
        <v>2</v>
      </c>
      <c r="C7169" s="1">
        <f>IF(Systematic[[#This Row],[VariableIndex]]&gt;1,C7168,IF(C7168+1=StepsPerSubsample,0,C7168+1))</f>
        <v>1</v>
      </c>
      <c r="D7169" s="1">
        <f t="shared" si="335"/>
        <v>7</v>
      </c>
      <c r="E7169" s="1" t="str">
        <f>INDEX(Protocol[Mark],MATCH(C7169,Protocol[Step],0))</f>
        <v>2P10</v>
      </c>
      <c r="F7169" s="151" t="str">
        <f>INDEX(Variables[Variable],MATCH(Systematic[[#This Row],[VariableIndex]],Variables[Index],0))</f>
        <v>FCR (mt: ROX-corr.)</v>
      </c>
      <c r="G7169" s="134">
        <f>Systematic[[#This Row],[Sample]]*1000000+Systematic[[#This Row],[SubSample]]*10000+Systematic[[#This Row],[VariableIndex]]</f>
        <v>19020007</v>
      </c>
      <c r="H7169" s="134">
        <f>Systematic[[#This Row],[SampleVariableLabel]]+100*Systematic[[#This Row],[State]]</f>
        <v>19020107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19</v>
      </c>
      <c r="B7170" s="1">
        <f t="shared" si="337"/>
        <v>2</v>
      </c>
      <c r="C7170" s="1">
        <f>IF(Systematic[[#This Row],[VariableIndex]]&gt;1,C7169,IF(C7169+1=StepsPerSubsample,0,C7169+1))</f>
        <v>2</v>
      </c>
      <c r="D7170" s="1">
        <f t="shared" si="335"/>
        <v>1</v>
      </c>
      <c r="E7170" s="1" t="str">
        <f>INDEX(Protocol[Mark],MATCH(C7170,Protocol[Step],0))</f>
        <v>3Omy</v>
      </c>
      <c r="F7170" s="151" t="str">
        <f>INDEX(Variables[Variable],MATCH(Systematic[[#This Row],[VariableIndex]],Variables[Index],0))</f>
        <v>O2 concentration</v>
      </c>
      <c r="G7170" s="134">
        <f>Systematic[[#This Row],[Sample]]*1000000+Systematic[[#This Row],[SubSample]]*10000+Systematic[[#This Row],[VariableIndex]]</f>
        <v>19020001</v>
      </c>
      <c r="H7170" s="134">
        <f>Systematic[[#This Row],[SampleVariableLabel]]+100*Systematic[[#This Row],[State]]</f>
        <v>19020201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19</v>
      </c>
      <c r="B7171" s="1">
        <f t="shared" si="337"/>
        <v>2</v>
      </c>
      <c r="C7171" s="1">
        <f>IF(Systematic[[#This Row],[VariableIndex]]&gt;1,C7170,IF(C7170+1=StepsPerSubsample,0,C7170+1))</f>
        <v>2</v>
      </c>
      <c r="D7171" s="1">
        <f t="shared" ref="D7171:D7234" si="338">IF(D7170=nVariables,1,D7170+1)</f>
        <v>2</v>
      </c>
      <c r="E7171" s="1" t="str">
        <f>INDEX(Protocol[Mark],MATCH(C7171,Protocol[Step],0))</f>
        <v>3Omy</v>
      </c>
      <c r="F7171" s="151" t="str">
        <f>INDEX(Variables[Variable],MATCH(Systematic[[#This Row],[VariableIndex]],Variables[Index],0))</f>
        <v>O2 flux per volume</v>
      </c>
      <c r="G7171" s="134">
        <f>Systematic[[#This Row],[Sample]]*1000000+Systematic[[#This Row],[SubSample]]*10000+Systematic[[#This Row],[VariableIndex]]</f>
        <v>19020002</v>
      </c>
      <c r="H7171" s="134">
        <f>Systematic[[#This Row],[SampleVariableLabel]]+100*Systematic[[#This Row],[State]]</f>
        <v>19020202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19</v>
      </c>
      <c r="B7172" s="1">
        <f t="shared" si="337"/>
        <v>2</v>
      </c>
      <c r="C7172" s="1">
        <f>IF(Systematic[[#This Row],[VariableIndex]]&gt;1,C7171,IF(C7171+1=StepsPerSubsample,0,C7171+1))</f>
        <v>2</v>
      </c>
      <c r="D7172" s="1">
        <f t="shared" si="338"/>
        <v>3</v>
      </c>
      <c r="E7172" s="1" t="str">
        <f>INDEX(Protocol[Mark],MATCH(C7172,Protocol[Step],0))</f>
        <v>3Omy</v>
      </c>
      <c r="F7172" s="151" t="str">
        <f>INDEX(Variables[Variable],MATCH(Systematic[[#This Row],[VariableIndex]],Variables[Index],0))</f>
        <v>Specific flux</v>
      </c>
      <c r="G7172" s="134">
        <f>Systematic[[#This Row],[Sample]]*1000000+Systematic[[#This Row],[SubSample]]*10000+Systematic[[#This Row],[VariableIndex]]</f>
        <v>19020003</v>
      </c>
      <c r="H7172" s="134">
        <f>Systematic[[#This Row],[SampleVariableLabel]]+100*Systematic[[#This Row],[State]]</f>
        <v>19020203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19</v>
      </c>
      <c r="B7173" s="1">
        <f t="shared" si="337"/>
        <v>2</v>
      </c>
      <c r="C7173" s="1">
        <f>IF(Systematic[[#This Row],[VariableIndex]]&gt;1,C7172,IF(C7172+1=StepsPerSubsample,0,C7172+1))</f>
        <v>2</v>
      </c>
      <c r="D7173" s="1">
        <f t="shared" si="338"/>
        <v>4</v>
      </c>
      <c r="E7173" s="1" t="str">
        <f>INDEX(Protocol[Mark],MATCH(C7173,Protocol[Step],0))</f>
        <v>3Omy</v>
      </c>
      <c r="F7173" s="151" t="str">
        <f>INDEX(Variables[Variable],MATCH(Systematic[[#This Row],[VariableIndex]],Variables[Index],0))</f>
        <v>Flux control ratio</v>
      </c>
      <c r="G7173" s="134">
        <f>Systematic[[#This Row],[Sample]]*1000000+Systematic[[#This Row],[SubSample]]*10000+Systematic[[#This Row],[VariableIndex]]</f>
        <v>19020004</v>
      </c>
      <c r="H7173" s="134">
        <f>Systematic[[#This Row],[SampleVariableLabel]]+100*Systematic[[#This Row],[State]]</f>
        <v>19020204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19</v>
      </c>
      <c r="B7174" s="1">
        <f t="shared" si="337"/>
        <v>2</v>
      </c>
      <c r="C7174" s="1">
        <f>IF(Systematic[[#This Row],[VariableIndex]]&gt;1,C7173,IF(C7173+1=StepsPerSubsample,0,C7173+1))</f>
        <v>2</v>
      </c>
      <c r="D7174" s="1">
        <f t="shared" si="338"/>
        <v>5</v>
      </c>
      <c r="E7174" s="1" t="str">
        <f>INDEX(Protocol[Mark],MATCH(C7174,Protocol[Step],0))</f>
        <v>3Omy</v>
      </c>
      <c r="F7174" s="151" t="str">
        <f>INDEX(Variables[Variable],MATCH(Systematic[[#This Row],[VariableIndex]],Variables[Index],0))</f>
        <v>Specific flux (mt)</v>
      </c>
      <c r="G7174" s="134">
        <f>Systematic[[#This Row],[Sample]]*1000000+Systematic[[#This Row],[SubSample]]*10000+Systematic[[#This Row],[VariableIndex]]</f>
        <v>19020005</v>
      </c>
      <c r="H7174" s="134">
        <f>Systematic[[#This Row],[SampleVariableLabel]]+100*Systematic[[#This Row],[State]]</f>
        <v>19020205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19</v>
      </c>
      <c r="B7175" s="1">
        <f t="shared" si="337"/>
        <v>2</v>
      </c>
      <c r="C7175" s="1">
        <f>IF(Systematic[[#This Row],[VariableIndex]]&gt;1,C7174,IF(C7174+1=StepsPerSubsample,0,C7174+1))</f>
        <v>2</v>
      </c>
      <c r="D7175" s="1">
        <f t="shared" si="338"/>
        <v>6</v>
      </c>
      <c r="E7175" s="1" t="str">
        <f>INDEX(Protocol[Mark],MATCH(C7175,Protocol[Step],0))</f>
        <v>3Omy</v>
      </c>
      <c r="F7175" s="151" t="str">
        <f>INDEX(Variables[Variable],MATCH(Systematic[[#This Row],[VariableIndex]],Variables[Index],0))</f>
        <v>FCR (mt: ROX-corr.)</v>
      </c>
      <c r="G7175" s="134">
        <f>Systematic[[#This Row],[Sample]]*1000000+Systematic[[#This Row],[SubSample]]*10000+Systematic[[#This Row],[VariableIndex]]</f>
        <v>19020006</v>
      </c>
      <c r="H7175" s="134">
        <f>Systematic[[#This Row],[SampleVariableLabel]]+100*Systematic[[#This Row],[State]]</f>
        <v>19020206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19</v>
      </c>
      <c r="B7176" s="1">
        <f t="shared" si="337"/>
        <v>2</v>
      </c>
      <c r="C7176" s="1">
        <f>IF(Systematic[[#This Row],[VariableIndex]]&gt;1,C7175,IF(C7175+1=StepsPerSubsample,0,C7175+1))</f>
        <v>2</v>
      </c>
      <c r="D7176" s="1">
        <f t="shared" si="338"/>
        <v>7</v>
      </c>
      <c r="E7176" s="1" t="str">
        <f>INDEX(Protocol[Mark],MATCH(C7176,Protocol[Step],0))</f>
        <v>3Omy</v>
      </c>
      <c r="F7176" s="151" t="str">
        <f>INDEX(Variables[Variable],MATCH(Systematic[[#This Row],[VariableIndex]],Variables[Index],0))</f>
        <v>FCR (mt: ROX-corr.)</v>
      </c>
      <c r="G7176" s="134">
        <f>Systematic[[#This Row],[Sample]]*1000000+Systematic[[#This Row],[SubSample]]*10000+Systematic[[#This Row],[VariableIndex]]</f>
        <v>19020007</v>
      </c>
      <c r="H7176" s="134">
        <f>Systematic[[#This Row],[SampleVariableLabel]]+100*Systematic[[#This Row],[State]]</f>
        <v>19020207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19</v>
      </c>
      <c r="B7177" s="1">
        <f t="shared" si="337"/>
        <v>2</v>
      </c>
      <c r="C7177" s="1">
        <f>IF(Systematic[[#This Row],[VariableIndex]]&gt;1,C7176,IF(C7176+1=StepsPerSubsample,0,C7176+1))</f>
        <v>3</v>
      </c>
      <c r="D7177" s="1">
        <f t="shared" si="338"/>
        <v>1</v>
      </c>
      <c r="E7177" s="1" t="str">
        <f>INDEX(Protocol[Mark],MATCH(C7177,Protocol[Step],0))</f>
        <v>4U</v>
      </c>
      <c r="F7177" s="151" t="str">
        <f>INDEX(Variables[Variable],MATCH(Systematic[[#This Row],[VariableIndex]],Variables[Index],0))</f>
        <v>O2 concentration</v>
      </c>
      <c r="G7177" s="134">
        <f>Systematic[[#This Row],[Sample]]*1000000+Systematic[[#This Row],[SubSample]]*10000+Systematic[[#This Row],[VariableIndex]]</f>
        <v>19020001</v>
      </c>
      <c r="H7177" s="134">
        <f>Systematic[[#This Row],[SampleVariableLabel]]+100*Systematic[[#This Row],[State]]</f>
        <v>19020301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19</v>
      </c>
      <c r="B7178" s="1">
        <f t="shared" si="337"/>
        <v>2</v>
      </c>
      <c r="C7178" s="1">
        <f>IF(Systematic[[#This Row],[VariableIndex]]&gt;1,C7177,IF(C7177+1=StepsPerSubsample,0,C7177+1))</f>
        <v>3</v>
      </c>
      <c r="D7178" s="1">
        <f t="shared" si="338"/>
        <v>2</v>
      </c>
      <c r="E7178" s="1" t="str">
        <f>INDEX(Protocol[Mark],MATCH(C7178,Protocol[Step],0))</f>
        <v>4U</v>
      </c>
      <c r="F7178" s="151" t="str">
        <f>INDEX(Variables[Variable],MATCH(Systematic[[#This Row],[VariableIndex]],Variables[Index],0))</f>
        <v>O2 flux per volume</v>
      </c>
      <c r="G7178" s="134">
        <f>Systematic[[#This Row],[Sample]]*1000000+Systematic[[#This Row],[SubSample]]*10000+Systematic[[#This Row],[VariableIndex]]</f>
        <v>19020002</v>
      </c>
      <c r="H7178" s="134">
        <f>Systematic[[#This Row],[SampleVariableLabel]]+100*Systematic[[#This Row],[State]]</f>
        <v>19020302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19</v>
      </c>
      <c r="B7179" s="1">
        <f t="shared" si="337"/>
        <v>2</v>
      </c>
      <c r="C7179" s="1">
        <f>IF(Systematic[[#This Row],[VariableIndex]]&gt;1,C7178,IF(C7178+1=StepsPerSubsample,0,C7178+1))</f>
        <v>3</v>
      </c>
      <c r="D7179" s="1">
        <f t="shared" si="338"/>
        <v>3</v>
      </c>
      <c r="E7179" s="1" t="str">
        <f>INDEX(Protocol[Mark],MATCH(C7179,Protocol[Step],0))</f>
        <v>4U</v>
      </c>
      <c r="F7179" s="151" t="str">
        <f>INDEX(Variables[Variable],MATCH(Systematic[[#This Row],[VariableIndex]],Variables[Index],0))</f>
        <v>Specific flux</v>
      </c>
      <c r="G7179" s="134">
        <f>Systematic[[#This Row],[Sample]]*1000000+Systematic[[#This Row],[SubSample]]*10000+Systematic[[#This Row],[VariableIndex]]</f>
        <v>19020003</v>
      </c>
      <c r="H7179" s="134">
        <f>Systematic[[#This Row],[SampleVariableLabel]]+100*Systematic[[#This Row],[State]]</f>
        <v>19020303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19</v>
      </c>
      <c r="B7180" s="1">
        <f t="shared" si="337"/>
        <v>2</v>
      </c>
      <c r="C7180" s="1">
        <f>IF(Systematic[[#This Row],[VariableIndex]]&gt;1,C7179,IF(C7179+1=StepsPerSubsample,0,C7179+1))</f>
        <v>3</v>
      </c>
      <c r="D7180" s="1">
        <f t="shared" si="338"/>
        <v>4</v>
      </c>
      <c r="E7180" s="1" t="str">
        <f>INDEX(Protocol[Mark],MATCH(C7180,Protocol[Step],0))</f>
        <v>4U</v>
      </c>
      <c r="F7180" s="151" t="str">
        <f>INDEX(Variables[Variable],MATCH(Systematic[[#This Row],[VariableIndex]],Variables[Index],0))</f>
        <v>Flux control ratio</v>
      </c>
      <c r="G7180" s="134">
        <f>Systematic[[#This Row],[Sample]]*1000000+Systematic[[#This Row],[SubSample]]*10000+Systematic[[#This Row],[VariableIndex]]</f>
        <v>19020004</v>
      </c>
      <c r="H7180" s="134">
        <f>Systematic[[#This Row],[SampleVariableLabel]]+100*Systematic[[#This Row],[State]]</f>
        <v>19020304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19</v>
      </c>
      <c r="B7181" s="1">
        <f t="shared" si="337"/>
        <v>2</v>
      </c>
      <c r="C7181" s="1">
        <f>IF(Systematic[[#This Row],[VariableIndex]]&gt;1,C7180,IF(C7180+1=StepsPerSubsample,0,C7180+1))</f>
        <v>3</v>
      </c>
      <c r="D7181" s="1">
        <f t="shared" si="338"/>
        <v>5</v>
      </c>
      <c r="E7181" s="1" t="str">
        <f>INDEX(Protocol[Mark],MATCH(C7181,Protocol[Step],0))</f>
        <v>4U</v>
      </c>
      <c r="F7181" s="151" t="str">
        <f>INDEX(Variables[Variable],MATCH(Systematic[[#This Row],[VariableIndex]],Variables[Index],0))</f>
        <v>Specific flux (mt)</v>
      </c>
      <c r="G7181" s="134">
        <f>Systematic[[#This Row],[Sample]]*1000000+Systematic[[#This Row],[SubSample]]*10000+Systematic[[#This Row],[VariableIndex]]</f>
        <v>19020005</v>
      </c>
      <c r="H7181" s="134">
        <f>Systematic[[#This Row],[SampleVariableLabel]]+100*Systematic[[#This Row],[State]]</f>
        <v>19020305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19</v>
      </c>
      <c r="B7182" s="1">
        <f t="shared" si="337"/>
        <v>2</v>
      </c>
      <c r="C7182" s="1">
        <f>IF(Systematic[[#This Row],[VariableIndex]]&gt;1,C7181,IF(C7181+1=StepsPerSubsample,0,C7181+1))</f>
        <v>3</v>
      </c>
      <c r="D7182" s="1">
        <f t="shared" si="338"/>
        <v>6</v>
      </c>
      <c r="E7182" s="1" t="str">
        <f>INDEX(Protocol[Mark],MATCH(C7182,Protocol[Step],0))</f>
        <v>4U</v>
      </c>
      <c r="F7182" s="151" t="str">
        <f>INDEX(Variables[Variable],MATCH(Systematic[[#This Row],[VariableIndex]],Variables[Index],0))</f>
        <v>FCR (mt: ROX-corr.)</v>
      </c>
      <c r="G7182" s="134">
        <f>Systematic[[#This Row],[Sample]]*1000000+Systematic[[#This Row],[SubSample]]*10000+Systematic[[#This Row],[VariableIndex]]</f>
        <v>19020006</v>
      </c>
      <c r="H7182" s="134">
        <f>Systematic[[#This Row],[SampleVariableLabel]]+100*Systematic[[#This Row],[State]]</f>
        <v>19020306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19</v>
      </c>
      <c r="B7183" s="1">
        <f t="shared" si="337"/>
        <v>2</v>
      </c>
      <c r="C7183" s="1">
        <f>IF(Systematic[[#This Row],[VariableIndex]]&gt;1,C7182,IF(C7182+1=StepsPerSubsample,0,C7182+1))</f>
        <v>3</v>
      </c>
      <c r="D7183" s="1">
        <f t="shared" si="338"/>
        <v>7</v>
      </c>
      <c r="E7183" s="1" t="str">
        <f>INDEX(Protocol[Mark],MATCH(C7183,Protocol[Step],0))</f>
        <v>4U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19020007</v>
      </c>
      <c r="H7183" s="134">
        <f>Systematic[[#This Row],[SampleVariableLabel]]+100*Systematic[[#This Row],[State]]</f>
        <v>19020307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19</v>
      </c>
      <c r="B7184" s="1">
        <f t="shared" si="337"/>
        <v>2</v>
      </c>
      <c r="C7184" s="1">
        <f>IF(Systematic[[#This Row],[VariableIndex]]&gt;1,C7183,IF(C7183+1=StepsPerSubsample,0,C7183+1))</f>
        <v>4</v>
      </c>
      <c r="D7184" s="1">
        <f t="shared" si="338"/>
        <v>1</v>
      </c>
      <c r="E7184" s="1" t="str">
        <f>INDEX(Protocol[Mark],MATCH(C7184,Protocol[Step],0))</f>
        <v>5Glc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19020001</v>
      </c>
      <c r="H7184" s="134">
        <f>Systematic[[#This Row],[SampleVariableLabel]]+100*Systematic[[#This Row],[State]]</f>
        <v>19020401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19</v>
      </c>
      <c r="B7185" s="1">
        <f t="shared" si="337"/>
        <v>2</v>
      </c>
      <c r="C7185" s="1">
        <f>IF(Systematic[[#This Row],[VariableIndex]]&gt;1,C7184,IF(C7184+1=StepsPerSubsample,0,C7184+1))</f>
        <v>4</v>
      </c>
      <c r="D7185" s="1">
        <f t="shared" si="338"/>
        <v>2</v>
      </c>
      <c r="E7185" s="1" t="str">
        <f>INDEX(Protocol[Mark],MATCH(C7185,Protocol[Step],0))</f>
        <v>5Glc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19020002</v>
      </c>
      <c r="H7185" s="134">
        <f>Systematic[[#This Row],[SampleVariableLabel]]+100*Systematic[[#This Row],[State]]</f>
        <v>19020402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19</v>
      </c>
      <c r="B7186" s="1">
        <f t="shared" si="337"/>
        <v>2</v>
      </c>
      <c r="C7186" s="1">
        <f>IF(Systematic[[#This Row],[VariableIndex]]&gt;1,C7185,IF(C7185+1=StepsPerSubsample,0,C7185+1))</f>
        <v>4</v>
      </c>
      <c r="D7186" s="1">
        <f t="shared" si="338"/>
        <v>3</v>
      </c>
      <c r="E7186" s="1" t="str">
        <f>INDEX(Protocol[Mark],MATCH(C7186,Protocol[Step],0))</f>
        <v>5Glc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19020003</v>
      </c>
      <c r="H7186" s="134">
        <f>Systematic[[#This Row],[SampleVariableLabel]]+100*Systematic[[#This Row],[State]]</f>
        <v>19020403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19</v>
      </c>
      <c r="B7187" s="1">
        <f t="shared" si="337"/>
        <v>2</v>
      </c>
      <c r="C7187" s="1">
        <f>IF(Systematic[[#This Row],[VariableIndex]]&gt;1,C7186,IF(C7186+1=StepsPerSubsample,0,C7186+1))</f>
        <v>4</v>
      </c>
      <c r="D7187" s="1">
        <f t="shared" si="338"/>
        <v>4</v>
      </c>
      <c r="E7187" s="1" t="str">
        <f>INDEX(Protocol[Mark],MATCH(C7187,Protocol[Step],0))</f>
        <v>5Glc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19020004</v>
      </c>
      <c r="H7187" s="134">
        <f>Systematic[[#This Row],[SampleVariableLabel]]+100*Systematic[[#This Row],[State]]</f>
        <v>19020404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19</v>
      </c>
      <c r="B7188" s="1">
        <f t="shared" si="337"/>
        <v>2</v>
      </c>
      <c r="C7188" s="1">
        <f>IF(Systematic[[#This Row],[VariableIndex]]&gt;1,C7187,IF(C7187+1=StepsPerSubsample,0,C7187+1))</f>
        <v>4</v>
      </c>
      <c r="D7188" s="1">
        <f t="shared" si="338"/>
        <v>5</v>
      </c>
      <c r="E7188" s="1" t="str">
        <f>INDEX(Protocol[Mark],MATCH(C7188,Protocol[Step],0))</f>
        <v>5Glc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19020005</v>
      </c>
      <c r="H7188" s="134">
        <f>Systematic[[#This Row],[SampleVariableLabel]]+100*Systematic[[#This Row],[State]]</f>
        <v>19020405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19</v>
      </c>
      <c r="B7189" s="1">
        <f t="shared" si="337"/>
        <v>2</v>
      </c>
      <c r="C7189" s="1">
        <f>IF(Systematic[[#This Row],[VariableIndex]]&gt;1,C7188,IF(C7188+1=StepsPerSubsample,0,C7188+1))</f>
        <v>4</v>
      </c>
      <c r="D7189" s="1">
        <f t="shared" si="338"/>
        <v>6</v>
      </c>
      <c r="E7189" s="1" t="str">
        <f>INDEX(Protocol[Mark],MATCH(C7189,Protocol[Step],0))</f>
        <v>5Glc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19020006</v>
      </c>
      <c r="H7189" s="134">
        <f>Systematic[[#This Row],[SampleVariableLabel]]+100*Systematic[[#This Row],[State]]</f>
        <v>19020406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19</v>
      </c>
      <c r="B7190" s="1">
        <f t="shared" si="337"/>
        <v>2</v>
      </c>
      <c r="C7190" s="1">
        <f>IF(Systematic[[#This Row],[VariableIndex]]&gt;1,C7189,IF(C7189+1=StepsPerSubsample,0,C7189+1))</f>
        <v>4</v>
      </c>
      <c r="D7190" s="1">
        <f t="shared" si="338"/>
        <v>7</v>
      </c>
      <c r="E7190" s="1" t="str">
        <f>INDEX(Protocol[Mark],MATCH(C7190,Protocol[Step],0))</f>
        <v>5Glc</v>
      </c>
      <c r="F7190" s="151" t="str">
        <f>INDEX(Variables[Variable],MATCH(Systematic[[#This Row],[VariableIndex]],Variables[Index],0))</f>
        <v>FCR (mt: ROX-corr.)</v>
      </c>
      <c r="G7190" s="134">
        <f>Systematic[[#This Row],[Sample]]*1000000+Systematic[[#This Row],[SubSample]]*10000+Systematic[[#This Row],[VariableIndex]]</f>
        <v>19020007</v>
      </c>
      <c r="H7190" s="134">
        <f>Systematic[[#This Row],[SampleVariableLabel]]+100*Systematic[[#This Row],[State]]</f>
        <v>19020407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19</v>
      </c>
      <c r="B7191" s="1">
        <f t="shared" si="337"/>
        <v>2</v>
      </c>
      <c r="C7191" s="1">
        <f>IF(Systematic[[#This Row],[VariableIndex]]&gt;1,C7190,IF(C7190+1=StepsPerSubsample,0,C7190+1))</f>
        <v>5</v>
      </c>
      <c r="D7191" s="1">
        <f t="shared" si="338"/>
        <v>1</v>
      </c>
      <c r="E7191" s="1" t="str">
        <f>INDEX(Protocol[Mark],MATCH(C7191,Protocol[Step],0))</f>
        <v>6M2</v>
      </c>
      <c r="F7191" s="151" t="str">
        <f>INDEX(Variables[Variable],MATCH(Systematic[[#This Row],[VariableIndex]],Variables[Index],0))</f>
        <v>O2 concentration</v>
      </c>
      <c r="G7191" s="134">
        <f>Systematic[[#This Row],[Sample]]*1000000+Systematic[[#This Row],[SubSample]]*10000+Systematic[[#This Row],[VariableIndex]]</f>
        <v>19020001</v>
      </c>
      <c r="H7191" s="134">
        <f>Systematic[[#This Row],[SampleVariableLabel]]+100*Systematic[[#This Row],[State]]</f>
        <v>19020501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19</v>
      </c>
      <c r="B7192" s="1">
        <f t="shared" si="337"/>
        <v>2</v>
      </c>
      <c r="C7192" s="1">
        <f>IF(Systematic[[#This Row],[VariableIndex]]&gt;1,C7191,IF(C7191+1=StepsPerSubsample,0,C7191+1))</f>
        <v>5</v>
      </c>
      <c r="D7192" s="1">
        <f t="shared" si="338"/>
        <v>2</v>
      </c>
      <c r="E7192" s="1" t="str">
        <f>INDEX(Protocol[Mark],MATCH(C7192,Protocol[Step],0))</f>
        <v>6M2</v>
      </c>
      <c r="F7192" s="151" t="str">
        <f>INDEX(Variables[Variable],MATCH(Systematic[[#This Row],[VariableIndex]],Variables[Index],0))</f>
        <v>O2 flux per volume</v>
      </c>
      <c r="G7192" s="134">
        <f>Systematic[[#This Row],[Sample]]*1000000+Systematic[[#This Row],[SubSample]]*10000+Systematic[[#This Row],[VariableIndex]]</f>
        <v>19020002</v>
      </c>
      <c r="H7192" s="134">
        <f>Systematic[[#This Row],[SampleVariableLabel]]+100*Systematic[[#This Row],[State]]</f>
        <v>19020502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19</v>
      </c>
      <c r="B7193" s="1">
        <f t="shared" si="337"/>
        <v>2</v>
      </c>
      <c r="C7193" s="1">
        <f>IF(Systematic[[#This Row],[VariableIndex]]&gt;1,C7192,IF(C7192+1=StepsPerSubsample,0,C7192+1))</f>
        <v>5</v>
      </c>
      <c r="D7193" s="1">
        <f t="shared" si="338"/>
        <v>3</v>
      </c>
      <c r="E7193" s="1" t="str">
        <f>INDEX(Protocol[Mark],MATCH(C7193,Protocol[Step],0))</f>
        <v>6M2</v>
      </c>
      <c r="F7193" s="151" t="str">
        <f>INDEX(Variables[Variable],MATCH(Systematic[[#This Row],[VariableIndex]],Variables[Index],0))</f>
        <v>Specific flux</v>
      </c>
      <c r="G7193" s="134">
        <f>Systematic[[#This Row],[Sample]]*1000000+Systematic[[#This Row],[SubSample]]*10000+Systematic[[#This Row],[VariableIndex]]</f>
        <v>19020003</v>
      </c>
      <c r="H7193" s="134">
        <f>Systematic[[#This Row],[SampleVariableLabel]]+100*Systematic[[#This Row],[State]]</f>
        <v>19020503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19</v>
      </c>
      <c r="B7194" s="1">
        <f t="shared" si="337"/>
        <v>2</v>
      </c>
      <c r="C7194" s="1">
        <f>IF(Systematic[[#This Row],[VariableIndex]]&gt;1,C7193,IF(C7193+1=StepsPerSubsample,0,C7193+1))</f>
        <v>5</v>
      </c>
      <c r="D7194" s="1">
        <f t="shared" si="338"/>
        <v>4</v>
      </c>
      <c r="E7194" s="1" t="str">
        <f>INDEX(Protocol[Mark],MATCH(C7194,Protocol[Step],0))</f>
        <v>6M2</v>
      </c>
      <c r="F7194" s="151" t="str">
        <f>INDEX(Variables[Variable],MATCH(Systematic[[#This Row],[VariableIndex]],Variables[Index],0))</f>
        <v>Flux control ratio</v>
      </c>
      <c r="G7194" s="134">
        <f>Systematic[[#This Row],[Sample]]*1000000+Systematic[[#This Row],[SubSample]]*10000+Systematic[[#This Row],[VariableIndex]]</f>
        <v>19020004</v>
      </c>
      <c r="H7194" s="134">
        <f>Systematic[[#This Row],[SampleVariableLabel]]+100*Systematic[[#This Row],[State]]</f>
        <v>19020504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19</v>
      </c>
      <c r="B7195" s="1">
        <f t="shared" si="337"/>
        <v>2</v>
      </c>
      <c r="C7195" s="1">
        <f>IF(Systematic[[#This Row],[VariableIndex]]&gt;1,C7194,IF(C7194+1=StepsPerSubsample,0,C7194+1))</f>
        <v>5</v>
      </c>
      <c r="D7195" s="1">
        <f t="shared" si="338"/>
        <v>5</v>
      </c>
      <c r="E7195" s="1" t="str">
        <f>INDEX(Protocol[Mark],MATCH(C7195,Protocol[Step],0))</f>
        <v>6M2</v>
      </c>
      <c r="F7195" s="151" t="str">
        <f>INDEX(Variables[Variable],MATCH(Systematic[[#This Row],[VariableIndex]],Variables[Index],0))</f>
        <v>Specific flux (mt)</v>
      </c>
      <c r="G7195" s="134">
        <f>Systematic[[#This Row],[Sample]]*1000000+Systematic[[#This Row],[SubSample]]*10000+Systematic[[#This Row],[VariableIndex]]</f>
        <v>19020005</v>
      </c>
      <c r="H7195" s="134">
        <f>Systematic[[#This Row],[SampleVariableLabel]]+100*Systematic[[#This Row],[State]]</f>
        <v>19020505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19</v>
      </c>
      <c r="B7196" s="1">
        <f t="shared" si="337"/>
        <v>2</v>
      </c>
      <c r="C7196" s="1">
        <f>IF(Systematic[[#This Row],[VariableIndex]]&gt;1,C7195,IF(C7195+1=StepsPerSubsample,0,C7195+1))</f>
        <v>5</v>
      </c>
      <c r="D7196" s="1">
        <f t="shared" si="338"/>
        <v>6</v>
      </c>
      <c r="E7196" s="1" t="str">
        <f>INDEX(Protocol[Mark],MATCH(C7196,Protocol[Step],0))</f>
        <v>6M2</v>
      </c>
      <c r="F7196" s="151" t="str">
        <f>INDEX(Variables[Variable],MATCH(Systematic[[#This Row],[VariableIndex]],Variables[Index],0))</f>
        <v>FCR (mt: ROX-corr.)</v>
      </c>
      <c r="G7196" s="134">
        <f>Systematic[[#This Row],[Sample]]*1000000+Systematic[[#This Row],[SubSample]]*10000+Systematic[[#This Row],[VariableIndex]]</f>
        <v>19020006</v>
      </c>
      <c r="H7196" s="134">
        <f>Systematic[[#This Row],[SampleVariableLabel]]+100*Systematic[[#This Row],[State]]</f>
        <v>19020506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19</v>
      </c>
      <c r="B7197" s="1">
        <f t="shared" si="337"/>
        <v>2</v>
      </c>
      <c r="C7197" s="1">
        <f>IF(Systematic[[#This Row],[VariableIndex]]&gt;1,C7196,IF(C7196+1=StepsPerSubsample,0,C7196+1))</f>
        <v>5</v>
      </c>
      <c r="D7197" s="1">
        <f t="shared" si="338"/>
        <v>7</v>
      </c>
      <c r="E7197" s="1" t="str">
        <f>INDEX(Protocol[Mark],MATCH(C7197,Protocol[Step],0))</f>
        <v>6M2</v>
      </c>
      <c r="F7197" s="151" t="str">
        <f>INDEX(Variables[Variable],MATCH(Systematic[[#This Row],[VariableIndex]],Variables[Index],0))</f>
        <v>FCR (mt: ROX-corr.)</v>
      </c>
      <c r="G7197" s="134">
        <f>Systematic[[#This Row],[Sample]]*1000000+Systematic[[#This Row],[SubSample]]*10000+Systematic[[#This Row],[VariableIndex]]</f>
        <v>19020007</v>
      </c>
      <c r="H7197" s="134">
        <f>Systematic[[#This Row],[SampleVariableLabel]]+100*Systematic[[#This Row],[State]]</f>
        <v>19020507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19</v>
      </c>
      <c r="B7198" s="1">
        <f t="shared" si="337"/>
        <v>2</v>
      </c>
      <c r="C7198" s="1">
        <f>IF(Systematic[[#This Row],[VariableIndex]]&gt;1,C7197,IF(C7197+1=StepsPerSubsample,0,C7197+1))</f>
        <v>6</v>
      </c>
      <c r="D7198" s="1">
        <f t="shared" si="338"/>
        <v>1</v>
      </c>
      <c r="E7198" s="1" t="str">
        <f>INDEX(Protocol[Mark],MATCH(C7198,Protocol[Step],0))</f>
        <v>7Rot</v>
      </c>
      <c r="F7198" s="151" t="str">
        <f>INDEX(Variables[Variable],MATCH(Systematic[[#This Row],[VariableIndex]],Variables[Index],0))</f>
        <v>O2 concentration</v>
      </c>
      <c r="G7198" s="134">
        <f>Systematic[[#This Row],[Sample]]*1000000+Systematic[[#This Row],[SubSample]]*10000+Systematic[[#This Row],[VariableIndex]]</f>
        <v>19020001</v>
      </c>
      <c r="H7198" s="134">
        <f>Systematic[[#This Row],[SampleVariableLabel]]+100*Systematic[[#This Row],[State]]</f>
        <v>19020601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19</v>
      </c>
      <c r="B7199" s="1">
        <f t="shared" si="337"/>
        <v>2</v>
      </c>
      <c r="C7199" s="1">
        <f>IF(Systematic[[#This Row],[VariableIndex]]&gt;1,C7198,IF(C7198+1=StepsPerSubsample,0,C7198+1))</f>
        <v>6</v>
      </c>
      <c r="D7199" s="1">
        <f t="shared" si="338"/>
        <v>2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O2 flux per volume</v>
      </c>
      <c r="G7199" s="134">
        <f>Systematic[[#This Row],[Sample]]*1000000+Systematic[[#This Row],[SubSample]]*10000+Systematic[[#This Row],[VariableIndex]]</f>
        <v>19020002</v>
      </c>
      <c r="H7199" s="134">
        <f>Systematic[[#This Row],[SampleVariableLabel]]+100*Systematic[[#This Row],[State]]</f>
        <v>19020602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19</v>
      </c>
      <c r="B7200" s="1">
        <f t="shared" si="337"/>
        <v>2</v>
      </c>
      <c r="C7200" s="1">
        <f>IF(Systematic[[#This Row],[VariableIndex]]&gt;1,C7199,IF(C7199+1=StepsPerSubsample,0,C7199+1))</f>
        <v>6</v>
      </c>
      <c r="D7200" s="1">
        <f t="shared" si="338"/>
        <v>3</v>
      </c>
      <c r="E7200" s="1" t="str">
        <f>INDEX(Protocol[Mark],MATCH(C7200,Protocol[Step],0))</f>
        <v>7Rot</v>
      </c>
      <c r="F7200" s="151" t="str">
        <f>INDEX(Variables[Variable],MATCH(Systematic[[#This Row],[VariableIndex]],Variables[Index],0))</f>
        <v>Specific flux</v>
      </c>
      <c r="G7200" s="134">
        <f>Systematic[[#This Row],[Sample]]*1000000+Systematic[[#This Row],[SubSample]]*10000+Systematic[[#This Row],[VariableIndex]]</f>
        <v>19020003</v>
      </c>
      <c r="H7200" s="134">
        <f>Systematic[[#This Row],[SampleVariableLabel]]+100*Systematic[[#This Row],[State]]</f>
        <v>19020603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19</v>
      </c>
      <c r="B7201" s="1">
        <f t="shared" si="337"/>
        <v>2</v>
      </c>
      <c r="C7201" s="1">
        <f>IF(Systematic[[#This Row],[VariableIndex]]&gt;1,C7200,IF(C7200+1=StepsPerSubsample,0,C7200+1))</f>
        <v>6</v>
      </c>
      <c r="D7201" s="1">
        <f t="shared" si="338"/>
        <v>4</v>
      </c>
      <c r="E7201" s="1" t="str">
        <f>INDEX(Protocol[Mark],MATCH(C7201,Protocol[Step],0))</f>
        <v>7Rot</v>
      </c>
      <c r="F7201" s="151" t="str">
        <f>INDEX(Variables[Variable],MATCH(Systematic[[#This Row],[VariableIndex]],Variables[Index],0))</f>
        <v>Flux control ratio</v>
      </c>
      <c r="G7201" s="134">
        <f>Systematic[[#This Row],[Sample]]*1000000+Systematic[[#This Row],[SubSample]]*10000+Systematic[[#This Row],[VariableIndex]]</f>
        <v>19020004</v>
      </c>
      <c r="H7201" s="134">
        <f>Systematic[[#This Row],[SampleVariableLabel]]+100*Systematic[[#This Row],[State]]</f>
        <v>19020604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19</v>
      </c>
      <c r="B7202" s="1">
        <f t="shared" si="337"/>
        <v>2</v>
      </c>
      <c r="C7202" s="1">
        <f>IF(Systematic[[#This Row],[VariableIndex]]&gt;1,C7201,IF(C7201+1=StepsPerSubsample,0,C7201+1))</f>
        <v>6</v>
      </c>
      <c r="D7202" s="1">
        <f t="shared" si="338"/>
        <v>5</v>
      </c>
      <c r="E7202" s="1" t="str">
        <f>INDEX(Protocol[Mark],MATCH(C7202,Protocol[Step],0))</f>
        <v>7Rot</v>
      </c>
      <c r="F7202" s="151" t="str">
        <f>INDEX(Variables[Variable],MATCH(Systematic[[#This Row],[VariableIndex]],Variables[Index],0))</f>
        <v>Specific flux (mt)</v>
      </c>
      <c r="G7202" s="134">
        <f>Systematic[[#This Row],[Sample]]*1000000+Systematic[[#This Row],[SubSample]]*10000+Systematic[[#This Row],[VariableIndex]]</f>
        <v>19020005</v>
      </c>
      <c r="H7202" s="134">
        <f>Systematic[[#This Row],[SampleVariableLabel]]+100*Systematic[[#This Row],[State]]</f>
        <v>19020605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19</v>
      </c>
      <c r="B7203" s="1">
        <f t="shared" si="337"/>
        <v>2</v>
      </c>
      <c r="C7203" s="1">
        <f>IF(Systematic[[#This Row],[VariableIndex]]&gt;1,C7202,IF(C7202+1=StepsPerSubsample,0,C7202+1))</f>
        <v>6</v>
      </c>
      <c r="D7203" s="1">
        <f t="shared" si="338"/>
        <v>6</v>
      </c>
      <c r="E7203" s="1" t="str">
        <f>INDEX(Protocol[Mark],MATCH(C7203,Protocol[Step],0))</f>
        <v>7Rot</v>
      </c>
      <c r="F7203" s="151" t="str">
        <f>INDEX(Variables[Variable],MATCH(Systematic[[#This Row],[VariableIndex]],Variables[Index],0))</f>
        <v>FCR (mt: ROX-corr.)</v>
      </c>
      <c r="G7203" s="134">
        <f>Systematic[[#This Row],[Sample]]*1000000+Systematic[[#This Row],[SubSample]]*10000+Systematic[[#This Row],[VariableIndex]]</f>
        <v>19020006</v>
      </c>
      <c r="H7203" s="134">
        <f>Systematic[[#This Row],[SampleVariableLabel]]+100*Systematic[[#This Row],[State]]</f>
        <v>19020606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19</v>
      </c>
      <c r="B7204" s="1">
        <f t="shared" si="337"/>
        <v>2</v>
      </c>
      <c r="C7204" s="1">
        <f>IF(Systematic[[#This Row],[VariableIndex]]&gt;1,C7203,IF(C7203+1=StepsPerSubsample,0,C7203+1))</f>
        <v>6</v>
      </c>
      <c r="D7204" s="1">
        <f t="shared" si="338"/>
        <v>7</v>
      </c>
      <c r="E7204" s="1" t="str">
        <f>INDEX(Protocol[Mark],MATCH(C7204,Protocol[Step],0))</f>
        <v>7Rot</v>
      </c>
      <c r="F7204" s="151" t="str">
        <f>INDEX(Variables[Variable],MATCH(Systematic[[#This Row],[VariableIndex]],Variables[Index],0))</f>
        <v>FCR (mt: ROX-corr.)</v>
      </c>
      <c r="G7204" s="134">
        <f>Systematic[[#This Row],[Sample]]*1000000+Systematic[[#This Row],[SubSample]]*10000+Systematic[[#This Row],[VariableIndex]]</f>
        <v>19020007</v>
      </c>
      <c r="H7204" s="134">
        <f>Systematic[[#This Row],[SampleVariableLabel]]+100*Systematic[[#This Row],[State]]</f>
        <v>19020607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19</v>
      </c>
      <c r="B7205" s="1">
        <f t="shared" si="337"/>
        <v>2</v>
      </c>
      <c r="C7205" s="1">
        <f>IF(Systematic[[#This Row],[VariableIndex]]&gt;1,C7204,IF(C7204+1=StepsPerSubsample,0,C7204+1))</f>
        <v>7</v>
      </c>
      <c r="D7205" s="1">
        <f t="shared" si="338"/>
        <v>1</v>
      </c>
      <c r="E7205" s="1" t="str">
        <f>INDEX(Protocol[Mark],MATCH(C7205,Protocol[Step],0))</f>
        <v>8S</v>
      </c>
      <c r="F7205" s="151" t="str">
        <f>INDEX(Variables[Variable],MATCH(Systematic[[#This Row],[VariableIndex]],Variables[Index],0))</f>
        <v>O2 concentration</v>
      </c>
      <c r="G7205" s="134">
        <f>Systematic[[#This Row],[Sample]]*1000000+Systematic[[#This Row],[SubSample]]*10000+Systematic[[#This Row],[VariableIndex]]</f>
        <v>19020001</v>
      </c>
      <c r="H7205" s="134">
        <f>Systematic[[#This Row],[SampleVariableLabel]]+100*Systematic[[#This Row],[State]]</f>
        <v>19020701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19</v>
      </c>
      <c r="B7206" s="1">
        <f t="shared" si="337"/>
        <v>2</v>
      </c>
      <c r="C7206" s="1">
        <f>IF(Systematic[[#This Row],[VariableIndex]]&gt;1,C7205,IF(C7205+1=StepsPerSubsample,0,C7205+1))</f>
        <v>7</v>
      </c>
      <c r="D7206" s="1">
        <f t="shared" si="338"/>
        <v>2</v>
      </c>
      <c r="E7206" s="1" t="str">
        <f>INDEX(Protocol[Mark],MATCH(C7206,Protocol[Step],0))</f>
        <v>8S</v>
      </c>
      <c r="F7206" s="151" t="str">
        <f>INDEX(Variables[Variable],MATCH(Systematic[[#This Row],[VariableIndex]],Variables[Index],0))</f>
        <v>O2 flux per volume</v>
      </c>
      <c r="G7206" s="134">
        <f>Systematic[[#This Row],[Sample]]*1000000+Systematic[[#This Row],[SubSample]]*10000+Systematic[[#This Row],[VariableIndex]]</f>
        <v>19020002</v>
      </c>
      <c r="H7206" s="134">
        <f>Systematic[[#This Row],[SampleVariableLabel]]+100*Systematic[[#This Row],[State]]</f>
        <v>19020702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19</v>
      </c>
      <c r="B7207" s="1">
        <f t="shared" si="337"/>
        <v>2</v>
      </c>
      <c r="C7207" s="1">
        <f>IF(Systematic[[#This Row],[VariableIndex]]&gt;1,C7206,IF(C7206+1=StepsPerSubsample,0,C7206+1))</f>
        <v>7</v>
      </c>
      <c r="D7207" s="1">
        <f t="shared" si="338"/>
        <v>3</v>
      </c>
      <c r="E7207" s="1" t="str">
        <f>INDEX(Protocol[Mark],MATCH(C7207,Protocol[Step],0))</f>
        <v>8S</v>
      </c>
      <c r="F7207" s="151" t="str">
        <f>INDEX(Variables[Variable],MATCH(Systematic[[#This Row],[VariableIndex]],Variables[Index],0))</f>
        <v>Specific flux</v>
      </c>
      <c r="G7207" s="134">
        <f>Systematic[[#This Row],[Sample]]*1000000+Systematic[[#This Row],[SubSample]]*10000+Systematic[[#This Row],[VariableIndex]]</f>
        <v>19020003</v>
      </c>
      <c r="H7207" s="134">
        <f>Systematic[[#This Row],[SampleVariableLabel]]+100*Systematic[[#This Row],[State]]</f>
        <v>19020703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19</v>
      </c>
      <c r="B7208" s="1">
        <f t="shared" si="337"/>
        <v>2</v>
      </c>
      <c r="C7208" s="1">
        <f>IF(Systematic[[#This Row],[VariableIndex]]&gt;1,C7207,IF(C7207+1=StepsPerSubsample,0,C7207+1))</f>
        <v>7</v>
      </c>
      <c r="D7208" s="1">
        <f t="shared" si="338"/>
        <v>4</v>
      </c>
      <c r="E7208" s="1" t="str">
        <f>INDEX(Protocol[Mark],MATCH(C7208,Protocol[Step],0))</f>
        <v>8S</v>
      </c>
      <c r="F7208" s="151" t="str">
        <f>INDEX(Variables[Variable],MATCH(Systematic[[#This Row],[VariableIndex]],Variables[Index],0))</f>
        <v>Flux control ratio</v>
      </c>
      <c r="G7208" s="134">
        <f>Systematic[[#This Row],[Sample]]*1000000+Systematic[[#This Row],[SubSample]]*10000+Systematic[[#This Row],[VariableIndex]]</f>
        <v>19020004</v>
      </c>
      <c r="H7208" s="134">
        <f>Systematic[[#This Row],[SampleVariableLabel]]+100*Systematic[[#This Row],[State]]</f>
        <v>19020704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19</v>
      </c>
      <c r="B7209" s="1">
        <f t="shared" ref="B7209:B7272" si="340">IF(OR(C7209&gt;0,D7209&gt;1),B7208,IF(B7208=SubsamplesPerSample,1,B7208+1))</f>
        <v>2</v>
      </c>
      <c r="C7209" s="1">
        <f>IF(Systematic[[#This Row],[VariableIndex]]&gt;1,C7208,IF(C7208+1=StepsPerSubsample,0,C7208+1))</f>
        <v>7</v>
      </c>
      <c r="D7209" s="1">
        <f t="shared" si="338"/>
        <v>5</v>
      </c>
      <c r="E7209" s="1" t="str">
        <f>INDEX(Protocol[Mark],MATCH(C7209,Protocol[Step],0))</f>
        <v>8S</v>
      </c>
      <c r="F7209" s="151" t="str">
        <f>INDEX(Variables[Variable],MATCH(Systematic[[#This Row],[VariableIndex]],Variables[Index],0))</f>
        <v>Specific flux (mt)</v>
      </c>
      <c r="G7209" s="134">
        <f>Systematic[[#This Row],[Sample]]*1000000+Systematic[[#This Row],[SubSample]]*10000+Systematic[[#This Row],[VariableIndex]]</f>
        <v>19020005</v>
      </c>
      <c r="H7209" s="134">
        <f>Systematic[[#This Row],[SampleVariableLabel]]+100*Systematic[[#This Row],[State]]</f>
        <v>19020705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19</v>
      </c>
      <c r="B7210" s="1">
        <f t="shared" si="340"/>
        <v>2</v>
      </c>
      <c r="C7210" s="1">
        <f>IF(Systematic[[#This Row],[VariableIndex]]&gt;1,C7209,IF(C7209+1=StepsPerSubsample,0,C7209+1))</f>
        <v>7</v>
      </c>
      <c r="D7210" s="1">
        <f t="shared" si="338"/>
        <v>6</v>
      </c>
      <c r="E7210" s="1" t="str">
        <f>INDEX(Protocol[Mark],MATCH(C7210,Protocol[Step],0))</f>
        <v>8S</v>
      </c>
      <c r="F7210" s="151" t="str">
        <f>INDEX(Variables[Variable],MATCH(Systematic[[#This Row],[VariableIndex]],Variables[Index],0))</f>
        <v>FCR (mt: ROX-corr.)</v>
      </c>
      <c r="G7210" s="134">
        <f>Systematic[[#This Row],[Sample]]*1000000+Systematic[[#This Row],[SubSample]]*10000+Systematic[[#This Row],[VariableIndex]]</f>
        <v>19020006</v>
      </c>
      <c r="H7210" s="134">
        <f>Systematic[[#This Row],[SampleVariableLabel]]+100*Systematic[[#This Row],[State]]</f>
        <v>19020706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19</v>
      </c>
      <c r="B7211" s="1">
        <f t="shared" si="340"/>
        <v>2</v>
      </c>
      <c r="C7211" s="1">
        <f>IF(Systematic[[#This Row],[VariableIndex]]&gt;1,C7210,IF(C7210+1=StepsPerSubsample,0,C7210+1))</f>
        <v>7</v>
      </c>
      <c r="D7211" s="1">
        <f t="shared" si="338"/>
        <v>7</v>
      </c>
      <c r="E7211" s="1" t="str">
        <f>INDEX(Protocol[Mark],MATCH(C7211,Protocol[Step],0))</f>
        <v>8S</v>
      </c>
      <c r="F7211" s="151" t="str">
        <f>INDEX(Variables[Variable],MATCH(Systematic[[#This Row],[VariableIndex]],Variables[Index],0))</f>
        <v>FCR (mt: ROX-corr.)</v>
      </c>
      <c r="G7211" s="134">
        <f>Systematic[[#This Row],[Sample]]*1000000+Systematic[[#This Row],[SubSample]]*10000+Systematic[[#This Row],[VariableIndex]]</f>
        <v>19020007</v>
      </c>
      <c r="H7211" s="134">
        <f>Systematic[[#This Row],[SampleVariableLabel]]+100*Systematic[[#This Row],[State]]</f>
        <v>19020707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19</v>
      </c>
      <c r="B7212" s="1">
        <f t="shared" si="340"/>
        <v>2</v>
      </c>
      <c r="C7212" s="1">
        <f>IF(Systematic[[#This Row],[VariableIndex]]&gt;1,C7211,IF(C7211+1=StepsPerSubsample,0,C7211+1))</f>
        <v>8</v>
      </c>
      <c r="D7212" s="1">
        <f t="shared" si="338"/>
        <v>1</v>
      </c>
      <c r="E7212" s="1" t="str">
        <f>INDEX(Protocol[Mark],MATCH(C7212,Protocol[Step],0))</f>
        <v>9Dig</v>
      </c>
      <c r="F7212" s="151" t="str">
        <f>INDEX(Variables[Variable],MATCH(Systematic[[#This Row],[VariableIndex]],Variables[Index],0))</f>
        <v>O2 concentration</v>
      </c>
      <c r="G7212" s="134">
        <f>Systematic[[#This Row],[Sample]]*1000000+Systematic[[#This Row],[SubSample]]*10000+Systematic[[#This Row],[VariableIndex]]</f>
        <v>19020001</v>
      </c>
      <c r="H7212" s="134">
        <f>Systematic[[#This Row],[SampleVariableLabel]]+100*Systematic[[#This Row],[State]]</f>
        <v>19020801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19</v>
      </c>
      <c r="B7213" s="1">
        <f t="shared" si="340"/>
        <v>2</v>
      </c>
      <c r="C7213" s="1">
        <f>IF(Systematic[[#This Row],[VariableIndex]]&gt;1,C7212,IF(C7212+1=StepsPerSubsample,0,C7212+1))</f>
        <v>8</v>
      </c>
      <c r="D7213" s="1">
        <f t="shared" si="338"/>
        <v>2</v>
      </c>
      <c r="E7213" s="1" t="str">
        <f>INDEX(Protocol[Mark],MATCH(C7213,Protocol[Step],0))</f>
        <v>9Dig</v>
      </c>
      <c r="F7213" s="151" t="str">
        <f>INDEX(Variables[Variable],MATCH(Systematic[[#This Row],[VariableIndex]],Variables[Index],0))</f>
        <v>O2 flux per volume</v>
      </c>
      <c r="G7213" s="134">
        <f>Systematic[[#This Row],[Sample]]*1000000+Systematic[[#This Row],[SubSample]]*10000+Systematic[[#This Row],[VariableIndex]]</f>
        <v>19020002</v>
      </c>
      <c r="H7213" s="134">
        <f>Systematic[[#This Row],[SampleVariableLabel]]+100*Systematic[[#This Row],[State]]</f>
        <v>19020802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19</v>
      </c>
      <c r="B7214" s="1">
        <f t="shared" si="340"/>
        <v>2</v>
      </c>
      <c r="C7214" s="1">
        <f>IF(Systematic[[#This Row],[VariableIndex]]&gt;1,C7213,IF(C7213+1=StepsPerSubsample,0,C7213+1))</f>
        <v>8</v>
      </c>
      <c r="D7214" s="1">
        <f t="shared" si="338"/>
        <v>3</v>
      </c>
      <c r="E7214" s="1" t="str">
        <f>INDEX(Protocol[Mark],MATCH(C7214,Protocol[Step],0))</f>
        <v>9Dig</v>
      </c>
      <c r="F7214" s="151" t="str">
        <f>INDEX(Variables[Variable],MATCH(Systematic[[#This Row],[VariableIndex]],Variables[Index],0))</f>
        <v>Specific flux</v>
      </c>
      <c r="G7214" s="134">
        <f>Systematic[[#This Row],[Sample]]*1000000+Systematic[[#This Row],[SubSample]]*10000+Systematic[[#This Row],[VariableIndex]]</f>
        <v>19020003</v>
      </c>
      <c r="H7214" s="134">
        <f>Systematic[[#This Row],[SampleVariableLabel]]+100*Systematic[[#This Row],[State]]</f>
        <v>19020803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19</v>
      </c>
      <c r="B7215" s="1">
        <f t="shared" si="340"/>
        <v>2</v>
      </c>
      <c r="C7215" s="1">
        <f>IF(Systematic[[#This Row],[VariableIndex]]&gt;1,C7214,IF(C7214+1=StepsPerSubsample,0,C7214+1))</f>
        <v>8</v>
      </c>
      <c r="D7215" s="1">
        <f t="shared" si="338"/>
        <v>4</v>
      </c>
      <c r="E7215" s="1" t="str">
        <f>INDEX(Protocol[Mark],MATCH(C7215,Protocol[Step],0))</f>
        <v>9Dig</v>
      </c>
      <c r="F7215" s="151" t="str">
        <f>INDEX(Variables[Variable],MATCH(Systematic[[#This Row],[VariableIndex]],Variables[Index],0))</f>
        <v>Flux control ratio</v>
      </c>
      <c r="G7215" s="134">
        <f>Systematic[[#This Row],[Sample]]*1000000+Systematic[[#This Row],[SubSample]]*10000+Systematic[[#This Row],[VariableIndex]]</f>
        <v>19020004</v>
      </c>
      <c r="H7215" s="134">
        <f>Systematic[[#This Row],[SampleVariableLabel]]+100*Systematic[[#This Row],[State]]</f>
        <v>19020804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19</v>
      </c>
      <c r="B7216" s="1">
        <f t="shared" si="340"/>
        <v>2</v>
      </c>
      <c r="C7216" s="1">
        <f>IF(Systematic[[#This Row],[VariableIndex]]&gt;1,C7215,IF(C7215+1=StepsPerSubsample,0,C7215+1))</f>
        <v>8</v>
      </c>
      <c r="D7216" s="1">
        <f t="shared" si="338"/>
        <v>5</v>
      </c>
      <c r="E7216" s="1" t="str">
        <f>INDEX(Protocol[Mark],MATCH(C7216,Protocol[Step],0))</f>
        <v>9Dig</v>
      </c>
      <c r="F7216" s="151" t="str">
        <f>INDEX(Variables[Variable],MATCH(Systematic[[#This Row],[VariableIndex]],Variables[Index],0))</f>
        <v>Specific flux (mt)</v>
      </c>
      <c r="G7216" s="134">
        <f>Systematic[[#This Row],[Sample]]*1000000+Systematic[[#This Row],[SubSample]]*10000+Systematic[[#This Row],[VariableIndex]]</f>
        <v>19020005</v>
      </c>
      <c r="H7216" s="134">
        <f>Systematic[[#This Row],[SampleVariableLabel]]+100*Systematic[[#This Row],[State]]</f>
        <v>19020805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19</v>
      </c>
      <c r="B7217" s="1">
        <f t="shared" si="340"/>
        <v>2</v>
      </c>
      <c r="C7217" s="1">
        <f>IF(Systematic[[#This Row],[VariableIndex]]&gt;1,C7216,IF(C7216+1=StepsPerSubsample,0,C7216+1))</f>
        <v>8</v>
      </c>
      <c r="D7217" s="1">
        <f t="shared" si="338"/>
        <v>6</v>
      </c>
      <c r="E7217" s="1" t="str">
        <f>INDEX(Protocol[Mark],MATCH(C7217,Protocol[Step],0))</f>
        <v>9Dig</v>
      </c>
      <c r="F7217" s="151" t="str">
        <f>INDEX(Variables[Variable],MATCH(Systematic[[#This Row],[VariableIndex]],Variables[Index],0))</f>
        <v>FCR (mt: ROX-corr.)</v>
      </c>
      <c r="G7217" s="134">
        <f>Systematic[[#This Row],[Sample]]*1000000+Systematic[[#This Row],[SubSample]]*10000+Systematic[[#This Row],[VariableIndex]]</f>
        <v>19020006</v>
      </c>
      <c r="H7217" s="134">
        <f>Systematic[[#This Row],[SampleVariableLabel]]+100*Systematic[[#This Row],[State]]</f>
        <v>19020806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19</v>
      </c>
      <c r="B7218" s="1">
        <f t="shared" si="340"/>
        <v>2</v>
      </c>
      <c r="C7218" s="1">
        <f>IF(Systematic[[#This Row],[VariableIndex]]&gt;1,C7217,IF(C7217+1=StepsPerSubsample,0,C7217+1))</f>
        <v>8</v>
      </c>
      <c r="D7218" s="1">
        <f t="shared" si="338"/>
        <v>7</v>
      </c>
      <c r="E7218" s="1" t="str">
        <f>INDEX(Protocol[Mark],MATCH(C7218,Protocol[Step],0))</f>
        <v>9Dig</v>
      </c>
      <c r="F7218" s="151" t="str">
        <f>INDEX(Variables[Variable],MATCH(Systematic[[#This Row],[VariableIndex]],Variables[Index],0))</f>
        <v>FCR (mt: ROX-corr.)</v>
      </c>
      <c r="G7218" s="134">
        <f>Systematic[[#This Row],[Sample]]*1000000+Systematic[[#This Row],[SubSample]]*10000+Systematic[[#This Row],[VariableIndex]]</f>
        <v>19020007</v>
      </c>
      <c r="H7218" s="134">
        <f>Systematic[[#This Row],[SampleVariableLabel]]+100*Systematic[[#This Row],[State]]</f>
        <v>19020807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19</v>
      </c>
      <c r="B7219" s="1">
        <f t="shared" si="340"/>
        <v>2</v>
      </c>
      <c r="C7219" s="1">
        <f>IF(Systematic[[#This Row],[VariableIndex]]&gt;1,C7218,IF(C7218+1=StepsPerSubsample,0,C7218+1))</f>
        <v>9</v>
      </c>
      <c r="D7219" s="1">
        <f t="shared" si="338"/>
        <v>1</v>
      </c>
      <c r="E7219" s="1" t="str">
        <f>INDEX(Protocol[Mark],MATCH(C7219,Protocol[Step],0))</f>
        <v>9U</v>
      </c>
      <c r="F7219" s="151" t="str">
        <f>INDEX(Variables[Variable],MATCH(Systematic[[#This Row],[VariableIndex]],Variables[Index],0))</f>
        <v>O2 concentration</v>
      </c>
      <c r="G7219" s="134">
        <f>Systematic[[#This Row],[Sample]]*1000000+Systematic[[#This Row],[SubSample]]*10000+Systematic[[#This Row],[VariableIndex]]</f>
        <v>19020001</v>
      </c>
      <c r="H7219" s="134">
        <f>Systematic[[#This Row],[SampleVariableLabel]]+100*Systematic[[#This Row],[State]]</f>
        <v>19020901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19</v>
      </c>
      <c r="B7220" s="1">
        <f t="shared" si="340"/>
        <v>2</v>
      </c>
      <c r="C7220" s="1">
        <f>IF(Systematic[[#This Row],[VariableIndex]]&gt;1,C7219,IF(C7219+1=StepsPerSubsample,0,C7219+1))</f>
        <v>9</v>
      </c>
      <c r="D7220" s="1">
        <f t="shared" si="338"/>
        <v>2</v>
      </c>
      <c r="E7220" s="1" t="str">
        <f>INDEX(Protocol[Mark],MATCH(C7220,Protocol[Step],0))</f>
        <v>9U</v>
      </c>
      <c r="F7220" s="151" t="str">
        <f>INDEX(Variables[Variable],MATCH(Systematic[[#This Row],[VariableIndex]],Variables[Index],0))</f>
        <v>O2 flux per volume</v>
      </c>
      <c r="G7220" s="134">
        <f>Systematic[[#This Row],[Sample]]*1000000+Systematic[[#This Row],[SubSample]]*10000+Systematic[[#This Row],[VariableIndex]]</f>
        <v>19020002</v>
      </c>
      <c r="H7220" s="134">
        <f>Systematic[[#This Row],[SampleVariableLabel]]+100*Systematic[[#This Row],[State]]</f>
        <v>19020902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19</v>
      </c>
      <c r="B7221" s="1">
        <f t="shared" si="340"/>
        <v>2</v>
      </c>
      <c r="C7221" s="1">
        <f>IF(Systematic[[#This Row],[VariableIndex]]&gt;1,C7220,IF(C7220+1=StepsPerSubsample,0,C7220+1))</f>
        <v>9</v>
      </c>
      <c r="D7221" s="1">
        <f t="shared" si="338"/>
        <v>3</v>
      </c>
      <c r="E7221" s="1" t="str">
        <f>INDEX(Protocol[Mark],MATCH(C7221,Protocol[Step],0))</f>
        <v>9U</v>
      </c>
      <c r="F7221" s="151" t="str">
        <f>INDEX(Variables[Variable],MATCH(Systematic[[#This Row],[VariableIndex]],Variables[Index],0))</f>
        <v>Specific flux</v>
      </c>
      <c r="G7221" s="134">
        <f>Systematic[[#This Row],[Sample]]*1000000+Systematic[[#This Row],[SubSample]]*10000+Systematic[[#This Row],[VariableIndex]]</f>
        <v>19020003</v>
      </c>
      <c r="H7221" s="134">
        <f>Systematic[[#This Row],[SampleVariableLabel]]+100*Systematic[[#This Row],[State]]</f>
        <v>19020903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19</v>
      </c>
      <c r="B7222" s="1">
        <f t="shared" si="340"/>
        <v>2</v>
      </c>
      <c r="C7222" s="1">
        <f>IF(Systematic[[#This Row],[VariableIndex]]&gt;1,C7221,IF(C7221+1=StepsPerSubsample,0,C7221+1))</f>
        <v>9</v>
      </c>
      <c r="D7222" s="1">
        <f t="shared" si="338"/>
        <v>4</v>
      </c>
      <c r="E7222" s="1" t="str">
        <f>INDEX(Protocol[Mark],MATCH(C7222,Protocol[Step],0))</f>
        <v>9U</v>
      </c>
      <c r="F7222" s="151" t="str">
        <f>INDEX(Variables[Variable],MATCH(Systematic[[#This Row],[VariableIndex]],Variables[Index],0))</f>
        <v>Flux control ratio</v>
      </c>
      <c r="G7222" s="134">
        <f>Systematic[[#This Row],[Sample]]*1000000+Systematic[[#This Row],[SubSample]]*10000+Systematic[[#This Row],[VariableIndex]]</f>
        <v>19020004</v>
      </c>
      <c r="H7222" s="134">
        <f>Systematic[[#This Row],[SampleVariableLabel]]+100*Systematic[[#This Row],[State]]</f>
        <v>19020904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19</v>
      </c>
      <c r="B7223" s="1">
        <f t="shared" si="340"/>
        <v>2</v>
      </c>
      <c r="C7223" s="1">
        <f>IF(Systematic[[#This Row],[VariableIndex]]&gt;1,C7222,IF(C7222+1=StepsPerSubsample,0,C7222+1))</f>
        <v>9</v>
      </c>
      <c r="D7223" s="1">
        <f t="shared" si="338"/>
        <v>5</v>
      </c>
      <c r="E7223" s="1" t="str">
        <f>INDEX(Protocol[Mark],MATCH(C7223,Protocol[Step],0))</f>
        <v>9U</v>
      </c>
      <c r="F7223" s="151" t="str">
        <f>INDEX(Variables[Variable],MATCH(Systematic[[#This Row],[VariableIndex]],Variables[Index],0))</f>
        <v>Specific flux (mt)</v>
      </c>
      <c r="G7223" s="134">
        <f>Systematic[[#This Row],[Sample]]*1000000+Systematic[[#This Row],[SubSample]]*10000+Systematic[[#This Row],[VariableIndex]]</f>
        <v>19020005</v>
      </c>
      <c r="H7223" s="134">
        <f>Systematic[[#This Row],[SampleVariableLabel]]+100*Systematic[[#This Row],[State]]</f>
        <v>19020905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19</v>
      </c>
      <c r="B7224" s="1">
        <f t="shared" si="340"/>
        <v>2</v>
      </c>
      <c r="C7224" s="1">
        <f>IF(Systematic[[#This Row],[VariableIndex]]&gt;1,C7223,IF(C7223+1=StepsPerSubsample,0,C7223+1))</f>
        <v>9</v>
      </c>
      <c r="D7224" s="1">
        <f t="shared" si="338"/>
        <v>6</v>
      </c>
      <c r="E7224" s="1" t="str">
        <f>INDEX(Protocol[Mark],MATCH(C7224,Protocol[Step],0))</f>
        <v>9U</v>
      </c>
      <c r="F7224" s="151" t="str">
        <f>INDEX(Variables[Variable],MATCH(Systematic[[#This Row],[VariableIndex]],Variables[Index],0))</f>
        <v>FCR (mt: ROX-corr.)</v>
      </c>
      <c r="G7224" s="134">
        <f>Systematic[[#This Row],[Sample]]*1000000+Systematic[[#This Row],[SubSample]]*10000+Systematic[[#This Row],[VariableIndex]]</f>
        <v>19020006</v>
      </c>
      <c r="H7224" s="134">
        <f>Systematic[[#This Row],[SampleVariableLabel]]+100*Systematic[[#This Row],[State]]</f>
        <v>19020906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19</v>
      </c>
      <c r="B7225" s="1">
        <f t="shared" si="340"/>
        <v>2</v>
      </c>
      <c r="C7225" s="1">
        <f>IF(Systematic[[#This Row],[VariableIndex]]&gt;1,C7224,IF(C7224+1=StepsPerSubsample,0,C7224+1))</f>
        <v>9</v>
      </c>
      <c r="D7225" s="1">
        <f t="shared" si="338"/>
        <v>7</v>
      </c>
      <c r="E7225" s="1" t="str">
        <f>INDEX(Protocol[Mark],MATCH(C7225,Protocol[Step],0))</f>
        <v>9U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19020007</v>
      </c>
      <c r="H7225" s="134">
        <f>Systematic[[#This Row],[SampleVariableLabel]]+100*Systematic[[#This Row],[State]]</f>
        <v>19020907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19</v>
      </c>
      <c r="B7226" s="1">
        <f t="shared" si="340"/>
        <v>2</v>
      </c>
      <c r="C7226" s="1">
        <f>IF(Systematic[[#This Row],[VariableIndex]]&gt;1,C7225,IF(C7225+1=StepsPerSubsample,0,C7225+1))</f>
        <v>10</v>
      </c>
      <c r="D7226" s="1">
        <f t="shared" si="338"/>
        <v>1</v>
      </c>
      <c r="E7226" s="1" t="str">
        <f>INDEX(Protocol[Mark],MATCH(C7226,Protocol[Step],0))</f>
        <v>9c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19020001</v>
      </c>
      <c r="H7226" s="134">
        <f>Systematic[[#This Row],[SampleVariableLabel]]+100*Systematic[[#This Row],[State]]</f>
        <v>19021001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19</v>
      </c>
      <c r="B7227" s="1">
        <f t="shared" si="340"/>
        <v>2</v>
      </c>
      <c r="C7227" s="1">
        <f>IF(Systematic[[#This Row],[VariableIndex]]&gt;1,C7226,IF(C7226+1=StepsPerSubsample,0,C7226+1))</f>
        <v>10</v>
      </c>
      <c r="D7227" s="1">
        <f t="shared" si="338"/>
        <v>2</v>
      </c>
      <c r="E7227" s="1" t="str">
        <f>INDEX(Protocol[Mark],MATCH(C7227,Protocol[Step],0))</f>
        <v>9c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19020002</v>
      </c>
      <c r="H7227" s="134">
        <f>Systematic[[#This Row],[SampleVariableLabel]]+100*Systematic[[#This Row],[State]]</f>
        <v>19021002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19</v>
      </c>
      <c r="B7228" s="1">
        <f t="shared" si="340"/>
        <v>2</v>
      </c>
      <c r="C7228" s="1">
        <f>IF(Systematic[[#This Row],[VariableIndex]]&gt;1,C7227,IF(C7227+1=StepsPerSubsample,0,C7227+1))</f>
        <v>10</v>
      </c>
      <c r="D7228" s="1">
        <f t="shared" si="338"/>
        <v>3</v>
      </c>
      <c r="E7228" s="1" t="str">
        <f>INDEX(Protocol[Mark],MATCH(C7228,Protocol[Step],0))</f>
        <v>9c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19020003</v>
      </c>
      <c r="H7228" s="134">
        <f>Systematic[[#This Row],[SampleVariableLabel]]+100*Systematic[[#This Row],[State]]</f>
        <v>19021003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19</v>
      </c>
      <c r="B7229" s="1">
        <f t="shared" si="340"/>
        <v>2</v>
      </c>
      <c r="C7229" s="1">
        <f>IF(Systematic[[#This Row],[VariableIndex]]&gt;1,C7228,IF(C7228+1=StepsPerSubsample,0,C7228+1))</f>
        <v>10</v>
      </c>
      <c r="D7229" s="1">
        <f t="shared" si="338"/>
        <v>4</v>
      </c>
      <c r="E7229" s="1" t="str">
        <f>INDEX(Protocol[Mark],MATCH(C7229,Protocol[Step],0))</f>
        <v>9c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19020004</v>
      </c>
      <c r="H7229" s="134">
        <f>Systematic[[#This Row],[SampleVariableLabel]]+100*Systematic[[#This Row],[State]]</f>
        <v>19021004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19</v>
      </c>
      <c r="B7230" s="1">
        <f t="shared" si="340"/>
        <v>2</v>
      </c>
      <c r="C7230" s="1">
        <f>IF(Systematic[[#This Row],[VariableIndex]]&gt;1,C7229,IF(C7229+1=StepsPerSubsample,0,C7229+1))</f>
        <v>10</v>
      </c>
      <c r="D7230" s="1">
        <f t="shared" si="338"/>
        <v>5</v>
      </c>
      <c r="E7230" s="1" t="str">
        <f>INDEX(Protocol[Mark],MATCH(C7230,Protocol[Step],0))</f>
        <v>9c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19020005</v>
      </c>
      <c r="H7230" s="134">
        <f>Systematic[[#This Row],[SampleVariableLabel]]+100*Systematic[[#This Row],[State]]</f>
        <v>19021005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19</v>
      </c>
      <c r="B7231" s="1">
        <f t="shared" si="340"/>
        <v>2</v>
      </c>
      <c r="C7231" s="1">
        <f>IF(Systematic[[#This Row],[VariableIndex]]&gt;1,C7230,IF(C7230+1=StepsPerSubsample,0,C7230+1))</f>
        <v>10</v>
      </c>
      <c r="D7231" s="1">
        <f t="shared" si="338"/>
        <v>6</v>
      </c>
      <c r="E7231" s="1" t="str">
        <f>INDEX(Protocol[Mark],MATCH(C7231,Protocol[Step],0))</f>
        <v>9c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19020006</v>
      </c>
      <c r="H7231" s="134">
        <f>Systematic[[#This Row],[SampleVariableLabel]]+100*Systematic[[#This Row],[State]]</f>
        <v>19021006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19</v>
      </c>
      <c r="B7232" s="1">
        <f t="shared" si="340"/>
        <v>2</v>
      </c>
      <c r="C7232" s="1">
        <f>IF(Systematic[[#This Row],[VariableIndex]]&gt;1,C7231,IF(C7231+1=StepsPerSubsample,0,C7231+1))</f>
        <v>10</v>
      </c>
      <c r="D7232" s="1">
        <f t="shared" si="338"/>
        <v>7</v>
      </c>
      <c r="E7232" s="1" t="str">
        <f>INDEX(Protocol[Mark],MATCH(C7232,Protocol[Step],0))</f>
        <v>9c</v>
      </c>
      <c r="F7232" s="151" t="str">
        <f>INDEX(Variables[Variable],MATCH(Systematic[[#This Row],[VariableIndex]],Variables[Index],0))</f>
        <v>FCR (mt: ROX-corr.)</v>
      </c>
      <c r="G7232" s="134">
        <f>Systematic[[#This Row],[Sample]]*1000000+Systematic[[#This Row],[SubSample]]*10000+Systematic[[#This Row],[VariableIndex]]</f>
        <v>19020007</v>
      </c>
      <c r="H7232" s="134">
        <f>Systematic[[#This Row],[SampleVariableLabel]]+100*Systematic[[#This Row],[State]]</f>
        <v>19021007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19</v>
      </c>
      <c r="B7233" s="1">
        <f t="shared" si="340"/>
        <v>2</v>
      </c>
      <c r="C7233" s="1">
        <f>IF(Systematic[[#This Row],[VariableIndex]]&gt;1,C7232,IF(C7232+1=StepsPerSubsample,0,C7232+1))</f>
        <v>11</v>
      </c>
      <c r="D7233" s="1">
        <f t="shared" si="338"/>
        <v>1</v>
      </c>
      <c r="E7233" s="1" t="str">
        <f>INDEX(Protocol[Mark],MATCH(C7233,Protocol[Step],0))</f>
        <v>10Ama</v>
      </c>
      <c r="F7233" s="151" t="str">
        <f>INDEX(Variables[Variable],MATCH(Systematic[[#This Row],[VariableIndex]],Variables[Index],0))</f>
        <v>O2 concentration</v>
      </c>
      <c r="G7233" s="134">
        <f>Systematic[[#This Row],[Sample]]*1000000+Systematic[[#This Row],[SubSample]]*10000+Systematic[[#This Row],[VariableIndex]]</f>
        <v>19020001</v>
      </c>
      <c r="H7233" s="134">
        <f>Systematic[[#This Row],[SampleVariableLabel]]+100*Systematic[[#This Row],[State]]</f>
        <v>19021101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19</v>
      </c>
      <c r="B7234" s="1">
        <f t="shared" si="340"/>
        <v>2</v>
      </c>
      <c r="C7234" s="1">
        <f>IF(Systematic[[#This Row],[VariableIndex]]&gt;1,C7233,IF(C7233+1=StepsPerSubsample,0,C7233+1))</f>
        <v>11</v>
      </c>
      <c r="D7234" s="1">
        <f t="shared" si="338"/>
        <v>2</v>
      </c>
      <c r="E7234" s="1" t="str">
        <f>INDEX(Protocol[Mark],MATCH(C7234,Protocol[Step],0))</f>
        <v>10Ama</v>
      </c>
      <c r="F7234" s="151" t="str">
        <f>INDEX(Variables[Variable],MATCH(Systematic[[#This Row],[VariableIndex]],Variables[Index],0))</f>
        <v>O2 flux per volume</v>
      </c>
      <c r="G7234" s="134">
        <f>Systematic[[#This Row],[Sample]]*1000000+Systematic[[#This Row],[SubSample]]*10000+Systematic[[#This Row],[VariableIndex]]</f>
        <v>19020002</v>
      </c>
      <c r="H7234" s="134">
        <f>Systematic[[#This Row],[SampleVariableLabel]]+100*Systematic[[#This Row],[State]]</f>
        <v>19021102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19</v>
      </c>
      <c r="B7235" s="1">
        <f t="shared" si="340"/>
        <v>2</v>
      </c>
      <c r="C7235" s="1">
        <f>IF(Systematic[[#This Row],[VariableIndex]]&gt;1,C7234,IF(C7234+1=StepsPerSubsample,0,C7234+1))</f>
        <v>11</v>
      </c>
      <c r="D7235" s="1">
        <f t="shared" ref="D7235:D7298" si="341">IF(D7234=nVariables,1,D7234+1)</f>
        <v>3</v>
      </c>
      <c r="E7235" s="1" t="str">
        <f>INDEX(Protocol[Mark],MATCH(C7235,Protocol[Step],0))</f>
        <v>10Ama</v>
      </c>
      <c r="F7235" s="151" t="str">
        <f>INDEX(Variables[Variable],MATCH(Systematic[[#This Row],[VariableIndex]],Variables[Index],0))</f>
        <v>Specific flux</v>
      </c>
      <c r="G7235" s="134">
        <f>Systematic[[#This Row],[Sample]]*1000000+Systematic[[#This Row],[SubSample]]*10000+Systematic[[#This Row],[VariableIndex]]</f>
        <v>19020003</v>
      </c>
      <c r="H7235" s="134">
        <f>Systematic[[#This Row],[SampleVariableLabel]]+100*Systematic[[#This Row],[State]]</f>
        <v>19021103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19</v>
      </c>
      <c r="B7236" s="1">
        <f t="shared" si="340"/>
        <v>2</v>
      </c>
      <c r="C7236" s="1">
        <f>IF(Systematic[[#This Row],[VariableIndex]]&gt;1,C7235,IF(C7235+1=StepsPerSubsample,0,C7235+1))</f>
        <v>11</v>
      </c>
      <c r="D7236" s="1">
        <f t="shared" si="341"/>
        <v>4</v>
      </c>
      <c r="E7236" s="1" t="str">
        <f>INDEX(Protocol[Mark],MATCH(C7236,Protocol[Step],0))</f>
        <v>10Ama</v>
      </c>
      <c r="F7236" s="151" t="str">
        <f>INDEX(Variables[Variable],MATCH(Systematic[[#This Row],[VariableIndex]],Variables[Index],0))</f>
        <v>Flux control ratio</v>
      </c>
      <c r="G7236" s="134">
        <f>Systematic[[#This Row],[Sample]]*1000000+Systematic[[#This Row],[SubSample]]*10000+Systematic[[#This Row],[VariableIndex]]</f>
        <v>19020004</v>
      </c>
      <c r="H7236" s="134">
        <f>Systematic[[#This Row],[SampleVariableLabel]]+100*Systematic[[#This Row],[State]]</f>
        <v>19021104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19</v>
      </c>
      <c r="B7237" s="1">
        <f t="shared" si="340"/>
        <v>2</v>
      </c>
      <c r="C7237" s="1">
        <f>IF(Systematic[[#This Row],[VariableIndex]]&gt;1,C7236,IF(C7236+1=StepsPerSubsample,0,C7236+1))</f>
        <v>11</v>
      </c>
      <c r="D7237" s="1">
        <f t="shared" si="341"/>
        <v>5</v>
      </c>
      <c r="E7237" s="1" t="str">
        <f>INDEX(Protocol[Mark],MATCH(C7237,Protocol[Step],0))</f>
        <v>10Ama</v>
      </c>
      <c r="F7237" s="151" t="str">
        <f>INDEX(Variables[Variable],MATCH(Systematic[[#This Row],[VariableIndex]],Variables[Index],0))</f>
        <v>Specific flux (mt)</v>
      </c>
      <c r="G7237" s="134">
        <f>Systematic[[#This Row],[Sample]]*1000000+Systematic[[#This Row],[SubSample]]*10000+Systematic[[#This Row],[VariableIndex]]</f>
        <v>19020005</v>
      </c>
      <c r="H7237" s="134">
        <f>Systematic[[#This Row],[SampleVariableLabel]]+100*Systematic[[#This Row],[State]]</f>
        <v>19021105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19</v>
      </c>
      <c r="B7238" s="1">
        <f t="shared" si="340"/>
        <v>2</v>
      </c>
      <c r="C7238" s="1">
        <f>IF(Systematic[[#This Row],[VariableIndex]]&gt;1,C7237,IF(C7237+1=StepsPerSubsample,0,C7237+1))</f>
        <v>11</v>
      </c>
      <c r="D7238" s="1">
        <f t="shared" si="341"/>
        <v>6</v>
      </c>
      <c r="E7238" s="1" t="str">
        <f>INDEX(Protocol[Mark],MATCH(C7238,Protocol[Step],0))</f>
        <v>10Ama</v>
      </c>
      <c r="F7238" s="151" t="str">
        <f>INDEX(Variables[Variable],MATCH(Systematic[[#This Row],[VariableIndex]],Variables[Index],0))</f>
        <v>FCR (mt: ROX-corr.)</v>
      </c>
      <c r="G7238" s="134">
        <f>Systematic[[#This Row],[Sample]]*1000000+Systematic[[#This Row],[SubSample]]*10000+Systematic[[#This Row],[VariableIndex]]</f>
        <v>19020006</v>
      </c>
      <c r="H7238" s="134">
        <f>Systematic[[#This Row],[SampleVariableLabel]]+100*Systematic[[#This Row],[State]]</f>
        <v>19021106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19</v>
      </c>
      <c r="B7239" s="1">
        <f t="shared" si="340"/>
        <v>2</v>
      </c>
      <c r="C7239" s="1">
        <f>IF(Systematic[[#This Row],[VariableIndex]]&gt;1,C7238,IF(C7238+1=StepsPerSubsample,0,C7238+1))</f>
        <v>11</v>
      </c>
      <c r="D7239" s="1">
        <f t="shared" si="341"/>
        <v>7</v>
      </c>
      <c r="E7239" s="1" t="str">
        <f>INDEX(Protocol[Mark],MATCH(C7239,Protocol[Step],0))</f>
        <v>10Ama</v>
      </c>
      <c r="F7239" s="151" t="str">
        <f>INDEX(Variables[Variable],MATCH(Systematic[[#This Row],[VariableIndex]],Variables[Index],0))</f>
        <v>FCR (mt: ROX-corr.)</v>
      </c>
      <c r="G7239" s="134">
        <f>Systematic[[#This Row],[Sample]]*1000000+Systematic[[#This Row],[SubSample]]*10000+Systematic[[#This Row],[VariableIndex]]</f>
        <v>19020007</v>
      </c>
      <c r="H7239" s="134">
        <f>Systematic[[#This Row],[SampleVariableLabel]]+100*Systematic[[#This Row],[State]]</f>
        <v>19021107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19</v>
      </c>
      <c r="B7240" s="1">
        <f t="shared" si="340"/>
        <v>2</v>
      </c>
      <c r="C7240" s="1">
        <f>IF(Systematic[[#This Row],[VariableIndex]]&gt;1,C7239,IF(C7239+1=StepsPerSubsample,0,C7239+1))</f>
        <v>12</v>
      </c>
      <c r="D7240" s="1">
        <f t="shared" si="341"/>
        <v>1</v>
      </c>
      <c r="E7240" s="1" t="str">
        <f>INDEX(Protocol[Mark],MATCH(C7240,Protocol[Step],0))</f>
        <v>11AsTm</v>
      </c>
      <c r="F7240" s="151" t="str">
        <f>INDEX(Variables[Variable],MATCH(Systematic[[#This Row],[VariableIndex]],Variables[Index],0))</f>
        <v>O2 concentration</v>
      </c>
      <c r="G7240" s="134">
        <f>Systematic[[#This Row],[Sample]]*1000000+Systematic[[#This Row],[SubSample]]*10000+Systematic[[#This Row],[VariableIndex]]</f>
        <v>19020001</v>
      </c>
      <c r="H7240" s="134">
        <f>Systematic[[#This Row],[SampleVariableLabel]]+100*Systematic[[#This Row],[State]]</f>
        <v>19021201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19</v>
      </c>
      <c r="B7241" s="1">
        <f t="shared" si="340"/>
        <v>2</v>
      </c>
      <c r="C7241" s="1">
        <f>IF(Systematic[[#This Row],[VariableIndex]]&gt;1,C7240,IF(C7240+1=StepsPerSubsample,0,C7240+1))</f>
        <v>12</v>
      </c>
      <c r="D7241" s="1">
        <f t="shared" si="341"/>
        <v>2</v>
      </c>
      <c r="E7241" s="1" t="str">
        <f>INDEX(Protocol[Mark],MATCH(C7241,Protocol[Step],0))</f>
        <v>11AsTm</v>
      </c>
      <c r="F7241" s="151" t="str">
        <f>INDEX(Variables[Variable],MATCH(Systematic[[#This Row],[VariableIndex]],Variables[Index],0))</f>
        <v>O2 flux per volume</v>
      </c>
      <c r="G7241" s="134">
        <f>Systematic[[#This Row],[Sample]]*1000000+Systematic[[#This Row],[SubSample]]*10000+Systematic[[#This Row],[VariableIndex]]</f>
        <v>19020002</v>
      </c>
      <c r="H7241" s="134">
        <f>Systematic[[#This Row],[SampleVariableLabel]]+100*Systematic[[#This Row],[State]]</f>
        <v>19021202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19</v>
      </c>
      <c r="B7242" s="1">
        <f t="shared" si="340"/>
        <v>2</v>
      </c>
      <c r="C7242" s="1">
        <f>IF(Systematic[[#This Row],[VariableIndex]]&gt;1,C7241,IF(C7241+1=StepsPerSubsample,0,C7241+1))</f>
        <v>12</v>
      </c>
      <c r="D7242" s="1">
        <f t="shared" si="341"/>
        <v>3</v>
      </c>
      <c r="E7242" s="1" t="str">
        <f>INDEX(Protocol[Mark],MATCH(C7242,Protocol[Step],0))</f>
        <v>11AsTm</v>
      </c>
      <c r="F7242" s="151" t="str">
        <f>INDEX(Variables[Variable],MATCH(Systematic[[#This Row],[VariableIndex]],Variables[Index],0))</f>
        <v>Specific flux</v>
      </c>
      <c r="G7242" s="134">
        <f>Systematic[[#This Row],[Sample]]*1000000+Systematic[[#This Row],[SubSample]]*10000+Systematic[[#This Row],[VariableIndex]]</f>
        <v>19020003</v>
      </c>
      <c r="H7242" s="134">
        <f>Systematic[[#This Row],[SampleVariableLabel]]+100*Systematic[[#This Row],[State]]</f>
        <v>19021203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19</v>
      </c>
      <c r="B7243" s="1">
        <f t="shared" si="340"/>
        <v>2</v>
      </c>
      <c r="C7243" s="1">
        <f>IF(Systematic[[#This Row],[VariableIndex]]&gt;1,C7242,IF(C7242+1=StepsPerSubsample,0,C7242+1))</f>
        <v>12</v>
      </c>
      <c r="D7243" s="1">
        <f t="shared" si="341"/>
        <v>4</v>
      </c>
      <c r="E7243" s="1" t="str">
        <f>INDEX(Protocol[Mark],MATCH(C7243,Protocol[Step],0))</f>
        <v>11AsTm</v>
      </c>
      <c r="F7243" s="151" t="str">
        <f>INDEX(Variables[Variable],MATCH(Systematic[[#This Row],[VariableIndex]],Variables[Index],0))</f>
        <v>Flux control ratio</v>
      </c>
      <c r="G7243" s="134">
        <f>Systematic[[#This Row],[Sample]]*1000000+Systematic[[#This Row],[SubSample]]*10000+Systematic[[#This Row],[VariableIndex]]</f>
        <v>19020004</v>
      </c>
      <c r="H7243" s="134">
        <f>Systematic[[#This Row],[SampleVariableLabel]]+100*Systematic[[#This Row],[State]]</f>
        <v>19021204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19</v>
      </c>
      <c r="B7244" s="1">
        <f t="shared" si="340"/>
        <v>2</v>
      </c>
      <c r="C7244" s="1">
        <f>IF(Systematic[[#This Row],[VariableIndex]]&gt;1,C7243,IF(C7243+1=StepsPerSubsample,0,C7243+1))</f>
        <v>12</v>
      </c>
      <c r="D7244" s="1">
        <f t="shared" si="341"/>
        <v>5</v>
      </c>
      <c r="E7244" s="1" t="str">
        <f>INDEX(Protocol[Mark],MATCH(C7244,Protocol[Step],0))</f>
        <v>11AsTm</v>
      </c>
      <c r="F7244" s="151" t="str">
        <f>INDEX(Variables[Variable],MATCH(Systematic[[#This Row],[VariableIndex]],Variables[Index],0))</f>
        <v>Specific flux (mt)</v>
      </c>
      <c r="G7244" s="134">
        <f>Systematic[[#This Row],[Sample]]*1000000+Systematic[[#This Row],[SubSample]]*10000+Systematic[[#This Row],[VariableIndex]]</f>
        <v>19020005</v>
      </c>
      <c r="H7244" s="134">
        <f>Systematic[[#This Row],[SampleVariableLabel]]+100*Systematic[[#This Row],[State]]</f>
        <v>19021205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19</v>
      </c>
      <c r="B7245" s="1">
        <f t="shared" si="340"/>
        <v>2</v>
      </c>
      <c r="C7245" s="1">
        <f>IF(Systematic[[#This Row],[VariableIndex]]&gt;1,C7244,IF(C7244+1=StepsPerSubsample,0,C7244+1))</f>
        <v>12</v>
      </c>
      <c r="D7245" s="1">
        <f t="shared" si="341"/>
        <v>6</v>
      </c>
      <c r="E7245" s="1" t="str">
        <f>INDEX(Protocol[Mark],MATCH(C7245,Protocol[Step],0))</f>
        <v>11AsTm</v>
      </c>
      <c r="F7245" s="151" t="str">
        <f>INDEX(Variables[Variable],MATCH(Systematic[[#This Row],[VariableIndex]],Variables[Index],0))</f>
        <v>FCR (mt: ROX-corr.)</v>
      </c>
      <c r="G7245" s="134">
        <f>Systematic[[#This Row],[Sample]]*1000000+Systematic[[#This Row],[SubSample]]*10000+Systematic[[#This Row],[VariableIndex]]</f>
        <v>19020006</v>
      </c>
      <c r="H7245" s="134">
        <f>Systematic[[#This Row],[SampleVariableLabel]]+100*Systematic[[#This Row],[State]]</f>
        <v>19021206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19</v>
      </c>
      <c r="B7246" s="1">
        <f t="shared" si="340"/>
        <v>2</v>
      </c>
      <c r="C7246" s="1">
        <f>IF(Systematic[[#This Row],[VariableIndex]]&gt;1,C7245,IF(C7245+1=StepsPerSubsample,0,C7245+1))</f>
        <v>12</v>
      </c>
      <c r="D7246" s="1">
        <f t="shared" si="341"/>
        <v>7</v>
      </c>
      <c r="E7246" s="1" t="str">
        <f>INDEX(Protocol[Mark],MATCH(C7246,Protocol[Step],0))</f>
        <v>11AsTm</v>
      </c>
      <c r="F7246" s="151" t="str">
        <f>INDEX(Variables[Variable],MATCH(Systematic[[#This Row],[VariableIndex]],Variables[Index],0))</f>
        <v>FCR (mt: ROX-corr.)</v>
      </c>
      <c r="G7246" s="134">
        <f>Systematic[[#This Row],[Sample]]*1000000+Systematic[[#This Row],[SubSample]]*10000+Systematic[[#This Row],[VariableIndex]]</f>
        <v>19020007</v>
      </c>
      <c r="H7246" s="134">
        <f>Systematic[[#This Row],[SampleVariableLabel]]+100*Systematic[[#This Row],[State]]</f>
        <v>19021207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19</v>
      </c>
      <c r="B7247" s="1">
        <f t="shared" si="340"/>
        <v>2</v>
      </c>
      <c r="C7247" s="1">
        <f>IF(Systematic[[#This Row],[VariableIndex]]&gt;1,C7246,IF(C7246+1=StepsPerSubsample,0,C7246+1))</f>
        <v>13</v>
      </c>
      <c r="D7247" s="1">
        <f t="shared" si="341"/>
        <v>1</v>
      </c>
      <c r="E7247" s="1" t="str">
        <f>INDEX(Protocol[Mark],MATCH(C7247,Protocol[Step],0))</f>
        <v>12Azd</v>
      </c>
      <c r="F7247" s="151" t="str">
        <f>INDEX(Variables[Variable],MATCH(Systematic[[#This Row],[VariableIndex]],Variables[Index],0))</f>
        <v>O2 concentration</v>
      </c>
      <c r="G7247" s="134">
        <f>Systematic[[#This Row],[Sample]]*1000000+Systematic[[#This Row],[SubSample]]*10000+Systematic[[#This Row],[VariableIndex]]</f>
        <v>19020001</v>
      </c>
      <c r="H7247" s="134">
        <f>Systematic[[#This Row],[SampleVariableLabel]]+100*Systematic[[#This Row],[State]]</f>
        <v>19021301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19</v>
      </c>
      <c r="B7248" s="1">
        <f t="shared" si="340"/>
        <v>2</v>
      </c>
      <c r="C7248" s="1">
        <f>IF(Systematic[[#This Row],[VariableIndex]]&gt;1,C7247,IF(C7247+1=StepsPerSubsample,0,C7247+1))</f>
        <v>13</v>
      </c>
      <c r="D7248" s="1">
        <f t="shared" si="341"/>
        <v>2</v>
      </c>
      <c r="E7248" s="1" t="str">
        <f>INDEX(Protocol[Mark],MATCH(C7248,Protocol[Step],0))</f>
        <v>12Azd</v>
      </c>
      <c r="F7248" s="151" t="str">
        <f>INDEX(Variables[Variable],MATCH(Systematic[[#This Row],[VariableIndex]],Variables[Index],0))</f>
        <v>O2 flux per volume</v>
      </c>
      <c r="G7248" s="134">
        <f>Systematic[[#This Row],[Sample]]*1000000+Systematic[[#This Row],[SubSample]]*10000+Systematic[[#This Row],[VariableIndex]]</f>
        <v>19020002</v>
      </c>
      <c r="H7248" s="134">
        <f>Systematic[[#This Row],[SampleVariableLabel]]+100*Systematic[[#This Row],[State]]</f>
        <v>19021302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19</v>
      </c>
      <c r="B7249" s="1">
        <f t="shared" si="340"/>
        <v>2</v>
      </c>
      <c r="C7249" s="1">
        <f>IF(Systematic[[#This Row],[VariableIndex]]&gt;1,C7248,IF(C7248+1=StepsPerSubsample,0,C7248+1))</f>
        <v>13</v>
      </c>
      <c r="D7249" s="1">
        <f t="shared" si="341"/>
        <v>3</v>
      </c>
      <c r="E7249" s="1" t="str">
        <f>INDEX(Protocol[Mark],MATCH(C7249,Protocol[Step],0))</f>
        <v>12Azd</v>
      </c>
      <c r="F7249" s="151" t="str">
        <f>INDEX(Variables[Variable],MATCH(Systematic[[#This Row],[VariableIndex]],Variables[Index],0))</f>
        <v>Specific flux</v>
      </c>
      <c r="G7249" s="134">
        <f>Systematic[[#This Row],[Sample]]*1000000+Systematic[[#This Row],[SubSample]]*10000+Systematic[[#This Row],[VariableIndex]]</f>
        <v>19020003</v>
      </c>
      <c r="H7249" s="134">
        <f>Systematic[[#This Row],[SampleVariableLabel]]+100*Systematic[[#This Row],[State]]</f>
        <v>19021303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19</v>
      </c>
      <c r="B7250" s="1">
        <f t="shared" si="340"/>
        <v>2</v>
      </c>
      <c r="C7250" s="1">
        <f>IF(Systematic[[#This Row],[VariableIndex]]&gt;1,C7249,IF(C7249+1=StepsPerSubsample,0,C7249+1))</f>
        <v>13</v>
      </c>
      <c r="D7250" s="1">
        <f t="shared" si="341"/>
        <v>4</v>
      </c>
      <c r="E7250" s="1" t="str">
        <f>INDEX(Protocol[Mark],MATCH(C7250,Protocol[Step],0))</f>
        <v>12Azd</v>
      </c>
      <c r="F7250" s="151" t="str">
        <f>INDEX(Variables[Variable],MATCH(Systematic[[#This Row],[VariableIndex]],Variables[Index],0))</f>
        <v>Flux control ratio</v>
      </c>
      <c r="G7250" s="134">
        <f>Systematic[[#This Row],[Sample]]*1000000+Systematic[[#This Row],[SubSample]]*10000+Systematic[[#This Row],[VariableIndex]]</f>
        <v>19020004</v>
      </c>
      <c r="H7250" s="134">
        <f>Systematic[[#This Row],[SampleVariableLabel]]+100*Systematic[[#This Row],[State]]</f>
        <v>19021304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19</v>
      </c>
      <c r="B7251" s="1">
        <f t="shared" si="340"/>
        <v>2</v>
      </c>
      <c r="C7251" s="1">
        <f>IF(Systematic[[#This Row],[VariableIndex]]&gt;1,C7250,IF(C7250+1=StepsPerSubsample,0,C7250+1))</f>
        <v>13</v>
      </c>
      <c r="D7251" s="1">
        <f t="shared" si="341"/>
        <v>5</v>
      </c>
      <c r="E7251" s="1" t="str">
        <f>INDEX(Protocol[Mark],MATCH(C7251,Protocol[Step],0))</f>
        <v>12Azd</v>
      </c>
      <c r="F7251" s="151" t="str">
        <f>INDEX(Variables[Variable],MATCH(Systematic[[#This Row],[VariableIndex]],Variables[Index],0))</f>
        <v>Specific flux (mt)</v>
      </c>
      <c r="G7251" s="134">
        <f>Systematic[[#This Row],[Sample]]*1000000+Systematic[[#This Row],[SubSample]]*10000+Systematic[[#This Row],[VariableIndex]]</f>
        <v>19020005</v>
      </c>
      <c r="H7251" s="134">
        <f>Systematic[[#This Row],[SampleVariableLabel]]+100*Systematic[[#This Row],[State]]</f>
        <v>19021305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19</v>
      </c>
      <c r="B7252" s="1">
        <f t="shared" si="340"/>
        <v>2</v>
      </c>
      <c r="C7252" s="1">
        <f>IF(Systematic[[#This Row],[VariableIndex]]&gt;1,C7251,IF(C7251+1=StepsPerSubsample,0,C7251+1))</f>
        <v>13</v>
      </c>
      <c r="D7252" s="1">
        <f t="shared" si="341"/>
        <v>6</v>
      </c>
      <c r="E7252" s="1" t="str">
        <f>INDEX(Protocol[Mark],MATCH(C7252,Protocol[Step],0))</f>
        <v>12Azd</v>
      </c>
      <c r="F7252" s="151" t="str">
        <f>INDEX(Variables[Variable],MATCH(Systematic[[#This Row],[VariableIndex]],Variables[Index],0))</f>
        <v>FCR (mt: ROX-corr.)</v>
      </c>
      <c r="G7252" s="134">
        <f>Systematic[[#This Row],[Sample]]*1000000+Systematic[[#This Row],[SubSample]]*10000+Systematic[[#This Row],[VariableIndex]]</f>
        <v>19020006</v>
      </c>
      <c r="H7252" s="134">
        <f>Systematic[[#This Row],[SampleVariableLabel]]+100*Systematic[[#This Row],[State]]</f>
        <v>19021306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19</v>
      </c>
      <c r="B7253" s="1">
        <f t="shared" si="340"/>
        <v>2</v>
      </c>
      <c r="C7253" s="1">
        <f>IF(Systematic[[#This Row],[VariableIndex]]&gt;1,C7252,IF(C7252+1=StepsPerSubsample,0,C7252+1))</f>
        <v>13</v>
      </c>
      <c r="D7253" s="1">
        <f t="shared" si="341"/>
        <v>7</v>
      </c>
      <c r="E7253" s="1" t="str">
        <f>INDEX(Protocol[Mark],MATCH(C7253,Protocol[Step],0))</f>
        <v>12Azd</v>
      </c>
      <c r="F7253" s="151" t="str">
        <f>INDEX(Variables[Variable],MATCH(Systematic[[#This Row],[VariableIndex]],Variables[Index],0))</f>
        <v>FCR (mt: ROX-corr.)</v>
      </c>
      <c r="G7253" s="134">
        <f>Systematic[[#This Row],[Sample]]*1000000+Systematic[[#This Row],[SubSample]]*10000+Systematic[[#This Row],[VariableIndex]]</f>
        <v>19020007</v>
      </c>
      <c r="H7253" s="134">
        <f>Systematic[[#This Row],[SampleVariableLabel]]+100*Systematic[[#This Row],[State]]</f>
        <v>19021307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19</v>
      </c>
      <c r="B7254" s="1">
        <f t="shared" si="340"/>
        <v>3</v>
      </c>
      <c r="C7254" s="1">
        <f>IF(Systematic[[#This Row],[VariableIndex]]&gt;1,C7253,IF(C7253+1=StepsPerSubsample,0,C7253+1))</f>
        <v>0</v>
      </c>
      <c r="D7254" s="1">
        <f t="shared" si="341"/>
        <v>1</v>
      </c>
      <c r="E7254" s="1" t="str">
        <f>INDEX(Protocol[Mark],MATCH(C7254,Protocol[Step],0))</f>
        <v>1ce</v>
      </c>
      <c r="F7254" s="151" t="str">
        <f>INDEX(Variables[Variable],MATCH(Systematic[[#This Row],[VariableIndex]],Variables[Index],0))</f>
        <v>O2 concentration</v>
      </c>
      <c r="G7254" s="134">
        <f>Systematic[[#This Row],[Sample]]*1000000+Systematic[[#This Row],[SubSample]]*10000+Systematic[[#This Row],[VariableIndex]]</f>
        <v>19030001</v>
      </c>
      <c r="H7254" s="134">
        <f>Systematic[[#This Row],[SampleVariableLabel]]+100*Systematic[[#This Row],[State]]</f>
        <v>19030001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19</v>
      </c>
      <c r="B7255" s="1">
        <f t="shared" si="340"/>
        <v>3</v>
      </c>
      <c r="C7255" s="1">
        <f>IF(Systematic[[#This Row],[VariableIndex]]&gt;1,C7254,IF(C7254+1=StepsPerSubsample,0,C7254+1))</f>
        <v>0</v>
      </c>
      <c r="D7255" s="1">
        <f t="shared" si="341"/>
        <v>2</v>
      </c>
      <c r="E7255" s="1" t="str">
        <f>INDEX(Protocol[Mark],MATCH(C7255,Protocol[Step],0))</f>
        <v>1ce</v>
      </c>
      <c r="F7255" s="151" t="str">
        <f>INDEX(Variables[Variable],MATCH(Systematic[[#This Row],[VariableIndex]],Variables[Index],0))</f>
        <v>O2 flux per volume</v>
      </c>
      <c r="G7255" s="134">
        <f>Systematic[[#This Row],[Sample]]*1000000+Systematic[[#This Row],[SubSample]]*10000+Systematic[[#This Row],[VariableIndex]]</f>
        <v>19030002</v>
      </c>
      <c r="H7255" s="134">
        <f>Systematic[[#This Row],[SampleVariableLabel]]+100*Systematic[[#This Row],[State]]</f>
        <v>19030002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19</v>
      </c>
      <c r="B7256" s="1">
        <f t="shared" si="340"/>
        <v>3</v>
      </c>
      <c r="C7256" s="1">
        <f>IF(Systematic[[#This Row],[VariableIndex]]&gt;1,C7255,IF(C7255+1=StepsPerSubsample,0,C7255+1))</f>
        <v>0</v>
      </c>
      <c r="D7256" s="1">
        <f t="shared" si="341"/>
        <v>3</v>
      </c>
      <c r="E7256" s="1" t="str">
        <f>INDEX(Protocol[Mark],MATCH(C7256,Protocol[Step],0))</f>
        <v>1ce</v>
      </c>
      <c r="F7256" s="151" t="str">
        <f>INDEX(Variables[Variable],MATCH(Systematic[[#This Row],[VariableIndex]],Variables[Index],0))</f>
        <v>Specific flux</v>
      </c>
      <c r="G7256" s="134">
        <f>Systematic[[#This Row],[Sample]]*1000000+Systematic[[#This Row],[SubSample]]*10000+Systematic[[#This Row],[VariableIndex]]</f>
        <v>19030003</v>
      </c>
      <c r="H7256" s="134">
        <f>Systematic[[#This Row],[SampleVariableLabel]]+100*Systematic[[#This Row],[State]]</f>
        <v>19030003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19</v>
      </c>
      <c r="B7257" s="1">
        <f t="shared" si="340"/>
        <v>3</v>
      </c>
      <c r="C7257" s="1">
        <f>IF(Systematic[[#This Row],[VariableIndex]]&gt;1,C7256,IF(C7256+1=StepsPerSubsample,0,C7256+1))</f>
        <v>0</v>
      </c>
      <c r="D7257" s="1">
        <f t="shared" si="341"/>
        <v>4</v>
      </c>
      <c r="E7257" s="1" t="str">
        <f>INDEX(Protocol[Mark],MATCH(C7257,Protocol[Step],0))</f>
        <v>1ce</v>
      </c>
      <c r="F7257" s="151" t="str">
        <f>INDEX(Variables[Variable],MATCH(Systematic[[#This Row],[VariableIndex]],Variables[Index],0))</f>
        <v>Flux control ratio</v>
      </c>
      <c r="G7257" s="134">
        <f>Systematic[[#This Row],[Sample]]*1000000+Systematic[[#This Row],[SubSample]]*10000+Systematic[[#This Row],[VariableIndex]]</f>
        <v>19030004</v>
      </c>
      <c r="H7257" s="134">
        <f>Systematic[[#This Row],[SampleVariableLabel]]+100*Systematic[[#This Row],[State]]</f>
        <v>19030004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19</v>
      </c>
      <c r="B7258" s="1">
        <f t="shared" si="340"/>
        <v>3</v>
      </c>
      <c r="C7258" s="1">
        <f>IF(Systematic[[#This Row],[VariableIndex]]&gt;1,C7257,IF(C7257+1=StepsPerSubsample,0,C7257+1))</f>
        <v>0</v>
      </c>
      <c r="D7258" s="1">
        <f t="shared" si="341"/>
        <v>5</v>
      </c>
      <c r="E7258" s="1" t="str">
        <f>INDEX(Protocol[Mark],MATCH(C7258,Protocol[Step],0))</f>
        <v>1ce</v>
      </c>
      <c r="F7258" s="151" t="str">
        <f>INDEX(Variables[Variable],MATCH(Systematic[[#This Row],[VariableIndex]],Variables[Index],0))</f>
        <v>Specific flux (mt)</v>
      </c>
      <c r="G7258" s="134">
        <f>Systematic[[#This Row],[Sample]]*1000000+Systematic[[#This Row],[SubSample]]*10000+Systematic[[#This Row],[VariableIndex]]</f>
        <v>19030005</v>
      </c>
      <c r="H7258" s="134">
        <f>Systematic[[#This Row],[SampleVariableLabel]]+100*Systematic[[#This Row],[State]]</f>
        <v>19030005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19</v>
      </c>
      <c r="B7259" s="1">
        <f t="shared" si="340"/>
        <v>3</v>
      </c>
      <c r="C7259" s="1">
        <f>IF(Systematic[[#This Row],[VariableIndex]]&gt;1,C7258,IF(C7258+1=StepsPerSubsample,0,C7258+1))</f>
        <v>0</v>
      </c>
      <c r="D7259" s="1">
        <f t="shared" si="341"/>
        <v>6</v>
      </c>
      <c r="E7259" s="1" t="str">
        <f>INDEX(Protocol[Mark],MATCH(C7259,Protocol[Step],0))</f>
        <v>1ce</v>
      </c>
      <c r="F7259" s="151" t="str">
        <f>INDEX(Variables[Variable],MATCH(Systematic[[#This Row],[VariableIndex]],Variables[Index],0))</f>
        <v>FCR (mt: ROX-corr.)</v>
      </c>
      <c r="G7259" s="134">
        <f>Systematic[[#This Row],[Sample]]*1000000+Systematic[[#This Row],[SubSample]]*10000+Systematic[[#This Row],[VariableIndex]]</f>
        <v>19030006</v>
      </c>
      <c r="H7259" s="134">
        <f>Systematic[[#This Row],[SampleVariableLabel]]+100*Systematic[[#This Row],[State]]</f>
        <v>19030006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19</v>
      </c>
      <c r="B7260" s="1">
        <f t="shared" si="340"/>
        <v>3</v>
      </c>
      <c r="C7260" s="1">
        <f>IF(Systematic[[#This Row],[VariableIndex]]&gt;1,C7259,IF(C7259+1=StepsPerSubsample,0,C7259+1))</f>
        <v>0</v>
      </c>
      <c r="D7260" s="1">
        <f t="shared" si="341"/>
        <v>7</v>
      </c>
      <c r="E7260" s="1" t="str">
        <f>INDEX(Protocol[Mark],MATCH(C7260,Protocol[Step],0))</f>
        <v>1ce</v>
      </c>
      <c r="F7260" s="151" t="str">
        <f>INDEX(Variables[Variable],MATCH(Systematic[[#This Row],[VariableIndex]],Variables[Index],0))</f>
        <v>FCR (mt: ROX-corr.)</v>
      </c>
      <c r="G7260" s="134">
        <f>Systematic[[#This Row],[Sample]]*1000000+Systematic[[#This Row],[SubSample]]*10000+Systematic[[#This Row],[VariableIndex]]</f>
        <v>19030007</v>
      </c>
      <c r="H7260" s="134">
        <f>Systematic[[#This Row],[SampleVariableLabel]]+100*Systematic[[#This Row],[State]]</f>
        <v>19030007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19</v>
      </c>
      <c r="B7261" s="1">
        <f t="shared" si="340"/>
        <v>3</v>
      </c>
      <c r="C7261" s="1">
        <f>IF(Systematic[[#This Row],[VariableIndex]]&gt;1,C7260,IF(C7260+1=StepsPerSubsample,0,C7260+1))</f>
        <v>1</v>
      </c>
      <c r="D7261" s="1">
        <f t="shared" si="341"/>
        <v>1</v>
      </c>
      <c r="E7261" s="1" t="str">
        <f>INDEX(Protocol[Mark],MATCH(C7261,Protocol[Step],0))</f>
        <v>2P10</v>
      </c>
      <c r="F7261" s="151" t="str">
        <f>INDEX(Variables[Variable],MATCH(Systematic[[#This Row],[VariableIndex]],Variables[Index],0))</f>
        <v>O2 concentration</v>
      </c>
      <c r="G7261" s="134">
        <f>Systematic[[#This Row],[Sample]]*1000000+Systematic[[#This Row],[SubSample]]*10000+Systematic[[#This Row],[VariableIndex]]</f>
        <v>19030001</v>
      </c>
      <c r="H7261" s="134">
        <f>Systematic[[#This Row],[SampleVariableLabel]]+100*Systematic[[#This Row],[State]]</f>
        <v>19030101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19</v>
      </c>
      <c r="B7262" s="1">
        <f t="shared" si="340"/>
        <v>3</v>
      </c>
      <c r="C7262" s="1">
        <f>IF(Systematic[[#This Row],[VariableIndex]]&gt;1,C7261,IF(C7261+1=StepsPerSubsample,0,C7261+1))</f>
        <v>1</v>
      </c>
      <c r="D7262" s="1">
        <f t="shared" si="341"/>
        <v>2</v>
      </c>
      <c r="E7262" s="1" t="str">
        <f>INDEX(Protocol[Mark],MATCH(C7262,Protocol[Step],0))</f>
        <v>2P10</v>
      </c>
      <c r="F7262" s="151" t="str">
        <f>INDEX(Variables[Variable],MATCH(Systematic[[#This Row],[VariableIndex]],Variables[Index],0))</f>
        <v>O2 flux per volume</v>
      </c>
      <c r="G7262" s="134">
        <f>Systematic[[#This Row],[Sample]]*1000000+Systematic[[#This Row],[SubSample]]*10000+Systematic[[#This Row],[VariableIndex]]</f>
        <v>19030002</v>
      </c>
      <c r="H7262" s="134">
        <f>Systematic[[#This Row],[SampleVariableLabel]]+100*Systematic[[#This Row],[State]]</f>
        <v>19030102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19</v>
      </c>
      <c r="B7263" s="1">
        <f t="shared" si="340"/>
        <v>3</v>
      </c>
      <c r="C7263" s="1">
        <f>IF(Systematic[[#This Row],[VariableIndex]]&gt;1,C7262,IF(C7262+1=StepsPerSubsample,0,C7262+1))</f>
        <v>1</v>
      </c>
      <c r="D7263" s="1">
        <f t="shared" si="341"/>
        <v>3</v>
      </c>
      <c r="E7263" s="1" t="str">
        <f>INDEX(Protocol[Mark],MATCH(C7263,Protocol[Step],0))</f>
        <v>2P10</v>
      </c>
      <c r="F7263" s="151" t="str">
        <f>INDEX(Variables[Variable],MATCH(Systematic[[#This Row],[VariableIndex]],Variables[Index],0))</f>
        <v>Specific flux</v>
      </c>
      <c r="G7263" s="134">
        <f>Systematic[[#This Row],[Sample]]*1000000+Systematic[[#This Row],[SubSample]]*10000+Systematic[[#This Row],[VariableIndex]]</f>
        <v>19030003</v>
      </c>
      <c r="H7263" s="134">
        <f>Systematic[[#This Row],[SampleVariableLabel]]+100*Systematic[[#This Row],[State]]</f>
        <v>19030103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19</v>
      </c>
      <c r="B7264" s="1">
        <f t="shared" si="340"/>
        <v>3</v>
      </c>
      <c r="C7264" s="1">
        <f>IF(Systematic[[#This Row],[VariableIndex]]&gt;1,C7263,IF(C7263+1=StepsPerSubsample,0,C7263+1))</f>
        <v>1</v>
      </c>
      <c r="D7264" s="1">
        <f t="shared" si="341"/>
        <v>4</v>
      </c>
      <c r="E7264" s="1" t="str">
        <f>INDEX(Protocol[Mark],MATCH(C7264,Protocol[Step],0))</f>
        <v>2P10</v>
      </c>
      <c r="F7264" s="151" t="str">
        <f>INDEX(Variables[Variable],MATCH(Systematic[[#This Row],[VariableIndex]],Variables[Index],0))</f>
        <v>Flux control ratio</v>
      </c>
      <c r="G7264" s="134">
        <f>Systematic[[#This Row],[Sample]]*1000000+Systematic[[#This Row],[SubSample]]*10000+Systematic[[#This Row],[VariableIndex]]</f>
        <v>19030004</v>
      </c>
      <c r="H7264" s="134">
        <f>Systematic[[#This Row],[SampleVariableLabel]]+100*Systematic[[#This Row],[State]]</f>
        <v>19030104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19</v>
      </c>
      <c r="B7265" s="1">
        <f t="shared" si="340"/>
        <v>3</v>
      </c>
      <c r="C7265" s="1">
        <f>IF(Systematic[[#This Row],[VariableIndex]]&gt;1,C7264,IF(C7264+1=StepsPerSubsample,0,C7264+1))</f>
        <v>1</v>
      </c>
      <c r="D7265" s="1">
        <f t="shared" si="341"/>
        <v>5</v>
      </c>
      <c r="E7265" s="1" t="str">
        <f>INDEX(Protocol[Mark],MATCH(C7265,Protocol[Step],0))</f>
        <v>2P10</v>
      </c>
      <c r="F7265" s="151" t="str">
        <f>INDEX(Variables[Variable],MATCH(Systematic[[#This Row],[VariableIndex]],Variables[Index],0))</f>
        <v>Specific flux (mt)</v>
      </c>
      <c r="G7265" s="134">
        <f>Systematic[[#This Row],[Sample]]*1000000+Systematic[[#This Row],[SubSample]]*10000+Systematic[[#This Row],[VariableIndex]]</f>
        <v>19030005</v>
      </c>
      <c r="H7265" s="134">
        <f>Systematic[[#This Row],[SampleVariableLabel]]+100*Systematic[[#This Row],[State]]</f>
        <v>19030105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19</v>
      </c>
      <c r="B7266" s="1">
        <f t="shared" si="340"/>
        <v>3</v>
      </c>
      <c r="C7266" s="1">
        <f>IF(Systematic[[#This Row],[VariableIndex]]&gt;1,C7265,IF(C7265+1=StepsPerSubsample,0,C7265+1))</f>
        <v>1</v>
      </c>
      <c r="D7266" s="1">
        <f t="shared" si="341"/>
        <v>6</v>
      </c>
      <c r="E7266" s="1" t="str">
        <f>INDEX(Protocol[Mark],MATCH(C7266,Protocol[Step],0))</f>
        <v>2P10</v>
      </c>
      <c r="F7266" s="151" t="str">
        <f>INDEX(Variables[Variable],MATCH(Systematic[[#This Row],[VariableIndex]],Variables[Index],0))</f>
        <v>FCR (mt: ROX-corr.)</v>
      </c>
      <c r="G7266" s="134">
        <f>Systematic[[#This Row],[Sample]]*1000000+Systematic[[#This Row],[SubSample]]*10000+Systematic[[#This Row],[VariableIndex]]</f>
        <v>19030006</v>
      </c>
      <c r="H7266" s="134">
        <f>Systematic[[#This Row],[SampleVariableLabel]]+100*Systematic[[#This Row],[State]]</f>
        <v>19030106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19</v>
      </c>
      <c r="B7267" s="1">
        <f t="shared" si="340"/>
        <v>3</v>
      </c>
      <c r="C7267" s="1">
        <f>IF(Systematic[[#This Row],[VariableIndex]]&gt;1,C7266,IF(C7266+1=StepsPerSubsample,0,C7266+1))</f>
        <v>1</v>
      </c>
      <c r="D7267" s="1">
        <f t="shared" si="341"/>
        <v>7</v>
      </c>
      <c r="E7267" s="1" t="str">
        <f>INDEX(Protocol[Mark],MATCH(C7267,Protocol[Step],0))</f>
        <v>2P10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19030007</v>
      </c>
      <c r="H7267" s="134">
        <f>Systematic[[#This Row],[SampleVariableLabel]]+100*Systematic[[#This Row],[State]]</f>
        <v>19030107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19</v>
      </c>
      <c r="B7268" s="1">
        <f t="shared" si="340"/>
        <v>3</v>
      </c>
      <c r="C7268" s="1">
        <f>IF(Systematic[[#This Row],[VariableIndex]]&gt;1,C7267,IF(C7267+1=StepsPerSubsample,0,C7267+1))</f>
        <v>2</v>
      </c>
      <c r="D7268" s="1">
        <f t="shared" si="341"/>
        <v>1</v>
      </c>
      <c r="E7268" s="1" t="str">
        <f>INDEX(Protocol[Mark],MATCH(C7268,Protocol[Step],0))</f>
        <v>3Omy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19030001</v>
      </c>
      <c r="H7268" s="134">
        <f>Systematic[[#This Row],[SampleVariableLabel]]+100*Systematic[[#This Row],[State]]</f>
        <v>19030201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19</v>
      </c>
      <c r="B7269" s="1">
        <f t="shared" si="340"/>
        <v>3</v>
      </c>
      <c r="C7269" s="1">
        <f>IF(Systematic[[#This Row],[VariableIndex]]&gt;1,C7268,IF(C7268+1=StepsPerSubsample,0,C7268+1))</f>
        <v>2</v>
      </c>
      <c r="D7269" s="1">
        <f t="shared" si="341"/>
        <v>2</v>
      </c>
      <c r="E7269" s="1" t="str">
        <f>INDEX(Protocol[Mark],MATCH(C7269,Protocol[Step],0))</f>
        <v>3Omy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19030002</v>
      </c>
      <c r="H7269" s="134">
        <f>Systematic[[#This Row],[SampleVariableLabel]]+100*Systematic[[#This Row],[State]]</f>
        <v>19030202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19</v>
      </c>
      <c r="B7270" s="1">
        <f t="shared" si="340"/>
        <v>3</v>
      </c>
      <c r="C7270" s="1">
        <f>IF(Systematic[[#This Row],[VariableIndex]]&gt;1,C7269,IF(C7269+1=StepsPerSubsample,0,C7269+1))</f>
        <v>2</v>
      </c>
      <c r="D7270" s="1">
        <f t="shared" si="341"/>
        <v>3</v>
      </c>
      <c r="E7270" s="1" t="str">
        <f>INDEX(Protocol[Mark],MATCH(C7270,Protocol[Step],0))</f>
        <v>3Omy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19030003</v>
      </c>
      <c r="H7270" s="134">
        <f>Systematic[[#This Row],[SampleVariableLabel]]+100*Systematic[[#This Row],[State]]</f>
        <v>19030203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19</v>
      </c>
      <c r="B7271" s="1">
        <f t="shared" si="340"/>
        <v>3</v>
      </c>
      <c r="C7271" s="1">
        <f>IF(Systematic[[#This Row],[VariableIndex]]&gt;1,C7270,IF(C7270+1=StepsPerSubsample,0,C7270+1))</f>
        <v>2</v>
      </c>
      <c r="D7271" s="1">
        <f t="shared" si="341"/>
        <v>4</v>
      </c>
      <c r="E7271" s="1" t="str">
        <f>INDEX(Protocol[Mark],MATCH(C7271,Protocol[Step],0))</f>
        <v>3Omy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19030004</v>
      </c>
      <c r="H7271" s="134">
        <f>Systematic[[#This Row],[SampleVariableLabel]]+100*Systematic[[#This Row],[State]]</f>
        <v>19030204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19</v>
      </c>
      <c r="B7272" s="1">
        <f t="shared" si="340"/>
        <v>3</v>
      </c>
      <c r="C7272" s="1">
        <f>IF(Systematic[[#This Row],[VariableIndex]]&gt;1,C7271,IF(C7271+1=StepsPerSubsample,0,C7271+1))</f>
        <v>2</v>
      </c>
      <c r="D7272" s="1">
        <f t="shared" si="341"/>
        <v>5</v>
      </c>
      <c r="E7272" s="1" t="str">
        <f>INDEX(Protocol[Mark],MATCH(C7272,Protocol[Step],0))</f>
        <v>3Omy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19030005</v>
      </c>
      <c r="H7272" s="134">
        <f>Systematic[[#This Row],[SampleVariableLabel]]+100*Systematic[[#This Row],[State]]</f>
        <v>19030205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19</v>
      </c>
      <c r="B7273" s="1">
        <f t="shared" ref="B7273:B7336" si="343">IF(OR(C7273&gt;0,D7273&gt;1),B7272,IF(B7272=SubsamplesPerSample,1,B7272+1))</f>
        <v>3</v>
      </c>
      <c r="C7273" s="1">
        <f>IF(Systematic[[#This Row],[VariableIndex]]&gt;1,C7272,IF(C7272+1=StepsPerSubsample,0,C7272+1))</f>
        <v>2</v>
      </c>
      <c r="D7273" s="1">
        <f t="shared" si="341"/>
        <v>6</v>
      </c>
      <c r="E7273" s="1" t="str">
        <f>INDEX(Protocol[Mark],MATCH(C7273,Protocol[Step],0))</f>
        <v>3Omy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19030006</v>
      </c>
      <c r="H7273" s="134">
        <f>Systematic[[#This Row],[SampleVariableLabel]]+100*Systematic[[#This Row],[State]]</f>
        <v>19030206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19</v>
      </c>
      <c r="B7274" s="1">
        <f t="shared" si="343"/>
        <v>3</v>
      </c>
      <c r="C7274" s="1">
        <f>IF(Systematic[[#This Row],[VariableIndex]]&gt;1,C7273,IF(C7273+1=StepsPerSubsample,0,C7273+1))</f>
        <v>2</v>
      </c>
      <c r="D7274" s="1">
        <f t="shared" si="341"/>
        <v>7</v>
      </c>
      <c r="E7274" s="1" t="str">
        <f>INDEX(Protocol[Mark],MATCH(C7274,Protocol[Step],0))</f>
        <v>3Omy</v>
      </c>
      <c r="F7274" s="151" t="str">
        <f>INDEX(Variables[Variable],MATCH(Systematic[[#This Row],[VariableIndex]],Variables[Index],0))</f>
        <v>FCR (mt: ROX-corr.)</v>
      </c>
      <c r="G7274" s="134">
        <f>Systematic[[#This Row],[Sample]]*1000000+Systematic[[#This Row],[SubSample]]*10000+Systematic[[#This Row],[VariableIndex]]</f>
        <v>19030007</v>
      </c>
      <c r="H7274" s="134">
        <f>Systematic[[#This Row],[SampleVariableLabel]]+100*Systematic[[#This Row],[State]]</f>
        <v>19030207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19</v>
      </c>
      <c r="B7275" s="1">
        <f t="shared" si="343"/>
        <v>3</v>
      </c>
      <c r="C7275" s="1">
        <f>IF(Systematic[[#This Row],[VariableIndex]]&gt;1,C7274,IF(C7274+1=StepsPerSubsample,0,C7274+1))</f>
        <v>3</v>
      </c>
      <c r="D7275" s="1">
        <f t="shared" si="341"/>
        <v>1</v>
      </c>
      <c r="E7275" s="1" t="str">
        <f>INDEX(Protocol[Mark],MATCH(C7275,Protocol[Step],0))</f>
        <v>4U</v>
      </c>
      <c r="F7275" s="151" t="str">
        <f>INDEX(Variables[Variable],MATCH(Systematic[[#This Row],[VariableIndex]],Variables[Index],0))</f>
        <v>O2 concentration</v>
      </c>
      <c r="G7275" s="134">
        <f>Systematic[[#This Row],[Sample]]*1000000+Systematic[[#This Row],[SubSample]]*10000+Systematic[[#This Row],[VariableIndex]]</f>
        <v>19030001</v>
      </c>
      <c r="H7275" s="134">
        <f>Systematic[[#This Row],[SampleVariableLabel]]+100*Systematic[[#This Row],[State]]</f>
        <v>19030301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19</v>
      </c>
      <c r="B7276" s="1">
        <f t="shared" si="343"/>
        <v>3</v>
      </c>
      <c r="C7276" s="1">
        <f>IF(Systematic[[#This Row],[VariableIndex]]&gt;1,C7275,IF(C7275+1=StepsPerSubsample,0,C7275+1))</f>
        <v>3</v>
      </c>
      <c r="D7276" s="1">
        <f t="shared" si="341"/>
        <v>2</v>
      </c>
      <c r="E7276" s="1" t="str">
        <f>INDEX(Protocol[Mark],MATCH(C7276,Protocol[Step],0))</f>
        <v>4U</v>
      </c>
      <c r="F7276" s="151" t="str">
        <f>INDEX(Variables[Variable],MATCH(Systematic[[#This Row],[VariableIndex]],Variables[Index],0))</f>
        <v>O2 flux per volume</v>
      </c>
      <c r="G7276" s="134">
        <f>Systematic[[#This Row],[Sample]]*1000000+Systematic[[#This Row],[SubSample]]*10000+Systematic[[#This Row],[VariableIndex]]</f>
        <v>19030002</v>
      </c>
      <c r="H7276" s="134">
        <f>Systematic[[#This Row],[SampleVariableLabel]]+100*Systematic[[#This Row],[State]]</f>
        <v>19030302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19</v>
      </c>
      <c r="B7277" s="1">
        <f t="shared" si="343"/>
        <v>3</v>
      </c>
      <c r="C7277" s="1">
        <f>IF(Systematic[[#This Row],[VariableIndex]]&gt;1,C7276,IF(C7276+1=StepsPerSubsample,0,C7276+1))</f>
        <v>3</v>
      </c>
      <c r="D7277" s="1">
        <f t="shared" si="341"/>
        <v>3</v>
      </c>
      <c r="E7277" s="1" t="str">
        <f>INDEX(Protocol[Mark],MATCH(C7277,Protocol[Step],0))</f>
        <v>4U</v>
      </c>
      <c r="F7277" s="151" t="str">
        <f>INDEX(Variables[Variable],MATCH(Systematic[[#This Row],[VariableIndex]],Variables[Index],0))</f>
        <v>Specific flux</v>
      </c>
      <c r="G7277" s="134">
        <f>Systematic[[#This Row],[Sample]]*1000000+Systematic[[#This Row],[SubSample]]*10000+Systematic[[#This Row],[VariableIndex]]</f>
        <v>19030003</v>
      </c>
      <c r="H7277" s="134">
        <f>Systematic[[#This Row],[SampleVariableLabel]]+100*Systematic[[#This Row],[State]]</f>
        <v>19030303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19</v>
      </c>
      <c r="B7278" s="1">
        <f t="shared" si="343"/>
        <v>3</v>
      </c>
      <c r="C7278" s="1">
        <f>IF(Systematic[[#This Row],[VariableIndex]]&gt;1,C7277,IF(C7277+1=StepsPerSubsample,0,C7277+1))</f>
        <v>3</v>
      </c>
      <c r="D7278" s="1">
        <f t="shared" si="341"/>
        <v>4</v>
      </c>
      <c r="E7278" s="1" t="str">
        <f>INDEX(Protocol[Mark],MATCH(C7278,Protocol[Step],0))</f>
        <v>4U</v>
      </c>
      <c r="F7278" s="151" t="str">
        <f>INDEX(Variables[Variable],MATCH(Systematic[[#This Row],[VariableIndex]],Variables[Index],0))</f>
        <v>Flux control ratio</v>
      </c>
      <c r="G7278" s="134">
        <f>Systematic[[#This Row],[Sample]]*1000000+Systematic[[#This Row],[SubSample]]*10000+Systematic[[#This Row],[VariableIndex]]</f>
        <v>19030004</v>
      </c>
      <c r="H7278" s="134">
        <f>Systematic[[#This Row],[SampleVariableLabel]]+100*Systematic[[#This Row],[State]]</f>
        <v>19030304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19</v>
      </c>
      <c r="B7279" s="1">
        <f t="shared" si="343"/>
        <v>3</v>
      </c>
      <c r="C7279" s="1">
        <f>IF(Systematic[[#This Row],[VariableIndex]]&gt;1,C7278,IF(C7278+1=StepsPerSubsample,0,C7278+1))</f>
        <v>3</v>
      </c>
      <c r="D7279" s="1">
        <f t="shared" si="341"/>
        <v>5</v>
      </c>
      <c r="E7279" s="1" t="str">
        <f>INDEX(Protocol[Mark],MATCH(C7279,Protocol[Step],0))</f>
        <v>4U</v>
      </c>
      <c r="F7279" s="151" t="str">
        <f>INDEX(Variables[Variable],MATCH(Systematic[[#This Row],[VariableIndex]],Variables[Index],0))</f>
        <v>Specific flux (mt)</v>
      </c>
      <c r="G7279" s="134">
        <f>Systematic[[#This Row],[Sample]]*1000000+Systematic[[#This Row],[SubSample]]*10000+Systematic[[#This Row],[VariableIndex]]</f>
        <v>19030005</v>
      </c>
      <c r="H7279" s="134">
        <f>Systematic[[#This Row],[SampleVariableLabel]]+100*Systematic[[#This Row],[State]]</f>
        <v>19030305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19</v>
      </c>
      <c r="B7280" s="1">
        <f t="shared" si="343"/>
        <v>3</v>
      </c>
      <c r="C7280" s="1">
        <f>IF(Systematic[[#This Row],[VariableIndex]]&gt;1,C7279,IF(C7279+1=StepsPerSubsample,0,C7279+1))</f>
        <v>3</v>
      </c>
      <c r="D7280" s="1">
        <f t="shared" si="341"/>
        <v>6</v>
      </c>
      <c r="E7280" s="1" t="str">
        <f>INDEX(Protocol[Mark],MATCH(C7280,Protocol[Step],0))</f>
        <v>4U</v>
      </c>
      <c r="F7280" s="151" t="str">
        <f>INDEX(Variables[Variable],MATCH(Systematic[[#This Row],[VariableIndex]],Variables[Index],0))</f>
        <v>FCR (mt: ROX-corr.)</v>
      </c>
      <c r="G7280" s="134">
        <f>Systematic[[#This Row],[Sample]]*1000000+Systematic[[#This Row],[SubSample]]*10000+Systematic[[#This Row],[VariableIndex]]</f>
        <v>19030006</v>
      </c>
      <c r="H7280" s="134">
        <f>Systematic[[#This Row],[SampleVariableLabel]]+100*Systematic[[#This Row],[State]]</f>
        <v>19030306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19</v>
      </c>
      <c r="B7281" s="1">
        <f t="shared" si="343"/>
        <v>3</v>
      </c>
      <c r="C7281" s="1">
        <f>IF(Systematic[[#This Row],[VariableIndex]]&gt;1,C7280,IF(C7280+1=StepsPerSubsample,0,C7280+1))</f>
        <v>3</v>
      </c>
      <c r="D7281" s="1">
        <f t="shared" si="341"/>
        <v>7</v>
      </c>
      <c r="E7281" s="1" t="str">
        <f>INDEX(Protocol[Mark],MATCH(C7281,Protocol[Step],0))</f>
        <v>4U</v>
      </c>
      <c r="F7281" s="151" t="str">
        <f>INDEX(Variables[Variable],MATCH(Systematic[[#This Row],[VariableIndex]],Variables[Index],0))</f>
        <v>FCR (mt: ROX-corr.)</v>
      </c>
      <c r="G7281" s="134">
        <f>Systematic[[#This Row],[Sample]]*1000000+Systematic[[#This Row],[SubSample]]*10000+Systematic[[#This Row],[VariableIndex]]</f>
        <v>19030007</v>
      </c>
      <c r="H7281" s="134">
        <f>Systematic[[#This Row],[SampleVariableLabel]]+100*Systematic[[#This Row],[State]]</f>
        <v>19030307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19</v>
      </c>
      <c r="B7282" s="1">
        <f t="shared" si="343"/>
        <v>3</v>
      </c>
      <c r="C7282" s="1">
        <f>IF(Systematic[[#This Row],[VariableIndex]]&gt;1,C7281,IF(C7281+1=StepsPerSubsample,0,C7281+1))</f>
        <v>4</v>
      </c>
      <c r="D7282" s="1">
        <f t="shared" si="341"/>
        <v>1</v>
      </c>
      <c r="E7282" s="1" t="str">
        <f>INDEX(Protocol[Mark],MATCH(C7282,Protocol[Step],0))</f>
        <v>5Glc</v>
      </c>
      <c r="F7282" s="151" t="str">
        <f>INDEX(Variables[Variable],MATCH(Systematic[[#This Row],[VariableIndex]],Variables[Index],0))</f>
        <v>O2 concentration</v>
      </c>
      <c r="G7282" s="134">
        <f>Systematic[[#This Row],[Sample]]*1000000+Systematic[[#This Row],[SubSample]]*10000+Systematic[[#This Row],[VariableIndex]]</f>
        <v>19030001</v>
      </c>
      <c r="H7282" s="134">
        <f>Systematic[[#This Row],[SampleVariableLabel]]+100*Systematic[[#This Row],[State]]</f>
        <v>19030401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19</v>
      </c>
      <c r="B7283" s="1">
        <f t="shared" si="343"/>
        <v>3</v>
      </c>
      <c r="C7283" s="1">
        <f>IF(Systematic[[#This Row],[VariableIndex]]&gt;1,C7282,IF(C7282+1=StepsPerSubsample,0,C7282+1))</f>
        <v>4</v>
      </c>
      <c r="D7283" s="1">
        <f t="shared" si="341"/>
        <v>2</v>
      </c>
      <c r="E7283" s="1" t="str">
        <f>INDEX(Protocol[Mark],MATCH(C7283,Protocol[Step],0))</f>
        <v>5Glc</v>
      </c>
      <c r="F7283" s="151" t="str">
        <f>INDEX(Variables[Variable],MATCH(Systematic[[#This Row],[VariableIndex]],Variables[Index],0))</f>
        <v>O2 flux per volume</v>
      </c>
      <c r="G7283" s="134">
        <f>Systematic[[#This Row],[Sample]]*1000000+Systematic[[#This Row],[SubSample]]*10000+Systematic[[#This Row],[VariableIndex]]</f>
        <v>19030002</v>
      </c>
      <c r="H7283" s="134">
        <f>Systematic[[#This Row],[SampleVariableLabel]]+100*Systematic[[#This Row],[State]]</f>
        <v>19030402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19</v>
      </c>
      <c r="B7284" s="1">
        <f t="shared" si="343"/>
        <v>3</v>
      </c>
      <c r="C7284" s="1">
        <f>IF(Systematic[[#This Row],[VariableIndex]]&gt;1,C7283,IF(C7283+1=StepsPerSubsample,0,C7283+1))</f>
        <v>4</v>
      </c>
      <c r="D7284" s="1">
        <f t="shared" si="341"/>
        <v>3</v>
      </c>
      <c r="E7284" s="1" t="str">
        <f>INDEX(Protocol[Mark],MATCH(C7284,Protocol[Step],0))</f>
        <v>5Glc</v>
      </c>
      <c r="F7284" s="151" t="str">
        <f>INDEX(Variables[Variable],MATCH(Systematic[[#This Row],[VariableIndex]],Variables[Index],0))</f>
        <v>Specific flux</v>
      </c>
      <c r="G7284" s="134">
        <f>Systematic[[#This Row],[Sample]]*1000000+Systematic[[#This Row],[SubSample]]*10000+Systematic[[#This Row],[VariableIndex]]</f>
        <v>19030003</v>
      </c>
      <c r="H7284" s="134">
        <f>Systematic[[#This Row],[SampleVariableLabel]]+100*Systematic[[#This Row],[State]]</f>
        <v>19030403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19</v>
      </c>
      <c r="B7285" s="1">
        <f t="shared" si="343"/>
        <v>3</v>
      </c>
      <c r="C7285" s="1">
        <f>IF(Systematic[[#This Row],[VariableIndex]]&gt;1,C7284,IF(C7284+1=StepsPerSubsample,0,C7284+1))</f>
        <v>4</v>
      </c>
      <c r="D7285" s="1">
        <f t="shared" si="341"/>
        <v>4</v>
      </c>
      <c r="E7285" s="1" t="str">
        <f>INDEX(Protocol[Mark],MATCH(C7285,Protocol[Step],0))</f>
        <v>5Glc</v>
      </c>
      <c r="F7285" s="151" t="str">
        <f>INDEX(Variables[Variable],MATCH(Systematic[[#This Row],[VariableIndex]],Variables[Index],0))</f>
        <v>Flux control ratio</v>
      </c>
      <c r="G7285" s="134">
        <f>Systematic[[#This Row],[Sample]]*1000000+Systematic[[#This Row],[SubSample]]*10000+Systematic[[#This Row],[VariableIndex]]</f>
        <v>19030004</v>
      </c>
      <c r="H7285" s="134">
        <f>Systematic[[#This Row],[SampleVariableLabel]]+100*Systematic[[#This Row],[State]]</f>
        <v>19030404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19</v>
      </c>
      <c r="B7286" s="1">
        <f t="shared" si="343"/>
        <v>3</v>
      </c>
      <c r="C7286" s="1">
        <f>IF(Systematic[[#This Row],[VariableIndex]]&gt;1,C7285,IF(C7285+1=StepsPerSubsample,0,C7285+1))</f>
        <v>4</v>
      </c>
      <c r="D7286" s="1">
        <f t="shared" si="341"/>
        <v>5</v>
      </c>
      <c r="E7286" s="1" t="str">
        <f>INDEX(Protocol[Mark],MATCH(C7286,Protocol[Step],0))</f>
        <v>5Glc</v>
      </c>
      <c r="F7286" s="151" t="str">
        <f>INDEX(Variables[Variable],MATCH(Systematic[[#This Row],[VariableIndex]],Variables[Index],0))</f>
        <v>Specific flux (mt)</v>
      </c>
      <c r="G7286" s="134">
        <f>Systematic[[#This Row],[Sample]]*1000000+Systematic[[#This Row],[SubSample]]*10000+Systematic[[#This Row],[VariableIndex]]</f>
        <v>19030005</v>
      </c>
      <c r="H7286" s="134">
        <f>Systematic[[#This Row],[SampleVariableLabel]]+100*Systematic[[#This Row],[State]]</f>
        <v>19030405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19</v>
      </c>
      <c r="B7287" s="1">
        <f t="shared" si="343"/>
        <v>3</v>
      </c>
      <c r="C7287" s="1">
        <f>IF(Systematic[[#This Row],[VariableIndex]]&gt;1,C7286,IF(C7286+1=StepsPerSubsample,0,C7286+1))</f>
        <v>4</v>
      </c>
      <c r="D7287" s="1">
        <f t="shared" si="341"/>
        <v>6</v>
      </c>
      <c r="E7287" s="1" t="str">
        <f>INDEX(Protocol[Mark],MATCH(C7287,Protocol[Step],0))</f>
        <v>5Glc</v>
      </c>
      <c r="F7287" s="151" t="str">
        <f>INDEX(Variables[Variable],MATCH(Systematic[[#This Row],[VariableIndex]],Variables[Index],0))</f>
        <v>FCR (mt: ROX-corr.)</v>
      </c>
      <c r="G7287" s="134">
        <f>Systematic[[#This Row],[Sample]]*1000000+Systematic[[#This Row],[SubSample]]*10000+Systematic[[#This Row],[VariableIndex]]</f>
        <v>19030006</v>
      </c>
      <c r="H7287" s="134">
        <f>Systematic[[#This Row],[SampleVariableLabel]]+100*Systematic[[#This Row],[State]]</f>
        <v>19030406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19</v>
      </c>
      <c r="B7288" s="1">
        <f t="shared" si="343"/>
        <v>3</v>
      </c>
      <c r="C7288" s="1">
        <f>IF(Systematic[[#This Row],[VariableIndex]]&gt;1,C7287,IF(C7287+1=StepsPerSubsample,0,C7287+1))</f>
        <v>4</v>
      </c>
      <c r="D7288" s="1">
        <f t="shared" si="341"/>
        <v>7</v>
      </c>
      <c r="E7288" s="1" t="str">
        <f>INDEX(Protocol[Mark],MATCH(C7288,Protocol[Step],0))</f>
        <v>5Glc</v>
      </c>
      <c r="F7288" s="151" t="str">
        <f>INDEX(Variables[Variable],MATCH(Systematic[[#This Row],[VariableIndex]],Variables[Index],0))</f>
        <v>FCR (mt: ROX-corr.)</v>
      </c>
      <c r="G7288" s="134">
        <f>Systematic[[#This Row],[Sample]]*1000000+Systematic[[#This Row],[SubSample]]*10000+Systematic[[#This Row],[VariableIndex]]</f>
        <v>19030007</v>
      </c>
      <c r="H7288" s="134">
        <f>Systematic[[#This Row],[SampleVariableLabel]]+100*Systematic[[#This Row],[State]]</f>
        <v>19030407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19</v>
      </c>
      <c r="B7289" s="1">
        <f t="shared" si="343"/>
        <v>3</v>
      </c>
      <c r="C7289" s="1">
        <f>IF(Systematic[[#This Row],[VariableIndex]]&gt;1,C7288,IF(C7288+1=StepsPerSubsample,0,C7288+1))</f>
        <v>5</v>
      </c>
      <c r="D7289" s="1">
        <f t="shared" si="341"/>
        <v>1</v>
      </c>
      <c r="E7289" s="1" t="str">
        <f>INDEX(Protocol[Mark],MATCH(C7289,Protocol[Step],0))</f>
        <v>6M2</v>
      </c>
      <c r="F7289" s="151" t="str">
        <f>INDEX(Variables[Variable],MATCH(Systematic[[#This Row],[VariableIndex]],Variables[Index],0))</f>
        <v>O2 concentration</v>
      </c>
      <c r="G7289" s="134">
        <f>Systematic[[#This Row],[Sample]]*1000000+Systematic[[#This Row],[SubSample]]*10000+Systematic[[#This Row],[VariableIndex]]</f>
        <v>19030001</v>
      </c>
      <c r="H7289" s="134">
        <f>Systematic[[#This Row],[SampleVariableLabel]]+100*Systematic[[#This Row],[State]]</f>
        <v>19030501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19</v>
      </c>
      <c r="B7290" s="1">
        <f t="shared" si="343"/>
        <v>3</v>
      </c>
      <c r="C7290" s="1">
        <f>IF(Systematic[[#This Row],[VariableIndex]]&gt;1,C7289,IF(C7289+1=StepsPerSubsample,0,C7289+1))</f>
        <v>5</v>
      </c>
      <c r="D7290" s="1">
        <f t="shared" si="341"/>
        <v>2</v>
      </c>
      <c r="E7290" s="1" t="str">
        <f>INDEX(Protocol[Mark],MATCH(C7290,Protocol[Step],0))</f>
        <v>6M2</v>
      </c>
      <c r="F7290" s="151" t="str">
        <f>INDEX(Variables[Variable],MATCH(Systematic[[#This Row],[VariableIndex]],Variables[Index],0))</f>
        <v>O2 flux per volume</v>
      </c>
      <c r="G7290" s="134">
        <f>Systematic[[#This Row],[Sample]]*1000000+Systematic[[#This Row],[SubSample]]*10000+Systematic[[#This Row],[VariableIndex]]</f>
        <v>19030002</v>
      </c>
      <c r="H7290" s="134">
        <f>Systematic[[#This Row],[SampleVariableLabel]]+100*Systematic[[#This Row],[State]]</f>
        <v>19030502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19</v>
      </c>
      <c r="B7291" s="1">
        <f t="shared" si="343"/>
        <v>3</v>
      </c>
      <c r="C7291" s="1">
        <f>IF(Systematic[[#This Row],[VariableIndex]]&gt;1,C7290,IF(C7290+1=StepsPerSubsample,0,C7290+1))</f>
        <v>5</v>
      </c>
      <c r="D7291" s="1">
        <f t="shared" si="341"/>
        <v>3</v>
      </c>
      <c r="E7291" s="1" t="str">
        <f>INDEX(Protocol[Mark],MATCH(C7291,Protocol[Step],0))</f>
        <v>6M2</v>
      </c>
      <c r="F7291" s="151" t="str">
        <f>INDEX(Variables[Variable],MATCH(Systematic[[#This Row],[VariableIndex]],Variables[Index],0))</f>
        <v>Specific flux</v>
      </c>
      <c r="G7291" s="134">
        <f>Systematic[[#This Row],[Sample]]*1000000+Systematic[[#This Row],[SubSample]]*10000+Systematic[[#This Row],[VariableIndex]]</f>
        <v>19030003</v>
      </c>
      <c r="H7291" s="134">
        <f>Systematic[[#This Row],[SampleVariableLabel]]+100*Systematic[[#This Row],[State]]</f>
        <v>19030503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19</v>
      </c>
      <c r="B7292" s="1">
        <f t="shared" si="343"/>
        <v>3</v>
      </c>
      <c r="C7292" s="1">
        <f>IF(Systematic[[#This Row],[VariableIndex]]&gt;1,C7291,IF(C7291+1=StepsPerSubsample,0,C7291+1))</f>
        <v>5</v>
      </c>
      <c r="D7292" s="1">
        <f t="shared" si="341"/>
        <v>4</v>
      </c>
      <c r="E7292" s="1" t="str">
        <f>INDEX(Protocol[Mark],MATCH(C7292,Protocol[Step],0))</f>
        <v>6M2</v>
      </c>
      <c r="F7292" s="151" t="str">
        <f>INDEX(Variables[Variable],MATCH(Systematic[[#This Row],[VariableIndex]],Variables[Index],0))</f>
        <v>Flux control ratio</v>
      </c>
      <c r="G7292" s="134">
        <f>Systematic[[#This Row],[Sample]]*1000000+Systematic[[#This Row],[SubSample]]*10000+Systematic[[#This Row],[VariableIndex]]</f>
        <v>19030004</v>
      </c>
      <c r="H7292" s="134">
        <f>Systematic[[#This Row],[SampleVariableLabel]]+100*Systematic[[#This Row],[State]]</f>
        <v>19030504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19</v>
      </c>
      <c r="B7293" s="1">
        <f t="shared" si="343"/>
        <v>3</v>
      </c>
      <c r="C7293" s="1">
        <f>IF(Systematic[[#This Row],[VariableIndex]]&gt;1,C7292,IF(C7292+1=StepsPerSubsample,0,C7292+1))</f>
        <v>5</v>
      </c>
      <c r="D7293" s="1">
        <f t="shared" si="341"/>
        <v>5</v>
      </c>
      <c r="E7293" s="1" t="str">
        <f>INDEX(Protocol[Mark],MATCH(C7293,Protocol[Step],0))</f>
        <v>6M2</v>
      </c>
      <c r="F7293" s="151" t="str">
        <f>INDEX(Variables[Variable],MATCH(Systematic[[#This Row],[VariableIndex]],Variables[Index],0))</f>
        <v>Specific flux (mt)</v>
      </c>
      <c r="G7293" s="134">
        <f>Systematic[[#This Row],[Sample]]*1000000+Systematic[[#This Row],[SubSample]]*10000+Systematic[[#This Row],[VariableIndex]]</f>
        <v>19030005</v>
      </c>
      <c r="H7293" s="134">
        <f>Systematic[[#This Row],[SampleVariableLabel]]+100*Systematic[[#This Row],[State]]</f>
        <v>19030505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19</v>
      </c>
      <c r="B7294" s="1">
        <f t="shared" si="343"/>
        <v>3</v>
      </c>
      <c r="C7294" s="1">
        <f>IF(Systematic[[#This Row],[VariableIndex]]&gt;1,C7293,IF(C7293+1=StepsPerSubsample,0,C7293+1))</f>
        <v>5</v>
      </c>
      <c r="D7294" s="1">
        <f t="shared" si="341"/>
        <v>6</v>
      </c>
      <c r="E7294" s="1" t="str">
        <f>INDEX(Protocol[Mark],MATCH(C7294,Protocol[Step],0))</f>
        <v>6M2</v>
      </c>
      <c r="F7294" s="151" t="str">
        <f>INDEX(Variables[Variable],MATCH(Systematic[[#This Row],[VariableIndex]],Variables[Index],0))</f>
        <v>FCR (mt: ROX-corr.)</v>
      </c>
      <c r="G7294" s="134">
        <f>Systematic[[#This Row],[Sample]]*1000000+Systematic[[#This Row],[SubSample]]*10000+Systematic[[#This Row],[VariableIndex]]</f>
        <v>19030006</v>
      </c>
      <c r="H7294" s="134">
        <f>Systematic[[#This Row],[SampleVariableLabel]]+100*Systematic[[#This Row],[State]]</f>
        <v>19030506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19</v>
      </c>
      <c r="B7295" s="1">
        <f t="shared" si="343"/>
        <v>3</v>
      </c>
      <c r="C7295" s="1">
        <f>IF(Systematic[[#This Row],[VariableIndex]]&gt;1,C7294,IF(C7294+1=StepsPerSubsample,0,C7294+1))</f>
        <v>5</v>
      </c>
      <c r="D7295" s="1">
        <f t="shared" si="341"/>
        <v>7</v>
      </c>
      <c r="E7295" s="1" t="str">
        <f>INDEX(Protocol[Mark],MATCH(C7295,Protocol[Step],0))</f>
        <v>6M2</v>
      </c>
      <c r="F7295" s="151" t="str">
        <f>INDEX(Variables[Variable],MATCH(Systematic[[#This Row],[VariableIndex]],Variables[Index],0))</f>
        <v>FCR (mt: ROX-corr.)</v>
      </c>
      <c r="G7295" s="134">
        <f>Systematic[[#This Row],[Sample]]*1000000+Systematic[[#This Row],[SubSample]]*10000+Systematic[[#This Row],[VariableIndex]]</f>
        <v>19030007</v>
      </c>
      <c r="H7295" s="134">
        <f>Systematic[[#This Row],[SampleVariableLabel]]+100*Systematic[[#This Row],[State]]</f>
        <v>19030507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19</v>
      </c>
      <c r="B7296" s="1">
        <f t="shared" si="343"/>
        <v>3</v>
      </c>
      <c r="C7296" s="1">
        <f>IF(Systematic[[#This Row],[VariableIndex]]&gt;1,C7295,IF(C7295+1=StepsPerSubsample,0,C7295+1))</f>
        <v>6</v>
      </c>
      <c r="D7296" s="1">
        <f t="shared" si="341"/>
        <v>1</v>
      </c>
      <c r="E7296" s="1" t="str">
        <f>INDEX(Protocol[Mark],MATCH(C7296,Protocol[Step],0))</f>
        <v>7Rot</v>
      </c>
      <c r="F7296" s="151" t="str">
        <f>INDEX(Variables[Variable],MATCH(Systematic[[#This Row],[VariableIndex]],Variables[Index],0))</f>
        <v>O2 concentration</v>
      </c>
      <c r="G7296" s="134">
        <f>Systematic[[#This Row],[Sample]]*1000000+Systematic[[#This Row],[SubSample]]*10000+Systematic[[#This Row],[VariableIndex]]</f>
        <v>19030001</v>
      </c>
      <c r="H7296" s="134">
        <f>Systematic[[#This Row],[SampleVariableLabel]]+100*Systematic[[#This Row],[State]]</f>
        <v>19030601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19</v>
      </c>
      <c r="B7297" s="1">
        <f t="shared" si="343"/>
        <v>3</v>
      </c>
      <c r="C7297" s="1">
        <f>IF(Systematic[[#This Row],[VariableIndex]]&gt;1,C7296,IF(C7296+1=StepsPerSubsample,0,C7296+1))</f>
        <v>6</v>
      </c>
      <c r="D7297" s="1">
        <f t="shared" si="341"/>
        <v>2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O2 flux per volume</v>
      </c>
      <c r="G7297" s="134">
        <f>Systematic[[#This Row],[Sample]]*1000000+Systematic[[#This Row],[SubSample]]*10000+Systematic[[#This Row],[VariableIndex]]</f>
        <v>19030002</v>
      </c>
      <c r="H7297" s="134">
        <f>Systematic[[#This Row],[SampleVariableLabel]]+100*Systematic[[#This Row],[State]]</f>
        <v>19030602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19</v>
      </c>
      <c r="B7298" s="1">
        <f t="shared" si="343"/>
        <v>3</v>
      </c>
      <c r="C7298" s="1">
        <f>IF(Systematic[[#This Row],[VariableIndex]]&gt;1,C7297,IF(C7297+1=StepsPerSubsample,0,C7297+1))</f>
        <v>6</v>
      </c>
      <c r="D7298" s="1">
        <f t="shared" si="341"/>
        <v>3</v>
      </c>
      <c r="E7298" s="1" t="str">
        <f>INDEX(Protocol[Mark],MATCH(C7298,Protocol[Step],0))</f>
        <v>7Rot</v>
      </c>
      <c r="F7298" s="151" t="str">
        <f>INDEX(Variables[Variable],MATCH(Systematic[[#This Row],[VariableIndex]],Variables[Index],0))</f>
        <v>Specific flux</v>
      </c>
      <c r="G7298" s="134">
        <f>Systematic[[#This Row],[Sample]]*1000000+Systematic[[#This Row],[SubSample]]*10000+Systematic[[#This Row],[VariableIndex]]</f>
        <v>19030003</v>
      </c>
      <c r="H7298" s="134">
        <f>Systematic[[#This Row],[SampleVariableLabel]]+100*Systematic[[#This Row],[State]]</f>
        <v>19030603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19</v>
      </c>
      <c r="B7299" s="1">
        <f t="shared" si="343"/>
        <v>3</v>
      </c>
      <c r="C7299" s="1">
        <f>IF(Systematic[[#This Row],[VariableIndex]]&gt;1,C7298,IF(C7298+1=StepsPerSubsample,0,C7298+1))</f>
        <v>6</v>
      </c>
      <c r="D7299" s="1">
        <f t="shared" ref="D7299:D7362" si="344">IF(D7298=nVariables,1,D7298+1)</f>
        <v>4</v>
      </c>
      <c r="E7299" s="1" t="str">
        <f>INDEX(Protocol[Mark],MATCH(C7299,Protocol[Step],0))</f>
        <v>7Rot</v>
      </c>
      <c r="F7299" s="151" t="str">
        <f>INDEX(Variables[Variable],MATCH(Systematic[[#This Row],[VariableIndex]],Variables[Index],0))</f>
        <v>Flux control ratio</v>
      </c>
      <c r="G7299" s="134">
        <f>Systematic[[#This Row],[Sample]]*1000000+Systematic[[#This Row],[SubSample]]*10000+Systematic[[#This Row],[VariableIndex]]</f>
        <v>19030004</v>
      </c>
      <c r="H7299" s="134">
        <f>Systematic[[#This Row],[SampleVariableLabel]]+100*Systematic[[#This Row],[State]]</f>
        <v>19030604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19</v>
      </c>
      <c r="B7300" s="1">
        <f t="shared" si="343"/>
        <v>3</v>
      </c>
      <c r="C7300" s="1">
        <f>IF(Systematic[[#This Row],[VariableIndex]]&gt;1,C7299,IF(C7299+1=StepsPerSubsample,0,C7299+1))</f>
        <v>6</v>
      </c>
      <c r="D7300" s="1">
        <f t="shared" si="344"/>
        <v>5</v>
      </c>
      <c r="E7300" s="1" t="str">
        <f>INDEX(Protocol[Mark],MATCH(C7300,Protocol[Step],0))</f>
        <v>7Rot</v>
      </c>
      <c r="F7300" s="151" t="str">
        <f>INDEX(Variables[Variable],MATCH(Systematic[[#This Row],[VariableIndex]],Variables[Index],0))</f>
        <v>Specific flux (mt)</v>
      </c>
      <c r="G7300" s="134">
        <f>Systematic[[#This Row],[Sample]]*1000000+Systematic[[#This Row],[SubSample]]*10000+Systematic[[#This Row],[VariableIndex]]</f>
        <v>19030005</v>
      </c>
      <c r="H7300" s="134">
        <f>Systematic[[#This Row],[SampleVariableLabel]]+100*Systematic[[#This Row],[State]]</f>
        <v>19030605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19</v>
      </c>
      <c r="B7301" s="1">
        <f t="shared" si="343"/>
        <v>3</v>
      </c>
      <c r="C7301" s="1">
        <f>IF(Systematic[[#This Row],[VariableIndex]]&gt;1,C7300,IF(C7300+1=StepsPerSubsample,0,C7300+1))</f>
        <v>6</v>
      </c>
      <c r="D7301" s="1">
        <f t="shared" si="344"/>
        <v>6</v>
      </c>
      <c r="E7301" s="1" t="str">
        <f>INDEX(Protocol[Mark],MATCH(C7301,Protocol[Step],0))</f>
        <v>7Rot</v>
      </c>
      <c r="F7301" s="151" t="str">
        <f>INDEX(Variables[Variable],MATCH(Systematic[[#This Row],[VariableIndex]],Variables[Index],0))</f>
        <v>FCR (mt: ROX-corr.)</v>
      </c>
      <c r="G7301" s="134">
        <f>Systematic[[#This Row],[Sample]]*1000000+Systematic[[#This Row],[SubSample]]*10000+Systematic[[#This Row],[VariableIndex]]</f>
        <v>19030006</v>
      </c>
      <c r="H7301" s="134">
        <f>Systematic[[#This Row],[SampleVariableLabel]]+100*Systematic[[#This Row],[State]]</f>
        <v>19030606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19</v>
      </c>
      <c r="B7302" s="1">
        <f t="shared" si="343"/>
        <v>3</v>
      </c>
      <c r="C7302" s="1">
        <f>IF(Systematic[[#This Row],[VariableIndex]]&gt;1,C7301,IF(C7301+1=StepsPerSubsample,0,C7301+1))</f>
        <v>6</v>
      </c>
      <c r="D7302" s="1">
        <f t="shared" si="344"/>
        <v>7</v>
      </c>
      <c r="E7302" s="1" t="str">
        <f>INDEX(Protocol[Mark],MATCH(C7302,Protocol[Step],0))</f>
        <v>7Rot</v>
      </c>
      <c r="F7302" s="151" t="str">
        <f>INDEX(Variables[Variable],MATCH(Systematic[[#This Row],[VariableIndex]],Variables[Index],0))</f>
        <v>FCR (mt: ROX-corr.)</v>
      </c>
      <c r="G7302" s="134">
        <f>Systematic[[#This Row],[Sample]]*1000000+Systematic[[#This Row],[SubSample]]*10000+Systematic[[#This Row],[VariableIndex]]</f>
        <v>19030007</v>
      </c>
      <c r="H7302" s="134">
        <f>Systematic[[#This Row],[SampleVariableLabel]]+100*Systematic[[#This Row],[State]]</f>
        <v>19030607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19</v>
      </c>
      <c r="B7303" s="1">
        <f t="shared" si="343"/>
        <v>3</v>
      </c>
      <c r="C7303" s="1">
        <f>IF(Systematic[[#This Row],[VariableIndex]]&gt;1,C7302,IF(C7302+1=StepsPerSubsample,0,C7302+1))</f>
        <v>7</v>
      </c>
      <c r="D7303" s="1">
        <f t="shared" si="344"/>
        <v>1</v>
      </c>
      <c r="E7303" s="1" t="str">
        <f>INDEX(Protocol[Mark],MATCH(C7303,Protocol[Step],0))</f>
        <v>8S</v>
      </c>
      <c r="F7303" s="151" t="str">
        <f>INDEX(Variables[Variable],MATCH(Systematic[[#This Row],[VariableIndex]],Variables[Index],0))</f>
        <v>O2 concentration</v>
      </c>
      <c r="G7303" s="134">
        <f>Systematic[[#This Row],[Sample]]*1000000+Systematic[[#This Row],[SubSample]]*10000+Systematic[[#This Row],[VariableIndex]]</f>
        <v>19030001</v>
      </c>
      <c r="H7303" s="134">
        <f>Systematic[[#This Row],[SampleVariableLabel]]+100*Systematic[[#This Row],[State]]</f>
        <v>19030701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19</v>
      </c>
      <c r="B7304" s="1">
        <f t="shared" si="343"/>
        <v>3</v>
      </c>
      <c r="C7304" s="1">
        <f>IF(Systematic[[#This Row],[VariableIndex]]&gt;1,C7303,IF(C7303+1=StepsPerSubsample,0,C7303+1))</f>
        <v>7</v>
      </c>
      <c r="D7304" s="1">
        <f t="shared" si="344"/>
        <v>2</v>
      </c>
      <c r="E7304" s="1" t="str">
        <f>INDEX(Protocol[Mark],MATCH(C7304,Protocol[Step],0))</f>
        <v>8S</v>
      </c>
      <c r="F7304" s="151" t="str">
        <f>INDEX(Variables[Variable],MATCH(Systematic[[#This Row],[VariableIndex]],Variables[Index],0))</f>
        <v>O2 flux per volume</v>
      </c>
      <c r="G7304" s="134">
        <f>Systematic[[#This Row],[Sample]]*1000000+Systematic[[#This Row],[SubSample]]*10000+Systematic[[#This Row],[VariableIndex]]</f>
        <v>19030002</v>
      </c>
      <c r="H7304" s="134">
        <f>Systematic[[#This Row],[SampleVariableLabel]]+100*Systematic[[#This Row],[State]]</f>
        <v>19030702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19</v>
      </c>
      <c r="B7305" s="1">
        <f t="shared" si="343"/>
        <v>3</v>
      </c>
      <c r="C7305" s="1">
        <f>IF(Systematic[[#This Row],[VariableIndex]]&gt;1,C7304,IF(C7304+1=StepsPerSubsample,0,C7304+1))</f>
        <v>7</v>
      </c>
      <c r="D7305" s="1">
        <f t="shared" si="344"/>
        <v>3</v>
      </c>
      <c r="E7305" s="1" t="str">
        <f>INDEX(Protocol[Mark],MATCH(C7305,Protocol[Step],0))</f>
        <v>8S</v>
      </c>
      <c r="F7305" s="151" t="str">
        <f>INDEX(Variables[Variable],MATCH(Systematic[[#This Row],[VariableIndex]],Variables[Index],0))</f>
        <v>Specific flux</v>
      </c>
      <c r="G7305" s="134">
        <f>Systematic[[#This Row],[Sample]]*1000000+Systematic[[#This Row],[SubSample]]*10000+Systematic[[#This Row],[VariableIndex]]</f>
        <v>19030003</v>
      </c>
      <c r="H7305" s="134">
        <f>Systematic[[#This Row],[SampleVariableLabel]]+100*Systematic[[#This Row],[State]]</f>
        <v>19030703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19</v>
      </c>
      <c r="B7306" s="1">
        <f t="shared" si="343"/>
        <v>3</v>
      </c>
      <c r="C7306" s="1">
        <f>IF(Systematic[[#This Row],[VariableIndex]]&gt;1,C7305,IF(C7305+1=StepsPerSubsample,0,C7305+1))</f>
        <v>7</v>
      </c>
      <c r="D7306" s="1">
        <f t="shared" si="344"/>
        <v>4</v>
      </c>
      <c r="E7306" s="1" t="str">
        <f>INDEX(Protocol[Mark],MATCH(C7306,Protocol[Step],0))</f>
        <v>8S</v>
      </c>
      <c r="F7306" s="151" t="str">
        <f>INDEX(Variables[Variable],MATCH(Systematic[[#This Row],[VariableIndex]],Variables[Index],0))</f>
        <v>Flux control ratio</v>
      </c>
      <c r="G7306" s="134">
        <f>Systematic[[#This Row],[Sample]]*1000000+Systematic[[#This Row],[SubSample]]*10000+Systematic[[#This Row],[VariableIndex]]</f>
        <v>19030004</v>
      </c>
      <c r="H7306" s="134">
        <f>Systematic[[#This Row],[SampleVariableLabel]]+100*Systematic[[#This Row],[State]]</f>
        <v>19030704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19</v>
      </c>
      <c r="B7307" s="1">
        <f t="shared" si="343"/>
        <v>3</v>
      </c>
      <c r="C7307" s="1">
        <f>IF(Systematic[[#This Row],[VariableIndex]]&gt;1,C7306,IF(C7306+1=StepsPerSubsample,0,C7306+1))</f>
        <v>7</v>
      </c>
      <c r="D7307" s="1">
        <f t="shared" si="344"/>
        <v>5</v>
      </c>
      <c r="E7307" s="1" t="str">
        <f>INDEX(Protocol[Mark],MATCH(C7307,Protocol[Step],0))</f>
        <v>8S</v>
      </c>
      <c r="F7307" s="151" t="str">
        <f>INDEX(Variables[Variable],MATCH(Systematic[[#This Row],[VariableIndex]],Variables[Index],0))</f>
        <v>Specific flux (mt)</v>
      </c>
      <c r="G7307" s="134">
        <f>Systematic[[#This Row],[Sample]]*1000000+Systematic[[#This Row],[SubSample]]*10000+Systematic[[#This Row],[VariableIndex]]</f>
        <v>19030005</v>
      </c>
      <c r="H7307" s="134">
        <f>Systematic[[#This Row],[SampleVariableLabel]]+100*Systematic[[#This Row],[State]]</f>
        <v>19030705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19</v>
      </c>
      <c r="B7308" s="1">
        <f t="shared" si="343"/>
        <v>3</v>
      </c>
      <c r="C7308" s="1">
        <f>IF(Systematic[[#This Row],[VariableIndex]]&gt;1,C7307,IF(C7307+1=StepsPerSubsample,0,C7307+1))</f>
        <v>7</v>
      </c>
      <c r="D7308" s="1">
        <f t="shared" si="344"/>
        <v>6</v>
      </c>
      <c r="E7308" s="1" t="str">
        <f>INDEX(Protocol[Mark],MATCH(C7308,Protocol[Step],0))</f>
        <v>8S</v>
      </c>
      <c r="F7308" s="151" t="str">
        <f>INDEX(Variables[Variable],MATCH(Systematic[[#This Row],[VariableIndex]],Variables[Index],0))</f>
        <v>FCR (mt: ROX-corr.)</v>
      </c>
      <c r="G7308" s="134">
        <f>Systematic[[#This Row],[Sample]]*1000000+Systematic[[#This Row],[SubSample]]*10000+Systematic[[#This Row],[VariableIndex]]</f>
        <v>19030006</v>
      </c>
      <c r="H7308" s="134">
        <f>Systematic[[#This Row],[SampleVariableLabel]]+100*Systematic[[#This Row],[State]]</f>
        <v>19030706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19</v>
      </c>
      <c r="B7309" s="1">
        <f t="shared" si="343"/>
        <v>3</v>
      </c>
      <c r="C7309" s="1">
        <f>IF(Systematic[[#This Row],[VariableIndex]]&gt;1,C7308,IF(C7308+1=StepsPerSubsample,0,C7308+1))</f>
        <v>7</v>
      </c>
      <c r="D7309" s="1">
        <f t="shared" si="344"/>
        <v>7</v>
      </c>
      <c r="E7309" s="1" t="str">
        <f>INDEX(Protocol[Mark],MATCH(C7309,Protocol[Step],0))</f>
        <v>8S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19030007</v>
      </c>
      <c r="H7309" s="134">
        <f>Systematic[[#This Row],[SampleVariableLabel]]+100*Systematic[[#This Row],[State]]</f>
        <v>19030707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19</v>
      </c>
      <c r="B7310" s="1">
        <f t="shared" si="343"/>
        <v>3</v>
      </c>
      <c r="C7310" s="1">
        <f>IF(Systematic[[#This Row],[VariableIndex]]&gt;1,C7309,IF(C7309+1=StepsPerSubsample,0,C7309+1))</f>
        <v>8</v>
      </c>
      <c r="D7310" s="1">
        <f t="shared" si="344"/>
        <v>1</v>
      </c>
      <c r="E7310" s="1" t="str">
        <f>INDEX(Protocol[Mark],MATCH(C7310,Protocol[Step],0))</f>
        <v>9Dig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19030001</v>
      </c>
      <c r="H7310" s="134">
        <f>Systematic[[#This Row],[SampleVariableLabel]]+100*Systematic[[#This Row],[State]]</f>
        <v>19030801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19</v>
      </c>
      <c r="B7311" s="1">
        <f t="shared" si="343"/>
        <v>3</v>
      </c>
      <c r="C7311" s="1">
        <f>IF(Systematic[[#This Row],[VariableIndex]]&gt;1,C7310,IF(C7310+1=StepsPerSubsample,0,C7310+1))</f>
        <v>8</v>
      </c>
      <c r="D7311" s="1">
        <f t="shared" si="344"/>
        <v>2</v>
      </c>
      <c r="E7311" s="1" t="str">
        <f>INDEX(Protocol[Mark],MATCH(C7311,Protocol[Step],0))</f>
        <v>9Dig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19030002</v>
      </c>
      <c r="H7311" s="134">
        <f>Systematic[[#This Row],[SampleVariableLabel]]+100*Systematic[[#This Row],[State]]</f>
        <v>19030802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19</v>
      </c>
      <c r="B7312" s="1">
        <f t="shared" si="343"/>
        <v>3</v>
      </c>
      <c r="C7312" s="1">
        <f>IF(Systematic[[#This Row],[VariableIndex]]&gt;1,C7311,IF(C7311+1=StepsPerSubsample,0,C7311+1))</f>
        <v>8</v>
      </c>
      <c r="D7312" s="1">
        <f t="shared" si="344"/>
        <v>3</v>
      </c>
      <c r="E7312" s="1" t="str">
        <f>INDEX(Protocol[Mark],MATCH(C7312,Protocol[Step],0))</f>
        <v>9Dig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19030003</v>
      </c>
      <c r="H7312" s="134">
        <f>Systematic[[#This Row],[SampleVariableLabel]]+100*Systematic[[#This Row],[State]]</f>
        <v>19030803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19</v>
      </c>
      <c r="B7313" s="1">
        <f t="shared" si="343"/>
        <v>3</v>
      </c>
      <c r="C7313" s="1">
        <f>IF(Systematic[[#This Row],[VariableIndex]]&gt;1,C7312,IF(C7312+1=StepsPerSubsample,0,C7312+1))</f>
        <v>8</v>
      </c>
      <c r="D7313" s="1">
        <f t="shared" si="344"/>
        <v>4</v>
      </c>
      <c r="E7313" s="1" t="str">
        <f>INDEX(Protocol[Mark],MATCH(C7313,Protocol[Step],0))</f>
        <v>9Dig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19030004</v>
      </c>
      <c r="H7313" s="134">
        <f>Systematic[[#This Row],[SampleVariableLabel]]+100*Systematic[[#This Row],[State]]</f>
        <v>19030804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19</v>
      </c>
      <c r="B7314" s="1">
        <f t="shared" si="343"/>
        <v>3</v>
      </c>
      <c r="C7314" s="1">
        <f>IF(Systematic[[#This Row],[VariableIndex]]&gt;1,C7313,IF(C7313+1=StepsPerSubsample,0,C7313+1))</f>
        <v>8</v>
      </c>
      <c r="D7314" s="1">
        <f t="shared" si="344"/>
        <v>5</v>
      </c>
      <c r="E7314" s="1" t="str">
        <f>INDEX(Protocol[Mark],MATCH(C7314,Protocol[Step],0))</f>
        <v>9Dig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19030005</v>
      </c>
      <c r="H7314" s="134">
        <f>Systematic[[#This Row],[SampleVariableLabel]]+100*Systematic[[#This Row],[State]]</f>
        <v>19030805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19</v>
      </c>
      <c r="B7315" s="1">
        <f t="shared" si="343"/>
        <v>3</v>
      </c>
      <c r="C7315" s="1">
        <f>IF(Systematic[[#This Row],[VariableIndex]]&gt;1,C7314,IF(C7314+1=StepsPerSubsample,0,C7314+1))</f>
        <v>8</v>
      </c>
      <c r="D7315" s="1">
        <f t="shared" si="344"/>
        <v>6</v>
      </c>
      <c r="E7315" s="1" t="str">
        <f>INDEX(Protocol[Mark],MATCH(C7315,Protocol[Step],0))</f>
        <v>9Dig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19030006</v>
      </c>
      <c r="H7315" s="134">
        <f>Systematic[[#This Row],[SampleVariableLabel]]+100*Systematic[[#This Row],[State]]</f>
        <v>19030806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19</v>
      </c>
      <c r="B7316" s="1">
        <f t="shared" si="343"/>
        <v>3</v>
      </c>
      <c r="C7316" s="1">
        <f>IF(Systematic[[#This Row],[VariableIndex]]&gt;1,C7315,IF(C7315+1=StepsPerSubsample,0,C7315+1))</f>
        <v>8</v>
      </c>
      <c r="D7316" s="1">
        <f t="shared" si="344"/>
        <v>7</v>
      </c>
      <c r="E7316" s="1" t="str">
        <f>INDEX(Protocol[Mark],MATCH(C7316,Protocol[Step],0))</f>
        <v>9Dig</v>
      </c>
      <c r="F7316" s="151" t="str">
        <f>INDEX(Variables[Variable],MATCH(Systematic[[#This Row],[VariableIndex]],Variables[Index],0))</f>
        <v>FCR (mt: ROX-corr.)</v>
      </c>
      <c r="G7316" s="134">
        <f>Systematic[[#This Row],[Sample]]*1000000+Systematic[[#This Row],[SubSample]]*10000+Systematic[[#This Row],[VariableIndex]]</f>
        <v>19030007</v>
      </c>
      <c r="H7316" s="134">
        <f>Systematic[[#This Row],[SampleVariableLabel]]+100*Systematic[[#This Row],[State]]</f>
        <v>19030807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19</v>
      </c>
      <c r="B7317" s="1">
        <f t="shared" si="343"/>
        <v>3</v>
      </c>
      <c r="C7317" s="1">
        <f>IF(Systematic[[#This Row],[VariableIndex]]&gt;1,C7316,IF(C7316+1=StepsPerSubsample,0,C7316+1))</f>
        <v>9</v>
      </c>
      <c r="D7317" s="1">
        <f t="shared" si="344"/>
        <v>1</v>
      </c>
      <c r="E7317" s="1" t="str">
        <f>INDEX(Protocol[Mark],MATCH(C7317,Protocol[Step],0))</f>
        <v>9U</v>
      </c>
      <c r="F7317" s="151" t="str">
        <f>INDEX(Variables[Variable],MATCH(Systematic[[#This Row],[VariableIndex]],Variables[Index],0))</f>
        <v>O2 concentration</v>
      </c>
      <c r="G7317" s="134">
        <f>Systematic[[#This Row],[Sample]]*1000000+Systematic[[#This Row],[SubSample]]*10000+Systematic[[#This Row],[VariableIndex]]</f>
        <v>19030001</v>
      </c>
      <c r="H7317" s="134">
        <f>Systematic[[#This Row],[SampleVariableLabel]]+100*Systematic[[#This Row],[State]]</f>
        <v>19030901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19</v>
      </c>
      <c r="B7318" s="1">
        <f t="shared" si="343"/>
        <v>3</v>
      </c>
      <c r="C7318" s="1">
        <f>IF(Systematic[[#This Row],[VariableIndex]]&gt;1,C7317,IF(C7317+1=StepsPerSubsample,0,C7317+1))</f>
        <v>9</v>
      </c>
      <c r="D7318" s="1">
        <f t="shared" si="344"/>
        <v>2</v>
      </c>
      <c r="E7318" s="1" t="str">
        <f>INDEX(Protocol[Mark],MATCH(C7318,Protocol[Step],0))</f>
        <v>9U</v>
      </c>
      <c r="F7318" s="151" t="str">
        <f>INDEX(Variables[Variable],MATCH(Systematic[[#This Row],[VariableIndex]],Variables[Index],0))</f>
        <v>O2 flux per volume</v>
      </c>
      <c r="G7318" s="134">
        <f>Systematic[[#This Row],[Sample]]*1000000+Systematic[[#This Row],[SubSample]]*10000+Systematic[[#This Row],[VariableIndex]]</f>
        <v>19030002</v>
      </c>
      <c r="H7318" s="134">
        <f>Systematic[[#This Row],[SampleVariableLabel]]+100*Systematic[[#This Row],[State]]</f>
        <v>19030902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19</v>
      </c>
      <c r="B7319" s="1">
        <f t="shared" si="343"/>
        <v>3</v>
      </c>
      <c r="C7319" s="1">
        <f>IF(Systematic[[#This Row],[VariableIndex]]&gt;1,C7318,IF(C7318+1=StepsPerSubsample,0,C7318+1))</f>
        <v>9</v>
      </c>
      <c r="D7319" s="1">
        <f t="shared" si="344"/>
        <v>3</v>
      </c>
      <c r="E7319" s="1" t="str">
        <f>INDEX(Protocol[Mark],MATCH(C7319,Protocol[Step],0))</f>
        <v>9U</v>
      </c>
      <c r="F7319" s="151" t="str">
        <f>INDEX(Variables[Variable],MATCH(Systematic[[#This Row],[VariableIndex]],Variables[Index],0))</f>
        <v>Specific flux</v>
      </c>
      <c r="G7319" s="134">
        <f>Systematic[[#This Row],[Sample]]*1000000+Systematic[[#This Row],[SubSample]]*10000+Systematic[[#This Row],[VariableIndex]]</f>
        <v>19030003</v>
      </c>
      <c r="H7319" s="134">
        <f>Systematic[[#This Row],[SampleVariableLabel]]+100*Systematic[[#This Row],[State]]</f>
        <v>19030903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19</v>
      </c>
      <c r="B7320" s="1">
        <f t="shared" si="343"/>
        <v>3</v>
      </c>
      <c r="C7320" s="1">
        <f>IF(Systematic[[#This Row],[VariableIndex]]&gt;1,C7319,IF(C7319+1=StepsPerSubsample,0,C7319+1))</f>
        <v>9</v>
      </c>
      <c r="D7320" s="1">
        <f t="shared" si="344"/>
        <v>4</v>
      </c>
      <c r="E7320" s="1" t="str">
        <f>INDEX(Protocol[Mark],MATCH(C7320,Protocol[Step],0))</f>
        <v>9U</v>
      </c>
      <c r="F7320" s="151" t="str">
        <f>INDEX(Variables[Variable],MATCH(Systematic[[#This Row],[VariableIndex]],Variables[Index],0))</f>
        <v>Flux control ratio</v>
      </c>
      <c r="G7320" s="134">
        <f>Systematic[[#This Row],[Sample]]*1000000+Systematic[[#This Row],[SubSample]]*10000+Systematic[[#This Row],[VariableIndex]]</f>
        <v>19030004</v>
      </c>
      <c r="H7320" s="134">
        <f>Systematic[[#This Row],[SampleVariableLabel]]+100*Systematic[[#This Row],[State]]</f>
        <v>19030904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19</v>
      </c>
      <c r="B7321" s="1">
        <f t="shared" si="343"/>
        <v>3</v>
      </c>
      <c r="C7321" s="1">
        <f>IF(Systematic[[#This Row],[VariableIndex]]&gt;1,C7320,IF(C7320+1=StepsPerSubsample,0,C7320+1))</f>
        <v>9</v>
      </c>
      <c r="D7321" s="1">
        <f t="shared" si="344"/>
        <v>5</v>
      </c>
      <c r="E7321" s="1" t="str">
        <f>INDEX(Protocol[Mark],MATCH(C7321,Protocol[Step],0))</f>
        <v>9U</v>
      </c>
      <c r="F7321" s="151" t="str">
        <f>INDEX(Variables[Variable],MATCH(Systematic[[#This Row],[VariableIndex]],Variables[Index],0))</f>
        <v>Specific flux (mt)</v>
      </c>
      <c r="G7321" s="134">
        <f>Systematic[[#This Row],[Sample]]*1000000+Systematic[[#This Row],[SubSample]]*10000+Systematic[[#This Row],[VariableIndex]]</f>
        <v>19030005</v>
      </c>
      <c r="H7321" s="134">
        <f>Systematic[[#This Row],[SampleVariableLabel]]+100*Systematic[[#This Row],[State]]</f>
        <v>19030905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19</v>
      </c>
      <c r="B7322" s="1">
        <f t="shared" si="343"/>
        <v>3</v>
      </c>
      <c r="C7322" s="1">
        <f>IF(Systematic[[#This Row],[VariableIndex]]&gt;1,C7321,IF(C7321+1=StepsPerSubsample,0,C7321+1))</f>
        <v>9</v>
      </c>
      <c r="D7322" s="1">
        <f t="shared" si="344"/>
        <v>6</v>
      </c>
      <c r="E7322" s="1" t="str">
        <f>INDEX(Protocol[Mark],MATCH(C7322,Protocol[Step],0))</f>
        <v>9U</v>
      </c>
      <c r="F7322" s="151" t="str">
        <f>INDEX(Variables[Variable],MATCH(Systematic[[#This Row],[VariableIndex]],Variables[Index],0))</f>
        <v>FCR (mt: ROX-corr.)</v>
      </c>
      <c r="G7322" s="134">
        <f>Systematic[[#This Row],[Sample]]*1000000+Systematic[[#This Row],[SubSample]]*10000+Systematic[[#This Row],[VariableIndex]]</f>
        <v>19030006</v>
      </c>
      <c r="H7322" s="134">
        <f>Systematic[[#This Row],[SampleVariableLabel]]+100*Systematic[[#This Row],[State]]</f>
        <v>19030906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19</v>
      </c>
      <c r="B7323" s="1">
        <f t="shared" si="343"/>
        <v>3</v>
      </c>
      <c r="C7323" s="1">
        <f>IF(Systematic[[#This Row],[VariableIndex]]&gt;1,C7322,IF(C7322+1=StepsPerSubsample,0,C7322+1))</f>
        <v>9</v>
      </c>
      <c r="D7323" s="1">
        <f t="shared" si="344"/>
        <v>7</v>
      </c>
      <c r="E7323" s="1" t="str">
        <f>INDEX(Protocol[Mark],MATCH(C7323,Protocol[Step],0))</f>
        <v>9U</v>
      </c>
      <c r="F7323" s="151" t="str">
        <f>INDEX(Variables[Variable],MATCH(Systematic[[#This Row],[VariableIndex]],Variables[Index],0))</f>
        <v>FCR (mt: ROX-corr.)</v>
      </c>
      <c r="G7323" s="134">
        <f>Systematic[[#This Row],[Sample]]*1000000+Systematic[[#This Row],[SubSample]]*10000+Systematic[[#This Row],[VariableIndex]]</f>
        <v>19030007</v>
      </c>
      <c r="H7323" s="134">
        <f>Systematic[[#This Row],[SampleVariableLabel]]+100*Systematic[[#This Row],[State]]</f>
        <v>19030907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19</v>
      </c>
      <c r="B7324" s="1">
        <f t="shared" si="343"/>
        <v>3</v>
      </c>
      <c r="C7324" s="1">
        <f>IF(Systematic[[#This Row],[VariableIndex]]&gt;1,C7323,IF(C7323+1=StepsPerSubsample,0,C7323+1))</f>
        <v>10</v>
      </c>
      <c r="D7324" s="1">
        <f t="shared" si="344"/>
        <v>1</v>
      </c>
      <c r="E7324" s="1" t="str">
        <f>INDEX(Protocol[Mark],MATCH(C7324,Protocol[Step],0))</f>
        <v>9c</v>
      </c>
      <c r="F7324" s="151" t="str">
        <f>INDEX(Variables[Variable],MATCH(Systematic[[#This Row],[VariableIndex]],Variables[Index],0))</f>
        <v>O2 concentration</v>
      </c>
      <c r="G7324" s="134">
        <f>Systematic[[#This Row],[Sample]]*1000000+Systematic[[#This Row],[SubSample]]*10000+Systematic[[#This Row],[VariableIndex]]</f>
        <v>19030001</v>
      </c>
      <c r="H7324" s="134">
        <f>Systematic[[#This Row],[SampleVariableLabel]]+100*Systematic[[#This Row],[State]]</f>
        <v>19031001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19</v>
      </c>
      <c r="B7325" s="1">
        <f t="shared" si="343"/>
        <v>3</v>
      </c>
      <c r="C7325" s="1">
        <f>IF(Systematic[[#This Row],[VariableIndex]]&gt;1,C7324,IF(C7324+1=StepsPerSubsample,0,C7324+1))</f>
        <v>10</v>
      </c>
      <c r="D7325" s="1">
        <f t="shared" si="344"/>
        <v>2</v>
      </c>
      <c r="E7325" s="1" t="str">
        <f>INDEX(Protocol[Mark],MATCH(C7325,Protocol[Step],0))</f>
        <v>9c</v>
      </c>
      <c r="F7325" s="151" t="str">
        <f>INDEX(Variables[Variable],MATCH(Systematic[[#This Row],[VariableIndex]],Variables[Index],0))</f>
        <v>O2 flux per volume</v>
      </c>
      <c r="G7325" s="134">
        <f>Systematic[[#This Row],[Sample]]*1000000+Systematic[[#This Row],[SubSample]]*10000+Systematic[[#This Row],[VariableIndex]]</f>
        <v>19030002</v>
      </c>
      <c r="H7325" s="134">
        <f>Systematic[[#This Row],[SampleVariableLabel]]+100*Systematic[[#This Row],[State]]</f>
        <v>19031002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19</v>
      </c>
      <c r="B7326" s="1">
        <f t="shared" si="343"/>
        <v>3</v>
      </c>
      <c r="C7326" s="1">
        <f>IF(Systematic[[#This Row],[VariableIndex]]&gt;1,C7325,IF(C7325+1=StepsPerSubsample,0,C7325+1))</f>
        <v>10</v>
      </c>
      <c r="D7326" s="1">
        <f t="shared" si="344"/>
        <v>3</v>
      </c>
      <c r="E7326" s="1" t="str">
        <f>INDEX(Protocol[Mark],MATCH(C7326,Protocol[Step],0))</f>
        <v>9c</v>
      </c>
      <c r="F7326" s="151" t="str">
        <f>INDEX(Variables[Variable],MATCH(Systematic[[#This Row],[VariableIndex]],Variables[Index],0))</f>
        <v>Specific flux</v>
      </c>
      <c r="G7326" s="134">
        <f>Systematic[[#This Row],[Sample]]*1000000+Systematic[[#This Row],[SubSample]]*10000+Systematic[[#This Row],[VariableIndex]]</f>
        <v>19030003</v>
      </c>
      <c r="H7326" s="134">
        <f>Systematic[[#This Row],[SampleVariableLabel]]+100*Systematic[[#This Row],[State]]</f>
        <v>19031003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19</v>
      </c>
      <c r="B7327" s="1">
        <f t="shared" si="343"/>
        <v>3</v>
      </c>
      <c r="C7327" s="1">
        <f>IF(Systematic[[#This Row],[VariableIndex]]&gt;1,C7326,IF(C7326+1=StepsPerSubsample,0,C7326+1))</f>
        <v>10</v>
      </c>
      <c r="D7327" s="1">
        <f t="shared" si="344"/>
        <v>4</v>
      </c>
      <c r="E7327" s="1" t="str">
        <f>INDEX(Protocol[Mark],MATCH(C7327,Protocol[Step],0))</f>
        <v>9c</v>
      </c>
      <c r="F7327" s="151" t="str">
        <f>INDEX(Variables[Variable],MATCH(Systematic[[#This Row],[VariableIndex]],Variables[Index],0))</f>
        <v>Flux control ratio</v>
      </c>
      <c r="G7327" s="134">
        <f>Systematic[[#This Row],[Sample]]*1000000+Systematic[[#This Row],[SubSample]]*10000+Systematic[[#This Row],[VariableIndex]]</f>
        <v>19030004</v>
      </c>
      <c r="H7327" s="134">
        <f>Systematic[[#This Row],[SampleVariableLabel]]+100*Systematic[[#This Row],[State]]</f>
        <v>19031004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19</v>
      </c>
      <c r="B7328" s="1">
        <f t="shared" si="343"/>
        <v>3</v>
      </c>
      <c r="C7328" s="1">
        <f>IF(Systematic[[#This Row],[VariableIndex]]&gt;1,C7327,IF(C7327+1=StepsPerSubsample,0,C7327+1))</f>
        <v>10</v>
      </c>
      <c r="D7328" s="1">
        <f t="shared" si="344"/>
        <v>5</v>
      </c>
      <c r="E7328" s="1" t="str">
        <f>INDEX(Protocol[Mark],MATCH(C7328,Protocol[Step],0))</f>
        <v>9c</v>
      </c>
      <c r="F7328" s="151" t="str">
        <f>INDEX(Variables[Variable],MATCH(Systematic[[#This Row],[VariableIndex]],Variables[Index],0))</f>
        <v>Specific flux (mt)</v>
      </c>
      <c r="G7328" s="134">
        <f>Systematic[[#This Row],[Sample]]*1000000+Systematic[[#This Row],[SubSample]]*10000+Systematic[[#This Row],[VariableIndex]]</f>
        <v>19030005</v>
      </c>
      <c r="H7328" s="134">
        <f>Systematic[[#This Row],[SampleVariableLabel]]+100*Systematic[[#This Row],[State]]</f>
        <v>19031005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19</v>
      </c>
      <c r="B7329" s="1">
        <f t="shared" si="343"/>
        <v>3</v>
      </c>
      <c r="C7329" s="1">
        <f>IF(Systematic[[#This Row],[VariableIndex]]&gt;1,C7328,IF(C7328+1=StepsPerSubsample,0,C7328+1))</f>
        <v>10</v>
      </c>
      <c r="D7329" s="1">
        <f t="shared" si="344"/>
        <v>6</v>
      </c>
      <c r="E7329" s="1" t="str">
        <f>INDEX(Protocol[Mark],MATCH(C7329,Protocol[Step],0))</f>
        <v>9c</v>
      </c>
      <c r="F7329" s="151" t="str">
        <f>INDEX(Variables[Variable],MATCH(Systematic[[#This Row],[VariableIndex]],Variables[Index],0))</f>
        <v>FCR (mt: ROX-corr.)</v>
      </c>
      <c r="G7329" s="134">
        <f>Systematic[[#This Row],[Sample]]*1000000+Systematic[[#This Row],[SubSample]]*10000+Systematic[[#This Row],[VariableIndex]]</f>
        <v>19030006</v>
      </c>
      <c r="H7329" s="134">
        <f>Systematic[[#This Row],[SampleVariableLabel]]+100*Systematic[[#This Row],[State]]</f>
        <v>19031006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19</v>
      </c>
      <c r="B7330" s="1">
        <f t="shared" si="343"/>
        <v>3</v>
      </c>
      <c r="C7330" s="1">
        <f>IF(Systematic[[#This Row],[VariableIndex]]&gt;1,C7329,IF(C7329+1=StepsPerSubsample,0,C7329+1))</f>
        <v>10</v>
      </c>
      <c r="D7330" s="1">
        <f t="shared" si="344"/>
        <v>7</v>
      </c>
      <c r="E7330" s="1" t="str">
        <f>INDEX(Protocol[Mark],MATCH(C7330,Protocol[Step],0))</f>
        <v>9c</v>
      </c>
      <c r="F7330" s="151" t="str">
        <f>INDEX(Variables[Variable],MATCH(Systematic[[#This Row],[VariableIndex]],Variables[Index],0))</f>
        <v>FCR (mt: ROX-corr.)</v>
      </c>
      <c r="G7330" s="134">
        <f>Systematic[[#This Row],[Sample]]*1000000+Systematic[[#This Row],[SubSample]]*10000+Systematic[[#This Row],[VariableIndex]]</f>
        <v>19030007</v>
      </c>
      <c r="H7330" s="134">
        <f>Systematic[[#This Row],[SampleVariableLabel]]+100*Systematic[[#This Row],[State]]</f>
        <v>19031007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19</v>
      </c>
      <c r="B7331" s="1">
        <f t="shared" si="343"/>
        <v>3</v>
      </c>
      <c r="C7331" s="1">
        <f>IF(Systematic[[#This Row],[VariableIndex]]&gt;1,C7330,IF(C7330+1=StepsPerSubsample,0,C7330+1))</f>
        <v>11</v>
      </c>
      <c r="D7331" s="1">
        <f t="shared" si="344"/>
        <v>1</v>
      </c>
      <c r="E7331" s="1" t="str">
        <f>INDEX(Protocol[Mark],MATCH(C7331,Protocol[Step],0))</f>
        <v>10Ama</v>
      </c>
      <c r="F7331" s="151" t="str">
        <f>INDEX(Variables[Variable],MATCH(Systematic[[#This Row],[VariableIndex]],Variables[Index],0))</f>
        <v>O2 concentration</v>
      </c>
      <c r="G7331" s="134">
        <f>Systematic[[#This Row],[Sample]]*1000000+Systematic[[#This Row],[SubSample]]*10000+Systematic[[#This Row],[VariableIndex]]</f>
        <v>19030001</v>
      </c>
      <c r="H7331" s="134">
        <f>Systematic[[#This Row],[SampleVariableLabel]]+100*Systematic[[#This Row],[State]]</f>
        <v>19031101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19</v>
      </c>
      <c r="B7332" s="1">
        <f t="shared" si="343"/>
        <v>3</v>
      </c>
      <c r="C7332" s="1">
        <f>IF(Systematic[[#This Row],[VariableIndex]]&gt;1,C7331,IF(C7331+1=StepsPerSubsample,0,C7331+1))</f>
        <v>11</v>
      </c>
      <c r="D7332" s="1">
        <f t="shared" si="344"/>
        <v>2</v>
      </c>
      <c r="E7332" s="1" t="str">
        <f>INDEX(Protocol[Mark],MATCH(C7332,Protocol[Step],0))</f>
        <v>10Ama</v>
      </c>
      <c r="F7332" s="151" t="str">
        <f>INDEX(Variables[Variable],MATCH(Systematic[[#This Row],[VariableIndex]],Variables[Index],0))</f>
        <v>O2 flux per volume</v>
      </c>
      <c r="G7332" s="134">
        <f>Systematic[[#This Row],[Sample]]*1000000+Systematic[[#This Row],[SubSample]]*10000+Systematic[[#This Row],[VariableIndex]]</f>
        <v>19030002</v>
      </c>
      <c r="H7332" s="134">
        <f>Systematic[[#This Row],[SampleVariableLabel]]+100*Systematic[[#This Row],[State]]</f>
        <v>19031102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19</v>
      </c>
      <c r="B7333" s="1">
        <f t="shared" si="343"/>
        <v>3</v>
      </c>
      <c r="C7333" s="1">
        <f>IF(Systematic[[#This Row],[VariableIndex]]&gt;1,C7332,IF(C7332+1=StepsPerSubsample,0,C7332+1))</f>
        <v>11</v>
      </c>
      <c r="D7333" s="1">
        <f t="shared" si="344"/>
        <v>3</v>
      </c>
      <c r="E7333" s="1" t="str">
        <f>INDEX(Protocol[Mark],MATCH(C7333,Protocol[Step],0))</f>
        <v>10Ama</v>
      </c>
      <c r="F7333" s="151" t="str">
        <f>INDEX(Variables[Variable],MATCH(Systematic[[#This Row],[VariableIndex]],Variables[Index],0))</f>
        <v>Specific flux</v>
      </c>
      <c r="G7333" s="134">
        <f>Systematic[[#This Row],[Sample]]*1000000+Systematic[[#This Row],[SubSample]]*10000+Systematic[[#This Row],[VariableIndex]]</f>
        <v>19030003</v>
      </c>
      <c r="H7333" s="134">
        <f>Systematic[[#This Row],[SampleVariableLabel]]+100*Systematic[[#This Row],[State]]</f>
        <v>19031103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19</v>
      </c>
      <c r="B7334" s="1">
        <f t="shared" si="343"/>
        <v>3</v>
      </c>
      <c r="C7334" s="1">
        <f>IF(Systematic[[#This Row],[VariableIndex]]&gt;1,C7333,IF(C7333+1=StepsPerSubsample,0,C7333+1))</f>
        <v>11</v>
      </c>
      <c r="D7334" s="1">
        <f t="shared" si="344"/>
        <v>4</v>
      </c>
      <c r="E7334" s="1" t="str">
        <f>INDEX(Protocol[Mark],MATCH(C7334,Protocol[Step],0))</f>
        <v>10Ama</v>
      </c>
      <c r="F7334" s="151" t="str">
        <f>INDEX(Variables[Variable],MATCH(Systematic[[#This Row],[VariableIndex]],Variables[Index],0))</f>
        <v>Flux control ratio</v>
      </c>
      <c r="G7334" s="134">
        <f>Systematic[[#This Row],[Sample]]*1000000+Systematic[[#This Row],[SubSample]]*10000+Systematic[[#This Row],[VariableIndex]]</f>
        <v>19030004</v>
      </c>
      <c r="H7334" s="134">
        <f>Systematic[[#This Row],[SampleVariableLabel]]+100*Systematic[[#This Row],[State]]</f>
        <v>19031104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19</v>
      </c>
      <c r="B7335" s="1">
        <f t="shared" si="343"/>
        <v>3</v>
      </c>
      <c r="C7335" s="1">
        <f>IF(Systematic[[#This Row],[VariableIndex]]&gt;1,C7334,IF(C7334+1=StepsPerSubsample,0,C7334+1))</f>
        <v>11</v>
      </c>
      <c r="D7335" s="1">
        <f t="shared" si="344"/>
        <v>5</v>
      </c>
      <c r="E7335" s="1" t="str">
        <f>INDEX(Protocol[Mark],MATCH(C7335,Protocol[Step],0))</f>
        <v>10Ama</v>
      </c>
      <c r="F7335" s="151" t="str">
        <f>INDEX(Variables[Variable],MATCH(Systematic[[#This Row],[VariableIndex]],Variables[Index],0))</f>
        <v>Specific flux (mt)</v>
      </c>
      <c r="G7335" s="134">
        <f>Systematic[[#This Row],[Sample]]*1000000+Systematic[[#This Row],[SubSample]]*10000+Systematic[[#This Row],[VariableIndex]]</f>
        <v>19030005</v>
      </c>
      <c r="H7335" s="134">
        <f>Systematic[[#This Row],[SampleVariableLabel]]+100*Systematic[[#This Row],[State]]</f>
        <v>19031105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19</v>
      </c>
      <c r="B7336" s="1">
        <f t="shared" si="343"/>
        <v>3</v>
      </c>
      <c r="C7336" s="1">
        <f>IF(Systematic[[#This Row],[VariableIndex]]&gt;1,C7335,IF(C7335+1=StepsPerSubsample,0,C7335+1))</f>
        <v>11</v>
      </c>
      <c r="D7336" s="1">
        <f t="shared" si="344"/>
        <v>6</v>
      </c>
      <c r="E7336" s="1" t="str">
        <f>INDEX(Protocol[Mark],MATCH(C7336,Protocol[Step],0))</f>
        <v>10Ama</v>
      </c>
      <c r="F7336" s="151" t="str">
        <f>INDEX(Variables[Variable],MATCH(Systematic[[#This Row],[VariableIndex]],Variables[Index],0))</f>
        <v>FCR (mt: ROX-corr.)</v>
      </c>
      <c r="G7336" s="134">
        <f>Systematic[[#This Row],[Sample]]*1000000+Systematic[[#This Row],[SubSample]]*10000+Systematic[[#This Row],[VariableIndex]]</f>
        <v>19030006</v>
      </c>
      <c r="H7336" s="134">
        <f>Systematic[[#This Row],[SampleVariableLabel]]+100*Systematic[[#This Row],[State]]</f>
        <v>19031106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19</v>
      </c>
      <c r="B7337" s="1">
        <f t="shared" ref="B7337:B7400" si="346">IF(OR(C7337&gt;0,D7337&gt;1),B7336,IF(B7336=SubsamplesPerSample,1,B7336+1))</f>
        <v>3</v>
      </c>
      <c r="C7337" s="1">
        <f>IF(Systematic[[#This Row],[VariableIndex]]&gt;1,C7336,IF(C7336+1=StepsPerSubsample,0,C7336+1))</f>
        <v>11</v>
      </c>
      <c r="D7337" s="1">
        <f t="shared" si="344"/>
        <v>7</v>
      </c>
      <c r="E7337" s="1" t="str">
        <f>INDEX(Protocol[Mark],MATCH(C7337,Protocol[Step],0))</f>
        <v>10Ama</v>
      </c>
      <c r="F7337" s="151" t="str">
        <f>INDEX(Variables[Variable],MATCH(Systematic[[#This Row],[VariableIndex]],Variables[Index],0))</f>
        <v>FCR (mt: ROX-corr.)</v>
      </c>
      <c r="G7337" s="134">
        <f>Systematic[[#This Row],[Sample]]*1000000+Systematic[[#This Row],[SubSample]]*10000+Systematic[[#This Row],[VariableIndex]]</f>
        <v>19030007</v>
      </c>
      <c r="H7337" s="134">
        <f>Systematic[[#This Row],[SampleVariableLabel]]+100*Systematic[[#This Row],[State]]</f>
        <v>19031107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19</v>
      </c>
      <c r="B7338" s="1">
        <f t="shared" si="346"/>
        <v>3</v>
      </c>
      <c r="C7338" s="1">
        <f>IF(Systematic[[#This Row],[VariableIndex]]&gt;1,C7337,IF(C7337+1=StepsPerSubsample,0,C7337+1))</f>
        <v>12</v>
      </c>
      <c r="D7338" s="1">
        <f t="shared" si="344"/>
        <v>1</v>
      </c>
      <c r="E7338" s="1" t="str">
        <f>INDEX(Protocol[Mark],MATCH(C7338,Protocol[Step],0))</f>
        <v>11AsTm</v>
      </c>
      <c r="F7338" s="151" t="str">
        <f>INDEX(Variables[Variable],MATCH(Systematic[[#This Row],[VariableIndex]],Variables[Index],0))</f>
        <v>O2 concentration</v>
      </c>
      <c r="G7338" s="134">
        <f>Systematic[[#This Row],[Sample]]*1000000+Systematic[[#This Row],[SubSample]]*10000+Systematic[[#This Row],[VariableIndex]]</f>
        <v>19030001</v>
      </c>
      <c r="H7338" s="134">
        <f>Systematic[[#This Row],[SampleVariableLabel]]+100*Systematic[[#This Row],[State]]</f>
        <v>19031201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19</v>
      </c>
      <c r="B7339" s="1">
        <f t="shared" si="346"/>
        <v>3</v>
      </c>
      <c r="C7339" s="1">
        <f>IF(Systematic[[#This Row],[VariableIndex]]&gt;1,C7338,IF(C7338+1=StepsPerSubsample,0,C7338+1))</f>
        <v>12</v>
      </c>
      <c r="D7339" s="1">
        <f t="shared" si="344"/>
        <v>2</v>
      </c>
      <c r="E7339" s="1" t="str">
        <f>INDEX(Protocol[Mark],MATCH(C7339,Protocol[Step],0))</f>
        <v>11AsTm</v>
      </c>
      <c r="F7339" s="151" t="str">
        <f>INDEX(Variables[Variable],MATCH(Systematic[[#This Row],[VariableIndex]],Variables[Index],0))</f>
        <v>O2 flux per volume</v>
      </c>
      <c r="G7339" s="134">
        <f>Systematic[[#This Row],[Sample]]*1000000+Systematic[[#This Row],[SubSample]]*10000+Systematic[[#This Row],[VariableIndex]]</f>
        <v>19030002</v>
      </c>
      <c r="H7339" s="134">
        <f>Systematic[[#This Row],[SampleVariableLabel]]+100*Systematic[[#This Row],[State]]</f>
        <v>19031202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19</v>
      </c>
      <c r="B7340" s="1">
        <f t="shared" si="346"/>
        <v>3</v>
      </c>
      <c r="C7340" s="1">
        <f>IF(Systematic[[#This Row],[VariableIndex]]&gt;1,C7339,IF(C7339+1=StepsPerSubsample,0,C7339+1))</f>
        <v>12</v>
      </c>
      <c r="D7340" s="1">
        <f t="shared" si="344"/>
        <v>3</v>
      </c>
      <c r="E7340" s="1" t="str">
        <f>INDEX(Protocol[Mark],MATCH(C7340,Protocol[Step],0))</f>
        <v>11AsTm</v>
      </c>
      <c r="F7340" s="151" t="str">
        <f>INDEX(Variables[Variable],MATCH(Systematic[[#This Row],[VariableIndex]],Variables[Index],0))</f>
        <v>Specific flux</v>
      </c>
      <c r="G7340" s="134">
        <f>Systematic[[#This Row],[Sample]]*1000000+Systematic[[#This Row],[SubSample]]*10000+Systematic[[#This Row],[VariableIndex]]</f>
        <v>19030003</v>
      </c>
      <c r="H7340" s="134">
        <f>Systematic[[#This Row],[SampleVariableLabel]]+100*Systematic[[#This Row],[State]]</f>
        <v>19031203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19</v>
      </c>
      <c r="B7341" s="1">
        <f t="shared" si="346"/>
        <v>3</v>
      </c>
      <c r="C7341" s="1">
        <f>IF(Systematic[[#This Row],[VariableIndex]]&gt;1,C7340,IF(C7340+1=StepsPerSubsample,0,C7340+1))</f>
        <v>12</v>
      </c>
      <c r="D7341" s="1">
        <f t="shared" si="344"/>
        <v>4</v>
      </c>
      <c r="E7341" s="1" t="str">
        <f>INDEX(Protocol[Mark],MATCH(C7341,Protocol[Step],0))</f>
        <v>11AsTm</v>
      </c>
      <c r="F7341" s="151" t="str">
        <f>INDEX(Variables[Variable],MATCH(Systematic[[#This Row],[VariableIndex]],Variables[Index],0))</f>
        <v>Flux control ratio</v>
      </c>
      <c r="G7341" s="134">
        <f>Systematic[[#This Row],[Sample]]*1000000+Systematic[[#This Row],[SubSample]]*10000+Systematic[[#This Row],[VariableIndex]]</f>
        <v>19030004</v>
      </c>
      <c r="H7341" s="134">
        <f>Systematic[[#This Row],[SampleVariableLabel]]+100*Systematic[[#This Row],[State]]</f>
        <v>19031204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19</v>
      </c>
      <c r="B7342" s="1">
        <f t="shared" si="346"/>
        <v>3</v>
      </c>
      <c r="C7342" s="1">
        <f>IF(Systematic[[#This Row],[VariableIndex]]&gt;1,C7341,IF(C7341+1=StepsPerSubsample,0,C7341+1))</f>
        <v>12</v>
      </c>
      <c r="D7342" s="1">
        <f t="shared" si="344"/>
        <v>5</v>
      </c>
      <c r="E7342" s="1" t="str">
        <f>INDEX(Protocol[Mark],MATCH(C7342,Protocol[Step],0))</f>
        <v>11AsTm</v>
      </c>
      <c r="F7342" s="151" t="str">
        <f>INDEX(Variables[Variable],MATCH(Systematic[[#This Row],[VariableIndex]],Variables[Index],0))</f>
        <v>Specific flux (mt)</v>
      </c>
      <c r="G7342" s="134">
        <f>Systematic[[#This Row],[Sample]]*1000000+Systematic[[#This Row],[SubSample]]*10000+Systematic[[#This Row],[VariableIndex]]</f>
        <v>19030005</v>
      </c>
      <c r="H7342" s="134">
        <f>Systematic[[#This Row],[SampleVariableLabel]]+100*Systematic[[#This Row],[State]]</f>
        <v>19031205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19</v>
      </c>
      <c r="B7343" s="1">
        <f t="shared" si="346"/>
        <v>3</v>
      </c>
      <c r="C7343" s="1">
        <f>IF(Systematic[[#This Row],[VariableIndex]]&gt;1,C7342,IF(C7342+1=StepsPerSubsample,0,C7342+1))</f>
        <v>12</v>
      </c>
      <c r="D7343" s="1">
        <f t="shared" si="344"/>
        <v>6</v>
      </c>
      <c r="E7343" s="1" t="str">
        <f>INDEX(Protocol[Mark],MATCH(C7343,Protocol[Step],0))</f>
        <v>11AsTm</v>
      </c>
      <c r="F7343" s="151" t="str">
        <f>INDEX(Variables[Variable],MATCH(Systematic[[#This Row],[VariableIndex]],Variables[Index],0))</f>
        <v>FCR (mt: ROX-corr.)</v>
      </c>
      <c r="G7343" s="134">
        <f>Systematic[[#This Row],[Sample]]*1000000+Systematic[[#This Row],[SubSample]]*10000+Systematic[[#This Row],[VariableIndex]]</f>
        <v>19030006</v>
      </c>
      <c r="H7343" s="134">
        <f>Systematic[[#This Row],[SampleVariableLabel]]+100*Systematic[[#This Row],[State]]</f>
        <v>19031206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19</v>
      </c>
      <c r="B7344" s="1">
        <f t="shared" si="346"/>
        <v>3</v>
      </c>
      <c r="C7344" s="1">
        <f>IF(Systematic[[#This Row],[VariableIndex]]&gt;1,C7343,IF(C7343+1=StepsPerSubsample,0,C7343+1))</f>
        <v>12</v>
      </c>
      <c r="D7344" s="1">
        <f t="shared" si="344"/>
        <v>7</v>
      </c>
      <c r="E7344" s="1" t="str">
        <f>INDEX(Protocol[Mark],MATCH(C7344,Protocol[Step],0))</f>
        <v>11AsTm</v>
      </c>
      <c r="F7344" s="151" t="str">
        <f>INDEX(Variables[Variable],MATCH(Systematic[[#This Row],[VariableIndex]],Variables[Index],0))</f>
        <v>FCR (mt: ROX-corr.)</v>
      </c>
      <c r="G7344" s="134">
        <f>Systematic[[#This Row],[Sample]]*1000000+Systematic[[#This Row],[SubSample]]*10000+Systematic[[#This Row],[VariableIndex]]</f>
        <v>19030007</v>
      </c>
      <c r="H7344" s="134">
        <f>Systematic[[#This Row],[SampleVariableLabel]]+100*Systematic[[#This Row],[State]]</f>
        <v>19031207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19</v>
      </c>
      <c r="B7345" s="1">
        <f t="shared" si="346"/>
        <v>3</v>
      </c>
      <c r="C7345" s="1">
        <f>IF(Systematic[[#This Row],[VariableIndex]]&gt;1,C7344,IF(C7344+1=StepsPerSubsample,0,C7344+1))</f>
        <v>13</v>
      </c>
      <c r="D7345" s="1">
        <f t="shared" si="344"/>
        <v>1</v>
      </c>
      <c r="E7345" s="1" t="str">
        <f>INDEX(Protocol[Mark],MATCH(C7345,Protocol[Step],0))</f>
        <v>12Azd</v>
      </c>
      <c r="F7345" s="151" t="str">
        <f>INDEX(Variables[Variable],MATCH(Systematic[[#This Row],[VariableIndex]],Variables[Index],0))</f>
        <v>O2 concentration</v>
      </c>
      <c r="G7345" s="134">
        <f>Systematic[[#This Row],[Sample]]*1000000+Systematic[[#This Row],[SubSample]]*10000+Systematic[[#This Row],[VariableIndex]]</f>
        <v>19030001</v>
      </c>
      <c r="H7345" s="134">
        <f>Systematic[[#This Row],[SampleVariableLabel]]+100*Systematic[[#This Row],[State]]</f>
        <v>19031301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19</v>
      </c>
      <c r="B7346" s="1">
        <f t="shared" si="346"/>
        <v>3</v>
      </c>
      <c r="C7346" s="1">
        <f>IF(Systematic[[#This Row],[VariableIndex]]&gt;1,C7345,IF(C7345+1=StepsPerSubsample,0,C7345+1))</f>
        <v>13</v>
      </c>
      <c r="D7346" s="1">
        <f t="shared" si="344"/>
        <v>2</v>
      </c>
      <c r="E7346" s="1" t="str">
        <f>INDEX(Protocol[Mark],MATCH(C7346,Protocol[Step],0))</f>
        <v>12Azd</v>
      </c>
      <c r="F7346" s="151" t="str">
        <f>INDEX(Variables[Variable],MATCH(Systematic[[#This Row],[VariableIndex]],Variables[Index],0))</f>
        <v>O2 flux per volume</v>
      </c>
      <c r="G7346" s="134">
        <f>Systematic[[#This Row],[Sample]]*1000000+Systematic[[#This Row],[SubSample]]*10000+Systematic[[#This Row],[VariableIndex]]</f>
        <v>19030002</v>
      </c>
      <c r="H7346" s="134">
        <f>Systematic[[#This Row],[SampleVariableLabel]]+100*Systematic[[#This Row],[State]]</f>
        <v>19031302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19</v>
      </c>
      <c r="B7347" s="1">
        <f t="shared" si="346"/>
        <v>3</v>
      </c>
      <c r="C7347" s="1">
        <f>IF(Systematic[[#This Row],[VariableIndex]]&gt;1,C7346,IF(C7346+1=StepsPerSubsample,0,C7346+1))</f>
        <v>13</v>
      </c>
      <c r="D7347" s="1">
        <f t="shared" si="344"/>
        <v>3</v>
      </c>
      <c r="E7347" s="1" t="str">
        <f>INDEX(Protocol[Mark],MATCH(C7347,Protocol[Step],0))</f>
        <v>12Azd</v>
      </c>
      <c r="F7347" s="151" t="str">
        <f>INDEX(Variables[Variable],MATCH(Systematic[[#This Row],[VariableIndex]],Variables[Index],0))</f>
        <v>Specific flux</v>
      </c>
      <c r="G7347" s="134">
        <f>Systematic[[#This Row],[Sample]]*1000000+Systematic[[#This Row],[SubSample]]*10000+Systematic[[#This Row],[VariableIndex]]</f>
        <v>19030003</v>
      </c>
      <c r="H7347" s="134">
        <f>Systematic[[#This Row],[SampleVariableLabel]]+100*Systematic[[#This Row],[State]]</f>
        <v>19031303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19</v>
      </c>
      <c r="B7348" s="1">
        <f t="shared" si="346"/>
        <v>3</v>
      </c>
      <c r="C7348" s="1">
        <f>IF(Systematic[[#This Row],[VariableIndex]]&gt;1,C7347,IF(C7347+1=StepsPerSubsample,0,C7347+1))</f>
        <v>13</v>
      </c>
      <c r="D7348" s="1">
        <f t="shared" si="344"/>
        <v>4</v>
      </c>
      <c r="E7348" s="1" t="str">
        <f>INDEX(Protocol[Mark],MATCH(C7348,Protocol[Step],0))</f>
        <v>12Azd</v>
      </c>
      <c r="F7348" s="151" t="str">
        <f>INDEX(Variables[Variable],MATCH(Systematic[[#This Row],[VariableIndex]],Variables[Index],0))</f>
        <v>Flux control ratio</v>
      </c>
      <c r="G7348" s="134">
        <f>Systematic[[#This Row],[Sample]]*1000000+Systematic[[#This Row],[SubSample]]*10000+Systematic[[#This Row],[VariableIndex]]</f>
        <v>19030004</v>
      </c>
      <c r="H7348" s="134">
        <f>Systematic[[#This Row],[SampleVariableLabel]]+100*Systematic[[#This Row],[State]]</f>
        <v>19031304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19</v>
      </c>
      <c r="B7349" s="1">
        <f t="shared" si="346"/>
        <v>3</v>
      </c>
      <c r="C7349" s="1">
        <f>IF(Systematic[[#This Row],[VariableIndex]]&gt;1,C7348,IF(C7348+1=StepsPerSubsample,0,C7348+1))</f>
        <v>13</v>
      </c>
      <c r="D7349" s="1">
        <f t="shared" si="344"/>
        <v>5</v>
      </c>
      <c r="E7349" s="1" t="str">
        <f>INDEX(Protocol[Mark],MATCH(C7349,Protocol[Step],0))</f>
        <v>12Azd</v>
      </c>
      <c r="F7349" s="151" t="str">
        <f>INDEX(Variables[Variable],MATCH(Systematic[[#This Row],[VariableIndex]],Variables[Index],0))</f>
        <v>Specific flux (mt)</v>
      </c>
      <c r="G7349" s="134">
        <f>Systematic[[#This Row],[Sample]]*1000000+Systematic[[#This Row],[SubSample]]*10000+Systematic[[#This Row],[VariableIndex]]</f>
        <v>19030005</v>
      </c>
      <c r="H7349" s="134">
        <f>Systematic[[#This Row],[SampleVariableLabel]]+100*Systematic[[#This Row],[State]]</f>
        <v>19031305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19</v>
      </c>
      <c r="B7350" s="1">
        <f t="shared" si="346"/>
        <v>3</v>
      </c>
      <c r="C7350" s="1">
        <f>IF(Systematic[[#This Row],[VariableIndex]]&gt;1,C7349,IF(C7349+1=StepsPerSubsample,0,C7349+1))</f>
        <v>13</v>
      </c>
      <c r="D7350" s="1">
        <f t="shared" si="344"/>
        <v>6</v>
      </c>
      <c r="E7350" s="1" t="str">
        <f>INDEX(Protocol[Mark],MATCH(C7350,Protocol[Step],0))</f>
        <v>12Azd</v>
      </c>
      <c r="F7350" s="151" t="str">
        <f>INDEX(Variables[Variable],MATCH(Systematic[[#This Row],[VariableIndex]],Variables[Index],0))</f>
        <v>FCR (mt: ROX-corr.)</v>
      </c>
      <c r="G7350" s="134">
        <f>Systematic[[#This Row],[Sample]]*1000000+Systematic[[#This Row],[SubSample]]*10000+Systematic[[#This Row],[VariableIndex]]</f>
        <v>19030006</v>
      </c>
      <c r="H7350" s="134">
        <f>Systematic[[#This Row],[SampleVariableLabel]]+100*Systematic[[#This Row],[State]]</f>
        <v>19031306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19</v>
      </c>
      <c r="B7351" s="1">
        <f t="shared" si="346"/>
        <v>3</v>
      </c>
      <c r="C7351" s="1">
        <f>IF(Systematic[[#This Row],[VariableIndex]]&gt;1,C7350,IF(C7350+1=StepsPerSubsample,0,C7350+1))</f>
        <v>13</v>
      </c>
      <c r="D7351" s="1">
        <f t="shared" si="344"/>
        <v>7</v>
      </c>
      <c r="E7351" s="1" t="str">
        <f>INDEX(Protocol[Mark],MATCH(C7351,Protocol[Step],0))</f>
        <v>12Azd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19030007</v>
      </c>
      <c r="H7351" s="134">
        <f>Systematic[[#This Row],[SampleVariableLabel]]+100*Systematic[[#This Row],[State]]</f>
        <v>19031307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19</v>
      </c>
      <c r="B7352" s="1">
        <f t="shared" si="346"/>
        <v>4</v>
      </c>
      <c r="C7352" s="1">
        <f>IF(Systematic[[#This Row],[VariableIndex]]&gt;1,C7351,IF(C7351+1=StepsPerSubsample,0,C7351+1))</f>
        <v>0</v>
      </c>
      <c r="D7352" s="1">
        <f t="shared" si="344"/>
        <v>1</v>
      </c>
      <c r="E7352" s="1" t="str">
        <f>INDEX(Protocol[Mark],MATCH(C7352,Protocol[Step],0))</f>
        <v>1ce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19040001</v>
      </c>
      <c r="H7352" s="134">
        <f>Systematic[[#This Row],[SampleVariableLabel]]+100*Systematic[[#This Row],[State]]</f>
        <v>19040001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19</v>
      </c>
      <c r="B7353" s="1">
        <f t="shared" si="346"/>
        <v>4</v>
      </c>
      <c r="C7353" s="1">
        <f>IF(Systematic[[#This Row],[VariableIndex]]&gt;1,C7352,IF(C7352+1=StepsPerSubsample,0,C7352+1))</f>
        <v>0</v>
      </c>
      <c r="D7353" s="1">
        <f t="shared" si="344"/>
        <v>2</v>
      </c>
      <c r="E7353" s="1" t="str">
        <f>INDEX(Protocol[Mark],MATCH(C7353,Protocol[Step],0))</f>
        <v>1ce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19040002</v>
      </c>
      <c r="H7353" s="134">
        <f>Systematic[[#This Row],[SampleVariableLabel]]+100*Systematic[[#This Row],[State]]</f>
        <v>19040002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19</v>
      </c>
      <c r="B7354" s="1">
        <f t="shared" si="346"/>
        <v>4</v>
      </c>
      <c r="C7354" s="1">
        <f>IF(Systematic[[#This Row],[VariableIndex]]&gt;1,C7353,IF(C7353+1=StepsPerSubsample,0,C7353+1))</f>
        <v>0</v>
      </c>
      <c r="D7354" s="1">
        <f t="shared" si="344"/>
        <v>3</v>
      </c>
      <c r="E7354" s="1" t="str">
        <f>INDEX(Protocol[Mark],MATCH(C7354,Protocol[Step],0))</f>
        <v>1ce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19040003</v>
      </c>
      <c r="H7354" s="134">
        <f>Systematic[[#This Row],[SampleVariableLabel]]+100*Systematic[[#This Row],[State]]</f>
        <v>19040003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19</v>
      </c>
      <c r="B7355" s="1">
        <f t="shared" si="346"/>
        <v>4</v>
      </c>
      <c r="C7355" s="1">
        <f>IF(Systematic[[#This Row],[VariableIndex]]&gt;1,C7354,IF(C7354+1=StepsPerSubsample,0,C7354+1))</f>
        <v>0</v>
      </c>
      <c r="D7355" s="1">
        <f t="shared" si="344"/>
        <v>4</v>
      </c>
      <c r="E7355" s="1" t="str">
        <f>INDEX(Protocol[Mark],MATCH(C7355,Protocol[Step],0))</f>
        <v>1ce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19040004</v>
      </c>
      <c r="H7355" s="134">
        <f>Systematic[[#This Row],[SampleVariableLabel]]+100*Systematic[[#This Row],[State]]</f>
        <v>19040004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19</v>
      </c>
      <c r="B7356" s="1">
        <f t="shared" si="346"/>
        <v>4</v>
      </c>
      <c r="C7356" s="1">
        <f>IF(Systematic[[#This Row],[VariableIndex]]&gt;1,C7355,IF(C7355+1=StepsPerSubsample,0,C7355+1))</f>
        <v>0</v>
      </c>
      <c r="D7356" s="1">
        <f t="shared" si="344"/>
        <v>5</v>
      </c>
      <c r="E7356" s="1" t="str">
        <f>INDEX(Protocol[Mark],MATCH(C7356,Protocol[Step],0))</f>
        <v>1ce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19040005</v>
      </c>
      <c r="H7356" s="134">
        <f>Systematic[[#This Row],[SampleVariableLabel]]+100*Systematic[[#This Row],[State]]</f>
        <v>19040005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19</v>
      </c>
      <c r="B7357" s="1">
        <f t="shared" si="346"/>
        <v>4</v>
      </c>
      <c r="C7357" s="1">
        <f>IF(Systematic[[#This Row],[VariableIndex]]&gt;1,C7356,IF(C7356+1=StepsPerSubsample,0,C7356+1))</f>
        <v>0</v>
      </c>
      <c r="D7357" s="1">
        <f t="shared" si="344"/>
        <v>6</v>
      </c>
      <c r="E7357" s="1" t="str">
        <f>INDEX(Protocol[Mark],MATCH(C7357,Protocol[Step],0))</f>
        <v>1ce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19040006</v>
      </c>
      <c r="H7357" s="134">
        <f>Systematic[[#This Row],[SampleVariableLabel]]+100*Systematic[[#This Row],[State]]</f>
        <v>19040006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19</v>
      </c>
      <c r="B7358" s="1">
        <f t="shared" si="346"/>
        <v>4</v>
      </c>
      <c r="C7358" s="1">
        <f>IF(Systematic[[#This Row],[VariableIndex]]&gt;1,C7357,IF(C7357+1=StepsPerSubsample,0,C7357+1))</f>
        <v>0</v>
      </c>
      <c r="D7358" s="1">
        <f t="shared" si="344"/>
        <v>7</v>
      </c>
      <c r="E7358" s="1" t="str">
        <f>INDEX(Protocol[Mark],MATCH(C7358,Protocol[Step],0))</f>
        <v>1ce</v>
      </c>
      <c r="F7358" s="151" t="str">
        <f>INDEX(Variables[Variable],MATCH(Systematic[[#This Row],[VariableIndex]],Variables[Index],0))</f>
        <v>FCR (mt: ROX-corr.)</v>
      </c>
      <c r="G7358" s="134">
        <f>Systematic[[#This Row],[Sample]]*1000000+Systematic[[#This Row],[SubSample]]*10000+Systematic[[#This Row],[VariableIndex]]</f>
        <v>19040007</v>
      </c>
      <c r="H7358" s="134">
        <f>Systematic[[#This Row],[SampleVariableLabel]]+100*Systematic[[#This Row],[State]]</f>
        <v>19040007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19</v>
      </c>
      <c r="B7359" s="1">
        <f t="shared" si="346"/>
        <v>4</v>
      </c>
      <c r="C7359" s="1">
        <f>IF(Systematic[[#This Row],[VariableIndex]]&gt;1,C7358,IF(C7358+1=StepsPerSubsample,0,C7358+1))</f>
        <v>1</v>
      </c>
      <c r="D7359" s="1">
        <f t="shared" si="344"/>
        <v>1</v>
      </c>
      <c r="E7359" s="1" t="str">
        <f>INDEX(Protocol[Mark],MATCH(C7359,Protocol[Step],0))</f>
        <v>2P10</v>
      </c>
      <c r="F7359" s="151" t="str">
        <f>INDEX(Variables[Variable],MATCH(Systematic[[#This Row],[VariableIndex]],Variables[Index],0))</f>
        <v>O2 concentration</v>
      </c>
      <c r="G7359" s="134">
        <f>Systematic[[#This Row],[Sample]]*1000000+Systematic[[#This Row],[SubSample]]*10000+Systematic[[#This Row],[VariableIndex]]</f>
        <v>19040001</v>
      </c>
      <c r="H7359" s="134">
        <f>Systematic[[#This Row],[SampleVariableLabel]]+100*Systematic[[#This Row],[State]]</f>
        <v>19040101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19</v>
      </c>
      <c r="B7360" s="1">
        <f t="shared" si="346"/>
        <v>4</v>
      </c>
      <c r="C7360" s="1">
        <f>IF(Systematic[[#This Row],[VariableIndex]]&gt;1,C7359,IF(C7359+1=StepsPerSubsample,0,C7359+1))</f>
        <v>1</v>
      </c>
      <c r="D7360" s="1">
        <f t="shared" si="344"/>
        <v>2</v>
      </c>
      <c r="E7360" s="1" t="str">
        <f>INDEX(Protocol[Mark],MATCH(C7360,Protocol[Step],0))</f>
        <v>2P10</v>
      </c>
      <c r="F7360" s="151" t="str">
        <f>INDEX(Variables[Variable],MATCH(Systematic[[#This Row],[VariableIndex]],Variables[Index],0))</f>
        <v>O2 flux per volume</v>
      </c>
      <c r="G7360" s="134">
        <f>Systematic[[#This Row],[Sample]]*1000000+Systematic[[#This Row],[SubSample]]*10000+Systematic[[#This Row],[VariableIndex]]</f>
        <v>19040002</v>
      </c>
      <c r="H7360" s="134">
        <f>Systematic[[#This Row],[SampleVariableLabel]]+100*Systematic[[#This Row],[State]]</f>
        <v>19040102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19</v>
      </c>
      <c r="B7361" s="1">
        <f t="shared" si="346"/>
        <v>4</v>
      </c>
      <c r="C7361" s="1">
        <f>IF(Systematic[[#This Row],[VariableIndex]]&gt;1,C7360,IF(C7360+1=StepsPerSubsample,0,C7360+1))</f>
        <v>1</v>
      </c>
      <c r="D7361" s="1">
        <f t="shared" si="344"/>
        <v>3</v>
      </c>
      <c r="E7361" s="1" t="str">
        <f>INDEX(Protocol[Mark],MATCH(C7361,Protocol[Step],0))</f>
        <v>2P10</v>
      </c>
      <c r="F7361" s="151" t="str">
        <f>INDEX(Variables[Variable],MATCH(Systematic[[#This Row],[VariableIndex]],Variables[Index],0))</f>
        <v>Specific flux</v>
      </c>
      <c r="G7361" s="134">
        <f>Systematic[[#This Row],[Sample]]*1000000+Systematic[[#This Row],[SubSample]]*10000+Systematic[[#This Row],[VariableIndex]]</f>
        <v>19040003</v>
      </c>
      <c r="H7361" s="134">
        <f>Systematic[[#This Row],[SampleVariableLabel]]+100*Systematic[[#This Row],[State]]</f>
        <v>19040103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19</v>
      </c>
      <c r="B7362" s="1">
        <f t="shared" si="346"/>
        <v>4</v>
      </c>
      <c r="C7362" s="1">
        <f>IF(Systematic[[#This Row],[VariableIndex]]&gt;1,C7361,IF(C7361+1=StepsPerSubsample,0,C7361+1))</f>
        <v>1</v>
      </c>
      <c r="D7362" s="1">
        <f t="shared" si="344"/>
        <v>4</v>
      </c>
      <c r="E7362" s="1" t="str">
        <f>INDEX(Protocol[Mark],MATCH(C7362,Protocol[Step],0))</f>
        <v>2P10</v>
      </c>
      <c r="F7362" s="151" t="str">
        <f>INDEX(Variables[Variable],MATCH(Systematic[[#This Row],[VariableIndex]],Variables[Index],0))</f>
        <v>Flux control ratio</v>
      </c>
      <c r="G7362" s="134">
        <f>Systematic[[#This Row],[Sample]]*1000000+Systematic[[#This Row],[SubSample]]*10000+Systematic[[#This Row],[VariableIndex]]</f>
        <v>19040004</v>
      </c>
      <c r="H7362" s="134">
        <f>Systematic[[#This Row],[SampleVariableLabel]]+100*Systematic[[#This Row],[State]]</f>
        <v>19040104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19</v>
      </c>
      <c r="B7363" s="1">
        <f t="shared" si="346"/>
        <v>4</v>
      </c>
      <c r="C7363" s="1">
        <f>IF(Systematic[[#This Row],[VariableIndex]]&gt;1,C7362,IF(C7362+1=StepsPerSubsample,0,C7362+1))</f>
        <v>1</v>
      </c>
      <c r="D7363" s="1">
        <f t="shared" ref="D7363:D7426" si="347">IF(D7362=nVariables,1,D7362+1)</f>
        <v>5</v>
      </c>
      <c r="E7363" s="1" t="str">
        <f>INDEX(Protocol[Mark],MATCH(C7363,Protocol[Step],0))</f>
        <v>2P10</v>
      </c>
      <c r="F7363" s="151" t="str">
        <f>INDEX(Variables[Variable],MATCH(Systematic[[#This Row],[VariableIndex]],Variables[Index],0))</f>
        <v>Specific flux (mt)</v>
      </c>
      <c r="G7363" s="134">
        <f>Systematic[[#This Row],[Sample]]*1000000+Systematic[[#This Row],[SubSample]]*10000+Systematic[[#This Row],[VariableIndex]]</f>
        <v>19040005</v>
      </c>
      <c r="H7363" s="134">
        <f>Systematic[[#This Row],[SampleVariableLabel]]+100*Systematic[[#This Row],[State]]</f>
        <v>19040105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19</v>
      </c>
      <c r="B7364" s="1">
        <f t="shared" si="346"/>
        <v>4</v>
      </c>
      <c r="C7364" s="1">
        <f>IF(Systematic[[#This Row],[VariableIndex]]&gt;1,C7363,IF(C7363+1=StepsPerSubsample,0,C7363+1))</f>
        <v>1</v>
      </c>
      <c r="D7364" s="1">
        <f t="shared" si="347"/>
        <v>6</v>
      </c>
      <c r="E7364" s="1" t="str">
        <f>INDEX(Protocol[Mark],MATCH(C7364,Protocol[Step],0))</f>
        <v>2P10</v>
      </c>
      <c r="F7364" s="151" t="str">
        <f>INDEX(Variables[Variable],MATCH(Systematic[[#This Row],[VariableIndex]],Variables[Index],0))</f>
        <v>FCR (mt: ROX-corr.)</v>
      </c>
      <c r="G7364" s="134">
        <f>Systematic[[#This Row],[Sample]]*1000000+Systematic[[#This Row],[SubSample]]*10000+Systematic[[#This Row],[VariableIndex]]</f>
        <v>19040006</v>
      </c>
      <c r="H7364" s="134">
        <f>Systematic[[#This Row],[SampleVariableLabel]]+100*Systematic[[#This Row],[State]]</f>
        <v>19040106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19</v>
      </c>
      <c r="B7365" s="1">
        <f t="shared" si="346"/>
        <v>4</v>
      </c>
      <c r="C7365" s="1">
        <f>IF(Systematic[[#This Row],[VariableIndex]]&gt;1,C7364,IF(C7364+1=StepsPerSubsample,0,C7364+1))</f>
        <v>1</v>
      </c>
      <c r="D7365" s="1">
        <f t="shared" si="347"/>
        <v>7</v>
      </c>
      <c r="E7365" s="1" t="str">
        <f>INDEX(Protocol[Mark],MATCH(C7365,Protocol[Step],0))</f>
        <v>2P10</v>
      </c>
      <c r="F7365" s="151" t="str">
        <f>INDEX(Variables[Variable],MATCH(Systematic[[#This Row],[VariableIndex]],Variables[Index],0))</f>
        <v>FCR (mt: ROX-corr.)</v>
      </c>
      <c r="G7365" s="134">
        <f>Systematic[[#This Row],[Sample]]*1000000+Systematic[[#This Row],[SubSample]]*10000+Systematic[[#This Row],[VariableIndex]]</f>
        <v>19040007</v>
      </c>
      <c r="H7365" s="134">
        <f>Systematic[[#This Row],[SampleVariableLabel]]+100*Systematic[[#This Row],[State]]</f>
        <v>19040107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19</v>
      </c>
      <c r="B7366" s="1">
        <f t="shared" si="346"/>
        <v>4</v>
      </c>
      <c r="C7366" s="1">
        <f>IF(Systematic[[#This Row],[VariableIndex]]&gt;1,C7365,IF(C7365+1=StepsPerSubsample,0,C7365+1))</f>
        <v>2</v>
      </c>
      <c r="D7366" s="1">
        <f t="shared" si="347"/>
        <v>1</v>
      </c>
      <c r="E7366" s="1" t="str">
        <f>INDEX(Protocol[Mark],MATCH(C7366,Protocol[Step],0))</f>
        <v>3Omy</v>
      </c>
      <c r="F7366" s="151" t="str">
        <f>INDEX(Variables[Variable],MATCH(Systematic[[#This Row],[VariableIndex]],Variables[Index],0))</f>
        <v>O2 concentration</v>
      </c>
      <c r="G7366" s="134">
        <f>Systematic[[#This Row],[Sample]]*1000000+Systematic[[#This Row],[SubSample]]*10000+Systematic[[#This Row],[VariableIndex]]</f>
        <v>19040001</v>
      </c>
      <c r="H7366" s="134">
        <f>Systematic[[#This Row],[SampleVariableLabel]]+100*Systematic[[#This Row],[State]]</f>
        <v>19040201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19</v>
      </c>
      <c r="B7367" s="1">
        <f t="shared" si="346"/>
        <v>4</v>
      </c>
      <c r="C7367" s="1">
        <f>IF(Systematic[[#This Row],[VariableIndex]]&gt;1,C7366,IF(C7366+1=StepsPerSubsample,0,C7366+1))</f>
        <v>2</v>
      </c>
      <c r="D7367" s="1">
        <f t="shared" si="347"/>
        <v>2</v>
      </c>
      <c r="E7367" s="1" t="str">
        <f>INDEX(Protocol[Mark],MATCH(C7367,Protocol[Step],0))</f>
        <v>3Omy</v>
      </c>
      <c r="F7367" s="151" t="str">
        <f>INDEX(Variables[Variable],MATCH(Systematic[[#This Row],[VariableIndex]],Variables[Index],0))</f>
        <v>O2 flux per volume</v>
      </c>
      <c r="G7367" s="134">
        <f>Systematic[[#This Row],[Sample]]*1000000+Systematic[[#This Row],[SubSample]]*10000+Systematic[[#This Row],[VariableIndex]]</f>
        <v>19040002</v>
      </c>
      <c r="H7367" s="134">
        <f>Systematic[[#This Row],[SampleVariableLabel]]+100*Systematic[[#This Row],[State]]</f>
        <v>19040202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19</v>
      </c>
      <c r="B7368" s="1">
        <f t="shared" si="346"/>
        <v>4</v>
      </c>
      <c r="C7368" s="1">
        <f>IF(Systematic[[#This Row],[VariableIndex]]&gt;1,C7367,IF(C7367+1=StepsPerSubsample,0,C7367+1))</f>
        <v>2</v>
      </c>
      <c r="D7368" s="1">
        <f t="shared" si="347"/>
        <v>3</v>
      </c>
      <c r="E7368" s="1" t="str">
        <f>INDEX(Protocol[Mark],MATCH(C7368,Protocol[Step],0))</f>
        <v>3Omy</v>
      </c>
      <c r="F7368" s="151" t="str">
        <f>INDEX(Variables[Variable],MATCH(Systematic[[#This Row],[VariableIndex]],Variables[Index],0))</f>
        <v>Specific flux</v>
      </c>
      <c r="G7368" s="134">
        <f>Systematic[[#This Row],[Sample]]*1000000+Systematic[[#This Row],[SubSample]]*10000+Systematic[[#This Row],[VariableIndex]]</f>
        <v>19040003</v>
      </c>
      <c r="H7368" s="134">
        <f>Systematic[[#This Row],[SampleVariableLabel]]+100*Systematic[[#This Row],[State]]</f>
        <v>19040203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19</v>
      </c>
      <c r="B7369" s="1">
        <f t="shared" si="346"/>
        <v>4</v>
      </c>
      <c r="C7369" s="1">
        <f>IF(Systematic[[#This Row],[VariableIndex]]&gt;1,C7368,IF(C7368+1=StepsPerSubsample,0,C7368+1))</f>
        <v>2</v>
      </c>
      <c r="D7369" s="1">
        <f t="shared" si="347"/>
        <v>4</v>
      </c>
      <c r="E7369" s="1" t="str">
        <f>INDEX(Protocol[Mark],MATCH(C7369,Protocol[Step],0))</f>
        <v>3Omy</v>
      </c>
      <c r="F7369" s="151" t="str">
        <f>INDEX(Variables[Variable],MATCH(Systematic[[#This Row],[VariableIndex]],Variables[Index],0))</f>
        <v>Flux control ratio</v>
      </c>
      <c r="G7369" s="134">
        <f>Systematic[[#This Row],[Sample]]*1000000+Systematic[[#This Row],[SubSample]]*10000+Systematic[[#This Row],[VariableIndex]]</f>
        <v>19040004</v>
      </c>
      <c r="H7369" s="134">
        <f>Systematic[[#This Row],[SampleVariableLabel]]+100*Systematic[[#This Row],[State]]</f>
        <v>19040204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19</v>
      </c>
      <c r="B7370" s="1">
        <f t="shared" si="346"/>
        <v>4</v>
      </c>
      <c r="C7370" s="1">
        <f>IF(Systematic[[#This Row],[VariableIndex]]&gt;1,C7369,IF(C7369+1=StepsPerSubsample,0,C7369+1))</f>
        <v>2</v>
      </c>
      <c r="D7370" s="1">
        <f t="shared" si="347"/>
        <v>5</v>
      </c>
      <c r="E7370" s="1" t="str">
        <f>INDEX(Protocol[Mark],MATCH(C7370,Protocol[Step],0))</f>
        <v>3Omy</v>
      </c>
      <c r="F7370" s="151" t="str">
        <f>INDEX(Variables[Variable],MATCH(Systematic[[#This Row],[VariableIndex]],Variables[Index],0))</f>
        <v>Specific flux (mt)</v>
      </c>
      <c r="G7370" s="134">
        <f>Systematic[[#This Row],[Sample]]*1000000+Systematic[[#This Row],[SubSample]]*10000+Systematic[[#This Row],[VariableIndex]]</f>
        <v>19040005</v>
      </c>
      <c r="H7370" s="134">
        <f>Systematic[[#This Row],[SampleVariableLabel]]+100*Systematic[[#This Row],[State]]</f>
        <v>19040205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19</v>
      </c>
      <c r="B7371" s="1">
        <f t="shared" si="346"/>
        <v>4</v>
      </c>
      <c r="C7371" s="1">
        <f>IF(Systematic[[#This Row],[VariableIndex]]&gt;1,C7370,IF(C7370+1=StepsPerSubsample,0,C7370+1))</f>
        <v>2</v>
      </c>
      <c r="D7371" s="1">
        <f t="shared" si="347"/>
        <v>6</v>
      </c>
      <c r="E7371" s="1" t="str">
        <f>INDEX(Protocol[Mark],MATCH(C7371,Protocol[Step],0))</f>
        <v>3Omy</v>
      </c>
      <c r="F7371" s="151" t="str">
        <f>INDEX(Variables[Variable],MATCH(Systematic[[#This Row],[VariableIndex]],Variables[Index],0))</f>
        <v>FCR (mt: ROX-corr.)</v>
      </c>
      <c r="G7371" s="134">
        <f>Systematic[[#This Row],[Sample]]*1000000+Systematic[[#This Row],[SubSample]]*10000+Systematic[[#This Row],[VariableIndex]]</f>
        <v>19040006</v>
      </c>
      <c r="H7371" s="134">
        <f>Systematic[[#This Row],[SampleVariableLabel]]+100*Systematic[[#This Row],[State]]</f>
        <v>19040206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19</v>
      </c>
      <c r="B7372" s="1">
        <f t="shared" si="346"/>
        <v>4</v>
      </c>
      <c r="C7372" s="1">
        <f>IF(Systematic[[#This Row],[VariableIndex]]&gt;1,C7371,IF(C7371+1=StepsPerSubsample,0,C7371+1))</f>
        <v>2</v>
      </c>
      <c r="D7372" s="1">
        <f t="shared" si="347"/>
        <v>7</v>
      </c>
      <c r="E7372" s="1" t="str">
        <f>INDEX(Protocol[Mark],MATCH(C7372,Protocol[Step],0))</f>
        <v>3Omy</v>
      </c>
      <c r="F7372" s="151" t="str">
        <f>INDEX(Variables[Variable],MATCH(Systematic[[#This Row],[VariableIndex]],Variables[Index],0))</f>
        <v>FCR (mt: ROX-corr.)</v>
      </c>
      <c r="G7372" s="134">
        <f>Systematic[[#This Row],[Sample]]*1000000+Systematic[[#This Row],[SubSample]]*10000+Systematic[[#This Row],[VariableIndex]]</f>
        <v>19040007</v>
      </c>
      <c r="H7372" s="134">
        <f>Systematic[[#This Row],[SampleVariableLabel]]+100*Systematic[[#This Row],[State]]</f>
        <v>19040207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19</v>
      </c>
      <c r="B7373" s="1">
        <f t="shared" si="346"/>
        <v>4</v>
      </c>
      <c r="C7373" s="1">
        <f>IF(Systematic[[#This Row],[VariableIndex]]&gt;1,C7372,IF(C7372+1=StepsPerSubsample,0,C7372+1))</f>
        <v>3</v>
      </c>
      <c r="D7373" s="1">
        <f t="shared" si="347"/>
        <v>1</v>
      </c>
      <c r="E7373" s="1" t="str">
        <f>INDEX(Protocol[Mark],MATCH(C7373,Protocol[Step],0))</f>
        <v>4U</v>
      </c>
      <c r="F7373" s="151" t="str">
        <f>INDEX(Variables[Variable],MATCH(Systematic[[#This Row],[VariableIndex]],Variables[Index],0))</f>
        <v>O2 concentration</v>
      </c>
      <c r="G7373" s="134">
        <f>Systematic[[#This Row],[Sample]]*1000000+Systematic[[#This Row],[SubSample]]*10000+Systematic[[#This Row],[VariableIndex]]</f>
        <v>19040001</v>
      </c>
      <c r="H7373" s="134">
        <f>Systematic[[#This Row],[SampleVariableLabel]]+100*Systematic[[#This Row],[State]]</f>
        <v>19040301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19</v>
      </c>
      <c r="B7374" s="1">
        <f t="shared" si="346"/>
        <v>4</v>
      </c>
      <c r="C7374" s="1">
        <f>IF(Systematic[[#This Row],[VariableIndex]]&gt;1,C7373,IF(C7373+1=StepsPerSubsample,0,C7373+1))</f>
        <v>3</v>
      </c>
      <c r="D7374" s="1">
        <f t="shared" si="347"/>
        <v>2</v>
      </c>
      <c r="E7374" s="1" t="str">
        <f>INDEX(Protocol[Mark],MATCH(C7374,Protocol[Step],0))</f>
        <v>4U</v>
      </c>
      <c r="F7374" s="151" t="str">
        <f>INDEX(Variables[Variable],MATCH(Systematic[[#This Row],[VariableIndex]],Variables[Index],0))</f>
        <v>O2 flux per volume</v>
      </c>
      <c r="G7374" s="134">
        <f>Systematic[[#This Row],[Sample]]*1000000+Systematic[[#This Row],[SubSample]]*10000+Systematic[[#This Row],[VariableIndex]]</f>
        <v>19040002</v>
      </c>
      <c r="H7374" s="134">
        <f>Systematic[[#This Row],[SampleVariableLabel]]+100*Systematic[[#This Row],[State]]</f>
        <v>19040302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19</v>
      </c>
      <c r="B7375" s="1">
        <f t="shared" si="346"/>
        <v>4</v>
      </c>
      <c r="C7375" s="1">
        <f>IF(Systematic[[#This Row],[VariableIndex]]&gt;1,C7374,IF(C7374+1=StepsPerSubsample,0,C7374+1))</f>
        <v>3</v>
      </c>
      <c r="D7375" s="1">
        <f t="shared" si="347"/>
        <v>3</v>
      </c>
      <c r="E7375" s="1" t="str">
        <f>INDEX(Protocol[Mark],MATCH(C7375,Protocol[Step],0))</f>
        <v>4U</v>
      </c>
      <c r="F7375" s="151" t="str">
        <f>INDEX(Variables[Variable],MATCH(Systematic[[#This Row],[VariableIndex]],Variables[Index],0))</f>
        <v>Specific flux</v>
      </c>
      <c r="G7375" s="134">
        <f>Systematic[[#This Row],[Sample]]*1000000+Systematic[[#This Row],[SubSample]]*10000+Systematic[[#This Row],[VariableIndex]]</f>
        <v>19040003</v>
      </c>
      <c r="H7375" s="134">
        <f>Systematic[[#This Row],[SampleVariableLabel]]+100*Systematic[[#This Row],[State]]</f>
        <v>19040303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19</v>
      </c>
      <c r="B7376" s="1">
        <f t="shared" si="346"/>
        <v>4</v>
      </c>
      <c r="C7376" s="1">
        <f>IF(Systematic[[#This Row],[VariableIndex]]&gt;1,C7375,IF(C7375+1=StepsPerSubsample,0,C7375+1))</f>
        <v>3</v>
      </c>
      <c r="D7376" s="1">
        <f t="shared" si="347"/>
        <v>4</v>
      </c>
      <c r="E7376" s="1" t="str">
        <f>INDEX(Protocol[Mark],MATCH(C7376,Protocol[Step],0))</f>
        <v>4U</v>
      </c>
      <c r="F7376" s="151" t="str">
        <f>INDEX(Variables[Variable],MATCH(Systematic[[#This Row],[VariableIndex]],Variables[Index],0))</f>
        <v>Flux control ratio</v>
      </c>
      <c r="G7376" s="134">
        <f>Systematic[[#This Row],[Sample]]*1000000+Systematic[[#This Row],[SubSample]]*10000+Systematic[[#This Row],[VariableIndex]]</f>
        <v>19040004</v>
      </c>
      <c r="H7376" s="134">
        <f>Systematic[[#This Row],[SampleVariableLabel]]+100*Systematic[[#This Row],[State]]</f>
        <v>19040304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19</v>
      </c>
      <c r="B7377" s="1">
        <f t="shared" si="346"/>
        <v>4</v>
      </c>
      <c r="C7377" s="1">
        <f>IF(Systematic[[#This Row],[VariableIndex]]&gt;1,C7376,IF(C7376+1=StepsPerSubsample,0,C7376+1))</f>
        <v>3</v>
      </c>
      <c r="D7377" s="1">
        <f t="shared" si="347"/>
        <v>5</v>
      </c>
      <c r="E7377" s="1" t="str">
        <f>INDEX(Protocol[Mark],MATCH(C7377,Protocol[Step],0))</f>
        <v>4U</v>
      </c>
      <c r="F7377" s="151" t="str">
        <f>INDEX(Variables[Variable],MATCH(Systematic[[#This Row],[VariableIndex]],Variables[Index],0))</f>
        <v>Specific flux (mt)</v>
      </c>
      <c r="G7377" s="134">
        <f>Systematic[[#This Row],[Sample]]*1000000+Systematic[[#This Row],[SubSample]]*10000+Systematic[[#This Row],[VariableIndex]]</f>
        <v>19040005</v>
      </c>
      <c r="H7377" s="134">
        <f>Systematic[[#This Row],[SampleVariableLabel]]+100*Systematic[[#This Row],[State]]</f>
        <v>19040305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19</v>
      </c>
      <c r="B7378" s="1">
        <f t="shared" si="346"/>
        <v>4</v>
      </c>
      <c r="C7378" s="1">
        <f>IF(Systematic[[#This Row],[VariableIndex]]&gt;1,C7377,IF(C7377+1=StepsPerSubsample,0,C7377+1))</f>
        <v>3</v>
      </c>
      <c r="D7378" s="1">
        <f t="shared" si="347"/>
        <v>6</v>
      </c>
      <c r="E7378" s="1" t="str">
        <f>INDEX(Protocol[Mark],MATCH(C7378,Protocol[Step],0))</f>
        <v>4U</v>
      </c>
      <c r="F7378" s="151" t="str">
        <f>INDEX(Variables[Variable],MATCH(Systematic[[#This Row],[VariableIndex]],Variables[Index],0))</f>
        <v>FCR (mt: ROX-corr.)</v>
      </c>
      <c r="G7378" s="134">
        <f>Systematic[[#This Row],[Sample]]*1000000+Systematic[[#This Row],[SubSample]]*10000+Systematic[[#This Row],[VariableIndex]]</f>
        <v>19040006</v>
      </c>
      <c r="H7378" s="134">
        <f>Systematic[[#This Row],[SampleVariableLabel]]+100*Systematic[[#This Row],[State]]</f>
        <v>19040306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19</v>
      </c>
      <c r="B7379" s="1">
        <f t="shared" si="346"/>
        <v>4</v>
      </c>
      <c r="C7379" s="1">
        <f>IF(Systematic[[#This Row],[VariableIndex]]&gt;1,C7378,IF(C7378+1=StepsPerSubsample,0,C7378+1))</f>
        <v>3</v>
      </c>
      <c r="D7379" s="1">
        <f t="shared" si="347"/>
        <v>7</v>
      </c>
      <c r="E7379" s="1" t="str">
        <f>INDEX(Protocol[Mark],MATCH(C7379,Protocol[Step],0))</f>
        <v>4U</v>
      </c>
      <c r="F7379" s="151" t="str">
        <f>INDEX(Variables[Variable],MATCH(Systematic[[#This Row],[VariableIndex]],Variables[Index],0))</f>
        <v>FCR (mt: ROX-corr.)</v>
      </c>
      <c r="G7379" s="134">
        <f>Systematic[[#This Row],[Sample]]*1000000+Systematic[[#This Row],[SubSample]]*10000+Systematic[[#This Row],[VariableIndex]]</f>
        <v>19040007</v>
      </c>
      <c r="H7379" s="134">
        <f>Systematic[[#This Row],[SampleVariableLabel]]+100*Systematic[[#This Row],[State]]</f>
        <v>19040307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19</v>
      </c>
      <c r="B7380" s="1">
        <f t="shared" si="346"/>
        <v>4</v>
      </c>
      <c r="C7380" s="1">
        <f>IF(Systematic[[#This Row],[VariableIndex]]&gt;1,C7379,IF(C7379+1=StepsPerSubsample,0,C7379+1))</f>
        <v>4</v>
      </c>
      <c r="D7380" s="1">
        <f t="shared" si="347"/>
        <v>1</v>
      </c>
      <c r="E7380" s="1" t="str">
        <f>INDEX(Protocol[Mark],MATCH(C7380,Protocol[Step],0))</f>
        <v>5Glc</v>
      </c>
      <c r="F7380" s="151" t="str">
        <f>INDEX(Variables[Variable],MATCH(Systematic[[#This Row],[VariableIndex]],Variables[Index],0))</f>
        <v>O2 concentration</v>
      </c>
      <c r="G7380" s="134">
        <f>Systematic[[#This Row],[Sample]]*1000000+Systematic[[#This Row],[SubSample]]*10000+Systematic[[#This Row],[VariableIndex]]</f>
        <v>19040001</v>
      </c>
      <c r="H7380" s="134">
        <f>Systematic[[#This Row],[SampleVariableLabel]]+100*Systematic[[#This Row],[State]]</f>
        <v>19040401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19</v>
      </c>
      <c r="B7381" s="1">
        <f t="shared" si="346"/>
        <v>4</v>
      </c>
      <c r="C7381" s="1">
        <f>IF(Systematic[[#This Row],[VariableIndex]]&gt;1,C7380,IF(C7380+1=StepsPerSubsample,0,C7380+1))</f>
        <v>4</v>
      </c>
      <c r="D7381" s="1">
        <f t="shared" si="347"/>
        <v>2</v>
      </c>
      <c r="E7381" s="1" t="str">
        <f>INDEX(Protocol[Mark],MATCH(C7381,Protocol[Step],0))</f>
        <v>5Glc</v>
      </c>
      <c r="F7381" s="151" t="str">
        <f>INDEX(Variables[Variable],MATCH(Systematic[[#This Row],[VariableIndex]],Variables[Index],0))</f>
        <v>O2 flux per volume</v>
      </c>
      <c r="G7381" s="134">
        <f>Systematic[[#This Row],[Sample]]*1000000+Systematic[[#This Row],[SubSample]]*10000+Systematic[[#This Row],[VariableIndex]]</f>
        <v>19040002</v>
      </c>
      <c r="H7381" s="134">
        <f>Systematic[[#This Row],[SampleVariableLabel]]+100*Systematic[[#This Row],[State]]</f>
        <v>19040402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19</v>
      </c>
      <c r="B7382" s="1">
        <f t="shared" si="346"/>
        <v>4</v>
      </c>
      <c r="C7382" s="1">
        <f>IF(Systematic[[#This Row],[VariableIndex]]&gt;1,C7381,IF(C7381+1=StepsPerSubsample,0,C7381+1))</f>
        <v>4</v>
      </c>
      <c r="D7382" s="1">
        <f t="shared" si="347"/>
        <v>3</v>
      </c>
      <c r="E7382" s="1" t="str">
        <f>INDEX(Protocol[Mark],MATCH(C7382,Protocol[Step],0))</f>
        <v>5Glc</v>
      </c>
      <c r="F7382" s="151" t="str">
        <f>INDEX(Variables[Variable],MATCH(Systematic[[#This Row],[VariableIndex]],Variables[Index],0))</f>
        <v>Specific flux</v>
      </c>
      <c r="G7382" s="134">
        <f>Systematic[[#This Row],[Sample]]*1000000+Systematic[[#This Row],[SubSample]]*10000+Systematic[[#This Row],[VariableIndex]]</f>
        <v>19040003</v>
      </c>
      <c r="H7382" s="134">
        <f>Systematic[[#This Row],[SampleVariableLabel]]+100*Systematic[[#This Row],[State]]</f>
        <v>19040403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19</v>
      </c>
      <c r="B7383" s="1">
        <f t="shared" si="346"/>
        <v>4</v>
      </c>
      <c r="C7383" s="1">
        <f>IF(Systematic[[#This Row],[VariableIndex]]&gt;1,C7382,IF(C7382+1=StepsPerSubsample,0,C7382+1))</f>
        <v>4</v>
      </c>
      <c r="D7383" s="1">
        <f t="shared" si="347"/>
        <v>4</v>
      </c>
      <c r="E7383" s="1" t="str">
        <f>INDEX(Protocol[Mark],MATCH(C7383,Protocol[Step],0))</f>
        <v>5Glc</v>
      </c>
      <c r="F7383" s="151" t="str">
        <f>INDEX(Variables[Variable],MATCH(Systematic[[#This Row],[VariableIndex]],Variables[Index],0))</f>
        <v>Flux control ratio</v>
      </c>
      <c r="G7383" s="134">
        <f>Systematic[[#This Row],[Sample]]*1000000+Systematic[[#This Row],[SubSample]]*10000+Systematic[[#This Row],[VariableIndex]]</f>
        <v>19040004</v>
      </c>
      <c r="H7383" s="134">
        <f>Systematic[[#This Row],[SampleVariableLabel]]+100*Systematic[[#This Row],[State]]</f>
        <v>19040404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19</v>
      </c>
      <c r="B7384" s="1">
        <f t="shared" si="346"/>
        <v>4</v>
      </c>
      <c r="C7384" s="1">
        <f>IF(Systematic[[#This Row],[VariableIndex]]&gt;1,C7383,IF(C7383+1=StepsPerSubsample,0,C7383+1))</f>
        <v>4</v>
      </c>
      <c r="D7384" s="1">
        <f t="shared" si="347"/>
        <v>5</v>
      </c>
      <c r="E7384" s="1" t="str">
        <f>INDEX(Protocol[Mark],MATCH(C7384,Protocol[Step],0))</f>
        <v>5Glc</v>
      </c>
      <c r="F7384" s="151" t="str">
        <f>INDEX(Variables[Variable],MATCH(Systematic[[#This Row],[VariableIndex]],Variables[Index],0))</f>
        <v>Specific flux (mt)</v>
      </c>
      <c r="G7384" s="134">
        <f>Systematic[[#This Row],[Sample]]*1000000+Systematic[[#This Row],[SubSample]]*10000+Systematic[[#This Row],[VariableIndex]]</f>
        <v>19040005</v>
      </c>
      <c r="H7384" s="134">
        <f>Systematic[[#This Row],[SampleVariableLabel]]+100*Systematic[[#This Row],[State]]</f>
        <v>19040405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19</v>
      </c>
      <c r="B7385" s="1">
        <f t="shared" si="346"/>
        <v>4</v>
      </c>
      <c r="C7385" s="1">
        <f>IF(Systematic[[#This Row],[VariableIndex]]&gt;1,C7384,IF(C7384+1=StepsPerSubsample,0,C7384+1))</f>
        <v>4</v>
      </c>
      <c r="D7385" s="1">
        <f t="shared" si="347"/>
        <v>6</v>
      </c>
      <c r="E7385" s="1" t="str">
        <f>INDEX(Protocol[Mark],MATCH(C7385,Protocol[Step],0))</f>
        <v>5Glc</v>
      </c>
      <c r="F7385" s="151" t="str">
        <f>INDEX(Variables[Variable],MATCH(Systematic[[#This Row],[VariableIndex]],Variables[Index],0))</f>
        <v>FCR (mt: ROX-corr.)</v>
      </c>
      <c r="G7385" s="134">
        <f>Systematic[[#This Row],[Sample]]*1000000+Systematic[[#This Row],[SubSample]]*10000+Systematic[[#This Row],[VariableIndex]]</f>
        <v>19040006</v>
      </c>
      <c r="H7385" s="134">
        <f>Systematic[[#This Row],[SampleVariableLabel]]+100*Systematic[[#This Row],[State]]</f>
        <v>19040406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19</v>
      </c>
      <c r="B7386" s="1">
        <f t="shared" si="346"/>
        <v>4</v>
      </c>
      <c r="C7386" s="1">
        <f>IF(Systematic[[#This Row],[VariableIndex]]&gt;1,C7385,IF(C7385+1=StepsPerSubsample,0,C7385+1))</f>
        <v>4</v>
      </c>
      <c r="D7386" s="1">
        <f t="shared" si="347"/>
        <v>7</v>
      </c>
      <c r="E7386" s="1" t="str">
        <f>INDEX(Protocol[Mark],MATCH(C7386,Protocol[Step],0))</f>
        <v>5Glc</v>
      </c>
      <c r="F7386" s="151" t="str">
        <f>INDEX(Variables[Variable],MATCH(Systematic[[#This Row],[VariableIndex]],Variables[Index],0))</f>
        <v>FCR (mt: ROX-corr.)</v>
      </c>
      <c r="G7386" s="134">
        <f>Systematic[[#This Row],[Sample]]*1000000+Systematic[[#This Row],[SubSample]]*10000+Systematic[[#This Row],[VariableIndex]]</f>
        <v>19040007</v>
      </c>
      <c r="H7386" s="134">
        <f>Systematic[[#This Row],[SampleVariableLabel]]+100*Systematic[[#This Row],[State]]</f>
        <v>19040407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19</v>
      </c>
      <c r="B7387" s="1">
        <f t="shared" si="346"/>
        <v>4</v>
      </c>
      <c r="C7387" s="1">
        <f>IF(Systematic[[#This Row],[VariableIndex]]&gt;1,C7386,IF(C7386+1=StepsPerSubsample,0,C7386+1))</f>
        <v>5</v>
      </c>
      <c r="D7387" s="1">
        <f t="shared" si="347"/>
        <v>1</v>
      </c>
      <c r="E7387" s="1" t="str">
        <f>INDEX(Protocol[Mark],MATCH(C7387,Protocol[Step],0))</f>
        <v>6M2</v>
      </c>
      <c r="F7387" s="151" t="str">
        <f>INDEX(Variables[Variable],MATCH(Systematic[[#This Row],[VariableIndex]],Variables[Index],0))</f>
        <v>O2 concentration</v>
      </c>
      <c r="G7387" s="134">
        <f>Systematic[[#This Row],[Sample]]*1000000+Systematic[[#This Row],[SubSample]]*10000+Systematic[[#This Row],[VariableIndex]]</f>
        <v>19040001</v>
      </c>
      <c r="H7387" s="134">
        <f>Systematic[[#This Row],[SampleVariableLabel]]+100*Systematic[[#This Row],[State]]</f>
        <v>19040501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19</v>
      </c>
      <c r="B7388" s="1">
        <f t="shared" si="346"/>
        <v>4</v>
      </c>
      <c r="C7388" s="1">
        <f>IF(Systematic[[#This Row],[VariableIndex]]&gt;1,C7387,IF(C7387+1=StepsPerSubsample,0,C7387+1))</f>
        <v>5</v>
      </c>
      <c r="D7388" s="1">
        <f t="shared" si="347"/>
        <v>2</v>
      </c>
      <c r="E7388" s="1" t="str">
        <f>INDEX(Protocol[Mark],MATCH(C7388,Protocol[Step],0))</f>
        <v>6M2</v>
      </c>
      <c r="F7388" s="151" t="str">
        <f>INDEX(Variables[Variable],MATCH(Systematic[[#This Row],[VariableIndex]],Variables[Index],0))</f>
        <v>O2 flux per volume</v>
      </c>
      <c r="G7388" s="134">
        <f>Systematic[[#This Row],[Sample]]*1000000+Systematic[[#This Row],[SubSample]]*10000+Systematic[[#This Row],[VariableIndex]]</f>
        <v>19040002</v>
      </c>
      <c r="H7388" s="134">
        <f>Systematic[[#This Row],[SampleVariableLabel]]+100*Systematic[[#This Row],[State]]</f>
        <v>19040502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19</v>
      </c>
      <c r="B7389" s="1">
        <f t="shared" si="346"/>
        <v>4</v>
      </c>
      <c r="C7389" s="1">
        <f>IF(Systematic[[#This Row],[VariableIndex]]&gt;1,C7388,IF(C7388+1=StepsPerSubsample,0,C7388+1))</f>
        <v>5</v>
      </c>
      <c r="D7389" s="1">
        <f t="shared" si="347"/>
        <v>3</v>
      </c>
      <c r="E7389" s="1" t="str">
        <f>INDEX(Protocol[Mark],MATCH(C7389,Protocol[Step],0))</f>
        <v>6M2</v>
      </c>
      <c r="F7389" s="151" t="str">
        <f>INDEX(Variables[Variable],MATCH(Systematic[[#This Row],[VariableIndex]],Variables[Index],0))</f>
        <v>Specific flux</v>
      </c>
      <c r="G7389" s="134">
        <f>Systematic[[#This Row],[Sample]]*1000000+Systematic[[#This Row],[SubSample]]*10000+Systematic[[#This Row],[VariableIndex]]</f>
        <v>19040003</v>
      </c>
      <c r="H7389" s="134">
        <f>Systematic[[#This Row],[SampleVariableLabel]]+100*Systematic[[#This Row],[State]]</f>
        <v>19040503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19</v>
      </c>
      <c r="B7390" s="1">
        <f t="shared" si="346"/>
        <v>4</v>
      </c>
      <c r="C7390" s="1">
        <f>IF(Systematic[[#This Row],[VariableIndex]]&gt;1,C7389,IF(C7389+1=StepsPerSubsample,0,C7389+1))</f>
        <v>5</v>
      </c>
      <c r="D7390" s="1">
        <f t="shared" si="347"/>
        <v>4</v>
      </c>
      <c r="E7390" s="1" t="str">
        <f>INDEX(Protocol[Mark],MATCH(C7390,Protocol[Step],0))</f>
        <v>6M2</v>
      </c>
      <c r="F7390" s="151" t="str">
        <f>INDEX(Variables[Variable],MATCH(Systematic[[#This Row],[VariableIndex]],Variables[Index],0))</f>
        <v>Flux control ratio</v>
      </c>
      <c r="G7390" s="134">
        <f>Systematic[[#This Row],[Sample]]*1000000+Systematic[[#This Row],[SubSample]]*10000+Systematic[[#This Row],[VariableIndex]]</f>
        <v>19040004</v>
      </c>
      <c r="H7390" s="134">
        <f>Systematic[[#This Row],[SampleVariableLabel]]+100*Systematic[[#This Row],[State]]</f>
        <v>19040504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19</v>
      </c>
      <c r="B7391" s="1">
        <f t="shared" si="346"/>
        <v>4</v>
      </c>
      <c r="C7391" s="1">
        <f>IF(Systematic[[#This Row],[VariableIndex]]&gt;1,C7390,IF(C7390+1=StepsPerSubsample,0,C7390+1))</f>
        <v>5</v>
      </c>
      <c r="D7391" s="1">
        <f t="shared" si="347"/>
        <v>5</v>
      </c>
      <c r="E7391" s="1" t="str">
        <f>INDEX(Protocol[Mark],MATCH(C7391,Protocol[Step],0))</f>
        <v>6M2</v>
      </c>
      <c r="F7391" s="151" t="str">
        <f>INDEX(Variables[Variable],MATCH(Systematic[[#This Row],[VariableIndex]],Variables[Index],0))</f>
        <v>Specific flux (mt)</v>
      </c>
      <c r="G7391" s="134">
        <f>Systematic[[#This Row],[Sample]]*1000000+Systematic[[#This Row],[SubSample]]*10000+Systematic[[#This Row],[VariableIndex]]</f>
        <v>19040005</v>
      </c>
      <c r="H7391" s="134">
        <f>Systematic[[#This Row],[SampleVariableLabel]]+100*Systematic[[#This Row],[State]]</f>
        <v>19040505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19</v>
      </c>
      <c r="B7392" s="1">
        <f t="shared" si="346"/>
        <v>4</v>
      </c>
      <c r="C7392" s="1">
        <f>IF(Systematic[[#This Row],[VariableIndex]]&gt;1,C7391,IF(C7391+1=StepsPerSubsample,0,C7391+1))</f>
        <v>5</v>
      </c>
      <c r="D7392" s="1">
        <f t="shared" si="347"/>
        <v>6</v>
      </c>
      <c r="E7392" s="1" t="str">
        <f>INDEX(Protocol[Mark],MATCH(C7392,Protocol[Step],0))</f>
        <v>6M2</v>
      </c>
      <c r="F7392" s="151" t="str">
        <f>INDEX(Variables[Variable],MATCH(Systematic[[#This Row],[VariableIndex]],Variables[Index],0))</f>
        <v>FCR (mt: ROX-corr.)</v>
      </c>
      <c r="G7392" s="134">
        <f>Systematic[[#This Row],[Sample]]*1000000+Systematic[[#This Row],[SubSample]]*10000+Systematic[[#This Row],[VariableIndex]]</f>
        <v>19040006</v>
      </c>
      <c r="H7392" s="134">
        <f>Systematic[[#This Row],[SampleVariableLabel]]+100*Systematic[[#This Row],[State]]</f>
        <v>19040506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19</v>
      </c>
      <c r="B7393" s="1">
        <f t="shared" si="346"/>
        <v>4</v>
      </c>
      <c r="C7393" s="1">
        <f>IF(Systematic[[#This Row],[VariableIndex]]&gt;1,C7392,IF(C7392+1=StepsPerSubsample,0,C7392+1))</f>
        <v>5</v>
      </c>
      <c r="D7393" s="1">
        <f t="shared" si="347"/>
        <v>7</v>
      </c>
      <c r="E7393" s="1" t="str">
        <f>INDEX(Protocol[Mark],MATCH(C7393,Protocol[Step],0))</f>
        <v>6M2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19040007</v>
      </c>
      <c r="H7393" s="134">
        <f>Systematic[[#This Row],[SampleVariableLabel]]+100*Systematic[[#This Row],[State]]</f>
        <v>19040507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19</v>
      </c>
      <c r="B7394" s="1">
        <f t="shared" si="346"/>
        <v>4</v>
      </c>
      <c r="C7394" s="1">
        <f>IF(Systematic[[#This Row],[VariableIndex]]&gt;1,C7393,IF(C7393+1=StepsPerSubsample,0,C7393+1))</f>
        <v>6</v>
      </c>
      <c r="D7394" s="1">
        <f t="shared" si="3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19040001</v>
      </c>
      <c r="H7394" s="134">
        <f>Systematic[[#This Row],[SampleVariableLabel]]+100*Systematic[[#This Row],[State]]</f>
        <v>19040601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19</v>
      </c>
      <c r="B7395" s="1">
        <f t="shared" si="346"/>
        <v>4</v>
      </c>
      <c r="C7395" s="1">
        <f>IF(Systematic[[#This Row],[VariableIndex]]&gt;1,C7394,IF(C7394+1=StepsPerSubsample,0,C7394+1))</f>
        <v>6</v>
      </c>
      <c r="D7395" s="1">
        <f t="shared" si="3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19040002</v>
      </c>
      <c r="H7395" s="134">
        <f>Systematic[[#This Row],[SampleVariableLabel]]+100*Systematic[[#This Row],[State]]</f>
        <v>19040602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19</v>
      </c>
      <c r="B7396" s="1">
        <f t="shared" si="346"/>
        <v>4</v>
      </c>
      <c r="C7396" s="1">
        <f>IF(Systematic[[#This Row],[VariableIndex]]&gt;1,C7395,IF(C7395+1=StepsPerSubsample,0,C7395+1))</f>
        <v>6</v>
      </c>
      <c r="D7396" s="1">
        <f t="shared" si="347"/>
        <v>3</v>
      </c>
      <c r="E7396" s="1" t="str">
        <f>INDEX(Protocol[Mark],MATCH(C7396,Protocol[Step],0))</f>
        <v>7Rot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19040003</v>
      </c>
      <c r="H7396" s="134">
        <f>Systematic[[#This Row],[SampleVariableLabel]]+100*Systematic[[#This Row],[State]]</f>
        <v>19040603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19</v>
      </c>
      <c r="B7397" s="1">
        <f t="shared" si="346"/>
        <v>4</v>
      </c>
      <c r="C7397" s="1">
        <f>IF(Systematic[[#This Row],[VariableIndex]]&gt;1,C7396,IF(C7396+1=StepsPerSubsample,0,C7396+1))</f>
        <v>6</v>
      </c>
      <c r="D7397" s="1">
        <f t="shared" si="347"/>
        <v>4</v>
      </c>
      <c r="E7397" s="1" t="str">
        <f>INDEX(Protocol[Mark],MATCH(C7397,Protocol[Step],0))</f>
        <v>7Rot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19040004</v>
      </c>
      <c r="H7397" s="134">
        <f>Systematic[[#This Row],[SampleVariableLabel]]+100*Systematic[[#This Row],[State]]</f>
        <v>19040604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19</v>
      </c>
      <c r="B7398" s="1">
        <f t="shared" si="346"/>
        <v>4</v>
      </c>
      <c r="C7398" s="1">
        <f>IF(Systematic[[#This Row],[VariableIndex]]&gt;1,C7397,IF(C7397+1=StepsPerSubsample,0,C7397+1))</f>
        <v>6</v>
      </c>
      <c r="D7398" s="1">
        <f t="shared" si="347"/>
        <v>5</v>
      </c>
      <c r="E7398" s="1" t="str">
        <f>INDEX(Protocol[Mark],MATCH(C7398,Protocol[Step],0))</f>
        <v>7Rot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19040005</v>
      </c>
      <c r="H7398" s="134">
        <f>Systematic[[#This Row],[SampleVariableLabel]]+100*Systematic[[#This Row],[State]]</f>
        <v>19040605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19</v>
      </c>
      <c r="B7399" s="1">
        <f t="shared" si="346"/>
        <v>4</v>
      </c>
      <c r="C7399" s="1">
        <f>IF(Systematic[[#This Row],[VariableIndex]]&gt;1,C7398,IF(C7398+1=StepsPerSubsample,0,C7398+1))</f>
        <v>6</v>
      </c>
      <c r="D7399" s="1">
        <f t="shared" si="347"/>
        <v>6</v>
      </c>
      <c r="E7399" s="1" t="str">
        <f>INDEX(Protocol[Mark],MATCH(C7399,Protocol[Step],0))</f>
        <v>7Rot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19040006</v>
      </c>
      <c r="H7399" s="134">
        <f>Systematic[[#This Row],[SampleVariableLabel]]+100*Systematic[[#This Row],[State]]</f>
        <v>19040606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19</v>
      </c>
      <c r="B7400" s="1">
        <f t="shared" si="346"/>
        <v>4</v>
      </c>
      <c r="C7400" s="1">
        <f>IF(Systematic[[#This Row],[VariableIndex]]&gt;1,C7399,IF(C7399+1=StepsPerSubsample,0,C7399+1))</f>
        <v>6</v>
      </c>
      <c r="D7400" s="1">
        <f t="shared" si="347"/>
        <v>7</v>
      </c>
      <c r="E7400" s="1" t="str">
        <f>INDEX(Protocol[Mark],MATCH(C7400,Protocol[Step],0))</f>
        <v>7Rot</v>
      </c>
      <c r="F7400" s="151" t="str">
        <f>INDEX(Variables[Variable],MATCH(Systematic[[#This Row],[VariableIndex]],Variables[Index],0))</f>
        <v>FCR (mt: ROX-corr.)</v>
      </c>
      <c r="G7400" s="134">
        <f>Systematic[[#This Row],[Sample]]*1000000+Systematic[[#This Row],[SubSample]]*10000+Systematic[[#This Row],[VariableIndex]]</f>
        <v>19040007</v>
      </c>
      <c r="H7400" s="134">
        <f>Systematic[[#This Row],[SampleVariableLabel]]+100*Systematic[[#This Row],[State]]</f>
        <v>19040607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19</v>
      </c>
      <c r="B7401" s="1">
        <f t="shared" ref="B7401:B7464" si="349">IF(OR(C7401&gt;0,D7401&gt;1),B7400,IF(B7400=SubsamplesPerSample,1,B7400+1))</f>
        <v>4</v>
      </c>
      <c r="C7401" s="1">
        <f>IF(Systematic[[#This Row],[VariableIndex]]&gt;1,C7400,IF(C7400+1=StepsPerSubsample,0,C7400+1))</f>
        <v>7</v>
      </c>
      <c r="D7401" s="1">
        <f t="shared" si="347"/>
        <v>1</v>
      </c>
      <c r="E7401" s="1" t="str">
        <f>INDEX(Protocol[Mark],MATCH(C7401,Protocol[Step],0))</f>
        <v>8S</v>
      </c>
      <c r="F7401" s="151" t="str">
        <f>INDEX(Variables[Variable],MATCH(Systematic[[#This Row],[VariableIndex]],Variables[Index],0))</f>
        <v>O2 concentration</v>
      </c>
      <c r="G7401" s="134">
        <f>Systematic[[#This Row],[Sample]]*1000000+Systematic[[#This Row],[SubSample]]*10000+Systematic[[#This Row],[VariableIndex]]</f>
        <v>19040001</v>
      </c>
      <c r="H7401" s="134">
        <f>Systematic[[#This Row],[SampleVariableLabel]]+100*Systematic[[#This Row],[State]]</f>
        <v>19040701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19</v>
      </c>
      <c r="B7402" s="1">
        <f t="shared" si="349"/>
        <v>4</v>
      </c>
      <c r="C7402" s="1">
        <f>IF(Systematic[[#This Row],[VariableIndex]]&gt;1,C7401,IF(C7401+1=StepsPerSubsample,0,C7401+1))</f>
        <v>7</v>
      </c>
      <c r="D7402" s="1">
        <f t="shared" si="347"/>
        <v>2</v>
      </c>
      <c r="E7402" s="1" t="str">
        <f>INDEX(Protocol[Mark],MATCH(C7402,Protocol[Step],0))</f>
        <v>8S</v>
      </c>
      <c r="F7402" s="151" t="str">
        <f>INDEX(Variables[Variable],MATCH(Systematic[[#This Row],[VariableIndex]],Variables[Index],0))</f>
        <v>O2 flux per volume</v>
      </c>
      <c r="G7402" s="134">
        <f>Systematic[[#This Row],[Sample]]*1000000+Systematic[[#This Row],[SubSample]]*10000+Systematic[[#This Row],[VariableIndex]]</f>
        <v>19040002</v>
      </c>
      <c r="H7402" s="134">
        <f>Systematic[[#This Row],[SampleVariableLabel]]+100*Systematic[[#This Row],[State]]</f>
        <v>19040702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19</v>
      </c>
      <c r="B7403" s="1">
        <f t="shared" si="349"/>
        <v>4</v>
      </c>
      <c r="C7403" s="1">
        <f>IF(Systematic[[#This Row],[VariableIndex]]&gt;1,C7402,IF(C7402+1=StepsPerSubsample,0,C7402+1))</f>
        <v>7</v>
      </c>
      <c r="D7403" s="1">
        <f t="shared" si="347"/>
        <v>3</v>
      </c>
      <c r="E7403" s="1" t="str">
        <f>INDEX(Protocol[Mark],MATCH(C7403,Protocol[Step],0))</f>
        <v>8S</v>
      </c>
      <c r="F7403" s="151" t="str">
        <f>INDEX(Variables[Variable],MATCH(Systematic[[#This Row],[VariableIndex]],Variables[Index],0))</f>
        <v>Specific flux</v>
      </c>
      <c r="G7403" s="134">
        <f>Systematic[[#This Row],[Sample]]*1000000+Systematic[[#This Row],[SubSample]]*10000+Systematic[[#This Row],[VariableIndex]]</f>
        <v>19040003</v>
      </c>
      <c r="H7403" s="134">
        <f>Systematic[[#This Row],[SampleVariableLabel]]+100*Systematic[[#This Row],[State]]</f>
        <v>19040703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19</v>
      </c>
      <c r="B7404" s="1">
        <f t="shared" si="349"/>
        <v>4</v>
      </c>
      <c r="C7404" s="1">
        <f>IF(Systematic[[#This Row],[VariableIndex]]&gt;1,C7403,IF(C7403+1=StepsPerSubsample,0,C7403+1))</f>
        <v>7</v>
      </c>
      <c r="D7404" s="1">
        <f t="shared" si="347"/>
        <v>4</v>
      </c>
      <c r="E7404" s="1" t="str">
        <f>INDEX(Protocol[Mark],MATCH(C7404,Protocol[Step],0))</f>
        <v>8S</v>
      </c>
      <c r="F7404" s="151" t="str">
        <f>INDEX(Variables[Variable],MATCH(Systematic[[#This Row],[VariableIndex]],Variables[Index],0))</f>
        <v>Flux control ratio</v>
      </c>
      <c r="G7404" s="134">
        <f>Systematic[[#This Row],[Sample]]*1000000+Systematic[[#This Row],[SubSample]]*10000+Systematic[[#This Row],[VariableIndex]]</f>
        <v>19040004</v>
      </c>
      <c r="H7404" s="134">
        <f>Systematic[[#This Row],[SampleVariableLabel]]+100*Systematic[[#This Row],[State]]</f>
        <v>19040704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19</v>
      </c>
      <c r="B7405" s="1">
        <f t="shared" si="349"/>
        <v>4</v>
      </c>
      <c r="C7405" s="1">
        <f>IF(Systematic[[#This Row],[VariableIndex]]&gt;1,C7404,IF(C7404+1=StepsPerSubsample,0,C7404+1))</f>
        <v>7</v>
      </c>
      <c r="D7405" s="1">
        <f t="shared" si="347"/>
        <v>5</v>
      </c>
      <c r="E7405" s="1" t="str">
        <f>INDEX(Protocol[Mark],MATCH(C7405,Protocol[Step],0))</f>
        <v>8S</v>
      </c>
      <c r="F7405" s="151" t="str">
        <f>INDEX(Variables[Variable],MATCH(Systematic[[#This Row],[VariableIndex]],Variables[Index],0))</f>
        <v>Specific flux (mt)</v>
      </c>
      <c r="G7405" s="134">
        <f>Systematic[[#This Row],[Sample]]*1000000+Systematic[[#This Row],[SubSample]]*10000+Systematic[[#This Row],[VariableIndex]]</f>
        <v>19040005</v>
      </c>
      <c r="H7405" s="134">
        <f>Systematic[[#This Row],[SampleVariableLabel]]+100*Systematic[[#This Row],[State]]</f>
        <v>19040705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19</v>
      </c>
      <c r="B7406" s="1">
        <f t="shared" si="349"/>
        <v>4</v>
      </c>
      <c r="C7406" s="1">
        <f>IF(Systematic[[#This Row],[VariableIndex]]&gt;1,C7405,IF(C7405+1=StepsPerSubsample,0,C7405+1))</f>
        <v>7</v>
      </c>
      <c r="D7406" s="1">
        <f t="shared" si="347"/>
        <v>6</v>
      </c>
      <c r="E7406" s="1" t="str">
        <f>INDEX(Protocol[Mark],MATCH(C7406,Protocol[Step],0))</f>
        <v>8S</v>
      </c>
      <c r="F7406" s="151" t="str">
        <f>INDEX(Variables[Variable],MATCH(Systematic[[#This Row],[VariableIndex]],Variables[Index],0))</f>
        <v>FCR (mt: ROX-corr.)</v>
      </c>
      <c r="G7406" s="134">
        <f>Systematic[[#This Row],[Sample]]*1000000+Systematic[[#This Row],[SubSample]]*10000+Systematic[[#This Row],[VariableIndex]]</f>
        <v>19040006</v>
      </c>
      <c r="H7406" s="134">
        <f>Systematic[[#This Row],[SampleVariableLabel]]+100*Systematic[[#This Row],[State]]</f>
        <v>19040706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19</v>
      </c>
      <c r="B7407" s="1">
        <f t="shared" si="349"/>
        <v>4</v>
      </c>
      <c r="C7407" s="1">
        <f>IF(Systematic[[#This Row],[VariableIndex]]&gt;1,C7406,IF(C7406+1=StepsPerSubsample,0,C7406+1))</f>
        <v>7</v>
      </c>
      <c r="D7407" s="1">
        <f t="shared" si="347"/>
        <v>7</v>
      </c>
      <c r="E7407" s="1" t="str">
        <f>INDEX(Protocol[Mark],MATCH(C7407,Protocol[Step],0))</f>
        <v>8S</v>
      </c>
      <c r="F7407" s="151" t="str">
        <f>INDEX(Variables[Variable],MATCH(Systematic[[#This Row],[VariableIndex]],Variables[Index],0))</f>
        <v>FCR (mt: ROX-corr.)</v>
      </c>
      <c r="G7407" s="134">
        <f>Systematic[[#This Row],[Sample]]*1000000+Systematic[[#This Row],[SubSample]]*10000+Systematic[[#This Row],[VariableIndex]]</f>
        <v>19040007</v>
      </c>
      <c r="H7407" s="134">
        <f>Systematic[[#This Row],[SampleVariableLabel]]+100*Systematic[[#This Row],[State]]</f>
        <v>19040707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19</v>
      </c>
      <c r="B7408" s="1">
        <f t="shared" si="349"/>
        <v>4</v>
      </c>
      <c r="C7408" s="1">
        <f>IF(Systematic[[#This Row],[VariableIndex]]&gt;1,C7407,IF(C7407+1=StepsPerSubsample,0,C7407+1))</f>
        <v>8</v>
      </c>
      <c r="D7408" s="1">
        <f t="shared" si="347"/>
        <v>1</v>
      </c>
      <c r="E7408" s="1" t="str">
        <f>INDEX(Protocol[Mark],MATCH(C7408,Protocol[Step],0))</f>
        <v>9Dig</v>
      </c>
      <c r="F7408" s="151" t="str">
        <f>INDEX(Variables[Variable],MATCH(Systematic[[#This Row],[VariableIndex]],Variables[Index],0))</f>
        <v>O2 concentration</v>
      </c>
      <c r="G7408" s="134">
        <f>Systematic[[#This Row],[Sample]]*1000000+Systematic[[#This Row],[SubSample]]*10000+Systematic[[#This Row],[VariableIndex]]</f>
        <v>19040001</v>
      </c>
      <c r="H7408" s="134">
        <f>Systematic[[#This Row],[SampleVariableLabel]]+100*Systematic[[#This Row],[State]]</f>
        <v>19040801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19</v>
      </c>
      <c r="B7409" s="1">
        <f t="shared" si="349"/>
        <v>4</v>
      </c>
      <c r="C7409" s="1">
        <f>IF(Systematic[[#This Row],[VariableIndex]]&gt;1,C7408,IF(C7408+1=StepsPerSubsample,0,C7408+1))</f>
        <v>8</v>
      </c>
      <c r="D7409" s="1">
        <f t="shared" si="347"/>
        <v>2</v>
      </c>
      <c r="E7409" s="1" t="str">
        <f>INDEX(Protocol[Mark],MATCH(C7409,Protocol[Step],0))</f>
        <v>9Dig</v>
      </c>
      <c r="F7409" s="151" t="str">
        <f>INDEX(Variables[Variable],MATCH(Systematic[[#This Row],[VariableIndex]],Variables[Index],0))</f>
        <v>O2 flux per volume</v>
      </c>
      <c r="G7409" s="134">
        <f>Systematic[[#This Row],[Sample]]*1000000+Systematic[[#This Row],[SubSample]]*10000+Systematic[[#This Row],[VariableIndex]]</f>
        <v>19040002</v>
      </c>
      <c r="H7409" s="134">
        <f>Systematic[[#This Row],[SampleVariableLabel]]+100*Systematic[[#This Row],[State]]</f>
        <v>19040802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19</v>
      </c>
      <c r="B7410" s="1">
        <f t="shared" si="349"/>
        <v>4</v>
      </c>
      <c r="C7410" s="1">
        <f>IF(Systematic[[#This Row],[VariableIndex]]&gt;1,C7409,IF(C7409+1=StepsPerSubsample,0,C7409+1))</f>
        <v>8</v>
      </c>
      <c r="D7410" s="1">
        <f t="shared" si="347"/>
        <v>3</v>
      </c>
      <c r="E7410" s="1" t="str">
        <f>INDEX(Protocol[Mark],MATCH(C7410,Protocol[Step],0))</f>
        <v>9Dig</v>
      </c>
      <c r="F7410" s="151" t="str">
        <f>INDEX(Variables[Variable],MATCH(Systematic[[#This Row],[VariableIndex]],Variables[Index],0))</f>
        <v>Specific flux</v>
      </c>
      <c r="G7410" s="134">
        <f>Systematic[[#This Row],[Sample]]*1000000+Systematic[[#This Row],[SubSample]]*10000+Systematic[[#This Row],[VariableIndex]]</f>
        <v>19040003</v>
      </c>
      <c r="H7410" s="134">
        <f>Systematic[[#This Row],[SampleVariableLabel]]+100*Systematic[[#This Row],[State]]</f>
        <v>19040803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19</v>
      </c>
      <c r="B7411" s="1">
        <f t="shared" si="349"/>
        <v>4</v>
      </c>
      <c r="C7411" s="1">
        <f>IF(Systematic[[#This Row],[VariableIndex]]&gt;1,C7410,IF(C7410+1=StepsPerSubsample,0,C7410+1))</f>
        <v>8</v>
      </c>
      <c r="D7411" s="1">
        <f t="shared" si="347"/>
        <v>4</v>
      </c>
      <c r="E7411" s="1" t="str">
        <f>INDEX(Protocol[Mark],MATCH(C7411,Protocol[Step],0))</f>
        <v>9Dig</v>
      </c>
      <c r="F7411" s="151" t="str">
        <f>INDEX(Variables[Variable],MATCH(Systematic[[#This Row],[VariableIndex]],Variables[Index],0))</f>
        <v>Flux control ratio</v>
      </c>
      <c r="G7411" s="134">
        <f>Systematic[[#This Row],[Sample]]*1000000+Systematic[[#This Row],[SubSample]]*10000+Systematic[[#This Row],[VariableIndex]]</f>
        <v>19040004</v>
      </c>
      <c r="H7411" s="134">
        <f>Systematic[[#This Row],[SampleVariableLabel]]+100*Systematic[[#This Row],[State]]</f>
        <v>19040804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19</v>
      </c>
      <c r="B7412" s="1">
        <f t="shared" si="349"/>
        <v>4</v>
      </c>
      <c r="C7412" s="1">
        <f>IF(Systematic[[#This Row],[VariableIndex]]&gt;1,C7411,IF(C7411+1=StepsPerSubsample,0,C7411+1))</f>
        <v>8</v>
      </c>
      <c r="D7412" s="1">
        <f t="shared" si="347"/>
        <v>5</v>
      </c>
      <c r="E7412" s="1" t="str">
        <f>INDEX(Protocol[Mark],MATCH(C7412,Protocol[Step],0))</f>
        <v>9Dig</v>
      </c>
      <c r="F7412" s="151" t="str">
        <f>INDEX(Variables[Variable],MATCH(Systematic[[#This Row],[VariableIndex]],Variables[Index],0))</f>
        <v>Specific flux (mt)</v>
      </c>
      <c r="G7412" s="134">
        <f>Systematic[[#This Row],[Sample]]*1000000+Systematic[[#This Row],[SubSample]]*10000+Systematic[[#This Row],[VariableIndex]]</f>
        <v>19040005</v>
      </c>
      <c r="H7412" s="134">
        <f>Systematic[[#This Row],[SampleVariableLabel]]+100*Systematic[[#This Row],[State]]</f>
        <v>19040805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19</v>
      </c>
      <c r="B7413" s="1">
        <f t="shared" si="349"/>
        <v>4</v>
      </c>
      <c r="C7413" s="1">
        <f>IF(Systematic[[#This Row],[VariableIndex]]&gt;1,C7412,IF(C7412+1=StepsPerSubsample,0,C7412+1))</f>
        <v>8</v>
      </c>
      <c r="D7413" s="1">
        <f t="shared" si="347"/>
        <v>6</v>
      </c>
      <c r="E7413" s="1" t="str">
        <f>INDEX(Protocol[Mark],MATCH(C7413,Protocol[Step],0))</f>
        <v>9Dig</v>
      </c>
      <c r="F7413" s="151" t="str">
        <f>INDEX(Variables[Variable],MATCH(Systematic[[#This Row],[VariableIndex]],Variables[Index],0))</f>
        <v>FCR (mt: ROX-corr.)</v>
      </c>
      <c r="G7413" s="134">
        <f>Systematic[[#This Row],[Sample]]*1000000+Systematic[[#This Row],[SubSample]]*10000+Systematic[[#This Row],[VariableIndex]]</f>
        <v>19040006</v>
      </c>
      <c r="H7413" s="134">
        <f>Systematic[[#This Row],[SampleVariableLabel]]+100*Systematic[[#This Row],[State]]</f>
        <v>19040806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19</v>
      </c>
      <c r="B7414" s="1">
        <f t="shared" si="349"/>
        <v>4</v>
      </c>
      <c r="C7414" s="1">
        <f>IF(Systematic[[#This Row],[VariableIndex]]&gt;1,C7413,IF(C7413+1=StepsPerSubsample,0,C7413+1))</f>
        <v>8</v>
      </c>
      <c r="D7414" s="1">
        <f t="shared" si="347"/>
        <v>7</v>
      </c>
      <c r="E7414" s="1" t="str">
        <f>INDEX(Protocol[Mark],MATCH(C7414,Protocol[Step],0))</f>
        <v>9Dig</v>
      </c>
      <c r="F7414" s="151" t="str">
        <f>INDEX(Variables[Variable],MATCH(Systematic[[#This Row],[VariableIndex]],Variables[Index],0))</f>
        <v>FCR (mt: ROX-corr.)</v>
      </c>
      <c r="G7414" s="134">
        <f>Systematic[[#This Row],[Sample]]*1000000+Systematic[[#This Row],[SubSample]]*10000+Systematic[[#This Row],[VariableIndex]]</f>
        <v>19040007</v>
      </c>
      <c r="H7414" s="134">
        <f>Systematic[[#This Row],[SampleVariableLabel]]+100*Systematic[[#This Row],[State]]</f>
        <v>19040807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19</v>
      </c>
      <c r="B7415" s="1">
        <f t="shared" si="349"/>
        <v>4</v>
      </c>
      <c r="C7415" s="1">
        <f>IF(Systematic[[#This Row],[VariableIndex]]&gt;1,C7414,IF(C7414+1=StepsPerSubsample,0,C7414+1))</f>
        <v>9</v>
      </c>
      <c r="D7415" s="1">
        <f t="shared" si="347"/>
        <v>1</v>
      </c>
      <c r="E7415" s="1" t="str">
        <f>INDEX(Protocol[Mark],MATCH(C7415,Protocol[Step],0))</f>
        <v>9U</v>
      </c>
      <c r="F7415" s="151" t="str">
        <f>INDEX(Variables[Variable],MATCH(Systematic[[#This Row],[VariableIndex]],Variables[Index],0))</f>
        <v>O2 concentration</v>
      </c>
      <c r="G7415" s="134">
        <f>Systematic[[#This Row],[Sample]]*1000000+Systematic[[#This Row],[SubSample]]*10000+Systematic[[#This Row],[VariableIndex]]</f>
        <v>19040001</v>
      </c>
      <c r="H7415" s="134">
        <f>Systematic[[#This Row],[SampleVariableLabel]]+100*Systematic[[#This Row],[State]]</f>
        <v>19040901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19</v>
      </c>
      <c r="B7416" s="1">
        <f t="shared" si="349"/>
        <v>4</v>
      </c>
      <c r="C7416" s="1">
        <f>IF(Systematic[[#This Row],[VariableIndex]]&gt;1,C7415,IF(C7415+1=StepsPerSubsample,0,C7415+1))</f>
        <v>9</v>
      </c>
      <c r="D7416" s="1">
        <f t="shared" si="347"/>
        <v>2</v>
      </c>
      <c r="E7416" s="1" t="str">
        <f>INDEX(Protocol[Mark],MATCH(C7416,Protocol[Step],0))</f>
        <v>9U</v>
      </c>
      <c r="F7416" s="151" t="str">
        <f>INDEX(Variables[Variable],MATCH(Systematic[[#This Row],[VariableIndex]],Variables[Index],0))</f>
        <v>O2 flux per volume</v>
      </c>
      <c r="G7416" s="134">
        <f>Systematic[[#This Row],[Sample]]*1000000+Systematic[[#This Row],[SubSample]]*10000+Systematic[[#This Row],[VariableIndex]]</f>
        <v>19040002</v>
      </c>
      <c r="H7416" s="134">
        <f>Systematic[[#This Row],[SampleVariableLabel]]+100*Systematic[[#This Row],[State]]</f>
        <v>19040902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19</v>
      </c>
      <c r="B7417" s="1">
        <f t="shared" si="349"/>
        <v>4</v>
      </c>
      <c r="C7417" s="1">
        <f>IF(Systematic[[#This Row],[VariableIndex]]&gt;1,C7416,IF(C7416+1=StepsPerSubsample,0,C7416+1))</f>
        <v>9</v>
      </c>
      <c r="D7417" s="1">
        <f t="shared" si="347"/>
        <v>3</v>
      </c>
      <c r="E7417" s="1" t="str">
        <f>INDEX(Protocol[Mark],MATCH(C7417,Protocol[Step],0))</f>
        <v>9U</v>
      </c>
      <c r="F7417" s="151" t="str">
        <f>INDEX(Variables[Variable],MATCH(Systematic[[#This Row],[VariableIndex]],Variables[Index],0))</f>
        <v>Specific flux</v>
      </c>
      <c r="G7417" s="134">
        <f>Systematic[[#This Row],[Sample]]*1000000+Systematic[[#This Row],[SubSample]]*10000+Systematic[[#This Row],[VariableIndex]]</f>
        <v>19040003</v>
      </c>
      <c r="H7417" s="134">
        <f>Systematic[[#This Row],[SampleVariableLabel]]+100*Systematic[[#This Row],[State]]</f>
        <v>19040903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19</v>
      </c>
      <c r="B7418" s="1">
        <f t="shared" si="349"/>
        <v>4</v>
      </c>
      <c r="C7418" s="1">
        <f>IF(Systematic[[#This Row],[VariableIndex]]&gt;1,C7417,IF(C7417+1=StepsPerSubsample,0,C7417+1))</f>
        <v>9</v>
      </c>
      <c r="D7418" s="1">
        <f t="shared" si="347"/>
        <v>4</v>
      </c>
      <c r="E7418" s="1" t="str">
        <f>INDEX(Protocol[Mark],MATCH(C7418,Protocol[Step],0))</f>
        <v>9U</v>
      </c>
      <c r="F7418" s="151" t="str">
        <f>INDEX(Variables[Variable],MATCH(Systematic[[#This Row],[VariableIndex]],Variables[Index],0))</f>
        <v>Flux control ratio</v>
      </c>
      <c r="G7418" s="134">
        <f>Systematic[[#This Row],[Sample]]*1000000+Systematic[[#This Row],[SubSample]]*10000+Systematic[[#This Row],[VariableIndex]]</f>
        <v>19040004</v>
      </c>
      <c r="H7418" s="134">
        <f>Systematic[[#This Row],[SampleVariableLabel]]+100*Systematic[[#This Row],[State]]</f>
        <v>19040904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19</v>
      </c>
      <c r="B7419" s="1">
        <f t="shared" si="349"/>
        <v>4</v>
      </c>
      <c r="C7419" s="1">
        <f>IF(Systematic[[#This Row],[VariableIndex]]&gt;1,C7418,IF(C7418+1=StepsPerSubsample,0,C7418+1))</f>
        <v>9</v>
      </c>
      <c r="D7419" s="1">
        <f t="shared" si="347"/>
        <v>5</v>
      </c>
      <c r="E7419" s="1" t="str">
        <f>INDEX(Protocol[Mark],MATCH(C7419,Protocol[Step],0))</f>
        <v>9U</v>
      </c>
      <c r="F7419" s="151" t="str">
        <f>INDEX(Variables[Variable],MATCH(Systematic[[#This Row],[VariableIndex]],Variables[Index],0))</f>
        <v>Specific flux (mt)</v>
      </c>
      <c r="G7419" s="134">
        <f>Systematic[[#This Row],[Sample]]*1000000+Systematic[[#This Row],[SubSample]]*10000+Systematic[[#This Row],[VariableIndex]]</f>
        <v>19040005</v>
      </c>
      <c r="H7419" s="134">
        <f>Systematic[[#This Row],[SampleVariableLabel]]+100*Systematic[[#This Row],[State]]</f>
        <v>19040905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19</v>
      </c>
      <c r="B7420" s="1">
        <f t="shared" si="349"/>
        <v>4</v>
      </c>
      <c r="C7420" s="1">
        <f>IF(Systematic[[#This Row],[VariableIndex]]&gt;1,C7419,IF(C7419+1=StepsPerSubsample,0,C7419+1))</f>
        <v>9</v>
      </c>
      <c r="D7420" s="1">
        <f t="shared" si="347"/>
        <v>6</v>
      </c>
      <c r="E7420" s="1" t="str">
        <f>INDEX(Protocol[Mark],MATCH(C7420,Protocol[Step],0))</f>
        <v>9U</v>
      </c>
      <c r="F7420" s="151" t="str">
        <f>INDEX(Variables[Variable],MATCH(Systematic[[#This Row],[VariableIndex]],Variables[Index],0))</f>
        <v>FCR (mt: ROX-corr.)</v>
      </c>
      <c r="G7420" s="134">
        <f>Systematic[[#This Row],[Sample]]*1000000+Systematic[[#This Row],[SubSample]]*10000+Systematic[[#This Row],[VariableIndex]]</f>
        <v>19040006</v>
      </c>
      <c r="H7420" s="134">
        <f>Systematic[[#This Row],[SampleVariableLabel]]+100*Systematic[[#This Row],[State]]</f>
        <v>19040906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19</v>
      </c>
      <c r="B7421" s="1">
        <f t="shared" si="349"/>
        <v>4</v>
      </c>
      <c r="C7421" s="1">
        <f>IF(Systematic[[#This Row],[VariableIndex]]&gt;1,C7420,IF(C7420+1=StepsPerSubsample,0,C7420+1))</f>
        <v>9</v>
      </c>
      <c r="D7421" s="1">
        <f t="shared" si="347"/>
        <v>7</v>
      </c>
      <c r="E7421" s="1" t="str">
        <f>INDEX(Protocol[Mark],MATCH(C7421,Protocol[Step],0))</f>
        <v>9U</v>
      </c>
      <c r="F7421" s="151" t="str">
        <f>INDEX(Variables[Variable],MATCH(Systematic[[#This Row],[VariableIndex]],Variables[Index],0))</f>
        <v>FCR (mt: ROX-corr.)</v>
      </c>
      <c r="G7421" s="134">
        <f>Systematic[[#This Row],[Sample]]*1000000+Systematic[[#This Row],[SubSample]]*10000+Systematic[[#This Row],[VariableIndex]]</f>
        <v>19040007</v>
      </c>
      <c r="H7421" s="134">
        <f>Systematic[[#This Row],[SampleVariableLabel]]+100*Systematic[[#This Row],[State]]</f>
        <v>19040907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19</v>
      </c>
      <c r="B7422" s="1">
        <f t="shared" si="349"/>
        <v>4</v>
      </c>
      <c r="C7422" s="1">
        <f>IF(Systematic[[#This Row],[VariableIndex]]&gt;1,C7421,IF(C7421+1=StepsPerSubsample,0,C7421+1))</f>
        <v>10</v>
      </c>
      <c r="D7422" s="1">
        <f t="shared" si="347"/>
        <v>1</v>
      </c>
      <c r="E7422" s="1" t="str">
        <f>INDEX(Protocol[Mark],MATCH(C7422,Protocol[Step],0))</f>
        <v>9c</v>
      </c>
      <c r="F7422" s="151" t="str">
        <f>INDEX(Variables[Variable],MATCH(Systematic[[#This Row],[VariableIndex]],Variables[Index],0))</f>
        <v>O2 concentration</v>
      </c>
      <c r="G7422" s="134">
        <f>Systematic[[#This Row],[Sample]]*1000000+Systematic[[#This Row],[SubSample]]*10000+Systematic[[#This Row],[VariableIndex]]</f>
        <v>19040001</v>
      </c>
      <c r="H7422" s="134">
        <f>Systematic[[#This Row],[SampleVariableLabel]]+100*Systematic[[#This Row],[State]]</f>
        <v>19041001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19</v>
      </c>
      <c r="B7423" s="1">
        <f t="shared" si="349"/>
        <v>4</v>
      </c>
      <c r="C7423" s="1">
        <f>IF(Systematic[[#This Row],[VariableIndex]]&gt;1,C7422,IF(C7422+1=StepsPerSubsample,0,C7422+1))</f>
        <v>10</v>
      </c>
      <c r="D7423" s="1">
        <f t="shared" si="347"/>
        <v>2</v>
      </c>
      <c r="E7423" s="1" t="str">
        <f>INDEX(Protocol[Mark],MATCH(C7423,Protocol[Step],0))</f>
        <v>9c</v>
      </c>
      <c r="F7423" s="151" t="str">
        <f>INDEX(Variables[Variable],MATCH(Systematic[[#This Row],[VariableIndex]],Variables[Index],0))</f>
        <v>O2 flux per volume</v>
      </c>
      <c r="G7423" s="134">
        <f>Systematic[[#This Row],[Sample]]*1000000+Systematic[[#This Row],[SubSample]]*10000+Systematic[[#This Row],[VariableIndex]]</f>
        <v>19040002</v>
      </c>
      <c r="H7423" s="134">
        <f>Systematic[[#This Row],[SampleVariableLabel]]+100*Systematic[[#This Row],[State]]</f>
        <v>19041002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19</v>
      </c>
      <c r="B7424" s="1">
        <f t="shared" si="349"/>
        <v>4</v>
      </c>
      <c r="C7424" s="1">
        <f>IF(Systematic[[#This Row],[VariableIndex]]&gt;1,C7423,IF(C7423+1=StepsPerSubsample,0,C7423+1))</f>
        <v>10</v>
      </c>
      <c r="D7424" s="1">
        <f t="shared" si="347"/>
        <v>3</v>
      </c>
      <c r="E7424" s="1" t="str">
        <f>INDEX(Protocol[Mark],MATCH(C7424,Protocol[Step],0))</f>
        <v>9c</v>
      </c>
      <c r="F7424" s="151" t="str">
        <f>INDEX(Variables[Variable],MATCH(Systematic[[#This Row],[VariableIndex]],Variables[Index],0))</f>
        <v>Specific flux</v>
      </c>
      <c r="G7424" s="134">
        <f>Systematic[[#This Row],[Sample]]*1000000+Systematic[[#This Row],[SubSample]]*10000+Systematic[[#This Row],[VariableIndex]]</f>
        <v>19040003</v>
      </c>
      <c r="H7424" s="134">
        <f>Systematic[[#This Row],[SampleVariableLabel]]+100*Systematic[[#This Row],[State]]</f>
        <v>19041003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19</v>
      </c>
      <c r="B7425" s="1">
        <f t="shared" si="349"/>
        <v>4</v>
      </c>
      <c r="C7425" s="1">
        <f>IF(Systematic[[#This Row],[VariableIndex]]&gt;1,C7424,IF(C7424+1=StepsPerSubsample,0,C7424+1))</f>
        <v>10</v>
      </c>
      <c r="D7425" s="1">
        <f t="shared" si="347"/>
        <v>4</v>
      </c>
      <c r="E7425" s="1" t="str">
        <f>INDEX(Protocol[Mark],MATCH(C7425,Protocol[Step],0))</f>
        <v>9c</v>
      </c>
      <c r="F7425" s="151" t="str">
        <f>INDEX(Variables[Variable],MATCH(Systematic[[#This Row],[VariableIndex]],Variables[Index],0))</f>
        <v>Flux control ratio</v>
      </c>
      <c r="G7425" s="134">
        <f>Systematic[[#This Row],[Sample]]*1000000+Systematic[[#This Row],[SubSample]]*10000+Systematic[[#This Row],[VariableIndex]]</f>
        <v>19040004</v>
      </c>
      <c r="H7425" s="134">
        <f>Systematic[[#This Row],[SampleVariableLabel]]+100*Systematic[[#This Row],[State]]</f>
        <v>19041004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19</v>
      </c>
      <c r="B7426" s="1">
        <f t="shared" si="349"/>
        <v>4</v>
      </c>
      <c r="C7426" s="1">
        <f>IF(Systematic[[#This Row],[VariableIndex]]&gt;1,C7425,IF(C7425+1=StepsPerSubsample,0,C7425+1))</f>
        <v>10</v>
      </c>
      <c r="D7426" s="1">
        <f t="shared" si="347"/>
        <v>5</v>
      </c>
      <c r="E7426" s="1" t="str">
        <f>INDEX(Protocol[Mark],MATCH(C7426,Protocol[Step],0))</f>
        <v>9c</v>
      </c>
      <c r="F7426" s="151" t="str">
        <f>INDEX(Variables[Variable],MATCH(Systematic[[#This Row],[VariableIndex]],Variables[Index],0))</f>
        <v>Specific flux (mt)</v>
      </c>
      <c r="G7426" s="134">
        <f>Systematic[[#This Row],[Sample]]*1000000+Systematic[[#This Row],[SubSample]]*10000+Systematic[[#This Row],[VariableIndex]]</f>
        <v>19040005</v>
      </c>
      <c r="H7426" s="134">
        <f>Systematic[[#This Row],[SampleVariableLabel]]+100*Systematic[[#This Row],[State]]</f>
        <v>19041005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19</v>
      </c>
      <c r="B7427" s="1">
        <f t="shared" si="349"/>
        <v>4</v>
      </c>
      <c r="C7427" s="1">
        <f>IF(Systematic[[#This Row],[VariableIndex]]&gt;1,C7426,IF(C7426+1=StepsPerSubsample,0,C7426+1))</f>
        <v>10</v>
      </c>
      <c r="D7427" s="1">
        <f t="shared" ref="D7427:D7490" si="350">IF(D7426=nVariables,1,D7426+1)</f>
        <v>6</v>
      </c>
      <c r="E7427" s="1" t="str">
        <f>INDEX(Protocol[Mark],MATCH(C7427,Protocol[Step],0))</f>
        <v>9c</v>
      </c>
      <c r="F7427" s="151" t="str">
        <f>INDEX(Variables[Variable],MATCH(Systematic[[#This Row],[VariableIndex]],Variables[Index],0))</f>
        <v>FCR (mt: ROX-corr.)</v>
      </c>
      <c r="G7427" s="134">
        <f>Systematic[[#This Row],[Sample]]*1000000+Systematic[[#This Row],[SubSample]]*10000+Systematic[[#This Row],[VariableIndex]]</f>
        <v>19040006</v>
      </c>
      <c r="H7427" s="134">
        <f>Systematic[[#This Row],[SampleVariableLabel]]+100*Systematic[[#This Row],[State]]</f>
        <v>19041006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19</v>
      </c>
      <c r="B7428" s="1">
        <f t="shared" si="349"/>
        <v>4</v>
      </c>
      <c r="C7428" s="1">
        <f>IF(Systematic[[#This Row],[VariableIndex]]&gt;1,C7427,IF(C7427+1=StepsPerSubsample,0,C7427+1))</f>
        <v>10</v>
      </c>
      <c r="D7428" s="1">
        <f t="shared" si="350"/>
        <v>7</v>
      </c>
      <c r="E7428" s="1" t="str">
        <f>INDEX(Protocol[Mark],MATCH(C7428,Protocol[Step],0))</f>
        <v>9c</v>
      </c>
      <c r="F7428" s="151" t="str">
        <f>INDEX(Variables[Variable],MATCH(Systematic[[#This Row],[VariableIndex]],Variables[Index],0))</f>
        <v>FCR (mt: ROX-corr.)</v>
      </c>
      <c r="G7428" s="134">
        <f>Systematic[[#This Row],[Sample]]*1000000+Systematic[[#This Row],[SubSample]]*10000+Systematic[[#This Row],[VariableIndex]]</f>
        <v>19040007</v>
      </c>
      <c r="H7428" s="134">
        <f>Systematic[[#This Row],[SampleVariableLabel]]+100*Systematic[[#This Row],[State]]</f>
        <v>19041007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19</v>
      </c>
      <c r="B7429" s="1">
        <f t="shared" si="349"/>
        <v>4</v>
      </c>
      <c r="C7429" s="1">
        <f>IF(Systematic[[#This Row],[VariableIndex]]&gt;1,C7428,IF(C7428+1=StepsPerSubsample,0,C7428+1))</f>
        <v>11</v>
      </c>
      <c r="D7429" s="1">
        <f t="shared" si="350"/>
        <v>1</v>
      </c>
      <c r="E7429" s="1" t="str">
        <f>INDEX(Protocol[Mark],MATCH(C7429,Protocol[Step],0))</f>
        <v>10Ama</v>
      </c>
      <c r="F7429" s="151" t="str">
        <f>INDEX(Variables[Variable],MATCH(Systematic[[#This Row],[VariableIndex]],Variables[Index],0))</f>
        <v>O2 concentration</v>
      </c>
      <c r="G7429" s="134">
        <f>Systematic[[#This Row],[Sample]]*1000000+Systematic[[#This Row],[SubSample]]*10000+Systematic[[#This Row],[VariableIndex]]</f>
        <v>19040001</v>
      </c>
      <c r="H7429" s="134">
        <f>Systematic[[#This Row],[SampleVariableLabel]]+100*Systematic[[#This Row],[State]]</f>
        <v>19041101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19</v>
      </c>
      <c r="B7430" s="1">
        <f t="shared" si="349"/>
        <v>4</v>
      </c>
      <c r="C7430" s="1">
        <f>IF(Systematic[[#This Row],[VariableIndex]]&gt;1,C7429,IF(C7429+1=StepsPerSubsample,0,C7429+1))</f>
        <v>11</v>
      </c>
      <c r="D7430" s="1">
        <f t="shared" si="350"/>
        <v>2</v>
      </c>
      <c r="E7430" s="1" t="str">
        <f>INDEX(Protocol[Mark],MATCH(C7430,Protocol[Step],0))</f>
        <v>10Ama</v>
      </c>
      <c r="F7430" s="151" t="str">
        <f>INDEX(Variables[Variable],MATCH(Systematic[[#This Row],[VariableIndex]],Variables[Index],0))</f>
        <v>O2 flux per volume</v>
      </c>
      <c r="G7430" s="134">
        <f>Systematic[[#This Row],[Sample]]*1000000+Systematic[[#This Row],[SubSample]]*10000+Systematic[[#This Row],[VariableIndex]]</f>
        <v>19040002</v>
      </c>
      <c r="H7430" s="134">
        <f>Systematic[[#This Row],[SampleVariableLabel]]+100*Systematic[[#This Row],[State]]</f>
        <v>19041102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19</v>
      </c>
      <c r="B7431" s="1">
        <f t="shared" si="349"/>
        <v>4</v>
      </c>
      <c r="C7431" s="1">
        <f>IF(Systematic[[#This Row],[VariableIndex]]&gt;1,C7430,IF(C7430+1=StepsPerSubsample,0,C7430+1))</f>
        <v>11</v>
      </c>
      <c r="D7431" s="1">
        <f t="shared" si="350"/>
        <v>3</v>
      </c>
      <c r="E7431" s="1" t="str">
        <f>INDEX(Protocol[Mark],MATCH(C7431,Protocol[Step],0))</f>
        <v>10Ama</v>
      </c>
      <c r="F7431" s="151" t="str">
        <f>INDEX(Variables[Variable],MATCH(Systematic[[#This Row],[VariableIndex]],Variables[Index],0))</f>
        <v>Specific flux</v>
      </c>
      <c r="G7431" s="134">
        <f>Systematic[[#This Row],[Sample]]*1000000+Systematic[[#This Row],[SubSample]]*10000+Systematic[[#This Row],[VariableIndex]]</f>
        <v>19040003</v>
      </c>
      <c r="H7431" s="134">
        <f>Systematic[[#This Row],[SampleVariableLabel]]+100*Systematic[[#This Row],[State]]</f>
        <v>19041103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19</v>
      </c>
      <c r="B7432" s="1">
        <f t="shared" si="349"/>
        <v>4</v>
      </c>
      <c r="C7432" s="1">
        <f>IF(Systematic[[#This Row],[VariableIndex]]&gt;1,C7431,IF(C7431+1=StepsPerSubsample,0,C7431+1))</f>
        <v>11</v>
      </c>
      <c r="D7432" s="1">
        <f t="shared" si="350"/>
        <v>4</v>
      </c>
      <c r="E7432" s="1" t="str">
        <f>INDEX(Protocol[Mark],MATCH(C7432,Protocol[Step],0))</f>
        <v>10Ama</v>
      </c>
      <c r="F7432" s="151" t="str">
        <f>INDEX(Variables[Variable],MATCH(Systematic[[#This Row],[VariableIndex]],Variables[Index],0))</f>
        <v>Flux control ratio</v>
      </c>
      <c r="G7432" s="134">
        <f>Systematic[[#This Row],[Sample]]*1000000+Systematic[[#This Row],[SubSample]]*10000+Systematic[[#This Row],[VariableIndex]]</f>
        <v>19040004</v>
      </c>
      <c r="H7432" s="134">
        <f>Systematic[[#This Row],[SampleVariableLabel]]+100*Systematic[[#This Row],[State]]</f>
        <v>19041104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19</v>
      </c>
      <c r="B7433" s="1">
        <f t="shared" si="349"/>
        <v>4</v>
      </c>
      <c r="C7433" s="1">
        <f>IF(Systematic[[#This Row],[VariableIndex]]&gt;1,C7432,IF(C7432+1=StepsPerSubsample,0,C7432+1))</f>
        <v>11</v>
      </c>
      <c r="D7433" s="1">
        <f t="shared" si="350"/>
        <v>5</v>
      </c>
      <c r="E7433" s="1" t="str">
        <f>INDEX(Protocol[Mark],MATCH(C7433,Protocol[Step],0))</f>
        <v>10Ama</v>
      </c>
      <c r="F7433" s="151" t="str">
        <f>INDEX(Variables[Variable],MATCH(Systematic[[#This Row],[VariableIndex]],Variables[Index],0))</f>
        <v>Specific flux (mt)</v>
      </c>
      <c r="G7433" s="134">
        <f>Systematic[[#This Row],[Sample]]*1000000+Systematic[[#This Row],[SubSample]]*10000+Systematic[[#This Row],[VariableIndex]]</f>
        <v>19040005</v>
      </c>
      <c r="H7433" s="134">
        <f>Systematic[[#This Row],[SampleVariableLabel]]+100*Systematic[[#This Row],[State]]</f>
        <v>19041105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19</v>
      </c>
      <c r="B7434" s="1">
        <f t="shared" si="349"/>
        <v>4</v>
      </c>
      <c r="C7434" s="1">
        <f>IF(Systematic[[#This Row],[VariableIndex]]&gt;1,C7433,IF(C7433+1=StepsPerSubsample,0,C7433+1))</f>
        <v>11</v>
      </c>
      <c r="D7434" s="1">
        <f t="shared" si="350"/>
        <v>6</v>
      </c>
      <c r="E7434" s="1" t="str">
        <f>INDEX(Protocol[Mark],MATCH(C7434,Protocol[Step],0))</f>
        <v>10Ama</v>
      </c>
      <c r="F7434" s="151" t="str">
        <f>INDEX(Variables[Variable],MATCH(Systematic[[#This Row],[VariableIndex]],Variables[Index],0))</f>
        <v>FCR (mt: ROX-corr.)</v>
      </c>
      <c r="G7434" s="134">
        <f>Systematic[[#This Row],[Sample]]*1000000+Systematic[[#This Row],[SubSample]]*10000+Systematic[[#This Row],[VariableIndex]]</f>
        <v>19040006</v>
      </c>
      <c r="H7434" s="134">
        <f>Systematic[[#This Row],[SampleVariableLabel]]+100*Systematic[[#This Row],[State]]</f>
        <v>19041106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19</v>
      </c>
      <c r="B7435" s="1">
        <f t="shared" si="349"/>
        <v>4</v>
      </c>
      <c r="C7435" s="1">
        <f>IF(Systematic[[#This Row],[VariableIndex]]&gt;1,C7434,IF(C7434+1=StepsPerSubsample,0,C7434+1))</f>
        <v>11</v>
      </c>
      <c r="D7435" s="1">
        <f t="shared" si="350"/>
        <v>7</v>
      </c>
      <c r="E7435" s="1" t="str">
        <f>INDEX(Protocol[Mark],MATCH(C7435,Protocol[Step],0))</f>
        <v>10Ama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19040007</v>
      </c>
      <c r="H7435" s="134">
        <f>Systematic[[#This Row],[SampleVariableLabel]]+100*Systematic[[#This Row],[State]]</f>
        <v>19041107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19</v>
      </c>
      <c r="B7436" s="1">
        <f t="shared" si="349"/>
        <v>4</v>
      </c>
      <c r="C7436" s="1">
        <f>IF(Systematic[[#This Row],[VariableIndex]]&gt;1,C7435,IF(C7435+1=StepsPerSubsample,0,C7435+1))</f>
        <v>12</v>
      </c>
      <c r="D7436" s="1">
        <f t="shared" si="350"/>
        <v>1</v>
      </c>
      <c r="E7436" s="1" t="str">
        <f>INDEX(Protocol[Mark],MATCH(C7436,Protocol[Step],0))</f>
        <v>11AsTm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19040001</v>
      </c>
      <c r="H7436" s="134">
        <f>Systematic[[#This Row],[SampleVariableLabel]]+100*Systematic[[#This Row],[State]]</f>
        <v>19041201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19</v>
      </c>
      <c r="B7437" s="1">
        <f t="shared" si="349"/>
        <v>4</v>
      </c>
      <c r="C7437" s="1">
        <f>IF(Systematic[[#This Row],[VariableIndex]]&gt;1,C7436,IF(C7436+1=StepsPerSubsample,0,C7436+1))</f>
        <v>12</v>
      </c>
      <c r="D7437" s="1">
        <f t="shared" si="350"/>
        <v>2</v>
      </c>
      <c r="E7437" s="1" t="str">
        <f>INDEX(Protocol[Mark],MATCH(C7437,Protocol[Step],0))</f>
        <v>11AsTm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19040002</v>
      </c>
      <c r="H7437" s="134">
        <f>Systematic[[#This Row],[SampleVariableLabel]]+100*Systematic[[#This Row],[State]]</f>
        <v>19041202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19</v>
      </c>
      <c r="B7438" s="1">
        <f t="shared" si="349"/>
        <v>4</v>
      </c>
      <c r="C7438" s="1">
        <f>IF(Systematic[[#This Row],[VariableIndex]]&gt;1,C7437,IF(C7437+1=StepsPerSubsample,0,C7437+1))</f>
        <v>12</v>
      </c>
      <c r="D7438" s="1">
        <f t="shared" si="350"/>
        <v>3</v>
      </c>
      <c r="E7438" s="1" t="str">
        <f>INDEX(Protocol[Mark],MATCH(C7438,Protocol[Step],0))</f>
        <v>11AsTm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19040003</v>
      </c>
      <c r="H7438" s="134">
        <f>Systematic[[#This Row],[SampleVariableLabel]]+100*Systematic[[#This Row],[State]]</f>
        <v>19041203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19</v>
      </c>
      <c r="B7439" s="1">
        <f t="shared" si="349"/>
        <v>4</v>
      </c>
      <c r="C7439" s="1">
        <f>IF(Systematic[[#This Row],[VariableIndex]]&gt;1,C7438,IF(C7438+1=StepsPerSubsample,0,C7438+1))</f>
        <v>12</v>
      </c>
      <c r="D7439" s="1">
        <f t="shared" si="350"/>
        <v>4</v>
      </c>
      <c r="E7439" s="1" t="str">
        <f>INDEX(Protocol[Mark],MATCH(C7439,Protocol[Step],0))</f>
        <v>11AsTm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19040004</v>
      </c>
      <c r="H7439" s="134">
        <f>Systematic[[#This Row],[SampleVariableLabel]]+100*Systematic[[#This Row],[State]]</f>
        <v>19041204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19</v>
      </c>
      <c r="B7440" s="1">
        <f t="shared" si="349"/>
        <v>4</v>
      </c>
      <c r="C7440" s="1">
        <f>IF(Systematic[[#This Row],[VariableIndex]]&gt;1,C7439,IF(C7439+1=StepsPerSubsample,0,C7439+1))</f>
        <v>12</v>
      </c>
      <c r="D7440" s="1">
        <f t="shared" si="350"/>
        <v>5</v>
      </c>
      <c r="E7440" s="1" t="str">
        <f>INDEX(Protocol[Mark],MATCH(C7440,Protocol[Step],0))</f>
        <v>11AsTm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19040005</v>
      </c>
      <c r="H7440" s="134">
        <f>Systematic[[#This Row],[SampleVariableLabel]]+100*Systematic[[#This Row],[State]]</f>
        <v>19041205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19</v>
      </c>
      <c r="B7441" s="1">
        <f t="shared" si="349"/>
        <v>4</v>
      </c>
      <c r="C7441" s="1">
        <f>IF(Systematic[[#This Row],[VariableIndex]]&gt;1,C7440,IF(C7440+1=StepsPerSubsample,0,C7440+1))</f>
        <v>12</v>
      </c>
      <c r="D7441" s="1">
        <f t="shared" si="350"/>
        <v>6</v>
      </c>
      <c r="E7441" s="1" t="str">
        <f>INDEX(Protocol[Mark],MATCH(C7441,Protocol[Step],0))</f>
        <v>11AsTm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19040006</v>
      </c>
      <c r="H7441" s="134">
        <f>Systematic[[#This Row],[SampleVariableLabel]]+100*Systematic[[#This Row],[State]]</f>
        <v>19041206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19</v>
      </c>
      <c r="B7442" s="1">
        <f t="shared" si="349"/>
        <v>4</v>
      </c>
      <c r="C7442" s="1">
        <f>IF(Systematic[[#This Row],[VariableIndex]]&gt;1,C7441,IF(C7441+1=StepsPerSubsample,0,C7441+1))</f>
        <v>12</v>
      </c>
      <c r="D7442" s="1">
        <f t="shared" si="350"/>
        <v>7</v>
      </c>
      <c r="E7442" s="1" t="str">
        <f>INDEX(Protocol[Mark],MATCH(C7442,Protocol[Step],0))</f>
        <v>11AsTm</v>
      </c>
      <c r="F7442" s="151" t="str">
        <f>INDEX(Variables[Variable],MATCH(Systematic[[#This Row],[VariableIndex]],Variables[Index],0))</f>
        <v>FCR (mt: ROX-corr.)</v>
      </c>
      <c r="G7442" s="134">
        <f>Systematic[[#This Row],[Sample]]*1000000+Systematic[[#This Row],[SubSample]]*10000+Systematic[[#This Row],[VariableIndex]]</f>
        <v>19040007</v>
      </c>
      <c r="H7442" s="134">
        <f>Systematic[[#This Row],[SampleVariableLabel]]+100*Systematic[[#This Row],[State]]</f>
        <v>19041207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19</v>
      </c>
      <c r="B7443" s="1">
        <f t="shared" si="349"/>
        <v>4</v>
      </c>
      <c r="C7443" s="1">
        <f>IF(Systematic[[#This Row],[VariableIndex]]&gt;1,C7442,IF(C7442+1=StepsPerSubsample,0,C7442+1))</f>
        <v>13</v>
      </c>
      <c r="D7443" s="1">
        <f t="shared" si="350"/>
        <v>1</v>
      </c>
      <c r="E7443" s="1" t="str">
        <f>INDEX(Protocol[Mark],MATCH(C7443,Protocol[Step],0))</f>
        <v>12Azd</v>
      </c>
      <c r="F7443" s="151" t="str">
        <f>INDEX(Variables[Variable],MATCH(Systematic[[#This Row],[VariableIndex]],Variables[Index],0))</f>
        <v>O2 concentration</v>
      </c>
      <c r="G7443" s="134">
        <f>Systematic[[#This Row],[Sample]]*1000000+Systematic[[#This Row],[SubSample]]*10000+Systematic[[#This Row],[VariableIndex]]</f>
        <v>19040001</v>
      </c>
      <c r="H7443" s="134">
        <f>Systematic[[#This Row],[SampleVariableLabel]]+100*Systematic[[#This Row],[State]]</f>
        <v>19041301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19</v>
      </c>
      <c r="B7444" s="1">
        <f t="shared" si="349"/>
        <v>4</v>
      </c>
      <c r="C7444" s="1">
        <f>IF(Systematic[[#This Row],[VariableIndex]]&gt;1,C7443,IF(C7443+1=StepsPerSubsample,0,C7443+1))</f>
        <v>13</v>
      </c>
      <c r="D7444" s="1">
        <f t="shared" si="350"/>
        <v>2</v>
      </c>
      <c r="E7444" s="1" t="str">
        <f>INDEX(Protocol[Mark],MATCH(C7444,Protocol[Step],0))</f>
        <v>12Azd</v>
      </c>
      <c r="F7444" s="151" t="str">
        <f>INDEX(Variables[Variable],MATCH(Systematic[[#This Row],[VariableIndex]],Variables[Index],0))</f>
        <v>O2 flux per volume</v>
      </c>
      <c r="G7444" s="134">
        <f>Systematic[[#This Row],[Sample]]*1000000+Systematic[[#This Row],[SubSample]]*10000+Systematic[[#This Row],[VariableIndex]]</f>
        <v>19040002</v>
      </c>
      <c r="H7444" s="134">
        <f>Systematic[[#This Row],[SampleVariableLabel]]+100*Systematic[[#This Row],[State]]</f>
        <v>19041302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19</v>
      </c>
      <c r="B7445" s="1">
        <f t="shared" si="349"/>
        <v>4</v>
      </c>
      <c r="C7445" s="1">
        <f>IF(Systematic[[#This Row],[VariableIndex]]&gt;1,C7444,IF(C7444+1=StepsPerSubsample,0,C7444+1))</f>
        <v>13</v>
      </c>
      <c r="D7445" s="1">
        <f t="shared" si="350"/>
        <v>3</v>
      </c>
      <c r="E7445" s="1" t="str">
        <f>INDEX(Protocol[Mark],MATCH(C7445,Protocol[Step],0))</f>
        <v>12Azd</v>
      </c>
      <c r="F7445" s="151" t="str">
        <f>INDEX(Variables[Variable],MATCH(Systematic[[#This Row],[VariableIndex]],Variables[Index],0))</f>
        <v>Specific flux</v>
      </c>
      <c r="G7445" s="134">
        <f>Systematic[[#This Row],[Sample]]*1000000+Systematic[[#This Row],[SubSample]]*10000+Systematic[[#This Row],[VariableIndex]]</f>
        <v>19040003</v>
      </c>
      <c r="H7445" s="134">
        <f>Systematic[[#This Row],[SampleVariableLabel]]+100*Systematic[[#This Row],[State]]</f>
        <v>19041303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19</v>
      </c>
      <c r="B7446" s="1">
        <f t="shared" si="349"/>
        <v>4</v>
      </c>
      <c r="C7446" s="1">
        <f>IF(Systematic[[#This Row],[VariableIndex]]&gt;1,C7445,IF(C7445+1=StepsPerSubsample,0,C7445+1))</f>
        <v>13</v>
      </c>
      <c r="D7446" s="1">
        <f t="shared" si="350"/>
        <v>4</v>
      </c>
      <c r="E7446" s="1" t="str">
        <f>INDEX(Protocol[Mark],MATCH(C7446,Protocol[Step],0))</f>
        <v>12Azd</v>
      </c>
      <c r="F7446" s="151" t="str">
        <f>INDEX(Variables[Variable],MATCH(Systematic[[#This Row],[VariableIndex]],Variables[Index],0))</f>
        <v>Flux control ratio</v>
      </c>
      <c r="G7446" s="134">
        <f>Systematic[[#This Row],[Sample]]*1000000+Systematic[[#This Row],[SubSample]]*10000+Systematic[[#This Row],[VariableIndex]]</f>
        <v>19040004</v>
      </c>
      <c r="H7446" s="134">
        <f>Systematic[[#This Row],[SampleVariableLabel]]+100*Systematic[[#This Row],[State]]</f>
        <v>19041304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19</v>
      </c>
      <c r="B7447" s="1">
        <f t="shared" si="349"/>
        <v>4</v>
      </c>
      <c r="C7447" s="1">
        <f>IF(Systematic[[#This Row],[VariableIndex]]&gt;1,C7446,IF(C7446+1=StepsPerSubsample,0,C7446+1))</f>
        <v>13</v>
      </c>
      <c r="D7447" s="1">
        <f t="shared" si="350"/>
        <v>5</v>
      </c>
      <c r="E7447" s="1" t="str">
        <f>INDEX(Protocol[Mark],MATCH(C7447,Protocol[Step],0))</f>
        <v>12Azd</v>
      </c>
      <c r="F7447" s="151" t="str">
        <f>INDEX(Variables[Variable],MATCH(Systematic[[#This Row],[VariableIndex]],Variables[Index],0))</f>
        <v>Specific flux (mt)</v>
      </c>
      <c r="G7447" s="134">
        <f>Systematic[[#This Row],[Sample]]*1000000+Systematic[[#This Row],[SubSample]]*10000+Systematic[[#This Row],[VariableIndex]]</f>
        <v>19040005</v>
      </c>
      <c r="H7447" s="134">
        <f>Systematic[[#This Row],[SampleVariableLabel]]+100*Systematic[[#This Row],[State]]</f>
        <v>19041305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19</v>
      </c>
      <c r="B7448" s="1">
        <f t="shared" si="349"/>
        <v>4</v>
      </c>
      <c r="C7448" s="1">
        <f>IF(Systematic[[#This Row],[VariableIndex]]&gt;1,C7447,IF(C7447+1=StepsPerSubsample,0,C7447+1))</f>
        <v>13</v>
      </c>
      <c r="D7448" s="1">
        <f t="shared" si="350"/>
        <v>6</v>
      </c>
      <c r="E7448" s="1" t="str">
        <f>INDEX(Protocol[Mark],MATCH(C7448,Protocol[Step],0))</f>
        <v>12Azd</v>
      </c>
      <c r="F7448" s="151" t="str">
        <f>INDEX(Variables[Variable],MATCH(Systematic[[#This Row],[VariableIndex]],Variables[Index],0))</f>
        <v>FCR (mt: ROX-corr.)</v>
      </c>
      <c r="G7448" s="134">
        <f>Systematic[[#This Row],[Sample]]*1000000+Systematic[[#This Row],[SubSample]]*10000+Systematic[[#This Row],[VariableIndex]]</f>
        <v>19040006</v>
      </c>
      <c r="H7448" s="134">
        <f>Systematic[[#This Row],[SampleVariableLabel]]+100*Systematic[[#This Row],[State]]</f>
        <v>19041306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19</v>
      </c>
      <c r="B7449" s="1">
        <f t="shared" si="349"/>
        <v>4</v>
      </c>
      <c r="C7449" s="1">
        <f>IF(Systematic[[#This Row],[VariableIndex]]&gt;1,C7448,IF(C7448+1=StepsPerSubsample,0,C7448+1))</f>
        <v>13</v>
      </c>
      <c r="D7449" s="1">
        <f t="shared" si="350"/>
        <v>7</v>
      </c>
      <c r="E7449" s="1" t="str">
        <f>INDEX(Protocol[Mark],MATCH(C7449,Protocol[Step],0))</f>
        <v>12Azd</v>
      </c>
      <c r="F7449" s="151" t="str">
        <f>INDEX(Variables[Variable],MATCH(Systematic[[#This Row],[VariableIndex]],Variables[Index],0))</f>
        <v>FCR (mt: ROX-corr.)</v>
      </c>
      <c r="G7449" s="134">
        <f>Systematic[[#This Row],[Sample]]*1000000+Systematic[[#This Row],[SubSample]]*10000+Systematic[[#This Row],[VariableIndex]]</f>
        <v>19040007</v>
      </c>
      <c r="H7449" s="134">
        <f>Systematic[[#This Row],[SampleVariableLabel]]+100*Systematic[[#This Row],[State]]</f>
        <v>19041307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20</v>
      </c>
      <c r="B7450" s="1">
        <f t="shared" si="349"/>
        <v>1</v>
      </c>
      <c r="C7450" s="1">
        <f>IF(Systematic[[#This Row],[VariableIndex]]&gt;1,C7449,IF(C7449+1=StepsPerSubsample,0,C7449+1))</f>
        <v>0</v>
      </c>
      <c r="D7450" s="1">
        <f t="shared" si="350"/>
        <v>1</v>
      </c>
      <c r="E7450" s="1" t="str">
        <f>INDEX(Protocol[Mark],MATCH(C7450,Protocol[Step],0))</f>
        <v>1ce</v>
      </c>
      <c r="F7450" s="151" t="str">
        <f>INDEX(Variables[Variable],MATCH(Systematic[[#This Row],[VariableIndex]],Variables[Index],0))</f>
        <v>O2 concentration</v>
      </c>
      <c r="G7450" s="134">
        <f>Systematic[[#This Row],[Sample]]*1000000+Systematic[[#This Row],[SubSample]]*10000+Systematic[[#This Row],[VariableIndex]]</f>
        <v>20010001</v>
      </c>
      <c r="H7450" s="134">
        <f>Systematic[[#This Row],[SampleVariableLabel]]+100*Systematic[[#This Row],[State]]</f>
        <v>20010001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20</v>
      </c>
      <c r="B7451" s="1">
        <f t="shared" si="349"/>
        <v>1</v>
      </c>
      <c r="C7451" s="1">
        <f>IF(Systematic[[#This Row],[VariableIndex]]&gt;1,C7450,IF(C7450+1=StepsPerSubsample,0,C7450+1))</f>
        <v>0</v>
      </c>
      <c r="D7451" s="1">
        <f t="shared" si="350"/>
        <v>2</v>
      </c>
      <c r="E7451" s="1" t="str">
        <f>INDEX(Protocol[Mark],MATCH(C7451,Protocol[Step],0))</f>
        <v>1ce</v>
      </c>
      <c r="F7451" s="151" t="str">
        <f>INDEX(Variables[Variable],MATCH(Systematic[[#This Row],[VariableIndex]],Variables[Index],0))</f>
        <v>O2 flux per volume</v>
      </c>
      <c r="G7451" s="134">
        <f>Systematic[[#This Row],[Sample]]*1000000+Systematic[[#This Row],[SubSample]]*10000+Systematic[[#This Row],[VariableIndex]]</f>
        <v>20010002</v>
      </c>
      <c r="H7451" s="134">
        <f>Systematic[[#This Row],[SampleVariableLabel]]+100*Systematic[[#This Row],[State]]</f>
        <v>20010002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20</v>
      </c>
      <c r="B7452" s="1">
        <f t="shared" si="349"/>
        <v>1</v>
      </c>
      <c r="C7452" s="1">
        <f>IF(Systematic[[#This Row],[VariableIndex]]&gt;1,C7451,IF(C7451+1=StepsPerSubsample,0,C7451+1))</f>
        <v>0</v>
      </c>
      <c r="D7452" s="1">
        <f t="shared" si="350"/>
        <v>3</v>
      </c>
      <c r="E7452" s="1" t="str">
        <f>INDEX(Protocol[Mark],MATCH(C7452,Protocol[Step],0))</f>
        <v>1ce</v>
      </c>
      <c r="F7452" s="151" t="str">
        <f>INDEX(Variables[Variable],MATCH(Systematic[[#This Row],[VariableIndex]],Variables[Index],0))</f>
        <v>Specific flux</v>
      </c>
      <c r="G7452" s="134">
        <f>Systematic[[#This Row],[Sample]]*1000000+Systematic[[#This Row],[SubSample]]*10000+Systematic[[#This Row],[VariableIndex]]</f>
        <v>20010003</v>
      </c>
      <c r="H7452" s="134">
        <f>Systematic[[#This Row],[SampleVariableLabel]]+100*Systematic[[#This Row],[State]]</f>
        <v>20010003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20</v>
      </c>
      <c r="B7453" s="1">
        <f t="shared" si="349"/>
        <v>1</v>
      </c>
      <c r="C7453" s="1">
        <f>IF(Systematic[[#This Row],[VariableIndex]]&gt;1,C7452,IF(C7452+1=StepsPerSubsample,0,C7452+1))</f>
        <v>0</v>
      </c>
      <c r="D7453" s="1">
        <f t="shared" si="350"/>
        <v>4</v>
      </c>
      <c r="E7453" s="1" t="str">
        <f>INDEX(Protocol[Mark],MATCH(C7453,Protocol[Step],0))</f>
        <v>1ce</v>
      </c>
      <c r="F7453" s="151" t="str">
        <f>INDEX(Variables[Variable],MATCH(Systematic[[#This Row],[VariableIndex]],Variables[Index],0))</f>
        <v>Flux control ratio</v>
      </c>
      <c r="G7453" s="134">
        <f>Systematic[[#This Row],[Sample]]*1000000+Systematic[[#This Row],[SubSample]]*10000+Systematic[[#This Row],[VariableIndex]]</f>
        <v>20010004</v>
      </c>
      <c r="H7453" s="134">
        <f>Systematic[[#This Row],[SampleVariableLabel]]+100*Systematic[[#This Row],[State]]</f>
        <v>20010004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20</v>
      </c>
      <c r="B7454" s="1">
        <f t="shared" si="349"/>
        <v>1</v>
      </c>
      <c r="C7454" s="1">
        <f>IF(Systematic[[#This Row],[VariableIndex]]&gt;1,C7453,IF(C7453+1=StepsPerSubsample,0,C7453+1))</f>
        <v>0</v>
      </c>
      <c r="D7454" s="1">
        <f t="shared" si="350"/>
        <v>5</v>
      </c>
      <c r="E7454" s="1" t="str">
        <f>INDEX(Protocol[Mark],MATCH(C7454,Protocol[Step],0))</f>
        <v>1ce</v>
      </c>
      <c r="F7454" s="151" t="str">
        <f>INDEX(Variables[Variable],MATCH(Systematic[[#This Row],[VariableIndex]],Variables[Index],0))</f>
        <v>Specific flux (mt)</v>
      </c>
      <c r="G7454" s="134">
        <f>Systematic[[#This Row],[Sample]]*1000000+Systematic[[#This Row],[SubSample]]*10000+Systematic[[#This Row],[VariableIndex]]</f>
        <v>20010005</v>
      </c>
      <c r="H7454" s="134">
        <f>Systematic[[#This Row],[SampleVariableLabel]]+100*Systematic[[#This Row],[State]]</f>
        <v>20010005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20</v>
      </c>
      <c r="B7455" s="1">
        <f t="shared" si="349"/>
        <v>1</v>
      </c>
      <c r="C7455" s="1">
        <f>IF(Systematic[[#This Row],[VariableIndex]]&gt;1,C7454,IF(C7454+1=StepsPerSubsample,0,C7454+1))</f>
        <v>0</v>
      </c>
      <c r="D7455" s="1">
        <f t="shared" si="350"/>
        <v>6</v>
      </c>
      <c r="E7455" s="1" t="str">
        <f>INDEX(Protocol[Mark],MATCH(C7455,Protocol[Step],0))</f>
        <v>1ce</v>
      </c>
      <c r="F7455" s="151" t="str">
        <f>INDEX(Variables[Variable],MATCH(Systematic[[#This Row],[VariableIndex]],Variables[Index],0))</f>
        <v>FCR (mt: ROX-corr.)</v>
      </c>
      <c r="G7455" s="134">
        <f>Systematic[[#This Row],[Sample]]*1000000+Systematic[[#This Row],[SubSample]]*10000+Systematic[[#This Row],[VariableIndex]]</f>
        <v>20010006</v>
      </c>
      <c r="H7455" s="134">
        <f>Systematic[[#This Row],[SampleVariableLabel]]+100*Systematic[[#This Row],[State]]</f>
        <v>20010006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20</v>
      </c>
      <c r="B7456" s="1">
        <f t="shared" si="349"/>
        <v>1</v>
      </c>
      <c r="C7456" s="1">
        <f>IF(Systematic[[#This Row],[VariableIndex]]&gt;1,C7455,IF(C7455+1=StepsPerSubsample,0,C7455+1))</f>
        <v>0</v>
      </c>
      <c r="D7456" s="1">
        <f t="shared" si="350"/>
        <v>7</v>
      </c>
      <c r="E7456" s="1" t="str">
        <f>INDEX(Protocol[Mark],MATCH(C7456,Protocol[Step],0))</f>
        <v>1ce</v>
      </c>
      <c r="F7456" s="151" t="str">
        <f>INDEX(Variables[Variable],MATCH(Systematic[[#This Row],[VariableIndex]],Variables[Index],0))</f>
        <v>FCR (mt: ROX-corr.)</v>
      </c>
      <c r="G7456" s="134">
        <f>Systematic[[#This Row],[Sample]]*1000000+Systematic[[#This Row],[SubSample]]*10000+Systematic[[#This Row],[VariableIndex]]</f>
        <v>20010007</v>
      </c>
      <c r="H7456" s="134">
        <f>Systematic[[#This Row],[SampleVariableLabel]]+100*Systematic[[#This Row],[State]]</f>
        <v>20010007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20</v>
      </c>
      <c r="B7457" s="1">
        <f t="shared" si="349"/>
        <v>1</v>
      </c>
      <c r="C7457" s="1">
        <f>IF(Systematic[[#This Row],[VariableIndex]]&gt;1,C7456,IF(C7456+1=StepsPerSubsample,0,C7456+1))</f>
        <v>1</v>
      </c>
      <c r="D7457" s="1">
        <f t="shared" si="350"/>
        <v>1</v>
      </c>
      <c r="E7457" s="1" t="str">
        <f>INDEX(Protocol[Mark],MATCH(C7457,Protocol[Step],0))</f>
        <v>2P10</v>
      </c>
      <c r="F7457" s="151" t="str">
        <f>INDEX(Variables[Variable],MATCH(Systematic[[#This Row],[VariableIndex]],Variables[Index],0))</f>
        <v>O2 concentration</v>
      </c>
      <c r="G7457" s="134">
        <f>Systematic[[#This Row],[Sample]]*1000000+Systematic[[#This Row],[SubSample]]*10000+Systematic[[#This Row],[VariableIndex]]</f>
        <v>20010001</v>
      </c>
      <c r="H7457" s="134">
        <f>Systematic[[#This Row],[SampleVariableLabel]]+100*Systematic[[#This Row],[State]]</f>
        <v>20010101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20</v>
      </c>
      <c r="B7458" s="1">
        <f t="shared" si="349"/>
        <v>1</v>
      </c>
      <c r="C7458" s="1">
        <f>IF(Systematic[[#This Row],[VariableIndex]]&gt;1,C7457,IF(C7457+1=StepsPerSubsample,0,C7457+1))</f>
        <v>1</v>
      </c>
      <c r="D7458" s="1">
        <f t="shared" si="350"/>
        <v>2</v>
      </c>
      <c r="E7458" s="1" t="str">
        <f>INDEX(Protocol[Mark],MATCH(C7458,Protocol[Step],0))</f>
        <v>2P10</v>
      </c>
      <c r="F7458" s="151" t="str">
        <f>INDEX(Variables[Variable],MATCH(Systematic[[#This Row],[VariableIndex]],Variables[Index],0))</f>
        <v>O2 flux per volume</v>
      </c>
      <c r="G7458" s="134">
        <f>Systematic[[#This Row],[Sample]]*1000000+Systematic[[#This Row],[SubSample]]*10000+Systematic[[#This Row],[VariableIndex]]</f>
        <v>20010002</v>
      </c>
      <c r="H7458" s="134">
        <f>Systematic[[#This Row],[SampleVariableLabel]]+100*Systematic[[#This Row],[State]]</f>
        <v>20010102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20</v>
      </c>
      <c r="B7459" s="1">
        <f t="shared" si="349"/>
        <v>1</v>
      </c>
      <c r="C7459" s="1">
        <f>IF(Systematic[[#This Row],[VariableIndex]]&gt;1,C7458,IF(C7458+1=StepsPerSubsample,0,C7458+1))</f>
        <v>1</v>
      </c>
      <c r="D7459" s="1">
        <f t="shared" si="350"/>
        <v>3</v>
      </c>
      <c r="E7459" s="1" t="str">
        <f>INDEX(Protocol[Mark],MATCH(C7459,Protocol[Step],0))</f>
        <v>2P10</v>
      </c>
      <c r="F7459" s="151" t="str">
        <f>INDEX(Variables[Variable],MATCH(Systematic[[#This Row],[VariableIndex]],Variables[Index],0))</f>
        <v>Specific flux</v>
      </c>
      <c r="G7459" s="134">
        <f>Systematic[[#This Row],[Sample]]*1000000+Systematic[[#This Row],[SubSample]]*10000+Systematic[[#This Row],[VariableIndex]]</f>
        <v>20010003</v>
      </c>
      <c r="H7459" s="134">
        <f>Systematic[[#This Row],[SampleVariableLabel]]+100*Systematic[[#This Row],[State]]</f>
        <v>20010103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20</v>
      </c>
      <c r="B7460" s="1">
        <f t="shared" si="349"/>
        <v>1</v>
      </c>
      <c r="C7460" s="1">
        <f>IF(Systematic[[#This Row],[VariableIndex]]&gt;1,C7459,IF(C7459+1=StepsPerSubsample,0,C7459+1))</f>
        <v>1</v>
      </c>
      <c r="D7460" s="1">
        <f t="shared" si="350"/>
        <v>4</v>
      </c>
      <c r="E7460" s="1" t="str">
        <f>INDEX(Protocol[Mark],MATCH(C7460,Protocol[Step],0))</f>
        <v>2P10</v>
      </c>
      <c r="F7460" s="151" t="str">
        <f>INDEX(Variables[Variable],MATCH(Systematic[[#This Row],[VariableIndex]],Variables[Index],0))</f>
        <v>Flux control ratio</v>
      </c>
      <c r="G7460" s="134">
        <f>Systematic[[#This Row],[Sample]]*1000000+Systematic[[#This Row],[SubSample]]*10000+Systematic[[#This Row],[VariableIndex]]</f>
        <v>20010004</v>
      </c>
      <c r="H7460" s="134">
        <f>Systematic[[#This Row],[SampleVariableLabel]]+100*Systematic[[#This Row],[State]]</f>
        <v>20010104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20</v>
      </c>
      <c r="B7461" s="1">
        <f t="shared" si="349"/>
        <v>1</v>
      </c>
      <c r="C7461" s="1">
        <f>IF(Systematic[[#This Row],[VariableIndex]]&gt;1,C7460,IF(C7460+1=StepsPerSubsample,0,C7460+1))</f>
        <v>1</v>
      </c>
      <c r="D7461" s="1">
        <f t="shared" si="350"/>
        <v>5</v>
      </c>
      <c r="E7461" s="1" t="str">
        <f>INDEX(Protocol[Mark],MATCH(C7461,Protocol[Step],0))</f>
        <v>2P10</v>
      </c>
      <c r="F7461" s="151" t="str">
        <f>INDEX(Variables[Variable],MATCH(Systematic[[#This Row],[VariableIndex]],Variables[Index],0))</f>
        <v>Specific flux (mt)</v>
      </c>
      <c r="G7461" s="134">
        <f>Systematic[[#This Row],[Sample]]*1000000+Systematic[[#This Row],[SubSample]]*10000+Systematic[[#This Row],[VariableIndex]]</f>
        <v>20010005</v>
      </c>
      <c r="H7461" s="134">
        <f>Systematic[[#This Row],[SampleVariableLabel]]+100*Systematic[[#This Row],[State]]</f>
        <v>20010105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20</v>
      </c>
      <c r="B7462" s="1">
        <f t="shared" si="349"/>
        <v>1</v>
      </c>
      <c r="C7462" s="1">
        <f>IF(Systematic[[#This Row],[VariableIndex]]&gt;1,C7461,IF(C7461+1=StepsPerSubsample,0,C7461+1))</f>
        <v>1</v>
      </c>
      <c r="D7462" s="1">
        <f t="shared" si="350"/>
        <v>6</v>
      </c>
      <c r="E7462" s="1" t="str">
        <f>INDEX(Protocol[Mark],MATCH(C7462,Protocol[Step],0))</f>
        <v>2P10</v>
      </c>
      <c r="F7462" s="151" t="str">
        <f>INDEX(Variables[Variable],MATCH(Systematic[[#This Row],[VariableIndex]],Variables[Index],0))</f>
        <v>FCR (mt: ROX-corr.)</v>
      </c>
      <c r="G7462" s="134">
        <f>Systematic[[#This Row],[Sample]]*1000000+Systematic[[#This Row],[SubSample]]*10000+Systematic[[#This Row],[VariableIndex]]</f>
        <v>20010006</v>
      </c>
      <c r="H7462" s="134">
        <f>Systematic[[#This Row],[SampleVariableLabel]]+100*Systematic[[#This Row],[State]]</f>
        <v>20010106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20</v>
      </c>
      <c r="B7463" s="1">
        <f t="shared" si="349"/>
        <v>1</v>
      </c>
      <c r="C7463" s="1">
        <f>IF(Systematic[[#This Row],[VariableIndex]]&gt;1,C7462,IF(C7462+1=StepsPerSubsample,0,C7462+1))</f>
        <v>1</v>
      </c>
      <c r="D7463" s="1">
        <f t="shared" si="350"/>
        <v>7</v>
      </c>
      <c r="E7463" s="1" t="str">
        <f>INDEX(Protocol[Mark],MATCH(C7463,Protocol[Step],0))</f>
        <v>2P10</v>
      </c>
      <c r="F7463" s="151" t="str">
        <f>INDEX(Variables[Variable],MATCH(Systematic[[#This Row],[VariableIndex]],Variables[Index],0))</f>
        <v>FCR (mt: ROX-corr.)</v>
      </c>
      <c r="G7463" s="134">
        <f>Systematic[[#This Row],[Sample]]*1000000+Systematic[[#This Row],[SubSample]]*10000+Systematic[[#This Row],[VariableIndex]]</f>
        <v>20010007</v>
      </c>
      <c r="H7463" s="134">
        <f>Systematic[[#This Row],[SampleVariableLabel]]+100*Systematic[[#This Row],[State]]</f>
        <v>20010107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20</v>
      </c>
      <c r="B7464" s="1">
        <f t="shared" si="349"/>
        <v>1</v>
      </c>
      <c r="C7464" s="1">
        <f>IF(Systematic[[#This Row],[VariableIndex]]&gt;1,C7463,IF(C7463+1=StepsPerSubsample,0,C7463+1))</f>
        <v>2</v>
      </c>
      <c r="D7464" s="1">
        <f t="shared" si="350"/>
        <v>1</v>
      </c>
      <c r="E7464" s="1" t="str">
        <f>INDEX(Protocol[Mark],MATCH(C7464,Protocol[Step],0))</f>
        <v>3Omy</v>
      </c>
      <c r="F7464" s="151" t="str">
        <f>INDEX(Variables[Variable],MATCH(Systematic[[#This Row],[VariableIndex]],Variables[Index],0))</f>
        <v>O2 concentration</v>
      </c>
      <c r="G7464" s="134">
        <f>Systematic[[#This Row],[Sample]]*1000000+Systematic[[#This Row],[SubSample]]*10000+Systematic[[#This Row],[VariableIndex]]</f>
        <v>20010001</v>
      </c>
      <c r="H7464" s="134">
        <f>Systematic[[#This Row],[SampleVariableLabel]]+100*Systematic[[#This Row],[State]]</f>
        <v>20010201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20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2</v>
      </c>
      <c r="D7465" s="1">
        <f t="shared" si="350"/>
        <v>2</v>
      </c>
      <c r="E7465" s="1" t="str">
        <f>INDEX(Protocol[Mark],MATCH(C7465,Protocol[Step],0))</f>
        <v>3Omy</v>
      </c>
      <c r="F7465" s="151" t="str">
        <f>INDEX(Variables[Variable],MATCH(Systematic[[#This Row],[VariableIndex]],Variables[Index],0))</f>
        <v>O2 flux per volume</v>
      </c>
      <c r="G7465" s="134">
        <f>Systematic[[#This Row],[Sample]]*1000000+Systematic[[#This Row],[SubSample]]*10000+Systematic[[#This Row],[VariableIndex]]</f>
        <v>20010002</v>
      </c>
      <c r="H7465" s="134">
        <f>Systematic[[#This Row],[SampleVariableLabel]]+100*Systematic[[#This Row],[State]]</f>
        <v>20010202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20</v>
      </c>
      <c r="B7466" s="1">
        <f t="shared" si="352"/>
        <v>1</v>
      </c>
      <c r="C7466" s="1">
        <f>IF(Systematic[[#This Row],[VariableIndex]]&gt;1,C7465,IF(C7465+1=StepsPerSubsample,0,C7465+1))</f>
        <v>2</v>
      </c>
      <c r="D7466" s="1">
        <f t="shared" si="350"/>
        <v>3</v>
      </c>
      <c r="E7466" s="1" t="str">
        <f>INDEX(Protocol[Mark],MATCH(C7466,Protocol[Step],0))</f>
        <v>3Omy</v>
      </c>
      <c r="F7466" s="151" t="str">
        <f>INDEX(Variables[Variable],MATCH(Systematic[[#This Row],[VariableIndex]],Variables[Index],0))</f>
        <v>Specific flux</v>
      </c>
      <c r="G7466" s="134">
        <f>Systematic[[#This Row],[Sample]]*1000000+Systematic[[#This Row],[SubSample]]*10000+Systematic[[#This Row],[VariableIndex]]</f>
        <v>20010003</v>
      </c>
      <c r="H7466" s="134">
        <f>Systematic[[#This Row],[SampleVariableLabel]]+100*Systematic[[#This Row],[State]]</f>
        <v>20010203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20</v>
      </c>
      <c r="B7467" s="1">
        <f t="shared" si="352"/>
        <v>1</v>
      </c>
      <c r="C7467" s="1">
        <f>IF(Systematic[[#This Row],[VariableIndex]]&gt;1,C7466,IF(C7466+1=StepsPerSubsample,0,C7466+1))</f>
        <v>2</v>
      </c>
      <c r="D7467" s="1">
        <f t="shared" si="350"/>
        <v>4</v>
      </c>
      <c r="E7467" s="1" t="str">
        <f>INDEX(Protocol[Mark],MATCH(C7467,Protocol[Step],0))</f>
        <v>3Omy</v>
      </c>
      <c r="F7467" s="151" t="str">
        <f>INDEX(Variables[Variable],MATCH(Systematic[[#This Row],[VariableIndex]],Variables[Index],0))</f>
        <v>Flux control ratio</v>
      </c>
      <c r="G7467" s="134">
        <f>Systematic[[#This Row],[Sample]]*1000000+Systematic[[#This Row],[SubSample]]*10000+Systematic[[#This Row],[VariableIndex]]</f>
        <v>20010004</v>
      </c>
      <c r="H7467" s="134">
        <f>Systematic[[#This Row],[SampleVariableLabel]]+100*Systematic[[#This Row],[State]]</f>
        <v>20010204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20</v>
      </c>
      <c r="B7468" s="1">
        <f t="shared" si="352"/>
        <v>1</v>
      </c>
      <c r="C7468" s="1">
        <f>IF(Systematic[[#This Row],[VariableIndex]]&gt;1,C7467,IF(C7467+1=StepsPerSubsample,0,C7467+1))</f>
        <v>2</v>
      </c>
      <c r="D7468" s="1">
        <f t="shared" si="350"/>
        <v>5</v>
      </c>
      <c r="E7468" s="1" t="str">
        <f>INDEX(Protocol[Mark],MATCH(C7468,Protocol[Step],0))</f>
        <v>3Omy</v>
      </c>
      <c r="F7468" s="151" t="str">
        <f>INDEX(Variables[Variable],MATCH(Systematic[[#This Row],[VariableIndex]],Variables[Index],0))</f>
        <v>Specific flux (mt)</v>
      </c>
      <c r="G7468" s="134">
        <f>Systematic[[#This Row],[Sample]]*1000000+Systematic[[#This Row],[SubSample]]*10000+Systematic[[#This Row],[VariableIndex]]</f>
        <v>20010005</v>
      </c>
      <c r="H7468" s="134">
        <f>Systematic[[#This Row],[SampleVariableLabel]]+100*Systematic[[#This Row],[State]]</f>
        <v>20010205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20</v>
      </c>
      <c r="B7469" s="1">
        <f t="shared" si="352"/>
        <v>1</v>
      </c>
      <c r="C7469" s="1">
        <f>IF(Systematic[[#This Row],[VariableIndex]]&gt;1,C7468,IF(C7468+1=StepsPerSubsample,0,C7468+1))</f>
        <v>2</v>
      </c>
      <c r="D7469" s="1">
        <f t="shared" si="350"/>
        <v>6</v>
      </c>
      <c r="E7469" s="1" t="str">
        <f>INDEX(Protocol[Mark],MATCH(C7469,Protocol[Step],0))</f>
        <v>3Omy</v>
      </c>
      <c r="F7469" s="151" t="str">
        <f>INDEX(Variables[Variable],MATCH(Systematic[[#This Row],[VariableIndex]],Variables[Index],0))</f>
        <v>FCR (mt: ROX-corr.)</v>
      </c>
      <c r="G7469" s="134">
        <f>Systematic[[#This Row],[Sample]]*1000000+Systematic[[#This Row],[SubSample]]*10000+Systematic[[#This Row],[VariableIndex]]</f>
        <v>20010006</v>
      </c>
      <c r="H7469" s="134">
        <f>Systematic[[#This Row],[SampleVariableLabel]]+100*Systematic[[#This Row],[State]]</f>
        <v>20010206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20</v>
      </c>
      <c r="B7470" s="1">
        <f t="shared" si="352"/>
        <v>1</v>
      </c>
      <c r="C7470" s="1">
        <f>IF(Systematic[[#This Row],[VariableIndex]]&gt;1,C7469,IF(C7469+1=StepsPerSubsample,0,C7469+1))</f>
        <v>2</v>
      </c>
      <c r="D7470" s="1">
        <f t="shared" si="350"/>
        <v>7</v>
      </c>
      <c r="E7470" s="1" t="str">
        <f>INDEX(Protocol[Mark],MATCH(C7470,Protocol[Step],0))</f>
        <v>3Omy</v>
      </c>
      <c r="F7470" s="151" t="str">
        <f>INDEX(Variables[Variable],MATCH(Systematic[[#This Row],[VariableIndex]],Variables[Index],0))</f>
        <v>FCR (mt: ROX-corr.)</v>
      </c>
      <c r="G7470" s="134">
        <f>Systematic[[#This Row],[Sample]]*1000000+Systematic[[#This Row],[SubSample]]*10000+Systematic[[#This Row],[VariableIndex]]</f>
        <v>20010007</v>
      </c>
      <c r="H7470" s="134">
        <f>Systematic[[#This Row],[SampleVariableLabel]]+100*Systematic[[#This Row],[State]]</f>
        <v>20010207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20</v>
      </c>
      <c r="B7471" s="1">
        <f t="shared" si="352"/>
        <v>1</v>
      </c>
      <c r="C7471" s="1">
        <f>IF(Systematic[[#This Row],[VariableIndex]]&gt;1,C7470,IF(C7470+1=StepsPerSubsample,0,C7470+1))</f>
        <v>3</v>
      </c>
      <c r="D7471" s="1">
        <f t="shared" si="350"/>
        <v>1</v>
      </c>
      <c r="E7471" s="1" t="str">
        <f>INDEX(Protocol[Mark],MATCH(C7471,Protocol[Step],0))</f>
        <v>4U</v>
      </c>
      <c r="F7471" s="151" t="str">
        <f>INDEX(Variables[Variable],MATCH(Systematic[[#This Row],[VariableIndex]],Variables[Index],0))</f>
        <v>O2 concentration</v>
      </c>
      <c r="G7471" s="134">
        <f>Systematic[[#This Row],[Sample]]*1000000+Systematic[[#This Row],[SubSample]]*10000+Systematic[[#This Row],[VariableIndex]]</f>
        <v>20010001</v>
      </c>
      <c r="H7471" s="134">
        <f>Systematic[[#This Row],[SampleVariableLabel]]+100*Systematic[[#This Row],[State]]</f>
        <v>20010301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20</v>
      </c>
      <c r="B7472" s="1">
        <f t="shared" si="352"/>
        <v>1</v>
      </c>
      <c r="C7472" s="1">
        <f>IF(Systematic[[#This Row],[VariableIndex]]&gt;1,C7471,IF(C7471+1=StepsPerSubsample,0,C7471+1))</f>
        <v>3</v>
      </c>
      <c r="D7472" s="1">
        <f t="shared" si="350"/>
        <v>2</v>
      </c>
      <c r="E7472" s="1" t="str">
        <f>INDEX(Protocol[Mark],MATCH(C7472,Protocol[Step],0))</f>
        <v>4U</v>
      </c>
      <c r="F7472" s="151" t="str">
        <f>INDEX(Variables[Variable],MATCH(Systematic[[#This Row],[VariableIndex]],Variables[Index],0))</f>
        <v>O2 flux per volume</v>
      </c>
      <c r="G7472" s="134">
        <f>Systematic[[#This Row],[Sample]]*1000000+Systematic[[#This Row],[SubSample]]*10000+Systematic[[#This Row],[VariableIndex]]</f>
        <v>20010002</v>
      </c>
      <c r="H7472" s="134">
        <f>Systematic[[#This Row],[SampleVariableLabel]]+100*Systematic[[#This Row],[State]]</f>
        <v>20010302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20</v>
      </c>
      <c r="B7473" s="1">
        <f t="shared" si="352"/>
        <v>1</v>
      </c>
      <c r="C7473" s="1">
        <f>IF(Systematic[[#This Row],[VariableIndex]]&gt;1,C7472,IF(C7472+1=StepsPerSubsample,0,C7472+1))</f>
        <v>3</v>
      </c>
      <c r="D7473" s="1">
        <f t="shared" si="350"/>
        <v>3</v>
      </c>
      <c r="E7473" s="1" t="str">
        <f>INDEX(Protocol[Mark],MATCH(C7473,Protocol[Step],0))</f>
        <v>4U</v>
      </c>
      <c r="F7473" s="151" t="str">
        <f>INDEX(Variables[Variable],MATCH(Systematic[[#This Row],[VariableIndex]],Variables[Index],0))</f>
        <v>Specific flux</v>
      </c>
      <c r="G7473" s="134">
        <f>Systematic[[#This Row],[Sample]]*1000000+Systematic[[#This Row],[SubSample]]*10000+Systematic[[#This Row],[VariableIndex]]</f>
        <v>20010003</v>
      </c>
      <c r="H7473" s="134">
        <f>Systematic[[#This Row],[SampleVariableLabel]]+100*Systematic[[#This Row],[State]]</f>
        <v>20010303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20</v>
      </c>
      <c r="B7474" s="1">
        <f t="shared" si="352"/>
        <v>1</v>
      </c>
      <c r="C7474" s="1">
        <f>IF(Systematic[[#This Row],[VariableIndex]]&gt;1,C7473,IF(C7473+1=StepsPerSubsample,0,C7473+1))</f>
        <v>3</v>
      </c>
      <c r="D7474" s="1">
        <f t="shared" si="350"/>
        <v>4</v>
      </c>
      <c r="E7474" s="1" t="str">
        <f>INDEX(Protocol[Mark],MATCH(C7474,Protocol[Step],0))</f>
        <v>4U</v>
      </c>
      <c r="F7474" s="151" t="str">
        <f>INDEX(Variables[Variable],MATCH(Systematic[[#This Row],[VariableIndex]],Variables[Index],0))</f>
        <v>Flux control ratio</v>
      </c>
      <c r="G7474" s="134">
        <f>Systematic[[#This Row],[Sample]]*1000000+Systematic[[#This Row],[SubSample]]*10000+Systematic[[#This Row],[VariableIndex]]</f>
        <v>20010004</v>
      </c>
      <c r="H7474" s="134">
        <f>Systematic[[#This Row],[SampleVariableLabel]]+100*Systematic[[#This Row],[State]]</f>
        <v>20010304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20</v>
      </c>
      <c r="B7475" s="1">
        <f t="shared" si="352"/>
        <v>1</v>
      </c>
      <c r="C7475" s="1">
        <f>IF(Systematic[[#This Row],[VariableIndex]]&gt;1,C7474,IF(C7474+1=StepsPerSubsample,0,C7474+1))</f>
        <v>3</v>
      </c>
      <c r="D7475" s="1">
        <f t="shared" si="350"/>
        <v>5</v>
      </c>
      <c r="E7475" s="1" t="str">
        <f>INDEX(Protocol[Mark],MATCH(C7475,Protocol[Step],0))</f>
        <v>4U</v>
      </c>
      <c r="F7475" s="151" t="str">
        <f>INDEX(Variables[Variable],MATCH(Systematic[[#This Row],[VariableIndex]],Variables[Index],0))</f>
        <v>Specific flux (mt)</v>
      </c>
      <c r="G7475" s="134">
        <f>Systematic[[#This Row],[Sample]]*1000000+Systematic[[#This Row],[SubSample]]*10000+Systematic[[#This Row],[VariableIndex]]</f>
        <v>20010005</v>
      </c>
      <c r="H7475" s="134">
        <f>Systematic[[#This Row],[SampleVariableLabel]]+100*Systematic[[#This Row],[State]]</f>
        <v>20010305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20</v>
      </c>
      <c r="B7476" s="1">
        <f t="shared" si="352"/>
        <v>1</v>
      </c>
      <c r="C7476" s="1">
        <f>IF(Systematic[[#This Row],[VariableIndex]]&gt;1,C7475,IF(C7475+1=StepsPerSubsample,0,C7475+1))</f>
        <v>3</v>
      </c>
      <c r="D7476" s="1">
        <f t="shared" si="350"/>
        <v>6</v>
      </c>
      <c r="E7476" s="1" t="str">
        <f>INDEX(Protocol[Mark],MATCH(C7476,Protocol[Step],0))</f>
        <v>4U</v>
      </c>
      <c r="F7476" s="151" t="str">
        <f>INDEX(Variables[Variable],MATCH(Systematic[[#This Row],[VariableIndex]],Variables[Index],0))</f>
        <v>FCR (mt: ROX-corr.)</v>
      </c>
      <c r="G7476" s="134">
        <f>Systematic[[#This Row],[Sample]]*1000000+Systematic[[#This Row],[SubSample]]*10000+Systematic[[#This Row],[VariableIndex]]</f>
        <v>20010006</v>
      </c>
      <c r="H7476" s="134">
        <f>Systematic[[#This Row],[SampleVariableLabel]]+100*Systematic[[#This Row],[State]]</f>
        <v>20010306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20</v>
      </c>
      <c r="B7477" s="1">
        <f t="shared" si="352"/>
        <v>1</v>
      </c>
      <c r="C7477" s="1">
        <f>IF(Systematic[[#This Row],[VariableIndex]]&gt;1,C7476,IF(C7476+1=StepsPerSubsample,0,C7476+1))</f>
        <v>3</v>
      </c>
      <c r="D7477" s="1">
        <f t="shared" si="350"/>
        <v>7</v>
      </c>
      <c r="E7477" s="1" t="str">
        <f>INDEX(Protocol[Mark],MATCH(C7477,Protocol[Step],0))</f>
        <v>4U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20010007</v>
      </c>
      <c r="H7477" s="134">
        <f>Systematic[[#This Row],[SampleVariableLabel]]+100*Systematic[[#This Row],[State]]</f>
        <v>20010307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20</v>
      </c>
      <c r="B7478" s="1">
        <f t="shared" si="352"/>
        <v>1</v>
      </c>
      <c r="C7478" s="1">
        <f>IF(Systematic[[#This Row],[VariableIndex]]&gt;1,C7477,IF(C7477+1=StepsPerSubsample,0,C7477+1))</f>
        <v>4</v>
      </c>
      <c r="D7478" s="1">
        <f t="shared" si="350"/>
        <v>1</v>
      </c>
      <c r="E7478" s="1" t="str">
        <f>INDEX(Protocol[Mark],MATCH(C7478,Protocol[Step],0))</f>
        <v>5Glc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20010001</v>
      </c>
      <c r="H7478" s="134">
        <f>Systematic[[#This Row],[SampleVariableLabel]]+100*Systematic[[#This Row],[State]]</f>
        <v>20010401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20</v>
      </c>
      <c r="B7479" s="1">
        <f t="shared" si="352"/>
        <v>1</v>
      </c>
      <c r="C7479" s="1">
        <f>IF(Systematic[[#This Row],[VariableIndex]]&gt;1,C7478,IF(C7478+1=StepsPerSubsample,0,C7478+1))</f>
        <v>4</v>
      </c>
      <c r="D7479" s="1">
        <f t="shared" si="350"/>
        <v>2</v>
      </c>
      <c r="E7479" s="1" t="str">
        <f>INDEX(Protocol[Mark],MATCH(C7479,Protocol[Step],0))</f>
        <v>5Glc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20010002</v>
      </c>
      <c r="H7479" s="134">
        <f>Systematic[[#This Row],[SampleVariableLabel]]+100*Systematic[[#This Row],[State]]</f>
        <v>20010402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20</v>
      </c>
      <c r="B7480" s="1">
        <f t="shared" si="352"/>
        <v>1</v>
      </c>
      <c r="C7480" s="1">
        <f>IF(Systematic[[#This Row],[VariableIndex]]&gt;1,C7479,IF(C7479+1=StepsPerSubsample,0,C7479+1))</f>
        <v>4</v>
      </c>
      <c r="D7480" s="1">
        <f t="shared" si="350"/>
        <v>3</v>
      </c>
      <c r="E7480" s="1" t="str">
        <f>INDEX(Protocol[Mark],MATCH(C7480,Protocol[Step],0))</f>
        <v>5Glc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20010003</v>
      </c>
      <c r="H7480" s="134">
        <f>Systematic[[#This Row],[SampleVariableLabel]]+100*Systematic[[#This Row],[State]]</f>
        <v>20010403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20</v>
      </c>
      <c r="B7481" s="1">
        <f t="shared" si="352"/>
        <v>1</v>
      </c>
      <c r="C7481" s="1">
        <f>IF(Systematic[[#This Row],[VariableIndex]]&gt;1,C7480,IF(C7480+1=StepsPerSubsample,0,C7480+1))</f>
        <v>4</v>
      </c>
      <c r="D7481" s="1">
        <f t="shared" si="350"/>
        <v>4</v>
      </c>
      <c r="E7481" s="1" t="str">
        <f>INDEX(Protocol[Mark],MATCH(C7481,Protocol[Step],0))</f>
        <v>5Glc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20010004</v>
      </c>
      <c r="H7481" s="134">
        <f>Systematic[[#This Row],[SampleVariableLabel]]+100*Systematic[[#This Row],[State]]</f>
        <v>20010404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20</v>
      </c>
      <c r="B7482" s="1">
        <f t="shared" si="352"/>
        <v>1</v>
      </c>
      <c r="C7482" s="1">
        <f>IF(Systematic[[#This Row],[VariableIndex]]&gt;1,C7481,IF(C7481+1=StepsPerSubsample,0,C7481+1))</f>
        <v>4</v>
      </c>
      <c r="D7482" s="1">
        <f t="shared" si="350"/>
        <v>5</v>
      </c>
      <c r="E7482" s="1" t="str">
        <f>INDEX(Protocol[Mark],MATCH(C7482,Protocol[Step],0))</f>
        <v>5Glc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20010005</v>
      </c>
      <c r="H7482" s="134">
        <f>Systematic[[#This Row],[SampleVariableLabel]]+100*Systematic[[#This Row],[State]]</f>
        <v>20010405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20</v>
      </c>
      <c r="B7483" s="1">
        <f t="shared" si="352"/>
        <v>1</v>
      </c>
      <c r="C7483" s="1">
        <f>IF(Systematic[[#This Row],[VariableIndex]]&gt;1,C7482,IF(C7482+1=StepsPerSubsample,0,C7482+1))</f>
        <v>4</v>
      </c>
      <c r="D7483" s="1">
        <f t="shared" si="350"/>
        <v>6</v>
      </c>
      <c r="E7483" s="1" t="str">
        <f>INDEX(Protocol[Mark],MATCH(C7483,Protocol[Step],0))</f>
        <v>5Glc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20010006</v>
      </c>
      <c r="H7483" s="134">
        <f>Systematic[[#This Row],[SampleVariableLabel]]+100*Systematic[[#This Row],[State]]</f>
        <v>20010406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20</v>
      </c>
      <c r="B7484" s="1">
        <f t="shared" si="352"/>
        <v>1</v>
      </c>
      <c r="C7484" s="1">
        <f>IF(Systematic[[#This Row],[VariableIndex]]&gt;1,C7483,IF(C7483+1=StepsPerSubsample,0,C7483+1))</f>
        <v>4</v>
      </c>
      <c r="D7484" s="1">
        <f t="shared" si="350"/>
        <v>7</v>
      </c>
      <c r="E7484" s="1" t="str">
        <f>INDEX(Protocol[Mark],MATCH(C7484,Protocol[Step],0))</f>
        <v>5Glc</v>
      </c>
      <c r="F7484" s="151" t="str">
        <f>INDEX(Variables[Variable],MATCH(Systematic[[#This Row],[VariableIndex]],Variables[Index],0))</f>
        <v>FCR (mt: ROX-corr.)</v>
      </c>
      <c r="G7484" s="134">
        <f>Systematic[[#This Row],[Sample]]*1000000+Systematic[[#This Row],[SubSample]]*10000+Systematic[[#This Row],[VariableIndex]]</f>
        <v>20010007</v>
      </c>
      <c r="H7484" s="134">
        <f>Systematic[[#This Row],[SampleVariableLabel]]+100*Systematic[[#This Row],[State]]</f>
        <v>20010407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20</v>
      </c>
      <c r="B7485" s="1">
        <f t="shared" si="352"/>
        <v>1</v>
      </c>
      <c r="C7485" s="1">
        <f>IF(Systematic[[#This Row],[VariableIndex]]&gt;1,C7484,IF(C7484+1=StepsPerSubsample,0,C7484+1))</f>
        <v>5</v>
      </c>
      <c r="D7485" s="1">
        <f t="shared" si="350"/>
        <v>1</v>
      </c>
      <c r="E7485" s="1" t="str">
        <f>INDEX(Protocol[Mark],MATCH(C7485,Protocol[Step],0))</f>
        <v>6M2</v>
      </c>
      <c r="F7485" s="151" t="str">
        <f>INDEX(Variables[Variable],MATCH(Systematic[[#This Row],[VariableIndex]],Variables[Index],0))</f>
        <v>O2 concentration</v>
      </c>
      <c r="G7485" s="134">
        <f>Systematic[[#This Row],[Sample]]*1000000+Systematic[[#This Row],[SubSample]]*10000+Systematic[[#This Row],[VariableIndex]]</f>
        <v>20010001</v>
      </c>
      <c r="H7485" s="134">
        <f>Systematic[[#This Row],[SampleVariableLabel]]+100*Systematic[[#This Row],[State]]</f>
        <v>20010501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20</v>
      </c>
      <c r="B7486" s="1">
        <f t="shared" si="352"/>
        <v>1</v>
      </c>
      <c r="C7486" s="1">
        <f>IF(Systematic[[#This Row],[VariableIndex]]&gt;1,C7485,IF(C7485+1=StepsPerSubsample,0,C7485+1))</f>
        <v>5</v>
      </c>
      <c r="D7486" s="1">
        <f t="shared" si="350"/>
        <v>2</v>
      </c>
      <c r="E7486" s="1" t="str">
        <f>INDEX(Protocol[Mark],MATCH(C7486,Protocol[Step],0))</f>
        <v>6M2</v>
      </c>
      <c r="F7486" s="151" t="str">
        <f>INDEX(Variables[Variable],MATCH(Systematic[[#This Row],[VariableIndex]],Variables[Index],0))</f>
        <v>O2 flux per volume</v>
      </c>
      <c r="G7486" s="134">
        <f>Systematic[[#This Row],[Sample]]*1000000+Systematic[[#This Row],[SubSample]]*10000+Systematic[[#This Row],[VariableIndex]]</f>
        <v>20010002</v>
      </c>
      <c r="H7486" s="134">
        <f>Systematic[[#This Row],[SampleVariableLabel]]+100*Systematic[[#This Row],[State]]</f>
        <v>20010502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20</v>
      </c>
      <c r="B7487" s="1">
        <f t="shared" si="352"/>
        <v>1</v>
      </c>
      <c r="C7487" s="1">
        <f>IF(Systematic[[#This Row],[VariableIndex]]&gt;1,C7486,IF(C7486+1=StepsPerSubsample,0,C7486+1))</f>
        <v>5</v>
      </c>
      <c r="D7487" s="1">
        <f t="shared" si="350"/>
        <v>3</v>
      </c>
      <c r="E7487" s="1" t="str">
        <f>INDEX(Protocol[Mark],MATCH(C7487,Protocol[Step],0))</f>
        <v>6M2</v>
      </c>
      <c r="F7487" s="151" t="str">
        <f>INDEX(Variables[Variable],MATCH(Systematic[[#This Row],[VariableIndex]],Variables[Index],0))</f>
        <v>Specific flux</v>
      </c>
      <c r="G7487" s="134">
        <f>Systematic[[#This Row],[Sample]]*1000000+Systematic[[#This Row],[SubSample]]*10000+Systematic[[#This Row],[VariableIndex]]</f>
        <v>20010003</v>
      </c>
      <c r="H7487" s="134">
        <f>Systematic[[#This Row],[SampleVariableLabel]]+100*Systematic[[#This Row],[State]]</f>
        <v>20010503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20</v>
      </c>
      <c r="B7488" s="1">
        <f t="shared" si="352"/>
        <v>1</v>
      </c>
      <c r="C7488" s="1">
        <f>IF(Systematic[[#This Row],[VariableIndex]]&gt;1,C7487,IF(C7487+1=StepsPerSubsample,0,C7487+1))</f>
        <v>5</v>
      </c>
      <c r="D7488" s="1">
        <f t="shared" si="350"/>
        <v>4</v>
      </c>
      <c r="E7488" s="1" t="str">
        <f>INDEX(Protocol[Mark],MATCH(C7488,Protocol[Step],0))</f>
        <v>6M2</v>
      </c>
      <c r="F7488" s="151" t="str">
        <f>INDEX(Variables[Variable],MATCH(Systematic[[#This Row],[VariableIndex]],Variables[Index],0))</f>
        <v>Flux control ratio</v>
      </c>
      <c r="G7488" s="134">
        <f>Systematic[[#This Row],[Sample]]*1000000+Systematic[[#This Row],[SubSample]]*10000+Systematic[[#This Row],[VariableIndex]]</f>
        <v>20010004</v>
      </c>
      <c r="H7488" s="134">
        <f>Systematic[[#This Row],[SampleVariableLabel]]+100*Systematic[[#This Row],[State]]</f>
        <v>20010504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20</v>
      </c>
      <c r="B7489" s="1">
        <f t="shared" si="352"/>
        <v>1</v>
      </c>
      <c r="C7489" s="1">
        <f>IF(Systematic[[#This Row],[VariableIndex]]&gt;1,C7488,IF(C7488+1=StepsPerSubsample,0,C7488+1))</f>
        <v>5</v>
      </c>
      <c r="D7489" s="1">
        <f t="shared" si="350"/>
        <v>5</v>
      </c>
      <c r="E7489" s="1" t="str">
        <f>INDEX(Protocol[Mark],MATCH(C7489,Protocol[Step],0))</f>
        <v>6M2</v>
      </c>
      <c r="F7489" s="151" t="str">
        <f>INDEX(Variables[Variable],MATCH(Systematic[[#This Row],[VariableIndex]],Variables[Index],0))</f>
        <v>Specific flux (mt)</v>
      </c>
      <c r="G7489" s="134">
        <f>Systematic[[#This Row],[Sample]]*1000000+Systematic[[#This Row],[SubSample]]*10000+Systematic[[#This Row],[VariableIndex]]</f>
        <v>20010005</v>
      </c>
      <c r="H7489" s="134">
        <f>Systematic[[#This Row],[SampleVariableLabel]]+100*Systematic[[#This Row],[State]]</f>
        <v>20010505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20</v>
      </c>
      <c r="B7490" s="1">
        <f t="shared" si="352"/>
        <v>1</v>
      </c>
      <c r="C7490" s="1">
        <f>IF(Systematic[[#This Row],[VariableIndex]]&gt;1,C7489,IF(C7489+1=StepsPerSubsample,0,C7489+1))</f>
        <v>5</v>
      </c>
      <c r="D7490" s="1">
        <f t="shared" si="350"/>
        <v>6</v>
      </c>
      <c r="E7490" s="1" t="str">
        <f>INDEX(Protocol[Mark],MATCH(C7490,Protocol[Step],0))</f>
        <v>6M2</v>
      </c>
      <c r="F7490" s="151" t="str">
        <f>INDEX(Variables[Variable],MATCH(Systematic[[#This Row],[VariableIndex]],Variables[Index],0))</f>
        <v>FCR (mt: ROX-corr.)</v>
      </c>
      <c r="G7490" s="134">
        <f>Systematic[[#This Row],[Sample]]*1000000+Systematic[[#This Row],[SubSample]]*10000+Systematic[[#This Row],[VariableIndex]]</f>
        <v>20010006</v>
      </c>
      <c r="H7490" s="134">
        <f>Systematic[[#This Row],[SampleVariableLabel]]+100*Systematic[[#This Row],[State]]</f>
        <v>20010506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20</v>
      </c>
      <c r="B7491" s="1">
        <f t="shared" si="352"/>
        <v>1</v>
      </c>
      <c r="C7491" s="1">
        <f>IF(Systematic[[#This Row],[VariableIndex]]&gt;1,C7490,IF(C7490+1=StepsPerSubsample,0,C7490+1))</f>
        <v>5</v>
      </c>
      <c r="D7491" s="1">
        <f t="shared" ref="D7491:D7554" si="353">IF(D7490=nVariables,1,D7490+1)</f>
        <v>7</v>
      </c>
      <c r="E7491" s="1" t="str">
        <f>INDEX(Protocol[Mark],MATCH(C7491,Protocol[Step],0))</f>
        <v>6M2</v>
      </c>
      <c r="F7491" s="151" t="str">
        <f>INDEX(Variables[Variable],MATCH(Systematic[[#This Row],[VariableIndex]],Variables[Index],0))</f>
        <v>FCR (mt: ROX-corr.)</v>
      </c>
      <c r="G7491" s="134">
        <f>Systematic[[#This Row],[Sample]]*1000000+Systematic[[#This Row],[SubSample]]*10000+Systematic[[#This Row],[VariableIndex]]</f>
        <v>20010007</v>
      </c>
      <c r="H7491" s="134">
        <f>Systematic[[#This Row],[SampleVariableLabel]]+100*Systematic[[#This Row],[State]]</f>
        <v>20010507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20</v>
      </c>
      <c r="B7492" s="1">
        <f t="shared" si="352"/>
        <v>1</v>
      </c>
      <c r="C7492" s="1">
        <f>IF(Systematic[[#This Row],[VariableIndex]]&gt;1,C7491,IF(C7491+1=StepsPerSubsample,0,C7491+1))</f>
        <v>6</v>
      </c>
      <c r="D7492" s="1">
        <f t="shared" si="353"/>
        <v>1</v>
      </c>
      <c r="E7492" s="1" t="str">
        <f>INDEX(Protocol[Mark],MATCH(C7492,Protocol[Step],0))</f>
        <v>7Rot</v>
      </c>
      <c r="F7492" s="151" t="str">
        <f>INDEX(Variables[Variable],MATCH(Systematic[[#This Row],[VariableIndex]],Variables[Index],0))</f>
        <v>O2 concentration</v>
      </c>
      <c r="G7492" s="134">
        <f>Systematic[[#This Row],[Sample]]*1000000+Systematic[[#This Row],[SubSample]]*10000+Systematic[[#This Row],[VariableIndex]]</f>
        <v>20010001</v>
      </c>
      <c r="H7492" s="134">
        <f>Systematic[[#This Row],[SampleVariableLabel]]+100*Systematic[[#This Row],[State]]</f>
        <v>20010601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20</v>
      </c>
      <c r="B7493" s="1">
        <f t="shared" si="352"/>
        <v>1</v>
      </c>
      <c r="C7493" s="1">
        <f>IF(Systematic[[#This Row],[VariableIndex]]&gt;1,C7492,IF(C7492+1=StepsPerSubsample,0,C7492+1))</f>
        <v>6</v>
      </c>
      <c r="D7493" s="1">
        <f t="shared" si="353"/>
        <v>2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O2 flux per volume</v>
      </c>
      <c r="G7493" s="134">
        <f>Systematic[[#This Row],[Sample]]*1000000+Systematic[[#This Row],[SubSample]]*10000+Systematic[[#This Row],[VariableIndex]]</f>
        <v>20010002</v>
      </c>
      <c r="H7493" s="134">
        <f>Systematic[[#This Row],[SampleVariableLabel]]+100*Systematic[[#This Row],[State]]</f>
        <v>20010602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20</v>
      </c>
      <c r="B7494" s="1">
        <f t="shared" si="352"/>
        <v>1</v>
      </c>
      <c r="C7494" s="1">
        <f>IF(Systematic[[#This Row],[VariableIndex]]&gt;1,C7493,IF(C7493+1=StepsPerSubsample,0,C7493+1))</f>
        <v>6</v>
      </c>
      <c r="D7494" s="1">
        <f t="shared" si="353"/>
        <v>3</v>
      </c>
      <c r="E7494" s="1" t="str">
        <f>INDEX(Protocol[Mark],MATCH(C7494,Protocol[Step],0))</f>
        <v>7Rot</v>
      </c>
      <c r="F7494" s="151" t="str">
        <f>INDEX(Variables[Variable],MATCH(Systematic[[#This Row],[VariableIndex]],Variables[Index],0))</f>
        <v>Specific flux</v>
      </c>
      <c r="G7494" s="134">
        <f>Systematic[[#This Row],[Sample]]*1000000+Systematic[[#This Row],[SubSample]]*10000+Systematic[[#This Row],[VariableIndex]]</f>
        <v>20010003</v>
      </c>
      <c r="H7494" s="134">
        <f>Systematic[[#This Row],[SampleVariableLabel]]+100*Systematic[[#This Row],[State]]</f>
        <v>20010603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20</v>
      </c>
      <c r="B7495" s="1">
        <f t="shared" si="352"/>
        <v>1</v>
      </c>
      <c r="C7495" s="1">
        <f>IF(Systematic[[#This Row],[VariableIndex]]&gt;1,C7494,IF(C7494+1=StepsPerSubsample,0,C7494+1))</f>
        <v>6</v>
      </c>
      <c r="D7495" s="1">
        <f t="shared" si="353"/>
        <v>4</v>
      </c>
      <c r="E7495" s="1" t="str">
        <f>INDEX(Protocol[Mark],MATCH(C7495,Protocol[Step],0))</f>
        <v>7Rot</v>
      </c>
      <c r="F7495" s="151" t="str">
        <f>INDEX(Variables[Variable],MATCH(Systematic[[#This Row],[VariableIndex]],Variables[Index],0))</f>
        <v>Flux control ratio</v>
      </c>
      <c r="G7495" s="134">
        <f>Systematic[[#This Row],[Sample]]*1000000+Systematic[[#This Row],[SubSample]]*10000+Systematic[[#This Row],[VariableIndex]]</f>
        <v>20010004</v>
      </c>
      <c r="H7495" s="134">
        <f>Systematic[[#This Row],[SampleVariableLabel]]+100*Systematic[[#This Row],[State]]</f>
        <v>20010604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20</v>
      </c>
      <c r="B7496" s="1">
        <f t="shared" si="352"/>
        <v>1</v>
      </c>
      <c r="C7496" s="1">
        <f>IF(Systematic[[#This Row],[VariableIndex]]&gt;1,C7495,IF(C7495+1=StepsPerSubsample,0,C7495+1))</f>
        <v>6</v>
      </c>
      <c r="D7496" s="1">
        <f t="shared" si="353"/>
        <v>5</v>
      </c>
      <c r="E7496" s="1" t="str">
        <f>INDEX(Protocol[Mark],MATCH(C7496,Protocol[Step],0))</f>
        <v>7Rot</v>
      </c>
      <c r="F7496" s="151" t="str">
        <f>INDEX(Variables[Variable],MATCH(Systematic[[#This Row],[VariableIndex]],Variables[Index],0))</f>
        <v>Specific flux (mt)</v>
      </c>
      <c r="G7496" s="134">
        <f>Systematic[[#This Row],[Sample]]*1000000+Systematic[[#This Row],[SubSample]]*10000+Systematic[[#This Row],[VariableIndex]]</f>
        <v>20010005</v>
      </c>
      <c r="H7496" s="134">
        <f>Systematic[[#This Row],[SampleVariableLabel]]+100*Systematic[[#This Row],[State]]</f>
        <v>20010605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20</v>
      </c>
      <c r="B7497" s="1">
        <f t="shared" si="352"/>
        <v>1</v>
      </c>
      <c r="C7497" s="1">
        <f>IF(Systematic[[#This Row],[VariableIndex]]&gt;1,C7496,IF(C7496+1=StepsPerSubsample,0,C7496+1))</f>
        <v>6</v>
      </c>
      <c r="D7497" s="1">
        <f t="shared" si="353"/>
        <v>6</v>
      </c>
      <c r="E7497" s="1" t="str">
        <f>INDEX(Protocol[Mark],MATCH(C7497,Protocol[Step],0))</f>
        <v>7Rot</v>
      </c>
      <c r="F7497" s="151" t="str">
        <f>INDEX(Variables[Variable],MATCH(Systematic[[#This Row],[VariableIndex]],Variables[Index],0))</f>
        <v>FCR (mt: ROX-corr.)</v>
      </c>
      <c r="G7497" s="134">
        <f>Systematic[[#This Row],[Sample]]*1000000+Systematic[[#This Row],[SubSample]]*10000+Systematic[[#This Row],[VariableIndex]]</f>
        <v>20010006</v>
      </c>
      <c r="H7497" s="134">
        <f>Systematic[[#This Row],[SampleVariableLabel]]+100*Systematic[[#This Row],[State]]</f>
        <v>20010606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20</v>
      </c>
      <c r="B7498" s="1">
        <f t="shared" si="352"/>
        <v>1</v>
      </c>
      <c r="C7498" s="1">
        <f>IF(Systematic[[#This Row],[VariableIndex]]&gt;1,C7497,IF(C7497+1=StepsPerSubsample,0,C7497+1))</f>
        <v>6</v>
      </c>
      <c r="D7498" s="1">
        <f t="shared" si="353"/>
        <v>7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FCR (mt: ROX-corr.)</v>
      </c>
      <c r="G7498" s="134">
        <f>Systematic[[#This Row],[Sample]]*1000000+Systematic[[#This Row],[SubSample]]*10000+Systematic[[#This Row],[VariableIndex]]</f>
        <v>20010007</v>
      </c>
      <c r="H7498" s="134">
        <f>Systematic[[#This Row],[SampleVariableLabel]]+100*Systematic[[#This Row],[State]]</f>
        <v>20010607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20</v>
      </c>
      <c r="B7499" s="1">
        <f t="shared" si="352"/>
        <v>1</v>
      </c>
      <c r="C7499" s="1">
        <f>IF(Systematic[[#This Row],[VariableIndex]]&gt;1,C7498,IF(C7498+1=StepsPerSubsample,0,C7498+1))</f>
        <v>7</v>
      </c>
      <c r="D7499" s="1">
        <f t="shared" si="353"/>
        <v>1</v>
      </c>
      <c r="E7499" s="1" t="str">
        <f>INDEX(Protocol[Mark],MATCH(C7499,Protocol[Step],0))</f>
        <v>8S</v>
      </c>
      <c r="F7499" s="151" t="str">
        <f>INDEX(Variables[Variable],MATCH(Systematic[[#This Row],[VariableIndex]],Variables[Index],0))</f>
        <v>O2 concentration</v>
      </c>
      <c r="G7499" s="134">
        <f>Systematic[[#This Row],[Sample]]*1000000+Systematic[[#This Row],[SubSample]]*10000+Systematic[[#This Row],[VariableIndex]]</f>
        <v>20010001</v>
      </c>
      <c r="H7499" s="134">
        <f>Systematic[[#This Row],[SampleVariableLabel]]+100*Systematic[[#This Row],[State]]</f>
        <v>20010701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20</v>
      </c>
      <c r="B7500" s="1">
        <f t="shared" si="352"/>
        <v>1</v>
      </c>
      <c r="C7500" s="1">
        <f>IF(Systematic[[#This Row],[VariableIndex]]&gt;1,C7499,IF(C7499+1=StepsPerSubsample,0,C7499+1))</f>
        <v>7</v>
      </c>
      <c r="D7500" s="1">
        <f t="shared" si="353"/>
        <v>2</v>
      </c>
      <c r="E7500" s="1" t="str">
        <f>INDEX(Protocol[Mark],MATCH(C7500,Protocol[Step],0))</f>
        <v>8S</v>
      </c>
      <c r="F7500" s="151" t="str">
        <f>INDEX(Variables[Variable],MATCH(Systematic[[#This Row],[VariableIndex]],Variables[Index],0))</f>
        <v>O2 flux per volume</v>
      </c>
      <c r="G7500" s="134">
        <f>Systematic[[#This Row],[Sample]]*1000000+Systematic[[#This Row],[SubSample]]*10000+Systematic[[#This Row],[VariableIndex]]</f>
        <v>20010002</v>
      </c>
      <c r="H7500" s="134">
        <f>Systematic[[#This Row],[SampleVariableLabel]]+100*Systematic[[#This Row],[State]]</f>
        <v>20010702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20</v>
      </c>
      <c r="B7501" s="1">
        <f t="shared" si="352"/>
        <v>1</v>
      </c>
      <c r="C7501" s="1">
        <f>IF(Systematic[[#This Row],[VariableIndex]]&gt;1,C7500,IF(C7500+1=StepsPerSubsample,0,C7500+1))</f>
        <v>7</v>
      </c>
      <c r="D7501" s="1">
        <f t="shared" si="353"/>
        <v>3</v>
      </c>
      <c r="E7501" s="1" t="str">
        <f>INDEX(Protocol[Mark],MATCH(C7501,Protocol[Step],0))</f>
        <v>8S</v>
      </c>
      <c r="F7501" s="151" t="str">
        <f>INDEX(Variables[Variable],MATCH(Systematic[[#This Row],[VariableIndex]],Variables[Index],0))</f>
        <v>Specific flux</v>
      </c>
      <c r="G7501" s="134">
        <f>Systematic[[#This Row],[Sample]]*1000000+Systematic[[#This Row],[SubSample]]*10000+Systematic[[#This Row],[VariableIndex]]</f>
        <v>20010003</v>
      </c>
      <c r="H7501" s="134">
        <f>Systematic[[#This Row],[SampleVariableLabel]]+100*Systematic[[#This Row],[State]]</f>
        <v>20010703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20</v>
      </c>
      <c r="B7502" s="1">
        <f t="shared" si="352"/>
        <v>1</v>
      </c>
      <c r="C7502" s="1">
        <f>IF(Systematic[[#This Row],[VariableIndex]]&gt;1,C7501,IF(C7501+1=StepsPerSubsample,0,C7501+1))</f>
        <v>7</v>
      </c>
      <c r="D7502" s="1">
        <f t="shared" si="353"/>
        <v>4</v>
      </c>
      <c r="E7502" s="1" t="str">
        <f>INDEX(Protocol[Mark],MATCH(C7502,Protocol[Step],0))</f>
        <v>8S</v>
      </c>
      <c r="F7502" s="151" t="str">
        <f>INDEX(Variables[Variable],MATCH(Systematic[[#This Row],[VariableIndex]],Variables[Index],0))</f>
        <v>Flux control ratio</v>
      </c>
      <c r="G7502" s="134">
        <f>Systematic[[#This Row],[Sample]]*1000000+Systematic[[#This Row],[SubSample]]*10000+Systematic[[#This Row],[VariableIndex]]</f>
        <v>20010004</v>
      </c>
      <c r="H7502" s="134">
        <f>Systematic[[#This Row],[SampleVariableLabel]]+100*Systematic[[#This Row],[State]]</f>
        <v>20010704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20</v>
      </c>
      <c r="B7503" s="1">
        <f t="shared" si="352"/>
        <v>1</v>
      </c>
      <c r="C7503" s="1">
        <f>IF(Systematic[[#This Row],[VariableIndex]]&gt;1,C7502,IF(C7502+1=StepsPerSubsample,0,C7502+1))</f>
        <v>7</v>
      </c>
      <c r="D7503" s="1">
        <f t="shared" si="353"/>
        <v>5</v>
      </c>
      <c r="E7503" s="1" t="str">
        <f>INDEX(Protocol[Mark],MATCH(C7503,Protocol[Step],0))</f>
        <v>8S</v>
      </c>
      <c r="F7503" s="151" t="str">
        <f>INDEX(Variables[Variable],MATCH(Systematic[[#This Row],[VariableIndex]],Variables[Index],0))</f>
        <v>Specific flux (mt)</v>
      </c>
      <c r="G7503" s="134">
        <f>Systematic[[#This Row],[Sample]]*1000000+Systematic[[#This Row],[SubSample]]*10000+Systematic[[#This Row],[VariableIndex]]</f>
        <v>20010005</v>
      </c>
      <c r="H7503" s="134">
        <f>Systematic[[#This Row],[SampleVariableLabel]]+100*Systematic[[#This Row],[State]]</f>
        <v>20010705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20</v>
      </c>
      <c r="B7504" s="1">
        <f t="shared" si="352"/>
        <v>1</v>
      </c>
      <c r="C7504" s="1">
        <f>IF(Systematic[[#This Row],[VariableIndex]]&gt;1,C7503,IF(C7503+1=StepsPerSubsample,0,C7503+1))</f>
        <v>7</v>
      </c>
      <c r="D7504" s="1">
        <f t="shared" si="353"/>
        <v>6</v>
      </c>
      <c r="E7504" s="1" t="str">
        <f>INDEX(Protocol[Mark],MATCH(C7504,Protocol[Step],0))</f>
        <v>8S</v>
      </c>
      <c r="F7504" s="151" t="str">
        <f>INDEX(Variables[Variable],MATCH(Systematic[[#This Row],[VariableIndex]],Variables[Index],0))</f>
        <v>FCR (mt: ROX-corr.)</v>
      </c>
      <c r="G7504" s="134">
        <f>Systematic[[#This Row],[Sample]]*1000000+Systematic[[#This Row],[SubSample]]*10000+Systematic[[#This Row],[VariableIndex]]</f>
        <v>20010006</v>
      </c>
      <c r="H7504" s="134">
        <f>Systematic[[#This Row],[SampleVariableLabel]]+100*Systematic[[#This Row],[State]]</f>
        <v>20010706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20</v>
      </c>
      <c r="B7505" s="1">
        <f t="shared" si="352"/>
        <v>1</v>
      </c>
      <c r="C7505" s="1">
        <f>IF(Systematic[[#This Row],[VariableIndex]]&gt;1,C7504,IF(C7504+1=StepsPerSubsample,0,C7504+1))</f>
        <v>7</v>
      </c>
      <c r="D7505" s="1">
        <f t="shared" si="353"/>
        <v>7</v>
      </c>
      <c r="E7505" s="1" t="str">
        <f>INDEX(Protocol[Mark],MATCH(C7505,Protocol[Step],0))</f>
        <v>8S</v>
      </c>
      <c r="F7505" s="151" t="str">
        <f>INDEX(Variables[Variable],MATCH(Systematic[[#This Row],[VariableIndex]],Variables[Index],0))</f>
        <v>FCR (mt: ROX-corr.)</v>
      </c>
      <c r="G7505" s="134">
        <f>Systematic[[#This Row],[Sample]]*1000000+Systematic[[#This Row],[SubSample]]*10000+Systematic[[#This Row],[VariableIndex]]</f>
        <v>20010007</v>
      </c>
      <c r="H7505" s="134">
        <f>Systematic[[#This Row],[SampleVariableLabel]]+100*Systematic[[#This Row],[State]]</f>
        <v>20010707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20</v>
      </c>
      <c r="B7506" s="1">
        <f t="shared" si="352"/>
        <v>1</v>
      </c>
      <c r="C7506" s="1">
        <f>IF(Systematic[[#This Row],[VariableIndex]]&gt;1,C7505,IF(C7505+1=StepsPerSubsample,0,C7505+1))</f>
        <v>8</v>
      </c>
      <c r="D7506" s="1">
        <f t="shared" si="353"/>
        <v>1</v>
      </c>
      <c r="E7506" s="1" t="str">
        <f>INDEX(Protocol[Mark],MATCH(C7506,Protocol[Step],0))</f>
        <v>9Dig</v>
      </c>
      <c r="F7506" s="151" t="str">
        <f>INDEX(Variables[Variable],MATCH(Systematic[[#This Row],[VariableIndex]],Variables[Index],0))</f>
        <v>O2 concentration</v>
      </c>
      <c r="G7506" s="134">
        <f>Systematic[[#This Row],[Sample]]*1000000+Systematic[[#This Row],[SubSample]]*10000+Systematic[[#This Row],[VariableIndex]]</f>
        <v>20010001</v>
      </c>
      <c r="H7506" s="134">
        <f>Systematic[[#This Row],[SampleVariableLabel]]+100*Systematic[[#This Row],[State]]</f>
        <v>20010801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20</v>
      </c>
      <c r="B7507" s="1">
        <f t="shared" si="352"/>
        <v>1</v>
      </c>
      <c r="C7507" s="1">
        <f>IF(Systematic[[#This Row],[VariableIndex]]&gt;1,C7506,IF(C7506+1=StepsPerSubsample,0,C7506+1))</f>
        <v>8</v>
      </c>
      <c r="D7507" s="1">
        <f t="shared" si="353"/>
        <v>2</v>
      </c>
      <c r="E7507" s="1" t="str">
        <f>INDEX(Protocol[Mark],MATCH(C7507,Protocol[Step],0))</f>
        <v>9Dig</v>
      </c>
      <c r="F7507" s="151" t="str">
        <f>INDEX(Variables[Variable],MATCH(Systematic[[#This Row],[VariableIndex]],Variables[Index],0))</f>
        <v>O2 flux per volume</v>
      </c>
      <c r="G7507" s="134">
        <f>Systematic[[#This Row],[Sample]]*1000000+Systematic[[#This Row],[SubSample]]*10000+Systematic[[#This Row],[VariableIndex]]</f>
        <v>20010002</v>
      </c>
      <c r="H7507" s="134">
        <f>Systematic[[#This Row],[SampleVariableLabel]]+100*Systematic[[#This Row],[State]]</f>
        <v>20010802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20</v>
      </c>
      <c r="B7508" s="1">
        <f t="shared" si="352"/>
        <v>1</v>
      </c>
      <c r="C7508" s="1">
        <f>IF(Systematic[[#This Row],[VariableIndex]]&gt;1,C7507,IF(C7507+1=StepsPerSubsample,0,C7507+1))</f>
        <v>8</v>
      </c>
      <c r="D7508" s="1">
        <f t="shared" si="353"/>
        <v>3</v>
      </c>
      <c r="E7508" s="1" t="str">
        <f>INDEX(Protocol[Mark],MATCH(C7508,Protocol[Step],0))</f>
        <v>9Dig</v>
      </c>
      <c r="F7508" s="151" t="str">
        <f>INDEX(Variables[Variable],MATCH(Systematic[[#This Row],[VariableIndex]],Variables[Index],0))</f>
        <v>Specific flux</v>
      </c>
      <c r="G7508" s="134">
        <f>Systematic[[#This Row],[Sample]]*1000000+Systematic[[#This Row],[SubSample]]*10000+Systematic[[#This Row],[VariableIndex]]</f>
        <v>20010003</v>
      </c>
      <c r="H7508" s="134">
        <f>Systematic[[#This Row],[SampleVariableLabel]]+100*Systematic[[#This Row],[State]]</f>
        <v>20010803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20</v>
      </c>
      <c r="B7509" s="1">
        <f t="shared" si="352"/>
        <v>1</v>
      </c>
      <c r="C7509" s="1">
        <f>IF(Systematic[[#This Row],[VariableIndex]]&gt;1,C7508,IF(C7508+1=StepsPerSubsample,0,C7508+1))</f>
        <v>8</v>
      </c>
      <c r="D7509" s="1">
        <f t="shared" si="353"/>
        <v>4</v>
      </c>
      <c r="E7509" s="1" t="str">
        <f>INDEX(Protocol[Mark],MATCH(C7509,Protocol[Step],0))</f>
        <v>9Dig</v>
      </c>
      <c r="F7509" s="151" t="str">
        <f>INDEX(Variables[Variable],MATCH(Systematic[[#This Row],[VariableIndex]],Variables[Index],0))</f>
        <v>Flux control ratio</v>
      </c>
      <c r="G7509" s="134">
        <f>Systematic[[#This Row],[Sample]]*1000000+Systematic[[#This Row],[SubSample]]*10000+Systematic[[#This Row],[VariableIndex]]</f>
        <v>20010004</v>
      </c>
      <c r="H7509" s="134">
        <f>Systematic[[#This Row],[SampleVariableLabel]]+100*Systematic[[#This Row],[State]]</f>
        <v>20010804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20</v>
      </c>
      <c r="B7510" s="1">
        <f t="shared" si="352"/>
        <v>1</v>
      </c>
      <c r="C7510" s="1">
        <f>IF(Systematic[[#This Row],[VariableIndex]]&gt;1,C7509,IF(C7509+1=StepsPerSubsample,0,C7509+1))</f>
        <v>8</v>
      </c>
      <c r="D7510" s="1">
        <f t="shared" si="353"/>
        <v>5</v>
      </c>
      <c r="E7510" s="1" t="str">
        <f>INDEX(Protocol[Mark],MATCH(C7510,Protocol[Step],0))</f>
        <v>9Dig</v>
      </c>
      <c r="F7510" s="151" t="str">
        <f>INDEX(Variables[Variable],MATCH(Systematic[[#This Row],[VariableIndex]],Variables[Index],0))</f>
        <v>Specific flux (mt)</v>
      </c>
      <c r="G7510" s="134">
        <f>Systematic[[#This Row],[Sample]]*1000000+Systematic[[#This Row],[SubSample]]*10000+Systematic[[#This Row],[VariableIndex]]</f>
        <v>20010005</v>
      </c>
      <c r="H7510" s="134">
        <f>Systematic[[#This Row],[SampleVariableLabel]]+100*Systematic[[#This Row],[State]]</f>
        <v>20010805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20</v>
      </c>
      <c r="B7511" s="1">
        <f t="shared" si="352"/>
        <v>1</v>
      </c>
      <c r="C7511" s="1">
        <f>IF(Systematic[[#This Row],[VariableIndex]]&gt;1,C7510,IF(C7510+1=StepsPerSubsample,0,C7510+1))</f>
        <v>8</v>
      </c>
      <c r="D7511" s="1">
        <f t="shared" si="353"/>
        <v>6</v>
      </c>
      <c r="E7511" s="1" t="str">
        <f>INDEX(Protocol[Mark],MATCH(C7511,Protocol[Step],0))</f>
        <v>9Dig</v>
      </c>
      <c r="F7511" s="151" t="str">
        <f>INDEX(Variables[Variable],MATCH(Systematic[[#This Row],[VariableIndex]],Variables[Index],0))</f>
        <v>FCR (mt: ROX-corr.)</v>
      </c>
      <c r="G7511" s="134">
        <f>Systematic[[#This Row],[Sample]]*1000000+Systematic[[#This Row],[SubSample]]*10000+Systematic[[#This Row],[VariableIndex]]</f>
        <v>20010006</v>
      </c>
      <c r="H7511" s="134">
        <f>Systematic[[#This Row],[SampleVariableLabel]]+100*Systematic[[#This Row],[State]]</f>
        <v>20010806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20</v>
      </c>
      <c r="B7512" s="1">
        <f t="shared" si="352"/>
        <v>1</v>
      </c>
      <c r="C7512" s="1">
        <f>IF(Systematic[[#This Row],[VariableIndex]]&gt;1,C7511,IF(C7511+1=StepsPerSubsample,0,C7511+1))</f>
        <v>8</v>
      </c>
      <c r="D7512" s="1">
        <f t="shared" si="353"/>
        <v>7</v>
      </c>
      <c r="E7512" s="1" t="str">
        <f>INDEX(Protocol[Mark],MATCH(C7512,Protocol[Step],0))</f>
        <v>9Dig</v>
      </c>
      <c r="F7512" s="151" t="str">
        <f>INDEX(Variables[Variable],MATCH(Systematic[[#This Row],[VariableIndex]],Variables[Index],0))</f>
        <v>FCR (mt: ROX-corr.)</v>
      </c>
      <c r="G7512" s="134">
        <f>Systematic[[#This Row],[Sample]]*1000000+Systematic[[#This Row],[SubSample]]*10000+Systematic[[#This Row],[VariableIndex]]</f>
        <v>20010007</v>
      </c>
      <c r="H7512" s="134">
        <f>Systematic[[#This Row],[SampleVariableLabel]]+100*Systematic[[#This Row],[State]]</f>
        <v>20010807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20</v>
      </c>
      <c r="B7513" s="1">
        <f t="shared" si="352"/>
        <v>1</v>
      </c>
      <c r="C7513" s="1">
        <f>IF(Systematic[[#This Row],[VariableIndex]]&gt;1,C7512,IF(C7512+1=StepsPerSubsample,0,C7512+1))</f>
        <v>9</v>
      </c>
      <c r="D7513" s="1">
        <f t="shared" si="353"/>
        <v>1</v>
      </c>
      <c r="E7513" s="1" t="str">
        <f>INDEX(Protocol[Mark],MATCH(C7513,Protocol[Step],0))</f>
        <v>9U</v>
      </c>
      <c r="F7513" s="151" t="str">
        <f>INDEX(Variables[Variable],MATCH(Systematic[[#This Row],[VariableIndex]],Variables[Index],0))</f>
        <v>O2 concentration</v>
      </c>
      <c r="G7513" s="134">
        <f>Systematic[[#This Row],[Sample]]*1000000+Systematic[[#This Row],[SubSample]]*10000+Systematic[[#This Row],[VariableIndex]]</f>
        <v>20010001</v>
      </c>
      <c r="H7513" s="134">
        <f>Systematic[[#This Row],[SampleVariableLabel]]+100*Systematic[[#This Row],[State]]</f>
        <v>20010901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20</v>
      </c>
      <c r="B7514" s="1">
        <f t="shared" si="352"/>
        <v>1</v>
      </c>
      <c r="C7514" s="1">
        <f>IF(Systematic[[#This Row],[VariableIndex]]&gt;1,C7513,IF(C7513+1=StepsPerSubsample,0,C7513+1))</f>
        <v>9</v>
      </c>
      <c r="D7514" s="1">
        <f t="shared" si="353"/>
        <v>2</v>
      </c>
      <c r="E7514" s="1" t="str">
        <f>INDEX(Protocol[Mark],MATCH(C7514,Protocol[Step],0))</f>
        <v>9U</v>
      </c>
      <c r="F7514" s="151" t="str">
        <f>INDEX(Variables[Variable],MATCH(Systematic[[#This Row],[VariableIndex]],Variables[Index],0))</f>
        <v>O2 flux per volume</v>
      </c>
      <c r="G7514" s="134">
        <f>Systematic[[#This Row],[Sample]]*1000000+Systematic[[#This Row],[SubSample]]*10000+Systematic[[#This Row],[VariableIndex]]</f>
        <v>20010002</v>
      </c>
      <c r="H7514" s="134">
        <f>Systematic[[#This Row],[SampleVariableLabel]]+100*Systematic[[#This Row],[State]]</f>
        <v>20010902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20</v>
      </c>
      <c r="B7515" s="1">
        <f t="shared" si="352"/>
        <v>1</v>
      </c>
      <c r="C7515" s="1">
        <f>IF(Systematic[[#This Row],[VariableIndex]]&gt;1,C7514,IF(C7514+1=StepsPerSubsample,0,C7514+1))</f>
        <v>9</v>
      </c>
      <c r="D7515" s="1">
        <f t="shared" si="353"/>
        <v>3</v>
      </c>
      <c r="E7515" s="1" t="str">
        <f>INDEX(Protocol[Mark],MATCH(C7515,Protocol[Step],0))</f>
        <v>9U</v>
      </c>
      <c r="F7515" s="151" t="str">
        <f>INDEX(Variables[Variable],MATCH(Systematic[[#This Row],[VariableIndex]],Variables[Index],0))</f>
        <v>Specific flux</v>
      </c>
      <c r="G7515" s="134">
        <f>Systematic[[#This Row],[Sample]]*1000000+Systematic[[#This Row],[SubSample]]*10000+Systematic[[#This Row],[VariableIndex]]</f>
        <v>20010003</v>
      </c>
      <c r="H7515" s="134">
        <f>Systematic[[#This Row],[SampleVariableLabel]]+100*Systematic[[#This Row],[State]]</f>
        <v>20010903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20</v>
      </c>
      <c r="B7516" s="1">
        <f t="shared" si="352"/>
        <v>1</v>
      </c>
      <c r="C7516" s="1">
        <f>IF(Systematic[[#This Row],[VariableIndex]]&gt;1,C7515,IF(C7515+1=StepsPerSubsample,0,C7515+1))</f>
        <v>9</v>
      </c>
      <c r="D7516" s="1">
        <f t="shared" si="353"/>
        <v>4</v>
      </c>
      <c r="E7516" s="1" t="str">
        <f>INDEX(Protocol[Mark],MATCH(C7516,Protocol[Step],0))</f>
        <v>9U</v>
      </c>
      <c r="F7516" s="151" t="str">
        <f>INDEX(Variables[Variable],MATCH(Systematic[[#This Row],[VariableIndex]],Variables[Index],0))</f>
        <v>Flux control ratio</v>
      </c>
      <c r="G7516" s="134">
        <f>Systematic[[#This Row],[Sample]]*1000000+Systematic[[#This Row],[SubSample]]*10000+Systematic[[#This Row],[VariableIndex]]</f>
        <v>20010004</v>
      </c>
      <c r="H7516" s="134">
        <f>Systematic[[#This Row],[SampleVariableLabel]]+100*Systematic[[#This Row],[State]]</f>
        <v>20010904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20</v>
      </c>
      <c r="B7517" s="1">
        <f t="shared" si="352"/>
        <v>1</v>
      </c>
      <c r="C7517" s="1">
        <f>IF(Systematic[[#This Row],[VariableIndex]]&gt;1,C7516,IF(C7516+1=StepsPerSubsample,0,C7516+1))</f>
        <v>9</v>
      </c>
      <c r="D7517" s="1">
        <f t="shared" si="353"/>
        <v>5</v>
      </c>
      <c r="E7517" s="1" t="str">
        <f>INDEX(Protocol[Mark],MATCH(C7517,Protocol[Step],0))</f>
        <v>9U</v>
      </c>
      <c r="F7517" s="151" t="str">
        <f>INDEX(Variables[Variable],MATCH(Systematic[[#This Row],[VariableIndex]],Variables[Index],0))</f>
        <v>Specific flux (mt)</v>
      </c>
      <c r="G7517" s="134">
        <f>Systematic[[#This Row],[Sample]]*1000000+Systematic[[#This Row],[SubSample]]*10000+Systematic[[#This Row],[VariableIndex]]</f>
        <v>20010005</v>
      </c>
      <c r="H7517" s="134">
        <f>Systematic[[#This Row],[SampleVariableLabel]]+100*Systematic[[#This Row],[State]]</f>
        <v>20010905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20</v>
      </c>
      <c r="B7518" s="1">
        <f t="shared" si="352"/>
        <v>1</v>
      </c>
      <c r="C7518" s="1">
        <f>IF(Systematic[[#This Row],[VariableIndex]]&gt;1,C7517,IF(C7517+1=StepsPerSubsample,0,C7517+1))</f>
        <v>9</v>
      </c>
      <c r="D7518" s="1">
        <f t="shared" si="353"/>
        <v>6</v>
      </c>
      <c r="E7518" s="1" t="str">
        <f>INDEX(Protocol[Mark],MATCH(C7518,Protocol[Step],0))</f>
        <v>9U</v>
      </c>
      <c r="F7518" s="151" t="str">
        <f>INDEX(Variables[Variable],MATCH(Systematic[[#This Row],[VariableIndex]],Variables[Index],0))</f>
        <v>FCR (mt: ROX-corr.)</v>
      </c>
      <c r="G7518" s="134">
        <f>Systematic[[#This Row],[Sample]]*1000000+Systematic[[#This Row],[SubSample]]*10000+Systematic[[#This Row],[VariableIndex]]</f>
        <v>20010006</v>
      </c>
      <c r="H7518" s="134">
        <f>Systematic[[#This Row],[SampleVariableLabel]]+100*Systematic[[#This Row],[State]]</f>
        <v>20010906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20</v>
      </c>
      <c r="B7519" s="1">
        <f t="shared" si="352"/>
        <v>1</v>
      </c>
      <c r="C7519" s="1">
        <f>IF(Systematic[[#This Row],[VariableIndex]]&gt;1,C7518,IF(C7518+1=StepsPerSubsample,0,C7518+1))</f>
        <v>9</v>
      </c>
      <c r="D7519" s="1">
        <f t="shared" si="353"/>
        <v>7</v>
      </c>
      <c r="E7519" s="1" t="str">
        <f>INDEX(Protocol[Mark],MATCH(C7519,Protocol[Step],0))</f>
        <v>9U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20010007</v>
      </c>
      <c r="H7519" s="134">
        <f>Systematic[[#This Row],[SampleVariableLabel]]+100*Systematic[[#This Row],[State]]</f>
        <v>20010907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20</v>
      </c>
      <c r="B7520" s="1">
        <f t="shared" si="352"/>
        <v>1</v>
      </c>
      <c r="C7520" s="1">
        <f>IF(Systematic[[#This Row],[VariableIndex]]&gt;1,C7519,IF(C7519+1=StepsPerSubsample,0,C7519+1))</f>
        <v>10</v>
      </c>
      <c r="D7520" s="1">
        <f t="shared" si="353"/>
        <v>1</v>
      </c>
      <c r="E7520" s="1" t="str">
        <f>INDEX(Protocol[Mark],MATCH(C7520,Protocol[Step],0))</f>
        <v>9c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20010001</v>
      </c>
      <c r="H7520" s="134">
        <f>Systematic[[#This Row],[SampleVariableLabel]]+100*Systematic[[#This Row],[State]]</f>
        <v>20011001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20</v>
      </c>
      <c r="B7521" s="1">
        <f t="shared" si="352"/>
        <v>1</v>
      </c>
      <c r="C7521" s="1">
        <f>IF(Systematic[[#This Row],[VariableIndex]]&gt;1,C7520,IF(C7520+1=StepsPerSubsample,0,C7520+1))</f>
        <v>10</v>
      </c>
      <c r="D7521" s="1">
        <f t="shared" si="353"/>
        <v>2</v>
      </c>
      <c r="E7521" s="1" t="str">
        <f>INDEX(Protocol[Mark],MATCH(C7521,Protocol[Step],0))</f>
        <v>9c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20010002</v>
      </c>
      <c r="H7521" s="134">
        <f>Systematic[[#This Row],[SampleVariableLabel]]+100*Systematic[[#This Row],[State]]</f>
        <v>20011002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20</v>
      </c>
      <c r="B7522" s="1">
        <f t="shared" si="352"/>
        <v>1</v>
      </c>
      <c r="C7522" s="1">
        <f>IF(Systematic[[#This Row],[VariableIndex]]&gt;1,C7521,IF(C7521+1=StepsPerSubsample,0,C7521+1))</f>
        <v>10</v>
      </c>
      <c r="D7522" s="1">
        <f t="shared" si="353"/>
        <v>3</v>
      </c>
      <c r="E7522" s="1" t="str">
        <f>INDEX(Protocol[Mark],MATCH(C7522,Protocol[Step],0))</f>
        <v>9c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20010003</v>
      </c>
      <c r="H7522" s="134">
        <f>Systematic[[#This Row],[SampleVariableLabel]]+100*Systematic[[#This Row],[State]]</f>
        <v>20011003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20</v>
      </c>
      <c r="B7523" s="1">
        <f t="shared" si="352"/>
        <v>1</v>
      </c>
      <c r="C7523" s="1">
        <f>IF(Systematic[[#This Row],[VariableIndex]]&gt;1,C7522,IF(C7522+1=StepsPerSubsample,0,C7522+1))</f>
        <v>10</v>
      </c>
      <c r="D7523" s="1">
        <f t="shared" si="353"/>
        <v>4</v>
      </c>
      <c r="E7523" s="1" t="str">
        <f>INDEX(Protocol[Mark],MATCH(C7523,Protocol[Step],0))</f>
        <v>9c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20010004</v>
      </c>
      <c r="H7523" s="134">
        <f>Systematic[[#This Row],[SampleVariableLabel]]+100*Systematic[[#This Row],[State]]</f>
        <v>20011004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20</v>
      </c>
      <c r="B7524" s="1">
        <f t="shared" si="352"/>
        <v>1</v>
      </c>
      <c r="C7524" s="1">
        <f>IF(Systematic[[#This Row],[VariableIndex]]&gt;1,C7523,IF(C7523+1=StepsPerSubsample,0,C7523+1))</f>
        <v>10</v>
      </c>
      <c r="D7524" s="1">
        <f t="shared" si="353"/>
        <v>5</v>
      </c>
      <c r="E7524" s="1" t="str">
        <f>INDEX(Protocol[Mark],MATCH(C7524,Protocol[Step],0))</f>
        <v>9c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20010005</v>
      </c>
      <c r="H7524" s="134">
        <f>Systematic[[#This Row],[SampleVariableLabel]]+100*Systematic[[#This Row],[State]]</f>
        <v>20011005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20</v>
      </c>
      <c r="B7525" s="1">
        <f t="shared" si="352"/>
        <v>1</v>
      </c>
      <c r="C7525" s="1">
        <f>IF(Systematic[[#This Row],[VariableIndex]]&gt;1,C7524,IF(C7524+1=StepsPerSubsample,0,C7524+1))</f>
        <v>10</v>
      </c>
      <c r="D7525" s="1">
        <f t="shared" si="353"/>
        <v>6</v>
      </c>
      <c r="E7525" s="1" t="str">
        <f>INDEX(Protocol[Mark],MATCH(C7525,Protocol[Step],0))</f>
        <v>9c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20010006</v>
      </c>
      <c r="H7525" s="134">
        <f>Systematic[[#This Row],[SampleVariableLabel]]+100*Systematic[[#This Row],[State]]</f>
        <v>20011006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20</v>
      </c>
      <c r="B7526" s="1">
        <f t="shared" si="352"/>
        <v>1</v>
      </c>
      <c r="C7526" s="1">
        <f>IF(Systematic[[#This Row],[VariableIndex]]&gt;1,C7525,IF(C7525+1=StepsPerSubsample,0,C7525+1))</f>
        <v>10</v>
      </c>
      <c r="D7526" s="1">
        <f t="shared" si="353"/>
        <v>7</v>
      </c>
      <c r="E7526" s="1" t="str">
        <f>INDEX(Protocol[Mark],MATCH(C7526,Protocol[Step],0))</f>
        <v>9c</v>
      </c>
      <c r="F7526" s="151" t="str">
        <f>INDEX(Variables[Variable],MATCH(Systematic[[#This Row],[VariableIndex]],Variables[Index],0))</f>
        <v>FCR (mt: ROX-corr.)</v>
      </c>
      <c r="G7526" s="134">
        <f>Systematic[[#This Row],[Sample]]*1000000+Systematic[[#This Row],[SubSample]]*10000+Systematic[[#This Row],[VariableIndex]]</f>
        <v>20010007</v>
      </c>
      <c r="H7526" s="134">
        <f>Systematic[[#This Row],[SampleVariableLabel]]+100*Systematic[[#This Row],[State]]</f>
        <v>20011007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20</v>
      </c>
      <c r="B7527" s="1">
        <f t="shared" si="352"/>
        <v>1</v>
      </c>
      <c r="C7527" s="1">
        <f>IF(Systematic[[#This Row],[VariableIndex]]&gt;1,C7526,IF(C7526+1=StepsPerSubsample,0,C7526+1))</f>
        <v>11</v>
      </c>
      <c r="D7527" s="1">
        <f t="shared" si="353"/>
        <v>1</v>
      </c>
      <c r="E7527" s="1" t="str">
        <f>INDEX(Protocol[Mark],MATCH(C7527,Protocol[Step],0))</f>
        <v>10Ama</v>
      </c>
      <c r="F7527" s="151" t="str">
        <f>INDEX(Variables[Variable],MATCH(Systematic[[#This Row],[VariableIndex]],Variables[Index],0))</f>
        <v>O2 concentration</v>
      </c>
      <c r="G7527" s="134">
        <f>Systematic[[#This Row],[Sample]]*1000000+Systematic[[#This Row],[SubSample]]*10000+Systematic[[#This Row],[VariableIndex]]</f>
        <v>20010001</v>
      </c>
      <c r="H7527" s="134">
        <f>Systematic[[#This Row],[SampleVariableLabel]]+100*Systematic[[#This Row],[State]]</f>
        <v>20011101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20</v>
      </c>
      <c r="B7528" s="1">
        <f t="shared" si="352"/>
        <v>1</v>
      </c>
      <c r="C7528" s="1">
        <f>IF(Systematic[[#This Row],[VariableIndex]]&gt;1,C7527,IF(C7527+1=StepsPerSubsample,0,C7527+1))</f>
        <v>11</v>
      </c>
      <c r="D7528" s="1">
        <f t="shared" si="353"/>
        <v>2</v>
      </c>
      <c r="E7528" s="1" t="str">
        <f>INDEX(Protocol[Mark],MATCH(C7528,Protocol[Step],0))</f>
        <v>10Ama</v>
      </c>
      <c r="F7528" s="151" t="str">
        <f>INDEX(Variables[Variable],MATCH(Systematic[[#This Row],[VariableIndex]],Variables[Index],0))</f>
        <v>O2 flux per volume</v>
      </c>
      <c r="G7528" s="134">
        <f>Systematic[[#This Row],[Sample]]*1000000+Systematic[[#This Row],[SubSample]]*10000+Systematic[[#This Row],[VariableIndex]]</f>
        <v>20010002</v>
      </c>
      <c r="H7528" s="134">
        <f>Systematic[[#This Row],[SampleVariableLabel]]+100*Systematic[[#This Row],[State]]</f>
        <v>20011102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20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11</v>
      </c>
      <c r="D7529" s="1">
        <f t="shared" si="353"/>
        <v>3</v>
      </c>
      <c r="E7529" s="1" t="str">
        <f>INDEX(Protocol[Mark],MATCH(C7529,Protocol[Step],0))</f>
        <v>10Ama</v>
      </c>
      <c r="F7529" s="151" t="str">
        <f>INDEX(Variables[Variable],MATCH(Systematic[[#This Row],[VariableIndex]],Variables[Index],0))</f>
        <v>Specific flux</v>
      </c>
      <c r="G7529" s="134">
        <f>Systematic[[#This Row],[Sample]]*1000000+Systematic[[#This Row],[SubSample]]*10000+Systematic[[#This Row],[VariableIndex]]</f>
        <v>20010003</v>
      </c>
      <c r="H7529" s="134">
        <f>Systematic[[#This Row],[SampleVariableLabel]]+100*Systematic[[#This Row],[State]]</f>
        <v>20011103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20</v>
      </c>
      <c r="B7530" s="1">
        <f t="shared" si="355"/>
        <v>1</v>
      </c>
      <c r="C7530" s="1">
        <f>IF(Systematic[[#This Row],[VariableIndex]]&gt;1,C7529,IF(C7529+1=StepsPerSubsample,0,C7529+1))</f>
        <v>11</v>
      </c>
      <c r="D7530" s="1">
        <f t="shared" si="353"/>
        <v>4</v>
      </c>
      <c r="E7530" s="1" t="str">
        <f>INDEX(Protocol[Mark],MATCH(C7530,Protocol[Step],0))</f>
        <v>10Ama</v>
      </c>
      <c r="F7530" s="151" t="str">
        <f>INDEX(Variables[Variable],MATCH(Systematic[[#This Row],[VariableIndex]],Variables[Index],0))</f>
        <v>Flux control ratio</v>
      </c>
      <c r="G7530" s="134">
        <f>Systematic[[#This Row],[Sample]]*1000000+Systematic[[#This Row],[SubSample]]*10000+Systematic[[#This Row],[VariableIndex]]</f>
        <v>20010004</v>
      </c>
      <c r="H7530" s="134">
        <f>Systematic[[#This Row],[SampleVariableLabel]]+100*Systematic[[#This Row],[State]]</f>
        <v>20011104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20</v>
      </c>
      <c r="B7531" s="1">
        <f t="shared" si="355"/>
        <v>1</v>
      </c>
      <c r="C7531" s="1">
        <f>IF(Systematic[[#This Row],[VariableIndex]]&gt;1,C7530,IF(C7530+1=StepsPerSubsample,0,C7530+1))</f>
        <v>11</v>
      </c>
      <c r="D7531" s="1">
        <f t="shared" si="353"/>
        <v>5</v>
      </c>
      <c r="E7531" s="1" t="str">
        <f>INDEX(Protocol[Mark],MATCH(C7531,Protocol[Step],0))</f>
        <v>10Ama</v>
      </c>
      <c r="F7531" s="151" t="str">
        <f>INDEX(Variables[Variable],MATCH(Systematic[[#This Row],[VariableIndex]],Variables[Index],0))</f>
        <v>Specific flux (mt)</v>
      </c>
      <c r="G7531" s="134">
        <f>Systematic[[#This Row],[Sample]]*1000000+Systematic[[#This Row],[SubSample]]*10000+Systematic[[#This Row],[VariableIndex]]</f>
        <v>20010005</v>
      </c>
      <c r="H7531" s="134">
        <f>Systematic[[#This Row],[SampleVariableLabel]]+100*Systematic[[#This Row],[State]]</f>
        <v>20011105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20</v>
      </c>
      <c r="B7532" s="1">
        <f t="shared" si="355"/>
        <v>1</v>
      </c>
      <c r="C7532" s="1">
        <f>IF(Systematic[[#This Row],[VariableIndex]]&gt;1,C7531,IF(C7531+1=StepsPerSubsample,0,C7531+1))</f>
        <v>11</v>
      </c>
      <c r="D7532" s="1">
        <f t="shared" si="353"/>
        <v>6</v>
      </c>
      <c r="E7532" s="1" t="str">
        <f>INDEX(Protocol[Mark],MATCH(C7532,Protocol[Step],0))</f>
        <v>10Ama</v>
      </c>
      <c r="F7532" s="151" t="str">
        <f>INDEX(Variables[Variable],MATCH(Systematic[[#This Row],[VariableIndex]],Variables[Index],0))</f>
        <v>FCR (mt: ROX-corr.)</v>
      </c>
      <c r="G7532" s="134">
        <f>Systematic[[#This Row],[Sample]]*1000000+Systematic[[#This Row],[SubSample]]*10000+Systematic[[#This Row],[VariableIndex]]</f>
        <v>20010006</v>
      </c>
      <c r="H7532" s="134">
        <f>Systematic[[#This Row],[SampleVariableLabel]]+100*Systematic[[#This Row],[State]]</f>
        <v>20011106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20</v>
      </c>
      <c r="B7533" s="1">
        <f t="shared" si="355"/>
        <v>1</v>
      </c>
      <c r="C7533" s="1">
        <f>IF(Systematic[[#This Row],[VariableIndex]]&gt;1,C7532,IF(C7532+1=StepsPerSubsample,0,C7532+1))</f>
        <v>11</v>
      </c>
      <c r="D7533" s="1">
        <f t="shared" si="353"/>
        <v>7</v>
      </c>
      <c r="E7533" s="1" t="str">
        <f>INDEX(Protocol[Mark],MATCH(C7533,Protocol[Step],0))</f>
        <v>10Ama</v>
      </c>
      <c r="F7533" s="151" t="str">
        <f>INDEX(Variables[Variable],MATCH(Systematic[[#This Row],[VariableIndex]],Variables[Index],0))</f>
        <v>FCR (mt: ROX-corr.)</v>
      </c>
      <c r="G7533" s="134">
        <f>Systematic[[#This Row],[Sample]]*1000000+Systematic[[#This Row],[SubSample]]*10000+Systematic[[#This Row],[VariableIndex]]</f>
        <v>20010007</v>
      </c>
      <c r="H7533" s="134">
        <f>Systematic[[#This Row],[SampleVariableLabel]]+100*Systematic[[#This Row],[State]]</f>
        <v>20011107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20</v>
      </c>
      <c r="B7534" s="1">
        <f t="shared" si="355"/>
        <v>1</v>
      </c>
      <c r="C7534" s="1">
        <f>IF(Systematic[[#This Row],[VariableIndex]]&gt;1,C7533,IF(C7533+1=StepsPerSubsample,0,C7533+1))</f>
        <v>12</v>
      </c>
      <c r="D7534" s="1">
        <f t="shared" si="353"/>
        <v>1</v>
      </c>
      <c r="E7534" s="1" t="str">
        <f>INDEX(Protocol[Mark],MATCH(C7534,Protocol[Step],0))</f>
        <v>11AsTm</v>
      </c>
      <c r="F7534" s="151" t="str">
        <f>INDEX(Variables[Variable],MATCH(Systematic[[#This Row],[VariableIndex]],Variables[Index],0))</f>
        <v>O2 concentration</v>
      </c>
      <c r="G7534" s="134">
        <f>Systematic[[#This Row],[Sample]]*1000000+Systematic[[#This Row],[SubSample]]*10000+Systematic[[#This Row],[VariableIndex]]</f>
        <v>20010001</v>
      </c>
      <c r="H7534" s="134">
        <f>Systematic[[#This Row],[SampleVariableLabel]]+100*Systematic[[#This Row],[State]]</f>
        <v>20011201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20</v>
      </c>
      <c r="B7535" s="1">
        <f t="shared" si="355"/>
        <v>1</v>
      </c>
      <c r="C7535" s="1">
        <f>IF(Systematic[[#This Row],[VariableIndex]]&gt;1,C7534,IF(C7534+1=StepsPerSubsample,0,C7534+1))</f>
        <v>12</v>
      </c>
      <c r="D7535" s="1">
        <f t="shared" si="353"/>
        <v>2</v>
      </c>
      <c r="E7535" s="1" t="str">
        <f>INDEX(Protocol[Mark],MATCH(C7535,Protocol[Step],0))</f>
        <v>11AsTm</v>
      </c>
      <c r="F7535" s="151" t="str">
        <f>INDEX(Variables[Variable],MATCH(Systematic[[#This Row],[VariableIndex]],Variables[Index],0))</f>
        <v>O2 flux per volume</v>
      </c>
      <c r="G7535" s="134">
        <f>Systematic[[#This Row],[Sample]]*1000000+Systematic[[#This Row],[SubSample]]*10000+Systematic[[#This Row],[VariableIndex]]</f>
        <v>20010002</v>
      </c>
      <c r="H7535" s="134">
        <f>Systematic[[#This Row],[SampleVariableLabel]]+100*Systematic[[#This Row],[State]]</f>
        <v>20011202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20</v>
      </c>
      <c r="B7536" s="1">
        <f t="shared" si="355"/>
        <v>1</v>
      </c>
      <c r="C7536" s="1">
        <f>IF(Systematic[[#This Row],[VariableIndex]]&gt;1,C7535,IF(C7535+1=StepsPerSubsample,0,C7535+1))</f>
        <v>12</v>
      </c>
      <c r="D7536" s="1">
        <f t="shared" si="353"/>
        <v>3</v>
      </c>
      <c r="E7536" s="1" t="str">
        <f>INDEX(Protocol[Mark],MATCH(C7536,Protocol[Step],0))</f>
        <v>11AsTm</v>
      </c>
      <c r="F7536" s="151" t="str">
        <f>INDEX(Variables[Variable],MATCH(Systematic[[#This Row],[VariableIndex]],Variables[Index],0))</f>
        <v>Specific flux</v>
      </c>
      <c r="G7536" s="134">
        <f>Systematic[[#This Row],[Sample]]*1000000+Systematic[[#This Row],[SubSample]]*10000+Systematic[[#This Row],[VariableIndex]]</f>
        <v>20010003</v>
      </c>
      <c r="H7536" s="134">
        <f>Systematic[[#This Row],[SampleVariableLabel]]+100*Systematic[[#This Row],[State]]</f>
        <v>20011203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20</v>
      </c>
      <c r="B7537" s="1">
        <f t="shared" si="355"/>
        <v>1</v>
      </c>
      <c r="C7537" s="1">
        <f>IF(Systematic[[#This Row],[VariableIndex]]&gt;1,C7536,IF(C7536+1=StepsPerSubsample,0,C7536+1))</f>
        <v>12</v>
      </c>
      <c r="D7537" s="1">
        <f t="shared" si="353"/>
        <v>4</v>
      </c>
      <c r="E7537" s="1" t="str">
        <f>INDEX(Protocol[Mark],MATCH(C7537,Protocol[Step],0))</f>
        <v>11AsTm</v>
      </c>
      <c r="F7537" s="151" t="str">
        <f>INDEX(Variables[Variable],MATCH(Systematic[[#This Row],[VariableIndex]],Variables[Index],0))</f>
        <v>Flux control ratio</v>
      </c>
      <c r="G7537" s="134">
        <f>Systematic[[#This Row],[Sample]]*1000000+Systematic[[#This Row],[SubSample]]*10000+Systematic[[#This Row],[VariableIndex]]</f>
        <v>20010004</v>
      </c>
      <c r="H7537" s="134">
        <f>Systematic[[#This Row],[SampleVariableLabel]]+100*Systematic[[#This Row],[State]]</f>
        <v>20011204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20</v>
      </c>
      <c r="B7538" s="1">
        <f t="shared" si="355"/>
        <v>1</v>
      </c>
      <c r="C7538" s="1">
        <f>IF(Systematic[[#This Row],[VariableIndex]]&gt;1,C7537,IF(C7537+1=StepsPerSubsample,0,C7537+1))</f>
        <v>12</v>
      </c>
      <c r="D7538" s="1">
        <f t="shared" si="353"/>
        <v>5</v>
      </c>
      <c r="E7538" s="1" t="str">
        <f>INDEX(Protocol[Mark],MATCH(C7538,Protocol[Step],0))</f>
        <v>11AsTm</v>
      </c>
      <c r="F7538" s="151" t="str">
        <f>INDEX(Variables[Variable],MATCH(Systematic[[#This Row],[VariableIndex]],Variables[Index],0))</f>
        <v>Specific flux (mt)</v>
      </c>
      <c r="G7538" s="134">
        <f>Systematic[[#This Row],[Sample]]*1000000+Systematic[[#This Row],[SubSample]]*10000+Systematic[[#This Row],[VariableIndex]]</f>
        <v>20010005</v>
      </c>
      <c r="H7538" s="134">
        <f>Systematic[[#This Row],[SampleVariableLabel]]+100*Systematic[[#This Row],[State]]</f>
        <v>20011205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20</v>
      </c>
      <c r="B7539" s="1">
        <f t="shared" si="355"/>
        <v>1</v>
      </c>
      <c r="C7539" s="1">
        <f>IF(Systematic[[#This Row],[VariableIndex]]&gt;1,C7538,IF(C7538+1=StepsPerSubsample,0,C7538+1))</f>
        <v>12</v>
      </c>
      <c r="D7539" s="1">
        <f t="shared" si="353"/>
        <v>6</v>
      </c>
      <c r="E7539" s="1" t="str">
        <f>INDEX(Protocol[Mark],MATCH(C7539,Protocol[Step],0))</f>
        <v>11AsTm</v>
      </c>
      <c r="F7539" s="151" t="str">
        <f>INDEX(Variables[Variable],MATCH(Systematic[[#This Row],[VariableIndex]],Variables[Index],0))</f>
        <v>FCR (mt: ROX-corr.)</v>
      </c>
      <c r="G7539" s="134">
        <f>Systematic[[#This Row],[Sample]]*1000000+Systematic[[#This Row],[SubSample]]*10000+Systematic[[#This Row],[VariableIndex]]</f>
        <v>20010006</v>
      </c>
      <c r="H7539" s="134">
        <f>Systematic[[#This Row],[SampleVariableLabel]]+100*Systematic[[#This Row],[State]]</f>
        <v>20011206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20</v>
      </c>
      <c r="B7540" s="1">
        <f t="shared" si="355"/>
        <v>1</v>
      </c>
      <c r="C7540" s="1">
        <f>IF(Systematic[[#This Row],[VariableIndex]]&gt;1,C7539,IF(C7539+1=StepsPerSubsample,0,C7539+1))</f>
        <v>12</v>
      </c>
      <c r="D7540" s="1">
        <f t="shared" si="353"/>
        <v>7</v>
      </c>
      <c r="E7540" s="1" t="str">
        <f>INDEX(Protocol[Mark],MATCH(C7540,Protocol[Step],0))</f>
        <v>11AsTm</v>
      </c>
      <c r="F7540" s="151" t="str">
        <f>INDEX(Variables[Variable],MATCH(Systematic[[#This Row],[VariableIndex]],Variables[Index],0))</f>
        <v>FCR (mt: ROX-corr.)</v>
      </c>
      <c r="G7540" s="134">
        <f>Systematic[[#This Row],[Sample]]*1000000+Systematic[[#This Row],[SubSample]]*10000+Systematic[[#This Row],[VariableIndex]]</f>
        <v>20010007</v>
      </c>
      <c r="H7540" s="134">
        <f>Systematic[[#This Row],[SampleVariableLabel]]+100*Systematic[[#This Row],[State]]</f>
        <v>20011207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20</v>
      </c>
      <c r="B7541" s="1">
        <f t="shared" si="355"/>
        <v>1</v>
      </c>
      <c r="C7541" s="1">
        <f>IF(Systematic[[#This Row],[VariableIndex]]&gt;1,C7540,IF(C7540+1=StepsPerSubsample,0,C7540+1))</f>
        <v>13</v>
      </c>
      <c r="D7541" s="1">
        <f t="shared" si="353"/>
        <v>1</v>
      </c>
      <c r="E7541" s="1" t="str">
        <f>INDEX(Protocol[Mark],MATCH(C7541,Protocol[Step],0))</f>
        <v>12Azd</v>
      </c>
      <c r="F7541" s="151" t="str">
        <f>INDEX(Variables[Variable],MATCH(Systematic[[#This Row],[VariableIndex]],Variables[Index],0))</f>
        <v>O2 concentration</v>
      </c>
      <c r="G7541" s="134">
        <f>Systematic[[#This Row],[Sample]]*1000000+Systematic[[#This Row],[SubSample]]*10000+Systematic[[#This Row],[VariableIndex]]</f>
        <v>20010001</v>
      </c>
      <c r="H7541" s="134">
        <f>Systematic[[#This Row],[SampleVariableLabel]]+100*Systematic[[#This Row],[State]]</f>
        <v>20011301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20</v>
      </c>
      <c r="B7542" s="1">
        <f t="shared" si="355"/>
        <v>1</v>
      </c>
      <c r="C7542" s="1">
        <f>IF(Systematic[[#This Row],[VariableIndex]]&gt;1,C7541,IF(C7541+1=StepsPerSubsample,0,C7541+1))</f>
        <v>13</v>
      </c>
      <c r="D7542" s="1">
        <f t="shared" si="353"/>
        <v>2</v>
      </c>
      <c r="E7542" s="1" t="str">
        <f>INDEX(Protocol[Mark],MATCH(C7542,Protocol[Step],0))</f>
        <v>12Azd</v>
      </c>
      <c r="F7542" s="151" t="str">
        <f>INDEX(Variables[Variable],MATCH(Systematic[[#This Row],[VariableIndex]],Variables[Index],0))</f>
        <v>O2 flux per volume</v>
      </c>
      <c r="G7542" s="134">
        <f>Systematic[[#This Row],[Sample]]*1000000+Systematic[[#This Row],[SubSample]]*10000+Systematic[[#This Row],[VariableIndex]]</f>
        <v>20010002</v>
      </c>
      <c r="H7542" s="134">
        <f>Systematic[[#This Row],[SampleVariableLabel]]+100*Systematic[[#This Row],[State]]</f>
        <v>20011302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20</v>
      </c>
      <c r="B7543" s="1">
        <f t="shared" si="355"/>
        <v>1</v>
      </c>
      <c r="C7543" s="1">
        <f>IF(Systematic[[#This Row],[VariableIndex]]&gt;1,C7542,IF(C7542+1=StepsPerSubsample,0,C7542+1))</f>
        <v>13</v>
      </c>
      <c r="D7543" s="1">
        <f t="shared" si="353"/>
        <v>3</v>
      </c>
      <c r="E7543" s="1" t="str">
        <f>INDEX(Protocol[Mark],MATCH(C7543,Protocol[Step],0))</f>
        <v>12Azd</v>
      </c>
      <c r="F7543" s="151" t="str">
        <f>INDEX(Variables[Variable],MATCH(Systematic[[#This Row],[VariableIndex]],Variables[Index],0))</f>
        <v>Specific flux</v>
      </c>
      <c r="G7543" s="134">
        <f>Systematic[[#This Row],[Sample]]*1000000+Systematic[[#This Row],[SubSample]]*10000+Systematic[[#This Row],[VariableIndex]]</f>
        <v>20010003</v>
      </c>
      <c r="H7543" s="134">
        <f>Systematic[[#This Row],[SampleVariableLabel]]+100*Systematic[[#This Row],[State]]</f>
        <v>20011303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20</v>
      </c>
      <c r="B7544" s="1">
        <f t="shared" si="355"/>
        <v>1</v>
      </c>
      <c r="C7544" s="1">
        <f>IF(Systematic[[#This Row],[VariableIndex]]&gt;1,C7543,IF(C7543+1=StepsPerSubsample,0,C7543+1))</f>
        <v>13</v>
      </c>
      <c r="D7544" s="1">
        <f t="shared" si="353"/>
        <v>4</v>
      </c>
      <c r="E7544" s="1" t="str">
        <f>INDEX(Protocol[Mark],MATCH(C7544,Protocol[Step],0))</f>
        <v>12Azd</v>
      </c>
      <c r="F7544" s="151" t="str">
        <f>INDEX(Variables[Variable],MATCH(Systematic[[#This Row],[VariableIndex]],Variables[Index],0))</f>
        <v>Flux control ratio</v>
      </c>
      <c r="G7544" s="134">
        <f>Systematic[[#This Row],[Sample]]*1000000+Systematic[[#This Row],[SubSample]]*10000+Systematic[[#This Row],[VariableIndex]]</f>
        <v>20010004</v>
      </c>
      <c r="H7544" s="134">
        <f>Systematic[[#This Row],[SampleVariableLabel]]+100*Systematic[[#This Row],[State]]</f>
        <v>20011304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20</v>
      </c>
      <c r="B7545" s="1">
        <f t="shared" si="355"/>
        <v>1</v>
      </c>
      <c r="C7545" s="1">
        <f>IF(Systematic[[#This Row],[VariableIndex]]&gt;1,C7544,IF(C7544+1=StepsPerSubsample,0,C7544+1))</f>
        <v>13</v>
      </c>
      <c r="D7545" s="1">
        <f t="shared" si="353"/>
        <v>5</v>
      </c>
      <c r="E7545" s="1" t="str">
        <f>INDEX(Protocol[Mark],MATCH(C7545,Protocol[Step],0))</f>
        <v>12Azd</v>
      </c>
      <c r="F7545" s="151" t="str">
        <f>INDEX(Variables[Variable],MATCH(Systematic[[#This Row],[VariableIndex]],Variables[Index],0))</f>
        <v>Specific flux (mt)</v>
      </c>
      <c r="G7545" s="134">
        <f>Systematic[[#This Row],[Sample]]*1000000+Systematic[[#This Row],[SubSample]]*10000+Systematic[[#This Row],[VariableIndex]]</f>
        <v>20010005</v>
      </c>
      <c r="H7545" s="134">
        <f>Systematic[[#This Row],[SampleVariableLabel]]+100*Systematic[[#This Row],[State]]</f>
        <v>20011305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20</v>
      </c>
      <c r="B7546" s="1">
        <f t="shared" si="355"/>
        <v>1</v>
      </c>
      <c r="C7546" s="1">
        <f>IF(Systematic[[#This Row],[VariableIndex]]&gt;1,C7545,IF(C7545+1=StepsPerSubsample,0,C7545+1))</f>
        <v>13</v>
      </c>
      <c r="D7546" s="1">
        <f t="shared" si="353"/>
        <v>6</v>
      </c>
      <c r="E7546" s="1" t="str">
        <f>INDEX(Protocol[Mark],MATCH(C7546,Protocol[Step],0))</f>
        <v>12Azd</v>
      </c>
      <c r="F7546" s="151" t="str">
        <f>INDEX(Variables[Variable],MATCH(Systematic[[#This Row],[VariableIndex]],Variables[Index],0))</f>
        <v>FCR (mt: ROX-corr.)</v>
      </c>
      <c r="G7546" s="134">
        <f>Systematic[[#This Row],[Sample]]*1000000+Systematic[[#This Row],[SubSample]]*10000+Systematic[[#This Row],[VariableIndex]]</f>
        <v>20010006</v>
      </c>
      <c r="H7546" s="134">
        <f>Systematic[[#This Row],[SampleVariableLabel]]+100*Systematic[[#This Row],[State]]</f>
        <v>20011306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20</v>
      </c>
      <c r="B7547" s="1">
        <f t="shared" si="355"/>
        <v>1</v>
      </c>
      <c r="C7547" s="1">
        <f>IF(Systematic[[#This Row],[VariableIndex]]&gt;1,C7546,IF(C7546+1=StepsPerSubsample,0,C7546+1))</f>
        <v>13</v>
      </c>
      <c r="D7547" s="1">
        <f t="shared" si="353"/>
        <v>7</v>
      </c>
      <c r="E7547" s="1" t="str">
        <f>INDEX(Protocol[Mark],MATCH(C7547,Protocol[Step],0))</f>
        <v>12Azd</v>
      </c>
      <c r="F7547" s="151" t="str">
        <f>INDEX(Variables[Variable],MATCH(Systematic[[#This Row],[VariableIndex]],Variables[Index],0))</f>
        <v>FCR (mt: ROX-corr.)</v>
      </c>
      <c r="G7547" s="134">
        <f>Systematic[[#This Row],[Sample]]*1000000+Systematic[[#This Row],[SubSample]]*10000+Systematic[[#This Row],[VariableIndex]]</f>
        <v>20010007</v>
      </c>
      <c r="H7547" s="134">
        <f>Systematic[[#This Row],[SampleVariableLabel]]+100*Systematic[[#This Row],[State]]</f>
        <v>20011307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20</v>
      </c>
      <c r="B7548" s="1">
        <f t="shared" si="355"/>
        <v>2</v>
      </c>
      <c r="C7548" s="1">
        <f>IF(Systematic[[#This Row],[VariableIndex]]&gt;1,C7547,IF(C7547+1=StepsPerSubsample,0,C7547+1))</f>
        <v>0</v>
      </c>
      <c r="D7548" s="1">
        <f t="shared" si="353"/>
        <v>1</v>
      </c>
      <c r="E7548" s="1" t="str">
        <f>INDEX(Protocol[Mark],MATCH(C7548,Protocol[Step],0))</f>
        <v>1ce</v>
      </c>
      <c r="F7548" s="151" t="str">
        <f>INDEX(Variables[Variable],MATCH(Systematic[[#This Row],[VariableIndex]],Variables[Index],0))</f>
        <v>O2 concentration</v>
      </c>
      <c r="G7548" s="134">
        <f>Systematic[[#This Row],[Sample]]*1000000+Systematic[[#This Row],[SubSample]]*10000+Systematic[[#This Row],[VariableIndex]]</f>
        <v>20020001</v>
      </c>
      <c r="H7548" s="134">
        <f>Systematic[[#This Row],[SampleVariableLabel]]+100*Systematic[[#This Row],[State]]</f>
        <v>20020001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20</v>
      </c>
      <c r="B7549" s="1">
        <f t="shared" si="355"/>
        <v>2</v>
      </c>
      <c r="C7549" s="1">
        <f>IF(Systematic[[#This Row],[VariableIndex]]&gt;1,C7548,IF(C7548+1=StepsPerSubsample,0,C7548+1))</f>
        <v>0</v>
      </c>
      <c r="D7549" s="1">
        <f t="shared" si="353"/>
        <v>2</v>
      </c>
      <c r="E7549" s="1" t="str">
        <f>INDEX(Protocol[Mark],MATCH(C7549,Protocol[Step],0))</f>
        <v>1ce</v>
      </c>
      <c r="F7549" s="151" t="str">
        <f>INDEX(Variables[Variable],MATCH(Systematic[[#This Row],[VariableIndex]],Variables[Index],0))</f>
        <v>O2 flux per volume</v>
      </c>
      <c r="G7549" s="134">
        <f>Systematic[[#This Row],[Sample]]*1000000+Systematic[[#This Row],[SubSample]]*10000+Systematic[[#This Row],[VariableIndex]]</f>
        <v>20020002</v>
      </c>
      <c r="H7549" s="134">
        <f>Systematic[[#This Row],[SampleVariableLabel]]+100*Systematic[[#This Row],[State]]</f>
        <v>20020002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20</v>
      </c>
      <c r="B7550" s="1">
        <f t="shared" si="355"/>
        <v>2</v>
      </c>
      <c r="C7550" s="1">
        <f>IF(Systematic[[#This Row],[VariableIndex]]&gt;1,C7549,IF(C7549+1=StepsPerSubsample,0,C7549+1))</f>
        <v>0</v>
      </c>
      <c r="D7550" s="1">
        <f t="shared" si="353"/>
        <v>3</v>
      </c>
      <c r="E7550" s="1" t="str">
        <f>INDEX(Protocol[Mark],MATCH(C7550,Protocol[Step],0))</f>
        <v>1ce</v>
      </c>
      <c r="F7550" s="151" t="str">
        <f>INDEX(Variables[Variable],MATCH(Systematic[[#This Row],[VariableIndex]],Variables[Index],0))</f>
        <v>Specific flux</v>
      </c>
      <c r="G7550" s="134">
        <f>Systematic[[#This Row],[Sample]]*1000000+Systematic[[#This Row],[SubSample]]*10000+Systematic[[#This Row],[VariableIndex]]</f>
        <v>20020003</v>
      </c>
      <c r="H7550" s="134">
        <f>Systematic[[#This Row],[SampleVariableLabel]]+100*Systematic[[#This Row],[State]]</f>
        <v>20020003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20</v>
      </c>
      <c r="B7551" s="1">
        <f t="shared" si="355"/>
        <v>2</v>
      </c>
      <c r="C7551" s="1">
        <f>IF(Systematic[[#This Row],[VariableIndex]]&gt;1,C7550,IF(C7550+1=StepsPerSubsample,0,C7550+1))</f>
        <v>0</v>
      </c>
      <c r="D7551" s="1">
        <f t="shared" si="353"/>
        <v>4</v>
      </c>
      <c r="E7551" s="1" t="str">
        <f>INDEX(Protocol[Mark],MATCH(C7551,Protocol[Step],0))</f>
        <v>1ce</v>
      </c>
      <c r="F7551" s="151" t="str">
        <f>INDEX(Variables[Variable],MATCH(Systematic[[#This Row],[VariableIndex]],Variables[Index],0))</f>
        <v>Flux control ratio</v>
      </c>
      <c r="G7551" s="134">
        <f>Systematic[[#This Row],[Sample]]*1000000+Systematic[[#This Row],[SubSample]]*10000+Systematic[[#This Row],[VariableIndex]]</f>
        <v>20020004</v>
      </c>
      <c r="H7551" s="134">
        <f>Systematic[[#This Row],[SampleVariableLabel]]+100*Systematic[[#This Row],[State]]</f>
        <v>20020004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20</v>
      </c>
      <c r="B7552" s="1">
        <f t="shared" si="355"/>
        <v>2</v>
      </c>
      <c r="C7552" s="1">
        <f>IF(Systematic[[#This Row],[VariableIndex]]&gt;1,C7551,IF(C7551+1=StepsPerSubsample,0,C7551+1))</f>
        <v>0</v>
      </c>
      <c r="D7552" s="1">
        <f t="shared" si="353"/>
        <v>5</v>
      </c>
      <c r="E7552" s="1" t="str">
        <f>INDEX(Protocol[Mark],MATCH(C7552,Protocol[Step],0))</f>
        <v>1ce</v>
      </c>
      <c r="F7552" s="151" t="str">
        <f>INDEX(Variables[Variable],MATCH(Systematic[[#This Row],[VariableIndex]],Variables[Index],0))</f>
        <v>Specific flux (mt)</v>
      </c>
      <c r="G7552" s="134">
        <f>Systematic[[#This Row],[Sample]]*1000000+Systematic[[#This Row],[SubSample]]*10000+Systematic[[#This Row],[VariableIndex]]</f>
        <v>20020005</v>
      </c>
      <c r="H7552" s="134">
        <f>Systematic[[#This Row],[SampleVariableLabel]]+100*Systematic[[#This Row],[State]]</f>
        <v>20020005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20</v>
      </c>
      <c r="B7553" s="1">
        <f t="shared" si="355"/>
        <v>2</v>
      </c>
      <c r="C7553" s="1">
        <f>IF(Systematic[[#This Row],[VariableIndex]]&gt;1,C7552,IF(C7552+1=StepsPerSubsample,0,C7552+1))</f>
        <v>0</v>
      </c>
      <c r="D7553" s="1">
        <f t="shared" si="353"/>
        <v>6</v>
      </c>
      <c r="E7553" s="1" t="str">
        <f>INDEX(Protocol[Mark],MATCH(C7553,Protocol[Step],0))</f>
        <v>1ce</v>
      </c>
      <c r="F7553" s="151" t="str">
        <f>INDEX(Variables[Variable],MATCH(Systematic[[#This Row],[VariableIndex]],Variables[Index],0))</f>
        <v>FCR (mt: ROX-corr.)</v>
      </c>
      <c r="G7553" s="134">
        <f>Systematic[[#This Row],[Sample]]*1000000+Systematic[[#This Row],[SubSample]]*10000+Systematic[[#This Row],[VariableIndex]]</f>
        <v>20020006</v>
      </c>
      <c r="H7553" s="134">
        <f>Systematic[[#This Row],[SampleVariableLabel]]+100*Systematic[[#This Row],[State]]</f>
        <v>20020006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20</v>
      </c>
      <c r="B7554" s="1">
        <f t="shared" si="355"/>
        <v>2</v>
      </c>
      <c r="C7554" s="1">
        <f>IF(Systematic[[#This Row],[VariableIndex]]&gt;1,C7553,IF(C7553+1=StepsPerSubsample,0,C7553+1))</f>
        <v>0</v>
      </c>
      <c r="D7554" s="1">
        <f t="shared" si="353"/>
        <v>7</v>
      </c>
      <c r="E7554" s="1" t="str">
        <f>INDEX(Protocol[Mark],MATCH(C7554,Protocol[Step],0))</f>
        <v>1ce</v>
      </c>
      <c r="F7554" s="151" t="str">
        <f>INDEX(Variables[Variable],MATCH(Systematic[[#This Row],[VariableIndex]],Variables[Index],0))</f>
        <v>FCR (mt: ROX-corr.)</v>
      </c>
      <c r="G7554" s="134">
        <f>Systematic[[#This Row],[Sample]]*1000000+Systematic[[#This Row],[SubSample]]*10000+Systematic[[#This Row],[VariableIndex]]</f>
        <v>20020007</v>
      </c>
      <c r="H7554" s="134">
        <f>Systematic[[#This Row],[SampleVariableLabel]]+100*Systematic[[#This Row],[State]]</f>
        <v>20020007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20</v>
      </c>
      <c r="B7555" s="1">
        <f t="shared" si="355"/>
        <v>2</v>
      </c>
      <c r="C7555" s="1">
        <f>IF(Systematic[[#This Row],[VariableIndex]]&gt;1,C7554,IF(C7554+1=StepsPerSubsample,0,C7554+1))</f>
        <v>1</v>
      </c>
      <c r="D7555" s="1">
        <f t="shared" ref="D7555:D7618" si="356">IF(D7554=nVariables,1,D7554+1)</f>
        <v>1</v>
      </c>
      <c r="E7555" s="1" t="str">
        <f>INDEX(Protocol[Mark],MATCH(C7555,Protocol[Step],0))</f>
        <v>2P10</v>
      </c>
      <c r="F7555" s="151" t="str">
        <f>INDEX(Variables[Variable],MATCH(Systematic[[#This Row],[VariableIndex]],Variables[Index],0))</f>
        <v>O2 concentration</v>
      </c>
      <c r="G7555" s="134">
        <f>Systematic[[#This Row],[Sample]]*1000000+Systematic[[#This Row],[SubSample]]*10000+Systematic[[#This Row],[VariableIndex]]</f>
        <v>20020001</v>
      </c>
      <c r="H7555" s="134">
        <f>Systematic[[#This Row],[SampleVariableLabel]]+100*Systematic[[#This Row],[State]]</f>
        <v>20020101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20</v>
      </c>
      <c r="B7556" s="1">
        <f t="shared" si="355"/>
        <v>2</v>
      </c>
      <c r="C7556" s="1">
        <f>IF(Systematic[[#This Row],[VariableIndex]]&gt;1,C7555,IF(C7555+1=StepsPerSubsample,0,C7555+1))</f>
        <v>1</v>
      </c>
      <c r="D7556" s="1">
        <f t="shared" si="356"/>
        <v>2</v>
      </c>
      <c r="E7556" s="1" t="str">
        <f>INDEX(Protocol[Mark],MATCH(C7556,Protocol[Step],0))</f>
        <v>2P10</v>
      </c>
      <c r="F7556" s="151" t="str">
        <f>INDEX(Variables[Variable],MATCH(Systematic[[#This Row],[VariableIndex]],Variables[Index],0))</f>
        <v>O2 flux per volume</v>
      </c>
      <c r="G7556" s="134">
        <f>Systematic[[#This Row],[Sample]]*1000000+Systematic[[#This Row],[SubSample]]*10000+Systematic[[#This Row],[VariableIndex]]</f>
        <v>20020002</v>
      </c>
      <c r="H7556" s="134">
        <f>Systematic[[#This Row],[SampleVariableLabel]]+100*Systematic[[#This Row],[State]]</f>
        <v>20020102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20</v>
      </c>
      <c r="B7557" s="1">
        <f t="shared" si="355"/>
        <v>2</v>
      </c>
      <c r="C7557" s="1">
        <f>IF(Systematic[[#This Row],[VariableIndex]]&gt;1,C7556,IF(C7556+1=StepsPerSubsample,0,C7556+1))</f>
        <v>1</v>
      </c>
      <c r="D7557" s="1">
        <f t="shared" si="356"/>
        <v>3</v>
      </c>
      <c r="E7557" s="1" t="str">
        <f>INDEX(Protocol[Mark],MATCH(C7557,Protocol[Step],0))</f>
        <v>2P10</v>
      </c>
      <c r="F7557" s="151" t="str">
        <f>INDEX(Variables[Variable],MATCH(Systematic[[#This Row],[VariableIndex]],Variables[Index],0))</f>
        <v>Specific flux</v>
      </c>
      <c r="G7557" s="134">
        <f>Systematic[[#This Row],[Sample]]*1000000+Systematic[[#This Row],[SubSample]]*10000+Systematic[[#This Row],[VariableIndex]]</f>
        <v>20020003</v>
      </c>
      <c r="H7557" s="134">
        <f>Systematic[[#This Row],[SampleVariableLabel]]+100*Systematic[[#This Row],[State]]</f>
        <v>20020103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20</v>
      </c>
      <c r="B7558" s="1">
        <f t="shared" si="355"/>
        <v>2</v>
      </c>
      <c r="C7558" s="1">
        <f>IF(Systematic[[#This Row],[VariableIndex]]&gt;1,C7557,IF(C7557+1=StepsPerSubsample,0,C7557+1))</f>
        <v>1</v>
      </c>
      <c r="D7558" s="1">
        <f t="shared" si="356"/>
        <v>4</v>
      </c>
      <c r="E7558" s="1" t="str">
        <f>INDEX(Protocol[Mark],MATCH(C7558,Protocol[Step],0))</f>
        <v>2P10</v>
      </c>
      <c r="F7558" s="151" t="str">
        <f>INDEX(Variables[Variable],MATCH(Systematic[[#This Row],[VariableIndex]],Variables[Index],0))</f>
        <v>Flux control ratio</v>
      </c>
      <c r="G7558" s="134">
        <f>Systematic[[#This Row],[Sample]]*1000000+Systematic[[#This Row],[SubSample]]*10000+Systematic[[#This Row],[VariableIndex]]</f>
        <v>20020004</v>
      </c>
      <c r="H7558" s="134">
        <f>Systematic[[#This Row],[SampleVariableLabel]]+100*Systematic[[#This Row],[State]]</f>
        <v>20020104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20</v>
      </c>
      <c r="B7559" s="1">
        <f t="shared" si="355"/>
        <v>2</v>
      </c>
      <c r="C7559" s="1">
        <f>IF(Systematic[[#This Row],[VariableIndex]]&gt;1,C7558,IF(C7558+1=StepsPerSubsample,0,C7558+1))</f>
        <v>1</v>
      </c>
      <c r="D7559" s="1">
        <f t="shared" si="356"/>
        <v>5</v>
      </c>
      <c r="E7559" s="1" t="str">
        <f>INDEX(Protocol[Mark],MATCH(C7559,Protocol[Step],0))</f>
        <v>2P10</v>
      </c>
      <c r="F7559" s="151" t="str">
        <f>INDEX(Variables[Variable],MATCH(Systematic[[#This Row],[VariableIndex]],Variables[Index],0))</f>
        <v>Specific flux (mt)</v>
      </c>
      <c r="G7559" s="134">
        <f>Systematic[[#This Row],[Sample]]*1000000+Systematic[[#This Row],[SubSample]]*10000+Systematic[[#This Row],[VariableIndex]]</f>
        <v>20020005</v>
      </c>
      <c r="H7559" s="134">
        <f>Systematic[[#This Row],[SampleVariableLabel]]+100*Systematic[[#This Row],[State]]</f>
        <v>20020105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20</v>
      </c>
      <c r="B7560" s="1">
        <f t="shared" si="355"/>
        <v>2</v>
      </c>
      <c r="C7560" s="1">
        <f>IF(Systematic[[#This Row],[VariableIndex]]&gt;1,C7559,IF(C7559+1=StepsPerSubsample,0,C7559+1))</f>
        <v>1</v>
      </c>
      <c r="D7560" s="1">
        <f t="shared" si="356"/>
        <v>6</v>
      </c>
      <c r="E7560" s="1" t="str">
        <f>INDEX(Protocol[Mark],MATCH(C7560,Protocol[Step],0))</f>
        <v>2P10</v>
      </c>
      <c r="F7560" s="151" t="str">
        <f>INDEX(Variables[Variable],MATCH(Systematic[[#This Row],[VariableIndex]],Variables[Index],0))</f>
        <v>FCR (mt: ROX-corr.)</v>
      </c>
      <c r="G7560" s="134">
        <f>Systematic[[#This Row],[Sample]]*1000000+Systematic[[#This Row],[SubSample]]*10000+Systematic[[#This Row],[VariableIndex]]</f>
        <v>20020006</v>
      </c>
      <c r="H7560" s="134">
        <f>Systematic[[#This Row],[SampleVariableLabel]]+100*Systematic[[#This Row],[State]]</f>
        <v>20020106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20</v>
      </c>
      <c r="B7561" s="1">
        <f t="shared" si="355"/>
        <v>2</v>
      </c>
      <c r="C7561" s="1">
        <f>IF(Systematic[[#This Row],[VariableIndex]]&gt;1,C7560,IF(C7560+1=StepsPerSubsample,0,C7560+1))</f>
        <v>1</v>
      </c>
      <c r="D7561" s="1">
        <f t="shared" si="356"/>
        <v>7</v>
      </c>
      <c r="E7561" s="1" t="str">
        <f>INDEX(Protocol[Mark],MATCH(C7561,Protocol[Step],0))</f>
        <v>2P10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20020007</v>
      </c>
      <c r="H7561" s="134">
        <f>Systematic[[#This Row],[SampleVariableLabel]]+100*Systematic[[#This Row],[State]]</f>
        <v>20020107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20</v>
      </c>
      <c r="B7562" s="1">
        <f t="shared" si="355"/>
        <v>2</v>
      </c>
      <c r="C7562" s="1">
        <f>IF(Systematic[[#This Row],[VariableIndex]]&gt;1,C7561,IF(C7561+1=StepsPerSubsample,0,C7561+1))</f>
        <v>2</v>
      </c>
      <c r="D7562" s="1">
        <f t="shared" si="356"/>
        <v>1</v>
      </c>
      <c r="E7562" s="1" t="str">
        <f>INDEX(Protocol[Mark],MATCH(C7562,Protocol[Step],0))</f>
        <v>3Omy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20020001</v>
      </c>
      <c r="H7562" s="134">
        <f>Systematic[[#This Row],[SampleVariableLabel]]+100*Systematic[[#This Row],[State]]</f>
        <v>20020201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20</v>
      </c>
      <c r="B7563" s="1">
        <f t="shared" si="355"/>
        <v>2</v>
      </c>
      <c r="C7563" s="1">
        <f>IF(Systematic[[#This Row],[VariableIndex]]&gt;1,C7562,IF(C7562+1=StepsPerSubsample,0,C7562+1))</f>
        <v>2</v>
      </c>
      <c r="D7563" s="1">
        <f t="shared" si="356"/>
        <v>2</v>
      </c>
      <c r="E7563" s="1" t="str">
        <f>INDEX(Protocol[Mark],MATCH(C7563,Protocol[Step],0))</f>
        <v>3Omy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20020002</v>
      </c>
      <c r="H7563" s="134">
        <f>Systematic[[#This Row],[SampleVariableLabel]]+100*Systematic[[#This Row],[State]]</f>
        <v>20020202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20</v>
      </c>
      <c r="B7564" s="1">
        <f t="shared" si="355"/>
        <v>2</v>
      </c>
      <c r="C7564" s="1">
        <f>IF(Systematic[[#This Row],[VariableIndex]]&gt;1,C7563,IF(C7563+1=StepsPerSubsample,0,C7563+1))</f>
        <v>2</v>
      </c>
      <c r="D7564" s="1">
        <f t="shared" si="356"/>
        <v>3</v>
      </c>
      <c r="E7564" s="1" t="str">
        <f>INDEX(Protocol[Mark],MATCH(C7564,Protocol[Step],0))</f>
        <v>3Omy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20020003</v>
      </c>
      <c r="H7564" s="134">
        <f>Systematic[[#This Row],[SampleVariableLabel]]+100*Systematic[[#This Row],[State]]</f>
        <v>20020203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20</v>
      </c>
      <c r="B7565" s="1">
        <f t="shared" si="355"/>
        <v>2</v>
      </c>
      <c r="C7565" s="1">
        <f>IF(Systematic[[#This Row],[VariableIndex]]&gt;1,C7564,IF(C7564+1=StepsPerSubsample,0,C7564+1))</f>
        <v>2</v>
      </c>
      <c r="D7565" s="1">
        <f t="shared" si="356"/>
        <v>4</v>
      </c>
      <c r="E7565" s="1" t="str">
        <f>INDEX(Protocol[Mark],MATCH(C7565,Protocol[Step],0))</f>
        <v>3Omy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20020004</v>
      </c>
      <c r="H7565" s="134">
        <f>Systematic[[#This Row],[SampleVariableLabel]]+100*Systematic[[#This Row],[State]]</f>
        <v>20020204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20</v>
      </c>
      <c r="B7566" s="1">
        <f t="shared" si="355"/>
        <v>2</v>
      </c>
      <c r="C7566" s="1">
        <f>IF(Systematic[[#This Row],[VariableIndex]]&gt;1,C7565,IF(C7565+1=StepsPerSubsample,0,C7565+1))</f>
        <v>2</v>
      </c>
      <c r="D7566" s="1">
        <f t="shared" si="356"/>
        <v>5</v>
      </c>
      <c r="E7566" s="1" t="str">
        <f>INDEX(Protocol[Mark],MATCH(C7566,Protocol[Step],0))</f>
        <v>3Omy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20020005</v>
      </c>
      <c r="H7566" s="134">
        <f>Systematic[[#This Row],[SampleVariableLabel]]+100*Systematic[[#This Row],[State]]</f>
        <v>20020205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20</v>
      </c>
      <c r="B7567" s="1">
        <f t="shared" si="355"/>
        <v>2</v>
      </c>
      <c r="C7567" s="1">
        <f>IF(Systematic[[#This Row],[VariableIndex]]&gt;1,C7566,IF(C7566+1=StepsPerSubsample,0,C7566+1))</f>
        <v>2</v>
      </c>
      <c r="D7567" s="1">
        <f t="shared" si="356"/>
        <v>6</v>
      </c>
      <c r="E7567" s="1" t="str">
        <f>INDEX(Protocol[Mark],MATCH(C7567,Protocol[Step],0))</f>
        <v>3Omy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20020006</v>
      </c>
      <c r="H7567" s="134">
        <f>Systematic[[#This Row],[SampleVariableLabel]]+100*Systematic[[#This Row],[State]]</f>
        <v>20020206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20</v>
      </c>
      <c r="B7568" s="1">
        <f t="shared" si="355"/>
        <v>2</v>
      </c>
      <c r="C7568" s="1">
        <f>IF(Systematic[[#This Row],[VariableIndex]]&gt;1,C7567,IF(C7567+1=StepsPerSubsample,0,C7567+1))</f>
        <v>2</v>
      </c>
      <c r="D7568" s="1">
        <f t="shared" si="356"/>
        <v>7</v>
      </c>
      <c r="E7568" s="1" t="str">
        <f>INDEX(Protocol[Mark],MATCH(C7568,Protocol[Step],0))</f>
        <v>3Omy</v>
      </c>
      <c r="F7568" s="151" t="str">
        <f>INDEX(Variables[Variable],MATCH(Systematic[[#This Row],[VariableIndex]],Variables[Index],0))</f>
        <v>FCR (mt: ROX-corr.)</v>
      </c>
      <c r="G7568" s="134">
        <f>Systematic[[#This Row],[Sample]]*1000000+Systematic[[#This Row],[SubSample]]*10000+Systematic[[#This Row],[VariableIndex]]</f>
        <v>20020007</v>
      </c>
      <c r="H7568" s="134">
        <f>Systematic[[#This Row],[SampleVariableLabel]]+100*Systematic[[#This Row],[State]]</f>
        <v>20020207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20</v>
      </c>
      <c r="B7569" s="1">
        <f t="shared" si="355"/>
        <v>2</v>
      </c>
      <c r="C7569" s="1">
        <f>IF(Systematic[[#This Row],[VariableIndex]]&gt;1,C7568,IF(C7568+1=StepsPerSubsample,0,C7568+1))</f>
        <v>3</v>
      </c>
      <c r="D7569" s="1">
        <f t="shared" si="356"/>
        <v>1</v>
      </c>
      <c r="E7569" s="1" t="str">
        <f>INDEX(Protocol[Mark],MATCH(C7569,Protocol[Step],0))</f>
        <v>4U</v>
      </c>
      <c r="F7569" s="151" t="str">
        <f>INDEX(Variables[Variable],MATCH(Systematic[[#This Row],[VariableIndex]],Variables[Index],0))</f>
        <v>O2 concentration</v>
      </c>
      <c r="G7569" s="134">
        <f>Systematic[[#This Row],[Sample]]*1000000+Systematic[[#This Row],[SubSample]]*10000+Systematic[[#This Row],[VariableIndex]]</f>
        <v>20020001</v>
      </c>
      <c r="H7569" s="134">
        <f>Systematic[[#This Row],[SampleVariableLabel]]+100*Systematic[[#This Row],[State]]</f>
        <v>20020301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20</v>
      </c>
      <c r="B7570" s="1">
        <f t="shared" si="355"/>
        <v>2</v>
      </c>
      <c r="C7570" s="1">
        <f>IF(Systematic[[#This Row],[VariableIndex]]&gt;1,C7569,IF(C7569+1=StepsPerSubsample,0,C7569+1))</f>
        <v>3</v>
      </c>
      <c r="D7570" s="1">
        <f t="shared" si="356"/>
        <v>2</v>
      </c>
      <c r="E7570" s="1" t="str">
        <f>INDEX(Protocol[Mark],MATCH(C7570,Protocol[Step],0))</f>
        <v>4U</v>
      </c>
      <c r="F7570" s="151" t="str">
        <f>INDEX(Variables[Variable],MATCH(Systematic[[#This Row],[VariableIndex]],Variables[Index],0))</f>
        <v>O2 flux per volume</v>
      </c>
      <c r="G7570" s="134">
        <f>Systematic[[#This Row],[Sample]]*1000000+Systematic[[#This Row],[SubSample]]*10000+Systematic[[#This Row],[VariableIndex]]</f>
        <v>20020002</v>
      </c>
      <c r="H7570" s="134">
        <f>Systematic[[#This Row],[SampleVariableLabel]]+100*Systematic[[#This Row],[State]]</f>
        <v>20020302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20</v>
      </c>
      <c r="B7571" s="1">
        <f t="shared" si="355"/>
        <v>2</v>
      </c>
      <c r="C7571" s="1">
        <f>IF(Systematic[[#This Row],[VariableIndex]]&gt;1,C7570,IF(C7570+1=StepsPerSubsample,0,C7570+1))</f>
        <v>3</v>
      </c>
      <c r="D7571" s="1">
        <f t="shared" si="356"/>
        <v>3</v>
      </c>
      <c r="E7571" s="1" t="str">
        <f>INDEX(Protocol[Mark],MATCH(C7571,Protocol[Step],0))</f>
        <v>4U</v>
      </c>
      <c r="F7571" s="151" t="str">
        <f>INDEX(Variables[Variable],MATCH(Systematic[[#This Row],[VariableIndex]],Variables[Index],0))</f>
        <v>Specific flux</v>
      </c>
      <c r="G7571" s="134">
        <f>Systematic[[#This Row],[Sample]]*1000000+Systematic[[#This Row],[SubSample]]*10000+Systematic[[#This Row],[VariableIndex]]</f>
        <v>20020003</v>
      </c>
      <c r="H7571" s="134">
        <f>Systematic[[#This Row],[SampleVariableLabel]]+100*Systematic[[#This Row],[State]]</f>
        <v>20020303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20</v>
      </c>
      <c r="B7572" s="1">
        <f t="shared" si="355"/>
        <v>2</v>
      </c>
      <c r="C7572" s="1">
        <f>IF(Systematic[[#This Row],[VariableIndex]]&gt;1,C7571,IF(C7571+1=StepsPerSubsample,0,C7571+1))</f>
        <v>3</v>
      </c>
      <c r="D7572" s="1">
        <f t="shared" si="356"/>
        <v>4</v>
      </c>
      <c r="E7572" s="1" t="str">
        <f>INDEX(Protocol[Mark],MATCH(C7572,Protocol[Step],0))</f>
        <v>4U</v>
      </c>
      <c r="F7572" s="151" t="str">
        <f>INDEX(Variables[Variable],MATCH(Systematic[[#This Row],[VariableIndex]],Variables[Index],0))</f>
        <v>Flux control ratio</v>
      </c>
      <c r="G7572" s="134">
        <f>Systematic[[#This Row],[Sample]]*1000000+Systematic[[#This Row],[SubSample]]*10000+Systematic[[#This Row],[VariableIndex]]</f>
        <v>20020004</v>
      </c>
      <c r="H7572" s="134">
        <f>Systematic[[#This Row],[SampleVariableLabel]]+100*Systematic[[#This Row],[State]]</f>
        <v>20020304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20</v>
      </c>
      <c r="B7573" s="1">
        <f t="shared" si="355"/>
        <v>2</v>
      </c>
      <c r="C7573" s="1">
        <f>IF(Systematic[[#This Row],[VariableIndex]]&gt;1,C7572,IF(C7572+1=StepsPerSubsample,0,C7572+1))</f>
        <v>3</v>
      </c>
      <c r="D7573" s="1">
        <f t="shared" si="356"/>
        <v>5</v>
      </c>
      <c r="E7573" s="1" t="str">
        <f>INDEX(Protocol[Mark],MATCH(C7573,Protocol[Step],0))</f>
        <v>4U</v>
      </c>
      <c r="F7573" s="151" t="str">
        <f>INDEX(Variables[Variable],MATCH(Systematic[[#This Row],[VariableIndex]],Variables[Index],0))</f>
        <v>Specific flux (mt)</v>
      </c>
      <c r="G7573" s="134">
        <f>Systematic[[#This Row],[Sample]]*1000000+Systematic[[#This Row],[SubSample]]*10000+Systematic[[#This Row],[VariableIndex]]</f>
        <v>20020005</v>
      </c>
      <c r="H7573" s="134">
        <f>Systematic[[#This Row],[SampleVariableLabel]]+100*Systematic[[#This Row],[State]]</f>
        <v>20020305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20</v>
      </c>
      <c r="B7574" s="1">
        <f t="shared" si="355"/>
        <v>2</v>
      </c>
      <c r="C7574" s="1">
        <f>IF(Systematic[[#This Row],[VariableIndex]]&gt;1,C7573,IF(C7573+1=StepsPerSubsample,0,C7573+1))</f>
        <v>3</v>
      </c>
      <c r="D7574" s="1">
        <f t="shared" si="356"/>
        <v>6</v>
      </c>
      <c r="E7574" s="1" t="str">
        <f>INDEX(Protocol[Mark],MATCH(C7574,Protocol[Step],0))</f>
        <v>4U</v>
      </c>
      <c r="F7574" s="151" t="str">
        <f>INDEX(Variables[Variable],MATCH(Systematic[[#This Row],[VariableIndex]],Variables[Index],0))</f>
        <v>FCR (mt: ROX-corr.)</v>
      </c>
      <c r="G7574" s="134">
        <f>Systematic[[#This Row],[Sample]]*1000000+Systematic[[#This Row],[SubSample]]*10000+Systematic[[#This Row],[VariableIndex]]</f>
        <v>20020006</v>
      </c>
      <c r="H7574" s="134">
        <f>Systematic[[#This Row],[SampleVariableLabel]]+100*Systematic[[#This Row],[State]]</f>
        <v>20020306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20</v>
      </c>
      <c r="B7575" s="1">
        <f t="shared" si="355"/>
        <v>2</v>
      </c>
      <c r="C7575" s="1">
        <f>IF(Systematic[[#This Row],[VariableIndex]]&gt;1,C7574,IF(C7574+1=StepsPerSubsample,0,C7574+1))</f>
        <v>3</v>
      </c>
      <c r="D7575" s="1">
        <f t="shared" si="356"/>
        <v>7</v>
      </c>
      <c r="E7575" s="1" t="str">
        <f>INDEX(Protocol[Mark],MATCH(C7575,Protocol[Step],0))</f>
        <v>4U</v>
      </c>
      <c r="F7575" s="151" t="str">
        <f>INDEX(Variables[Variable],MATCH(Systematic[[#This Row],[VariableIndex]],Variables[Index],0))</f>
        <v>FCR (mt: ROX-corr.)</v>
      </c>
      <c r="G7575" s="134">
        <f>Systematic[[#This Row],[Sample]]*1000000+Systematic[[#This Row],[SubSample]]*10000+Systematic[[#This Row],[VariableIndex]]</f>
        <v>20020007</v>
      </c>
      <c r="H7575" s="134">
        <f>Systematic[[#This Row],[SampleVariableLabel]]+100*Systematic[[#This Row],[State]]</f>
        <v>20020307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20</v>
      </c>
      <c r="B7576" s="1">
        <f t="shared" si="355"/>
        <v>2</v>
      </c>
      <c r="C7576" s="1">
        <f>IF(Systematic[[#This Row],[VariableIndex]]&gt;1,C7575,IF(C7575+1=StepsPerSubsample,0,C7575+1))</f>
        <v>4</v>
      </c>
      <c r="D7576" s="1">
        <f t="shared" si="356"/>
        <v>1</v>
      </c>
      <c r="E7576" s="1" t="str">
        <f>INDEX(Protocol[Mark],MATCH(C7576,Protocol[Step],0))</f>
        <v>5Glc</v>
      </c>
      <c r="F7576" s="151" t="str">
        <f>INDEX(Variables[Variable],MATCH(Systematic[[#This Row],[VariableIndex]],Variables[Index],0))</f>
        <v>O2 concentration</v>
      </c>
      <c r="G7576" s="134">
        <f>Systematic[[#This Row],[Sample]]*1000000+Systematic[[#This Row],[SubSample]]*10000+Systematic[[#This Row],[VariableIndex]]</f>
        <v>20020001</v>
      </c>
      <c r="H7576" s="134">
        <f>Systematic[[#This Row],[SampleVariableLabel]]+100*Systematic[[#This Row],[State]]</f>
        <v>20020401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20</v>
      </c>
      <c r="B7577" s="1">
        <f t="shared" si="355"/>
        <v>2</v>
      </c>
      <c r="C7577" s="1">
        <f>IF(Systematic[[#This Row],[VariableIndex]]&gt;1,C7576,IF(C7576+1=StepsPerSubsample,0,C7576+1))</f>
        <v>4</v>
      </c>
      <c r="D7577" s="1">
        <f t="shared" si="356"/>
        <v>2</v>
      </c>
      <c r="E7577" s="1" t="str">
        <f>INDEX(Protocol[Mark],MATCH(C7577,Protocol[Step],0))</f>
        <v>5Glc</v>
      </c>
      <c r="F7577" s="151" t="str">
        <f>INDEX(Variables[Variable],MATCH(Systematic[[#This Row],[VariableIndex]],Variables[Index],0))</f>
        <v>O2 flux per volume</v>
      </c>
      <c r="G7577" s="134">
        <f>Systematic[[#This Row],[Sample]]*1000000+Systematic[[#This Row],[SubSample]]*10000+Systematic[[#This Row],[VariableIndex]]</f>
        <v>20020002</v>
      </c>
      <c r="H7577" s="134">
        <f>Systematic[[#This Row],[SampleVariableLabel]]+100*Systematic[[#This Row],[State]]</f>
        <v>20020402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20</v>
      </c>
      <c r="B7578" s="1">
        <f t="shared" si="355"/>
        <v>2</v>
      </c>
      <c r="C7578" s="1">
        <f>IF(Systematic[[#This Row],[VariableIndex]]&gt;1,C7577,IF(C7577+1=StepsPerSubsample,0,C7577+1))</f>
        <v>4</v>
      </c>
      <c r="D7578" s="1">
        <f t="shared" si="356"/>
        <v>3</v>
      </c>
      <c r="E7578" s="1" t="str">
        <f>INDEX(Protocol[Mark],MATCH(C7578,Protocol[Step],0))</f>
        <v>5Glc</v>
      </c>
      <c r="F7578" s="151" t="str">
        <f>INDEX(Variables[Variable],MATCH(Systematic[[#This Row],[VariableIndex]],Variables[Index],0))</f>
        <v>Specific flux</v>
      </c>
      <c r="G7578" s="134">
        <f>Systematic[[#This Row],[Sample]]*1000000+Systematic[[#This Row],[SubSample]]*10000+Systematic[[#This Row],[VariableIndex]]</f>
        <v>20020003</v>
      </c>
      <c r="H7578" s="134">
        <f>Systematic[[#This Row],[SampleVariableLabel]]+100*Systematic[[#This Row],[State]]</f>
        <v>20020403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20</v>
      </c>
      <c r="B7579" s="1">
        <f t="shared" si="355"/>
        <v>2</v>
      </c>
      <c r="C7579" s="1">
        <f>IF(Systematic[[#This Row],[VariableIndex]]&gt;1,C7578,IF(C7578+1=StepsPerSubsample,0,C7578+1))</f>
        <v>4</v>
      </c>
      <c r="D7579" s="1">
        <f t="shared" si="356"/>
        <v>4</v>
      </c>
      <c r="E7579" s="1" t="str">
        <f>INDEX(Protocol[Mark],MATCH(C7579,Protocol[Step],0))</f>
        <v>5Glc</v>
      </c>
      <c r="F7579" s="151" t="str">
        <f>INDEX(Variables[Variable],MATCH(Systematic[[#This Row],[VariableIndex]],Variables[Index],0))</f>
        <v>Flux control ratio</v>
      </c>
      <c r="G7579" s="134">
        <f>Systematic[[#This Row],[Sample]]*1000000+Systematic[[#This Row],[SubSample]]*10000+Systematic[[#This Row],[VariableIndex]]</f>
        <v>20020004</v>
      </c>
      <c r="H7579" s="134">
        <f>Systematic[[#This Row],[SampleVariableLabel]]+100*Systematic[[#This Row],[State]]</f>
        <v>20020404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20</v>
      </c>
      <c r="B7580" s="1">
        <f t="shared" si="355"/>
        <v>2</v>
      </c>
      <c r="C7580" s="1">
        <f>IF(Systematic[[#This Row],[VariableIndex]]&gt;1,C7579,IF(C7579+1=StepsPerSubsample,0,C7579+1))</f>
        <v>4</v>
      </c>
      <c r="D7580" s="1">
        <f t="shared" si="356"/>
        <v>5</v>
      </c>
      <c r="E7580" s="1" t="str">
        <f>INDEX(Protocol[Mark],MATCH(C7580,Protocol[Step],0))</f>
        <v>5Glc</v>
      </c>
      <c r="F7580" s="151" t="str">
        <f>INDEX(Variables[Variable],MATCH(Systematic[[#This Row],[VariableIndex]],Variables[Index],0))</f>
        <v>Specific flux (mt)</v>
      </c>
      <c r="G7580" s="134">
        <f>Systematic[[#This Row],[Sample]]*1000000+Systematic[[#This Row],[SubSample]]*10000+Systematic[[#This Row],[VariableIndex]]</f>
        <v>20020005</v>
      </c>
      <c r="H7580" s="134">
        <f>Systematic[[#This Row],[SampleVariableLabel]]+100*Systematic[[#This Row],[State]]</f>
        <v>20020405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20</v>
      </c>
      <c r="B7581" s="1">
        <f t="shared" si="355"/>
        <v>2</v>
      </c>
      <c r="C7581" s="1">
        <f>IF(Systematic[[#This Row],[VariableIndex]]&gt;1,C7580,IF(C7580+1=StepsPerSubsample,0,C7580+1))</f>
        <v>4</v>
      </c>
      <c r="D7581" s="1">
        <f t="shared" si="356"/>
        <v>6</v>
      </c>
      <c r="E7581" s="1" t="str">
        <f>INDEX(Protocol[Mark],MATCH(C7581,Protocol[Step],0))</f>
        <v>5Glc</v>
      </c>
      <c r="F7581" s="151" t="str">
        <f>INDEX(Variables[Variable],MATCH(Systematic[[#This Row],[VariableIndex]],Variables[Index],0))</f>
        <v>FCR (mt: ROX-corr.)</v>
      </c>
      <c r="G7581" s="134">
        <f>Systematic[[#This Row],[Sample]]*1000000+Systematic[[#This Row],[SubSample]]*10000+Systematic[[#This Row],[VariableIndex]]</f>
        <v>20020006</v>
      </c>
      <c r="H7581" s="134">
        <f>Systematic[[#This Row],[SampleVariableLabel]]+100*Systematic[[#This Row],[State]]</f>
        <v>20020406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20</v>
      </c>
      <c r="B7582" s="1">
        <f t="shared" si="355"/>
        <v>2</v>
      </c>
      <c r="C7582" s="1">
        <f>IF(Systematic[[#This Row],[VariableIndex]]&gt;1,C7581,IF(C7581+1=StepsPerSubsample,0,C7581+1))</f>
        <v>4</v>
      </c>
      <c r="D7582" s="1">
        <f t="shared" si="356"/>
        <v>7</v>
      </c>
      <c r="E7582" s="1" t="str">
        <f>INDEX(Protocol[Mark],MATCH(C7582,Protocol[Step],0))</f>
        <v>5Glc</v>
      </c>
      <c r="F7582" s="151" t="str">
        <f>INDEX(Variables[Variable],MATCH(Systematic[[#This Row],[VariableIndex]],Variables[Index],0))</f>
        <v>FCR (mt: ROX-corr.)</v>
      </c>
      <c r="G7582" s="134">
        <f>Systematic[[#This Row],[Sample]]*1000000+Systematic[[#This Row],[SubSample]]*10000+Systematic[[#This Row],[VariableIndex]]</f>
        <v>20020007</v>
      </c>
      <c r="H7582" s="134">
        <f>Systematic[[#This Row],[SampleVariableLabel]]+100*Systematic[[#This Row],[State]]</f>
        <v>20020407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20</v>
      </c>
      <c r="B7583" s="1">
        <f t="shared" si="355"/>
        <v>2</v>
      </c>
      <c r="C7583" s="1">
        <f>IF(Systematic[[#This Row],[VariableIndex]]&gt;1,C7582,IF(C7582+1=StepsPerSubsample,0,C7582+1))</f>
        <v>5</v>
      </c>
      <c r="D7583" s="1">
        <f t="shared" si="356"/>
        <v>1</v>
      </c>
      <c r="E7583" s="1" t="str">
        <f>INDEX(Protocol[Mark],MATCH(C7583,Protocol[Step],0))</f>
        <v>6M2</v>
      </c>
      <c r="F7583" s="151" t="str">
        <f>INDEX(Variables[Variable],MATCH(Systematic[[#This Row],[VariableIndex]],Variables[Index],0))</f>
        <v>O2 concentration</v>
      </c>
      <c r="G7583" s="134">
        <f>Systematic[[#This Row],[Sample]]*1000000+Systematic[[#This Row],[SubSample]]*10000+Systematic[[#This Row],[VariableIndex]]</f>
        <v>20020001</v>
      </c>
      <c r="H7583" s="134">
        <f>Systematic[[#This Row],[SampleVariableLabel]]+100*Systematic[[#This Row],[State]]</f>
        <v>20020501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20</v>
      </c>
      <c r="B7584" s="1">
        <f t="shared" si="355"/>
        <v>2</v>
      </c>
      <c r="C7584" s="1">
        <f>IF(Systematic[[#This Row],[VariableIndex]]&gt;1,C7583,IF(C7583+1=StepsPerSubsample,0,C7583+1))</f>
        <v>5</v>
      </c>
      <c r="D7584" s="1">
        <f t="shared" si="356"/>
        <v>2</v>
      </c>
      <c r="E7584" s="1" t="str">
        <f>INDEX(Protocol[Mark],MATCH(C7584,Protocol[Step],0))</f>
        <v>6M2</v>
      </c>
      <c r="F7584" s="151" t="str">
        <f>INDEX(Variables[Variable],MATCH(Systematic[[#This Row],[VariableIndex]],Variables[Index],0))</f>
        <v>O2 flux per volume</v>
      </c>
      <c r="G7584" s="134">
        <f>Systematic[[#This Row],[Sample]]*1000000+Systematic[[#This Row],[SubSample]]*10000+Systematic[[#This Row],[VariableIndex]]</f>
        <v>20020002</v>
      </c>
      <c r="H7584" s="134">
        <f>Systematic[[#This Row],[SampleVariableLabel]]+100*Systematic[[#This Row],[State]]</f>
        <v>20020502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20</v>
      </c>
      <c r="B7585" s="1">
        <f t="shared" si="355"/>
        <v>2</v>
      </c>
      <c r="C7585" s="1">
        <f>IF(Systematic[[#This Row],[VariableIndex]]&gt;1,C7584,IF(C7584+1=StepsPerSubsample,0,C7584+1))</f>
        <v>5</v>
      </c>
      <c r="D7585" s="1">
        <f t="shared" si="356"/>
        <v>3</v>
      </c>
      <c r="E7585" s="1" t="str">
        <f>INDEX(Protocol[Mark],MATCH(C7585,Protocol[Step],0))</f>
        <v>6M2</v>
      </c>
      <c r="F7585" s="151" t="str">
        <f>INDEX(Variables[Variable],MATCH(Systematic[[#This Row],[VariableIndex]],Variables[Index],0))</f>
        <v>Specific flux</v>
      </c>
      <c r="G7585" s="134">
        <f>Systematic[[#This Row],[Sample]]*1000000+Systematic[[#This Row],[SubSample]]*10000+Systematic[[#This Row],[VariableIndex]]</f>
        <v>20020003</v>
      </c>
      <c r="H7585" s="134">
        <f>Systematic[[#This Row],[SampleVariableLabel]]+100*Systematic[[#This Row],[State]]</f>
        <v>20020503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20</v>
      </c>
      <c r="B7586" s="1">
        <f t="shared" si="355"/>
        <v>2</v>
      </c>
      <c r="C7586" s="1">
        <f>IF(Systematic[[#This Row],[VariableIndex]]&gt;1,C7585,IF(C7585+1=StepsPerSubsample,0,C7585+1))</f>
        <v>5</v>
      </c>
      <c r="D7586" s="1">
        <f t="shared" si="356"/>
        <v>4</v>
      </c>
      <c r="E7586" s="1" t="str">
        <f>INDEX(Protocol[Mark],MATCH(C7586,Protocol[Step],0))</f>
        <v>6M2</v>
      </c>
      <c r="F7586" s="151" t="str">
        <f>INDEX(Variables[Variable],MATCH(Systematic[[#This Row],[VariableIndex]],Variables[Index],0))</f>
        <v>Flux control ratio</v>
      </c>
      <c r="G7586" s="134">
        <f>Systematic[[#This Row],[Sample]]*1000000+Systematic[[#This Row],[SubSample]]*10000+Systematic[[#This Row],[VariableIndex]]</f>
        <v>20020004</v>
      </c>
      <c r="H7586" s="134">
        <f>Systematic[[#This Row],[SampleVariableLabel]]+100*Systematic[[#This Row],[State]]</f>
        <v>20020504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20</v>
      </c>
      <c r="B7587" s="1">
        <f t="shared" si="355"/>
        <v>2</v>
      </c>
      <c r="C7587" s="1">
        <f>IF(Systematic[[#This Row],[VariableIndex]]&gt;1,C7586,IF(C7586+1=StepsPerSubsample,0,C7586+1))</f>
        <v>5</v>
      </c>
      <c r="D7587" s="1">
        <f t="shared" si="356"/>
        <v>5</v>
      </c>
      <c r="E7587" s="1" t="str">
        <f>INDEX(Protocol[Mark],MATCH(C7587,Protocol[Step],0))</f>
        <v>6M2</v>
      </c>
      <c r="F7587" s="151" t="str">
        <f>INDEX(Variables[Variable],MATCH(Systematic[[#This Row],[VariableIndex]],Variables[Index],0))</f>
        <v>Specific flux (mt)</v>
      </c>
      <c r="G7587" s="134">
        <f>Systematic[[#This Row],[Sample]]*1000000+Systematic[[#This Row],[SubSample]]*10000+Systematic[[#This Row],[VariableIndex]]</f>
        <v>20020005</v>
      </c>
      <c r="H7587" s="134">
        <f>Systematic[[#This Row],[SampleVariableLabel]]+100*Systematic[[#This Row],[State]]</f>
        <v>20020505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20</v>
      </c>
      <c r="B7588" s="1">
        <f t="shared" si="355"/>
        <v>2</v>
      </c>
      <c r="C7588" s="1">
        <f>IF(Systematic[[#This Row],[VariableIndex]]&gt;1,C7587,IF(C7587+1=StepsPerSubsample,0,C7587+1))</f>
        <v>5</v>
      </c>
      <c r="D7588" s="1">
        <f t="shared" si="356"/>
        <v>6</v>
      </c>
      <c r="E7588" s="1" t="str">
        <f>INDEX(Protocol[Mark],MATCH(C7588,Protocol[Step],0))</f>
        <v>6M2</v>
      </c>
      <c r="F7588" s="151" t="str">
        <f>INDEX(Variables[Variable],MATCH(Systematic[[#This Row],[VariableIndex]],Variables[Index],0))</f>
        <v>FCR (mt: ROX-corr.)</v>
      </c>
      <c r="G7588" s="134">
        <f>Systematic[[#This Row],[Sample]]*1000000+Systematic[[#This Row],[SubSample]]*10000+Systematic[[#This Row],[VariableIndex]]</f>
        <v>20020006</v>
      </c>
      <c r="H7588" s="134">
        <f>Systematic[[#This Row],[SampleVariableLabel]]+100*Systematic[[#This Row],[State]]</f>
        <v>20020506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20</v>
      </c>
      <c r="B7589" s="1">
        <f t="shared" si="355"/>
        <v>2</v>
      </c>
      <c r="C7589" s="1">
        <f>IF(Systematic[[#This Row],[VariableIndex]]&gt;1,C7588,IF(C7588+1=StepsPerSubsample,0,C7588+1))</f>
        <v>5</v>
      </c>
      <c r="D7589" s="1">
        <f t="shared" si="356"/>
        <v>7</v>
      </c>
      <c r="E7589" s="1" t="str">
        <f>INDEX(Protocol[Mark],MATCH(C7589,Protocol[Step],0))</f>
        <v>6M2</v>
      </c>
      <c r="F7589" s="151" t="str">
        <f>INDEX(Variables[Variable],MATCH(Systematic[[#This Row],[VariableIndex]],Variables[Index],0))</f>
        <v>FCR (mt: ROX-corr.)</v>
      </c>
      <c r="G7589" s="134">
        <f>Systematic[[#This Row],[Sample]]*1000000+Systematic[[#This Row],[SubSample]]*10000+Systematic[[#This Row],[VariableIndex]]</f>
        <v>20020007</v>
      </c>
      <c r="H7589" s="134">
        <f>Systematic[[#This Row],[SampleVariableLabel]]+100*Systematic[[#This Row],[State]]</f>
        <v>20020507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20</v>
      </c>
      <c r="B7590" s="1">
        <f t="shared" si="355"/>
        <v>2</v>
      </c>
      <c r="C7590" s="1">
        <f>IF(Systematic[[#This Row],[VariableIndex]]&gt;1,C7589,IF(C7589+1=StepsPerSubsample,0,C7589+1))</f>
        <v>6</v>
      </c>
      <c r="D7590" s="1">
        <f t="shared" si="356"/>
        <v>1</v>
      </c>
      <c r="E7590" s="1" t="str">
        <f>INDEX(Protocol[Mark],MATCH(C7590,Protocol[Step],0))</f>
        <v>7Rot</v>
      </c>
      <c r="F7590" s="151" t="str">
        <f>INDEX(Variables[Variable],MATCH(Systematic[[#This Row],[VariableIndex]],Variables[Index],0))</f>
        <v>O2 concentration</v>
      </c>
      <c r="G7590" s="134">
        <f>Systematic[[#This Row],[Sample]]*1000000+Systematic[[#This Row],[SubSample]]*10000+Systematic[[#This Row],[VariableIndex]]</f>
        <v>20020001</v>
      </c>
      <c r="H7590" s="134">
        <f>Systematic[[#This Row],[SampleVariableLabel]]+100*Systematic[[#This Row],[State]]</f>
        <v>20020601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20</v>
      </c>
      <c r="B7591" s="1">
        <f t="shared" si="355"/>
        <v>2</v>
      </c>
      <c r="C7591" s="1">
        <f>IF(Systematic[[#This Row],[VariableIndex]]&gt;1,C7590,IF(C7590+1=StepsPerSubsample,0,C7590+1))</f>
        <v>6</v>
      </c>
      <c r="D7591" s="1">
        <f t="shared" si="356"/>
        <v>2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O2 flux per volume</v>
      </c>
      <c r="G7591" s="134">
        <f>Systematic[[#This Row],[Sample]]*1000000+Systematic[[#This Row],[SubSample]]*10000+Systematic[[#This Row],[VariableIndex]]</f>
        <v>20020002</v>
      </c>
      <c r="H7591" s="134">
        <f>Systematic[[#This Row],[SampleVariableLabel]]+100*Systematic[[#This Row],[State]]</f>
        <v>20020602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20</v>
      </c>
      <c r="B7592" s="1">
        <f t="shared" si="355"/>
        <v>2</v>
      </c>
      <c r="C7592" s="1">
        <f>IF(Systematic[[#This Row],[VariableIndex]]&gt;1,C7591,IF(C7591+1=StepsPerSubsample,0,C7591+1))</f>
        <v>6</v>
      </c>
      <c r="D7592" s="1">
        <f t="shared" si="356"/>
        <v>3</v>
      </c>
      <c r="E7592" s="1" t="str">
        <f>INDEX(Protocol[Mark],MATCH(C7592,Protocol[Step],0))</f>
        <v>7Rot</v>
      </c>
      <c r="F7592" s="151" t="str">
        <f>INDEX(Variables[Variable],MATCH(Systematic[[#This Row],[VariableIndex]],Variables[Index],0))</f>
        <v>Specific flux</v>
      </c>
      <c r="G7592" s="134">
        <f>Systematic[[#This Row],[Sample]]*1000000+Systematic[[#This Row],[SubSample]]*10000+Systematic[[#This Row],[VariableIndex]]</f>
        <v>20020003</v>
      </c>
      <c r="H7592" s="134">
        <f>Systematic[[#This Row],[SampleVariableLabel]]+100*Systematic[[#This Row],[State]]</f>
        <v>20020603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20</v>
      </c>
      <c r="B7593" s="1">
        <f t="shared" ref="B7593:B7656" si="358">IF(OR(C7593&gt;0,D7593&gt;1),B7592,IF(B7592=SubsamplesPerSample,1,B7592+1))</f>
        <v>2</v>
      </c>
      <c r="C7593" s="1">
        <f>IF(Systematic[[#This Row],[VariableIndex]]&gt;1,C7592,IF(C7592+1=StepsPerSubsample,0,C7592+1))</f>
        <v>6</v>
      </c>
      <c r="D7593" s="1">
        <f t="shared" si="356"/>
        <v>4</v>
      </c>
      <c r="E7593" s="1" t="str">
        <f>INDEX(Protocol[Mark],MATCH(C7593,Protocol[Step],0))</f>
        <v>7Rot</v>
      </c>
      <c r="F7593" s="151" t="str">
        <f>INDEX(Variables[Variable],MATCH(Systematic[[#This Row],[VariableIndex]],Variables[Index],0))</f>
        <v>Flux control ratio</v>
      </c>
      <c r="G7593" s="134">
        <f>Systematic[[#This Row],[Sample]]*1000000+Systematic[[#This Row],[SubSample]]*10000+Systematic[[#This Row],[VariableIndex]]</f>
        <v>20020004</v>
      </c>
      <c r="H7593" s="134">
        <f>Systematic[[#This Row],[SampleVariableLabel]]+100*Systematic[[#This Row],[State]]</f>
        <v>20020604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20</v>
      </c>
      <c r="B7594" s="1">
        <f t="shared" si="358"/>
        <v>2</v>
      </c>
      <c r="C7594" s="1">
        <f>IF(Systematic[[#This Row],[VariableIndex]]&gt;1,C7593,IF(C7593+1=StepsPerSubsample,0,C7593+1))</f>
        <v>6</v>
      </c>
      <c r="D7594" s="1">
        <f t="shared" si="356"/>
        <v>5</v>
      </c>
      <c r="E7594" s="1" t="str">
        <f>INDEX(Protocol[Mark],MATCH(C7594,Protocol[Step],0))</f>
        <v>7Rot</v>
      </c>
      <c r="F7594" s="151" t="str">
        <f>INDEX(Variables[Variable],MATCH(Systematic[[#This Row],[VariableIndex]],Variables[Index],0))</f>
        <v>Specific flux (mt)</v>
      </c>
      <c r="G7594" s="134">
        <f>Systematic[[#This Row],[Sample]]*1000000+Systematic[[#This Row],[SubSample]]*10000+Systematic[[#This Row],[VariableIndex]]</f>
        <v>20020005</v>
      </c>
      <c r="H7594" s="134">
        <f>Systematic[[#This Row],[SampleVariableLabel]]+100*Systematic[[#This Row],[State]]</f>
        <v>20020605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20</v>
      </c>
      <c r="B7595" s="1">
        <f t="shared" si="358"/>
        <v>2</v>
      </c>
      <c r="C7595" s="1">
        <f>IF(Systematic[[#This Row],[VariableIndex]]&gt;1,C7594,IF(C7594+1=StepsPerSubsample,0,C7594+1))</f>
        <v>6</v>
      </c>
      <c r="D7595" s="1">
        <f t="shared" si="356"/>
        <v>6</v>
      </c>
      <c r="E7595" s="1" t="str">
        <f>INDEX(Protocol[Mark],MATCH(C7595,Protocol[Step],0))</f>
        <v>7Rot</v>
      </c>
      <c r="F7595" s="151" t="str">
        <f>INDEX(Variables[Variable],MATCH(Systematic[[#This Row],[VariableIndex]],Variables[Index],0))</f>
        <v>FCR (mt: ROX-corr.)</v>
      </c>
      <c r="G7595" s="134">
        <f>Systematic[[#This Row],[Sample]]*1000000+Systematic[[#This Row],[SubSample]]*10000+Systematic[[#This Row],[VariableIndex]]</f>
        <v>20020006</v>
      </c>
      <c r="H7595" s="134">
        <f>Systematic[[#This Row],[SampleVariableLabel]]+100*Systematic[[#This Row],[State]]</f>
        <v>20020606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20</v>
      </c>
      <c r="B7596" s="1">
        <f t="shared" si="358"/>
        <v>2</v>
      </c>
      <c r="C7596" s="1">
        <f>IF(Systematic[[#This Row],[VariableIndex]]&gt;1,C7595,IF(C7595+1=StepsPerSubsample,0,C7595+1))</f>
        <v>6</v>
      </c>
      <c r="D7596" s="1">
        <f t="shared" si="356"/>
        <v>7</v>
      </c>
      <c r="E7596" s="1" t="str">
        <f>INDEX(Protocol[Mark],MATCH(C7596,Protocol[Step],0))</f>
        <v>7Rot</v>
      </c>
      <c r="F7596" s="151" t="str">
        <f>INDEX(Variables[Variable],MATCH(Systematic[[#This Row],[VariableIndex]],Variables[Index],0))</f>
        <v>FCR (mt: ROX-corr.)</v>
      </c>
      <c r="G7596" s="134">
        <f>Systematic[[#This Row],[Sample]]*1000000+Systematic[[#This Row],[SubSample]]*10000+Systematic[[#This Row],[VariableIndex]]</f>
        <v>20020007</v>
      </c>
      <c r="H7596" s="134">
        <f>Systematic[[#This Row],[SampleVariableLabel]]+100*Systematic[[#This Row],[State]]</f>
        <v>20020607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20</v>
      </c>
      <c r="B7597" s="1">
        <f t="shared" si="358"/>
        <v>2</v>
      </c>
      <c r="C7597" s="1">
        <f>IF(Systematic[[#This Row],[VariableIndex]]&gt;1,C7596,IF(C7596+1=StepsPerSubsample,0,C7596+1))</f>
        <v>7</v>
      </c>
      <c r="D7597" s="1">
        <f t="shared" si="356"/>
        <v>1</v>
      </c>
      <c r="E7597" s="1" t="str">
        <f>INDEX(Protocol[Mark],MATCH(C7597,Protocol[Step],0))</f>
        <v>8S</v>
      </c>
      <c r="F7597" s="151" t="str">
        <f>INDEX(Variables[Variable],MATCH(Systematic[[#This Row],[VariableIndex]],Variables[Index],0))</f>
        <v>O2 concentration</v>
      </c>
      <c r="G7597" s="134">
        <f>Systematic[[#This Row],[Sample]]*1000000+Systematic[[#This Row],[SubSample]]*10000+Systematic[[#This Row],[VariableIndex]]</f>
        <v>20020001</v>
      </c>
      <c r="H7597" s="134">
        <f>Systematic[[#This Row],[SampleVariableLabel]]+100*Systematic[[#This Row],[State]]</f>
        <v>20020701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20</v>
      </c>
      <c r="B7598" s="1">
        <f t="shared" si="358"/>
        <v>2</v>
      </c>
      <c r="C7598" s="1">
        <f>IF(Systematic[[#This Row],[VariableIndex]]&gt;1,C7597,IF(C7597+1=StepsPerSubsample,0,C7597+1))</f>
        <v>7</v>
      </c>
      <c r="D7598" s="1">
        <f t="shared" si="356"/>
        <v>2</v>
      </c>
      <c r="E7598" s="1" t="str">
        <f>INDEX(Protocol[Mark],MATCH(C7598,Protocol[Step],0))</f>
        <v>8S</v>
      </c>
      <c r="F7598" s="151" t="str">
        <f>INDEX(Variables[Variable],MATCH(Systematic[[#This Row],[VariableIndex]],Variables[Index],0))</f>
        <v>O2 flux per volume</v>
      </c>
      <c r="G7598" s="134">
        <f>Systematic[[#This Row],[Sample]]*1000000+Systematic[[#This Row],[SubSample]]*10000+Systematic[[#This Row],[VariableIndex]]</f>
        <v>20020002</v>
      </c>
      <c r="H7598" s="134">
        <f>Systematic[[#This Row],[SampleVariableLabel]]+100*Systematic[[#This Row],[State]]</f>
        <v>20020702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20</v>
      </c>
      <c r="B7599" s="1">
        <f t="shared" si="358"/>
        <v>2</v>
      </c>
      <c r="C7599" s="1">
        <f>IF(Systematic[[#This Row],[VariableIndex]]&gt;1,C7598,IF(C7598+1=StepsPerSubsample,0,C7598+1))</f>
        <v>7</v>
      </c>
      <c r="D7599" s="1">
        <f t="shared" si="356"/>
        <v>3</v>
      </c>
      <c r="E7599" s="1" t="str">
        <f>INDEX(Protocol[Mark],MATCH(C7599,Protocol[Step],0))</f>
        <v>8S</v>
      </c>
      <c r="F7599" s="151" t="str">
        <f>INDEX(Variables[Variable],MATCH(Systematic[[#This Row],[VariableIndex]],Variables[Index],0))</f>
        <v>Specific flux</v>
      </c>
      <c r="G7599" s="134">
        <f>Systematic[[#This Row],[Sample]]*1000000+Systematic[[#This Row],[SubSample]]*10000+Systematic[[#This Row],[VariableIndex]]</f>
        <v>20020003</v>
      </c>
      <c r="H7599" s="134">
        <f>Systematic[[#This Row],[SampleVariableLabel]]+100*Systematic[[#This Row],[State]]</f>
        <v>20020703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20</v>
      </c>
      <c r="B7600" s="1">
        <f t="shared" si="358"/>
        <v>2</v>
      </c>
      <c r="C7600" s="1">
        <f>IF(Systematic[[#This Row],[VariableIndex]]&gt;1,C7599,IF(C7599+1=StepsPerSubsample,0,C7599+1))</f>
        <v>7</v>
      </c>
      <c r="D7600" s="1">
        <f t="shared" si="356"/>
        <v>4</v>
      </c>
      <c r="E7600" s="1" t="str">
        <f>INDEX(Protocol[Mark],MATCH(C7600,Protocol[Step],0))</f>
        <v>8S</v>
      </c>
      <c r="F7600" s="151" t="str">
        <f>INDEX(Variables[Variable],MATCH(Systematic[[#This Row],[VariableIndex]],Variables[Index],0))</f>
        <v>Flux control ratio</v>
      </c>
      <c r="G7600" s="134">
        <f>Systematic[[#This Row],[Sample]]*1000000+Systematic[[#This Row],[SubSample]]*10000+Systematic[[#This Row],[VariableIndex]]</f>
        <v>20020004</v>
      </c>
      <c r="H7600" s="134">
        <f>Systematic[[#This Row],[SampleVariableLabel]]+100*Systematic[[#This Row],[State]]</f>
        <v>20020704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20</v>
      </c>
      <c r="B7601" s="1">
        <f t="shared" si="358"/>
        <v>2</v>
      </c>
      <c r="C7601" s="1">
        <f>IF(Systematic[[#This Row],[VariableIndex]]&gt;1,C7600,IF(C7600+1=StepsPerSubsample,0,C7600+1))</f>
        <v>7</v>
      </c>
      <c r="D7601" s="1">
        <f t="shared" si="356"/>
        <v>5</v>
      </c>
      <c r="E7601" s="1" t="str">
        <f>INDEX(Protocol[Mark],MATCH(C7601,Protocol[Step],0))</f>
        <v>8S</v>
      </c>
      <c r="F7601" s="151" t="str">
        <f>INDEX(Variables[Variable],MATCH(Systematic[[#This Row],[VariableIndex]],Variables[Index],0))</f>
        <v>Specific flux (mt)</v>
      </c>
      <c r="G7601" s="134">
        <f>Systematic[[#This Row],[Sample]]*1000000+Systematic[[#This Row],[SubSample]]*10000+Systematic[[#This Row],[VariableIndex]]</f>
        <v>20020005</v>
      </c>
      <c r="H7601" s="134">
        <f>Systematic[[#This Row],[SampleVariableLabel]]+100*Systematic[[#This Row],[State]]</f>
        <v>20020705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20</v>
      </c>
      <c r="B7602" s="1">
        <f t="shared" si="358"/>
        <v>2</v>
      </c>
      <c r="C7602" s="1">
        <f>IF(Systematic[[#This Row],[VariableIndex]]&gt;1,C7601,IF(C7601+1=StepsPerSubsample,0,C7601+1))</f>
        <v>7</v>
      </c>
      <c r="D7602" s="1">
        <f t="shared" si="356"/>
        <v>6</v>
      </c>
      <c r="E7602" s="1" t="str">
        <f>INDEX(Protocol[Mark],MATCH(C7602,Protocol[Step],0))</f>
        <v>8S</v>
      </c>
      <c r="F7602" s="151" t="str">
        <f>INDEX(Variables[Variable],MATCH(Systematic[[#This Row],[VariableIndex]],Variables[Index],0))</f>
        <v>FCR (mt: ROX-corr.)</v>
      </c>
      <c r="G7602" s="134">
        <f>Systematic[[#This Row],[Sample]]*1000000+Systematic[[#This Row],[SubSample]]*10000+Systematic[[#This Row],[VariableIndex]]</f>
        <v>20020006</v>
      </c>
      <c r="H7602" s="134">
        <f>Systematic[[#This Row],[SampleVariableLabel]]+100*Systematic[[#This Row],[State]]</f>
        <v>20020706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20</v>
      </c>
      <c r="B7603" s="1">
        <f t="shared" si="358"/>
        <v>2</v>
      </c>
      <c r="C7603" s="1">
        <f>IF(Systematic[[#This Row],[VariableIndex]]&gt;1,C7602,IF(C7602+1=StepsPerSubsample,0,C7602+1))</f>
        <v>7</v>
      </c>
      <c r="D7603" s="1">
        <f t="shared" si="356"/>
        <v>7</v>
      </c>
      <c r="E7603" s="1" t="str">
        <f>INDEX(Protocol[Mark],MATCH(C7603,Protocol[Step],0))</f>
        <v>8S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20020007</v>
      </c>
      <c r="H7603" s="134">
        <f>Systematic[[#This Row],[SampleVariableLabel]]+100*Systematic[[#This Row],[State]]</f>
        <v>20020707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20</v>
      </c>
      <c r="B7604" s="1">
        <f t="shared" si="358"/>
        <v>2</v>
      </c>
      <c r="C7604" s="1">
        <f>IF(Systematic[[#This Row],[VariableIndex]]&gt;1,C7603,IF(C7603+1=StepsPerSubsample,0,C7603+1))</f>
        <v>8</v>
      </c>
      <c r="D7604" s="1">
        <f t="shared" si="356"/>
        <v>1</v>
      </c>
      <c r="E7604" s="1" t="str">
        <f>INDEX(Protocol[Mark],MATCH(C7604,Protocol[Step],0))</f>
        <v>9Dig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20020001</v>
      </c>
      <c r="H7604" s="134">
        <f>Systematic[[#This Row],[SampleVariableLabel]]+100*Systematic[[#This Row],[State]]</f>
        <v>20020801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20</v>
      </c>
      <c r="B7605" s="1">
        <f t="shared" si="358"/>
        <v>2</v>
      </c>
      <c r="C7605" s="1">
        <f>IF(Systematic[[#This Row],[VariableIndex]]&gt;1,C7604,IF(C7604+1=StepsPerSubsample,0,C7604+1))</f>
        <v>8</v>
      </c>
      <c r="D7605" s="1">
        <f t="shared" si="356"/>
        <v>2</v>
      </c>
      <c r="E7605" s="1" t="str">
        <f>INDEX(Protocol[Mark],MATCH(C7605,Protocol[Step],0))</f>
        <v>9Dig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20020002</v>
      </c>
      <c r="H7605" s="134">
        <f>Systematic[[#This Row],[SampleVariableLabel]]+100*Systematic[[#This Row],[State]]</f>
        <v>20020802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20</v>
      </c>
      <c r="B7606" s="1">
        <f t="shared" si="358"/>
        <v>2</v>
      </c>
      <c r="C7606" s="1">
        <f>IF(Systematic[[#This Row],[VariableIndex]]&gt;1,C7605,IF(C7605+1=StepsPerSubsample,0,C7605+1))</f>
        <v>8</v>
      </c>
      <c r="D7606" s="1">
        <f t="shared" si="356"/>
        <v>3</v>
      </c>
      <c r="E7606" s="1" t="str">
        <f>INDEX(Protocol[Mark],MATCH(C7606,Protocol[Step],0))</f>
        <v>9Dig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20020003</v>
      </c>
      <c r="H7606" s="134">
        <f>Systematic[[#This Row],[SampleVariableLabel]]+100*Systematic[[#This Row],[State]]</f>
        <v>20020803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20</v>
      </c>
      <c r="B7607" s="1">
        <f t="shared" si="358"/>
        <v>2</v>
      </c>
      <c r="C7607" s="1">
        <f>IF(Systematic[[#This Row],[VariableIndex]]&gt;1,C7606,IF(C7606+1=StepsPerSubsample,0,C7606+1))</f>
        <v>8</v>
      </c>
      <c r="D7607" s="1">
        <f t="shared" si="356"/>
        <v>4</v>
      </c>
      <c r="E7607" s="1" t="str">
        <f>INDEX(Protocol[Mark],MATCH(C7607,Protocol[Step],0))</f>
        <v>9Dig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20020004</v>
      </c>
      <c r="H7607" s="134">
        <f>Systematic[[#This Row],[SampleVariableLabel]]+100*Systematic[[#This Row],[State]]</f>
        <v>20020804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20</v>
      </c>
      <c r="B7608" s="1">
        <f t="shared" si="358"/>
        <v>2</v>
      </c>
      <c r="C7608" s="1">
        <f>IF(Systematic[[#This Row],[VariableIndex]]&gt;1,C7607,IF(C7607+1=StepsPerSubsample,0,C7607+1))</f>
        <v>8</v>
      </c>
      <c r="D7608" s="1">
        <f t="shared" si="356"/>
        <v>5</v>
      </c>
      <c r="E7608" s="1" t="str">
        <f>INDEX(Protocol[Mark],MATCH(C7608,Protocol[Step],0))</f>
        <v>9Dig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20020005</v>
      </c>
      <c r="H7608" s="134">
        <f>Systematic[[#This Row],[SampleVariableLabel]]+100*Systematic[[#This Row],[State]]</f>
        <v>20020805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20</v>
      </c>
      <c r="B7609" s="1">
        <f t="shared" si="358"/>
        <v>2</v>
      </c>
      <c r="C7609" s="1">
        <f>IF(Systematic[[#This Row],[VariableIndex]]&gt;1,C7608,IF(C7608+1=StepsPerSubsample,0,C7608+1))</f>
        <v>8</v>
      </c>
      <c r="D7609" s="1">
        <f t="shared" si="356"/>
        <v>6</v>
      </c>
      <c r="E7609" s="1" t="str">
        <f>INDEX(Protocol[Mark],MATCH(C7609,Protocol[Step],0))</f>
        <v>9Dig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20020006</v>
      </c>
      <c r="H7609" s="134">
        <f>Systematic[[#This Row],[SampleVariableLabel]]+100*Systematic[[#This Row],[State]]</f>
        <v>20020806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20</v>
      </c>
      <c r="B7610" s="1">
        <f t="shared" si="358"/>
        <v>2</v>
      </c>
      <c r="C7610" s="1">
        <f>IF(Systematic[[#This Row],[VariableIndex]]&gt;1,C7609,IF(C7609+1=StepsPerSubsample,0,C7609+1))</f>
        <v>8</v>
      </c>
      <c r="D7610" s="1">
        <f t="shared" si="356"/>
        <v>7</v>
      </c>
      <c r="E7610" s="1" t="str">
        <f>INDEX(Protocol[Mark],MATCH(C7610,Protocol[Step],0))</f>
        <v>9Dig</v>
      </c>
      <c r="F7610" s="151" t="str">
        <f>INDEX(Variables[Variable],MATCH(Systematic[[#This Row],[VariableIndex]],Variables[Index],0))</f>
        <v>FCR (mt: ROX-corr.)</v>
      </c>
      <c r="G7610" s="134">
        <f>Systematic[[#This Row],[Sample]]*1000000+Systematic[[#This Row],[SubSample]]*10000+Systematic[[#This Row],[VariableIndex]]</f>
        <v>20020007</v>
      </c>
      <c r="H7610" s="134">
        <f>Systematic[[#This Row],[SampleVariableLabel]]+100*Systematic[[#This Row],[State]]</f>
        <v>20020807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20</v>
      </c>
      <c r="B7611" s="1">
        <f t="shared" si="358"/>
        <v>2</v>
      </c>
      <c r="C7611" s="1">
        <f>IF(Systematic[[#This Row],[VariableIndex]]&gt;1,C7610,IF(C7610+1=StepsPerSubsample,0,C7610+1))</f>
        <v>9</v>
      </c>
      <c r="D7611" s="1">
        <f t="shared" si="356"/>
        <v>1</v>
      </c>
      <c r="E7611" s="1" t="str">
        <f>INDEX(Protocol[Mark],MATCH(C7611,Protocol[Step],0))</f>
        <v>9U</v>
      </c>
      <c r="F7611" s="151" t="str">
        <f>INDEX(Variables[Variable],MATCH(Systematic[[#This Row],[VariableIndex]],Variables[Index],0))</f>
        <v>O2 concentration</v>
      </c>
      <c r="G7611" s="134">
        <f>Systematic[[#This Row],[Sample]]*1000000+Systematic[[#This Row],[SubSample]]*10000+Systematic[[#This Row],[VariableIndex]]</f>
        <v>20020001</v>
      </c>
      <c r="H7611" s="134">
        <f>Systematic[[#This Row],[SampleVariableLabel]]+100*Systematic[[#This Row],[State]]</f>
        <v>20020901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20</v>
      </c>
      <c r="B7612" s="1">
        <f t="shared" si="358"/>
        <v>2</v>
      </c>
      <c r="C7612" s="1">
        <f>IF(Systematic[[#This Row],[VariableIndex]]&gt;1,C7611,IF(C7611+1=StepsPerSubsample,0,C7611+1))</f>
        <v>9</v>
      </c>
      <c r="D7612" s="1">
        <f t="shared" si="356"/>
        <v>2</v>
      </c>
      <c r="E7612" s="1" t="str">
        <f>INDEX(Protocol[Mark],MATCH(C7612,Protocol[Step],0))</f>
        <v>9U</v>
      </c>
      <c r="F7612" s="151" t="str">
        <f>INDEX(Variables[Variable],MATCH(Systematic[[#This Row],[VariableIndex]],Variables[Index],0))</f>
        <v>O2 flux per volume</v>
      </c>
      <c r="G7612" s="134">
        <f>Systematic[[#This Row],[Sample]]*1000000+Systematic[[#This Row],[SubSample]]*10000+Systematic[[#This Row],[VariableIndex]]</f>
        <v>20020002</v>
      </c>
      <c r="H7612" s="134">
        <f>Systematic[[#This Row],[SampleVariableLabel]]+100*Systematic[[#This Row],[State]]</f>
        <v>20020902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20</v>
      </c>
      <c r="B7613" s="1">
        <f t="shared" si="358"/>
        <v>2</v>
      </c>
      <c r="C7613" s="1">
        <f>IF(Systematic[[#This Row],[VariableIndex]]&gt;1,C7612,IF(C7612+1=StepsPerSubsample,0,C7612+1))</f>
        <v>9</v>
      </c>
      <c r="D7613" s="1">
        <f t="shared" si="356"/>
        <v>3</v>
      </c>
      <c r="E7613" s="1" t="str">
        <f>INDEX(Protocol[Mark],MATCH(C7613,Protocol[Step],0))</f>
        <v>9U</v>
      </c>
      <c r="F7613" s="151" t="str">
        <f>INDEX(Variables[Variable],MATCH(Systematic[[#This Row],[VariableIndex]],Variables[Index],0))</f>
        <v>Specific flux</v>
      </c>
      <c r="G7613" s="134">
        <f>Systematic[[#This Row],[Sample]]*1000000+Systematic[[#This Row],[SubSample]]*10000+Systematic[[#This Row],[VariableIndex]]</f>
        <v>20020003</v>
      </c>
      <c r="H7613" s="134">
        <f>Systematic[[#This Row],[SampleVariableLabel]]+100*Systematic[[#This Row],[State]]</f>
        <v>20020903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20</v>
      </c>
      <c r="B7614" s="1">
        <f t="shared" si="358"/>
        <v>2</v>
      </c>
      <c r="C7614" s="1">
        <f>IF(Systematic[[#This Row],[VariableIndex]]&gt;1,C7613,IF(C7613+1=StepsPerSubsample,0,C7613+1))</f>
        <v>9</v>
      </c>
      <c r="D7614" s="1">
        <f t="shared" si="356"/>
        <v>4</v>
      </c>
      <c r="E7614" s="1" t="str">
        <f>INDEX(Protocol[Mark],MATCH(C7614,Protocol[Step],0))</f>
        <v>9U</v>
      </c>
      <c r="F7614" s="151" t="str">
        <f>INDEX(Variables[Variable],MATCH(Systematic[[#This Row],[VariableIndex]],Variables[Index],0))</f>
        <v>Flux control ratio</v>
      </c>
      <c r="G7614" s="134">
        <f>Systematic[[#This Row],[Sample]]*1000000+Systematic[[#This Row],[SubSample]]*10000+Systematic[[#This Row],[VariableIndex]]</f>
        <v>20020004</v>
      </c>
      <c r="H7614" s="134">
        <f>Systematic[[#This Row],[SampleVariableLabel]]+100*Systematic[[#This Row],[State]]</f>
        <v>20020904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20</v>
      </c>
      <c r="B7615" s="1">
        <f t="shared" si="358"/>
        <v>2</v>
      </c>
      <c r="C7615" s="1">
        <f>IF(Systematic[[#This Row],[VariableIndex]]&gt;1,C7614,IF(C7614+1=StepsPerSubsample,0,C7614+1))</f>
        <v>9</v>
      </c>
      <c r="D7615" s="1">
        <f t="shared" si="356"/>
        <v>5</v>
      </c>
      <c r="E7615" s="1" t="str">
        <f>INDEX(Protocol[Mark],MATCH(C7615,Protocol[Step],0))</f>
        <v>9U</v>
      </c>
      <c r="F7615" s="151" t="str">
        <f>INDEX(Variables[Variable],MATCH(Systematic[[#This Row],[VariableIndex]],Variables[Index],0))</f>
        <v>Specific flux (mt)</v>
      </c>
      <c r="G7615" s="134">
        <f>Systematic[[#This Row],[Sample]]*1000000+Systematic[[#This Row],[SubSample]]*10000+Systematic[[#This Row],[VariableIndex]]</f>
        <v>20020005</v>
      </c>
      <c r="H7615" s="134">
        <f>Systematic[[#This Row],[SampleVariableLabel]]+100*Systematic[[#This Row],[State]]</f>
        <v>20020905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20</v>
      </c>
      <c r="B7616" s="1">
        <f t="shared" si="358"/>
        <v>2</v>
      </c>
      <c r="C7616" s="1">
        <f>IF(Systematic[[#This Row],[VariableIndex]]&gt;1,C7615,IF(C7615+1=StepsPerSubsample,0,C7615+1))</f>
        <v>9</v>
      </c>
      <c r="D7616" s="1">
        <f t="shared" si="356"/>
        <v>6</v>
      </c>
      <c r="E7616" s="1" t="str">
        <f>INDEX(Protocol[Mark],MATCH(C7616,Protocol[Step],0))</f>
        <v>9U</v>
      </c>
      <c r="F7616" s="151" t="str">
        <f>INDEX(Variables[Variable],MATCH(Systematic[[#This Row],[VariableIndex]],Variables[Index],0))</f>
        <v>FCR (mt: ROX-corr.)</v>
      </c>
      <c r="G7616" s="134">
        <f>Systematic[[#This Row],[Sample]]*1000000+Systematic[[#This Row],[SubSample]]*10000+Systematic[[#This Row],[VariableIndex]]</f>
        <v>20020006</v>
      </c>
      <c r="H7616" s="134">
        <f>Systematic[[#This Row],[SampleVariableLabel]]+100*Systematic[[#This Row],[State]]</f>
        <v>20020906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20</v>
      </c>
      <c r="B7617" s="1">
        <f t="shared" si="358"/>
        <v>2</v>
      </c>
      <c r="C7617" s="1">
        <f>IF(Systematic[[#This Row],[VariableIndex]]&gt;1,C7616,IF(C7616+1=StepsPerSubsample,0,C7616+1))</f>
        <v>9</v>
      </c>
      <c r="D7617" s="1">
        <f t="shared" si="356"/>
        <v>7</v>
      </c>
      <c r="E7617" s="1" t="str">
        <f>INDEX(Protocol[Mark],MATCH(C7617,Protocol[Step],0))</f>
        <v>9U</v>
      </c>
      <c r="F7617" s="151" t="str">
        <f>INDEX(Variables[Variable],MATCH(Systematic[[#This Row],[VariableIndex]],Variables[Index],0))</f>
        <v>FCR (mt: ROX-corr.)</v>
      </c>
      <c r="G7617" s="134">
        <f>Systematic[[#This Row],[Sample]]*1000000+Systematic[[#This Row],[SubSample]]*10000+Systematic[[#This Row],[VariableIndex]]</f>
        <v>20020007</v>
      </c>
      <c r="H7617" s="134">
        <f>Systematic[[#This Row],[SampleVariableLabel]]+100*Systematic[[#This Row],[State]]</f>
        <v>20020907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20</v>
      </c>
      <c r="B7618" s="1">
        <f t="shared" si="358"/>
        <v>2</v>
      </c>
      <c r="C7618" s="1">
        <f>IF(Systematic[[#This Row],[VariableIndex]]&gt;1,C7617,IF(C7617+1=StepsPerSubsample,0,C7617+1))</f>
        <v>10</v>
      </c>
      <c r="D7618" s="1">
        <f t="shared" si="356"/>
        <v>1</v>
      </c>
      <c r="E7618" s="1" t="str">
        <f>INDEX(Protocol[Mark],MATCH(C7618,Protocol[Step],0))</f>
        <v>9c</v>
      </c>
      <c r="F7618" s="151" t="str">
        <f>INDEX(Variables[Variable],MATCH(Systematic[[#This Row],[VariableIndex]],Variables[Index],0))</f>
        <v>O2 concentration</v>
      </c>
      <c r="G7618" s="134">
        <f>Systematic[[#This Row],[Sample]]*1000000+Systematic[[#This Row],[SubSample]]*10000+Systematic[[#This Row],[VariableIndex]]</f>
        <v>20020001</v>
      </c>
      <c r="H7618" s="134">
        <f>Systematic[[#This Row],[SampleVariableLabel]]+100*Systematic[[#This Row],[State]]</f>
        <v>20021001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20</v>
      </c>
      <c r="B7619" s="1">
        <f t="shared" si="358"/>
        <v>2</v>
      </c>
      <c r="C7619" s="1">
        <f>IF(Systematic[[#This Row],[VariableIndex]]&gt;1,C7618,IF(C7618+1=StepsPerSubsample,0,C7618+1))</f>
        <v>10</v>
      </c>
      <c r="D7619" s="1">
        <f t="shared" ref="D7619:D7682" si="359">IF(D7618=nVariables,1,D7618+1)</f>
        <v>2</v>
      </c>
      <c r="E7619" s="1" t="str">
        <f>INDEX(Protocol[Mark],MATCH(C7619,Protocol[Step],0))</f>
        <v>9c</v>
      </c>
      <c r="F7619" s="151" t="str">
        <f>INDEX(Variables[Variable],MATCH(Systematic[[#This Row],[VariableIndex]],Variables[Index],0))</f>
        <v>O2 flux per volume</v>
      </c>
      <c r="G7619" s="134">
        <f>Systematic[[#This Row],[Sample]]*1000000+Systematic[[#This Row],[SubSample]]*10000+Systematic[[#This Row],[VariableIndex]]</f>
        <v>20020002</v>
      </c>
      <c r="H7619" s="134">
        <f>Systematic[[#This Row],[SampleVariableLabel]]+100*Systematic[[#This Row],[State]]</f>
        <v>20021002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20</v>
      </c>
      <c r="B7620" s="1">
        <f t="shared" si="358"/>
        <v>2</v>
      </c>
      <c r="C7620" s="1">
        <f>IF(Systematic[[#This Row],[VariableIndex]]&gt;1,C7619,IF(C7619+1=StepsPerSubsample,0,C7619+1))</f>
        <v>10</v>
      </c>
      <c r="D7620" s="1">
        <f t="shared" si="359"/>
        <v>3</v>
      </c>
      <c r="E7620" s="1" t="str">
        <f>INDEX(Protocol[Mark],MATCH(C7620,Protocol[Step],0))</f>
        <v>9c</v>
      </c>
      <c r="F7620" s="151" t="str">
        <f>INDEX(Variables[Variable],MATCH(Systematic[[#This Row],[VariableIndex]],Variables[Index],0))</f>
        <v>Specific flux</v>
      </c>
      <c r="G7620" s="134">
        <f>Systematic[[#This Row],[Sample]]*1000000+Systematic[[#This Row],[SubSample]]*10000+Systematic[[#This Row],[VariableIndex]]</f>
        <v>20020003</v>
      </c>
      <c r="H7620" s="134">
        <f>Systematic[[#This Row],[SampleVariableLabel]]+100*Systematic[[#This Row],[State]]</f>
        <v>20021003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20</v>
      </c>
      <c r="B7621" s="1">
        <f t="shared" si="358"/>
        <v>2</v>
      </c>
      <c r="C7621" s="1">
        <f>IF(Systematic[[#This Row],[VariableIndex]]&gt;1,C7620,IF(C7620+1=StepsPerSubsample,0,C7620+1))</f>
        <v>10</v>
      </c>
      <c r="D7621" s="1">
        <f t="shared" si="359"/>
        <v>4</v>
      </c>
      <c r="E7621" s="1" t="str">
        <f>INDEX(Protocol[Mark],MATCH(C7621,Protocol[Step],0))</f>
        <v>9c</v>
      </c>
      <c r="F7621" s="151" t="str">
        <f>INDEX(Variables[Variable],MATCH(Systematic[[#This Row],[VariableIndex]],Variables[Index],0))</f>
        <v>Flux control ratio</v>
      </c>
      <c r="G7621" s="134">
        <f>Systematic[[#This Row],[Sample]]*1000000+Systematic[[#This Row],[SubSample]]*10000+Systematic[[#This Row],[VariableIndex]]</f>
        <v>20020004</v>
      </c>
      <c r="H7621" s="134">
        <f>Systematic[[#This Row],[SampleVariableLabel]]+100*Systematic[[#This Row],[State]]</f>
        <v>20021004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20</v>
      </c>
      <c r="B7622" s="1">
        <f t="shared" si="358"/>
        <v>2</v>
      </c>
      <c r="C7622" s="1">
        <f>IF(Systematic[[#This Row],[VariableIndex]]&gt;1,C7621,IF(C7621+1=StepsPerSubsample,0,C7621+1))</f>
        <v>10</v>
      </c>
      <c r="D7622" s="1">
        <f t="shared" si="359"/>
        <v>5</v>
      </c>
      <c r="E7622" s="1" t="str">
        <f>INDEX(Protocol[Mark],MATCH(C7622,Protocol[Step],0))</f>
        <v>9c</v>
      </c>
      <c r="F7622" s="151" t="str">
        <f>INDEX(Variables[Variable],MATCH(Systematic[[#This Row],[VariableIndex]],Variables[Index],0))</f>
        <v>Specific flux (mt)</v>
      </c>
      <c r="G7622" s="134">
        <f>Systematic[[#This Row],[Sample]]*1000000+Systematic[[#This Row],[SubSample]]*10000+Systematic[[#This Row],[VariableIndex]]</f>
        <v>20020005</v>
      </c>
      <c r="H7622" s="134">
        <f>Systematic[[#This Row],[SampleVariableLabel]]+100*Systematic[[#This Row],[State]]</f>
        <v>20021005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20</v>
      </c>
      <c r="B7623" s="1">
        <f t="shared" si="358"/>
        <v>2</v>
      </c>
      <c r="C7623" s="1">
        <f>IF(Systematic[[#This Row],[VariableIndex]]&gt;1,C7622,IF(C7622+1=StepsPerSubsample,0,C7622+1))</f>
        <v>10</v>
      </c>
      <c r="D7623" s="1">
        <f t="shared" si="359"/>
        <v>6</v>
      </c>
      <c r="E7623" s="1" t="str">
        <f>INDEX(Protocol[Mark],MATCH(C7623,Protocol[Step],0))</f>
        <v>9c</v>
      </c>
      <c r="F7623" s="151" t="str">
        <f>INDEX(Variables[Variable],MATCH(Systematic[[#This Row],[VariableIndex]],Variables[Index],0))</f>
        <v>FCR (mt: ROX-corr.)</v>
      </c>
      <c r="G7623" s="134">
        <f>Systematic[[#This Row],[Sample]]*1000000+Systematic[[#This Row],[SubSample]]*10000+Systematic[[#This Row],[VariableIndex]]</f>
        <v>20020006</v>
      </c>
      <c r="H7623" s="134">
        <f>Systematic[[#This Row],[SampleVariableLabel]]+100*Systematic[[#This Row],[State]]</f>
        <v>20021006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20</v>
      </c>
      <c r="B7624" s="1">
        <f t="shared" si="358"/>
        <v>2</v>
      </c>
      <c r="C7624" s="1">
        <f>IF(Systematic[[#This Row],[VariableIndex]]&gt;1,C7623,IF(C7623+1=StepsPerSubsample,0,C7623+1))</f>
        <v>10</v>
      </c>
      <c r="D7624" s="1">
        <f t="shared" si="359"/>
        <v>7</v>
      </c>
      <c r="E7624" s="1" t="str">
        <f>INDEX(Protocol[Mark],MATCH(C7624,Protocol[Step],0))</f>
        <v>9c</v>
      </c>
      <c r="F7624" s="151" t="str">
        <f>INDEX(Variables[Variable],MATCH(Systematic[[#This Row],[VariableIndex]],Variables[Index],0))</f>
        <v>FCR (mt: ROX-corr.)</v>
      </c>
      <c r="G7624" s="134">
        <f>Systematic[[#This Row],[Sample]]*1000000+Systematic[[#This Row],[SubSample]]*10000+Systematic[[#This Row],[VariableIndex]]</f>
        <v>20020007</v>
      </c>
      <c r="H7624" s="134">
        <f>Systematic[[#This Row],[SampleVariableLabel]]+100*Systematic[[#This Row],[State]]</f>
        <v>20021007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20</v>
      </c>
      <c r="B7625" s="1">
        <f t="shared" si="358"/>
        <v>2</v>
      </c>
      <c r="C7625" s="1">
        <f>IF(Systematic[[#This Row],[VariableIndex]]&gt;1,C7624,IF(C7624+1=StepsPerSubsample,0,C7624+1))</f>
        <v>11</v>
      </c>
      <c r="D7625" s="1">
        <f t="shared" si="359"/>
        <v>1</v>
      </c>
      <c r="E7625" s="1" t="str">
        <f>INDEX(Protocol[Mark],MATCH(C7625,Protocol[Step],0))</f>
        <v>10Ama</v>
      </c>
      <c r="F7625" s="151" t="str">
        <f>INDEX(Variables[Variable],MATCH(Systematic[[#This Row],[VariableIndex]],Variables[Index],0))</f>
        <v>O2 concentration</v>
      </c>
      <c r="G7625" s="134">
        <f>Systematic[[#This Row],[Sample]]*1000000+Systematic[[#This Row],[SubSample]]*10000+Systematic[[#This Row],[VariableIndex]]</f>
        <v>20020001</v>
      </c>
      <c r="H7625" s="134">
        <f>Systematic[[#This Row],[SampleVariableLabel]]+100*Systematic[[#This Row],[State]]</f>
        <v>20021101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20</v>
      </c>
      <c r="B7626" s="1">
        <f t="shared" si="358"/>
        <v>2</v>
      </c>
      <c r="C7626" s="1">
        <f>IF(Systematic[[#This Row],[VariableIndex]]&gt;1,C7625,IF(C7625+1=StepsPerSubsample,0,C7625+1))</f>
        <v>11</v>
      </c>
      <c r="D7626" s="1">
        <f t="shared" si="359"/>
        <v>2</v>
      </c>
      <c r="E7626" s="1" t="str">
        <f>INDEX(Protocol[Mark],MATCH(C7626,Protocol[Step],0))</f>
        <v>10Ama</v>
      </c>
      <c r="F7626" s="151" t="str">
        <f>INDEX(Variables[Variable],MATCH(Systematic[[#This Row],[VariableIndex]],Variables[Index],0))</f>
        <v>O2 flux per volume</v>
      </c>
      <c r="G7626" s="134">
        <f>Systematic[[#This Row],[Sample]]*1000000+Systematic[[#This Row],[SubSample]]*10000+Systematic[[#This Row],[VariableIndex]]</f>
        <v>20020002</v>
      </c>
      <c r="H7626" s="134">
        <f>Systematic[[#This Row],[SampleVariableLabel]]+100*Systematic[[#This Row],[State]]</f>
        <v>20021102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20</v>
      </c>
      <c r="B7627" s="1">
        <f t="shared" si="358"/>
        <v>2</v>
      </c>
      <c r="C7627" s="1">
        <f>IF(Systematic[[#This Row],[VariableIndex]]&gt;1,C7626,IF(C7626+1=StepsPerSubsample,0,C7626+1))</f>
        <v>11</v>
      </c>
      <c r="D7627" s="1">
        <f t="shared" si="359"/>
        <v>3</v>
      </c>
      <c r="E7627" s="1" t="str">
        <f>INDEX(Protocol[Mark],MATCH(C7627,Protocol[Step],0))</f>
        <v>10Ama</v>
      </c>
      <c r="F7627" s="151" t="str">
        <f>INDEX(Variables[Variable],MATCH(Systematic[[#This Row],[VariableIndex]],Variables[Index],0))</f>
        <v>Specific flux</v>
      </c>
      <c r="G7627" s="134">
        <f>Systematic[[#This Row],[Sample]]*1000000+Systematic[[#This Row],[SubSample]]*10000+Systematic[[#This Row],[VariableIndex]]</f>
        <v>20020003</v>
      </c>
      <c r="H7627" s="134">
        <f>Systematic[[#This Row],[SampleVariableLabel]]+100*Systematic[[#This Row],[State]]</f>
        <v>20021103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20</v>
      </c>
      <c r="B7628" s="1">
        <f t="shared" si="358"/>
        <v>2</v>
      </c>
      <c r="C7628" s="1">
        <f>IF(Systematic[[#This Row],[VariableIndex]]&gt;1,C7627,IF(C7627+1=StepsPerSubsample,0,C7627+1))</f>
        <v>11</v>
      </c>
      <c r="D7628" s="1">
        <f t="shared" si="359"/>
        <v>4</v>
      </c>
      <c r="E7628" s="1" t="str">
        <f>INDEX(Protocol[Mark],MATCH(C7628,Protocol[Step],0))</f>
        <v>10Ama</v>
      </c>
      <c r="F7628" s="151" t="str">
        <f>INDEX(Variables[Variable],MATCH(Systematic[[#This Row],[VariableIndex]],Variables[Index],0))</f>
        <v>Flux control ratio</v>
      </c>
      <c r="G7628" s="134">
        <f>Systematic[[#This Row],[Sample]]*1000000+Systematic[[#This Row],[SubSample]]*10000+Systematic[[#This Row],[VariableIndex]]</f>
        <v>20020004</v>
      </c>
      <c r="H7628" s="134">
        <f>Systematic[[#This Row],[SampleVariableLabel]]+100*Systematic[[#This Row],[State]]</f>
        <v>20021104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20</v>
      </c>
      <c r="B7629" s="1">
        <f t="shared" si="358"/>
        <v>2</v>
      </c>
      <c r="C7629" s="1">
        <f>IF(Systematic[[#This Row],[VariableIndex]]&gt;1,C7628,IF(C7628+1=StepsPerSubsample,0,C7628+1))</f>
        <v>11</v>
      </c>
      <c r="D7629" s="1">
        <f t="shared" si="359"/>
        <v>5</v>
      </c>
      <c r="E7629" s="1" t="str">
        <f>INDEX(Protocol[Mark],MATCH(C7629,Protocol[Step],0))</f>
        <v>10Ama</v>
      </c>
      <c r="F7629" s="151" t="str">
        <f>INDEX(Variables[Variable],MATCH(Systematic[[#This Row],[VariableIndex]],Variables[Index],0))</f>
        <v>Specific flux (mt)</v>
      </c>
      <c r="G7629" s="134">
        <f>Systematic[[#This Row],[Sample]]*1000000+Systematic[[#This Row],[SubSample]]*10000+Systematic[[#This Row],[VariableIndex]]</f>
        <v>20020005</v>
      </c>
      <c r="H7629" s="134">
        <f>Systematic[[#This Row],[SampleVariableLabel]]+100*Systematic[[#This Row],[State]]</f>
        <v>20021105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20</v>
      </c>
      <c r="B7630" s="1">
        <f t="shared" si="358"/>
        <v>2</v>
      </c>
      <c r="C7630" s="1">
        <f>IF(Systematic[[#This Row],[VariableIndex]]&gt;1,C7629,IF(C7629+1=StepsPerSubsample,0,C7629+1))</f>
        <v>11</v>
      </c>
      <c r="D7630" s="1">
        <f t="shared" si="359"/>
        <v>6</v>
      </c>
      <c r="E7630" s="1" t="str">
        <f>INDEX(Protocol[Mark],MATCH(C7630,Protocol[Step],0))</f>
        <v>10Ama</v>
      </c>
      <c r="F7630" s="151" t="str">
        <f>INDEX(Variables[Variable],MATCH(Systematic[[#This Row],[VariableIndex]],Variables[Index],0))</f>
        <v>FCR (mt: ROX-corr.)</v>
      </c>
      <c r="G7630" s="134">
        <f>Systematic[[#This Row],[Sample]]*1000000+Systematic[[#This Row],[SubSample]]*10000+Systematic[[#This Row],[VariableIndex]]</f>
        <v>20020006</v>
      </c>
      <c r="H7630" s="134">
        <f>Systematic[[#This Row],[SampleVariableLabel]]+100*Systematic[[#This Row],[State]]</f>
        <v>20021106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20</v>
      </c>
      <c r="B7631" s="1">
        <f t="shared" si="358"/>
        <v>2</v>
      </c>
      <c r="C7631" s="1">
        <f>IF(Systematic[[#This Row],[VariableIndex]]&gt;1,C7630,IF(C7630+1=StepsPerSubsample,0,C7630+1))</f>
        <v>11</v>
      </c>
      <c r="D7631" s="1">
        <f t="shared" si="359"/>
        <v>7</v>
      </c>
      <c r="E7631" s="1" t="str">
        <f>INDEX(Protocol[Mark],MATCH(C7631,Protocol[Step],0))</f>
        <v>10Ama</v>
      </c>
      <c r="F7631" s="151" t="str">
        <f>INDEX(Variables[Variable],MATCH(Systematic[[#This Row],[VariableIndex]],Variables[Index],0))</f>
        <v>FCR (mt: ROX-corr.)</v>
      </c>
      <c r="G7631" s="134">
        <f>Systematic[[#This Row],[Sample]]*1000000+Systematic[[#This Row],[SubSample]]*10000+Systematic[[#This Row],[VariableIndex]]</f>
        <v>20020007</v>
      </c>
      <c r="H7631" s="134">
        <f>Systematic[[#This Row],[SampleVariableLabel]]+100*Systematic[[#This Row],[State]]</f>
        <v>20021107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20</v>
      </c>
      <c r="B7632" s="1">
        <f t="shared" si="358"/>
        <v>2</v>
      </c>
      <c r="C7632" s="1">
        <f>IF(Systematic[[#This Row],[VariableIndex]]&gt;1,C7631,IF(C7631+1=StepsPerSubsample,0,C7631+1))</f>
        <v>12</v>
      </c>
      <c r="D7632" s="1">
        <f t="shared" si="359"/>
        <v>1</v>
      </c>
      <c r="E7632" s="1" t="str">
        <f>INDEX(Protocol[Mark],MATCH(C7632,Protocol[Step],0))</f>
        <v>11AsTm</v>
      </c>
      <c r="F7632" s="151" t="str">
        <f>INDEX(Variables[Variable],MATCH(Systematic[[#This Row],[VariableIndex]],Variables[Index],0))</f>
        <v>O2 concentration</v>
      </c>
      <c r="G7632" s="134">
        <f>Systematic[[#This Row],[Sample]]*1000000+Systematic[[#This Row],[SubSample]]*10000+Systematic[[#This Row],[VariableIndex]]</f>
        <v>20020001</v>
      </c>
      <c r="H7632" s="134">
        <f>Systematic[[#This Row],[SampleVariableLabel]]+100*Systematic[[#This Row],[State]]</f>
        <v>20021201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20</v>
      </c>
      <c r="B7633" s="1">
        <f t="shared" si="358"/>
        <v>2</v>
      </c>
      <c r="C7633" s="1">
        <f>IF(Systematic[[#This Row],[VariableIndex]]&gt;1,C7632,IF(C7632+1=StepsPerSubsample,0,C7632+1))</f>
        <v>12</v>
      </c>
      <c r="D7633" s="1">
        <f t="shared" si="359"/>
        <v>2</v>
      </c>
      <c r="E7633" s="1" t="str">
        <f>INDEX(Protocol[Mark],MATCH(C7633,Protocol[Step],0))</f>
        <v>11AsTm</v>
      </c>
      <c r="F7633" s="151" t="str">
        <f>INDEX(Variables[Variable],MATCH(Systematic[[#This Row],[VariableIndex]],Variables[Index],0))</f>
        <v>O2 flux per volume</v>
      </c>
      <c r="G7633" s="134">
        <f>Systematic[[#This Row],[Sample]]*1000000+Systematic[[#This Row],[SubSample]]*10000+Systematic[[#This Row],[VariableIndex]]</f>
        <v>20020002</v>
      </c>
      <c r="H7633" s="134">
        <f>Systematic[[#This Row],[SampleVariableLabel]]+100*Systematic[[#This Row],[State]]</f>
        <v>20021202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20</v>
      </c>
      <c r="B7634" s="1">
        <f t="shared" si="358"/>
        <v>2</v>
      </c>
      <c r="C7634" s="1">
        <f>IF(Systematic[[#This Row],[VariableIndex]]&gt;1,C7633,IF(C7633+1=StepsPerSubsample,0,C7633+1))</f>
        <v>12</v>
      </c>
      <c r="D7634" s="1">
        <f t="shared" si="359"/>
        <v>3</v>
      </c>
      <c r="E7634" s="1" t="str">
        <f>INDEX(Protocol[Mark],MATCH(C7634,Protocol[Step],0))</f>
        <v>11AsTm</v>
      </c>
      <c r="F7634" s="151" t="str">
        <f>INDEX(Variables[Variable],MATCH(Systematic[[#This Row],[VariableIndex]],Variables[Index],0))</f>
        <v>Specific flux</v>
      </c>
      <c r="G7634" s="134">
        <f>Systematic[[#This Row],[Sample]]*1000000+Systematic[[#This Row],[SubSample]]*10000+Systematic[[#This Row],[VariableIndex]]</f>
        <v>20020003</v>
      </c>
      <c r="H7634" s="134">
        <f>Systematic[[#This Row],[SampleVariableLabel]]+100*Systematic[[#This Row],[State]]</f>
        <v>20021203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20</v>
      </c>
      <c r="B7635" s="1">
        <f t="shared" si="358"/>
        <v>2</v>
      </c>
      <c r="C7635" s="1">
        <f>IF(Systematic[[#This Row],[VariableIndex]]&gt;1,C7634,IF(C7634+1=StepsPerSubsample,0,C7634+1))</f>
        <v>12</v>
      </c>
      <c r="D7635" s="1">
        <f t="shared" si="359"/>
        <v>4</v>
      </c>
      <c r="E7635" s="1" t="str">
        <f>INDEX(Protocol[Mark],MATCH(C7635,Protocol[Step],0))</f>
        <v>11AsTm</v>
      </c>
      <c r="F7635" s="151" t="str">
        <f>INDEX(Variables[Variable],MATCH(Systematic[[#This Row],[VariableIndex]],Variables[Index],0))</f>
        <v>Flux control ratio</v>
      </c>
      <c r="G7635" s="134">
        <f>Systematic[[#This Row],[Sample]]*1000000+Systematic[[#This Row],[SubSample]]*10000+Systematic[[#This Row],[VariableIndex]]</f>
        <v>20020004</v>
      </c>
      <c r="H7635" s="134">
        <f>Systematic[[#This Row],[SampleVariableLabel]]+100*Systematic[[#This Row],[State]]</f>
        <v>20021204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20</v>
      </c>
      <c r="B7636" s="1">
        <f t="shared" si="358"/>
        <v>2</v>
      </c>
      <c r="C7636" s="1">
        <f>IF(Systematic[[#This Row],[VariableIndex]]&gt;1,C7635,IF(C7635+1=StepsPerSubsample,0,C7635+1))</f>
        <v>12</v>
      </c>
      <c r="D7636" s="1">
        <f t="shared" si="359"/>
        <v>5</v>
      </c>
      <c r="E7636" s="1" t="str">
        <f>INDEX(Protocol[Mark],MATCH(C7636,Protocol[Step],0))</f>
        <v>11AsTm</v>
      </c>
      <c r="F7636" s="151" t="str">
        <f>INDEX(Variables[Variable],MATCH(Systematic[[#This Row],[VariableIndex]],Variables[Index],0))</f>
        <v>Specific flux (mt)</v>
      </c>
      <c r="G7636" s="134">
        <f>Systematic[[#This Row],[Sample]]*1000000+Systematic[[#This Row],[SubSample]]*10000+Systematic[[#This Row],[VariableIndex]]</f>
        <v>20020005</v>
      </c>
      <c r="H7636" s="134">
        <f>Systematic[[#This Row],[SampleVariableLabel]]+100*Systematic[[#This Row],[State]]</f>
        <v>20021205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20</v>
      </c>
      <c r="B7637" s="1">
        <f t="shared" si="358"/>
        <v>2</v>
      </c>
      <c r="C7637" s="1">
        <f>IF(Systematic[[#This Row],[VariableIndex]]&gt;1,C7636,IF(C7636+1=StepsPerSubsample,0,C7636+1))</f>
        <v>12</v>
      </c>
      <c r="D7637" s="1">
        <f t="shared" si="359"/>
        <v>6</v>
      </c>
      <c r="E7637" s="1" t="str">
        <f>INDEX(Protocol[Mark],MATCH(C7637,Protocol[Step],0))</f>
        <v>11AsTm</v>
      </c>
      <c r="F7637" s="151" t="str">
        <f>INDEX(Variables[Variable],MATCH(Systematic[[#This Row],[VariableIndex]],Variables[Index],0))</f>
        <v>FCR (mt: ROX-corr.)</v>
      </c>
      <c r="G7637" s="134">
        <f>Systematic[[#This Row],[Sample]]*1000000+Systematic[[#This Row],[SubSample]]*10000+Systematic[[#This Row],[VariableIndex]]</f>
        <v>20020006</v>
      </c>
      <c r="H7637" s="134">
        <f>Systematic[[#This Row],[SampleVariableLabel]]+100*Systematic[[#This Row],[State]]</f>
        <v>20021206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20</v>
      </c>
      <c r="B7638" s="1">
        <f t="shared" si="358"/>
        <v>2</v>
      </c>
      <c r="C7638" s="1">
        <f>IF(Systematic[[#This Row],[VariableIndex]]&gt;1,C7637,IF(C7637+1=StepsPerSubsample,0,C7637+1))</f>
        <v>12</v>
      </c>
      <c r="D7638" s="1">
        <f t="shared" si="359"/>
        <v>7</v>
      </c>
      <c r="E7638" s="1" t="str">
        <f>INDEX(Protocol[Mark],MATCH(C7638,Protocol[Step],0))</f>
        <v>11AsTm</v>
      </c>
      <c r="F7638" s="151" t="str">
        <f>INDEX(Variables[Variable],MATCH(Systematic[[#This Row],[VariableIndex]],Variables[Index],0))</f>
        <v>FCR (mt: ROX-corr.)</v>
      </c>
      <c r="G7638" s="134">
        <f>Systematic[[#This Row],[Sample]]*1000000+Systematic[[#This Row],[SubSample]]*10000+Systematic[[#This Row],[VariableIndex]]</f>
        <v>20020007</v>
      </c>
      <c r="H7638" s="134">
        <f>Systematic[[#This Row],[SampleVariableLabel]]+100*Systematic[[#This Row],[State]]</f>
        <v>20021207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20</v>
      </c>
      <c r="B7639" s="1">
        <f t="shared" si="358"/>
        <v>2</v>
      </c>
      <c r="C7639" s="1">
        <f>IF(Systematic[[#This Row],[VariableIndex]]&gt;1,C7638,IF(C7638+1=StepsPerSubsample,0,C7638+1))</f>
        <v>13</v>
      </c>
      <c r="D7639" s="1">
        <f t="shared" si="359"/>
        <v>1</v>
      </c>
      <c r="E7639" s="1" t="str">
        <f>INDEX(Protocol[Mark],MATCH(C7639,Protocol[Step],0))</f>
        <v>12Azd</v>
      </c>
      <c r="F7639" s="151" t="str">
        <f>INDEX(Variables[Variable],MATCH(Systematic[[#This Row],[VariableIndex]],Variables[Index],0))</f>
        <v>O2 concentration</v>
      </c>
      <c r="G7639" s="134">
        <f>Systematic[[#This Row],[Sample]]*1000000+Systematic[[#This Row],[SubSample]]*10000+Systematic[[#This Row],[VariableIndex]]</f>
        <v>20020001</v>
      </c>
      <c r="H7639" s="134">
        <f>Systematic[[#This Row],[SampleVariableLabel]]+100*Systematic[[#This Row],[State]]</f>
        <v>20021301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20</v>
      </c>
      <c r="B7640" s="1">
        <f t="shared" si="358"/>
        <v>2</v>
      </c>
      <c r="C7640" s="1">
        <f>IF(Systematic[[#This Row],[VariableIndex]]&gt;1,C7639,IF(C7639+1=StepsPerSubsample,0,C7639+1))</f>
        <v>13</v>
      </c>
      <c r="D7640" s="1">
        <f t="shared" si="359"/>
        <v>2</v>
      </c>
      <c r="E7640" s="1" t="str">
        <f>INDEX(Protocol[Mark],MATCH(C7640,Protocol[Step],0))</f>
        <v>12Azd</v>
      </c>
      <c r="F7640" s="151" t="str">
        <f>INDEX(Variables[Variable],MATCH(Systematic[[#This Row],[VariableIndex]],Variables[Index],0))</f>
        <v>O2 flux per volume</v>
      </c>
      <c r="G7640" s="134">
        <f>Systematic[[#This Row],[Sample]]*1000000+Systematic[[#This Row],[SubSample]]*10000+Systematic[[#This Row],[VariableIndex]]</f>
        <v>20020002</v>
      </c>
      <c r="H7640" s="134">
        <f>Systematic[[#This Row],[SampleVariableLabel]]+100*Systematic[[#This Row],[State]]</f>
        <v>20021302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20</v>
      </c>
      <c r="B7641" s="1">
        <f t="shared" si="358"/>
        <v>2</v>
      </c>
      <c r="C7641" s="1">
        <f>IF(Systematic[[#This Row],[VariableIndex]]&gt;1,C7640,IF(C7640+1=StepsPerSubsample,0,C7640+1))</f>
        <v>13</v>
      </c>
      <c r="D7641" s="1">
        <f t="shared" si="359"/>
        <v>3</v>
      </c>
      <c r="E7641" s="1" t="str">
        <f>INDEX(Protocol[Mark],MATCH(C7641,Protocol[Step],0))</f>
        <v>12Azd</v>
      </c>
      <c r="F7641" s="151" t="str">
        <f>INDEX(Variables[Variable],MATCH(Systematic[[#This Row],[VariableIndex]],Variables[Index],0))</f>
        <v>Specific flux</v>
      </c>
      <c r="G7641" s="134">
        <f>Systematic[[#This Row],[Sample]]*1000000+Systematic[[#This Row],[SubSample]]*10000+Systematic[[#This Row],[VariableIndex]]</f>
        <v>20020003</v>
      </c>
      <c r="H7641" s="134">
        <f>Systematic[[#This Row],[SampleVariableLabel]]+100*Systematic[[#This Row],[State]]</f>
        <v>20021303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20</v>
      </c>
      <c r="B7642" s="1">
        <f t="shared" si="358"/>
        <v>2</v>
      </c>
      <c r="C7642" s="1">
        <f>IF(Systematic[[#This Row],[VariableIndex]]&gt;1,C7641,IF(C7641+1=StepsPerSubsample,0,C7641+1))</f>
        <v>13</v>
      </c>
      <c r="D7642" s="1">
        <f t="shared" si="359"/>
        <v>4</v>
      </c>
      <c r="E7642" s="1" t="str">
        <f>INDEX(Protocol[Mark],MATCH(C7642,Protocol[Step],0))</f>
        <v>12Azd</v>
      </c>
      <c r="F7642" s="151" t="str">
        <f>INDEX(Variables[Variable],MATCH(Systematic[[#This Row],[VariableIndex]],Variables[Index],0))</f>
        <v>Flux control ratio</v>
      </c>
      <c r="G7642" s="134">
        <f>Systematic[[#This Row],[Sample]]*1000000+Systematic[[#This Row],[SubSample]]*10000+Systematic[[#This Row],[VariableIndex]]</f>
        <v>20020004</v>
      </c>
      <c r="H7642" s="134">
        <f>Systematic[[#This Row],[SampleVariableLabel]]+100*Systematic[[#This Row],[State]]</f>
        <v>20021304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20</v>
      </c>
      <c r="B7643" s="1">
        <f t="shared" si="358"/>
        <v>2</v>
      </c>
      <c r="C7643" s="1">
        <f>IF(Systematic[[#This Row],[VariableIndex]]&gt;1,C7642,IF(C7642+1=StepsPerSubsample,0,C7642+1))</f>
        <v>13</v>
      </c>
      <c r="D7643" s="1">
        <f t="shared" si="359"/>
        <v>5</v>
      </c>
      <c r="E7643" s="1" t="str">
        <f>INDEX(Protocol[Mark],MATCH(C7643,Protocol[Step],0))</f>
        <v>12Azd</v>
      </c>
      <c r="F7643" s="151" t="str">
        <f>INDEX(Variables[Variable],MATCH(Systematic[[#This Row],[VariableIndex]],Variables[Index],0))</f>
        <v>Specific flux (mt)</v>
      </c>
      <c r="G7643" s="134">
        <f>Systematic[[#This Row],[Sample]]*1000000+Systematic[[#This Row],[SubSample]]*10000+Systematic[[#This Row],[VariableIndex]]</f>
        <v>20020005</v>
      </c>
      <c r="H7643" s="134">
        <f>Systematic[[#This Row],[SampleVariableLabel]]+100*Systematic[[#This Row],[State]]</f>
        <v>20021305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20</v>
      </c>
      <c r="B7644" s="1">
        <f t="shared" si="358"/>
        <v>2</v>
      </c>
      <c r="C7644" s="1">
        <f>IF(Systematic[[#This Row],[VariableIndex]]&gt;1,C7643,IF(C7643+1=StepsPerSubsample,0,C7643+1))</f>
        <v>13</v>
      </c>
      <c r="D7644" s="1">
        <f t="shared" si="359"/>
        <v>6</v>
      </c>
      <c r="E7644" s="1" t="str">
        <f>INDEX(Protocol[Mark],MATCH(C7644,Protocol[Step],0))</f>
        <v>12Azd</v>
      </c>
      <c r="F7644" s="151" t="str">
        <f>INDEX(Variables[Variable],MATCH(Systematic[[#This Row],[VariableIndex]],Variables[Index],0))</f>
        <v>FCR (mt: ROX-corr.)</v>
      </c>
      <c r="G7644" s="134">
        <f>Systematic[[#This Row],[Sample]]*1000000+Systematic[[#This Row],[SubSample]]*10000+Systematic[[#This Row],[VariableIndex]]</f>
        <v>20020006</v>
      </c>
      <c r="H7644" s="134">
        <f>Systematic[[#This Row],[SampleVariableLabel]]+100*Systematic[[#This Row],[State]]</f>
        <v>20021306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20</v>
      </c>
      <c r="B7645" s="1">
        <f t="shared" si="358"/>
        <v>2</v>
      </c>
      <c r="C7645" s="1">
        <f>IF(Systematic[[#This Row],[VariableIndex]]&gt;1,C7644,IF(C7644+1=StepsPerSubsample,0,C7644+1))</f>
        <v>13</v>
      </c>
      <c r="D7645" s="1">
        <f t="shared" si="359"/>
        <v>7</v>
      </c>
      <c r="E7645" s="1" t="str">
        <f>INDEX(Protocol[Mark],MATCH(C7645,Protocol[Step],0))</f>
        <v>12Azd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20020007</v>
      </c>
      <c r="H7645" s="134">
        <f>Systematic[[#This Row],[SampleVariableLabel]]+100*Systematic[[#This Row],[State]]</f>
        <v>20021307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20</v>
      </c>
      <c r="B7646" s="1">
        <f t="shared" si="358"/>
        <v>3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1ce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20030001</v>
      </c>
      <c r="H7646" s="134">
        <f>Systematic[[#This Row],[SampleVariableLabel]]+100*Systematic[[#This Row],[State]]</f>
        <v>20030001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20</v>
      </c>
      <c r="B7647" s="1">
        <f t="shared" si="358"/>
        <v>3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1ce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20030002</v>
      </c>
      <c r="H7647" s="134">
        <f>Systematic[[#This Row],[SampleVariableLabel]]+100*Systematic[[#This Row],[State]]</f>
        <v>20030002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20</v>
      </c>
      <c r="B7648" s="1">
        <f t="shared" si="358"/>
        <v>3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1ce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20030003</v>
      </c>
      <c r="H7648" s="134">
        <f>Systematic[[#This Row],[SampleVariableLabel]]+100*Systematic[[#This Row],[State]]</f>
        <v>20030003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20</v>
      </c>
      <c r="B7649" s="1">
        <f t="shared" si="358"/>
        <v>3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1ce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20030004</v>
      </c>
      <c r="H7649" s="134">
        <f>Systematic[[#This Row],[SampleVariableLabel]]+100*Systematic[[#This Row],[State]]</f>
        <v>20030004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20</v>
      </c>
      <c r="B7650" s="1">
        <f t="shared" si="358"/>
        <v>3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1ce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20030005</v>
      </c>
      <c r="H7650" s="134">
        <f>Systematic[[#This Row],[SampleVariableLabel]]+100*Systematic[[#This Row],[State]]</f>
        <v>20030005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20</v>
      </c>
      <c r="B7651" s="1">
        <f t="shared" si="358"/>
        <v>3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1ce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20030006</v>
      </c>
      <c r="H7651" s="134">
        <f>Systematic[[#This Row],[SampleVariableLabel]]+100*Systematic[[#This Row],[State]]</f>
        <v>20030006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20</v>
      </c>
      <c r="B7652" s="1">
        <f t="shared" si="358"/>
        <v>3</v>
      </c>
      <c r="C7652" s="1">
        <f>IF(Systematic[[#This Row],[VariableIndex]]&gt;1,C7651,IF(C7651+1=StepsPerSubsample,0,C7651+1))</f>
        <v>0</v>
      </c>
      <c r="D7652" s="1">
        <f t="shared" si="359"/>
        <v>7</v>
      </c>
      <c r="E7652" s="1" t="str">
        <f>INDEX(Protocol[Mark],MATCH(C7652,Protocol[Step],0))</f>
        <v>1ce</v>
      </c>
      <c r="F7652" s="151" t="str">
        <f>INDEX(Variables[Variable],MATCH(Systematic[[#This Row],[VariableIndex]],Variables[Index],0))</f>
        <v>FCR (mt: ROX-corr.)</v>
      </c>
      <c r="G7652" s="134">
        <f>Systematic[[#This Row],[Sample]]*1000000+Systematic[[#This Row],[SubSample]]*10000+Systematic[[#This Row],[VariableIndex]]</f>
        <v>20030007</v>
      </c>
      <c r="H7652" s="134">
        <f>Systematic[[#This Row],[SampleVariableLabel]]+100*Systematic[[#This Row],[State]]</f>
        <v>20030007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20</v>
      </c>
      <c r="B7653" s="1">
        <f t="shared" si="358"/>
        <v>3</v>
      </c>
      <c r="C7653" s="1">
        <f>IF(Systematic[[#This Row],[VariableIndex]]&gt;1,C7652,IF(C7652+1=StepsPerSubsample,0,C7652+1))</f>
        <v>1</v>
      </c>
      <c r="D7653" s="1">
        <f t="shared" si="359"/>
        <v>1</v>
      </c>
      <c r="E7653" s="1" t="str">
        <f>INDEX(Protocol[Mark],MATCH(C7653,Protocol[Step],0))</f>
        <v>2P10</v>
      </c>
      <c r="F7653" s="151" t="str">
        <f>INDEX(Variables[Variable],MATCH(Systematic[[#This Row],[VariableIndex]],Variables[Index],0))</f>
        <v>O2 concentration</v>
      </c>
      <c r="G7653" s="134">
        <f>Systematic[[#This Row],[Sample]]*1000000+Systematic[[#This Row],[SubSample]]*10000+Systematic[[#This Row],[VariableIndex]]</f>
        <v>20030001</v>
      </c>
      <c r="H7653" s="134">
        <f>Systematic[[#This Row],[SampleVariableLabel]]+100*Systematic[[#This Row],[State]]</f>
        <v>20030101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20</v>
      </c>
      <c r="B7654" s="1">
        <f t="shared" si="358"/>
        <v>3</v>
      </c>
      <c r="C7654" s="1">
        <f>IF(Systematic[[#This Row],[VariableIndex]]&gt;1,C7653,IF(C7653+1=StepsPerSubsample,0,C7653+1))</f>
        <v>1</v>
      </c>
      <c r="D7654" s="1">
        <f t="shared" si="359"/>
        <v>2</v>
      </c>
      <c r="E7654" s="1" t="str">
        <f>INDEX(Protocol[Mark],MATCH(C7654,Protocol[Step],0))</f>
        <v>2P10</v>
      </c>
      <c r="F7654" s="151" t="str">
        <f>INDEX(Variables[Variable],MATCH(Systematic[[#This Row],[VariableIndex]],Variables[Index],0))</f>
        <v>O2 flux per volume</v>
      </c>
      <c r="G7654" s="134">
        <f>Systematic[[#This Row],[Sample]]*1000000+Systematic[[#This Row],[SubSample]]*10000+Systematic[[#This Row],[VariableIndex]]</f>
        <v>20030002</v>
      </c>
      <c r="H7654" s="134">
        <f>Systematic[[#This Row],[SampleVariableLabel]]+100*Systematic[[#This Row],[State]]</f>
        <v>20030102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20</v>
      </c>
      <c r="B7655" s="1">
        <f t="shared" si="358"/>
        <v>3</v>
      </c>
      <c r="C7655" s="1">
        <f>IF(Systematic[[#This Row],[VariableIndex]]&gt;1,C7654,IF(C7654+1=StepsPerSubsample,0,C7654+1))</f>
        <v>1</v>
      </c>
      <c r="D7655" s="1">
        <f t="shared" si="359"/>
        <v>3</v>
      </c>
      <c r="E7655" s="1" t="str">
        <f>INDEX(Protocol[Mark],MATCH(C7655,Protocol[Step],0))</f>
        <v>2P10</v>
      </c>
      <c r="F7655" s="151" t="str">
        <f>INDEX(Variables[Variable],MATCH(Systematic[[#This Row],[VariableIndex]],Variables[Index],0))</f>
        <v>Specific flux</v>
      </c>
      <c r="G7655" s="134">
        <f>Systematic[[#This Row],[Sample]]*1000000+Systematic[[#This Row],[SubSample]]*10000+Systematic[[#This Row],[VariableIndex]]</f>
        <v>20030003</v>
      </c>
      <c r="H7655" s="134">
        <f>Systematic[[#This Row],[SampleVariableLabel]]+100*Systematic[[#This Row],[State]]</f>
        <v>20030103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20</v>
      </c>
      <c r="B7656" s="1">
        <f t="shared" si="358"/>
        <v>3</v>
      </c>
      <c r="C7656" s="1">
        <f>IF(Systematic[[#This Row],[VariableIndex]]&gt;1,C7655,IF(C7655+1=StepsPerSubsample,0,C7655+1))</f>
        <v>1</v>
      </c>
      <c r="D7656" s="1">
        <f t="shared" si="359"/>
        <v>4</v>
      </c>
      <c r="E7656" s="1" t="str">
        <f>INDEX(Protocol[Mark],MATCH(C7656,Protocol[Step],0))</f>
        <v>2P10</v>
      </c>
      <c r="F7656" s="151" t="str">
        <f>INDEX(Variables[Variable],MATCH(Systematic[[#This Row],[VariableIndex]],Variables[Index],0))</f>
        <v>Flux control ratio</v>
      </c>
      <c r="G7656" s="134">
        <f>Systematic[[#This Row],[Sample]]*1000000+Systematic[[#This Row],[SubSample]]*10000+Systematic[[#This Row],[VariableIndex]]</f>
        <v>20030004</v>
      </c>
      <c r="H7656" s="134">
        <f>Systematic[[#This Row],[SampleVariableLabel]]+100*Systematic[[#This Row],[State]]</f>
        <v>20030104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20</v>
      </c>
      <c r="B7657" s="1">
        <f t="shared" ref="B7657:B7720" si="361">IF(OR(C7657&gt;0,D7657&gt;1),B7656,IF(B7656=SubsamplesPerSample,1,B7656+1))</f>
        <v>3</v>
      </c>
      <c r="C7657" s="1">
        <f>IF(Systematic[[#This Row],[VariableIndex]]&gt;1,C7656,IF(C7656+1=StepsPerSubsample,0,C7656+1))</f>
        <v>1</v>
      </c>
      <c r="D7657" s="1">
        <f t="shared" si="359"/>
        <v>5</v>
      </c>
      <c r="E7657" s="1" t="str">
        <f>INDEX(Protocol[Mark],MATCH(C7657,Protocol[Step],0))</f>
        <v>2P10</v>
      </c>
      <c r="F7657" s="151" t="str">
        <f>INDEX(Variables[Variable],MATCH(Systematic[[#This Row],[VariableIndex]],Variables[Index],0))</f>
        <v>Specific flux (mt)</v>
      </c>
      <c r="G7657" s="134">
        <f>Systematic[[#This Row],[Sample]]*1000000+Systematic[[#This Row],[SubSample]]*10000+Systematic[[#This Row],[VariableIndex]]</f>
        <v>20030005</v>
      </c>
      <c r="H7657" s="134">
        <f>Systematic[[#This Row],[SampleVariableLabel]]+100*Systematic[[#This Row],[State]]</f>
        <v>20030105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20</v>
      </c>
      <c r="B7658" s="1">
        <f t="shared" si="361"/>
        <v>3</v>
      </c>
      <c r="C7658" s="1">
        <f>IF(Systematic[[#This Row],[VariableIndex]]&gt;1,C7657,IF(C7657+1=StepsPerSubsample,0,C7657+1))</f>
        <v>1</v>
      </c>
      <c r="D7658" s="1">
        <f t="shared" si="359"/>
        <v>6</v>
      </c>
      <c r="E7658" s="1" t="str">
        <f>INDEX(Protocol[Mark],MATCH(C7658,Protocol[Step],0))</f>
        <v>2P10</v>
      </c>
      <c r="F7658" s="151" t="str">
        <f>INDEX(Variables[Variable],MATCH(Systematic[[#This Row],[VariableIndex]],Variables[Index],0))</f>
        <v>FCR (mt: ROX-corr.)</v>
      </c>
      <c r="G7658" s="134">
        <f>Systematic[[#This Row],[Sample]]*1000000+Systematic[[#This Row],[SubSample]]*10000+Systematic[[#This Row],[VariableIndex]]</f>
        <v>20030006</v>
      </c>
      <c r="H7658" s="134">
        <f>Systematic[[#This Row],[SampleVariableLabel]]+100*Systematic[[#This Row],[State]]</f>
        <v>20030106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20</v>
      </c>
      <c r="B7659" s="1">
        <f t="shared" si="361"/>
        <v>3</v>
      </c>
      <c r="C7659" s="1">
        <f>IF(Systematic[[#This Row],[VariableIndex]]&gt;1,C7658,IF(C7658+1=StepsPerSubsample,0,C7658+1))</f>
        <v>1</v>
      </c>
      <c r="D7659" s="1">
        <f t="shared" si="359"/>
        <v>7</v>
      </c>
      <c r="E7659" s="1" t="str">
        <f>INDEX(Protocol[Mark],MATCH(C7659,Protocol[Step],0))</f>
        <v>2P10</v>
      </c>
      <c r="F7659" s="151" t="str">
        <f>INDEX(Variables[Variable],MATCH(Systematic[[#This Row],[VariableIndex]],Variables[Index],0))</f>
        <v>FCR (mt: ROX-corr.)</v>
      </c>
      <c r="G7659" s="134">
        <f>Systematic[[#This Row],[Sample]]*1000000+Systematic[[#This Row],[SubSample]]*10000+Systematic[[#This Row],[VariableIndex]]</f>
        <v>20030007</v>
      </c>
      <c r="H7659" s="134">
        <f>Systematic[[#This Row],[SampleVariableLabel]]+100*Systematic[[#This Row],[State]]</f>
        <v>20030107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20</v>
      </c>
      <c r="B7660" s="1">
        <f t="shared" si="361"/>
        <v>3</v>
      </c>
      <c r="C7660" s="1">
        <f>IF(Systematic[[#This Row],[VariableIndex]]&gt;1,C7659,IF(C7659+1=StepsPerSubsample,0,C7659+1))</f>
        <v>2</v>
      </c>
      <c r="D7660" s="1">
        <f t="shared" si="359"/>
        <v>1</v>
      </c>
      <c r="E7660" s="1" t="str">
        <f>INDEX(Protocol[Mark],MATCH(C7660,Protocol[Step],0))</f>
        <v>3Omy</v>
      </c>
      <c r="F7660" s="151" t="str">
        <f>INDEX(Variables[Variable],MATCH(Systematic[[#This Row],[VariableIndex]],Variables[Index],0))</f>
        <v>O2 concentration</v>
      </c>
      <c r="G7660" s="134">
        <f>Systematic[[#This Row],[Sample]]*1000000+Systematic[[#This Row],[SubSample]]*10000+Systematic[[#This Row],[VariableIndex]]</f>
        <v>20030001</v>
      </c>
      <c r="H7660" s="134">
        <f>Systematic[[#This Row],[SampleVariableLabel]]+100*Systematic[[#This Row],[State]]</f>
        <v>20030201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20</v>
      </c>
      <c r="B7661" s="1">
        <f t="shared" si="361"/>
        <v>3</v>
      </c>
      <c r="C7661" s="1">
        <f>IF(Systematic[[#This Row],[VariableIndex]]&gt;1,C7660,IF(C7660+1=StepsPerSubsample,0,C7660+1))</f>
        <v>2</v>
      </c>
      <c r="D7661" s="1">
        <f t="shared" si="359"/>
        <v>2</v>
      </c>
      <c r="E7661" s="1" t="str">
        <f>INDEX(Protocol[Mark],MATCH(C7661,Protocol[Step],0))</f>
        <v>3Omy</v>
      </c>
      <c r="F7661" s="151" t="str">
        <f>INDEX(Variables[Variable],MATCH(Systematic[[#This Row],[VariableIndex]],Variables[Index],0))</f>
        <v>O2 flux per volume</v>
      </c>
      <c r="G7661" s="134">
        <f>Systematic[[#This Row],[Sample]]*1000000+Systematic[[#This Row],[SubSample]]*10000+Systematic[[#This Row],[VariableIndex]]</f>
        <v>20030002</v>
      </c>
      <c r="H7661" s="134">
        <f>Systematic[[#This Row],[SampleVariableLabel]]+100*Systematic[[#This Row],[State]]</f>
        <v>20030202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20</v>
      </c>
      <c r="B7662" s="1">
        <f t="shared" si="361"/>
        <v>3</v>
      </c>
      <c r="C7662" s="1">
        <f>IF(Systematic[[#This Row],[VariableIndex]]&gt;1,C7661,IF(C7661+1=StepsPerSubsample,0,C7661+1))</f>
        <v>2</v>
      </c>
      <c r="D7662" s="1">
        <f t="shared" si="359"/>
        <v>3</v>
      </c>
      <c r="E7662" s="1" t="str">
        <f>INDEX(Protocol[Mark],MATCH(C7662,Protocol[Step],0))</f>
        <v>3Omy</v>
      </c>
      <c r="F7662" s="151" t="str">
        <f>INDEX(Variables[Variable],MATCH(Systematic[[#This Row],[VariableIndex]],Variables[Index],0))</f>
        <v>Specific flux</v>
      </c>
      <c r="G7662" s="134">
        <f>Systematic[[#This Row],[Sample]]*1000000+Systematic[[#This Row],[SubSample]]*10000+Systematic[[#This Row],[VariableIndex]]</f>
        <v>20030003</v>
      </c>
      <c r="H7662" s="134">
        <f>Systematic[[#This Row],[SampleVariableLabel]]+100*Systematic[[#This Row],[State]]</f>
        <v>20030203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20</v>
      </c>
      <c r="B7663" s="1">
        <f t="shared" si="361"/>
        <v>3</v>
      </c>
      <c r="C7663" s="1">
        <f>IF(Systematic[[#This Row],[VariableIndex]]&gt;1,C7662,IF(C7662+1=StepsPerSubsample,0,C7662+1))</f>
        <v>2</v>
      </c>
      <c r="D7663" s="1">
        <f t="shared" si="359"/>
        <v>4</v>
      </c>
      <c r="E7663" s="1" t="str">
        <f>INDEX(Protocol[Mark],MATCH(C7663,Protocol[Step],0))</f>
        <v>3Omy</v>
      </c>
      <c r="F7663" s="151" t="str">
        <f>INDEX(Variables[Variable],MATCH(Systematic[[#This Row],[VariableIndex]],Variables[Index],0))</f>
        <v>Flux control ratio</v>
      </c>
      <c r="G7663" s="134">
        <f>Systematic[[#This Row],[Sample]]*1000000+Systematic[[#This Row],[SubSample]]*10000+Systematic[[#This Row],[VariableIndex]]</f>
        <v>20030004</v>
      </c>
      <c r="H7663" s="134">
        <f>Systematic[[#This Row],[SampleVariableLabel]]+100*Systematic[[#This Row],[State]]</f>
        <v>20030204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20</v>
      </c>
      <c r="B7664" s="1">
        <f t="shared" si="361"/>
        <v>3</v>
      </c>
      <c r="C7664" s="1">
        <f>IF(Systematic[[#This Row],[VariableIndex]]&gt;1,C7663,IF(C7663+1=StepsPerSubsample,0,C7663+1))</f>
        <v>2</v>
      </c>
      <c r="D7664" s="1">
        <f t="shared" si="359"/>
        <v>5</v>
      </c>
      <c r="E7664" s="1" t="str">
        <f>INDEX(Protocol[Mark],MATCH(C7664,Protocol[Step],0))</f>
        <v>3Omy</v>
      </c>
      <c r="F7664" s="151" t="str">
        <f>INDEX(Variables[Variable],MATCH(Systematic[[#This Row],[VariableIndex]],Variables[Index],0))</f>
        <v>Specific flux (mt)</v>
      </c>
      <c r="G7664" s="134">
        <f>Systematic[[#This Row],[Sample]]*1000000+Systematic[[#This Row],[SubSample]]*10000+Systematic[[#This Row],[VariableIndex]]</f>
        <v>20030005</v>
      </c>
      <c r="H7664" s="134">
        <f>Systematic[[#This Row],[SampleVariableLabel]]+100*Systematic[[#This Row],[State]]</f>
        <v>20030205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20</v>
      </c>
      <c r="B7665" s="1">
        <f t="shared" si="361"/>
        <v>3</v>
      </c>
      <c r="C7665" s="1">
        <f>IF(Systematic[[#This Row],[VariableIndex]]&gt;1,C7664,IF(C7664+1=StepsPerSubsample,0,C7664+1))</f>
        <v>2</v>
      </c>
      <c r="D7665" s="1">
        <f t="shared" si="359"/>
        <v>6</v>
      </c>
      <c r="E7665" s="1" t="str">
        <f>INDEX(Protocol[Mark],MATCH(C7665,Protocol[Step],0))</f>
        <v>3Omy</v>
      </c>
      <c r="F7665" s="151" t="str">
        <f>INDEX(Variables[Variable],MATCH(Systematic[[#This Row],[VariableIndex]],Variables[Index],0))</f>
        <v>FCR (mt: ROX-corr.)</v>
      </c>
      <c r="G7665" s="134">
        <f>Systematic[[#This Row],[Sample]]*1000000+Systematic[[#This Row],[SubSample]]*10000+Systematic[[#This Row],[VariableIndex]]</f>
        <v>20030006</v>
      </c>
      <c r="H7665" s="134">
        <f>Systematic[[#This Row],[SampleVariableLabel]]+100*Systematic[[#This Row],[State]]</f>
        <v>20030206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20</v>
      </c>
      <c r="B7666" s="1">
        <f t="shared" si="361"/>
        <v>3</v>
      </c>
      <c r="C7666" s="1">
        <f>IF(Systematic[[#This Row],[VariableIndex]]&gt;1,C7665,IF(C7665+1=StepsPerSubsample,0,C7665+1))</f>
        <v>2</v>
      </c>
      <c r="D7666" s="1">
        <f t="shared" si="359"/>
        <v>7</v>
      </c>
      <c r="E7666" s="1" t="str">
        <f>INDEX(Protocol[Mark],MATCH(C7666,Protocol[Step],0))</f>
        <v>3Omy</v>
      </c>
      <c r="F7666" s="151" t="str">
        <f>INDEX(Variables[Variable],MATCH(Systematic[[#This Row],[VariableIndex]],Variables[Index],0))</f>
        <v>FCR (mt: ROX-corr.)</v>
      </c>
      <c r="G7666" s="134">
        <f>Systematic[[#This Row],[Sample]]*1000000+Systematic[[#This Row],[SubSample]]*10000+Systematic[[#This Row],[VariableIndex]]</f>
        <v>20030007</v>
      </c>
      <c r="H7666" s="134">
        <f>Systematic[[#This Row],[SampleVariableLabel]]+100*Systematic[[#This Row],[State]]</f>
        <v>20030207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20</v>
      </c>
      <c r="B7667" s="1">
        <f t="shared" si="361"/>
        <v>3</v>
      </c>
      <c r="C7667" s="1">
        <f>IF(Systematic[[#This Row],[VariableIndex]]&gt;1,C7666,IF(C7666+1=StepsPerSubsample,0,C7666+1))</f>
        <v>3</v>
      </c>
      <c r="D7667" s="1">
        <f t="shared" si="359"/>
        <v>1</v>
      </c>
      <c r="E7667" s="1" t="str">
        <f>INDEX(Protocol[Mark],MATCH(C7667,Protocol[Step],0))</f>
        <v>4U</v>
      </c>
      <c r="F7667" s="151" t="str">
        <f>INDEX(Variables[Variable],MATCH(Systematic[[#This Row],[VariableIndex]],Variables[Index],0))</f>
        <v>O2 concentration</v>
      </c>
      <c r="G7667" s="134">
        <f>Systematic[[#This Row],[Sample]]*1000000+Systematic[[#This Row],[SubSample]]*10000+Systematic[[#This Row],[VariableIndex]]</f>
        <v>20030001</v>
      </c>
      <c r="H7667" s="134">
        <f>Systematic[[#This Row],[SampleVariableLabel]]+100*Systematic[[#This Row],[State]]</f>
        <v>20030301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20</v>
      </c>
      <c r="B7668" s="1">
        <f t="shared" si="361"/>
        <v>3</v>
      </c>
      <c r="C7668" s="1">
        <f>IF(Systematic[[#This Row],[VariableIndex]]&gt;1,C7667,IF(C7667+1=StepsPerSubsample,0,C7667+1))</f>
        <v>3</v>
      </c>
      <c r="D7668" s="1">
        <f t="shared" si="359"/>
        <v>2</v>
      </c>
      <c r="E7668" s="1" t="str">
        <f>INDEX(Protocol[Mark],MATCH(C7668,Protocol[Step],0))</f>
        <v>4U</v>
      </c>
      <c r="F7668" s="151" t="str">
        <f>INDEX(Variables[Variable],MATCH(Systematic[[#This Row],[VariableIndex]],Variables[Index],0))</f>
        <v>O2 flux per volume</v>
      </c>
      <c r="G7668" s="134">
        <f>Systematic[[#This Row],[Sample]]*1000000+Systematic[[#This Row],[SubSample]]*10000+Systematic[[#This Row],[VariableIndex]]</f>
        <v>20030002</v>
      </c>
      <c r="H7668" s="134">
        <f>Systematic[[#This Row],[SampleVariableLabel]]+100*Systematic[[#This Row],[State]]</f>
        <v>20030302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20</v>
      </c>
      <c r="B7669" s="1">
        <f t="shared" si="361"/>
        <v>3</v>
      </c>
      <c r="C7669" s="1">
        <f>IF(Systematic[[#This Row],[VariableIndex]]&gt;1,C7668,IF(C7668+1=StepsPerSubsample,0,C7668+1))</f>
        <v>3</v>
      </c>
      <c r="D7669" s="1">
        <f t="shared" si="359"/>
        <v>3</v>
      </c>
      <c r="E7669" s="1" t="str">
        <f>INDEX(Protocol[Mark],MATCH(C7669,Protocol[Step],0))</f>
        <v>4U</v>
      </c>
      <c r="F7669" s="151" t="str">
        <f>INDEX(Variables[Variable],MATCH(Systematic[[#This Row],[VariableIndex]],Variables[Index],0))</f>
        <v>Specific flux</v>
      </c>
      <c r="G7669" s="134">
        <f>Systematic[[#This Row],[Sample]]*1000000+Systematic[[#This Row],[SubSample]]*10000+Systematic[[#This Row],[VariableIndex]]</f>
        <v>20030003</v>
      </c>
      <c r="H7669" s="134">
        <f>Systematic[[#This Row],[SampleVariableLabel]]+100*Systematic[[#This Row],[State]]</f>
        <v>20030303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20</v>
      </c>
      <c r="B7670" s="1">
        <f t="shared" si="361"/>
        <v>3</v>
      </c>
      <c r="C7670" s="1">
        <f>IF(Systematic[[#This Row],[VariableIndex]]&gt;1,C7669,IF(C7669+1=StepsPerSubsample,0,C7669+1))</f>
        <v>3</v>
      </c>
      <c r="D7670" s="1">
        <f t="shared" si="359"/>
        <v>4</v>
      </c>
      <c r="E7670" s="1" t="str">
        <f>INDEX(Protocol[Mark],MATCH(C7670,Protocol[Step],0))</f>
        <v>4U</v>
      </c>
      <c r="F7670" s="151" t="str">
        <f>INDEX(Variables[Variable],MATCH(Systematic[[#This Row],[VariableIndex]],Variables[Index],0))</f>
        <v>Flux control ratio</v>
      </c>
      <c r="G7670" s="134">
        <f>Systematic[[#This Row],[Sample]]*1000000+Systematic[[#This Row],[SubSample]]*10000+Systematic[[#This Row],[VariableIndex]]</f>
        <v>20030004</v>
      </c>
      <c r="H7670" s="134">
        <f>Systematic[[#This Row],[SampleVariableLabel]]+100*Systematic[[#This Row],[State]]</f>
        <v>20030304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20</v>
      </c>
      <c r="B7671" s="1">
        <f t="shared" si="361"/>
        <v>3</v>
      </c>
      <c r="C7671" s="1">
        <f>IF(Systematic[[#This Row],[VariableIndex]]&gt;1,C7670,IF(C7670+1=StepsPerSubsample,0,C7670+1))</f>
        <v>3</v>
      </c>
      <c r="D7671" s="1">
        <f t="shared" si="359"/>
        <v>5</v>
      </c>
      <c r="E7671" s="1" t="str">
        <f>INDEX(Protocol[Mark],MATCH(C7671,Protocol[Step],0))</f>
        <v>4U</v>
      </c>
      <c r="F7671" s="151" t="str">
        <f>INDEX(Variables[Variable],MATCH(Systematic[[#This Row],[VariableIndex]],Variables[Index],0))</f>
        <v>Specific flux (mt)</v>
      </c>
      <c r="G7671" s="134">
        <f>Systematic[[#This Row],[Sample]]*1000000+Systematic[[#This Row],[SubSample]]*10000+Systematic[[#This Row],[VariableIndex]]</f>
        <v>20030005</v>
      </c>
      <c r="H7671" s="134">
        <f>Systematic[[#This Row],[SampleVariableLabel]]+100*Systematic[[#This Row],[State]]</f>
        <v>20030305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20</v>
      </c>
      <c r="B7672" s="1">
        <f t="shared" si="361"/>
        <v>3</v>
      </c>
      <c r="C7672" s="1">
        <f>IF(Systematic[[#This Row],[VariableIndex]]&gt;1,C7671,IF(C7671+1=StepsPerSubsample,0,C7671+1))</f>
        <v>3</v>
      </c>
      <c r="D7672" s="1">
        <f t="shared" si="359"/>
        <v>6</v>
      </c>
      <c r="E7672" s="1" t="str">
        <f>INDEX(Protocol[Mark],MATCH(C7672,Protocol[Step],0))</f>
        <v>4U</v>
      </c>
      <c r="F7672" s="151" t="str">
        <f>INDEX(Variables[Variable],MATCH(Systematic[[#This Row],[VariableIndex]],Variables[Index],0))</f>
        <v>FCR (mt: ROX-corr.)</v>
      </c>
      <c r="G7672" s="134">
        <f>Systematic[[#This Row],[Sample]]*1000000+Systematic[[#This Row],[SubSample]]*10000+Systematic[[#This Row],[VariableIndex]]</f>
        <v>20030006</v>
      </c>
      <c r="H7672" s="134">
        <f>Systematic[[#This Row],[SampleVariableLabel]]+100*Systematic[[#This Row],[State]]</f>
        <v>20030306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20</v>
      </c>
      <c r="B7673" s="1">
        <f t="shared" si="361"/>
        <v>3</v>
      </c>
      <c r="C7673" s="1">
        <f>IF(Systematic[[#This Row],[VariableIndex]]&gt;1,C7672,IF(C7672+1=StepsPerSubsample,0,C7672+1))</f>
        <v>3</v>
      </c>
      <c r="D7673" s="1">
        <f t="shared" si="359"/>
        <v>7</v>
      </c>
      <c r="E7673" s="1" t="str">
        <f>INDEX(Protocol[Mark],MATCH(C7673,Protocol[Step],0))</f>
        <v>4U</v>
      </c>
      <c r="F7673" s="151" t="str">
        <f>INDEX(Variables[Variable],MATCH(Systematic[[#This Row],[VariableIndex]],Variables[Index],0))</f>
        <v>FCR (mt: ROX-corr.)</v>
      </c>
      <c r="G7673" s="134">
        <f>Systematic[[#This Row],[Sample]]*1000000+Systematic[[#This Row],[SubSample]]*10000+Systematic[[#This Row],[VariableIndex]]</f>
        <v>20030007</v>
      </c>
      <c r="H7673" s="134">
        <f>Systematic[[#This Row],[SampleVariableLabel]]+100*Systematic[[#This Row],[State]]</f>
        <v>20030307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20</v>
      </c>
      <c r="B7674" s="1">
        <f t="shared" si="361"/>
        <v>3</v>
      </c>
      <c r="C7674" s="1">
        <f>IF(Systematic[[#This Row],[VariableIndex]]&gt;1,C7673,IF(C7673+1=StepsPerSubsample,0,C7673+1))</f>
        <v>4</v>
      </c>
      <c r="D7674" s="1">
        <f t="shared" si="359"/>
        <v>1</v>
      </c>
      <c r="E7674" s="1" t="str">
        <f>INDEX(Protocol[Mark],MATCH(C7674,Protocol[Step],0))</f>
        <v>5Glc</v>
      </c>
      <c r="F7674" s="151" t="str">
        <f>INDEX(Variables[Variable],MATCH(Systematic[[#This Row],[VariableIndex]],Variables[Index],0))</f>
        <v>O2 concentration</v>
      </c>
      <c r="G7674" s="134">
        <f>Systematic[[#This Row],[Sample]]*1000000+Systematic[[#This Row],[SubSample]]*10000+Systematic[[#This Row],[VariableIndex]]</f>
        <v>20030001</v>
      </c>
      <c r="H7674" s="134">
        <f>Systematic[[#This Row],[SampleVariableLabel]]+100*Systematic[[#This Row],[State]]</f>
        <v>20030401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20</v>
      </c>
      <c r="B7675" s="1">
        <f t="shared" si="361"/>
        <v>3</v>
      </c>
      <c r="C7675" s="1">
        <f>IF(Systematic[[#This Row],[VariableIndex]]&gt;1,C7674,IF(C7674+1=StepsPerSubsample,0,C7674+1))</f>
        <v>4</v>
      </c>
      <c r="D7675" s="1">
        <f t="shared" si="359"/>
        <v>2</v>
      </c>
      <c r="E7675" s="1" t="str">
        <f>INDEX(Protocol[Mark],MATCH(C7675,Protocol[Step],0))</f>
        <v>5Glc</v>
      </c>
      <c r="F7675" s="151" t="str">
        <f>INDEX(Variables[Variable],MATCH(Systematic[[#This Row],[VariableIndex]],Variables[Index],0))</f>
        <v>O2 flux per volume</v>
      </c>
      <c r="G7675" s="134">
        <f>Systematic[[#This Row],[Sample]]*1000000+Systematic[[#This Row],[SubSample]]*10000+Systematic[[#This Row],[VariableIndex]]</f>
        <v>20030002</v>
      </c>
      <c r="H7675" s="134">
        <f>Systematic[[#This Row],[SampleVariableLabel]]+100*Systematic[[#This Row],[State]]</f>
        <v>20030402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20</v>
      </c>
      <c r="B7676" s="1">
        <f t="shared" si="361"/>
        <v>3</v>
      </c>
      <c r="C7676" s="1">
        <f>IF(Systematic[[#This Row],[VariableIndex]]&gt;1,C7675,IF(C7675+1=StepsPerSubsample,0,C7675+1))</f>
        <v>4</v>
      </c>
      <c r="D7676" s="1">
        <f t="shared" si="359"/>
        <v>3</v>
      </c>
      <c r="E7676" s="1" t="str">
        <f>INDEX(Protocol[Mark],MATCH(C7676,Protocol[Step],0))</f>
        <v>5Glc</v>
      </c>
      <c r="F7676" s="151" t="str">
        <f>INDEX(Variables[Variable],MATCH(Systematic[[#This Row],[VariableIndex]],Variables[Index],0))</f>
        <v>Specific flux</v>
      </c>
      <c r="G7676" s="134">
        <f>Systematic[[#This Row],[Sample]]*1000000+Systematic[[#This Row],[SubSample]]*10000+Systematic[[#This Row],[VariableIndex]]</f>
        <v>20030003</v>
      </c>
      <c r="H7676" s="134">
        <f>Systematic[[#This Row],[SampleVariableLabel]]+100*Systematic[[#This Row],[State]]</f>
        <v>20030403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20</v>
      </c>
      <c r="B7677" s="1">
        <f t="shared" si="361"/>
        <v>3</v>
      </c>
      <c r="C7677" s="1">
        <f>IF(Systematic[[#This Row],[VariableIndex]]&gt;1,C7676,IF(C7676+1=StepsPerSubsample,0,C7676+1))</f>
        <v>4</v>
      </c>
      <c r="D7677" s="1">
        <f t="shared" si="359"/>
        <v>4</v>
      </c>
      <c r="E7677" s="1" t="str">
        <f>INDEX(Protocol[Mark],MATCH(C7677,Protocol[Step],0))</f>
        <v>5Glc</v>
      </c>
      <c r="F7677" s="151" t="str">
        <f>INDEX(Variables[Variable],MATCH(Systematic[[#This Row],[VariableIndex]],Variables[Index],0))</f>
        <v>Flux control ratio</v>
      </c>
      <c r="G7677" s="134">
        <f>Systematic[[#This Row],[Sample]]*1000000+Systematic[[#This Row],[SubSample]]*10000+Systematic[[#This Row],[VariableIndex]]</f>
        <v>20030004</v>
      </c>
      <c r="H7677" s="134">
        <f>Systematic[[#This Row],[SampleVariableLabel]]+100*Systematic[[#This Row],[State]]</f>
        <v>20030404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20</v>
      </c>
      <c r="B7678" s="1">
        <f t="shared" si="361"/>
        <v>3</v>
      </c>
      <c r="C7678" s="1">
        <f>IF(Systematic[[#This Row],[VariableIndex]]&gt;1,C7677,IF(C7677+1=StepsPerSubsample,0,C7677+1))</f>
        <v>4</v>
      </c>
      <c r="D7678" s="1">
        <f t="shared" si="359"/>
        <v>5</v>
      </c>
      <c r="E7678" s="1" t="str">
        <f>INDEX(Protocol[Mark],MATCH(C7678,Protocol[Step],0))</f>
        <v>5Glc</v>
      </c>
      <c r="F7678" s="151" t="str">
        <f>INDEX(Variables[Variable],MATCH(Systematic[[#This Row],[VariableIndex]],Variables[Index],0))</f>
        <v>Specific flux (mt)</v>
      </c>
      <c r="G7678" s="134">
        <f>Systematic[[#This Row],[Sample]]*1000000+Systematic[[#This Row],[SubSample]]*10000+Systematic[[#This Row],[VariableIndex]]</f>
        <v>20030005</v>
      </c>
      <c r="H7678" s="134">
        <f>Systematic[[#This Row],[SampleVariableLabel]]+100*Systematic[[#This Row],[State]]</f>
        <v>20030405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20</v>
      </c>
      <c r="B7679" s="1">
        <f t="shared" si="361"/>
        <v>3</v>
      </c>
      <c r="C7679" s="1">
        <f>IF(Systematic[[#This Row],[VariableIndex]]&gt;1,C7678,IF(C7678+1=StepsPerSubsample,0,C7678+1))</f>
        <v>4</v>
      </c>
      <c r="D7679" s="1">
        <f t="shared" si="359"/>
        <v>6</v>
      </c>
      <c r="E7679" s="1" t="str">
        <f>INDEX(Protocol[Mark],MATCH(C7679,Protocol[Step],0))</f>
        <v>5Glc</v>
      </c>
      <c r="F7679" s="151" t="str">
        <f>INDEX(Variables[Variable],MATCH(Systematic[[#This Row],[VariableIndex]],Variables[Index],0))</f>
        <v>FCR (mt: ROX-corr.)</v>
      </c>
      <c r="G7679" s="134">
        <f>Systematic[[#This Row],[Sample]]*1000000+Systematic[[#This Row],[SubSample]]*10000+Systematic[[#This Row],[VariableIndex]]</f>
        <v>20030006</v>
      </c>
      <c r="H7679" s="134">
        <f>Systematic[[#This Row],[SampleVariableLabel]]+100*Systematic[[#This Row],[State]]</f>
        <v>20030406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20</v>
      </c>
      <c r="B7680" s="1">
        <f t="shared" si="361"/>
        <v>3</v>
      </c>
      <c r="C7680" s="1">
        <f>IF(Systematic[[#This Row],[VariableIndex]]&gt;1,C7679,IF(C7679+1=StepsPerSubsample,0,C7679+1))</f>
        <v>4</v>
      </c>
      <c r="D7680" s="1">
        <f t="shared" si="359"/>
        <v>7</v>
      </c>
      <c r="E7680" s="1" t="str">
        <f>INDEX(Protocol[Mark],MATCH(C7680,Protocol[Step],0))</f>
        <v>5Glc</v>
      </c>
      <c r="F7680" s="151" t="str">
        <f>INDEX(Variables[Variable],MATCH(Systematic[[#This Row],[VariableIndex]],Variables[Index],0))</f>
        <v>FCR (mt: ROX-corr.)</v>
      </c>
      <c r="G7680" s="134">
        <f>Systematic[[#This Row],[Sample]]*1000000+Systematic[[#This Row],[SubSample]]*10000+Systematic[[#This Row],[VariableIndex]]</f>
        <v>20030007</v>
      </c>
      <c r="H7680" s="134">
        <f>Systematic[[#This Row],[SampleVariableLabel]]+100*Systematic[[#This Row],[State]]</f>
        <v>20030407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20</v>
      </c>
      <c r="B7681" s="1">
        <f t="shared" si="361"/>
        <v>3</v>
      </c>
      <c r="C7681" s="1">
        <f>IF(Systematic[[#This Row],[VariableIndex]]&gt;1,C7680,IF(C7680+1=StepsPerSubsample,0,C7680+1))</f>
        <v>5</v>
      </c>
      <c r="D7681" s="1">
        <f t="shared" si="359"/>
        <v>1</v>
      </c>
      <c r="E7681" s="1" t="str">
        <f>INDEX(Protocol[Mark],MATCH(C7681,Protocol[Step],0))</f>
        <v>6M2</v>
      </c>
      <c r="F7681" s="151" t="str">
        <f>INDEX(Variables[Variable],MATCH(Systematic[[#This Row],[VariableIndex]],Variables[Index],0))</f>
        <v>O2 concentration</v>
      </c>
      <c r="G7681" s="134">
        <f>Systematic[[#This Row],[Sample]]*1000000+Systematic[[#This Row],[SubSample]]*10000+Systematic[[#This Row],[VariableIndex]]</f>
        <v>20030001</v>
      </c>
      <c r="H7681" s="134">
        <f>Systematic[[#This Row],[SampleVariableLabel]]+100*Systematic[[#This Row],[State]]</f>
        <v>20030501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20</v>
      </c>
      <c r="B7682" s="1">
        <f t="shared" si="361"/>
        <v>3</v>
      </c>
      <c r="C7682" s="1">
        <f>IF(Systematic[[#This Row],[VariableIndex]]&gt;1,C7681,IF(C7681+1=StepsPerSubsample,0,C7681+1))</f>
        <v>5</v>
      </c>
      <c r="D7682" s="1">
        <f t="shared" si="359"/>
        <v>2</v>
      </c>
      <c r="E7682" s="1" t="str">
        <f>INDEX(Protocol[Mark],MATCH(C7682,Protocol[Step],0))</f>
        <v>6M2</v>
      </c>
      <c r="F7682" s="151" t="str">
        <f>INDEX(Variables[Variable],MATCH(Systematic[[#This Row],[VariableIndex]],Variables[Index],0))</f>
        <v>O2 flux per volume</v>
      </c>
      <c r="G7682" s="134">
        <f>Systematic[[#This Row],[Sample]]*1000000+Systematic[[#This Row],[SubSample]]*10000+Systematic[[#This Row],[VariableIndex]]</f>
        <v>20030002</v>
      </c>
      <c r="H7682" s="134">
        <f>Systematic[[#This Row],[SampleVariableLabel]]+100*Systematic[[#This Row],[State]]</f>
        <v>20030502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20</v>
      </c>
      <c r="B7683" s="1">
        <f t="shared" si="361"/>
        <v>3</v>
      </c>
      <c r="C7683" s="1">
        <f>IF(Systematic[[#This Row],[VariableIndex]]&gt;1,C7682,IF(C7682+1=StepsPerSubsample,0,C7682+1))</f>
        <v>5</v>
      </c>
      <c r="D7683" s="1">
        <f t="shared" ref="D7683:D7746" si="362">IF(D7682=nVariables,1,D7682+1)</f>
        <v>3</v>
      </c>
      <c r="E7683" s="1" t="str">
        <f>INDEX(Protocol[Mark],MATCH(C7683,Protocol[Step],0))</f>
        <v>6M2</v>
      </c>
      <c r="F7683" s="151" t="str">
        <f>INDEX(Variables[Variable],MATCH(Systematic[[#This Row],[VariableIndex]],Variables[Index],0))</f>
        <v>Specific flux</v>
      </c>
      <c r="G7683" s="134">
        <f>Systematic[[#This Row],[Sample]]*1000000+Systematic[[#This Row],[SubSample]]*10000+Systematic[[#This Row],[VariableIndex]]</f>
        <v>20030003</v>
      </c>
      <c r="H7683" s="134">
        <f>Systematic[[#This Row],[SampleVariableLabel]]+100*Systematic[[#This Row],[State]]</f>
        <v>20030503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20</v>
      </c>
      <c r="B7684" s="1">
        <f t="shared" si="361"/>
        <v>3</v>
      </c>
      <c r="C7684" s="1">
        <f>IF(Systematic[[#This Row],[VariableIndex]]&gt;1,C7683,IF(C7683+1=StepsPerSubsample,0,C7683+1))</f>
        <v>5</v>
      </c>
      <c r="D7684" s="1">
        <f t="shared" si="362"/>
        <v>4</v>
      </c>
      <c r="E7684" s="1" t="str">
        <f>INDEX(Protocol[Mark],MATCH(C7684,Protocol[Step],0))</f>
        <v>6M2</v>
      </c>
      <c r="F7684" s="151" t="str">
        <f>INDEX(Variables[Variable],MATCH(Systematic[[#This Row],[VariableIndex]],Variables[Index],0))</f>
        <v>Flux control ratio</v>
      </c>
      <c r="G7684" s="134">
        <f>Systematic[[#This Row],[Sample]]*1000000+Systematic[[#This Row],[SubSample]]*10000+Systematic[[#This Row],[VariableIndex]]</f>
        <v>20030004</v>
      </c>
      <c r="H7684" s="134">
        <f>Systematic[[#This Row],[SampleVariableLabel]]+100*Systematic[[#This Row],[State]]</f>
        <v>20030504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20</v>
      </c>
      <c r="B7685" s="1">
        <f t="shared" si="361"/>
        <v>3</v>
      </c>
      <c r="C7685" s="1">
        <f>IF(Systematic[[#This Row],[VariableIndex]]&gt;1,C7684,IF(C7684+1=StepsPerSubsample,0,C7684+1))</f>
        <v>5</v>
      </c>
      <c r="D7685" s="1">
        <f t="shared" si="362"/>
        <v>5</v>
      </c>
      <c r="E7685" s="1" t="str">
        <f>INDEX(Protocol[Mark],MATCH(C7685,Protocol[Step],0))</f>
        <v>6M2</v>
      </c>
      <c r="F7685" s="151" t="str">
        <f>INDEX(Variables[Variable],MATCH(Systematic[[#This Row],[VariableIndex]],Variables[Index],0))</f>
        <v>Specific flux (mt)</v>
      </c>
      <c r="G7685" s="134">
        <f>Systematic[[#This Row],[Sample]]*1000000+Systematic[[#This Row],[SubSample]]*10000+Systematic[[#This Row],[VariableIndex]]</f>
        <v>20030005</v>
      </c>
      <c r="H7685" s="134">
        <f>Systematic[[#This Row],[SampleVariableLabel]]+100*Systematic[[#This Row],[State]]</f>
        <v>20030505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20</v>
      </c>
      <c r="B7686" s="1">
        <f t="shared" si="361"/>
        <v>3</v>
      </c>
      <c r="C7686" s="1">
        <f>IF(Systematic[[#This Row],[VariableIndex]]&gt;1,C7685,IF(C7685+1=StepsPerSubsample,0,C7685+1))</f>
        <v>5</v>
      </c>
      <c r="D7686" s="1">
        <f t="shared" si="362"/>
        <v>6</v>
      </c>
      <c r="E7686" s="1" t="str">
        <f>INDEX(Protocol[Mark],MATCH(C7686,Protocol[Step],0))</f>
        <v>6M2</v>
      </c>
      <c r="F7686" s="151" t="str">
        <f>INDEX(Variables[Variable],MATCH(Systematic[[#This Row],[VariableIndex]],Variables[Index],0))</f>
        <v>FCR (mt: ROX-corr.)</v>
      </c>
      <c r="G7686" s="134">
        <f>Systematic[[#This Row],[Sample]]*1000000+Systematic[[#This Row],[SubSample]]*10000+Systematic[[#This Row],[VariableIndex]]</f>
        <v>20030006</v>
      </c>
      <c r="H7686" s="134">
        <f>Systematic[[#This Row],[SampleVariableLabel]]+100*Systematic[[#This Row],[State]]</f>
        <v>20030506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20</v>
      </c>
      <c r="B7687" s="1">
        <f t="shared" si="361"/>
        <v>3</v>
      </c>
      <c r="C7687" s="1">
        <f>IF(Systematic[[#This Row],[VariableIndex]]&gt;1,C7686,IF(C7686+1=StepsPerSubsample,0,C7686+1))</f>
        <v>5</v>
      </c>
      <c r="D7687" s="1">
        <f t="shared" si="362"/>
        <v>7</v>
      </c>
      <c r="E7687" s="1" t="str">
        <f>INDEX(Protocol[Mark],MATCH(C7687,Protocol[Step],0))</f>
        <v>6M2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20030007</v>
      </c>
      <c r="H7687" s="134">
        <f>Systematic[[#This Row],[SampleVariableLabel]]+100*Systematic[[#This Row],[State]]</f>
        <v>20030507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20</v>
      </c>
      <c r="B7688" s="1">
        <f t="shared" si="361"/>
        <v>3</v>
      </c>
      <c r="C7688" s="1">
        <f>IF(Systematic[[#This Row],[VariableIndex]]&gt;1,C7687,IF(C7687+1=StepsPerSubsample,0,C7687+1))</f>
        <v>6</v>
      </c>
      <c r="D7688" s="1">
        <f t="shared" si="362"/>
        <v>1</v>
      </c>
      <c r="E7688" s="1" t="str">
        <f>INDEX(Protocol[Mark],MATCH(C7688,Protocol[Step],0))</f>
        <v>7Rot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20030001</v>
      </c>
      <c r="H7688" s="134">
        <f>Systematic[[#This Row],[SampleVariableLabel]]+100*Systematic[[#This Row],[State]]</f>
        <v>20030601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20</v>
      </c>
      <c r="B7689" s="1">
        <f t="shared" si="361"/>
        <v>3</v>
      </c>
      <c r="C7689" s="1">
        <f>IF(Systematic[[#This Row],[VariableIndex]]&gt;1,C7688,IF(C7688+1=StepsPerSubsample,0,C7688+1))</f>
        <v>6</v>
      </c>
      <c r="D7689" s="1">
        <f t="shared" si="362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20030002</v>
      </c>
      <c r="H7689" s="134">
        <f>Systematic[[#This Row],[SampleVariableLabel]]+100*Systematic[[#This Row],[State]]</f>
        <v>20030602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20</v>
      </c>
      <c r="B7690" s="1">
        <f t="shared" si="361"/>
        <v>3</v>
      </c>
      <c r="C7690" s="1">
        <f>IF(Systematic[[#This Row],[VariableIndex]]&gt;1,C7689,IF(C7689+1=StepsPerSubsample,0,C7689+1))</f>
        <v>6</v>
      </c>
      <c r="D7690" s="1">
        <f t="shared" si="362"/>
        <v>3</v>
      </c>
      <c r="E7690" s="1" t="str">
        <f>INDEX(Protocol[Mark],MATCH(C7690,Protocol[Step],0))</f>
        <v>7Rot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20030003</v>
      </c>
      <c r="H7690" s="134">
        <f>Systematic[[#This Row],[SampleVariableLabel]]+100*Systematic[[#This Row],[State]]</f>
        <v>20030603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20</v>
      </c>
      <c r="B7691" s="1">
        <f t="shared" si="361"/>
        <v>3</v>
      </c>
      <c r="C7691" s="1">
        <f>IF(Systematic[[#This Row],[VariableIndex]]&gt;1,C7690,IF(C7690+1=StepsPerSubsample,0,C7690+1))</f>
        <v>6</v>
      </c>
      <c r="D7691" s="1">
        <f t="shared" si="362"/>
        <v>4</v>
      </c>
      <c r="E7691" s="1" t="str">
        <f>INDEX(Protocol[Mark],MATCH(C7691,Protocol[Step],0))</f>
        <v>7Rot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20030004</v>
      </c>
      <c r="H7691" s="134">
        <f>Systematic[[#This Row],[SampleVariableLabel]]+100*Systematic[[#This Row],[State]]</f>
        <v>20030604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20</v>
      </c>
      <c r="B7692" s="1">
        <f t="shared" si="361"/>
        <v>3</v>
      </c>
      <c r="C7692" s="1">
        <f>IF(Systematic[[#This Row],[VariableIndex]]&gt;1,C7691,IF(C7691+1=StepsPerSubsample,0,C7691+1))</f>
        <v>6</v>
      </c>
      <c r="D7692" s="1">
        <f t="shared" si="362"/>
        <v>5</v>
      </c>
      <c r="E7692" s="1" t="str">
        <f>INDEX(Protocol[Mark],MATCH(C7692,Protocol[Step],0))</f>
        <v>7Rot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20030005</v>
      </c>
      <c r="H7692" s="134">
        <f>Systematic[[#This Row],[SampleVariableLabel]]+100*Systematic[[#This Row],[State]]</f>
        <v>20030605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20</v>
      </c>
      <c r="B7693" s="1">
        <f t="shared" si="361"/>
        <v>3</v>
      </c>
      <c r="C7693" s="1">
        <f>IF(Systematic[[#This Row],[VariableIndex]]&gt;1,C7692,IF(C7692+1=StepsPerSubsample,0,C7692+1))</f>
        <v>6</v>
      </c>
      <c r="D7693" s="1">
        <f t="shared" si="362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20030006</v>
      </c>
      <c r="H7693" s="134">
        <f>Systematic[[#This Row],[SampleVariableLabel]]+100*Systematic[[#This Row],[State]]</f>
        <v>20030606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20</v>
      </c>
      <c r="B7694" s="1">
        <f t="shared" si="361"/>
        <v>3</v>
      </c>
      <c r="C7694" s="1">
        <f>IF(Systematic[[#This Row],[VariableIndex]]&gt;1,C7693,IF(C7693+1=StepsPerSubsample,0,C7693+1))</f>
        <v>6</v>
      </c>
      <c r="D7694" s="1">
        <f t="shared" si="362"/>
        <v>7</v>
      </c>
      <c r="E7694" s="1" t="str">
        <f>INDEX(Protocol[Mark],MATCH(C7694,Protocol[Step],0))</f>
        <v>7Rot</v>
      </c>
      <c r="F7694" s="151" t="str">
        <f>INDEX(Variables[Variable],MATCH(Systematic[[#This Row],[VariableIndex]],Variables[Index],0))</f>
        <v>FCR (mt: ROX-corr.)</v>
      </c>
      <c r="G7694" s="134">
        <f>Systematic[[#This Row],[Sample]]*1000000+Systematic[[#This Row],[SubSample]]*10000+Systematic[[#This Row],[VariableIndex]]</f>
        <v>20030007</v>
      </c>
      <c r="H7694" s="134">
        <f>Systematic[[#This Row],[SampleVariableLabel]]+100*Systematic[[#This Row],[State]]</f>
        <v>20030607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20</v>
      </c>
      <c r="B7695" s="1">
        <f t="shared" si="361"/>
        <v>3</v>
      </c>
      <c r="C7695" s="1">
        <f>IF(Systematic[[#This Row],[VariableIndex]]&gt;1,C7694,IF(C7694+1=StepsPerSubsample,0,C7694+1))</f>
        <v>7</v>
      </c>
      <c r="D7695" s="1">
        <f t="shared" si="362"/>
        <v>1</v>
      </c>
      <c r="E7695" s="1" t="str">
        <f>INDEX(Protocol[Mark],MATCH(C7695,Protocol[Step],0))</f>
        <v>8S</v>
      </c>
      <c r="F7695" s="151" t="str">
        <f>INDEX(Variables[Variable],MATCH(Systematic[[#This Row],[VariableIndex]],Variables[Index],0))</f>
        <v>O2 concentration</v>
      </c>
      <c r="G7695" s="134">
        <f>Systematic[[#This Row],[Sample]]*1000000+Systematic[[#This Row],[SubSample]]*10000+Systematic[[#This Row],[VariableIndex]]</f>
        <v>20030001</v>
      </c>
      <c r="H7695" s="134">
        <f>Systematic[[#This Row],[SampleVariableLabel]]+100*Systematic[[#This Row],[State]]</f>
        <v>20030701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20</v>
      </c>
      <c r="B7696" s="1">
        <f t="shared" si="361"/>
        <v>3</v>
      </c>
      <c r="C7696" s="1">
        <f>IF(Systematic[[#This Row],[VariableIndex]]&gt;1,C7695,IF(C7695+1=StepsPerSubsample,0,C7695+1))</f>
        <v>7</v>
      </c>
      <c r="D7696" s="1">
        <f t="shared" si="362"/>
        <v>2</v>
      </c>
      <c r="E7696" s="1" t="str">
        <f>INDEX(Protocol[Mark],MATCH(C7696,Protocol[Step],0))</f>
        <v>8S</v>
      </c>
      <c r="F7696" s="151" t="str">
        <f>INDEX(Variables[Variable],MATCH(Systematic[[#This Row],[VariableIndex]],Variables[Index],0))</f>
        <v>O2 flux per volume</v>
      </c>
      <c r="G7696" s="134">
        <f>Systematic[[#This Row],[Sample]]*1000000+Systematic[[#This Row],[SubSample]]*10000+Systematic[[#This Row],[VariableIndex]]</f>
        <v>20030002</v>
      </c>
      <c r="H7696" s="134">
        <f>Systematic[[#This Row],[SampleVariableLabel]]+100*Systematic[[#This Row],[State]]</f>
        <v>20030702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20</v>
      </c>
      <c r="B7697" s="1">
        <f t="shared" si="361"/>
        <v>3</v>
      </c>
      <c r="C7697" s="1">
        <f>IF(Systematic[[#This Row],[VariableIndex]]&gt;1,C7696,IF(C7696+1=StepsPerSubsample,0,C7696+1))</f>
        <v>7</v>
      </c>
      <c r="D7697" s="1">
        <f t="shared" si="362"/>
        <v>3</v>
      </c>
      <c r="E7697" s="1" t="str">
        <f>INDEX(Protocol[Mark],MATCH(C7697,Protocol[Step],0))</f>
        <v>8S</v>
      </c>
      <c r="F7697" s="151" t="str">
        <f>INDEX(Variables[Variable],MATCH(Systematic[[#This Row],[VariableIndex]],Variables[Index],0))</f>
        <v>Specific flux</v>
      </c>
      <c r="G7697" s="134">
        <f>Systematic[[#This Row],[Sample]]*1000000+Systematic[[#This Row],[SubSample]]*10000+Systematic[[#This Row],[VariableIndex]]</f>
        <v>20030003</v>
      </c>
      <c r="H7697" s="134">
        <f>Systematic[[#This Row],[SampleVariableLabel]]+100*Systematic[[#This Row],[State]]</f>
        <v>20030703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20</v>
      </c>
      <c r="B7698" s="1">
        <f t="shared" si="361"/>
        <v>3</v>
      </c>
      <c r="C7698" s="1">
        <f>IF(Systematic[[#This Row],[VariableIndex]]&gt;1,C7697,IF(C7697+1=StepsPerSubsample,0,C7697+1))</f>
        <v>7</v>
      </c>
      <c r="D7698" s="1">
        <f t="shared" si="362"/>
        <v>4</v>
      </c>
      <c r="E7698" s="1" t="str">
        <f>INDEX(Protocol[Mark],MATCH(C7698,Protocol[Step],0))</f>
        <v>8S</v>
      </c>
      <c r="F7698" s="151" t="str">
        <f>INDEX(Variables[Variable],MATCH(Systematic[[#This Row],[VariableIndex]],Variables[Index],0))</f>
        <v>Flux control ratio</v>
      </c>
      <c r="G7698" s="134">
        <f>Systematic[[#This Row],[Sample]]*1000000+Systematic[[#This Row],[SubSample]]*10000+Systematic[[#This Row],[VariableIndex]]</f>
        <v>20030004</v>
      </c>
      <c r="H7698" s="134">
        <f>Systematic[[#This Row],[SampleVariableLabel]]+100*Systematic[[#This Row],[State]]</f>
        <v>20030704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20</v>
      </c>
      <c r="B7699" s="1">
        <f t="shared" si="361"/>
        <v>3</v>
      </c>
      <c r="C7699" s="1">
        <f>IF(Systematic[[#This Row],[VariableIndex]]&gt;1,C7698,IF(C7698+1=StepsPerSubsample,0,C7698+1))</f>
        <v>7</v>
      </c>
      <c r="D7699" s="1">
        <f t="shared" si="362"/>
        <v>5</v>
      </c>
      <c r="E7699" s="1" t="str">
        <f>INDEX(Protocol[Mark],MATCH(C7699,Protocol[Step],0))</f>
        <v>8S</v>
      </c>
      <c r="F7699" s="151" t="str">
        <f>INDEX(Variables[Variable],MATCH(Systematic[[#This Row],[VariableIndex]],Variables[Index],0))</f>
        <v>Specific flux (mt)</v>
      </c>
      <c r="G7699" s="134">
        <f>Systematic[[#This Row],[Sample]]*1000000+Systematic[[#This Row],[SubSample]]*10000+Systematic[[#This Row],[VariableIndex]]</f>
        <v>20030005</v>
      </c>
      <c r="H7699" s="134">
        <f>Systematic[[#This Row],[SampleVariableLabel]]+100*Systematic[[#This Row],[State]]</f>
        <v>20030705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20</v>
      </c>
      <c r="B7700" s="1">
        <f t="shared" si="361"/>
        <v>3</v>
      </c>
      <c r="C7700" s="1">
        <f>IF(Systematic[[#This Row],[VariableIndex]]&gt;1,C7699,IF(C7699+1=StepsPerSubsample,0,C7699+1))</f>
        <v>7</v>
      </c>
      <c r="D7700" s="1">
        <f t="shared" si="362"/>
        <v>6</v>
      </c>
      <c r="E7700" s="1" t="str">
        <f>INDEX(Protocol[Mark],MATCH(C7700,Protocol[Step],0))</f>
        <v>8S</v>
      </c>
      <c r="F7700" s="151" t="str">
        <f>INDEX(Variables[Variable],MATCH(Systematic[[#This Row],[VariableIndex]],Variables[Index],0))</f>
        <v>FCR (mt: ROX-corr.)</v>
      </c>
      <c r="G7700" s="134">
        <f>Systematic[[#This Row],[Sample]]*1000000+Systematic[[#This Row],[SubSample]]*10000+Systematic[[#This Row],[VariableIndex]]</f>
        <v>20030006</v>
      </c>
      <c r="H7700" s="134">
        <f>Systematic[[#This Row],[SampleVariableLabel]]+100*Systematic[[#This Row],[State]]</f>
        <v>20030706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20</v>
      </c>
      <c r="B7701" s="1">
        <f t="shared" si="361"/>
        <v>3</v>
      </c>
      <c r="C7701" s="1">
        <f>IF(Systematic[[#This Row],[VariableIndex]]&gt;1,C7700,IF(C7700+1=StepsPerSubsample,0,C7700+1))</f>
        <v>7</v>
      </c>
      <c r="D7701" s="1">
        <f t="shared" si="362"/>
        <v>7</v>
      </c>
      <c r="E7701" s="1" t="str">
        <f>INDEX(Protocol[Mark],MATCH(C7701,Protocol[Step],0))</f>
        <v>8S</v>
      </c>
      <c r="F7701" s="151" t="str">
        <f>INDEX(Variables[Variable],MATCH(Systematic[[#This Row],[VariableIndex]],Variables[Index],0))</f>
        <v>FCR (mt: ROX-corr.)</v>
      </c>
      <c r="G7701" s="134">
        <f>Systematic[[#This Row],[Sample]]*1000000+Systematic[[#This Row],[SubSample]]*10000+Systematic[[#This Row],[VariableIndex]]</f>
        <v>20030007</v>
      </c>
      <c r="H7701" s="134">
        <f>Systematic[[#This Row],[SampleVariableLabel]]+100*Systematic[[#This Row],[State]]</f>
        <v>20030707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20</v>
      </c>
      <c r="B7702" s="1">
        <f t="shared" si="361"/>
        <v>3</v>
      </c>
      <c r="C7702" s="1">
        <f>IF(Systematic[[#This Row],[VariableIndex]]&gt;1,C7701,IF(C7701+1=StepsPerSubsample,0,C7701+1))</f>
        <v>8</v>
      </c>
      <c r="D7702" s="1">
        <f t="shared" si="362"/>
        <v>1</v>
      </c>
      <c r="E7702" s="1" t="str">
        <f>INDEX(Protocol[Mark],MATCH(C7702,Protocol[Step],0))</f>
        <v>9Dig</v>
      </c>
      <c r="F7702" s="151" t="str">
        <f>INDEX(Variables[Variable],MATCH(Systematic[[#This Row],[VariableIndex]],Variables[Index],0))</f>
        <v>O2 concentration</v>
      </c>
      <c r="G7702" s="134">
        <f>Systematic[[#This Row],[Sample]]*1000000+Systematic[[#This Row],[SubSample]]*10000+Systematic[[#This Row],[VariableIndex]]</f>
        <v>20030001</v>
      </c>
      <c r="H7702" s="134">
        <f>Systematic[[#This Row],[SampleVariableLabel]]+100*Systematic[[#This Row],[State]]</f>
        <v>20030801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20</v>
      </c>
      <c r="B7703" s="1">
        <f t="shared" si="361"/>
        <v>3</v>
      </c>
      <c r="C7703" s="1">
        <f>IF(Systematic[[#This Row],[VariableIndex]]&gt;1,C7702,IF(C7702+1=StepsPerSubsample,0,C7702+1))</f>
        <v>8</v>
      </c>
      <c r="D7703" s="1">
        <f t="shared" si="362"/>
        <v>2</v>
      </c>
      <c r="E7703" s="1" t="str">
        <f>INDEX(Protocol[Mark],MATCH(C7703,Protocol[Step],0))</f>
        <v>9Dig</v>
      </c>
      <c r="F7703" s="151" t="str">
        <f>INDEX(Variables[Variable],MATCH(Systematic[[#This Row],[VariableIndex]],Variables[Index],0))</f>
        <v>O2 flux per volume</v>
      </c>
      <c r="G7703" s="134">
        <f>Systematic[[#This Row],[Sample]]*1000000+Systematic[[#This Row],[SubSample]]*10000+Systematic[[#This Row],[VariableIndex]]</f>
        <v>20030002</v>
      </c>
      <c r="H7703" s="134">
        <f>Systematic[[#This Row],[SampleVariableLabel]]+100*Systematic[[#This Row],[State]]</f>
        <v>20030802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20</v>
      </c>
      <c r="B7704" s="1">
        <f t="shared" si="361"/>
        <v>3</v>
      </c>
      <c r="C7704" s="1">
        <f>IF(Systematic[[#This Row],[VariableIndex]]&gt;1,C7703,IF(C7703+1=StepsPerSubsample,0,C7703+1))</f>
        <v>8</v>
      </c>
      <c r="D7704" s="1">
        <f t="shared" si="362"/>
        <v>3</v>
      </c>
      <c r="E7704" s="1" t="str">
        <f>INDEX(Protocol[Mark],MATCH(C7704,Protocol[Step],0))</f>
        <v>9Dig</v>
      </c>
      <c r="F7704" s="151" t="str">
        <f>INDEX(Variables[Variable],MATCH(Systematic[[#This Row],[VariableIndex]],Variables[Index],0))</f>
        <v>Specific flux</v>
      </c>
      <c r="G7704" s="134">
        <f>Systematic[[#This Row],[Sample]]*1000000+Systematic[[#This Row],[SubSample]]*10000+Systematic[[#This Row],[VariableIndex]]</f>
        <v>20030003</v>
      </c>
      <c r="H7704" s="134">
        <f>Systematic[[#This Row],[SampleVariableLabel]]+100*Systematic[[#This Row],[State]]</f>
        <v>20030803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20</v>
      </c>
      <c r="B7705" s="1">
        <f t="shared" si="361"/>
        <v>3</v>
      </c>
      <c r="C7705" s="1">
        <f>IF(Systematic[[#This Row],[VariableIndex]]&gt;1,C7704,IF(C7704+1=StepsPerSubsample,0,C7704+1))</f>
        <v>8</v>
      </c>
      <c r="D7705" s="1">
        <f t="shared" si="362"/>
        <v>4</v>
      </c>
      <c r="E7705" s="1" t="str">
        <f>INDEX(Protocol[Mark],MATCH(C7705,Protocol[Step],0))</f>
        <v>9Dig</v>
      </c>
      <c r="F7705" s="151" t="str">
        <f>INDEX(Variables[Variable],MATCH(Systematic[[#This Row],[VariableIndex]],Variables[Index],0))</f>
        <v>Flux control ratio</v>
      </c>
      <c r="G7705" s="134">
        <f>Systematic[[#This Row],[Sample]]*1000000+Systematic[[#This Row],[SubSample]]*10000+Systematic[[#This Row],[VariableIndex]]</f>
        <v>20030004</v>
      </c>
      <c r="H7705" s="134">
        <f>Systematic[[#This Row],[SampleVariableLabel]]+100*Systematic[[#This Row],[State]]</f>
        <v>20030804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20</v>
      </c>
      <c r="B7706" s="1">
        <f t="shared" si="361"/>
        <v>3</v>
      </c>
      <c r="C7706" s="1">
        <f>IF(Systematic[[#This Row],[VariableIndex]]&gt;1,C7705,IF(C7705+1=StepsPerSubsample,0,C7705+1))</f>
        <v>8</v>
      </c>
      <c r="D7706" s="1">
        <f t="shared" si="362"/>
        <v>5</v>
      </c>
      <c r="E7706" s="1" t="str">
        <f>INDEX(Protocol[Mark],MATCH(C7706,Protocol[Step],0))</f>
        <v>9Dig</v>
      </c>
      <c r="F7706" s="151" t="str">
        <f>INDEX(Variables[Variable],MATCH(Systematic[[#This Row],[VariableIndex]],Variables[Index],0))</f>
        <v>Specific flux (mt)</v>
      </c>
      <c r="G7706" s="134">
        <f>Systematic[[#This Row],[Sample]]*1000000+Systematic[[#This Row],[SubSample]]*10000+Systematic[[#This Row],[VariableIndex]]</f>
        <v>20030005</v>
      </c>
      <c r="H7706" s="134">
        <f>Systematic[[#This Row],[SampleVariableLabel]]+100*Systematic[[#This Row],[State]]</f>
        <v>20030805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20</v>
      </c>
      <c r="B7707" s="1">
        <f t="shared" si="361"/>
        <v>3</v>
      </c>
      <c r="C7707" s="1">
        <f>IF(Systematic[[#This Row],[VariableIndex]]&gt;1,C7706,IF(C7706+1=StepsPerSubsample,0,C7706+1))</f>
        <v>8</v>
      </c>
      <c r="D7707" s="1">
        <f t="shared" si="362"/>
        <v>6</v>
      </c>
      <c r="E7707" s="1" t="str">
        <f>INDEX(Protocol[Mark],MATCH(C7707,Protocol[Step],0))</f>
        <v>9Dig</v>
      </c>
      <c r="F7707" s="151" t="str">
        <f>INDEX(Variables[Variable],MATCH(Systematic[[#This Row],[VariableIndex]],Variables[Index],0))</f>
        <v>FCR (mt: ROX-corr.)</v>
      </c>
      <c r="G7707" s="134">
        <f>Systematic[[#This Row],[Sample]]*1000000+Systematic[[#This Row],[SubSample]]*10000+Systematic[[#This Row],[VariableIndex]]</f>
        <v>20030006</v>
      </c>
      <c r="H7707" s="134">
        <f>Systematic[[#This Row],[SampleVariableLabel]]+100*Systematic[[#This Row],[State]]</f>
        <v>20030806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20</v>
      </c>
      <c r="B7708" s="1">
        <f t="shared" si="361"/>
        <v>3</v>
      </c>
      <c r="C7708" s="1">
        <f>IF(Systematic[[#This Row],[VariableIndex]]&gt;1,C7707,IF(C7707+1=StepsPerSubsample,0,C7707+1))</f>
        <v>8</v>
      </c>
      <c r="D7708" s="1">
        <f t="shared" si="362"/>
        <v>7</v>
      </c>
      <c r="E7708" s="1" t="str">
        <f>INDEX(Protocol[Mark],MATCH(C7708,Protocol[Step],0))</f>
        <v>9Dig</v>
      </c>
      <c r="F7708" s="151" t="str">
        <f>INDEX(Variables[Variable],MATCH(Systematic[[#This Row],[VariableIndex]],Variables[Index],0))</f>
        <v>FCR (mt: ROX-corr.)</v>
      </c>
      <c r="G7708" s="134">
        <f>Systematic[[#This Row],[Sample]]*1000000+Systematic[[#This Row],[SubSample]]*10000+Systematic[[#This Row],[VariableIndex]]</f>
        <v>20030007</v>
      </c>
      <c r="H7708" s="134">
        <f>Systematic[[#This Row],[SampleVariableLabel]]+100*Systematic[[#This Row],[State]]</f>
        <v>20030807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20</v>
      </c>
      <c r="B7709" s="1">
        <f t="shared" si="361"/>
        <v>3</v>
      </c>
      <c r="C7709" s="1">
        <f>IF(Systematic[[#This Row],[VariableIndex]]&gt;1,C7708,IF(C7708+1=StepsPerSubsample,0,C7708+1))</f>
        <v>9</v>
      </c>
      <c r="D7709" s="1">
        <f t="shared" si="362"/>
        <v>1</v>
      </c>
      <c r="E7709" s="1" t="str">
        <f>INDEX(Protocol[Mark],MATCH(C7709,Protocol[Step],0))</f>
        <v>9U</v>
      </c>
      <c r="F7709" s="151" t="str">
        <f>INDEX(Variables[Variable],MATCH(Systematic[[#This Row],[VariableIndex]],Variables[Index],0))</f>
        <v>O2 concentration</v>
      </c>
      <c r="G7709" s="134">
        <f>Systematic[[#This Row],[Sample]]*1000000+Systematic[[#This Row],[SubSample]]*10000+Systematic[[#This Row],[VariableIndex]]</f>
        <v>20030001</v>
      </c>
      <c r="H7709" s="134">
        <f>Systematic[[#This Row],[SampleVariableLabel]]+100*Systematic[[#This Row],[State]]</f>
        <v>20030901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20</v>
      </c>
      <c r="B7710" s="1">
        <f t="shared" si="361"/>
        <v>3</v>
      </c>
      <c r="C7710" s="1">
        <f>IF(Systematic[[#This Row],[VariableIndex]]&gt;1,C7709,IF(C7709+1=StepsPerSubsample,0,C7709+1))</f>
        <v>9</v>
      </c>
      <c r="D7710" s="1">
        <f t="shared" si="362"/>
        <v>2</v>
      </c>
      <c r="E7710" s="1" t="str">
        <f>INDEX(Protocol[Mark],MATCH(C7710,Protocol[Step],0))</f>
        <v>9U</v>
      </c>
      <c r="F7710" s="151" t="str">
        <f>INDEX(Variables[Variable],MATCH(Systematic[[#This Row],[VariableIndex]],Variables[Index],0))</f>
        <v>O2 flux per volume</v>
      </c>
      <c r="G7710" s="134">
        <f>Systematic[[#This Row],[Sample]]*1000000+Systematic[[#This Row],[SubSample]]*10000+Systematic[[#This Row],[VariableIndex]]</f>
        <v>20030002</v>
      </c>
      <c r="H7710" s="134">
        <f>Systematic[[#This Row],[SampleVariableLabel]]+100*Systematic[[#This Row],[State]]</f>
        <v>20030902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20</v>
      </c>
      <c r="B7711" s="1">
        <f t="shared" si="361"/>
        <v>3</v>
      </c>
      <c r="C7711" s="1">
        <f>IF(Systematic[[#This Row],[VariableIndex]]&gt;1,C7710,IF(C7710+1=StepsPerSubsample,0,C7710+1))</f>
        <v>9</v>
      </c>
      <c r="D7711" s="1">
        <f t="shared" si="362"/>
        <v>3</v>
      </c>
      <c r="E7711" s="1" t="str">
        <f>INDEX(Protocol[Mark],MATCH(C7711,Protocol[Step],0))</f>
        <v>9U</v>
      </c>
      <c r="F7711" s="151" t="str">
        <f>INDEX(Variables[Variable],MATCH(Systematic[[#This Row],[VariableIndex]],Variables[Index],0))</f>
        <v>Specific flux</v>
      </c>
      <c r="G7711" s="134">
        <f>Systematic[[#This Row],[Sample]]*1000000+Systematic[[#This Row],[SubSample]]*10000+Systematic[[#This Row],[VariableIndex]]</f>
        <v>20030003</v>
      </c>
      <c r="H7711" s="134">
        <f>Systematic[[#This Row],[SampleVariableLabel]]+100*Systematic[[#This Row],[State]]</f>
        <v>20030903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20</v>
      </c>
      <c r="B7712" s="1">
        <f t="shared" si="361"/>
        <v>3</v>
      </c>
      <c r="C7712" s="1">
        <f>IF(Systematic[[#This Row],[VariableIndex]]&gt;1,C7711,IF(C7711+1=StepsPerSubsample,0,C7711+1))</f>
        <v>9</v>
      </c>
      <c r="D7712" s="1">
        <f t="shared" si="362"/>
        <v>4</v>
      </c>
      <c r="E7712" s="1" t="str">
        <f>INDEX(Protocol[Mark],MATCH(C7712,Protocol[Step],0))</f>
        <v>9U</v>
      </c>
      <c r="F7712" s="151" t="str">
        <f>INDEX(Variables[Variable],MATCH(Systematic[[#This Row],[VariableIndex]],Variables[Index],0))</f>
        <v>Flux control ratio</v>
      </c>
      <c r="G7712" s="134">
        <f>Systematic[[#This Row],[Sample]]*1000000+Systematic[[#This Row],[SubSample]]*10000+Systematic[[#This Row],[VariableIndex]]</f>
        <v>20030004</v>
      </c>
      <c r="H7712" s="134">
        <f>Systematic[[#This Row],[SampleVariableLabel]]+100*Systematic[[#This Row],[State]]</f>
        <v>20030904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20</v>
      </c>
      <c r="B7713" s="1">
        <f t="shared" si="361"/>
        <v>3</v>
      </c>
      <c r="C7713" s="1">
        <f>IF(Systematic[[#This Row],[VariableIndex]]&gt;1,C7712,IF(C7712+1=StepsPerSubsample,0,C7712+1))</f>
        <v>9</v>
      </c>
      <c r="D7713" s="1">
        <f t="shared" si="362"/>
        <v>5</v>
      </c>
      <c r="E7713" s="1" t="str">
        <f>INDEX(Protocol[Mark],MATCH(C7713,Protocol[Step],0))</f>
        <v>9U</v>
      </c>
      <c r="F7713" s="151" t="str">
        <f>INDEX(Variables[Variable],MATCH(Systematic[[#This Row],[VariableIndex]],Variables[Index],0))</f>
        <v>Specific flux (mt)</v>
      </c>
      <c r="G7713" s="134">
        <f>Systematic[[#This Row],[Sample]]*1000000+Systematic[[#This Row],[SubSample]]*10000+Systematic[[#This Row],[VariableIndex]]</f>
        <v>20030005</v>
      </c>
      <c r="H7713" s="134">
        <f>Systematic[[#This Row],[SampleVariableLabel]]+100*Systematic[[#This Row],[State]]</f>
        <v>20030905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20</v>
      </c>
      <c r="B7714" s="1">
        <f t="shared" si="361"/>
        <v>3</v>
      </c>
      <c r="C7714" s="1">
        <f>IF(Systematic[[#This Row],[VariableIndex]]&gt;1,C7713,IF(C7713+1=StepsPerSubsample,0,C7713+1))</f>
        <v>9</v>
      </c>
      <c r="D7714" s="1">
        <f t="shared" si="362"/>
        <v>6</v>
      </c>
      <c r="E7714" s="1" t="str">
        <f>INDEX(Protocol[Mark],MATCH(C7714,Protocol[Step],0))</f>
        <v>9U</v>
      </c>
      <c r="F7714" s="151" t="str">
        <f>INDEX(Variables[Variable],MATCH(Systematic[[#This Row],[VariableIndex]],Variables[Index],0))</f>
        <v>FCR (mt: ROX-corr.)</v>
      </c>
      <c r="G7714" s="134">
        <f>Systematic[[#This Row],[Sample]]*1000000+Systematic[[#This Row],[SubSample]]*10000+Systematic[[#This Row],[VariableIndex]]</f>
        <v>20030006</v>
      </c>
      <c r="H7714" s="134">
        <f>Systematic[[#This Row],[SampleVariableLabel]]+100*Systematic[[#This Row],[State]]</f>
        <v>20030906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20</v>
      </c>
      <c r="B7715" s="1">
        <f t="shared" si="361"/>
        <v>3</v>
      </c>
      <c r="C7715" s="1">
        <f>IF(Systematic[[#This Row],[VariableIndex]]&gt;1,C7714,IF(C7714+1=StepsPerSubsample,0,C7714+1))</f>
        <v>9</v>
      </c>
      <c r="D7715" s="1">
        <f t="shared" si="362"/>
        <v>7</v>
      </c>
      <c r="E7715" s="1" t="str">
        <f>INDEX(Protocol[Mark],MATCH(C7715,Protocol[Step],0))</f>
        <v>9U</v>
      </c>
      <c r="F7715" s="151" t="str">
        <f>INDEX(Variables[Variable],MATCH(Systematic[[#This Row],[VariableIndex]],Variables[Index],0))</f>
        <v>FCR (mt: ROX-corr.)</v>
      </c>
      <c r="G7715" s="134">
        <f>Systematic[[#This Row],[Sample]]*1000000+Systematic[[#This Row],[SubSample]]*10000+Systematic[[#This Row],[VariableIndex]]</f>
        <v>20030007</v>
      </c>
      <c r="H7715" s="134">
        <f>Systematic[[#This Row],[SampleVariableLabel]]+100*Systematic[[#This Row],[State]]</f>
        <v>20030907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20</v>
      </c>
      <c r="B7716" s="1">
        <f t="shared" si="361"/>
        <v>3</v>
      </c>
      <c r="C7716" s="1">
        <f>IF(Systematic[[#This Row],[VariableIndex]]&gt;1,C7715,IF(C7715+1=StepsPerSubsample,0,C7715+1))</f>
        <v>10</v>
      </c>
      <c r="D7716" s="1">
        <f t="shared" si="362"/>
        <v>1</v>
      </c>
      <c r="E7716" s="1" t="str">
        <f>INDEX(Protocol[Mark],MATCH(C7716,Protocol[Step],0))</f>
        <v>9c</v>
      </c>
      <c r="F7716" s="151" t="str">
        <f>INDEX(Variables[Variable],MATCH(Systematic[[#This Row],[VariableIndex]],Variables[Index],0))</f>
        <v>O2 concentration</v>
      </c>
      <c r="G7716" s="134">
        <f>Systematic[[#This Row],[Sample]]*1000000+Systematic[[#This Row],[SubSample]]*10000+Systematic[[#This Row],[VariableIndex]]</f>
        <v>20030001</v>
      </c>
      <c r="H7716" s="134">
        <f>Systematic[[#This Row],[SampleVariableLabel]]+100*Systematic[[#This Row],[State]]</f>
        <v>20031001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20</v>
      </c>
      <c r="B7717" s="1">
        <f t="shared" si="361"/>
        <v>3</v>
      </c>
      <c r="C7717" s="1">
        <f>IF(Systematic[[#This Row],[VariableIndex]]&gt;1,C7716,IF(C7716+1=StepsPerSubsample,0,C7716+1))</f>
        <v>10</v>
      </c>
      <c r="D7717" s="1">
        <f t="shared" si="362"/>
        <v>2</v>
      </c>
      <c r="E7717" s="1" t="str">
        <f>INDEX(Protocol[Mark],MATCH(C7717,Protocol[Step],0))</f>
        <v>9c</v>
      </c>
      <c r="F7717" s="151" t="str">
        <f>INDEX(Variables[Variable],MATCH(Systematic[[#This Row],[VariableIndex]],Variables[Index],0))</f>
        <v>O2 flux per volume</v>
      </c>
      <c r="G7717" s="134">
        <f>Systematic[[#This Row],[Sample]]*1000000+Systematic[[#This Row],[SubSample]]*10000+Systematic[[#This Row],[VariableIndex]]</f>
        <v>20030002</v>
      </c>
      <c r="H7717" s="134">
        <f>Systematic[[#This Row],[SampleVariableLabel]]+100*Systematic[[#This Row],[State]]</f>
        <v>20031002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20</v>
      </c>
      <c r="B7718" s="1">
        <f t="shared" si="361"/>
        <v>3</v>
      </c>
      <c r="C7718" s="1">
        <f>IF(Systematic[[#This Row],[VariableIndex]]&gt;1,C7717,IF(C7717+1=StepsPerSubsample,0,C7717+1))</f>
        <v>10</v>
      </c>
      <c r="D7718" s="1">
        <f t="shared" si="362"/>
        <v>3</v>
      </c>
      <c r="E7718" s="1" t="str">
        <f>INDEX(Protocol[Mark],MATCH(C7718,Protocol[Step],0))</f>
        <v>9c</v>
      </c>
      <c r="F7718" s="151" t="str">
        <f>INDEX(Variables[Variable],MATCH(Systematic[[#This Row],[VariableIndex]],Variables[Index],0))</f>
        <v>Specific flux</v>
      </c>
      <c r="G7718" s="134">
        <f>Systematic[[#This Row],[Sample]]*1000000+Systematic[[#This Row],[SubSample]]*10000+Systematic[[#This Row],[VariableIndex]]</f>
        <v>20030003</v>
      </c>
      <c r="H7718" s="134">
        <f>Systematic[[#This Row],[SampleVariableLabel]]+100*Systematic[[#This Row],[State]]</f>
        <v>20031003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20</v>
      </c>
      <c r="B7719" s="1">
        <f t="shared" si="361"/>
        <v>3</v>
      </c>
      <c r="C7719" s="1">
        <f>IF(Systematic[[#This Row],[VariableIndex]]&gt;1,C7718,IF(C7718+1=StepsPerSubsample,0,C7718+1))</f>
        <v>10</v>
      </c>
      <c r="D7719" s="1">
        <f t="shared" si="362"/>
        <v>4</v>
      </c>
      <c r="E7719" s="1" t="str">
        <f>INDEX(Protocol[Mark],MATCH(C7719,Protocol[Step],0))</f>
        <v>9c</v>
      </c>
      <c r="F7719" s="151" t="str">
        <f>INDEX(Variables[Variable],MATCH(Systematic[[#This Row],[VariableIndex]],Variables[Index],0))</f>
        <v>Flux control ratio</v>
      </c>
      <c r="G7719" s="134">
        <f>Systematic[[#This Row],[Sample]]*1000000+Systematic[[#This Row],[SubSample]]*10000+Systematic[[#This Row],[VariableIndex]]</f>
        <v>20030004</v>
      </c>
      <c r="H7719" s="134">
        <f>Systematic[[#This Row],[SampleVariableLabel]]+100*Systematic[[#This Row],[State]]</f>
        <v>20031004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20</v>
      </c>
      <c r="B7720" s="1">
        <f t="shared" si="361"/>
        <v>3</v>
      </c>
      <c r="C7720" s="1">
        <f>IF(Systematic[[#This Row],[VariableIndex]]&gt;1,C7719,IF(C7719+1=StepsPerSubsample,0,C7719+1))</f>
        <v>10</v>
      </c>
      <c r="D7720" s="1">
        <f t="shared" si="362"/>
        <v>5</v>
      </c>
      <c r="E7720" s="1" t="str">
        <f>INDEX(Protocol[Mark],MATCH(C7720,Protocol[Step],0))</f>
        <v>9c</v>
      </c>
      <c r="F7720" s="151" t="str">
        <f>INDEX(Variables[Variable],MATCH(Systematic[[#This Row],[VariableIndex]],Variables[Index],0))</f>
        <v>Specific flux (mt)</v>
      </c>
      <c r="G7720" s="134">
        <f>Systematic[[#This Row],[Sample]]*1000000+Systematic[[#This Row],[SubSample]]*10000+Systematic[[#This Row],[VariableIndex]]</f>
        <v>20030005</v>
      </c>
      <c r="H7720" s="134">
        <f>Systematic[[#This Row],[SampleVariableLabel]]+100*Systematic[[#This Row],[State]]</f>
        <v>20031005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20</v>
      </c>
      <c r="B7721" s="1">
        <f t="shared" ref="B7721:B7784" si="364">IF(OR(C7721&gt;0,D7721&gt;1),B7720,IF(B7720=SubsamplesPerSample,1,B7720+1))</f>
        <v>3</v>
      </c>
      <c r="C7721" s="1">
        <f>IF(Systematic[[#This Row],[VariableIndex]]&gt;1,C7720,IF(C7720+1=StepsPerSubsample,0,C7720+1))</f>
        <v>10</v>
      </c>
      <c r="D7721" s="1">
        <f t="shared" si="362"/>
        <v>6</v>
      </c>
      <c r="E7721" s="1" t="str">
        <f>INDEX(Protocol[Mark],MATCH(C7721,Protocol[Step],0))</f>
        <v>9c</v>
      </c>
      <c r="F7721" s="151" t="str">
        <f>INDEX(Variables[Variable],MATCH(Systematic[[#This Row],[VariableIndex]],Variables[Index],0))</f>
        <v>FCR (mt: ROX-corr.)</v>
      </c>
      <c r="G7721" s="134">
        <f>Systematic[[#This Row],[Sample]]*1000000+Systematic[[#This Row],[SubSample]]*10000+Systematic[[#This Row],[VariableIndex]]</f>
        <v>20030006</v>
      </c>
      <c r="H7721" s="134">
        <f>Systematic[[#This Row],[SampleVariableLabel]]+100*Systematic[[#This Row],[State]]</f>
        <v>20031006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20</v>
      </c>
      <c r="B7722" s="1">
        <f t="shared" si="364"/>
        <v>3</v>
      </c>
      <c r="C7722" s="1">
        <f>IF(Systematic[[#This Row],[VariableIndex]]&gt;1,C7721,IF(C7721+1=StepsPerSubsample,0,C7721+1))</f>
        <v>10</v>
      </c>
      <c r="D7722" s="1">
        <f t="shared" si="362"/>
        <v>7</v>
      </c>
      <c r="E7722" s="1" t="str">
        <f>INDEX(Protocol[Mark],MATCH(C7722,Protocol[Step],0))</f>
        <v>9c</v>
      </c>
      <c r="F7722" s="151" t="str">
        <f>INDEX(Variables[Variable],MATCH(Systematic[[#This Row],[VariableIndex]],Variables[Index],0))</f>
        <v>FCR (mt: ROX-corr.)</v>
      </c>
      <c r="G7722" s="134">
        <f>Systematic[[#This Row],[Sample]]*1000000+Systematic[[#This Row],[SubSample]]*10000+Systematic[[#This Row],[VariableIndex]]</f>
        <v>20030007</v>
      </c>
      <c r="H7722" s="134">
        <f>Systematic[[#This Row],[SampleVariableLabel]]+100*Systematic[[#This Row],[State]]</f>
        <v>20031007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20</v>
      </c>
      <c r="B7723" s="1">
        <f t="shared" si="364"/>
        <v>3</v>
      </c>
      <c r="C7723" s="1">
        <f>IF(Systematic[[#This Row],[VariableIndex]]&gt;1,C7722,IF(C7722+1=StepsPerSubsample,0,C7722+1))</f>
        <v>11</v>
      </c>
      <c r="D7723" s="1">
        <f t="shared" si="362"/>
        <v>1</v>
      </c>
      <c r="E7723" s="1" t="str">
        <f>INDEX(Protocol[Mark],MATCH(C7723,Protocol[Step],0))</f>
        <v>10Ama</v>
      </c>
      <c r="F7723" s="151" t="str">
        <f>INDEX(Variables[Variable],MATCH(Systematic[[#This Row],[VariableIndex]],Variables[Index],0))</f>
        <v>O2 concentration</v>
      </c>
      <c r="G7723" s="134">
        <f>Systematic[[#This Row],[Sample]]*1000000+Systematic[[#This Row],[SubSample]]*10000+Systematic[[#This Row],[VariableIndex]]</f>
        <v>20030001</v>
      </c>
      <c r="H7723" s="134">
        <f>Systematic[[#This Row],[SampleVariableLabel]]+100*Systematic[[#This Row],[State]]</f>
        <v>20031101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20</v>
      </c>
      <c r="B7724" s="1">
        <f t="shared" si="364"/>
        <v>3</v>
      </c>
      <c r="C7724" s="1">
        <f>IF(Systematic[[#This Row],[VariableIndex]]&gt;1,C7723,IF(C7723+1=StepsPerSubsample,0,C7723+1))</f>
        <v>11</v>
      </c>
      <c r="D7724" s="1">
        <f t="shared" si="362"/>
        <v>2</v>
      </c>
      <c r="E7724" s="1" t="str">
        <f>INDEX(Protocol[Mark],MATCH(C7724,Protocol[Step],0))</f>
        <v>10Ama</v>
      </c>
      <c r="F7724" s="151" t="str">
        <f>INDEX(Variables[Variable],MATCH(Systematic[[#This Row],[VariableIndex]],Variables[Index],0))</f>
        <v>O2 flux per volume</v>
      </c>
      <c r="G7724" s="134">
        <f>Systematic[[#This Row],[Sample]]*1000000+Systematic[[#This Row],[SubSample]]*10000+Systematic[[#This Row],[VariableIndex]]</f>
        <v>20030002</v>
      </c>
      <c r="H7724" s="134">
        <f>Systematic[[#This Row],[SampleVariableLabel]]+100*Systematic[[#This Row],[State]]</f>
        <v>20031102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20</v>
      </c>
      <c r="B7725" s="1">
        <f t="shared" si="364"/>
        <v>3</v>
      </c>
      <c r="C7725" s="1">
        <f>IF(Systematic[[#This Row],[VariableIndex]]&gt;1,C7724,IF(C7724+1=StepsPerSubsample,0,C7724+1))</f>
        <v>11</v>
      </c>
      <c r="D7725" s="1">
        <f t="shared" si="362"/>
        <v>3</v>
      </c>
      <c r="E7725" s="1" t="str">
        <f>INDEX(Protocol[Mark],MATCH(C7725,Protocol[Step],0))</f>
        <v>10Ama</v>
      </c>
      <c r="F7725" s="151" t="str">
        <f>INDEX(Variables[Variable],MATCH(Systematic[[#This Row],[VariableIndex]],Variables[Index],0))</f>
        <v>Specific flux</v>
      </c>
      <c r="G7725" s="134">
        <f>Systematic[[#This Row],[Sample]]*1000000+Systematic[[#This Row],[SubSample]]*10000+Systematic[[#This Row],[VariableIndex]]</f>
        <v>20030003</v>
      </c>
      <c r="H7725" s="134">
        <f>Systematic[[#This Row],[SampleVariableLabel]]+100*Systematic[[#This Row],[State]]</f>
        <v>20031103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20</v>
      </c>
      <c r="B7726" s="1">
        <f t="shared" si="364"/>
        <v>3</v>
      </c>
      <c r="C7726" s="1">
        <f>IF(Systematic[[#This Row],[VariableIndex]]&gt;1,C7725,IF(C7725+1=StepsPerSubsample,0,C7725+1))</f>
        <v>11</v>
      </c>
      <c r="D7726" s="1">
        <f t="shared" si="362"/>
        <v>4</v>
      </c>
      <c r="E7726" s="1" t="str">
        <f>INDEX(Protocol[Mark],MATCH(C7726,Protocol[Step],0))</f>
        <v>10Ama</v>
      </c>
      <c r="F7726" s="151" t="str">
        <f>INDEX(Variables[Variable],MATCH(Systematic[[#This Row],[VariableIndex]],Variables[Index],0))</f>
        <v>Flux control ratio</v>
      </c>
      <c r="G7726" s="134">
        <f>Systematic[[#This Row],[Sample]]*1000000+Systematic[[#This Row],[SubSample]]*10000+Systematic[[#This Row],[VariableIndex]]</f>
        <v>20030004</v>
      </c>
      <c r="H7726" s="134">
        <f>Systematic[[#This Row],[SampleVariableLabel]]+100*Systematic[[#This Row],[State]]</f>
        <v>20031104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20</v>
      </c>
      <c r="B7727" s="1">
        <f t="shared" si="364"/>
        <v>3</v>
      </c>
      <c r="C7727" s="1">
        <f>IF(Systematic[[#This Row],[VariableIndex]]&gt;1,C7726,IF(C7726+1=StepsPerSubsample,0,C7726+1))</f>
        <v>11</v>
      </c>
      <c r="D7727" s="1">
        <f t="shared" si="362"/>
        <v>5</v>
      </c>
      <c r="E7727" s="1" t="str">
        <f>INDEX(Protocol[Mark],MATCH(C7727,Protocol[Step],0))</f>
        <v>10Ama</v>
      </c>
      <c r="F7727" s="151" t="str">
        <f>INDEX(Variables[Variable],MATCH(Systematic[[#This Row],[VariableIndex]],Variables[Index],0))</f>
        <v>Specific flux (mt)</v>
      </c>
      <c r="G7727" s="134">
        <f>Systematic[[#This Row],[Sample]]*1000000+Systematic[[#This Row],[SubSample]]*10000+Systematic[[#This Row],[VariableIndex]]</f>
        <v>20030005</v>
      </c>
      <c r="H7727" s="134">
        <f>Systematic[[#This Row],[SampleVariableLabel]]+100*Systematic[[#This Row],[State]]</f>
        <v>20031105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20</v>
      </c>
      <c r="B7728" s="1">
        <f t="shared" si="364"/>
        <v>3</v>
      </c>
      <c r="C7728" s="1">
        <f>IF(Systematic[[#This Row],[VariableIndex]]&gt;1,C7727,IF(C7727+1=StepsPerSubsample,0,C7727+1))</f>
        <v>11</v>
      </c>
      <c r="D7728" s="1">
        <f t="shared" si="362"/>
        <v>6</v>
      </c>
      <c r="E7728" s="1" t="str">
        <f>INDEX(Protocol[Mark],MATCH(C7728,Protocol[Step],0))</f>
        <v>10Ama</v>
      </c>
      <c r="F7728" s="151" t="str">
        <f>INDEX(Variables[Variable],MATCH(Systematic[[#This Row],[VariableIndex]],Variables[Index],0))</f>
        <v>FCR (mt: ROX-corr.)</v>
      </c>
      <c r="G7728" s="134">
        <f>Systematic[[#This Row],[Sample]]*1000000+Systematic[[#This Row],[SubSample]]*10000+Systematic[[#This Row],[VariableIndex]]</f>
        <v>20030006</v>
      </c>
      <c r="H7728" s="134">
        <f>Systematic[[#This Row],[SampleVariableLabel]]+100*Systematic[[#This Row],[State]]</f>
        <v>20031106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20</v>
      </c>
      <c r="B7729" s="1">
        <f t="shared" si="364"/>
        <v>3</v>
      </c>
      <c r="C7729" s="1">
        <f>IF(Systematic[[#This Row],[VariableIndex]]&gt;1,C7728,IF(C7728+1=StepsPerSubsample,0,C7728+1))</f>
        <v>11</v>
      </c>
      <c r="D7729" s="1">
        <f t="shared" si="362"/>
        <v>7</v>
      </c>
      <c r="E7729" s="1" t="str">
        <f>INDEX(Protocol[Mark],MATCH(C7729,Protocol[Step],0))</f>
        <v>10Ama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20030007</v>
      </c>
      <c r="H7729" s="134">
        <f>Systematic[[#This Row],[SampleVariableLabel]]+100*Systematic[[#This Row],[State]]</f>
        <v>20031107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20</v>
      </c>
      <c r="B7730" s="1">
        <f t="shared" si="364"/>
        <v>3</v>
      </c>
      <c r="C7730" s="1">
        <f>IF(Systematic[[#This Row],[VariableIndex]]&gt;1,C7729,IF(C7729+1=StepsPerSubsample,0,C7729+1))</f>
        <v>12</v>
      </c>
      <c r="D7730" s="1">
        <f t="shared" si="362"/>
        <v>1</v>
      </c>
      <c r="E7730" s="1" t="str">
        <f>INDEX(Protocol[Mark],MATCH(C7730,Protocol[Step],0))</f>
        <v>11AsTm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20030001</v>
      </c>
      <c r="H7730" s="134">
        <f>Systematic[[#This Row],[SampleVariableLabel]]+100*Systematic[[#This Row],[State]]</f>
        <v>20031201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20</v>
      </c>
      <c r="B7731" s="1">
        <f t="shared" si="364"/>
        <v>3</v>
      </c>
      <c r="C7731" s="1">
        <f>IF(Systematic[[#This Row],[VariableIndex]]&gt;1,C7730,IF(C7730+1=StepsPerSubsample,0,C7730+1))</f>
        <v>12</v>
      </c>
      <c r="D7731" s="1">
        <f t="shared" si="362"/>
        <v>2</v>
      </c>
      <c r="E7731" s="1" t="str">
        <f>INDEX(Protocol[Mark],MATCH(C7731,Protocol[Step],0))</f>
        <v>11AsTm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20030002</v>
      </c>
      <c r="H7731" s="134">
        <f>Systematic[[#This Row],[SampleVariableLabel]]+100*Systematic[[#This Row],[State]]</f>
        <v>20031202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20</v>
      </c>
      <c r="B7732" s="1">
        <f t="shared" si="364"/>
        <v>3</v>
      </c>
      <c r="C7732" s="1">
        <f>IF(Systematic[[#This Row],[VariableIndex]]&gt;1,C7731,IF(C7731+1=StepsPerSubsample,0,C7731+1))</f>
        <v>12</v>
      </c>
      <c r="D7732" s="1">
        <f t="shared" si="362"/>
        <v>3</v>
      </c>
      <c r="E7732" s="1" t="str">
        <f>INDEX(Protocol[Mark],MATCH(C7732,Protocol[Step],0))</f>
        <v>11AsTm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20030003</v>
      </c>
      <c r="H7732" s="134">
        <f>Systematic[[#This Row],[SampleVariableLabel]]+100*Systematic[[#This Row],[State]]</f>
        <v>20031203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20</v>
      </c>
      <c r="B7733" s="1">
        <f t="shared" si="364"/>
        <v>3</v>
      </c>
      <c r="C7733" s="1">
        <f>IF(Systematic[[#This Row],[VariableIndex]]&gt;1,C7732,IF(C7732+1=StepsPerSubsample,0,C7732+1))</f>
        <v>12</v>
      </c>
      <c r="D7733" s="1">
        <f t="shared" si="362"/>
        <v>4</v>
      </c>
      <c r="E7733" s="1" t="str">
        <f>INDEX(Protocol[Mark],MATCH(C7733,Protocol[Step],0))</f>
        <v>11AsTm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20030004</v>
      </c>
      <c r="H7733" s="134">
        <f>Systematic[[#This Row],[SampleVariableLabel]]+100*Systematic[[#This Row],[State]]</f>
        <v>20031204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20</v>
      </c>
      <c r="B7734" s="1">
        <f t="shared" si="364"/>
        <v>3</v>
      </c>
      <c r="C7734" s="1">
        <f>IF(Systematic[[#This Row],[VariableIndex]]&gt;1,C7733,IF(C7733+1=StepsPerSubsample,0,C7733+1))</f>
        <v>12</v>
      </c>
      <c r="D7734" s="1">
        <f t="shared" si="362"/>
        <v>5</v>
      </c>
      <c r="E7734" s="1" t="str">
        <f>INDEX(Protocol[Mark],MATCH(C7734,Protocol[Step],0))</f>
        <v>11AsTm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20030005</v>
      </c>
      <c r="H7734" s="134">
        <f>Systematic[[#This Row],[SampleVariableLabel]]+100*Systematic[[#This Row],[State]]</f>
        <v>20031205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20</v>
      </c>
      <c r="B7735" s="1">
        <f t="shared" si="364"/>
        <v>3</v>
      </c>
      <c r="C7735" s="1">
        <f>IF(Systematic[[#This Row],[VariableIndex]]&gt;1,C7734,IF(C7734+1=StepsPerSubsample,0,C7734+1))</f>
        <v>12</v>
      </c>
      <c r="D7735" s="1">
        <f t="shared" si="362"/>
        <v>6</v>
      </c>
      <c r="E7735" s="1" t="str">
        <f>INDEX(Protocol[Mark],MATCH(C7735,Protocol[Step],0))</f>
        <v>11AsTm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20030006</v>
      </c>
      <c r="H7735" s="134">
        <f>Systematic[[#This Row],[SampleVariableLabel]]+100*Systematic[[#This Row],[State]]</f>
        <v>20031206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20</v>
      </c>
      <c r="B7736" s="1">
        <f t="shared" si="364"/>
        <v>3</v>
      </c>
      <c r="C7736" s="1">
        <f>IF(Systematic[[#This Row],[VariableIndex]]&gt;1,C7735,IF(C7735+1=StepsPerSubsample,0,C7735+1))</f>
        <v>12</v>
      </c>
      <c r="D7736" s="1">
        <f t="shared" si="362"/>
        <v>7</v>
      </c>
      <c r="E7736" s="1" t="str">
        <f>INDEX(Protocol[Mark],MATCH(C7736,Protocol[Step],0))</f>
        <v>11AsTm</v>
      </c>
      <c r="F7736" s="151" t="str">
        <f>INDEX(Variables[Variable],MATCH(Systematic[[#This Row],[VariableIndex]],Variables[Index],0))</f>
        <v>FCR (mt: ROX-corr.)</v>
      </c>
      <c r="G7736" s="134">
        <f>Systematic[[#This Row],[Sample]]*1000000+Systematic[[#This Row],[SubSample]]*10000+Systematic[[#This Row],[VariableIndex]]</f>
        <v>20030007</v>
      </c>
      <c r="H7736" s="134">
        <f>Systematic[[#This Row],[SampleVariableLabel]]+100*Systematic[[#This Row],[State]]</f>
        <v>20031207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20</v>
      </c>
      <c r="B7737" s="1">
        <f t="shared" si="364"/>
        <v>3</v>
      </c>
      <c r="C7737" s="1">
        <f>IF(Systematic[[#This Row],[VariableIndex]]&gt;1,C7736,IF(C7736+1=StepsPerSubsample,0,C7736+1))</f>
        <v>13</v>
      </c>
      <c r="D7737" s="1">
        <f t="shared" si="362"/>
        <v>1</v>
      </c>
      <c r="E7737" s="1" t="str">
        <f>INDEX(Protocol[Mark],MATCH(C7737,Protocol[Step],0))</f>
        <v>12Azd</v>
      </c>
      <c r="F7737" s="151" t="str">
        <f>INDEX(Variables[Variable],MATCH(Systematic[[#This Row],[VariableIndex]],Variables[Index],0))</f>
        <v>O2 concentration</v>
      </c>
      <c r="G7737" s="134">
        <f>Systematic[[#This Row],[Sample]]*1000000+Systematic[[#This Row],[SubSample]]*10000+Systematic[[#This Row],[VariableIndex]]</f>
        <v>20030001</v>
      </c>
      <c r="H7737" s="134">
        <f>Systematic[[#This Row],[SampleVariableLabel]]+100*Systematic[[#This Row],[State]]</f>
        <v>20031301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20</v>
      </c>
      <c r="B7738" s="1">
        <f t="shared" si="364"/>
        <v>3</v>
      </c>
      <c r="C7738" s="1">
        <f>IF(Systematic[[#This Row],[VariableIndex]]&gt;1,C7737,IF(C7737+1=StepsPerSubsample,0,C7737+1))</f>
        <v>13</v>
      </c>
      <c r="D7738" s="1">
        <f t="shared" si="362"/>
        <v>2</v>
      </c>
      <c r="E7738" s="1" t="str">
        <f>INDEX(Protocol[Mark],MATCH(C7738,Protocol[Step],0))</f>
        <v>12Azd</v>
      </c>
      <c r="F7738" s="151" t="str">
        <f>INDEX(Variables[Variable],MATCH(Systematic[[#This Row],[VariableIndex]],Variables[Index],0))</f>
        <v>O2 flux per volume</v>
      </c>
      <c r="G7738" s="134">
        <f>Systematic[[#This Row],[Sample]]*1000000+Systematic[[#This Row],[SubSample]]*10000+Systematic[[#This Row],[VariableIndex]]</f>
        <v>20030002</v>
      </c>
      <c r="H7738" s="134">
        <f>Systematic[[#This Row],[SampleVariableLabel]]+100*Systematic[[#This Row],[State]]</f>
        <v>20031302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20</v>
      </c>
      <c r="B7739" s="1">
        <f t="shared" si="364"/>
        <v>3</v>
      </c>
      <c r="C7739" s="1">
        <f>IF(Systematic[[#This Row],[VariableIndex]]&gt;1,C7738,IF(C7738+1=StepsPerSubsample,0,C7738+1))</f>
        <v>13</v>
      </c>
      <c r="D7739" s="1">
        <f t="shared" si="362"/>
        <v>3</v>
      </c>
      <c r="E7739" s="1" t="str">
        <f>INDEX(Protocol[Mark],MATCH(C7739,Protocol[Step],0))</f>
        <v>12Azd</v>
      </c>
      <c r="F7739" s="151" t="str">
        <f>INDEX(Variables[Variable],MATCH(Systematic[[#This Row],[VariableIndex]],Variables[Index],0))</f>
        <v>Specific flux</v>
      </c>
      <c r="G7739" s="134">
        <f>Systematic[[#This Row],[Sample]]*1000000+Systematic[[#This Row],[SubSample]]*10000+Systematic[[#This Row],[VariableIndex]]</f>
        <v>20030003</v>
      </c>
      <c r="H7739" s="134">
        <f>Systematic[[#This Row],[SampleVariableLabel]]+100*Systematic[[#This Row],[State]]</f>
        <v>20031303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20</v>
      </c>
      <c r="B7740" s="1">
        <f t="shared" si="364"/>
        <v>3</v>
      </c>
      <c r="C7740" s="1">
        <f>IF(Systematic[[#This Row],[VariableIndex]]&gt;1,C7739,IF(C7739+1=StepsPerSubsample,0,C7739+1))</f>
        <v>13</v>
      </c>
      <c r="D7740" s="1">
        <f t="shared" si="362"/>
        <v>4</v>
      </c>
      <c r="E7740" s="1" t="str">
        <f>INDEX(Protocol[Mark],MATCH(C7740,Protocol[Step],0))</f>
        <v>12Azd</v>
      </c>
      <c r="F7740" s="151" t="str">
        <f>INDEX(Variables[Variable],MATCH(Systematic[[#This Row],[VariableIndex]],Variables[Index],0))</f>
        <v>Flux control ratio</v>
      </c>
      <c r="G7740" s="134">
        <f>Systematic[[#This Row],[Sample]]*1000000+Systematic[[#This Row],[SubSample]]*10000+Systematic[[#This Row],[VariableIndex]]</f>
        <v>20030004</v>
      </c>
      <c r="H7740" s="134">
        <f>Systematic[[#This Row],[SampleVariableLabel]]+100*Systematic[[#This Row],[State]]</f>
        <v>20031304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20</v>
      </c>
      <c r="B7741" s="1">
        <f t="shared" si="364"/>
        <v>3</v>
      </c>
      <c r="C7741" s="1">
        <f>IF(Systematic[[#This Row],[VariableIndex]]&gt;1,C7740,IF(C7740+1=StepsPerSubsample,0,C7740+1))</f>
        <v>13</v>
      </c>
      <c r="D7741" s="1">
        <f t="shared" si="362"/>
        <v>5</v>
      </c>
      <c r="E7741" s="1" t="str">
        <f>INDEX(Protocol[Mark],MATCH(C7741,Protocol[Step],0))</f>
        <v>12Azd</v>
      </c>
      <c r="F7741" s="151" t="str">
        <f>INDEX(Variables[Variable],MATCH(Systematic[[#This Row],[VariableIndex]],Variables[Index],0))</f>
        <v>Specific flux (mt)</v>
      </c>
      <c r="G7741" s="134">
        <f>Systematic[[#This Row],[Sample]]*1000000+Systematic[[#This Row],[SubSample]]*10000+Systematic[[#This Row],[VariableIndex]]</f>
        <v>20030005</v>
      </c>
      <c r="H7741" s="134">
        <f>Systematic[[#This Row],[SampleVariableLabel]]+100*Systematic[[#This Row],[State]]</f>
        <v>20031305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20</v>
      </c>
      <c r="B7742" s="1">
        <f t="shared" si="364"/>
        <v>3</v>
      </c>
      <c r="C7742" s="1">
        <f>IF(Systematic[[#This Row],[VariableIndex]]&gt;1,C7741,IF(C7741+1=StepsPerSubsample,0,C7741+1))</f>
        <v>13</v>
      </c>
      <c r="D7742" s="1">
        <f t="shared" si="362"/>
        <v>6</v>
      </c>
      <c r="E7742" s="1" t="str">
        <f>INDEX(Protocol[Mark],MATCH(C7742,Protocol[Step],0))</f>
        <v>12Azd</v>
      </c>
      <c r="F7742" s="151" t="str">
        <f>INDEX(Variables[Variable],MATCH(Systematic[[#This Row],[VariableIndex]],Variables[Index],0))</f>
        <v>FCR (mt: ROX-corr.)</v>
      </c>
      <c r="G7742" s="134">
        <f>Systematic[[#This Row],[Sample]]*1000000+Systematic[[#This Row],[SubSample]]*10000+Systematic[[#This Row],[VariableIndex]]</f>
        <v>20030006</v>
      </c>
      <c r="H7742" s="134">
        <f>Systematic[[#This Row],[SampleVariableLabel]]+100*Systematic[[#This Row],[State]]</f>
        <v>20031306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20</v>
      </c>
      <c r="B7743" s="1">
        <f t="shared" si="364"/>
        <v>3</v>
      </c>
      <c r="C7743" s="1">
        <f>IF(Systematic[[#This Row],[VariableIndex]]&gt;1,C7742,IF(C7742+1=StepsPerSubsample,0,C7742+1))</f>
        <v>13</v>
      </c>
      <c r="D7743" s="1">
        <f t="shared" si="362"/>
        <v>7</v>
      </c>
      <c r="E7743" s="1" t="str">
        <f>INDEX(Protocol[Mark],MATCH(C7743,Protocol[Step],0))</f>
        <v>12Azd</v>
      </c>
      <c r="F7743" s="151" t="str">
        <f>INDEX(Variables[Variable],MATCH(Systematic[[#This Row],[VariableIndex]],Variables[Index],0))</f>
        <v>FCR (mt: ROX-corr.)</v>
      </c>
      <c r="G7743" s="134">
        <f>Systematic[[#This Row],[Sample]]*1000000+Systematic[[#This Row],[SubSample]]*10000+Systematic[[#This Row],[VariableIndex]]</f>
        <v>20030007</v>
      </c>
      <c r="H7743" s="134">
        <f>Systematic[[#This Row],[SampleVariableLabel]]+100*Systematic[[#This Row],[State]]</f>
        <v>20031307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20</v>
      </c>
      <c r="B7744" s="1">
        <f t="shared" si="364"/>
        <v>4</v>
      </c>
      <c r="C7744" s="1">
        <f>IF(Systematic[[#This Row],[VariableIndex]]&gt;1,C7743,IF(C7743+1=StepsPerSubsample,0,C7743+1))</f>
        <v>0</v>
      </c>
      <c r="D7744" s="1">
        <f t="shared" si="362"/>
        <v>1</v>
      </c>
      <c r="E7744" s="1" t="str">
        <f>INDEX(Protocol[Mark],MATCH(C7744,Protocol[Step],0))</f>
        <v>1ce</v>
      </c>
      <c r="F7744" s="151" t="str">
        <f>INDEX(Variables[Variable],MATCH(Systematic[[#This Row],[VariableIndex]],Variables[Index],0))</f>
        <v>O2 concentration</v>
      </c>
      <c r="G7744" s="134">
        <f>Systematic[[#This Row],[Sample]]*1000000+Systematic[[#This Row],[SubSample]]*10000+Systematic[[#This Row],[VariableIndex]]</f>
        <v>20040001</v>
      </c>
      <c r="H7744" s="134">
        <f>Systematic[[#This Row],[SampleVariableLabel]]+100*Systematic[[#This Row],[State]]</f>
        <v>20040001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20</v>
      </c>
      <c r="B7745" s="1">
        <f t="shared" si="364"/>
        <v>4</v>
      </c>
      <c r="C7745" s="1">
        <f>IF(Systematic[[#This Row],[VariableIndex]]&gt;1,C7744,IF(C7744+1=StepsPerSubsample,0,C7744+1))</f>
        <v>0</v>
      </c>
      <c r="D7745" s="1">
        <f t="shared" si="362"/>
        <v>2</v>
      </c>
      <c r="E7745" s="1" t="str">
        <f>INDEX(Protocol[Mark],MATCH(C7745,Protocol[Step],0))</f>
        <v>1ce</v>
      </c>
      <c r="F7745" s="151" t="str">
        <f>INDEX(Variables[Variable],MATCH(Systematic[[#This Row],[VariableIndex]],Variables[Index],0))</f>
        <v>O2 flux per volume</v>
      </c>
      <c r="G7745" s="134">
        <f>Systematic[[#This Row],[Sample]]*1000000+Systematic[[#This Row],[SubSample]]*10000+Systematic[[#This Row],[VariableIndex]]</f>
        <v>20040002</v>
      </c>
      <c r="H7745" s="134">
        <f>Systematic[[#This Row],[SampleVariableLabel]]+100*Systematic[[#This Row],[State]]</f>
        <v>20040002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20</v>
      </c>
      <c r="B7746" s="1">
        <f t="shared" si="364"/>
        <v>4</v>
      </c>
      <c r="C7746" s="1">
        <f>IF(Systematic[[#This Row],[VariableIndex]]&gt;1,C7745,IF(C7745+1=StepsPerSubsample,0,C7745+1))</f>
        <v>0</v>
      </c>
      <c r="D7746" s="1">
        <f t="shared" si="362"/>
        <v>3</v>
      </c>
      <c r="E7746" s="1" t="str">
        <f>INDEX(Protocol[Mark],MATCH(C7746,Protocol[Step],0))</f>
        <v>1ce</v>
      </c>
      <c r="F7746" s="151" t="str">
        <f>INDEX(Variables[Variable],MATCH(Systematic[[#This Row],[VariableIndex]],Variables[Index],0))</f>
        <v>Specific flux</v>
      </c>
      <c r="G7746" s="134">
        <f>Systematic[[#This Row],[Sample]]*1000000+Systematic[[#This Row],[SubSample]]*10000+Systematic[[#This Row],[VariableIndex]]</f>
        <v>20040003</v>
      </c>
      <c r="H7746" s="134">
        <f>Systematic[[#This Row],[SampleVariableLabel]]+100*Systematic[[#This Row],[State]]</f>
        <v>20040003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20</v>
      </c>
      <c r="B7747" s="1">
        <f t="shared" si="364"/>
        <v>4</v>
      </c>
      <c r="C7747" s="1">
        <f>IF(Systematic[[#This Row],[VariableIndex]]&gt;1,C7746,IF(C7746+1=StepsPerSubsample,0,C7746+1))</f>
        <v>0</v>
      </c>
      <c r="D7747" s="1">
        <f t="shared" ref="D7747:D7810" si="365">IF(D7746=nVariables,1,D7746+1)</f>
        <v>4</v>
      </c>
      <c r="E7747" s="1" t="str">
        <f>INDEX(Protocol[Mark],MATCH(C7747,Protocol[Step],0))</f>
        <v>1ce</v>
      </c>
      <c r="F7747" s="151" t="str">
        <f>INDEX(Variables[Variable],MATCH(Systematic[[#This Row],[VariableIndex]],Variables[Index],0))</f>
        <v>Flux control ratio</v>
      </c>
      <c r="G7747" s="134">
        <f>Systematic[[#This Row],[Sample]]*1000000+Systematic[[#This Row],[SubSample]]*10000+Systematic[[#This Row],[VariableIndex]]</f>
        <v>20040004</v>
      </c>
      <c r="H7747" s="134">
        <f>Systematic[[#This Row],[SampleVariableLabel]]+100*Systematic[[#This Row],[State]]</f>
        <v>20040004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20</v>
      </c>
      <c r="B7748" s="1">
        <f t="shared" si="364"/>
        <v>4</v>
      </c>
      <c r="C7748" s="1">
        <f>IF(Systematic[[#This Row],[VariableIndex]]&gt;1,C7747,IF(C7747+1=StepsPerSubsample,0,C7747+1))</f>
        <v>0</v>
      </c>
      <c r="D7748" s="1">
        <f t="shared" si="365"/>
        <v>5</v>
      </c>
      <c r="E7748" s="1" t="str">
        <f>INDEX(Protocol[Mark],MATCH(C7748,Protocol[Step],0))</f>
        <v>1ce</v>
      </c>
      <c r="F7748" s="151" t="str">
        <f>INDEX(Variables[Variable],MATCH(Systematic[[#This Row],[VariableIndex]],Variables[Index],0))</f>
        <v>Specific flux (mt)</v>
      </c>
      <c r="G7748" s="134">
        <f>Systematic[[#This Row],[Sample]]*1000000+Systematic[[#This Row],[SubSample]]*10000+Systematic[[#This Row],[VariableIndex]]</f>
        <v>20040005</v>
      </c>
      <c r="H7748" s="134">
        <f>Systematic[[#This Row],[SampleVariableLabel]]+100*Systematic[[#This Row],[State]]</f>
        <v>20040005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20</v>
      </c>
      <c r="B7749" s="1">
        <f t="shared" si="364"/>
        <v>4</v>
      </c>
      <c r="C7749" s="1">
        <f>IF(Systematic[[#This Row],[VariableIndex]]&gt;1,C7748,IF(C7748+1=StepsPerSubsample,0,C7748+1))</f>
        <v>0</v>
      </c>
      <c r="D7749" s="1">
        <f t="shared" si="365"/>
        <v>6</v>
      </c>
      <c r="E7749" s="1" t="str">
        <f>INDEX(Protocol[Mark],MATCH(C7749,Protocol[Step],0))</f>
        <v>1ce</v>
      </c>
      <c r="F7749" s="151" t="str">
        <f>INDEX(Variables[Variable],MATCH(Systematic[[#This Row],[VariableIndex]],Variables[Index],0))</f>
        <v>FCR (mt: ROX-corr.)</v>
      </c>
      <c r="G7749" s="134">
        <f>Systematic[[#This Row],[Sample]]*1000000+Systematic[[#This Row],[SubSample]]*10000+Systematic[[#This Row],[VariableIndex]]</f>
        <v>20040006</v>
      </c>
      <c r="H7749" s="134">
        <f>Systematic[[#This Row],[SampleVariableLabel]]+100*Systematic[[#This Row],[State]]</f>
        <v>20040006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20</v>
      </c>
      <c r="B7750" s="1">
        <f t="shared" si="364"/>
        <v>4</v>
      </c>
      <c r="C7750" s="1">
        <f>IF(Systematic[[#This Row],[VariableIndex]]&gt;1,C7749,IF(C7749+1=StepsPerSubsample,0,C7749+1))</f>
        <v>0</v>
      </c>
      <c r="D7750" s="1">
        <f t="shared" si="365"/>
        <v>7</v>
      </c>
      <c r="E7750" s="1" t="str">
        <f>INDEX(Protocol[Mark],MATCH(C7750,Protocol[Step],0))</f>
        <v>1ce</v>
      </c>
      <c r="F7750" s="151" t="str">
        <f>INDEX(Variables[Variable],MATCH(Systematic[[#This Row],[VariableIndex]],Variables[Index],0))</f>
        <v>FCR (mt: ROX-corr.)</v>
      </c>
      <c r="G7750" s="134">
        <f>Systematic[[#This Row],[Sample]]*1000000+Systematic[[#This Row],[SubSample]]*10000+Systematic[[#This Row],[VariableIndex]]</f>
        <v>20040007</v>
      </c>
      <c r="H7750" s="134">
        <f>Systematic[[#This Row],[SampleVariableLabel]]+100*Systematic[[#This Row],[State]]</f>
        <v>20040007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20</v>
      </c>
      <c r="B7751" s="1">
        <f t="shared" si="364"/>
        <v>4</v>
      </c>
      <c r="C7751" s="1">
        <f>IF(Systematic[[#This Row],[VariableIndex]]&gt;1,C7750,IF(C7750+1=StepsPerSubsample,0,C7750+1))</f>
        <v>1</v>
      </c>
      <c r="D7751" s="1">
        <f t="shared" si="365"/>
        <v>1</v>
      </c>
      <c r="E7751" s="1" t="str">
        <f>INDEX(Protocol[Mark],MATCH(C7751,Protocol[Step],0))</f>
        <v>2P10</v>
      </c>
      <c r="F7751" s="151" t="str">
        <f>INDEX(Variables[Variable],MATCH(Systematic[[#This Row],[VariableIndex]],Variables[Index],0))</f>
        <v>O2 concentration</v>
      </c>
      <c r="G7751" s="134">
        <f>Systematic[[#This Row],[Sample]]*1000000+Systematic[[#This Row],[SubSample]]*10000+Systematic[[#This Row],[VariableIndex]]</f>
        <v>20040001</v>
      </c>
      <c r="H7751" s="134">
        <f>Systematic[[#This Row],[SampleVariableLabel]]+100*Systematic[[#This Row],[State]]</f>
        <v>20040101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20</v>
      </c>
      <c r="B7752" s="1">
        <f t="shared" si="364"/>
        <v>4</v>
      </c>
      <c r="C7752" s="1">
        <f>IF(Systematic[[#This Row],[VariableIndex]]&gt;1,C7751,IF(C7751+1=StepsPerSubsample,0,C7751+1))</f>
        <v>1</v>
      </c>
      <c r="D7752" s="1">
        <f t="shared" si="365"/>
        <v>2</v>
      </c>
      <c r="E7752" s="1" t="str">
        <f>INDEX(Protocol[Mark],MATCH(C7752,Protocol[Step],0))</f>
        <v>2P10</v>
      </c>
      <c r="F7752" s="151" t="str">
        <f>INDEX(Variables[Variable],MATCH(Systematic[[#This Row],[VariableIndex]],Variables[Index],0))</f>
        <v>O2 flux per volume</v>
      </c>
      <c r="G7752" s="134">
        <f>Systematic[[#This Row],[Sample]]*1000000+Systematic[[#This Row],[SubSample]]*10000+Systematic[[#This Row],[VariableIndex]]</f>
        <v>20040002</v>
      </c>
      <c r="H7752" s="134">
        <f>Systematic[[#This Row],[SampleVariableLabel]]+100*Systematic[[#This Row],[State]]</f>
        <v>20040102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20</v>
      </c>
      <c r="B7753" s="1">
        <f t="shared" si="364"/>
        <v>4</v>
      </c>
      <c r="C7753" s="1">
        <f>IF(Systematic[[#This Row],[VariableIndex]]&gt;1,C7752,IF(C7752+1=StepsPerSubsample,0,C7752+1))</f>
        <v>1</v>
      </c>
      <c r="D7753" s="1">
        <f t="shared" si="365"/>
        <v>3</v>
      </c>
      <c r="E7753" s="1" t="str">
        <f>INDEX(Protocol[Mark],MATCH(C7753,Protocol[Step],0))</f>
        <v>2P10</v>
      </c>
      <c r="F7753" s="151" t="str">
        <f>INDEX(Variables[Variable],MATCH(Systematic[[#This Row],[VariableIndex]],Variables[Index],0))</f>
        <v>Specific flux</v>
      </c>
      <c r="G7753" s="134">
        <f>Systematic[[#This Row],[Sample]]*1000000+Systematic[[#This Row],[SubSample]]*10000+Systematic[[#This Row],[VariableIndex]]</f>
        <v>20040003</v>
      </c>
      <c r="H7753" s="134">
        <f>Systematic[[#This Row],[SampleVariableLabel]]+100*Systematic[[#This Row],[State]]</f>
        <v>20040103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20</v>
      </c>
      <c r="B7754" s="1">
        <f t="shared" si="364"/>
        <v>4</v>
      </c>
      <c r="C7754" s="1">
        <f>IF(Systematic[[#This Row],[VariableIndex]]&gt;1,C7753,IF(C7753+1=StepsPerSubsample,0,C7753+1))</f>
        <v>1</v>
      </c>
      <c r="D7754" s="1">
        <f t="shared" si="365"/>
        <v>4</v>
      </c>
      <c r="E7754" s="1" t="str">
        <f>INDEX(Protocol[Mark],MATCH(C7754,Protocol[Step],0))</f>
        <v>2P10</v>
      </c>
      <c r="F7754" s="151" t="str">
        <f>INDEX(Variables[Variable],MATCH(Systematic[[#This Row],[VariableIndex]],Variables[Index],0))</f>
        <v>Flux control ratio</v>
      </c>
      <c r="G7754" s="134">
        <f>Systematic[[#This Row],[Sample]]*1000000+Systematic[[#This Row],[SubSample]]*10000+Systematic[[#This Row],[VariableIndex]]</f>
        <v>20040004</v>
      </c>
      <c r="H7754" s="134">
        <f>Systematic[[#This Row],[SampleVariableLabel]]+100*Systematic[[#This Row],[State]]</f>
        <v>20040104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20</v>
      </c>
      <c r="B7755" s="1">
        <f t="shared" si="364"/>
        <v>4</v>
      </c>
      <c r="C7755" s="1">
        <f>IF(Systematic[[#This Row],[VariableIndex]]&gt;1,C7754,IF(C7754+1=StepsPerSubsample,0,C7754+1))</f>
        <v>1</v>
      </c>
      <c r="D7755" s="1">
        <f t="shared" si="365"/>
        <v>5</v>
      </c>
      <c r="E7755" s="1" t="str">
        <f>INDEX(Protocol[Mark],MATCH(C7755,Protocol[Step],0))</f>
        <v>2P10</v>
      </c>
      <c r="F7755" s="151" t="str">
        <f>INDEX(Variables[Variable],MATCH(Systematic[[#This Row],[VariableIndex]],Variables[Index],0))</f>
        <v>Specific flux (mt)</v>
      </c>
      <c r="G7755" s="134">
        <f>Systematic[[#This Row],[Sample]]*1000000+Systematic[[#This Row],[SubSample]]*10000+Systematic[[#This Row],[VariableIndex]]</f>
        <v>20040005</v>
      </c>
      <c r="H7755" s="134">
        <f>Systematic[[#This Row],[SampleVariableLabel]]+100*Systematic[[#This Row],[State]]</f>
        <v>20040105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20</v>
      </c>
      <c r="B7756" s="1">
        <f t="shared" si="364"/>
        <v>4</v>
      </c>
      <c r="C7756" s="1">
        <f>IF(Systematic[[#This Row],[VariableIndex]]&gt;1,C7755,IF(C7755+1=StepsPerSubsample,0,C7755+1))</f>
        <v>1</v>
      </c>
      <c r="D7756" s="1">
        <f t="shared" si="365"/>
        <v>6</v>
      </c>
      <c r="E7756" s="1" t="str">
        <f>INDEX(Protocol[Mark],MATCH(C7756,Protocol[Step],0))</f>
        <v>2P10</v>
      </c>
      <c r="F7756" s="151" t="str">
        <f>INDEX(Variables[Variable],MATCH(Systematic[[#This Row],[VariableIndex]],Variables[Index],0))</f>
        <v>FCR (mt: ROX-corr.)</v>
      </c>
      <c r="G7756" s="134">
        <f>Systematic[[#This Row],[Sample]]*1000000+Systematic[[#This Row],[SubSample]]*10000+Systematic[[#This Row],[VariableIndex]]</f>
        <v>20040006</v>
      </c>
      <c r="H7756" s="134">
        <f>Systematic[[#This Row],[SampleVariableLabel]]+100*Systematic[[#This Row],[State]]</f>
        <v>20040106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20</v>
      </c>
      <c r="B7757" s="1">
        <f t="shared" si="364"/>
        <v>4</v>
      </c>
      <c r="C7757" s="1">
        <f>IF(Systematic[[#This Row],[VariableIndex]]&gt;1,C7756,IF(C7756+1=StepsPerSubsample,0,C7756+1))</f>
        <v>1</v>
      </c>
      <c r="D7757" s="1">
        <f t="shared" si="365"/>
        <v>7</v>
      </c>
      <c r="E7757" s="1" t="str">
        <f>INDEX(Protocol[Mark],MATCH(C7757,Protocol[Step],0))</f>
        <v>2P10</v>
      </c>
      <c r="F7757" s="151" t="str">
        <f>INDEX(Variables[Variable],MATCH(Systematic[[#This Row],[VariableIndex]],Variables[Index],0))</f>
        <v>FCR (mt: ROX-corr.)</v>
      </c>
      <c r="G7757" s="134">
        <f>Systematic[[#This Row],[Sample]]*1000000+Systematic[[#This Row],[SubSample]]*10000+Systematic[[#This Row],[VariableIndex]]</f>
        <v>20040007</v>
      </c>
      <c r="H7757" s="134">
        <f>Systematic[[#This Row],[SampleVariableLabel]]+100*Systematic[[#This Row],[State]]</f>
        <v>20040107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20</v>
      </c>
      <c r="B7758" s="1">
        <f t="shared" si="364"/>
        <v>4</v>
      </c>
      <c r="C7758" s="1">
        <f>IF(Systematic[[#This Row],[VariableIndex]]&gt;1,C7757,IF(C7757+1=StepsPerSubsample,0,C7757+1))</f>
        <v>2</v>
      </c>
      <c r="D7758" s="1">
        <f t="shared" si="365"/>
        <v>1</v>
      </c>
      <c r="E7758" s="1" t="str">
        <f>INDEX(Protocol[Mark],MATCH(C7758,Protocol[Step],0))</f>
        <v>3Omy</v>
      </c>
      <c r="F7758" s="151" t="str">
        <f>INDEX(Variables[Variable],MATCH(Systematic[[#This Row],[VariableIndex]],Variables[Index],0))</f>
        <v>O2 concentration</v>
      </c>
      <c r="G7758" s="134">
        <f>Systematic[[#This Row],[Sample]]*1000000+Systematic[[#This Row],[SubSample]]*10000+Systematic[[#This Row],[VariableIndex]]</f>
        <v>20040001</v>
      </c>
      <c r="H7758" s="134">
        <f>Systematic[[#This Row],[SampleVariableLabel]]+100*Systematic[[#This Row],[State]]</f>
        <v>20040201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20</v>
      </c>
      <c r="B7759" s="1">
        <f t="shared" si="364"/>
        <v>4</v>
      </c>
      <c r="C7759" s="1">
        <f>IF(Systematic[[#This Row],[VariableIndex]]&gt;1,C7758,IF(C7758+1=StepsPerSubsample,0,C7758+1))</f>
        <v>2</v>
      </c>
      <c r="D7759" s="1">
        <f t="shared" si="365"/>
        <v>2</v>
      </c>
      <c r="E7759" s="1" t="str">
        <f>INDEX(Protocol[Mark],MATCH(C7759,Protocol[Step],0))</f>
        <v>3Omy</v>
      </c>
      <c r="F7759" s="151" t="str">
        <f>INDEX(Variables[Variable],MATCH(Systematic[[#This Row],[VariableIndex]],Variables[Index],0))</f>
        <v>O2 flux per volume</v>
      </c>
      <c r="G7759" s="134">
        <f>Systematic[[#This Row],[Sample]]*1000000+Systematic[[#This Row],[SubSample]]*10000+Systematic[[#This Row],[VariableIndex]]</f>
        <v>20040002</v>
      </c>
      <c r="H7759" s="134">
        <f>Systematic[[#This Row],[SampleVariableLabel]]+100*Systematic[[#This Row],[State]]</f>
        <v>20040202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20</v>
      </c>
      <c r="B7760" s="1">
        <f t="shared" si="364"/>
        <v>4</v>
      </c>
      <c r="C7760" s="1">
        <f>IF(Systematic[[#This Row],[VariableIndex]]&gt;1,C7759,IF(C7759+1=StepsPerSubsample,0,C7759+1))</f>
        <v>2</v>
      </c>
      <c r="D7760" s="1">
        <f t="shared" si="365"/>
        <v>3</v>
      </c>
      <c r="E7760" s="1" t="str">
        <f>INDEX(Protocol[Mark],MATCH(C7760,Protocol[Step],0))</f>
        <v>3Omy</v>
      </c>
      <c r="F7760" s="151" t="str">
        <f>INDEX(Variables[Variable],MATCH(Systematic[[#This Row],[VariableIndex]],Variables[Index],0))</f>
        <v>Specific flux</v>
      </c>
      <c r="G7760" s="134">
        <f>Systematic[[#This Row],[Sample]]*1000000+Systematic[[#This Row],[SubSample]]*10000+Systematic[[#This Row],[VariableIndex]]</f>
        <v>20040003</v>
      </c>
      <c r="H7760" s="134">
        <f>Systematic[[#This Row],[SampleVariableLabel]]+100*Systematic[[#This Row],[State]]</f>
        <v>20040203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20</v>
      </c>
      <c r="B7761" s="1">
        <f t="shared" si="364"/>
        <v>4</v>
      </c>
      <c r="C7761" s="1">
        <f>IF(Systematic[[#This Row],[VariableIndex]]&gt;1,C7760,IF(C7760+1=StepsPerSubsample,0,C7760+1))</f>
        <v>2</v>
      </c>
      <c r="D7761" s="1">
        <f t="shared" si="365"/>
        <v>4</v>
      </c>
      <c r="E7761" s="1" t="str">
        <f>INDEX(Protocol[Mark],MATCH(C7761,Protocol[Step],0))</f>
        <v>3Omy</v>
      </c>
      <c r="F7761" s="151" t="str">
        <f>INDEX(Variables[Variable],MATCH(Systematic[[#This Row],[VariableIndex]],Variables[Index],0))</f>
        <v>Flux control ratio</v>
      </c>
      <c r="G7761" s="134">
        <f>Systematic[[#This Row],[Sample]]*1000000+Systematic[[#This Row],[SubSample]]*10000+Systematic[[#This Row],[VariableIndex]]</f>
        <v>20040004</v>
      </c>
      <c r="H7761" s="134">
        <f>Systematic[[#This Row],[SampleVariableLabel]]+100*Systematic[[#This Row],[State]]</f>
        <v>20040204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20</v>
      </c>
      <c r="B7762" s="1">
        <f t="shared" si="364"/>
        <v>4</v>
      </c>
      <c r="C7762" s="1">
        <f>IF(Systematic[[#This Row],[VariableIndex]]&gt;1,C7761,IF(C7761+1=StepsPerSubsample,0,C7761+1))</f>
        <v>2</v>
      </c>
      <c r="D7762" s="1">
        <f t="shared" si="365"/>
        <v>5</v>
      </c>
      <c r="E7762" s="1" t="str">
        <f>INDEX(Protocol[Mark],MATCH(C7762,Protocol[Step],0))</f>
        <v>3Omy</v>
      </c>
      <c r="F7762" s="151" t="str">
        <f>INDEX(Variables[Variable],MATCH(Systematic[[#This Row],[VariableIndex]],Variables[Index],0))</f>
        <v>Specific flux (mt)</v>
      </c>
      <c r="G7762" s="134">
        <f>Systematic[[#This Row],[Sample]]*1000000+Systematic[[#This Row],[SubSample]]*10000+Systematic[[#This Row],[VariableIndex]]</f>
        <v>20040005</v>
      </c>
      <c r="H7762" s="134">
        <f>Systematic[[#This Row],[SampleVariableLabel]]+100*Systematic[[#This Row],[State]]</f>
        <v>20040205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20</v>
      </c>
      <c r="B7763" s="1">
        <f t="shared" si="364"/>
        <v>4</v>
      </c>
      <c r="C7763" s="1">
        <f>IF(Systematic[[#This Row],[VariableIndex]]&gt;1,C7762,IF(C7762+1=StepsPerSubsample,0,C7762+1))</f>
        <v>2</v>
      </c>
      <c r="D7763" s="1">
        <f t="shared" si="365"/>
        <v>6</v>
      </c>
      <c r="E7763" s="1" t="str">
        <f>INDEX(Protocol[Mark],MATCH(C7763,Protocol[Step],0))</f>
        <v>3Omy</v>
      </c>
      <c r="F7763" s="151" t="str">
        <f>INDEX(Variables[Variable],MATCH(Systematic[[#This Row],[VariableIndex]],Variables[Index],0))</f>
        <v>FCR (mt: ROX-corr.)</v>
      </c>
      <c r="G7763" s="134">
        <f>Systematic[[#This Row],[Sample]]*1000000+Systematic[[#This Row],[SubSample]]*10000+Systematic[[#This Row],[VariableIndex]]</f>
        <v>20040006</v>
      </c>
      <c r="H7763" s="134">
        <f>Systematic[[#This Row],[SampleVariableLabel]]+100*Systematic[[#This Row],[State]]</f>
        <v>20040206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20</v>
      </c>
      <c r="B7764" s="1">
        <f t="shared" si="364"/>
        <v>4</v>
      </c>
      <c r="C7764" s="1">
        <f>IF(Systematic[[#This Row],[VariableIndex]]&gt;1,C7763,IF(C7763+1=StepsPerSubsample,0,C7763+1))</f>
        <v>2</v>
      </c>
      <c r="D7764" s="1">
        <f t="shared" si="365"/>
        <v>7</v>
      </c>
      <c r="E7764" s="1" t="str">
        <f>INDEX(Protocol[Mark],MATCH(C7764,Protocol[Step],0))</f>
        <v>3Omy</v>
      </c>
      <c r="F7764" s="151" t="str">
        <f>INDEX(Variables[Variable],MATCH(Systematic[[#This Row],[VariableIndex]],Variables[Index],0))</f>
        <v>FCR (mt: ROX-corr.)</v>
      </c>
      <c r="G7764" s="134">
        <f>Systematic[[#This Row],[Sample]]*1000000+Systematic[[#This Row],[SubSample]]*10000+Systematic[[#This Row],[VariableIndex]]</f>
        <v>20040007</v>
      </c>
      <c r="H7764" s="134">
        <f>Systematic[[#This Row],[SampleVariableLabel]]+100*Systematic[[#This Row],[State]]</f>
        <v>20040207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20</v>
      </c>
      <c r="B7765" s="1">
        <f t="shared" si="364"/>
        <v>4</v>
      </c>
      <c r="C7765" s="1">
        <f>IF(Systematic[[#This Row],[VariableIndex]]&gt;1,C7764,IF(C7764+1=StepsPerSubsample,0,C7764+1))</f>
        <v>3</v>
      </c>
      <c r="D7765" s="1">
        <f t="shared" si="365"/>
        <v>1</v>
      </c>
      <c r="E7765" s="1" t="str">
        <f>INDEX(Protocol[Mark],MATCH(C7765,Protocol[Step],0))</f>
        <v>4U</v>
      </c>
      <c r="F7765" s="151" t="str">
        <f>INDEX(Variables[Variable],MATCH(Systematic[[#This Row],[VariableIndex]],Variables[Index],0))</f>
        <v>O2 concentration</v>
      </c>
      <c r="G7765" s="134">
        <f>Systematic[[#This Row],[Sample]]*1000000+Systematic[[#This Row],[SubSample]]*10000+Systematic[[#This Row],[VariableIndex]]</f>
        <v>20040001</v>
      </c>
      <c r="H7765" s="134">
        <f>Systematic[[#This Row],[SampleVariableLabel]]+100*Systematic[[#This Row],[State]]</f>
        <v>20040301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20</v>
      </c>
      <c r="B7766" s="1">
        <f t="shared" si="364"/>
        <v>4</v>
      </c>
      <c r="C7766" s="1">
        <f>IF(Systematic[[#This Row],[VariableIndex]]&gt;1,C7765,IF(C7765+1=StepsPerSubsample,0,C7765+1))</f>
        <v>3</v>
      </c>
      <c r="D7766" s="1">
        <f t="shared" si="365"/>
        <v>2</v>
      </c>
      <c r="E7766" s="1" t="str">
        <f>INDEX(Protocol[Mark],MATCH(C7766,Protocol[Step],0))</f>
        <v>4U</v>
      </c>
      <c r="F7766" s="151" t="str">
        <f>INDEX(Variables[Variable],MATCH(Systematic[[#This Row],[VariableIndex]],Variables[Index],0))</f>
        <v>O2 flux per volume</v>
      </c>
      <c r="G7766" s="134">
        <f>Systematic[[#This Row],[Sample]]*1000000+Systematic[[#This Row],[SubSample]]*10000+Systematic[[#This Row],[VariableIndex]]</f>
        <v>20040002</v>
      </c>
      <c r="H7766" s="134">
        <f>Systematic[[#This Row],[SampleVariableLabel]]+100*Systematic[[#This Row],[State]]</f>
        <v>20040302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20</v>
      </c>
      <c r="B7767" s="1">
        <f t="shared" si="364"/>
        <v>4</v>
      </c>
      <c r="C7767" s="1">
        <f>IF(Systematic[[#This Row],[VariableIndex]]&gt;1,C7766,IF(C7766+1=StepsPerSubsample,0,C7766+1))</f>
        <v>3</v>
      </c>
      <c r="D7767" s="1">
        <f t="shared" si="365"/>
        <v>3</v>
      </c>
      <c r="E7767" s="1" t="str">
        <f>INDEX(Protocol[Mark],MATCH(C7767,Protocol[Step],0))</f>
        <v>4U</v>
      </c>
      <c r="F7767" s="151" t="str">
        <f>INDEX(Variables[Variable],MATCH(Systematic[[#This Row],[VariableIndex]],Variables[Index],0))</f>
        <v>Specific flux</v>
      </c>
      <c r="G7767" s="134">
        <f>Systematic[[#This Row],[Sample]]*1000000+Systematic[[#This Row],[SubSample]]*10000+Systematic[[#This Row],[VariableIndex]]</f>
        <v>20040003</v>
      </c>
      <c r="H7767" s="134">
        <f>Systematic[[#This Row],[SampleVariableLabel]]+100*Systematic[[#This Row],[State]]</f>
        <v>20040303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20</v>
      </c>
      <c r="B7768" s="1">
        <f t="shared" si="364"/>
        <v>4</v>
      </c>
      <c r="C7768" s="1">
        <f>IF(Systematic[[#This Row],[VariableIndex]]&gt;1,C7767,IF(C7767+1=StepsPerSubsample,0,C7767+1))</f>
        <v>3</v>
      </c>
      <c r="D7768" s="1">
        <f t="shared" si="365"/>
        <v>4</v>
      </c>
      <c r="E7768" s="1" t="str">
        <f>INDEX(Protocol[Mark],MATCH(C7768,Protocol[Step],0))</f>
        <v>4U</v>
      </c>
      <c r="F7768" s="151" t="str">
        <f>INDEX(Variables[Variable],MATCH(Systematic[[#This Row],[VariableIndex]],Variables[Index],0))</f>
        <v>Flux control ratio</v>
      </c>
      <c r="G7768" s="134">
        <f>Systematic[[#This Row],[Sample]]*1000000+Systematic[[#This Row],[SubSample]]*10000+Systematic[[#This Row],[VariableIndex]]</f>
        <v>20040004</v>
      </c>
      <c r="H7768" s="134">
        <f>Systematic[[#This Row],[SampleVariableLabel]]+100*Systematic[[#This Row],[State]]</f>
        <v>20040304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20</v>
      </c>
      <c r="B7769" s="1">
        <f t="shared" si="364"/>
        <v>4</v>
      </c>
      <c r="C7769" s="1">
        <f>IF(Systematic[[#This Row],[VariableIndex]]&gt;1,C7768,IF(C7768+1=StepsPerSubsample,0,C7768+1))</f>
        <v>3</v>
      </c>
      <c r="D7769" s="1">
        <f t="shared" si="365"/>
        <v>5</v>
      </c>
      <c r="E7769" s="1" t="str">
        <f>INDEX(Protocol[Mark],MATCH(C7769,Protocol[Step],0))</f>
        <v>4U</v>
      </c>
      <c r="F7769" s="151" t="str">
        <f>INDEX(Variables[Variable],MATCH(Systematic[[#This Row],[VariableIndex]],Variables[Index],0))</f>
        <v>Specific flux (mt)</v>
      </c>
      <c r="G7769" s="134">
        <f>Systematic[[#This Row],[Sample]]*1000000+Systematic[[#This Row],[SubSample]]*10000+Systematic[[#This Row],[VariableIndex]]</f>
        <v>20040005</v>
      </c>
      <c r="H7769" s="134">
        <f>Systematic[[#This Row],[SampleVariableLabel]]+100*Systematic[[#This Row],[State]]</f>
        <v>20040305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20</v>
      </c>
      <c r="B7770" s="1">
        <f t="shared" si="364"/>
        <v>4</v>
      </c>
      <c r="C7770" s="1">
        <f>IF(Systematic[[#This Row],[VariableIndex]]&gt;1,C7769,IF(C7769+1=StepsPerSubsample,0,C7769+1))</f>
        <v>3</v>
      </c>
      <c r="D7770" s="1">
        <f t="shared" si="365"/>
        <v>6</v>
      </c>
      <c r="E7770" s="1" t="str">
        <f>INDEX(Protocol[Mark],MATCH(C7770,Protocol[Step],0))</f>
        <v>4U</v>
      </c>
      <c r="F7770" s="151" t="str">
        <f>INDEX(Variables[Variable],MATCH(Systematic[[#This Row],[VariableIndex]],Variables[Index],0))</f>
        <v>FCR (mt: ROX-corr.)</v>
      </c>
      <c r="G7770" s="134">
        <f>Systematic[[#This Row],[Sample]]*1000000+Systematic[[#This Row],[SubSample]]*10000+Systematic[[#This Row],[VariableIndex]]</f>
        <v>20040006</v>
      </c>
      <c r="H7770" s="134">
        <f>Systematic[[#This Row],[SampleVariableLabel]]+100*Systematic[[#This Row],[State]]</f>
        <v>20040306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20</v>
      </c>
      <c r="B7771" s="1">
        <f t="shared" si="364"/>
        <v>4</v>
      </c>
      <c r="C7771" s="1">
        <f>IF(Systematic[[#This Row],[VariableIndex]]&gt;1,C7770,IF(C7770+1=StepsPerSubsample,0,C7770+1))</f>
        <v>3</v>
      </c>
      <c r="D7771" s="1">
        <f t="shared" si="365"/>
        <v>7</v>
      </c>
      <c r="E7771" s="1" t="str">
        <f>INDEX(Protocol[Mark],MATCH(C7771,Protocol[Step],0))</f>
        <v>4U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20040007</v>
      </c>
      <c r="H7771" s="134">
        <f>Systematic[[#This Row],[SampleVariableLabel]]+100*Systematic[[#This Row],[State]]</f>
        <v>20040307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20</v>
      </c>
      <c r="B7772" s="1">
        <f t="shared" si="364"/>
        <v>4</v>
      </c>
      <c r="C7772" s="1">
        <f>IF(Systematic[[#This Row],[VariableIndex]]&gt;1,C7771,IF(C7771+1=StepsPerSubsample,0,C7771+1))</f>
        <v>4</v>
      </c>
      <c r="D7772" s="1">
        <f t="shared" si="365"/>
        <v>1</v>
      </c>
      <c r="E7772" s="1" t="str">
        <f>INDEX(Protocol[Mark],MATCH(C7772,Protocol[Step],0))</f>
        <v>5Glc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20040001</v>
      </c>
      <c r="H7772" s="134">
        <f>Systematic[[#This Row],[SampleVariableLabel]]+100*Systematic[[#This Row],[State]]</f>
        <v>20040401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20</v>
      </c>
      <c r="B7773" s="1">
        <f t="shared" si="364"/>
        <v>4</v>
      </c>
      <c r="C7773" s="1">
        <f>IF(Systematic[[#This Row],[VariableIndex]]&gt;1,C7772,IF(C7772+1=StepsPerSubsample,0,C7772+1))</f>
        <v>4</v>
      </c>
      <c r="D7773" s="1">
        <f t="shared" si="365"/>
        <v>2</v>
      </c>
      <c r="E7773" s="1" t="str">
        <f>INDEX(Protocol[Mark],MATCH(C7773,Protocol[Step],0))</f>
        <v>5Glc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20040002</v>
      </c>
      <c r="H7773" s="134">
        <f>Systematic[[#This Row],[SampleVariableLabel]]+100*Systematic[[#This Row],[State]]</f>
        <v>20040402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20</v>
      </c>
      <c r="B7774" s="1">
        <f t="shared" si="364"/>
        <v>4</v>
      </c>
      <c r="C7774" s="1">
        <f>IF(Systematic[[#This Row],[VariableIndex]]&gt;1,C7773,IF(C7773+1=StepsPerSubsample,0,C7773+1))</f>
        <v>4</v>
      </c>
      <c r="D7774" s="1">
        <f t="shared" si="365"/>
        <v>3</v>
      </c>
      <c r="E7774" s="1" t="str">
        <f>INDEX(Protocol[Mark],MATCH(C7774,Protocol[Step],0))</f>
        <v>5Glc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20040003</v>
      </c>
      <c r="H7774" s="134">
        <f>Systematic[[#This Row],[SampleVariableLabel]]+100*Systematic[[#This Row],[State]]</f>
        <v>20040403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20</v>
      </c>
      <c r="B7775" s="1">
        <f t="shared" si="364"/>
        <v>4</v>
      </c>
      <c r="C7775" s="1">
        <f>IF(Systematic[[#This Row],[VariableIndex]]&gt;1,C7774,IF(C7774+1=StepsPerSubsample,0,C7774+1))</f>
        <v>4</v>
      </c>
      <c r="D7775" s="1">
        <f t="shared" si="365"/>
        <v>4</v>
      </c>
      <c r="E7775" s="1" t="str">
        <f>INDEX(Protocol[Mark],MATCH(C7775,Protocol[Step],0))</f>
        <v>5Glc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20040004</v>
      </c>
      <c r="H7775" s="134">
        <f>Systematic[[#This Row],[SampleVariableLabel]]+100*Systematic[[#This Row],[State]]</f>
        <v>20040404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20</v>
      </c>
      <c r="B7776" s="1">
        <f t="shared" si="364"/>
        <v>4</v>
      </c>
      <c r="C7776" s="1">
        <f>IF(Systematic[[#This Row],[VariableIndex]]&gt;1,C7775,IF(C7775+1=StepsPerSubsample,0,C7775+1))</f>
        <v>4</v>
      </c>
      <c r="D7776" s="1">
        <f t="shared" si="365"/>
        <v>5</v>
      </c>
      <c r="E7776" s="1" t="str">
        <f>INDEX(Protocol[Mark],MATCH(C7776,Protocol[Step],0))</f>
        <v>5Glc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20040005</v>
      </c>
      <c r="H7776" s="134">
        <f>Systematic[[#This Row],[SampleVariableLabel]]+100*Systematic[[#This Row],[State]]</f>
        <v>20040405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20</v>
      </c>
      <c r="B7777" s="1">
        <f t="shared" si="364"/>
        <v>4</v>
      </c>
      <c r="C7777" s="1">
        <f>IF(Systematic[[#This Row],[VariableIndex]]&gt;1,C7776,IF(C7776+1=StepsPerSubsample,0,C7776+1))</f>
        <v>4</v>
      </c>
      <c r="D7777" s="1">
        <f t="shared" si="365"/>
        <v>6</v>
      </c>
      <c r="E7777" s="1" t="str">
        <f>INDEX(Protocol[Mark],MATCH(C7777,Protocol[Step],0))</f>
        <v>5Glc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20040006</v>
      </c>
      <c r="H7777" s="134">
        <f>Systematic[[#This Row],[SampleVariableLabel]]+100*Systematic[[#This Row],[State]]</f>
        <v>20040406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20</v>
      </c>
      <c r="B7778" s="1">
        <f t="shared" si="364"/>
        <v>4</v>
      </c>
      <c r="C7778" s="1">
        <f>IF(Systematic[[#This Row],[VariableIndex]]&gt;1,C7777,IF(C7777+1=StepsPerSubsample,0,C7777+1))</f>
        <v>4</v>
      </c>
      <c r="D7778" s="1">
        <f t="shared" si="365"/>
        <v>7</v>
      </c>
      <c r="E7778" s="1" t="str">
        <f>INDEX(Protocol[Mark],MATCH(C7778,Protocol[Step],0))</f>
        <v>5Glc</v>
      </c>
      <c r="F7778" s="151" t="str">
        <f>INDEX(Variables[Variable],MATCH(Systematic[[#This Row],[VariableIndex]],Variables[Index],0))</f>
        <v>FCR (mt: ROX-corr.)</v>
      </c>
      <c r="G7778" s="134">
        <f>Systematic[[#This Row],[Sample]]*1000000+Systematic[[#This Row],[SubSample]]*10000+Systematic[[#This Row],[VariableIndex]]</f>
        <v>20040007</v>
      </c>
      <c r="H7778" s="134">
        <f>Systematic[[#This Row],[SampleVariableLabel]]+100*Systematic[[#This Row],[State]]</f>
        <v>20040407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20</v>
      </c>
      <c r="B7779" s="1">
        <f t="shared" si="364"/>
        <v>4</v>
      </c>
      <c r="C7779" s="1">
        <f>IF(Systematic[[#This Row],[VariableIndex]]&gt;1,C7778,IF(C7778+1=StepsPerSubsample,0,C7778+1))</f>
        <v>5</v>
      </c>
      <c r="D7779" s="1">
        <f t="shared" si="365"/>
        <v>1</v>
      </c>
      <c r="E7779" s="1" t="str">
        <f>INDEX(Protocol[Mark],MATCH(C7779,Protocol[Step],0))</f>
        <v>6M2</v>
      </c>
      <c r="F7779" s="151" t="str">
        <f>INDEX(Variables[Variable],MATCH(Systematic[[#This Row],[VariableIndex]],Variables[Index],0))</f>
        <v>O2 concentration</v>
      </c>
      <c r="G7779" s="134">
        <f>Systematic[[#This Row],[Sample]]*1000000+Systematic[[#This Row],[SubSample]]*10000+Systematic[[#This Row],[VariableIndex]]</f>
        <v>20040001</v>
      </c>
      <c r="H7779" s="134">
        <f>Systematic[[#This Row],[SampleVariableLabel]]+100*Systematic[[#This Row],[State]]</f>
        <v>20040501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20</v>
      </c>
      <c r="B7780" s="1">
        <f t="shared" si="364"/>
        <v>4</v>
      </c>
      <c r="C7780" s="1">
        <f>IF(Systematic[[#This Row],[VariableIndex]]&gt;1,C7779,IF(C7779+1=StepsPerSubsample,0,C7779+1))</f>
        <v>5</v>
      </c>
      <c r="D7780" s="1">
        <f t="shared" si="365"/>
        <v>2</v>
      </c>
      <c r="E7780" s="1" t="str">
        <f>INDEX(Protocol[Mark],MATCH(C7780,Protocol[Step],0))</f>
        <v>6M2</v>
      </c>
      <c r="F7780" s="151" t="str">
        <f>INDEX(Variables[Variable],MATCH(Systematic[[#This Row],[VariableIndex]],Variables[Index],0))</f>
        <v>O2 flux per volume</v>
      </c>
      <c r="G7780" s="134">
        <f>Systematic[[#This Row],[Sample]]*1000000+Systematic[[#This Row],[SubSample]]*10000+Systematic[[#This Row],[VariableIndex]]</f>
        <v>20040002</v>
      </c>
      <c r="H7780" s="134">
        <f>Systematic[[#This Row],[SampleVariableLabel]]+100*Systematic[[#This Row],[State]]</f>
        <v>20040502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20</v>
      </c>
      <c r="B7781" s="1">
        <f t="shared" si="364"/>
        <v>4</v>
      </c>
      <c r="C7781" s="1">
        <f>IF(Systematic[[#This Row],[VariableIndex]]&gt;1,C7780,IF(C7780+1=StepsPerSubsample,0,C7780+1))</f>
        <v>5</v>
      </c>
      <c r="D7781" s="1">
        <f t="shared" si="365"/>
        <v>3</v>
      </c>
      <c r="E7781" s="1" t="str">
        <f>INDEX(Protocol[Mark],MATCH(C7781,Protocol[Step],0))</f>
        <v>6M2</v>
      </c>
      <c r="F7781" s="151" t="str">
        <f>INDEX(Variables[Variable],MATCH(Systematic[[#This Row],[VariableIndex]],Variables[Index],0))</f>
        <v>Specific flux</v>
      </c>
      <c r="G7781" s="134">
        <f>Systematic[[#This Row],[Sample]]*1000000+Systematic[[#This Row],[SubSample]]*10000+Systematic[[#This Row],[VariableIndex]]</f>
        <v>20040003</v>
      </c>
      <c r="H7781" s="134">
        <f>Systematic[[#This Row],[SampleVariableLabel]]+100*Systematic[[#This Row],[State]]</f>
        <v>20040503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20</v>
      </c>
      <c r="B7782" s="1">
        <f t="shared" si="364"/>
        <v>4</v>
      </c>
      <c r="C7782" s="1">
        <f>IF(Systematic[[#This Row],[VariableIndex]]&gt;1,C7781,IF(C7781+1=StepsPerSubsample,0,C7781+1))</f>
        <v>5</v>
      </c>
      <c r="D7782" s="1">
        <f t="shared" si="365"/>
        <v>4</v>
      </c>
      <c r="E7782" s="1" t="str">
        <f>INDEX(Protocol[Mark],MATCH(C7782,Protocol[Step],0))</f>
        <v>6M2</v>
      </c>
      <c r="F7782" s="151" t="str">
        <f>INDEX(Variables[Variable],MATCH(Systematic[[#This Row],[VariableIndex]],Variables[Index],0))</f>
        <v>Flux control ratio</v>
      </c>
      <c r="G7782" s="134">
        <f>Systematic[[#This Row],[Sample]]*1000000+Systematic[[#This Row],[SubSample]]*10000+Systematic[[#This Row],[VariableIndex]]</f>
        <v>20040004</v>
      </c>
      <c r="H7782" s="134">
        <f>Systematic[[#This Row],[SampleVariableLabel]]+100*Systematic[[#This Row],[State]]</f>
        <v>20040504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20</v>
      </c>
      <c r="B7783" s="1">
        <f t="shared" si="364"/>
        <v>4</v>
      </c>
      <c r="C7783" s="1">
        <f>IF(Systematic[[#This Row],[VariableIndex]]&gt;1,C7782,IF(C7782+1=StepsPerSubsample,0,C7782+1))</f>
        <v>5</v>
      </c>
      <c r="D7783" s="1">
        <f t="shared" si="365"/>
        <v>5</v>
      </c>
      <c r="E7783" s="1" t="str">
        <f>INDEX(Protocol[Mark],MATCH(C7783,Protocol[Step],0))</f>
        <v>6M2</v>
      </c>
      <c r="F7783" s="151" t="str">
        <f>INDEX(Variables[Variable],MATCH(Systematic[[#This Row],[VariableIndex]],Variables[Index],0))</f>
        <v>Specific flux (mt)</v>
      </c>
      <c r="G7783" s="134">
        <f>Systematic[[#This Row],[Sample]]*1000000+Systematic[[#This Row],[SubSample]]*10000+Systematic[[#This Row],[VariableIndex]]</f>
        <v>20040005</v>
      </c>
      <c r="H7783" s="134">
        <f>Systematic[[#This Row],[SampleVariableLabel]]+100*Systematic[[#This Row],[State]]</f>
        <v>20040505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20</v>
      </c>
      <c r="B7784" s="1">
        <f t="shared" si="364"/>
        <v>4</v>
      </c>
      <c r="C7784" s="1">
        <f>IF(Systematic[[#This Row],[VariableIndex]]&gt;1,C7783,IF(C7783+1=StepsPerSubsample,0,C7783+1))</f>
        <v>5</v>
      </c>
      <c r="D7784" s="1">
        <f t="shared" si="365"/>
        <v>6</v>
      </c>
      <c r="E7784" s="1" t="str">
        <f>INDEX(Protocol[Mark],MATCH(C7784,Protocol[Step],0))</f>
        <v>6M2</v>
      </c>
      <c r="F7784" s="151" t="str">
        <f>INDEX(Variables[Variable],MATCH(Systematic[[#This Row],[VariableIndex]],Variables[Index],0))</f>
        <v>FCR (mt: ROX-corr.)</v>
      </c>
      <c r="G7784" s="134">
        <f>Systematic[[#This Row],[Sample]]*1000000+Systematic[[#This Row],[SubSample]]*10000+Systematic[[#This Row],[VariableIndex]]</f>
        <v>20040006</v>
      </c>
      <c r="H7784" s="134">
        <f>Systematic[[#This Row],[SampleVariableLabel]]+100*Systematic[[#This Row],[State]]</f>
        <v>20040506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20</v>
      </c>
      <c r="B7785" s="1">
        <f t="shared" ref="B7785:B7848" si="367">IF(OR(C7785&gt;0,D7785&gt;1),B7784,IF(B7784=SubsamplesPerSample,1,B7784+1))</f>
        <v>4</v>
      </c>
      <c r="C7785" s="1">
        <f>IF(Systematic[[#This Row],[VariableIndex]]&gt;1,C7784,IF(C7784+1=StepsPerSubsample,0,C7784+1))</f>
        <v>5</v>
      </c>
      <c r="D7785" s="1">
        <f t="shared" si="365"/>
        <v>7</v>
      </c>
      <c r="E7785" s="1" t="str">
        <f>INDEX(Protocol[Mark],MATCH(C7785,Protocol[Step],0))</f>
        <v>6M2</v>
      </c>
      <c r="F7785" s="151" t="str">
        <f>INDEX(Variables[Variable],MATCH(Systematic[[#This Row],[VariableIndex]],Variables[Index],0))</f>
        <v>FCR (mt: ROX-corr.)</v>
      </c>
      <c r="G7785" s="134">
        <f>Systematic[[#This Row],[Sample]]*1000000+Systematic[[#This Row],[SubSample]]*10000+Systematic[[#This Row],[VariableIndex]]</f>
        <v>20040007</v>
      </c>
      <c r="H7785" s="134">
        <f>Systematic[[#This Row],[SampleVariableLabel]]+100*Systematic[[#This Row],[State]]</f>
        <v>20040507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20</v>
      </c>
      <c r="B7786" s="1">
        <f t="shared" si="367"/>
        <v>4</v>
      </c>
      <c r="C7786" s="1">
        <f>IF(Systematic[[#This Row],[VariableIndex]]&gt;1,C7785,IF(C7785+1=StepsPerSubsample,0,C7785+1))</f>
        <v>6</v>
      </c>
      <c r="D7786" s="1">
        <f t="shared" si="365"/>
        <v>1</v>
      </c>
      <c r="E7786" s="1" t="str">
        <f>INDEX(Protocol[Mark],MATCH(C7786,Protocol[Step],0))</f>
        <v>7Rot</v>
      </c>
      <c r="F7786" s="151" t="str">
        <f>INDEX(Variables[Variable],MATCH(Systematic[[#This Row],[VariableIndex]],Variables[Index],0))</f>
        <v>O2 concentration</v>
      </c>
      <c r="G7786" s="134">
        <f>Systematic[[#This Row],[Sample]]*1000000+Systematic[[#This Row],[SubSample]]*10000+Systematic[[#This Row],[VariableIndex]]</f>
        <v>20040001</v>
      </c>
      <c r="H7786" s="134">
        <f>Systematic[[#This Row],[SampleVariableLabel]]+100*Systematic[[#This Row],[State]]</f>
        <v>20040601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20</v>
      </c>
      <c r="B7787" s="1">
        <f t="shared" si="367"/>
        <v>4</v>
      </c>
      <c r="C7787" s="1">
        <f>IF(Systematic[[#This Row],[VariableIndex]]&gt;1,C7786,IF(C7786+1=StepsPerSubsample,0,C7786+1))</f>
        <v>6</v>
      </c>
      <c r="D7787" s="1">
        <f t="shared" si="365"/>
        <v>2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O2 flux per volume</v>
      </c>
      <c r="G7787" s="134">
        <f>Systematic[[#This Row],[Sample]]*1000000+Systematic[[#This Row],[SubSample]]*10000+Systematic[[#This Row],[VariableIndex]]</f>
        <v>20040002</v>
      </c>
      <c r="H7787" s="134">
        <f>Systematic[[#This Row],[SampleVariableLabel]]+100*Systematic[[#This Row],[State]]</f>
        <v>20040602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20</v>
      </c>
      <c r="B7788" s="1">
        <f t="shared" si="367"/>
        <v>4</v>
      </c>
      <c r="C7788" s="1">
        <f>IF(Systematic[[#This Row],[VariableIndex]]&gt;1,C7787,IF(C7787+1=StepsPerSubsample,0,C7787+1))</f>
        <v>6</v>
      </c>
      <c r="D7788" s="1">
        <f t="shared" si="365"/>
        <v>3</v>
      </c>
      <c r="E7788" s="1" t="str">
        <f>INDEX(Protocol[Mark],MATCH(C7788,Protocol[Step],0))</f>
        <v>7Rot</v>
      </c>
      <c r="F7788" s="151" t="str">
        <f>INDEX(Variables[Variable],MATCH(Systematic[[#This Row],[VariableIndex]],Variables[Index],0))</f>
        <v>Specific flux</v>
      </c>
      <c r="G7788" s="134">
        <f>Systematic[[#This Row],[Sample]]*1000000+Systematic[[#This Row],[SubSample]]*10000+Systematic[[#This Row],[VariableIndex]]</f>
        <v>20040003</v>
      </c>
      <c r="H7788" s="134">
        <f>Systematic[[#This Row],[SampleVariableLabel]]+100*Systematic[[#This Row],[State]]</f>
        <v>20040603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20</v>
      </c>
      <c r="B7789" s="1">
        <f t="shared" si="367"/>
        <v>4</v>
      </c>
      <c r="C7789" s="1">
        <f>IF(Systematic[[#This Row],[VariableIndex]]&gt;1,C7788,IF(C7788+1=StepsPerSubsample,0,C7788+1))</f>
        <v>6</v>
      </c>
      <c r="D7789" s="1">
        <f t="shared" si="365"/>
        <v>4</v>
      </c>
      <c r="E7789" s="1" t="str">
        <f>INDEX(Protocol[Mark],MATCH(C7789,Protocol[Step],0))</f>
        <v>7Rot</v>
      </c>
      <c r="F7789" s="151" t="str">
        <f>INDEX(Variables[Variable],MATCH(Systematic[[#This Row],[VariableIndex]],Variables[Index],0))</f>
        <v>Flux control ratio</v>
      </c>
      <c r="G7789" s="134">
        <f>Systematic[[#This Row],[Sample]]*1000000+Systematic[[#This Row],[SubSample]]*10000+Systematic[[#This Row],[VariableIndex]]</f>
        <v>20040004</v>
      </c>
      <c r="H7789" s="134">
        <f>Systematic[[#This Row],[SampleVariableLabel]]+100*Systematic[[#This Row],[State]]</f>
        <v>20040604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20</v>
      </c>
      <c r="B7790" s="1">
        <f t="shared" si="367"/>
        <v>4</v>
      </c>
      <c r="C7790" s="1">
        <f>IF(Systematic[[#This Row],[VariableIndex]]&gt;1,C7789,IF(C7789+1=StepsPerSubsample,0,C7789+1))</f>
        <v>6</v>
      </c>
      <c r="D7790" s="1">
        <f t="shared" si="365"/>
        <v>5</v>
      </c>
      <c r="E7790" s="1" t="str">
        <f>INDEX(Protocol[Mark],MATCH(C7790,Protocol[Step],0))</f>
        <v>7Rot</v>
      </c>
      <c r="F7790" s="151" t="str">
        <f>INDEX(Variables[Variable],MATCH(Systematic[[#This Row],[VariableIndex]],Variables[Index],0))</f>
        <v>Specific flux (mt)</v>
      </c>
      <c r="G7790" s="134">
        <f>Systematic[[#This Row],[Sample]]*1000000+Systematic[[#This Row],[SubSample]]*10000+Systematic[[#This Row],[VariableIndex]]</f>
        <v>20040005</v>
      </c>
      <c r="H7790" s="134">
        <f>Systematic[[#This Row],[SampleVariableLabel]]+100*Systematic[[#This Row],[State]]</f>
        <v>20040605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20</v>
      </c>
      <c r="B7791" s="1">
        <f t="shared" si="367"/>
        <v>4</v>
      </c>
      <c r="C7791" s="1">
        <f>IF(Systematic[[#This Row],[VariableIndex]]&gt;1,C7790,IF(C7790+1=StepsPerSubsample,0,C7790+1))</f>
        <v>6</v>
      </c>
      <c r="D7791" s="1">
        <f t="shared" si="365"/>
        <v>6</v>
      </c>
      <c r="E7791" s="1" t="str">
        <f>INDEX(Protocol[Mark],MATCH(C7791,Protocol[Step],0))</f>
        <v>7Rot</v>
      </c>
      <c r="F7791" s="151" t="str">
        <f>INDEX(Variables[Variable],MATCH(Systematic[[#This Row],[VariableIndex]],Variables[Index],0))</f>
        <v>FCR (mt: ROX-corr.)</v>
      </c>
      <c r="G7791" s="134">
        <f>Systematic[[#This Row],[Sample]]*1000000+Systematic[[#This Row],[SubSample]]*10000+Systematic[[#This Row],[VariableIndex]]</f>
        <v>20040006</v>
      </c>
      <c r="H7791" s="134">
        <f>Systematic[[#This Row],[SampleVariableLabel]]+100*Systematic[[#This Row],[State]]</f>
        <v>20040606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20</v>
      </c>
      <c r="B7792" s="1">
        <f t="shared" si="367"/>
        <v>4</v>
      </c>
      <c r="C7792" s="1">
        <f>IF(Systematic[[#This Row],[VariableIndex]]&gt;1,C7791,IF(C7791+1=StepsPerSubsample,0,C7791+1))</f>
        <v>6</v>
      </c>
      <c r="D7792" s="1">
        <f t="shared" si="365"/>
        <v>7</v>
      </c>
      <c r="E7792" s="1" t="str">
        <f>INDEX(Protocol[Mark],MATCH(C7792,Protocol[Step],0))</f>
        <v>7Rot</v>
      </c>
      <c r="F7792" s="151" t="str">
        <f>INDEX(Variables[Variable],MATCH(Systematic[[#This Row],[VariableIndex]],Variables[Index],0))</f>
        <v>FCR (mt: ROX-corr.)</v>
      </c>
      <c r="G7792" s="134">
        <f>Systematic[[#This Row],[Sample]]*1000000+Systematic[[#This Row],[SubSample]]*10000+Systematic[[#This Row],[VariableIndex]]</f>
        <v>20040007</v>
      </c>
      <c r="H7792" s="134">
        <f>Systematic[[#This Row],[SampleVariableLabel]]+100*Systematic[[#This Row],[State]]</f>
        <v>20040607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20</v>
      </c>
      <c r="B7793" s="1">
        <f t="shared" si="367"/>
        <v>4</v>
      </c>
      <c r="C7793" s="1">
        <f>IF(Systematic[[#This Row],[VariableIndex]]&gt;1,C7792,IF(C7792+1=StepsPerSubsample,0,C7792+1))</f>
        <v>7</v>
      </c>
      <c r="D7793" s="1">
        <f t="shared" si="365"/>
        <v>1</v>
      </c>
      <c r="E7793" s="1" t="str">
        <f>INDEX(Protocol[Mark],MATCH(C7793,Protocol[Step],0))</f>
        <v>8S</v>
      </c>
      <c r="F7793" s="151" t="str">
        <f>INDEX(Variables[Variable],MATCH(Systematic[[#This Row],[VariableIndex]],Variables[Index],0))</f>
        <v>O2 concentration</v>
      </c>
      <c r="G7793" s="134">
        <f>Systematic[[#This Row],[Sample]]*1000000+Systematic[[#This Row],[SubSample]]*10000+Systematic[[#This Row],[VariableIndex]]</f>
        <v>20040001</v>
      </c>
      <c r="H7793" s="134">
        <f>Systematic[[#This Row],[SampleVariableLabel]]+100*Systematic[[#This Row],[State]]</f>
        <v>20040701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20</v>
      </c>
      <c r="B7794" s="1">
        <f t="shared" si="367"/>
        <v>4</v>
      </c>
      <c r="C7794" s="1">
        <f>IF(Systematic[[#This Row],[VariableIndex]]&gt;1,C7793,IF(C7793+1=StepsPerSubsample,0,C7793+1))</f>
        <v>7</v>
      </c>
      <c r="D7794" s="1">
        <f t="shared" si="365"/>
        <v>2</v>
      </c>
      <c r="E7794" s="1" t="str">
        <f>INDEX(Protocol[Mark],MATCH(C7794,Protocol[Step],0))</f>
        <v>8S</v>
      </c>
      <c r="F7794" s="151" t="str">
        <f>INDEX(Variables[Variable],MATCH(Systematic[[#This Row],[VariableIndex]],Variables[Index],0))</f>
        <v>O2 flux per volume</v>
      </c>
      <c r="G7794" s="134">
        <f>Systematic[[#This Row],[Sample]]*1000000+Systematic[[#This Row],[SubSample]]*10000+Systematic[[#This Row],[VariableIndex]]</f>
        <v>20040002</v>
      </c>
      <c r="H7794" s="134">
        <f>Systematic[[#This Row],[SampleVariableLabel]]+100*Systematic[[#This Row],[State]]</f>
        <v>20040702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20</v>
      </c>
      <c r="B7795" s="1">
        <f t="shared" si="367"/>
        <v>4</v>
      </c>
      <c r="C7795" s="1">
        <f>IF(Systematic[[#This Row],[VariableIndex]]&gt;1,C7794,IF(C7794+1=StepsPerSubsample,0,C7794+1))</f>
        <v>7</v>
      </c>
      <c r="D7795" s="1">
        <f t="shared" si="365"/>
        <v>3</v>
      </c>
      <c r="E7795" s="1" t="str">
        <f>INDEX(Protocol[Mark],MATCH(C7795,Protocol[Step],0))</f>
        <v>8S</v>
      </c>
      <c r="F7795" s="151" t="str">
        <f>INDEX(Variables[Variable],MATCH(Systematic[[#This Row],[VariableIndex]],Variables[Index],0))</f>
        <v>Specific flux</v>
      </c>
      <c r="G7795" s="134">
        <f>Systematic[[#This Row],[Sample]]*1000000+Systematic[[#This Row],[SubSample]]*10000+Systematic[[#This Row],[VariableIndex]]</f>
        <v>20040003</v>
      </c>
      <c r="H7795" s="134">
        <f>Systematic[[#This Row],[SampleVariableLabel]]+100*Systematic[[#This Row],[State]]</f>
        <v>20040703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20</v>
      </c>
      <c r="B7796" s="1">
        <f t="shared" si="367"/>
        <v>4</v>
      </c>
      <c r="C7796" s="1">
        <f>IF(Systematic[[#This Row],[VariableIndex]]&gt;1,C7795,IF(C7795+1=StepsPerSubsample,0,C7795+1))</f>
        <v>7</v>
      </c>
      <c r="D7796" s="1">
        <f t="shared" si="365"/>
        <v>4</v>
      </c>
      <c r="E7796" s="1" t="str">
        <f>INDEX(Protocol[Mark],MATCH(C7796,Protocol[Step],0))</f>
        <v>8S</v>
      </c>
      <c r="F7796" s="151" t="str">
        <f>INDEX(Variables[Variable],MATCH(Systematic[[#This Row],[VariableIndex]],Variables[Index],0))</f>
        <v>Flux control ratio</v>
      </c>
      <c r="G7796" s="134">
        <f>Systematic[[#This Row],[Sample]]*1000000+Systematic[[#This Row],[SubSample]]*10000+Systematic[[#This Row],[VariableIndex]]</f>
        <v>20040004</v>
      </c>
      <c r="H7796" s="134">
        <f>Systematic[[#This Row],[SampleVariableLabel]]+100*Systematic[[#This Row],[State]]</f>
        <v>20040704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20</v>
      </c>
      <c r="B7797" s="1">
        <f t="shared" si="367"/>
        <v>4</v>
      </c>
      <c r="C7797" s="1">
        <f>IF(Systematic[[#This Row],[VariableIndex]]&gt;1,C7796,IF(C7796+1=StepsPerSubsample,0,C7796+1))</f>
        <v>7</v>
      </c>
      <c r="D7797" s="1">
        <f t="shared" si="365"/>
        <v>5</v>
      </c>
      <c r="E7797" s="1" t="str">
        <f>INDEX(Protocol[Mark],MATCH(C7797,Protocol[Step],0))</f>
        <v>8S</v>
      </c>
      <c r="F7797" s="151" t="str">
        <f>INDEX(Variables[Variable],MATCH(Systematic[[#This Row],[VariableIndex]],Variables[Index],0))</f>
        <v>Specific flux (mt)</v>
      </c>
      <c r="G7797" s="134">
        <f>Systematic[[#This Row],[Sample]]*1000000+Systematic[[#This Row],[SubSample]]*10000+Systematic[[#This Row],[VariableIndex]]</f>
        <v>20040005</v>
      </c>
      <c r="H7797" s="134">
        <f>Systematic[[#This Row],[SampleVariableLabel]]+100*Systematic[[#This Row],[State]]</f>
        <v>20040705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20</v>
      </c>
      <c r="B7798" s="1">
        <f t="shared" si="367"/>
        <v>4</v>
      </c>
      <c r="C7798" s="1">
        <f>IF(Systematic[[#This Row],[VariableIndex]]&gt;1,C7797,IF(C7797+1=StepsPerSubsample,0,C7797+1))</f>
        <v>7</v>
      </c>
      <c r="D7798" s="1">
        <f t="shared" si="365"/>
        <v>6</v>
      </c>
      <c r="E7798" s="1" t="str">
        <f>INDEX(Protocol[Mark],MATCH(C7798,Protocol[Step],0))</f>
        <v>8S</v>
      </c>
      <c r="F7798" s="151" t="str">
        <f>INDEX(Variables[Variable],MATCH(Systematic[[#This Row],[VariableIndex]],Variables[Index],0))</f>
        <v>FCR (mt: ROX-corr.)</v>
      </c>
      <c r="G7798" s="134">
        <f>Systematic[[#This Row],[Sample]]*1000000+Systematic[[#This Row],[SubSample]]*10000+Systematic[[#This Row],[VariableIndex]]</f>
        <v>20040006</v>
      </c>
      <c r="H7798" s="134">
        <f>Systematic[[#This Row],[SampleVariableLabel]]+100*Systematic[[#This Row],[State]]</f>
        <v>20040706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20</v>
      </c>
      <c r="B7799" s="1">
        <f t="shared" si="367"/>
        <v>4</v>
      </c>
      <c r="C7799" s="1">
        <f>IF(Systematic[[#This Row],[VariableIndex]]&gt;1,C7798,IF(C7798+1=StepsPerSubsample,0,C7798+1))</f>
        <v>7</v>
      </c>
      <c r="D7799" s="1">
        <f t="shared" si="365"/>
        <v>7</v>
      </c>
      <c r="E7799" s="1" t="str">
        <f>INDEX(Protocol[Mark],MATCH(C7799,Protocol[Step],0))</f>
        <v>8S</v>
      </c>
      <c r="F7799" s="151" t="str">
        <f>INDEX(Variables[Variable],MATCH(Systematic[[#This Row],[VariableIndex]],Variables[Index],0))</f>
        <v>FCR (mt: ROX-corr.)</v>
      </c>
      <c r="G7799" s="134">
        <f>Systematic[[#This Row],[Sample]]*1000000+Systematic[[#This Row],[SubSample]]*10000+Systematic[[#This Row],[VariableIndex]]</f>
        <v>20040007</v>
      </c>
      <c r="H7799" s="134">
        <f>Systematic[[#This Row],[SampleVariableLabel]]+100*Systematic[[#This Row],[State]]</f>
        <v>20040707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20</v>
      </c>
      <c r="B7800" s="1">
        <f t="shared" si="367"/>
        <v>4</v>
      </c>
      <c r="C7800" s="1">
        <f>IF(Systematic[[#This Row],[VariableIndex]]&gt;1,C7799,IF(C7799+1=StepsPerSubsample,0,C7799+1))</f>
        <v>8</v>
      </c>
      <c r="D7800" s="1">
        <f t="shared" si="365"/>
        <v>1</v>
      </c>
      <c r="E7800" s="1" t="str">
        <f>INDEX(Protocol[Mark],MATCH(C7800,Protocol[Step],0))</f>
        <v>9Dig</v>
      </c>
      <c r="F7800" s="151" t="str">
        <f>INDEX(Variables[Variable],MATCH(Systematic[[#This Row],[VariableIndex]],Variables[Index],0))</f>
        <v>O2 concentration</v>
      </c>
      <c r="G7800" s="134">
        <f>Systematic[[#This Row],[Sample]]*1000000+Systematic[[#This Row],[SubSample]]*10000+Systematic[[#This Row],[VariableIndex]]</f>
        <v>20040001</v>
      </c>
      <c r="H7800" s="134">
        <f>Systematic[[#This Row],[SampleVariableLabel]]+100*Systematic[[#This Row],[State]]</f>
        <v>20040801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20</v>
      </c>
      <c r="B7801" s="1">
        <f t="shared" si="367"/>
        <v>4</v>
      </c>
      <c r="C7801" s="1">
        <f>IF(Systematic[[#This Row],[VariableIndex]]&gt;1,C7800,IF(C7800+1=StepsPerSubsample,0,C7800+1))</f>
        <v>8</v>
      </c>
      <c r="D7801" s="1">
        <f t="shared" si="365"/>
        <v>2</v>
      </c>
      <c r="E7801" s="1" t="str">
        <f>INDEX(Protocol[Mark],MATCH(C7801,Protocol[Step],0))</f>
        <v>9Dig</v>
      </c>
      <c r="F7801" s="151" t="str">
        <f>INDEX(Variables[Variable],MATCH(Systematic[[#This Row],[VariableIndex]],Variables[Index],0))</f>
        <v>O2 flux per volume</v>
      </c>
      <c r="G7801" s="134">
        <f>Systematic[[#This Row],[Sample]]*1000000+Systematic[[#This Row],[SubSample]]*10000+Systematic[[#This Row],[VariableIndex]]</f>
        <v>20040002</v>
      </c>
      <c r="H7801" s="134">
        <f>Systematic[[#This Row],[SampleVariableLabel]]+100*Systematic[[#This Row],[State]]</f>
        <v>20040802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20</v>
      </c>
      <c r="B7802" s="1">
        <f t="shared" si="367"/>
        <v>4</v>
      </c>
      <c r="C7802" s="1">
        <f>IF(Systematic[[#This Row],[VariableIndex]]&gt;1,C7801,IF(C7801+1=StepsPerSubsample,0,C7801+1))</f>
        <v>8</v>
      </c>
      <c r="D7802" s="1">
        <f t="shared" si="365"/>
        <v>3</v>
      </c>
      <c r="E7802" s="1" t="str">
        <f>INDEX(Protocol[Mark],MATCH(C7802,Protocol[Step],0))</f>
        <v>9Dig</v>
      </c>
      <c r="F7802" s="151" t="str">
        <f>INDEX(Variables[Variable],MATCH(Systematic[[#This Row],[VariableIndex]],Variables[Index],0))</f>
        <v>Specific flux</v>
      </c>
      <c r="G7802" s="134">
        <f>Systematic[[#This Row],[Sample]]*1000000+Systematic[[#This Row],[SubSample]]*10000+Systematic[[#This Row],[VariableIndex]]</f>
        <v>20040003</v>
      </c>
      <c r="H7802" s="134">
        <f>Systematic[[#This Row],[SampleVariableLabel]]+100*Systematic[[#This Row],[State]]</f>
        <v>20040803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20</v>
      </c>
      <c r="B7803" s="1">
        <f t="shared" si="367"/>
        <v>4</v>
      </c>
      <c r="C7803" s="1">
        <f>IF(Systematic[[#This Row],[VariableIndex]]&gt;1,C7802,IF(C7802+1=StepsPerSubsample,0,C7802+1))</f>
        <v>8</v>
      </c>
      <c r="D7803" s="1">
        <f t="shared" si="365"/>
        <v>4</v>
      </c>
      <c r="E7803" s="1" t="str">
        <f>INDEX(Protocol[Mark],MATCH(C7803,Protocol[Step],0))</f>
        <v>9Dig</v>
      </c>
      <c r="F7803" s="151" t="str">
        <f>INDEX(Variables[Variable],MATCH(Systematic[[#This Row],[VariableIndex]],Variables[Index],0))</f>
        <v>Flux control ratio</v>
      </c>
      <c r="G7803" s="134">
        <f>Systematic[[#This Row],[Sample]]*1000000+Systematic[[#This Row],[SubSample]]*10000+Systematic[[#This Row],[VariableIndex]]</f>
        <v>20040004</v>
      </c>
      <c r="H7803" s="134">
        <f>Systematic[[#This Row],[SampleVariableLabel]]+100*Systematic[[#This Row],[State]]</f>
        <v>20040804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20</v>
      </c>
      <c r="B7804" s="1">
        <f t="shared" si="367"/>
        <v>4</v>
      </c>
      <c r="C7804" s="1">
        <f>IF(Systematic[[#This Row],[VariableIndex]]&gt;1,C7803,IF(C7803+1=StepsPerSubsample,0,C7803+1))</f>
        <v>8</v>
      </c>
      <c r="D7804" s="1">
        <f t="shared" si="365"/>
        <v>5</v>
      </c>
      <c r="E7804" s="1" t="str">
        <f>INDEX(Protocol[Mark],MATCH(C7804,Protocol[Step],0))</f>
        <v>9Dig</v>
      </c>
      <c r="F7804" s="151" t="str">
        <f>INDEX(Variables[Variable],MATCH(Systematic[[#This Row],[VariableIndex]],Variables[Index],0))</f>
        <v>Specific flux (mt)</v>
      </c>
      <c r="G7804" s="134">
        <f>Systematic[[#This Row],[Sample]]*1000000+Systematic[[#This Row],[SubSample]]*10000+Systematic[[#This Row],[VariableIndex]]</f>
        <v>20040005</v>
      </c>
      <c r="H7804" s="134">
        <f>Systematic[[#This Row],[SampleVariableLabel]]+100*Systematic[[#This Row],[State]]</f>
        <v>20040805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20</v>
      </c>
      <c r="B7805" s="1">
        <f t="shared" si="367"/>
        <v>4</v>
      </c>
      <c r="C7805" s="1">
        <f>IF(Systematic[[#This Row],[VariableIndex]]&gt;1,C7804,IF(C7804+1=StepsPerSubsample,0,C7804+1))</f>
        <v>8</v>
      </c>
      <c r="D7805" s="1">
        <f t="shared" si="365"/>
        <v>6</v>
      </c>
      <c r="E7805" s="1" t="str">
        <f>INDEX(Protocol[Mark],MATCH(C7805,Protocol[Step],0))</f>
        <v>9Dig</v>
      </c>
      <c r="F7805" s="151" t="str">
        <f>INDEX(Variables[Variable],MATCH(Systematic[[#This Row],[VariableIndex]],Variables[Index],0))</f>
        <v>FCR (mt: ROX-corr.)</v>
      </c>
      <c r="G7805" s="134">
        <f>Systematic[[#This Row],[Sample]]*1000000+Systematic[[#This Row],[SubSample]]*10000+Systematic[[#This Row],[VariableIndex]]</f>
        <v>20040006</v>
      </c>
      <c r="H7805" s="134">
        <f>Systematic[[#This Row],[SampleVariableLabel]]+100*Systematic[[#This Row],[State]]</f>
        <v>20040806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20</v>
      </c>
      <c r="B7806" s="1">
        <f t="shared" si="367"/>
        <v>4</v>
      </c>
      <c r="C7806" s="1">
        <f>IF(Systematic[[#This Row],[VariableIndex]]&gt;1,C7805,IF(C7805+1=StepsPerSubsample,0,C7805+1))</f>
        <v>8</v>
      </c>
      <c r="D7806" s="1">
        <f t="shared" si="365"/>
        <v>7</v>
      </c>
      <c r="E7806" s="1" t="str">
        <f>INDEX(Protocol[Mark],MATCH(C7806,Protocol[Step],0))</f>
        <v>9Dig</v>
      </c>
      <c r="F7806" s="151" t="str">
        <f>INDEX(Variables[Variable],MATCH(Systematic[[#This Row],[VariableIndex]],Variables[Index],0))</f>
        <v>FCR (mt: ROX-corr.)</v>
      </c>
      <c r="G7806" s="134">
        <f>Systematic[[#This Row],[Sample]]*1000000+Systematic[[#This Row],[SubSample]]*10000+Systematic[[#This Row],[VariableIndex]]</f>
        <v>20040007</v>
      </c>
      <c r="H7806" s="134">
        <f>Systematic[[#This Row],[SampleVariableLabel]]+100*Systematic[[#This Row],[State]]</f>
        <v>20040807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20</v>
      </c>
      <c r="B7807" s="1">
        <f t="shared" si="367"/>
        <v>4</v>
      </c>
      <c r="C7807" s="1">
        <f>IF(Systematic[[#This Row],[VariableIndex]]&gt;1,C7806,IF(C7806+1=StepsPerSubsample,0,C7806+1))</f>
        <v>9</v>
      </c>
      <c r="D7807" s="1">
        <f t="shared" si="365"/>
        <v>1</v>
      </c>
      <c r="E7807" s="1" t="str">
        <f>INDEX(Protocol[Mark],MATCH(C7807,Protocol[Step],0))</f>
        <v>9U</v>
      </c>
      <c r="F7807" s="151" t="str">
        <f>INDEX(Variables[Variable],MATCH(Systematic[[#This Row],[VariableIndex]],Variables[Index],0))</f>
        <v>O2 concentration</v>
      </c>
      <c r="G7807" s="134">
        <f>Systematic[[#This Row],[Sample]]*1000000+Systematic[[#This Row],[SubSample]]*10000+Systematic[[#This Row],[VariableIndex]]</f>
        <v>20040001</v>
      </c>
      <c r="H7807" s="134">
        <f>Systematic[[#This Row],[SampleVariableLabel]]+100*Systematic[[#This Row],[State]]</f>
        <v>20040901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20</v>
      </c>
      <c r="B7808" s="1">
        <f t="shared" si="367"/>
        <v>4</v>
      </c>
      <c r="C7808" s="1">
        <f>IF(Systematic[[#This Row],[VariableIndex]]&gt;1,C7807,IF(C7807+1=StepsPerSubsample,0,C7807+1))</f>
        <v>9</v>
      </c>
      <c r="D7808" s="1">
        <f t="shared" si="365"/>
        <v>2</v>
      </c>
      <c r="E7808" s="1" t="str">
        <f>INDEX(Protocol[Mark],MATCH(C7808,Protocol[Step],0))</f>
        <v>9U</v>
      </c>
      <c r="F7808" s="151" t="str">
        <f>INDEX(Variables[Variable],MATCH(Systematic[[#This Row],[VariableIndex]],Variables[Index],0))</f>
        <v>O2 flux per volume</v>
      </c>
      <c r="G7808" s="134">
        <f>Systematic[[#This Row],[Sample]]*1000000+Systematic[[#This Row],[SubSample]]*10000+Systematic[[#This Row],[VariableIndex]]</f>
        <v>20040002</v>
      </c>
      <c r="H7808" s="134">
        <f>Systematic[[#This Row],[SampleVariableLabel]]+100*Systematic[[#This Row],[State]]</f>
        <v>20040902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20</v>
      </c>
      <c r="B7809" s="1">
        <f t="shared" si="367"/>
        <v>4</v>
      </c>
      <c r="C7809" s="1">
        <f>IF(Systematic[[#This Row],[VariableIndex]]&gt;1,C7808,IF(C7808+1=StepsPerSubsample,0,C7808+1))</f>
        <v>9</v>
      </c>
      <c r="D7809" s="1">
        <f t="shared" si="365"/>
        <v>3</v>
      </c>
      <c r="E7809" s="1" t="str">
        <f>INDEX(Protocol[Mark],MATCH(C7809,Protocol[Step],0))</f>
        <v>9U</v>
      </c>
      <c r="F7809" s="151" t="str">
        <f>INDEX(Variables[Variable],MATCH(Systematic[[#This Row],[VariableIndex]],Variables[Index],0))</f>
        <v>Specific flux</v>
      </c>
      <c r="G7809" s="134">
        <f>Systematic[[#This Row],[Sample]]*1000000+Systematic[[#This Row],[SubSample]]*10000+Systematic[[#This Row],[VariableIndex]]</f>
        <v>20040003</v>
      </c>
      <c r="H7809" s="134">
        <f>Systematic[[#This Row],[SampleVariableLabel]]+100*Systematic[[#This Row],[State]]</f>
        <v>20040903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20</v>
      </c>
      <c r="B7810" s="1">
        <f t="shared" si="367"/>
        <v>4</v>
      </c>
      <c r="C7810" s="1">
        <f>IF(Systematic[[#This Row],[VariableIndex]]&gt;1,C7809,IF(C7809+1=StepsPerSubsample,0,C7809+1))</f>
        <v>9</v>
      </c>
      <c r="D7810" s="1">
        <f t="shared" si="365"/>
        <v>4</v>
      </c>
      <c r="E7810" s="1" t="str">
        <f>INDEX(Protocol[Mark],MATCH(C7810,Protocol[Step],0))</f>
        <v>9U</v>
      </c>
      <c r="F7810" s="151" t="str">
        <f>INDEX(Variables[Variable],MATCH(Systematic[[#This Row],[VariableIndex]],Variables[Index],0))</f>
        <v>Flux control ratio</v>
      </c>
      <c r="G7810" s="134">
        <f>Systematic[[#This Row],[Sample]]*1000000+Systematic[[#This Row],[SubSample]]*10000+Systematic[[#This Row],[VariableIndex]]</f>
        <v>20040004</v>
      </c>
      <c r="H7810" s="134">
        <f>Systematic[[#This Row],[SampleVariableLabel]]+100*Systematic[[#This Row],[State]]</f>
        <v>20040904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20</v>
      </c>
      <c r="B7811" s="1">
        <f t="shared" si="367"/>
        <v>4</v>
      </c>
      <c r="C7811" s="1">
        <f>IF(Systematic[[#This Row],[VariableIndex]]&gt;1,C7810,IF(C7810+1=StepsPerSubsample,0,C7810+1))</f>
        <v>9</v>
      </c>
      <c r="D7811" s="1">
        <f t="shared" ref="D7811:D7874" si="368">IF(D7810=nVariables,1,D7810+1)</f>
        <v>5</v>
      </c>
      <c r="E7811" s="1" t="str">
        <f>INDEX(Protocol[Mark],MATCH(C7811,Protocol[Step],0))</f>
        <v>9U</v>
      </c>
      <c r="F7811" s="151" t="str">
        <f>INDEX(Variables[Variable],MATCH(Systematic[[#This Row],[VariableIndex]],Variables[Index],0))</f>
        <v>Specific flux (mt)</v>
      </c>
      <c r="G7811" s="134">
        <f>Systematic[[#This Row],[Sample]]*1000000+Systematic[[#This Row],[SubSample]]*10000+Systematic[[#This Row],[VariableIndex]]</f>
        <v>20040005</v>
      </c>
      <c r="H7811" s="134">
        <f>Systematic[[#This Row],[SampleVariableLabel]]+100*Systematic[[#This Row],[State]]</f>
        <v>20040905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20</v>
      </c>
      <c r="B7812" s="1">
        <f t="shared" si="367"/>
        <v>4</v>
      </c>
      <c r="C7812" s="1">
        <f>IF(Systematic[[#This Row],[VariableIndex]]&gt;1,C7811,IF(C7811+1=StepsPerSubsample,0,C7811+1))</f>
        <v>9</v>
      </c>
      <c r="D7812" s="1">
        <f t="shared" si="368"/>
        <v>6</v>
      </c>
      <c r="E7812" s="1" t="str">
        <f>INDEX(Protocol[Mark],MATCH(C7812,Protocol[Step],0))</f>
        <v>9U</v>
      </c>
      <c r="F7812" s="151" t="str">
        <f>INDEX(Variables[Variable],MATCH(Systematic[[#This Row],[VariableIndex]],Variables[Index],0))</f>
        <v>FCR (mt: ROX-corr.)</v>
      </c>
      <c r="G7812" s="134">
        <f>Systematic[[#This Row],[Sample]]*1000000+Systematic[[#This Row],[SubSample]]*10000+Systematic[[#This Row],[VariableIndex]]</f>
        <v>20040006</v>
      </c>
      <c r="H7812" s="134">
        <f>Systematic[[#This Row],[SampleVariableLabel]]+100*Systematic[[#This Row],[State]]</f>
        <v>20040906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20</v>
      </c>
      <c r="B7813" s="1">
        <f t="shared" si="367"/>
        <v>4</v>
      </c>
      <c r="C7813" s="1">
        <f>IF(Systematic[[#This Row],[VariableIndex]]&gt;1,C7812,IF(C7812+1=StepsPerSubsample,0,C7812+1))</f>
        <v>9</v>
      </c>
      <c r="D7813" s="1">
        <f t="shared" si="368"/>
        <v>7</v>
      </c>
      <c r="E7813" s="1" t="str">
        <f>INDEX(Protocol[Mark],MATCH(C7813,Protocol[Step],0))</f>
        <v>9U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20040007</v>
      </c>
      <c r="H7813" s="134">
        <f>Systematic[[#This Row],[SampleVariableLabel]]+100*Systematic[[#This Row],[State]]</f>
        <v>20040907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20</v>
      </c>
      <c r="B7814" s="1">
        <f t="shared" si="367"/>
        <v>4</v>
      </c>
      <c r="C7814" s="1">
        <f>IF(Systematic[[#This Row],[VariableIndex]]&gt;1,C7813,IF(C7813+1=StepsPerSubsample,0,C7813+1))</f>
        <v>10</v>
      </c>
      <c r="D7814" s="1">
        <f t="shared" si="368"/>
        <v>1</v>
      </c>
      <c r="E7814" s="1" t="str">
        <f>INDEX(Protocol[Mark],MATCH(C7814,Protocol[Step],0))</f>
        <v>9c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20040001</v>
      </c>
      <c r="H7814" s="134">
        <f>Systematic[[#This Row],[SampleVariableLabel]]+100*Systematic[[#This Row],[State]]</f>
        <v>20041001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20</v>
      </c>
      <c r="B7815" s="1">
        <f t="shared" si="367"/>
        <v>4</v>
      </c>
      <c r="C7815" s="1">
        <f>IF(Systematic[[#This Row],[VariableIndex]]&gt;1,C7814,IF(C7814+1=StepsPerSubsample,0,C7814+1))</f>
        <v>10</v>
      </c>
      <c r="D7815" s="1">
        <f t="shared" si="368"/>
        <v>2</v>
      </c>
      <c r="E7815" s="1" t="str">
        <f>INDEX(Protocol[Mark],MATCH(C7815,Protocol[Step],0))</f>
        <v>9c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20040002</v>
      </c>
      <c r="H7815" s="134">
        <f>Systematic[[#This Row],[SampleVariableLabel]]+100*Systematic[[#This Row],[State]]</f>
        <v>20041002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20</v>
      </c>
      <c r="B7816" s="1">
        <f t="shared" si="367"/>
        <v>4</v>
      </c>
      <c r="C7816" s="1">
        <f>IF(Systematic[[#This Row],[VariableIndex]]&gt;1,C7815,IF(C7815+1=StepsPerSubsample,0,C7815+1))</f>
        <v>10</v>
      </c>
      <c r="D7816" s="1">
        <f t="shared" si="368"/>
        <v>3</v>
      </c>
      <c r="E7816" s="1" t="str">
        <f>INDEX(Protocol[Mark],MATCH(C7816,Protocol[Step],0))</f>
        <v>9c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20040003</v>
      </c>
      <c r="H7816" s="134">
        <f>Systematic[[#This Row],[SampleVariableLabel]]+100*Systematic[[#This Row],[State]]</f>
        <v>20041003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20</v>
      </c>
      <c r="B7817" s="1">
        <f t="shared" si="367"/>
        <v>4</v>
      </c>
      <c r="C7817" s="1">
        <f>IF(Systematic[[#This Row],[VariableIndex]]&gt;1,C7816,IF(C7816+1=StepsPerSubsample,0,C7816+1))</f>
        <v>10</v>
      </c>
      <c r="D7817" s="1">
        <f t="shared" si="368"/>
        <v>4</v>
      </c>
      <c r="E7817" s="1" t="str">
        <f>INDEX(Protocol[Mark],MATCH(C7817,Protocol[Step],0))</f>
        <v>9c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20040004</v>
      </c>
      <c r="H7817" s="134">
        <f>Systematic[[#This Row],[SampleVariableLabel]]+100*Systematic[[#This Row],[State]]</f>
        <v>20041004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20</v>
      </c>
      <c r="B7818" s="1">
        <f t="shared" si="367"/>
        <v>4</v>
      </c>
      <c r="C7818" s="1">
        <f>IF(Systematic[[#This Row],[VariableIndex]]&gt;1,C7817,IF(C7817+1=StepsPerSubsample,0,C7817+1))</f>
        <v>10</v>
      </c>
      <c r="D7818" s="1">
        <f t="shared" si="368"/>
        <v>5</v>
      </c>
      <c r="E7818" s="1" t="str">
        <f>INDEX(Protocol[Mark],MATCH(C7818,Protocol[Step],0))</f>
        <v>9c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20040005</v>
      </c>
      <c r="H7818" s="134">
        <f>Systematic[[#This Row],[SampleVariableLabel]]+100*Systematic[[#This Row],[State]]</f>
        <v>20041005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20</v>
      </c>
      <c r="B7819" s="1">
        <f t="shared" si="367"/>
        <v>4</v>
      </c>
      <c r="C7819" s="1">
        <f>IF(Systematic[[#This Row],[VariableIndex]]&gt;1,C7818,IF(C7818+1=StepsPerSubsample,0,C7818+1))</f>
        <v>10</v>
      </c>
      <c r="D7819" s="1">
        <f t="shared" si="368"/>
        <v>6</v>
      </c>
      <c r="E7819" s="1" t="str">
        <f>INDEX(Protocol[Mark],MATCH(C7819,Protocol[Step],0))</f>
        <v>9c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20040006</v>
      </c>
      <c r="H7819" s="134">
        <f>Systematic[[#This Row],[SampleVariableLabel]]+100*Systematic[[#This Row],[State]]</f>
        <v>20041006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20</v>
      </c>
      <c r="B7820" s="1">
        <f t="shared" si="367"/>
        <v>4</v>
      </c>
      <c r="C7820" s="1">
        <f>IF(Systematic[[#This Row],[VariableIndex]]&gt;1,C7819,IF(C7819+1=StepsPerSubsample,0,C7819+1))</f>
        <v>10</v>
      </c>
      <c r="D7820" s="1">
        <f t="shared" si="368"/>
        <v>7</v>
      </c>
      <c r="E7820" s="1" t="str">
        <f>INDEX(Protocol[Mark],MATCH(C7820,Protocol[Step],0))</f>
        <v>9c</v>
      </c>
      <c r="F7820" s="151" t="str">
        <f>INDEX(Variables[Variable],MATCH(Systematic[[#This Row],[VariableIndex]],Variables[Index],0))</f>
        <v>FCR (mt: ROX-corr.)</v>
      </c>
      <c r="G7820" s="134">
        <f>Systematic[[#This Row],[Sample]]*1000000+Systematic[[#This Row],[SubSample]]*10000+Systematic[[#This Row],[VariableIndex]]</f>
        <v>20040007</v>
      </c>
      <c r="H7820" s="134">
        <f>Systematic[[#This Row],[SampleVariableLabel]]+100*Systematic[[#This Row],[State]]</f>
        <v>20041007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20</v>
      </c>
      <c r="B7821" s="1">
        <f t="shared" si="367"/>
        <v>4</v>
      </c>
      <c r="C7821" s="1">
        <f>IF(Systematic[[#This Row],[VariableIndex]]&gt;1,C7820,IF(C7820+1=StepsPerSubsample,0,C7820+1))</f>
        <v>11</v>
      </c>
      <c r="D7821" s="1">
        <f t="shared" si="368"/>
        <v>1</v>
      </c>
      <c r="E7821" s="1" t="str">
        <f>INDEX(Protocol[Mark],MATCH(C7821,Protocol[Step],0))</f>
        <v>10Ama</v>
      </c>
      <c r="F7821" s="151" t="str">
        <f>INDEX(Variables[Variable],MATCH(Systematic[[#This Row],[VariableIndex]],Variables[Index],0))</f>
        <v>O2 concentration</v>
      </c>
      <c r="G7821" s="134">
        <f>Systematic[[#This Row],[Sample]]*1000000+Systematic[[#This Row],[SubSample]]*10000+Systematic[[#This Row],[VariableIndex]]</f>
        <v>20040001</v>
      </c>
      <c r="H7821" s="134">
        <f>Systematic[[#This Row],[SampleVariableLabel]]+100*Systematic[[#This Row],[State]]</f>
        <v>20041101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20</v>
      </c>
      <c r="B7822" s="1">
        <f t="shared" si="367"/>
        <v>4</v>
      </c>
      <c r="C7822" s="1">
        <f>IF(Systematic[[#This Row],[VariableIndex]]&gt;1,C7821,IF(C7821+1=StepsPerSubsample,0,C7821+1))</f>
        <v>11</v>
      </c>
      <c r="D7822" s="1">
        <f t="shared" si="368"/>
        <v>2</v>
      </c>
      <c r="E7822" s="1" t="str">
        <f>INDEX(Protocol[Mark],MATCH(C7822,Protocol[Step],0))</f>
        <v>10Ama</v>
      </c>
      <c r="F7822" s="151" t="str">
        <f>INDEX(Variables[Variable],MATCH(Systematic[[#This Row],[VariableIndex]],Variables[Index],0))</f>
        <v>O2 flux per volume</v>
      </c>
      <c r="G7822" s="134">
        <f>Systematic[[#This Row],[Sample]]*1000000+Systematic[[#This Row],[SubSample]]*10000+Systematic[[#This Row],[VariableIndex]]</f>
        <v>20040002</v>
      </c>
      <c r="H7822" s="134">
        <f>Systematic[[#This Row],[SampleVariableLabel]]+100*Systematic[[#This Row],[State]]</f>
        <v>20041102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20</v>
      </c>
      <c r="B7823" s="1">
        <f t="shared" si="367"/>
        <v>4</v>
      </c>
      <c r="C7823" s="1">
        <f>IF(Systematic[[#This Row],[VariableIndex]]&gt;1,C7822,IF(C7822+1=StepsPerSubsample,0,C7822+1))</f>
        <v>11</v>
      </c>
      <c r="D7823" s="1">
        <f t="shared" si="368"/>
        <v>3</v>
      </c>
      <c r="E7823" s="1" t="str">
        <f>INDEX(Protocol[Mark],MATCH(C7823,Protocol[Step],0))</f>
        <v>10Ama</v>
      </c>
      <c r="F7823" s="151" t="str">
        <f>INDEX(Variables[Variable],MATCH(Systematic[[#This Row],[VariableIndex]],Variables[Index],0))</f>
        <v>Specific flux</v>
      </c>
      <c r="G7823" s="134">
        <f>Systematic[[#This Row],[Sample]]*1000000+Systematic[[#This Row],[SubSample]]*10000+Systematic[[#This Row],[VariableIndex]]</f>
        <v>20040003</v>
      </c>
      <c r="H7823" s="134">
        <f>Systematic[[#This Row],[SampleVariableLabel]]+100*Systematic[[#This Row],[State]]</f>
        <v>20041103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20</v>
      </c>
      <c r="B7824" s="1">
        <f t="shared" si="367"/>
        <v>4</v>
      </c>
      <c r="C7824" s="1">
        <f>IF(Systematic[[#This Row],[VariableIndex]]&gt;1,C7823,IF(C7823+1=StepsPerSubsample,0,C7823+1))</f>
        <v>11</v>
      </c>
      <c r="D7824" s="1">
        <f t="shared" si="368"/>
        <v>4</v>
      </c>
      <c r="E7824" s="1" t="str">
        <f>INDEX(Protocol[Mark],MATCH(C7824,Protocol[Step],0))</f>
        <v>10Ama</v>
      </c>
      <c r="F7824" s="151" t="str">
        <f>INDEX(Variables[Variable],MATCH(Systematic[[#This Row],[VariableIndex]],Variables[Index],0))</f>
        <v>Flux control ratio</v>
      </c>
      <c r="G7824" s="134">
        <f>Systematic[[#This Row],[Sample]]*1000000+Systematic[[#This Row],[SubSample]]*10000+Systematic[[#This Row],[VariableIndex]]</f>
        <v>20040004</v>
      </c>
      <c r="H7824" s="134">
        <f>Systematic[[#This Row],[SampleVariableLabel]]+100*Systematic[[#This Row],[State]]</f>
        <v>20041104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20</v>
      </c>
      <c r="B7825" s="1">
        <f t="shared" si="367"/>
        <v>4</v>
      </c>
      <c r="C7825" s="1">
        <f>IF(Systematic[[#This Row],[VariableIndex]]&gt;1,C7824,IF(C7824+1=StepsPerSubsample,0,C7824+1))</f>
        <v>11</v>
      </c>
      <c r="D7825" s="1">
        <f t="shared" si="368"/>
        <v>5</v>
      </c>
      <c r="E7825" s="1" t="str">
        <f>INDEX(Protocol[Mark],MATCH(C7825,Protocol[Step],0))</f>
        <v>10Ama</v>
      </c>
      <c r="F7825" s="151" t="str">
        <f>INDEX(Variables[Variable],MATCH(Systematic[[#This Row],[VariableIndex]],Variables[Index],0))</f>
        <v>Specific flux (mt)</v>
      </c>
      <c r="G7825" s="134">
        <f>Systematic[[#This Row],[Sample]]*1000000+Systematic[[#This Row],[SubSample]]*10000+Systematic[[#This Row],[VariableIndex]]</f>
        <v>20040005</v>
      </c>
      <c r="H7825" s="134">
        <f>Systematic[[#This Row],[SampleVariableLabel]]+100*Systematic[[#This Row],[State]]</f>
        <v>20041105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20</v>
      </c>
      <c r="B7826" s="1">
        <f t="shared" si="367"/>
        <v>4</v>
      </c>
      <c r="C7826" s="1">
        <f>IF(Systematic[[#This Row],[VariableIndex]]&gt;1,C7825,IF(C7825+1=StepsPerSubsample,0,C7825+1))</f>
        <v>11</v>
      </c>
      <c r="D7826" s="1">
        <f t="shared" si="368"/>
        <v>6</v>
      </c>
      <c r="E7826" s="1" t="str">
        <f>INDEX(Protocol[Mark],MATCH(C7826,Protocol[Step],0))</f>
        <v>10Ama</v>
      </c>
      <c r="F7826" s="151" t="str">
        <f>INDEX(Variables[Variable],MATCH(Systematic[[#This Row],[VariableIndex]],Variables[Index],0))</f>
        <v>FCR (mt: ROX-corr.)</v>
      </c>
      <c r="G7826" s="134">
        <f>Systematic[[#This Row],[Sample]]*1000000+Systematic[[#This Row],[SubSample]]*10000+Systematic[[#This Row],[VariableIndex]]</f>
        <v>20040006</v>
      </c>
      <c r="H7826" s="134">
        <f>Systematic[[#This Row],[SampleVariableLabel]]+100*Systematic[[#This Row],[State]]</f>
        <v>20041106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20</v>
      </c>
      <c r="B7827" s="1">
        <f t="shared" si="367"/>
        <v>4</v>
      </c>
      <c r="C7827" s="1">
        <f>IF(Systematic[[#This Row],[VariableIndex]]&gt;1,C7826,IF(C7826+1=StepsPerSubsample,0,C7826+1))</f>
        <v>11</v>
      </c>
      <c r="D7827" s="1">
        <f t="shared" si="368"/>
        <v>7</v>
      </c>
      <c r="E7827" s="1" t="str">
        <f>INDEX(Protocol[Mark],MATCH(C7827,Protocol[Step],0))</f>
        <v>10Ama</v>
      </c>
      <c r="F7827" s="151" t="str">
        <f>INDEX(Variables[Variable],MATCH(Systematic[[#This Row],[VariableIndex]],Variables[Index],0))</f>
        <v>FCR (mt: ROX-corr.)</v>
      </c>
      <c r="G7827" s="134">
        <f>Systematic[[#This Row],[Sample]]*1000000+Systematic[[#This Row],[SubSample]]*10000+Systematic[[#This Row],[VariableIndex]]</f>
        <v>20040007</v>
      </c>
      <c r="H7827" s="134">
        <f>Systematic[[#This Row],[SampleVariableLabel]]+100*Systematic[[#This Row],[State]]</f>
        <v>20041107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20</v>
      </c>
      <c r="B7828" s="1">
        <f t="shared" si="367"/>
        <v>4</v>
      </c>
      <c r="C7828" s="1">
        <f>IF(Systematic[[#This Row],[VariableIndex]]&gt;1,C7827,IF(C7827+1=StepsPerSubsample,0,C7827+1))</f>
        <v>12</v>
      </c>
      <c r="D7828" s="1">
        <f t="shared" si="368"/>
        <v>1</v>
      </c>
      <c r="E7828" s="1" t="str">
        <f>INDEX(Protocol[Mark],MATCH(C7828,Protocol[Step],0))</f>
        <v>11AsTm</v>
      </c>
      <c r="F7828" s="151" t="str">
        <f>INDEX(Variables[Variable],MATCH(Systematic[[#This Row],[VariableIndex]],Variables[Index],0))</f>
        <v>O2 concentration</v>
      </c>
      <c r="G7828" s="134">
        <f>Systematic[[#This Row],[Sample]]*1000000+Systematic[[#This Row],[SubSample]]*10000+Systematic[[#This Row],[VariableIndex]]</f>
        <v>20040001</v>
      </c>
      <c r="H7828" s="134">
        <f>Systematic[[#This Row],[SampleVariableLabel]]+100*Systematic[[#This Row],[State]]</f>
        <v>20041201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20</v>
      </c>
      <c r="B7829" s="1">
        <f t="shared" si="367"/>
        <v>4</v>
      </c>
      <c r="C7829" s="1">
        <f>IF(Systematic[[#This Row],[VariableIndex]]&gt;1,C7828,IF(C7828+1=StepsPerSubsample,0,C7828+1))</f>
        <v>12</v>
      </c>
      <c r="D7829" s="1">
        <f t="shared" si="368"/>
        <v>2</v>
      </c>
      <c r="E7829" s="1" t="str">
        <f>INDEX(Protocol[Mark],MATCH(C7829,Protocol[Step],0))</f>
        <v>11AsTm</v>
      </c>
      <c r="F7829" s="151" t="str">
        <f>INDEX(Variables[Variable],MATCH(Systematic[[#This Row],[VariableIndex]],Variables[Index],0))</f>
        <v>O2 flux per volume</v>
      </c>
      <c r="G7829" s="134">
        <f>Systematic[[#This Row],[Sample]]*1000000+Systematic[[#This Row],[SubSample]]*10000+Systematic[[#This Row],[VariableIndex]]</f>
        <v>20040002</v>
      </c>
      <c r="H7829" s="134">
        <f>Systematic[[#This Row],[SampleVariableLabel]]+100*Systematic[[#This Row],[State]]</f>
        <v>20041202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20</v>
      </c>
      <c r="B7830" s="1">
        <f t="shared" si="367"/>
        <v>4</v>
      </c>
      <c r="C7830" s="1">
        <f>IF(Systematic[[#This Row],[VariableIndex]]&gt;1,C7829,IF(C7829+1=StepsPerSubsample,0,C7829+1))</f>
        <v>12</v>
      </c>
      <c r="D7830" s="1">
        <f t="shared" si="368"/>
        <v>3</v>
      </c>
      <c r="E7830" s="1" t="str">
        <f>INDEX(Protocol[Mark],MATCH(C7830,Protocol[Step],0))</f>
        <v>11AsTm</v>
      </c>
      <c r="F7830" s="151" t="str">
        <f>INDEX(Variables[Variable],MATCH(Systematic[[#This Row],[VariableIndex]],Variables[Index],0))</f>
        <v>Specific flux</v>
      </c>
      <c r="G7830" s="134">
        <f>Systematic[[#This Row],[Sample]]*1000000+Systematic[[#This Row],[SubSample]]*10000+Systematic[[#This Row],[VariableIndex]]</f>
        <v>20040003</v>
      </c>
      <c r="H7830" s="134">
        <f>Systematic[[#This Row],[SampleVariableLabel]]+100*Systematic[[#This Row],[State]]</f>
        <v>20041203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20</v>
      </c>
      <c r="B7831" s="1">
        <f t="shared" si="367"/>
        <v>4</v>
      </c>
      <c r="C7831" s="1">
        <f>IF(Systematic[[#This Row],[VariableIndex]]&gt;1,C7830,IF(C7830+1=StepsPerSubsample,0,C7830+1))</f>
        <v>12</v>
      </c>
      <c r="D7831" s="1">
        <f t="shared" si="368"/>
        <v>4</v>
      </c>
      <c r="E7831" s="1" t="str">
        <f>INDEX(Protocol[Mark],MATCH(C7831,Protocol[Step],0))</f>
        <v>11AsTm</v>
      </c>
      <c r="F7831" s="151" t="str">
        <f>INDEX(Variables[Variable],MATCH(Systematic[[#This Row],[VariableIndex]],Variables[Index],0))</f>
        <v>Flux control ratio</v>
      </c>
      <c r="G7831" s="134">
        <f>Systematic[[#This Row],[Sample]]*1000000+Systematic[[#This Row],[SubSample]]*10000+Systematic[[#This Row],[VariableIndex]]</f>
        <v>20040004</v>
      </c>
      <c r="H7831" s="134">
        <f>Systematic[[#This Row],[SampleVariableLabel]]+100*Systematic[[#This Row],[State]]</f>
        <v>20041204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20</v>
      </c>
      <c r="B7832" s="1">
        <f t="shared" si="367"/>
        <v>4</v>
      </c>
      <c r="C7832" s="1">
        <f>IF(Systematic[[#This Row],[VariableIndex]]&gt;1,C7831,IF(C7831+1=StepsPerSubsample,0,C7831+1))</f>
        <v>12</v>
      </c>
      <c r="D7832" s="1">
        <f t="shared" si="368"/>
        <v>5</v>
      </c>
      <c r="E7832" s="1" t="str">
        <f>INDEX(Protocol[Mark],MATCH(C7832,Protocol[Step],0))</f>
        <v>11AsTm</v>
      </c>
      <c r="F7832" s="151" t="str">
        <f>INDEX(Variables[Variable],MATCH(Systematic[[#This Row],[VariableIndex]],Variables[Index],0))</f>
        <v>Specific flux (mt)</v>
      </c>
      <c r="G7832" s="134">
        <f>Systematic[[#This Row],[Sample]]*1000000+Systematic[[#This Row],[SubSample]]*10000+Systematic[[#This Row],[VariableIndex]]</f>
        <v>20040005</v>
      </c>
      <c r="H7832" s="134">
        <f>Systematic[[#This Row],[SampleVariableLabel]]+100*Systematic[[#This Row],[State]]</f>
        <v>20041205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20</v>
      </c>
      <c r="B7833" s="1">
        <f t="shared" si="367"/>
        <v>4</v>
      </c>
      <c r="C7833" s="1">
        <f>IF(Systematic[[#This Row],[VariableIndex]]&gt;1,C7832,IF(C7832+1=StepsPerSubsample,0,C7832+1))</f>
        <v>12</v>
      </c>
      <c r="D7833" s="1">
        <f t="shared" si="368"/>
        <v>6</v>
      </c>
      <c r="E7833" s="1" t="str">
        <f>INDEX(Protocol[Mark],MATCH(C7833,Protocol[Step],0))</f>
        <v>11AsTm</v>
      </c>
      <c r="F7833" s="151" t="str">
        <f>INDEX(Variables[Variable],MATCH(Systematic[[#This Row],[VariableIndex]],Variables[Index],0))</f>
        <v>FCR (mt: ROX-corr.)</v>
      </c>
      <c r="G7833" s="134">
        <f>Systematic[[#This Row],[Sample]]*1000000+Systematic[[#This Row],[SubSample]]*10000+Systematic[[#This Row],[VariableIndex]]</f>
        <v>20040006</v>
      </c>
      <c r="H7833" s="134">
        <f>Systematic[[#This Row],[SampleVariableLabel]]+100*Systematic[[#This Row],[State]]</f>
        <v>20041206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20</v>
      </c>
      <c r="B7834" s="1">
        <f t="shared" si="367"/>
        <v>4</v>
      </c>
      <c r="C7834" s="1">
        <f>IF(Systematic[[#This Row],[VariableIndex]]&gt;1,C7833,IF(C7833+1=StepsPerSubsample,0,C7833+1))</f>
        <v>12</v>
      </c>
      <c r="D7834" s="1">
        <f t="shared" si="368"/>
        <v>7</v>
      </c>
      <c r="E7834" s="1" t="str">
        <f>INDEX(Protocol[Mark],MATCH(C7834,Protocol[Step],0))</f>
        <v>11AsTm</v>
      </c>
      <c r="F7834" s="151" t="str">
        <f>INDEX(Variables[Variable],MATCH(Systematic[[#This Row],[VariableIndex]],Variables[Index],0))</f>
        <v>FCR (mt: ROX-corr.)</v>
      </c>
      <c r="G7834" s="134">
        <f>Systematic[[#This Row],[Sample]]*1000000+Systematic[[#This Row],[SubSample]]*10000+Systematic[[#This Row],[VariableIndex]]</f>
        <v>20040007</v>
      </c>
      <c r="H7834" s="134">
        <f>Systematic[[#This Row],[SampleVariableLabel]]+100*Systematic[[#This Row],[State]]</f>
        <v>20041207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20</v>
      </c>
      <c r="B7835" s="1">
        <f t="shared" si="367"/>
        <v>4</v>
      </c>
      <c r="C7835" s="1">
        <f>IF(Systematic[[#This Row],[VariableIndex]]&gt;1,C7834,IF(C7834+1=StepsPerSubsample,0,C7834+1))</f>
        <v>13</v>
      </c>
      <c r="D7835" s="1">
        <f t="shared" si="368"/>
        <v>1</v>
      </c>
      <c r="E7835" s="1" t="str">
        <f>INDEX(Protocol[Mark],MATCH(C7835,Protocol[Step],0))</f>
        <v>12Azd</v>
      </c>
      <c r="F7835" s="151" t="str">
        <f>INDEX(Variables[Variable],MATCH(Systematic[[#This Row],[VariableIndex]],Variables[Index],0))</f>
        <v>O2 concentration</v>
      </c>
      <c r="G7835" s="134">
        <f>Systematic[[#This Row],[Sample]]*1000000+Systematic[[#This Row],[SubSample]]*10000+Systematic[[#This Row],[VariableIndex]]</f>
        <v>20040001</v>
      </c>
      <c r="H7835" s="134">
        <f>Systematic[[#This Row],[SampleVariableLabel]]+100*Systematic[[#This Row],[State]]</f>
        <v>20041301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20</v>
      </c>
      <c r="B7836" s="1">
        <f t="shared" si="367"/>
        <v>4</v>
      </c>
      <c r="C7836" s="1">
        <f>IF(Systematic[[#This Row],[VariableIndex]]&gt;1,C7835,IF(C7835+1=StepsPerSubsample,0,C7835+1))</f>
        <v>13</v>
      </c>
      <c r="D7836" s="1">
        <f t="shared" si="368"/>
        <v>2</v>
      </c>
      <c r="E7836" s="1" t="str">
        <f>INDEX(Protocol[Mark],MATCH(C7836,Protocol[Step],0))</f>
        <v>12Azd</v>
      </c>
      <c r="F7836" s="151" t="str">
        <f>INDEX(Variables[Variable],MATCH(Systematic[[#This Row],[VariableIndex]],Variables[Index],0))</f>
        <v>O2 flux per volume</v>
      </c>
      <c r="G7836" s="134">
        <f>Systematic[[#This Row],[Sample]]*1000000+Systematic[[#This Row],[SubSample]]*10000+Systematic[[#This Row],[VariableIndex]]</f>
        <v>20040002</v>
      </c>
      <c r="H7836" s="134">
        <f>Systematic[[#This Row],[SampleVariableLabel]]+100*Systematic[[#This Row],[State]]</f>
        <v>20041302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20</v>
      </c>
      <c r="B7837" s="1">
        <f t="shared" si="367"/>
        <v>4</v>
      </c>
      <c r="C7837" s="1">
        <f>IF(Systematic[[#This Row],[VariableIndex]]&gt;1,C7836,IF(C7836+1=StepsPerSubsample,0,C7836+1))</f>
        <v>13</v>
      </c>
      <c r="D7837" s="1">
        <f t="shared" si="368"/>
        <v>3</v>
      </c>
      <c r="E7837" s="1" t="str">
        <f>INDEX(Protocol[Mark],MATCH(C7837,Protocol[Step],0))</f>
        <v>12Azd</v>
      </c>
      <c r="F7837" s="151" t="str">
        <f>INDEX(Variables[Variable],MATCH(Systematic[[#This Row],[VariableIndex]],Variables[Index],0))</f>
        <v>Specific flux</v>
      </c>
      <c r="G7837" s="134">
        <f>Systematic[[#This Row],[Sample]]*1000000+Systematic[[#This Row],[SubSample]]*10000+Systematic[[#This Row],[VariableIndex]]</f>
        <v>20040003</v>
      </c>
      <c r="H7837" s="134">
        <f>Systematic[[#This Row],[SampleVariableLabel]]+100*Systematic[[#This Row],[State]]</f>
        <v>20041303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20</v>
      </c>
      <c r="B7838" s="1">
        <f t="shared" si="367"/>
        <v>4</v>
      </c>
      <c r="C7838" s="1">
        <f>IF(Systematic[[#This Row],[VariableIndex]]&gt;1,C7837,IF(C7837+1=StepsPerSubsample,0,C7837+1))</f>
        <v>13</v>
      </c>
      <c r="D7838" s="1">
        <f t="shared" si="368"/>
        <v>4</v>
      </c>
      <c r="E7838" s="1" t="str">
        <f>INDEX(Protocol[Mark],MATCH(C7838,Protocol[Step],0))</f>
        <v>12Azd</v>
      </c>
      <c r="F7838" s="151" t="str">
        <f>INDEX(Variables[Variable],MATCH(Systematic[[#This Row],[VariableIndex]],Variables[Index],0))</f>
        <v>Flux control ratio</v>
      </c>
      <c r="G7838" s="134">
        <f>Systematic[[#This Row],[Sample]]*1000000+Systematic[[#This Row],[SubSample]]*10000+Systematic[[#This Row],[VariableIndex]]</f>
        <v>20040004</v>
      </c>
      <c r="H7838" s="134">
        <f>Systematic[[#This Row],[SampleVariableLabel]]+100*Systematic[[#This Row],[State]]</f>
        <v>20041304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20</v>
      </c>
      <c r="B7839" s="1">
        <f t="shared" si="367"/>
        <v>4</v>
      </c>
      <c r="C7839" s="1">
        <f>IF(Systematic[[#This Row],[VariableIndex]]&gt;1,C7838,IF(C7838+1=StepsPerSubsample,0,C7838+1))</f>
        <v>13</v>
      </c>
      <c r="D7839" s="1">
        <f t="shared" si="368"/>
        <v>5</v>
      </c>
      <c r="E7839" s="1" t="str">
        <f>INDEX(Protocol[Mark],MATCH(C7839,Protocol[Step],0))</f>
        <v>12Azd</v>
      </c>
      <c r="F7839" s="151" t="str">
        <f>INDEX(Variables[Variable],MATCH(Systematic[[#This Row],[VariableIndex]],Variables[Index],0))</f>
        <v>Specific flux (mt)</v>
      </c>
      <c r="G7839" s="134">
        <f>Systematic[[#This Row],[Sample]]*1000000+Systematic[[#This Row],[SubSample]]*10000+Systematic[[#This Row],[VariableIndex]]</f>
        <v>20040005</v>
      </c>
      <c r="H7839" s="134">
        <f>Systematic[[#This Row],[SampleVariableLabel]]+100*Systematic[[#This Row],[State]]</f>
        <v>20041305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20</v>
      </c>
      <c r="B7840" s="1">
        <f t="shared" si="367"/>
        <v>4</v>
      </c>
      <c r="C7840" s="1">
        <f>IF(Systematic[[#This Row],[VariableIndex]]&gt;1,C7839,IF(C7839+1=StepsPerSubsample,0,C7839+1))</f>
        <v>13</v>
      </c>
      <c r="D7840" s="1">
        <f t="shared" si="368"/>
        <v>6</v>
      </c>
      <c r="E7840" s="1" t="str">
        <f>INDEX(Protocol[Mark],MATCH(C7840,Protocol[Step],0))</f>
        <v>12Azd</v>
      </c>
      <c r="F7840" s="151" t="str">
        <f>INDEX(Variables[Variable],MATCH(Systematic[[#This Row],[VariableIndex]],Variables[Index],0))</f>
        <v>FCR (mt: ROX-corr.)</v>
      </c>
      <c r="G7840" s="134">
        <f>Systematic[[#This Row],[Sample]]*1000000+Systematic[[#This Row],[SubSample]]*10000+Systematic[[#This Row],[VariableIndex]]</f>
        <v>20040006</v>
      </c>
      <c r="H7840" s="134">
        <f>Systematic[[#This Row],[SampleVariableLabel]]+100*Systematic[[#This Row],[State]]</f>
        <v>20041306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20</v>
      </c>
      <c r="B7841" s="1">
        <f t="shared" si="367"/>
        <v>4</v>
      </c>
      <c r="C7841" s="1">
        <f>IF(Systematic[[#This Row],[VariableIndex]]&gt;1,C7840,IF(C7840+1=StepsPerSubsample,0,C7840+1))</f>
        <v>13</v>
      </c>
      <c r="D7841" s="1">
        <f t="shared" si="368"/>
        <v>7</v>
      </c>
      <c r="E7841" s="1" t="str">
        <f>INDEX(Protocol[Mark],MATCH(C7841,Protocol[Step],0))</f>
        <v>12Azd</v>
      </c>
      <c r="F7841" s="151" t="str">
        <f>INDEX(Variables[Variable],MATCH(Systematic[[#This Row],[VariableIndex]],Variables[Index],0))</f>
        <v>FCR (mt: ROX-corr.)</v>
      </c>
      <c r="G7841" s="134">
        <f>Systematic[[#This Row],[Sample]]*1000000+Systematic[[#This Row],[SubSample]]*10000+Systematic[[#This Row],[VariableIndex]]</f>
        <v>20040007</v>
      </c>
      <c r="H7841" s="134">
        <f>Systematic[[#This Row],[SampleVariableLabel]]+100*Systematic[[#This Row],[State]]</f>
        <v>20041307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21</v>
      </c>
      <c r="B7842" s="1">
        <f t="shared" si="367"/>
        <v>1</v>
      </c>
      <c r="C7842" s="1">
        <f>IF(Systematic[[#This Row],[VariableIndex]]&gt;1,C7841,IF(C7841+1=StepsPerSubsample,0,C7841+1))</f>
        <v>0</v>
      </c>
      <c r="D7842" s="1">
        <f t="shared" si="368"/>
        <v>1</v>
      </c>
      <c r="E7842" s="1" t="str">
        <f>INDEX(Protocol[Mark],MATCH(C7842,Protocol[Step],0))</f>
        <v>1ce</v>
      </c>
      <c r="F7842" s="151" t="str">
        <f>INDEX(Variables[Variable],MATCH(Systematic[[#This Row],[VariableIndex]],Variables[Index],0))</f>
        <v>O2 concentration</v>
      </c>
      <c r="G7842" s="134">
        <f>Systematic[[#This Row],[Sample]]*1000000+Systematic[[#This Row],[SubSample]]*10000+Systematic[[#This Row],[VariableIndex]]</f>
        <v>21010001</v>
      </c>
      <c r="H7842" s="134">
        <f>Systematic[[#This Row],[SampleVariableLabel]]+100*Systematic[[#This Row],[State]]</f>
        <v>21010001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21</v>
      </c>
      <c r="B7843" s="1">
        <f t="shared" si="367"/>
        <v>1</v>
      </c>
      <c r="C7843" s="1">
        <f>IF(Systematic[[#This Row],[VariableIndex]]&gt;1,C7842,IF(C7842+1=StepsPerSubsample,0,C7842+1))</f>
        <v>0</v>
      </c>
      <c r="D7843" s="1">
        <f t="shared" si="368"/>
        <v>2</v>
      </c>
      <c r="E7843" s="1" t="str">
        <f>INDEX(Protocol[Mark],MATCH(C7843,Protocol[Step],0))</f>
        <v>1ce</v>
      </c>
      <c r="F7843" s="151" t="str">
        <f>INDEX(Variables[Variable],MATCH(Systematic[[#This Row],[VariableIndex]],Variables[Index],0))</f>
        <v>O2 flux per volume</v>
      </c>
      <c r="G7843" s="134">
        <f>Systematic[[#This Row],[Sample]]*1000000+Systematic[[#This Row],[SubSample]]*10000+Systematic[[#This Row],[VariableIndex]]</f>
        <v>21010002</v>
      </c>
      <c r="H7843" s="134">
        <f>Systematic[[#This Row],[SampleVariableLabel]]+100*Systematic[[#This Row],[State]]</f>
        <v>21010002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21</v>
      </c>
      <c r="B7844" s="1">
        <f t="shared" si="367"/>
        <v>1</v>
      </c>
      <c r="C7844" s="1">
        <f>IF(Systematic[[#This Row],[VariableIndex]]&gt;1,C7843,IF(C7843+1=StepsPerSubsample,0,C7843+1))</f>
        <v>0</v>
      </c>
      <c r="D7844" s="1">
        <f t="shared" si="368"/>
        <v>3</v>
      </c>
      <c r="E7844" s="1" t="str">
        <f>INDEX(Protocol[Mark],MATCH(C7844,Protocol[Step],0))</f>
        <v>1ce</v>
      </c>
      <c r="F7844" s="151" t="str">
        <f>INDEX(Variables[Variable],MATCH(Systematic[[#This Row],[VariableIndex]],Variables[Index],0))</f>
        <v>Specific flux</v>
      </c>
      <c r="G7844" s="134">
        <f>Systematic[[#This Row],[Sample]]*1000000+Systematic[[#This Row],[SubSample]]*10000+Systematic[[#This Row],[VariableIndex]]</f>
        <v>21010003</v>
      </c>
      <c r="H7844" s="134">
        <f>Systematic[[#This Row],[SampleVariableLabel]]+100*Systematic[[#This Row],[State]]</f>
        <v>21010003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21</v>
      </c>
      <c r="B7845" s="1">
        <f t="shared" si="367"/>
        <v>1</v>
      </c>
      <c r="C7845" s="1">
        <f>IF(Systematic[[#This Row],[VariableIndex]]&gt;1,C7844,IF(C7844+1=StepsPerSubsample,0,C7844+1))</f>
        <v>0</v>
      </c>
      <c r="D7845" s="1">
        <f t="shared" si="368"/>
        <v>4</v>
      </c>
      <c r="E7845" s="1" t="str">
        <f>INDEX(Protocol[Mark],MATCH(C7845,Protocol[Step],0))</f>
        <v>1ce</v>
      </c>
      <c r="F7845" s="151" t="str">
        <f>INDEX(Variables[Variable],MATCH(Systematic[[#This Row],[VariableIndex]],Variables[Index],0))</f>
        <v>Flux control ratio</v>
      </c>
      <c r="G7845" s="134">
        <f>Systematic[[#This Row],[Sample]]*1000000+Systematic[[#This Row],[SubSample]]*10000+Systematic[[#This Row],[VariableIndex]]</f>
        <v>21010004</v>
      </c>
      <c r="H7845" s="134">
        <f>Systematic[[#This Row],[SampleVariableLabel]]+100*Systematic[[#This Row],[State]]</f>
        <v>21010004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21</v>
      </c>
      <c r="B7846" s="1">
        <f t="shared" si="367"/>
        <v>1</v>
      </c>
      <c r="C7846" s="1">
        <f>IF(Systematic[[#This Row],[VariableIndex]]&gt;1,C7845,IF(C7845+1=StepsPerSubsample,0,C7845+1))</f>
        <v>0</v>
      </c>
      <c r="D7846" s="1">
        <f t="shared" si="368"/>
        <v>5</v>
      </c>
      <c r="E7846" s="1" t="str">
        <f>INDEX(Protocol[Mark],MATCH(C7846,Protocol[Step],0))</f>
        <v>1ce</v>
      </c>
      <c r="F7846" s="151" t="str">
        <f>INDEX(Variables[Variable],MATCH(Systematic[[#This Row],[VariableIndex]],Variables[Index],0))</f>
        <v>Specific flux (mt)</v>
      </c>
      <c r="G7846" s="134">
        <f>Systematic[[#This Row],[Sample]]*1000000+Systematic[[#This Row],[SubSample]]*10000+Systematic[[#This Row],[VariableIndex]]</f>
        <v>21010005</v>
      </c>
      <c r="H7846" s="134">
        <f>Systematic[[#This Row],[SampleVariableLabel]]+100*Systematic[[#This Row],[State]]</f>
        <v>21010005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21</v>
      </c>
      <c r="B7847" s="1">
        <f t="shared" si="367"/>
        <v>1</v>
      </c>
      <c r="C7847" s="1">
        <f>IF(Systematic[[#This Row],[VariableIndex]]&gt;1,C7846,IF(C7846+1=StepsPerSubsample,0,C7846+1))</f>
        <v>0</v>
      </c>
      <c r="D7847" s="1">
        <f t="shared" si="368"/>
        <v>6</v>
      </c>
      <c r="E7847" s="1" t="str">
        <f>INDEX(Protocol[Mark],MATCH(C7847,Protocol[Step],0))</f>
        <v>1ce</v>
      </c>
      <c r="F7847" s="151" t="str">
        <f>INDEX(Variables[Variable],MATCH(Systematic[[#This Row],[VariableIndex]],Variables[Index],0))</f>
        <v>FCR (mt: ROX-corr.)</v>
      </c>
      <c r="G7847" s="134">
        <f>Systematic[[#This Row],[Sample]]*1000000+Systematic[[#This Row],[SubSample]]*10000+Systematic[[#This Row],[VariableIndex]]</f>
        <v>21010006</v>
      </c>
      <c r="H7847" s="134">
        <f>Systematic[[#This Row],[SampleVariableLabel]]+100*Systematic[[#This Row],[State]]</f>
        <v>21010006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21</v>
      </c>
      <c r="B7848" s="1">
        <f t="shared" si="367"/>
        <v>1</v>
      </c>
      <c r="C7848" s="1">
        <f>IF(Systematic[[#This Row],[VariableIndex]]&gt;1,C7847,IF(C7847+1=StepsPerSubsample,0,C7847+1))</f>
        <v>0</v>
      </c>
      <c r="D7848" s="1">
        <f t="shared" si="368"/>
        <v>7</v>
      </c>
      <c r="E7848" s="1" t="str">
        <f>INDEX(Protocol[Mark],MATCH(C7848,Protocol[Step],0))</f>
        <v>1ce</v>
      </c>
      <c r="F7848" s="151" t="str">
        <f>INDEX(Variables[Variable],MATCH(Systematic[[#This Row],[VariableIndex]],Variables[Index],0))</f>
        <v>FCR (mt: ROX-corr.)</v>
      </c>
      <c r="G7848" s="134">
        <f>Systematic[[#This Row],[Sample]]*1000000+Systematic[[#This Row],[SubSample]]*10000+Systematic[[#This Row],[VariableIndex]]</f>
        <v>21010007</v>
      </c>
      <c r="H7848" s="134">
        <f>Systematic[[#This Row],[SampleVariableLabel]]+100*Systematic[[#This Row],[State]]</f>
        <v>21010007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21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1</v>
      </c>
      <c r="D7849" s="1">
        <f t="shared" si="368"/>
        <v>1</v>
      </c>
      <c r="E7849" s="1" t="str">
        <f>INDEX(Protocol[Mark],MATCH(C7849,Protocol[Step],0))</f>
        <v>2P10</v>
      </c>
      <c r="F7849" s="151" t="str">
        <f>INDEX(Variables[Variable],MATCH(Systematic[[#This Row],[VariableIndex]],Variables[Index],0))</f>
        <v>O2 concentration</v>
      </c>
      <c r="G7849" s="134">
        <f>Systematic[[#This Row],[Sample]]*1000000+Systematic[[#This Row],[SubSample]]*10000+Systematic[[#This Row],[VariableIndex]]</f>
        <v>21010001</v>
      </c>
      <c r="H7849" s="134">
        <f>Systematic[[#This Row],[SampleVariableLabel]]+100*Systematic[[#This Row],[State]]</f>
        <v>21010101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21</v>
      </c>
      <c r="B7850" s="1">
        <f t="shared" si="370"/>
        <v>1</v>
      </c>
      <c r="C7850" s="1">
        <f>IF(Systematic[[#This Row],[VariableIndex]]&gt;1,C7849,IF(C7849+1=StepsPerSubsample,0,C7849+1))</f>
        <v>1</v>
      </c>
      <c r="D7850" s="1">
        <f t="shared" si="368"/>
        <v>2</v>
      </c>
      <c r="E7850" s="1" t="str">
        <f>INDEX(Protocol[Mark],MATCH(C7850,Protocol[Step],0))</f>
        <v>2P10</v>
      </c>
      <c r="F7850" s="151" t="str">
        <f>INDEX(Variables[Variable],MATCH(Systematic[[#This Row],[VariableIndex]],Variables[Index],0))</f>
        <v>O2 flux per volume</v>
      </c>
      <c r="G7850" s="134">
        <f>Systematic[[#This Row],[Sample]]*1000000+Systematic[[#This Row],[SubSample]]*10000+Systematic[[#This Row],[VariableIndex]]</f>
        <v>21010002</v>
      </c>
      <c r="H7850" s="134">
        <f>Systematic[[#This Row],[SampleVariableLabel]]+100*Systematic[[#This Row],[State]]</f>
        <v>21010102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21</v>
      </c>
      <c r="B7851" s="1">
        <f t="shared" si="370"/>
        <v>1</v>
      </c>
      <c r="C7851" s="1">
        <f>IF(Systematic[[#This Row],[VariableIndex]]&gt;1,C7850,IF(C7850+1=StepsPerSubsample,0,C7850+1))</f>
        <v>1</v>
      </c>
      <c r="D7851" s="1">
        <f t="shared" si="368"/>
        <v>3</v>
      </c>
      <c r="E7851" s="1" t="str">
        <f>INDEX(Protocol[Mark],MATCH(C7851,Protocol[Step],0))</f>
        <v>2P10</v>
      </c>
      <c r="F7851" s="151" t="str">
        <f>INDEX(Variables[Variable],MATCH(Systematic[[#This Row],[VariableIndex]],Variables[Index],0))</f>
        <v>Specific flux</v>
      </c>
      <c r="G7851" s="134">
        <f>Systematic[[#This Row],[Sample]]*1000000+Systematic[[#This Row],[SubSample]]*10000+Systematic[[#This Row],[VariableIndex]]</f>
        <v>21010003</v>
      </c>
      <c r="H7851" s="134">
        <f>Systematic[[#This Row],[SampleVariableLabel]]+100*Systematic[[#This Row],[State]]</f>
        <v>21010103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21</v>
      </c>
      <c r="B7852" s="1">
        <f t="shared" si="370"/>
        <v>1</v>
      </c>
      <c r="C7852" s="1">
        <f>IF(Systematic[[#This Row],[VariableIndex]]&gt;1,C7851,IF(C7851+1=StepsPerSubsample,0,C7851+1))</f>
        <v>1</v>
      </c>
      <c r="D7852" s="1">
        <f t="shared" si="368"/>
        <v>4</v>
      </c>
      <c r="E7852" s="1" t="str">
        <f>INDEX(Protocol[Mark],MATCH(C7852,Protocol[Step],0))</f>
        <v>2P10</v>
      </c>
      <c r="F7852" s="151" t="str">
        <f>INDEX(Variables[Variable],MATCH(Systematic[[#This Row],[VariableIndex]],Variables[Index],0))</f>
        <v>Flux control ratio</v>
      </c>
      <c r="G7852" s="134">
        <f>Systematic[[#This Row],[Sample]]*1000000+Systematic[[#This Row],[SubSample]]*10000+Systematic[[#This Row],[VariableIndex]]</f>
        <v>21010004</v>
      </c>
      <c r="H7852" s="134">
        <f>Systematic[[#This Row],[SampleVariableLabel]]+100*Systematic[[#This Row],[State]]</f>
        <v>21010104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21</v>
      </c>
      <c r="B7853" s="1">
        <f t="shared" si="370"/>
        <v>1</v>
      </c>
      <c r="C7853" s="1">
        <f>IF(Systematic[[#This Row],[VariableIndex]]&gt;1,C7852,IF(C7852+1=StepsPerSubsample,0,C7852+1))</f>
        <v>1</v>
      </c>
      <c r="D7853" s="1">
        <f t="shared" si="368"/>
        <v>5</v>
      </c>
      <c r="E7853" s="1" t="str">
        <f>INDEX(Protocol[Mark],MATCH(C7853,Protocol[Step],0))</f>
        <v>2P10</v>
      </c>
      <c r="F7853" s="151" t="str">
        <f>INDEX(Variables[Variable],MATCH(Systematic[[#This Row],[VariableIndex]],Variables[Index],0))</f>
        <v>Specific flux (mt)</v>
      </c>
      <c r="G7853" s="134">
        <f>Systematic[[#This Row],[Sample]]*1000000+Systematic[[#This Row],[SubSample]]*10000+Systematic[[#This Row],[VariableIndex]]</f>
        <v>21010005</v>
      </c>
      <c r="H7853" s="134">
        <f>Systematic[[#This Row],[SampleVariableLabel]]+100*Systematic[[#This Row],[State]]</f>
        <v>21010105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21</v>
      </c>
      <c r="B7854" s="1">
        <f t="shared" si="370"/>
        <v>1</v>
      </c>
      <c r="C7854" s="1">
        <f>IF(Systematic[[#This Row],[VariableIndex]]&gt;1,C7853,IF(C7853+1=StepsPerSubsample,0,C7853+1))</f>
        <v>1</v>
      </c>
      <c r="D7854" s="1">
        <f t="shared" si="368"/>
        <v>6</v>
      </c>
      <c r="E7854" s="1" t="str">
        <f>INDEX(Protocol[Mark],MATCH(C7854,Protocol[Step],0))</f>
        <v>2P10</v>
      </c>
      <c r="F7854" s="151" t="str">
        <f>INDEX(Variables[Variable],MATCH(Systematic[[#This Row],[VariableIndex]],Variables[Index],0))</f>
        <v>FCR (mt: ROX-corr.)</v>
      </c>
      <c r="G7854" s="134">
        <f>Systematic[[#This Row],[Sample]]*1000000+Systematic[[#This Row],[SubSample]]*10000+Systematic[[#This Row],[VariableIndex]]</f>
        <v>21010006</v>
      </c>
      <c r="H7854" s="134">
        <f>Systematic[[#This Row],[SampleVariableLabel]]+100*Systematic[[#This Row],[State]]</f>
        <v>21010106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21</v>
      </c>
      <c r="B7855" s="1">
        <f t="shared" si="370"/>
        <v>1</v>
      </c>
      <c r="C7855" s="1">
        <f>IF(Systematic[[#This Row],[VariableIndex]]&gt;1,C7854,IF(C7854+1=StepsPerSubsample,0,C7854+1))</f>
        <v>1</v>
      </c>
      <c r="D7855" s="1">
        <f t="shared" si="368"/>
        <v>7</v>
      </c>
      <c r="E7855" s="1" t="str">
        <f>INDEX(Protocol[Mark],MATCH(C7855,Protocol[Step],0))</f>
        <v>2P10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21010007</v>
      </c>
      <c r="H7855" s="134">
        <f>Systematic[[#This Row],[SampleVariableLabel]]+100*Systematic[[#This Row],[State]]</f>
        <v>21010107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21</v>
      </c>
      <c r="B7856" s="1">
        <f t="shared" si="370"/>
        <v>1</v>
      </c>
      <c r="C7856" s="1">
        <f>IF(Systematic[[#This Row],[VariableIndex]]&gt;1,C7855,IF(C7855+1=StepsPerSubsample,0,C7855+1))</f>
        <v>2</v>
      </c>
      <c r="D7856" s="1">
        <f t="shared" si="368"/>
        <v>1</v>
      </c>
      <c r="E7856" s="1" t="str">
        <f>INDEX(Protocol[Mark],MATCH(C7856,Protocol[Step],0))</f>
        <v>3Omy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21010001</v>
      </c>
      <c r="H7856" s="134">
        <f>Systematic[[#This Row],[SampleVariableLabel]]+100*Systematic[[#This Row],[State]]</f>
        <v>21010201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21</v>
      </c>
      <c r="B7857" s="1">
        <f t="shared" si="370"/>
        <v>1</v>
      </c>
      <c r="C7857" s="1">
        <f>IF(Systematic[[#This Row],[VariableIndex]]&gt;1,C7856,IF(C7856+1=StepsPerSubsample,0,C7856+1))</f>
        <v>2</v>
      </c>
      <c r="D7857" s="1">
        <f t="shared" si="368"/>
        <v>2</v>
      </c>
      <c r="E7857" s="1" t="str">
        <f>INDEX(Protocol[Mark],MATCH(C7857,Protocol[Step],0))</f>
        <v>3Omy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21010002</v>
      </c>
      <c r="H7857" s="134">
        <f>Systematic[[#This Row],[SampleVariableLabel]]+100*Systematic[[#This Row],[State]]</f>
        <v>21010202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21</v>
      </c>
      <c r="B7858" s="1">
        <f t="shared" si="370"/>
        <v>1</v>
      </c>
      <c r="C7858" s="1">
        <f>IF(Systematic[[#This Row],[VariableIndex]]&gt;1,C7857,IF(C7857+1=StepsPerSubsample,0,C7857+1))</f>
        <v>2</v>
      </c>
      <c r="D7858" s="1">
        <f t="shared" si="368"/>
        <v>3</v>
      </c>
      <c r="E7858" s="1" t="str">
        <f>INDEX(Protocol[Mark],MATCH(C7858,Protocol[Step],0))</f>
        <v>3Omy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21010003</v>
      </c>
      <c r="H7858" s="134">
        <f>Systematic[[#This Row],[SampleVariableLabel]]+100*Systematic[[#This Row],[State]]</f>
        <v>21010203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21</v>
      </c>
      <c r="B7859" s="1">
        <f t="shared" si="370"/>
        <v>1</v>
      </c>
      <c r="C7859" s="1">
        <f>IF(Systematic[[#This Row],[VariableIndex]]&gt;1,C7858,IF(C7858+1=StepsPerSubsample,0,C7858+1))</f>
        <v>2</v>
      </c>
      <c r="D7859" s="1">
        <f t="shared" si="368"/>
        <v>4</v>
      </c>
      <c r="E7859" s="1" t="str">
        <f>INDEX(Protocol[Mark],MATCH(C7859,Protocol[Step],0))</f>
        <v>3Omy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21010004</v>
      </c>
      <c r="H7859" s="134">
        <f>Systematic[[#This Row],[SampleVariableLabel]]+100*Systematic[[#This Row],[State]]</f>
        <v>21010204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21</v>
      </c>
      <c r="B7860" s="1">
        <f t="shared" si="370"/>
        <v>1</v>
      </c>
      <c r="C7860" s="1">
        <f>IF(Systematic[[#This Row],[VariableIndex]]&gt;1,C7859,IF(C7859+1=StepsPerSubsample,0,C7859+1))</f>
        <v>2</v>
      </c>
      <c r="D7860" s="1">
        <f t="shared" si="368"/>
        <v>5</v>
      </c>
      <c r="E7860" s="1" t="str">
        <f>INDEX(Protocol[Mark],MATCH(C7860,Protocol[Step],0))</f>
        <v>3Omy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21010005</v>
      </c>
      <c r="H7860" s="134">
        <f>Systematic[[#This Row],[SampleVariableLabel]]+100*Systematic[[#This Row],[State]]</f>
        <v>21010205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21</v>
      </c>
      <c r="B7861" s="1">
        <f t="shared" si="370"/>
        <v>1</v>
      </c>
      <c r="C7861" s="1">
        <f>IF(Systematic[[#This Row],[VariableIndex]]&gt;1,C7860,IF(C7860+1=StepsPerSubsample,0,C7860+1))</f>
        <v>2</v>
      </c>
      <c r="D7861" s="1">
        <f t="shared" si="368"/>
        <v>6</v>
      </c>
      <c r="E7861" s="1" t="str">
        <f>INDEX(Protocol[Mark],MATCH(C7861,Protocol[Step],0))</f>
        <v>3Omy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21010006</v>
      </c>
      <c r="H7861" s="134">
        <f>Systematic[[#This Row],[SampleVariableLabel]]+100*Systematic[[#This Row],[State]]</f>
        <v>21010206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21</v>
      </c>
      <c r="B7862" s="1">
        <f t="shared" si="370"/>
        <v>1</v>
      </c>
      <c r="C7862" s="1">
        <f>IF(Systematic[[#This Row],[VariableIndex]]&gt;1,C7861,IF(C7861+1=StepsPerSubsample,0,C7861+1))</f>
        <v>2</v>
      </c>
      <c r="D7862" s="1">
        <f t="shared" si="368"/>
        <v>7</v>
      </c>
      <c r="E7862" s="1" t="str">
        <f>INDEX(Protocol[Mark],MATCH(C7862,Protocol[Step],0))</f>
        <v>3Omy</v>
      </c>
      <c r="F7862" s="151" t="str">
        <f>INDEX(Variables[Variable],MATCH(Systematic[[#This Row],[VariableIndex]],Variables[Index],0))</f>
        <v>FCR (mt: ROX-corr.)</v>
      </c>
      <c r="G7862" s="134">
        <f>Systematic[[#This Row],[Sample]]*1000000+Systematic[[#This Row],[SubSample]]*10000+Systematic[[#This Row],[VariableIndex]]</f>
        <v>21010007</v>
      </c>
      <c r="H7862" s="134">
        <f>Systematic[[#This Row],[SampleVariableLabel]]+100*Systematic[[#This Row],[State]]</f>
        <v>21010207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21</v>
      </c>
      <c r="B7863" s="1">
        <f t="shared" si="370"/>
        <v>1</v>
      </c>
      <c r="C7863" s="1">
        <f>IF(Systematic[[#This Row],[VariableIndex]]&gt;1,C7862,IF(C7862+1=StepsPerSubsample,0,C7862+1))</f>
        <v>3</v>
      </c>
      <c r="D7863" s="1">
        <f t="shared" si="368"/>
        <v>1</v>
      </c>
      <c r="E7863" s="1" t="str">
        <f>INDEX(Protocol[Mark],MATCH(C7863,Protocol[Step],0))</f>
        <v>4U</v>
      </c>
      <c r="F7863" s="151" t="str">
        <f>INDEX(Variables[Variable],MATCH(Systematic[[#This Row],[VariableIndex]],Variables[Index],0))</f>
        <v>O2 concentration</v>
      </c>
      <c r="G7863" s="134">
        <f>Systematic[[#This Row],[Sample]]*1000000+Systematic[[#This Row],[SubSample]]*10000+Systematic[[#This Row],[VariableIndex]]</f>
        <v>21010001</v>
      </c>
      <c r="H7863" s="134">
        <f>Systematic[[#This Row],[SampleVariableLabel]]+100*Systematic[[#This Row],[State]]</f>
        <v>21010301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21</v>
      </c>
      <c r="B7864" s="1">
        <f t="shared" si="370"/>
        <v>1</v>
      </c>
      <c r="C7864" s="1">
        <f>IF(Systematic[[#This Row],[VariableIndex]]&gt;1,C7863,IF(C7863+1=StepsPerSubsample,0,C7863+1))</f>
        <v>3</v>
      </c>
      <c r="D7864" s="1">
        <f t="shared" si="368"/>
        <v>2</v>
      </c>
      <c r="E7864" s="1" t="str">
        <f>INDEX(Protocol[Mark],MATCH(C7864,Protocol[Step],0))</f>
        <v>4U</v>
      </c>
      <c r="F7864" s="151" t="str">
        <f>INDEX(Variables[Variable],MATCH(Systematic[[#This Row],[VariableIndex]],Variables[Index],0))</f>
        <v>O2 flux per volume</v>
      </c>
      <c r="G7864" s="134">
        <f>Systematic[[#This Row],[Sample]]*1000000+Systematic[[#This Row],[SubSample]]*10000+Systematic[[#This Row],[VariableIndex]]</f>
        <v>21010002</v>
      </c>
      <c r="H7864" s="134">
        <f>Systematic[[#This Row],[SampleVariableLabel]]+100*Systematic[[#This Row],[State]]</f>
        <v>21010302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21</v>
      </c>
      <c r="B7865" s="1">
        <f t="shared" si="370"/>
        <v>1</v>
      </c>
      <c r="C7865" s="1">
        <f>IF(Systematic[[#This Row],[VariableIndex]]&gt;1,C7864,IF(C7864+1=StepsPerSubsample,0,C7864+1))</f>
        <v>3</v>
      </c>
      <c r="D7865" s="1">
        <f t="shared" si="368"/>
        <v>3</v>
      </c>
      <c r="E7865" s="1" t="str">
        <f>INDEX(Protocol[Mark],MATCH(C7865,Protocol[Step],0))</f>
        <v>4U</v>
      </c>
      <c r="F7865" s="151" t="str">
        <f>INDEX(Variables[Variable],MATCH(Systematic[[#This Row],[VariableIndex]],Variables[Index],0))</f>
        <v>Specific flux</v>
      </c>
      <c r="G7865" s="134">
        <f>Systematic[[#This Row],[Sample]]*1000000+Systematic[[#This Row],[SubSample]]*10000+Systematic[[#This Row],[VariableIndex]]</f>
        <v>21010003</v>
      </c>
      <c r="H7865" s="134">
        <f>Systematic[[#This Row],[SampleVariableLabel]]+100*Systematic[[#This Row],[State]]</f>
        <v>21010303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21</v>
      </c>
      <c r="B7866" s="1">
        <f t="shared" si="370"/>
        <v>1</v>
      </c>
      <c r="C7866" s="1">
        <f>IF(Systematic[[#This Row],[VariableIndex]]&gt;1,C7865,IF(C7865+1=StepsPerSubsample,0,C7865+1))</f>
        <v>3</v>
      </c>
      <c r="D7866" s="1">
        <f t="shared" si="368"/>
        <v>4</v>
      </c>
      <c r="E7866" s="1" t="str">
        <f>INDEX(Protocol[Mark],MATCH(C7866,Protocol[Step],0))</f>
        <v>4U</v>
      </c>
      <c r="F7866" s="151" t="str">
        <f>INDEX(Variables[Variable],MATCH(Systematic[[#This Row],[VariableIndex]],Variables[Index],0))</f>
        <v>Flux control ratio</v>
      </c>
      <c r="G7866" s="134">
        <f>Systematic[[#This Row],[Sample]]*1000000+Systematic[[#This Row],[SubSample]]*10000+Systematic[[#This Row],[VariableIndex]]</f>
        <v>21010004</v>
      </c>
      <c r="H7866" s="134">
        <f>Systematic[[#This Row],[SampleVariableLabel]]+100*Systematic[[#This Row],[State]]</f>
        <v>21010304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21</v>
      </c>
      <c r="B7867" s="1">
        <f t="shared" si="370"/>
        <v>1</v>
      </c>
      <c r="C7867" s="1">
        <f>IF(Systematic[[#This Row],[VariableIndex]]&gt;1,C7866,IF(C7866+1=StepsPerSubsample,0,C7866+1))</f>
        <v>3</v>
      </c>
      <c r="D7867" s="1">
        <f t="shared" si="368"/>
        <v>5</v>
      </c>
      <c r="E7867" s="1" t="str">
        <f>INDEX(Protocol[Mark],MATCH(C7867,Protocol[Step],0))</f>
        <v>4U</v>
      </c>
      <c r="F7867" s="151" t="str">
        <f>INDEX(Variables[Variable],MATCH(Systematic[[#This Row],[VariableIndex]],Variables[Index],0))</f>
        <v>Specific flux (mt)</v>
      </c>
      <c r="G7867" s="134">
        <f>Systematic[[#This Row],[Sample]]*1000000+Systematic[[#This Row],[SubSample]]*10000+Systematic[[#This Row],[VariableIndex]]</f>
        <v>21010005</v>
      </c>
      <c r="H7867" s="134">
        <f>Systematic[[#This Row],[SampleVariableLabel]]+100*Systematic[[#This Row],[State]]</f>
        <v>21010305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21</v>
      </c>
      <c r="B7868" s="1">
        <f t="shared" si="370"/>
        <v>1</v>
      </c>
      <c r="C7868" s="1">
        <f>IF(Systematic[[#This Row],[VariableIndex]]&gt;1,C7867,IF(C7867+1=StepsPerSubsample,0,C7867+1))</f>
        <v>3</v>
      </c>
      <c r="D7868" s="1">
        <f t="shared" si="368"/>
        <v>6</v>
      </c>
      <c r="E7868" s="1" t="str">
        <f>INDEX(Protocol[Mark],MATCH(C7868,Protocol[Step],0))</f>
        <v>4U</v>
      </c>
      <c r="F7868" s="151" t="str">
        <f>INDEX(Variables[Variable],MATCH(Systematic[[#This Row],[VariableIndex]],Variables[Index],0))</f>
        <v>FCR (mt: ROX-corr.)</v>
      </c>
      <c r="G7868" s="134">
        <f>Systematic[[#This Row],[Sample]]*1000000+Systematic[[#This Row],[SubSample]]*10000+Systematic[[#This Row],[VariableIndex]]</f>
        <v>21010006</v>
      </c>
      <c r="H7868" s="134">
        <f>Systematic[[#This Row],[SampleVariableLabel]]+100*Systematic[[#This Row],[State]]</f>
        <v>21010306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21</v>
      </c>
      <c r="B7869" s="1">
        <f t="shared" si="370"/>
        <v>1</v>
      </c>
      <c r="C7869" s="1">
        <f>IF(Systematic[[#This Row],[VariableIndex]]&gt;1,C7868,IF(C7868+1=StepsPerSubsample,0,C7868+1))</f>
        <v>3</v>
      </c>
      <c r="D7869" s="1">
        <f t="shared" si="368"/>
        <v>7</v>
      </c>
      <c r="E7869" s="1" t="str">
        <f>INDEX(Protocol[Mark],MATCH(C7869,Protocol[Step],0))</f>
        <v>4U</v>
      </c>
      <c r="F7869" s="151" t="str">
        <f>INDEX(Variables[Variable],MATCH(Systematic[[#This Row],[VariableIndex]],Variables[Index],0))</f>
        <v>FCR (mt: ROX-corr.)</v>
      </c>
      <c r="G7869" s="134">
        <f>Systematic[[#This Row],[Sample]]*1000000+Systematic[[#This Row],[SubSample]]*10000+Systematic[[#This Row],[VariableIndex]]</f>
        <v>21010007</v>
      </c>
      <c r="H7869" s="134">
        <f>Systematic[[#This Row],[SampleVariableLabel]]+100*Systematic[[#This Row],[State]]</f>
        <v>21010307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21</v>
      </c>
      <c r="B7870" s="1">
        <f t="shared" si="370"/>
        <v>1</v>
      </c>
      <c r="C7870" s="1">
        <f>IF(Systematic[[#This Row],[VariableIndex]]&gt;1,C7869,IF(C7869+1=StepsPerSubsample,0,C7869+1))</f>
        <v>4</v>
      </c>
      <c r="D7870" s="1">
        <f t="shared" si="368"/>
        <v>1</v>
      </c>
      <c r="E7870" s="1" t="str">
        <f>INDEX(Protocol[Mark],MATCH(C7870,Protocol[Step],0))</f>
        <v>5Glc</v>
      </c>
      <c r="F7870" s="151" t="str">
        <f>INDEX(Variables[Variable],MATCH(Systematic[[#This Row],[VariableIndex]],Variables[Index],0))</f>
        <v>O2 concentration</v>
      </c>
      <c r="G7870" s="134">
        <f>Systematic[[#This Row],[Sample]]*1000000+Systematic[[#This Row],[SubSample]]*10000+Systematic[[#This Row],[VariableIndex]]</f>
        <v>21010001</v>
      </c>
      <c r="H7870" s="134">
        <f>Systematic[[#This Row],[SampleVariableLabel]]+100*Systematic[[#This Row],[State]]</f>
        <v>21010401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21</v>
      </c>
      <c r="B7871" s="1">
        <f t="shared" si="370"/>
        <v>1</v>
      </c>
      <c r="C7871" s="1">
        <f>IF(Systematic[[#This Row],[VariableIndex]]&gt;1,C7870,IF(C7870+1=StepsPerSubsample,0,C7870+1))</f>
        <v>4</v>
      </c>
      <c r="D7871" s="1">
        <f t="shared" si="368"/>
        <v>2</v>
      </c>
      <c r="E7871" s="1" t="str">
        <f>INDEX(Protocol[Mark],MATCH(C7871,Protocol[Step],0))</f>
        <v>5Glc</v>
      </c>
      <c r="F7871" s="151" t="str">
        <f>INDEX(Variables[Variable],MATCH(Systematic[[#This Row],[VariableIndex]],Variables[Index],0))</f>
        <v>O2 flux per volume</v>
      </c>
      <c r="G7871" s="134">
        <f>Systematic[[#This Row],[Sample]]*1000000+Systematic[[#This Row],[SubSample]]*10000+Systematic[[#This Row],[VariableIndex]]</f>
        <v>21010002</v>
      </c>
      <c r="H7871" s="134">
        <f>Systematic[[#This Row],[SampleVariableLabel]]+100*Systematic[[#This Row],[State]]</f>
        <v>21010402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21</v>
      </c>
      <c r="B7872" s="1">
        <f t="shared" si="370"/>
        <v>1</v>
      </c>
      <c r="C7872" s="1">
        <f>IF(Systematic[[#This Row],[VariableIndex]]&gt;1,C7871,IF(C7871+1=StepsPerSubsample,0,C7871+1))</f>
        <v>4</v>
      </c>
      <c r="D7872" s="1">
        <f t="shared" si="368"/>
        <v>3</v>
      </c>
      <c r="E7872" s="1" t="str">
        <f>INDEX(Protocol[Mark],MATCH(C7872,Protocol[Step],0))</f>
        <v>5Glc</v>
      </c>
      <c r="F7872" s="151" t="str">
        <f>INDEX(Variables[Variable],MATCH(Systematic[[#This Row],[VariableIndex]],Variables[Index],0))</f>
        <v>Specific flux</v>
      </c>
      <c r="G7872" s="134">
        <f>Systematic[[#This Row],[Sample]]*1000000+Systematic[[#This Row],[SubSample]]*10000+Systematic[[#This Row],[VariableIndex]]</f>
        <v>21010003</v>
      </c>
      <c r="H7872" s="134">
        <f>Systematic[[#This Row],[SampleVariableLabel]]+100*Systematic[[#This Row],[State]]</f>
        <v>21010403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21</v>
      </c>
      <c r="B7873" s="1">
        <f t="shared" si="370"/>
        <v>1</v>
      </c>
      <c r="C7873" s="1">
        <f>IF(Systematic[[#This Row],[VariableIndex]]&gt;1,C7872,IF(C7872+1=StepsPerSubsample,0,C7872+1))</f>
        <v>4</v>
      </c>
      <c r="D7873" s="1">
        <f t="shared" si="368"/>
        <v>4</v>
      </c>
      <c r="E7873" s="1" t="str">
        <f>INDEX(Protocol[Mark],MATCH(C7873,Protocol[Step],0))</f>
        <v>5Glc</v>
      </c>
      <c r="F7873" s="151" t="str">
        <f>INDEX(Variables[Variable],MATCH(Systematic[[#This Row],[VariableIndex]],Variables[Index],0))</f>
        <v>Flux control ratio</v>
      </c>
      <c r="G7873" s="134">
        <f>Systematic[[#This Row],[Sample]]*1000000+Systematic[[#This Row],[SubSample]]*10000+Systematic[[#This Row],[VariableIndex]]</f>
        <v>21010004</v>
      </c>
      <c r="H7873" s="134">
        <f>Systematic[[#This Row],[SampleVariableLabel]]+100*Systematic[[#This Row],[State]]</f>
        <v>21010404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21</v>
      </c>
      <c r="B7874" s="1">
        <f t="shared" si="370"/>
        <v>1</v>
      </c>
      <c r="C7874" s="1">
        <f>IF(Systematic[[#This Row],[VariableIndex]]&gt;1,C7873,IF(C7873+1=StepsPerSubsample,0,C7873+1))</f>
        <v>4</v>
      </c>
      <c r="D7874" s="1">
        <f t="shared" si="368"/>
        <v>5</v>
      </c>
      <c r="E7874" s="1" t="str">
        <f>INDEX(Protocol[Mark],MATCH(C7874,Protocol[Step],0))</f>
        <v>5Glc</v>
      </c>
      <c r="F7874" s="151" t="str">
        <f>INDEX(Variables[Variable],MATCH(Systematic[[#This Row],[VariableIndex]],Variables[Index],0))</f>
        <v>Specific flux (mt)</v>
      </c>
      <c r="G7874" s="134">
        <f>Systematic[[#This Row],[Sample]]*1000000+Systematic[[#This Row],[SubSample]]*10000+Systematic[[#This Row],[VariableIndex]]</f>
        <v>21010005</v>
      </c>
      <c r="H7874" s="134">
        <f>Systematic[[#This Row],[SampleVariableLabel]]+100*Systematic[[#This Row],[State]]</f>
        <v>21010405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21</v>
      </c>
      <c r="B7875" s="1">
        <f t="shared" si="370"/>
        <v>1</v>
      </c>
      <c r="C7875" s="1">
        <f>IF(Systematic[[#This Row],[VariableIndex]]&gt;1,C7874,IF(C7874+1=StepsPerSubsample,0,C7874+1))</f>
        <v>4</v>
      </c>
      <c r="D7875" s="1">
        <f t="shared" ref="D7875:D7938" si="371">IF(D7874=nVariables,1,D7874+1)</f>
        <v>6</v>
      </c>
      <c r="E7875" s="1" t="str">
        <f>INDEX(Protocol[Mark],MATCH(C7875,Protocol[Step],0))</f>
        <v>5Glc</v>
      </c>
      <c r="F7875" s="151" t="str">
        <f>INDEX(Variables[Variable],MATCH(Systematic[[#This Row],[VariableIndex]],Variables[Index],0))</f>
        <v>FCR (mt: ROX-corr.)</v>
      </c>
      <c r="G7875" s="134">
        <f>Systematic[[#This Row],[Sample]]*1000000+Systematic[[#This Row],[SubSample]]*10000+Systematic[[#This Row],[VariableIndex]]</f>
        <v>21010006</v>
      </c>
      <c r="H7875" s="134">
        <f>Systematic[[#This Row],[SampleVariableLabel]]+100*Systematic[[#This Row],[State]]</f>
        <v>21010406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21</v>
      </c>
      <c r="B7876" s="1">
        <f t="shared" si="370"/>
        <v>1</v>
      </c>
      <c r="C7876" s="1">
        <f>IF(Systematic[[#This Row],[VariableIndex]]&gt;1,C7875,IF(C7875+1=StepsPerSubsample,0,C7875+1))</f>
        <v>4</v>
      </c>
      <c r="D7876" s="1">
        <f t="shared" si="371"/>
        <v>7</v>
      </c>
      <c r="E7876" s="1" t="str">
        <f>INDEX(Protocol[Mark],MATCH(C7876,Protocol[Step],0))</f>
        <v>5Glc</v>
      </c>
      <c r="F7876" s="151" t="str">
        <f>INDEX(Variables[Variable],MATCH(Systematic[[#This Row],[VariableIndex]],Variables[Index],0))</f>
        <v>FCR (mt: ROX-corr.)</v>
      </c>
      <c r="G7876" s="134">
        <f>Systematic[[#This Row],[Sample]]*1000000+Systematic[[#This Row],[SubSample]]*10000+Systematic[[#This Row],[VariableIndex]]</f>
        <v>21010007</v>
      </c>
      <c r="H7876" s="134">
        <f>Systematic[[#This Row],[SampleVariableLabel]]+100*Systematic[[#This Row],[State]]</f>
        <v>21010407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21</v>
      </c>
      <c r="B7877" s="1">
        <f t="shared" si="370"/>
        <v>1</v>
      </c>
      <c r="C7877" s="1">
        <f>IF(Systematic[[#This Row],[VariableIndex]]&gt;1,C7876,IF(C7876+1=StepsPerSubsample,0,C7876+1))</f>
        <v>5</v>
      </c>
      <c r="D7877" s="1">
        <f t="shared" si="371"/>
        <v>1</v>
      </c>
      <c r="E7877" s="1" t="str">
        <f>INDEX(Protocol[Mark],MATCH(C7877,Protocol[Step],0))</f>
        <v>6M2</v>
      </c>
      <c r="F7877" s="151" t="str">
        <f>INDEX(Variables[Variable],MATCH(Systematic[[#This Row],[VariableIndex]],Variables[Index],0))</f>
        <v>O2 concentration</v>
      </c>
      <c r="G7877" s="134">
        <f>Systematic[[#This Row],[Sample]]*1000000+Systematic[[#This Row],[SubSample]]*10000+Systematic[[#This Row],[VariableIndex]]</f>
        <v>21010001</v>
      </c>
      <c r="H7877" s="134">
        <f>Systematic[[#This Row],[SampleVariableLabel]]+100*Systematic[[#This Row],[State]]</f>
        <v>21010501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21</v>
      </c>
      <c r="B7878" s="1">
        <f t="shared" si="370"/>
        <v>1</v>
      </c>
      <c r="C7878" s="1">
        <f>IF(Systematic[[#This Row],[VariableIndex]]&gt;1,C7877,IF(C7877+1=StepsPerSubsample,0,C7877+1))</f>
        <v>5</v>
      </c>
      <c r="D7878" s="1">
        <f t="shared" si="371"/>
        <v>2</v>
      </c>
      <c r="E7878" s="1" t="str">
        <f>INDEX(Protocol[Mark],MATCH(C7878,Protocol[Step],0))</f>
        <v>6M2</v>
      </c>
      <c r="F7878" s="151" t="str">
        <f>INDEX(Variables[Variable],MATCH(Systematic[[#This Row],[VariableIndex]],Variables[Index],0))</f>
        <v>O2 flux per volume</v>
      </c>
      <c r="G7878" s="134">
        <f>Systematic[[#This Row],[Sample]]*1000000+Systematic[[#This Row],[SubSample]]*10000+Systematic[[#This Row],[VariableIndex]]</f>
        <v>21010002</v>
      </c>
      <c r="H7878" s="134">
        <f>Systematic[[#This Row],[SampleVariableLabel]]+100*Systematic[[#This Row],[State]]</f>
        <v>21010502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21</v>
      </c>
      <c r="B7879" s="1">
        <f t="shared" si="370"/>
        <v>1</v>
      </c>
      <c r="C7879" s="1">
        <f>IF(Systematic[[#This Row],[VariableIndex]]&gt;1,C7878,IF(C7878+1=StepsPerSubsample,0,C7878+1))</f>
        <v>5</v>
      </c>
      <c r="D7879" s="1">
        <f t="shared" si="371"/>
        <v>3</v>
      </c>
      <c r="E7879" s="1" t="str">
        <f>INDEX(Protocol[Mark],MATCH(C7879,Protocol[Step],0))</f>
        <v>6M2</v>
      </c>
      <c r="F7879" s="151" t="str">
        <f>INDEX(Variables[Variable],MATCH(Systematic[[#This Row],[VariableIndex]],Variables[Index],0))</f>
        <v>Specific flux</v>
      </c>
      <c r="G7879" s="134">
        <f>Systematic[[#This Row],[Sample]]*1000000+Systematic[[#This Row],[SubSample]]*10000+Systematic[[#This Row],[VariableIndex]]</f>
        <v>21010003</v>
      </c>
      <c r="H7879" s="134">
        <f>Systematic[[#This Row],[SampleVariableLabel]]+100*Systematic[[#This Row],[State]]</f>
        <v>21010503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21</v>
      </c>
      <c r="B7880" s="1">
        <f t="shared" si="370"/>
        <v>1</v>
      </c>
      <c r="C7880" s="1">
        <f>IF(Systematic[[#This Row],[VariableIndex]]&gt;1,C7879,IF(C7879+1=StepsPerSubsample,0,C7879+1))</f>
        <v>5</v>
      </c>
      <c r="D7880" s="1">
        <f t="shared" si="371"/>
        <v>4</v>
      </c>
      <c r="E7880" s="1" t="str">
        <f>INDEX(Protocol[Mark],MATCH(C7880,Protocol[Step],0))</f>
        <v>6M2</v>
      </c>
      <c r="F7880" s="151" t="str">
        <f>INDEX(Variables[Variable],MATCH(Systematic[[#This Row],[VariableIndex]],Variables[Index],0))</f>
        <v>Flux control ratio</v>
      </c>
      <c r="G7880" s="134">
        <f>Systematic[[#This Row],[Sample]]*1000000+Systematic[[#This Row],[SubSample]]*10000+Systematic[[#This Row],[VariableIndex]]</f>
        <v>21010004</v>
      </c>
      <c r="H7880" s="134">
        <f>Systematic[[#This Row],[SampleVariableLabel]]+100*Systematic[[#This Row],[State]]</f>
        <v>21010504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21</v>
      </c>
      <c r="B7881" s="1">
        <f t="shared" si="370"/>
        <v>1</v>
      </c>
      <c r="C7881" s="1">
        <f>IF(Systematic[[#This Row],[VariableIndex]]&gt;1,C7880,IF(C7880+1=StepsPerSubsample,0,C7880+1))</f>
        <v>5</v>
      </c>
      <c r="D7881" s="1">
        <f t="shared" si="371"/>
        <v>5</v>
      </c>
      <c r="E7881" s="1" t="str">
        <f>INDEX(Protocol[Mark],MATCH(C7881,Protocol[Step],0))</f>
        <v>6M2</v>
      </c>
      <c r="F7881" s="151" t="str">
        <f>INDEX(Variables[Variable],MATCH(Systematic[[#This Row],[VariableIndex]],Variables[Index],0))</f>
        <v>Specific flux (mt)</v>
      </c>
      <c r="G7881" s="134">
        <f>Systematic[[#This Row],[Sample]]*1000000+Systematic[[#This Row],[SubSample]]*10000+Systematic[[#This Row],[VariableIndex]]</f>
        <v>21010005</v>
      </c>
      <c r="H7881" s="134">
        <f>Systematic[[#This Row],[SampleVariableLabel]]+100*Systematic[[#This Row],[State]]</f>
        <v>21010505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21</v>
      </c>
      <c r="B7882" s="1">
        <f t="shared" si="370"/>
        <v>1</v>
      </c>
      <c r="C7882" s="1">
        <f>IF(Systematic[[#This Row],[VariableIndex]]&gt;1,C7881,IF(C7881+1=StepsPerSubsample,0,C7881+1))</f>
        <v>5</v>
      </c>
      <c r="D7882" s="1">
        <f t="shared" si="371"/>
        <v>6</v>
      </c>
      <c r="E7882" s="1" t="str">
        <f>INDEX(Protocol[Mark],MATCH(C7882,Protocol[Step],0))</f>
        <v>6M2</v>
      </c>
      <c r="F7882" s="151" t="str">
        <f>INDEX(Variables[Variable],MATCH(Systematic[[#This Row],[VariableIndex]],Variables[Index],0))</f>
        <v>FCR (mt: ROX-corr.)</v>
      </c>
      <c r="G7882" s="134">
        <f>Systematic[[#This Row],[Sample]]*1000000+Systematic[[#This Row],[SubSample]]*10000+Systematic[[#This Row],[VariableIndex]]</f>
        <v>21010006</v>
      </c>
      <c r="H7882" s="134">
        <f>Systematic[[#This Row],[SampleVariableLabel]]+100*Systematic[[#This Row],[State]]</f>
        <v>21010506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21</v>
      </c>
      <c r="B7883" s="1">
        <f t="shared" si="370"/>
        <v>1</v>
      </c>
      <c r="C7883" s="1">
        <f>IF(Systematic[[#This Row],[VariableIndex]]&gt;1,C7882,IF(C7882+1=StepsPerSubsample,0,C7882+1))</f>
        <v>5</v>
      </c>
      <c r="D7883" s="1">
        <f t="shared" si="371"/>
        <v>7</v>
      </c>
      <c r="E7883" s="1" t="str">
        <f>INDEX(Protocol[Mark],MATCH(C7883,Protocol[Step],0))</f>
        <v>6M2</v>
      </c>
      <c r="F7883" s="151" t="str">
        <f>INDEX(Variables[Variable],MATCH(Systematic[[#This Row],[VariableIndex]],Variables[Index],0))</f>
        <v>FCR (mt: ROX-corr.)</v>
      </c>
      <c r="G7883" s="134">
        <f>Systematic[[#This Row],[Sample]]*1000000+Systematic[[#This Row],[SubSample]]*10000+Systematic[[#This Row],[VariableIndex]]</f>
        <v>21010007</v>
      </c>
      <c r="H7883" s="134">
        <f>Systematic[[#This Row],[SampleVariableLabel]]+100*Systematic[[#This Row],[State]]</f>
        <v>21010507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21</v>
      </c>
      <c r="B7884" s="1">
        <f t="shared" si="370"/>
        <v>1</v>
      </c>
      <c r="C7884" s="1">
        <f>IF(Systematic[[#This Row],[VariableIndex]]&gt;1,C7883,IF(C7883+1=StepsPerSubsample,0,C7883+1))</f>
        <v>6</v>
      </c>
      <c r="D7884" s="1">
        <f t="shared" si="371"/>
        <v>1</v>
      </c>
      <c r="E7884" s="1" t="str">
        <f>INDEX(Protocol[Mark],MATCH(C7884,Protocol[Step],0))</f>
        <v>7Rot</v>
      </c>
      <c r="F7884" s="151" t="str">
        <f>INDEX(Variables[Variable],MATCH(Systematic[[#This Row],[VariableIndex]],Variables[Index],0))</f>
        <v>O2 concentration</v>
      </c>
      <c r="G7884" s="134">
        <f>Systematic[[#This Row],[Sample]]*1000000+Systematic[[#This Row],[SubSample]]*10000+Systematic[[#This Row],[VariableIndex]]</f>
        <v>21010001</v>
      </c>
      <c r="H7884" s="134">
        <f>Systematic[[#This Row],[SampleVariableLabel]]+100*Systematic[[#This Row],[State]]</f>
        <v>21010601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21</v>
      </c>
      <c r="B7885" s="1">
        <f t="shared" si="370"/>
        <v>1</v>
      </c>
      <c r="C7885" s="1">
        <f>IF(Systematic[[#This Row],[VariableIndex]]&gt;1,C7884,IF(C7884+1=StepsPerSubsample,0,C7884+1))</f>
        <v>6</v>
      </c>
      <c r="D7885" s="1">
        <f t="shared" si="371"/>
        <v>2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O2 flux per volume</v>
      </c>
      <c r="G7885" s="134">
        <f>Systematic[[#This Row],[Sample]]*1000000+Systematic[[#This Row],[SubSample]]*10000+Systematic[[#This Row],[VariableIndex]]</f>
        <v>21010002</v>
      </c>
      <c r="H7885" s="134">
        <f>Systematic[[#This Row],[SampleVariableLabel]]+100*Systematic[[#This Row],[State]]</f>
        <v>21010602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21</v>
      </c>
      <c r="B7886" s="1">
        <f t="shared" si="370"/>
        <v>1</v>
      </c>
      <c r="C7886" s="1">
        <f>IF(Systematic[[#This Row],[VariableIndex]]&gt;1,C7885,IF(C7885+1=StepsPerSubsample,0,C7885+1))</f>
        <v>6</v>
      </c>
      <c r="D7886" s="1">
        <f t="shared" si="371"/>
        <v>3</v>
      </c>
      <c r="E7886" s="1" t="str">
        <f>INDEX(Protocol[Mark],MATCH(C7886,Protocol[Step],0))</f>
        <v>7Rot</v>
      </c>
      <c r="F7886" s="151" t="str">
        <f>INDEX(Variables[Variable],MATCH(Systematic[[#This Row],[VariableIndex]],Variables[Index],0))</f>
        <v>Specific flux</v>
      </c>
      <c r="G7886" s="134">
        <f>Systematic[[#This Row],[Sample]]*1000000+Systematic[[#This Row],[SubSample]]*10000+Systematic[[#This Row],[VariableIndex]]</f>
        <v>21010003</v>
      </c>
      <c r="H7886" s="134">
        <f>Systematic[[#This Row],[SampleVariableLabel]]+100*Systematic[[#This Row],[State]]</f>
        <v>21010603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21</v>
      </c>
      <c r="B7887" s="1">
        <f t="shared" si="370"/>
        <v>1</v>
      </c>
      <c r="C7887" s="1">
        <f>IF(Systematic[[#This Row],[VariableIndex]]&gt;1,C7886,IF(C7886+1=StepsPerSubsample,0,C7886+1))</f>
        <v>6</v>
      </c>
      <c r="D7887" s="1">
        <f t="shared" si="371"/>
        <v>4</v>
      </c>
      <c r="E7887" s="1" t="str">
        <f>INDEX(Protocol[Mark],MATCH(C7887,Protocol[Step],0))</f>
        <v>7Rot</v>
      </c>
      <c r="F7887" s="151" t="str">
        <f>INDEX(Variables[Variable],MATCH(Systematic[[#This Row],[VariableIndex]],Variables[Index],0))</f>
        <v>Flux control ratio</v>
      </c>
      <c r="G7887" s="134">
        <f>Systematic[[#This Row],[Sample]]*1000000+Systematic[[#This Row],[SubSample]]*10000+Systematic[[#This Row],[VariableIndex]]</f>
        <v>21010004</v>
      </c>
      <c r="H7887" s="134">
        <f>Systematic[[#This Row],[SampleVariableLabel]]+100*Systematic[[#This Row],[State]]</f>
        <v>21010604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21</v>
      </c>
      <c r="B7888" s="1">
        <f t="shared" si="370"/>
        <v>1</v>
      </c>
      <c r="C7888" s="1">
        <f>IF(Systematic[[#This Row],[VariableIndex]]&gt;1,C7887,IF(C7887+1=StepsPerSubsample,0,C7887+1))</f>
        <v>6</v>
      </c>
      <c r="D7888" s="1">
        <f t="shared" si="371"/>
        <v>5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 (mt)</v>
      </c>
      <c r="G7888" s="134">
        <f>Systematic[[#This Row],[Sample]]*1000000+Systematic[[#This Row],[SubSample]]*10000+Systematic[[#This Row],[VariableIndex]]</f>
        <v>21010005</v>
      </c>
      <c r="H7888" s="134">
        <f>Systematic[[#This Row],[SampleVariableLabel]]+100*Systematic[[#This Row],[State]]</f>
        <v>21010605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21</v>
      </c>
      <c r="B7889" s="1">
        <f t="shared" si="370"/>
        <v>1</v>
      </c>
      <c r="C7889" s="1">
        <f>IF(Systematic[[#This Row],[VariableIndex]]&gt;1,C7888,IF(C7888+1=StepsPerSubsample,0,C7888+1))</f>
        <v>6</v>
      </c>
      <c r="D7889" s="1">
        <f t="shared" si="371"/>
        <v>6</v>
      </c>
      <c r="E7889" s="1" t="str">
        <f>INDEX(Protocol[Mark],MATCH(C7889,Protocol[Step],0))</f>
        <v>7Rot</v>
      </c>
      <c r="F7889" s="151" t="str">
        <f>INDEX(Variables[Variable],MATCH(Systematic[[#This Row],[VariableIndex]],Variables[Index],0))</f>
        <v>FCR (mt: ROX-corr.)</v>
      </c>
      <c r="G7889" s="134">
        <f>Systematic[[#This Row],[Sample]]*1000000+Systematic[[#This Row],[SubSample]]*10000+Systematic[[#This Row],[VariableIndex]]</f>
        <v>21010006</v>
      </c>
      <c r="H7889" s="134">
        <f>Systematic[[#This Row],[SampleVariableLabel]]+100*Systematic[[#This Row],[State]]</f>
        <v>21010606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21</v>
      </c>
      <c r="B7890" s="1">
        <f t="shared" si="370"/>
        <v>1</v>
      </c>
      <c r="C7890" s="1">
        <f>IF(Systematic[[#This Row],[VariableIndex]]&gt;1,C7889,IF(C7889+1=StepsPerSubsample,0,C7889+1))</f>
        <v>6</v>
      </c>
      <c r="D7890" s="1">
        <f t="shared" si="371"/>
        <v>7</v>
      </c>
      <c r="E7890" s="1" t="str">
        <f>INDEX(Protocol[Mark],MATCH(C7890,Protocol[Step],0))</f>
        <v>7Rot</v>
      </c>
      <c r="F7890" s="151" t="str">
        <f>INDEX(Variables[Variable],MATCH(Systematic[[#This Row],[VariableIndex]],Variables[Index],0))</f>
        <v>FCR (mt: ROX-corr.)</v>
      </c>
      <c r="G7890" s="134">
        <f>Systematic[[#This Row],[Sample]]*1000000+Systematic[[#This Row],[SubSample]]*10000+Systematic[[#This Row],[VariableIndex]]</f>
        <v>21010007</v>
      </c>
      <c r="H7890" s="134">
        <f>Systematic[[#This Row],[SampleVariableLabel]]+100*Systematic[[#This Row],[State]]</f>
        <v>21010607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21</v>
      </c>
      <c r="B7891" s="1">
        <f t="shared" si="370"/>
        <v>1</v>
      </c>
      <c r="C7891" s="1">
        <f>IF(Systematic[[#This Row],[VariableIndex]]&gt;1,C7890,IF(C7890+1=StepsPerSubsample,0,C7890+1))</f>
        <v>7</v>
      </c>
      <c r="D7891" s="1">
        <f t="shared" si="371"/>
        <v>1</v>
      </c>
      <c r="E7891" s="1" t="str">
        <f>INDEX(Protocol[Mark],MATCH(C7891,Protocol[Step],0))</f>
        <v>8S</v>
      </c>
      <c r="F7891" s="151" t="str">
        <f>INDEX(Variables[Variable],MATCH(Systematic[[#This Row],[VariableIndex]],Variables[Index],0))</f>
        <v>O2 concentration</v>
      </c>
      <c r="G7891" s="134">
        <f>Systematic[[#This Row],[Sample]]*1000000+Systematic[[#This Row],[SubSample]]*10000+Systematic[[#This Row],[VariableIndex]]</f>
        <v>21010001</v>
      </c>
      <c r="H7891" s="134">
        <f>Systematic[[#This Row],[SampleVariableLabel]]+100*Systematic[[#This Row],[State]]</f>
        <v>21010701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21</v>
      </c>
      <c r="B7892" s="1">
        <f t="shared" si="370"/>
        <v>1</v>
      </c>
      <c r="C7892" s="1">
        <f>IF(Systematic[[#This Row],[VariableIndex]]&gt;1,C7891,IF(C7891+1=StepsPerSubsample,0,C7891+1))</f>
        <v>7</v>
      </c>
      <c r="D7892" s="1">
        <f t="shared" si="371"/>
        <v>2</v>
      </c>
      <c r="E7892" s="1" t="str">
        <f>INDEX(Protocol[Mark],MATCH(C7892,Protocol[Step],0))</f>
        <v>8S</v>
      </c>
      <c r="F7892" s="151" t="str">
        <f>INDEX(Variables[Variable],MATCH(Systematic[[#This Row],[VariableIndex]],Variables[Index],0))</f>
        <v>O2 flux per volume</v>
      </c>
      <c r="G7892" s="134">
        <f>Systematic[[#This Row],[Sample]]*1000000+Systematic[[#This Row],[SubSample]]*10000+Systematic[[#This Row],[VariableIndex]]</f>
        <v>21010002</v>
      </c>
      <c r="H7892" s="134">
        <f>Systematic[[#This Row],[SampleVariableLabel]]+100*Systematic[[#This Row],[State]]</f>
        <v>21010702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21</v>
      </c>
      <c r="B7893" s="1">
        <f t="shared" si="370"/>
        <v>1</v>
      </c>
      <c r="C7893" s="1">
        <f>IF(Systematic[[#This Row],[VariableIndex]]&gt;1,C7892,IF(C7892+1=StepsPerSubsample,0,C7892+1))</f>
        <v>7</v>
      </c>
      <c r="D7893" s="1">
        <f t="shared" si="371"/>
        <v>3</v>
      </c>
      <c r="E7893" s="1" t="str">
        <f>INDEX(Protocol[Mark],MATCH(C7893,Protocol[Step],0))</f>
        <v>8S</v>
      </c>
      <c r="F7893" s="151" t="str">
        <f>INDEX(Variables[Variable],MATCH(Systematic[[#This Row],[VariableIndex]],Variables[Index],0))</f>
        <v>Specific flux</v>
      </c>
      <c r="G7893" s="134">
        <f>Systematic[[#This Row],[Sample]]*1000000+Systematic[[#This Row],[SubSample]]*10000+Systematic[[#This Row],[VariableIndex]]</f>
        <v>21010003</v>
      </c>
      <c r="H7893" s="134">
        <f>Systematic[[#This Row],[SampleVariableLabel]]+100*Systematic[[#This Row],[State]]</f>
        <v>21010703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21</v>
      </c>
      <c r="B7894" s="1">
        <f t="shared" si="370"/>
        <v>1</v>
      </c>
      <c r="C7894" s="1">
        <f>IF(Systematic[[#This Row],[VariableIndex]]&gt;1,C7893,IF(C7893+1=StepsPerSubsample,0,C7893+1))</f>
        <v>7</v>
      </c>
      <c r="D7894" s="1">
        <f t="shared" si="371"/>
        <v>4</v>
      </c>
      <c r="E7894" s="1" t="str">
        <f>INDEX(Protocol[Mark],MATCH(C7894,Protocol[Step],0))</f>
        <v>8S</v>
      </c>
      <c r="F7894" s="151" t="str">
        <f>INDEX(Variables[Variable],MATCH(Systematic[[#This Row],[VariableIndex]],Variables[Index],0))</f>
        <v>Flux control ratio</v>
      </c>
      <c r="G7894" s="134">
        <f>Systematic[[#This Row],[Sample]]*1000000+Systematic[[#This Row],[SubSample]]*10000+Systematic[[#This Row],[VariableIndex]]</f>
        <v>21010004</v>
      </c>
      <c r="H7894" s="134">
        <f>Systematic[[#This Row],[SampleVariableLabel]]+100*Systematic[[#This Row],[State]]</f>
        <v>21010704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21</v>
      </c>
      <c r="B7895" s="1">
        <f t="shared" si="370"/>
        <v>1</v>
      </c>
      <c r="C7895" s="1">
        <f>IF(Systematic[[#This Row],[VariableIndex]]&gt;1,C7894,IF(C7894+1=StepsPerSubsample,0,C7894+1))</f>
        <v>7</v>
      </c>
      <c r="D7895" s="1">
        <f t="shared" si="371"/>
        <v>5</v>
      </c>
      <c r="E7895" s="1" t="str">
        <f>INDEX(Protocol[Mark],MATCH(C7895,Protocol[Step],0))</f>
        <v>8S</v>
      </c>
      <c r="F7895" s="151" t="str">
        <f>INDEX(Variables[Variable],MATCH(Systematic[[#This Row],[VariableIndex]],Variables[Index],0))</f>
        <v>Specific flux (mt)</v>
      </c>
      <c r="G7895" s="134">
        <f>Systematic[[#This Row],[Sample]]*1000000+Systematic[[#This Row],[SubSample]]*10000+Systematic[[#This Row],[VariableIndex]]</f>
        <v>21010005</v>
      </c>
      <c r="H7895" s="134">
        <f>Systematic[[#This Row],[SampleVariableLabel]]+100*Systematic[[#This Row],[State]]</f>
        <v>21010705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21</v>
      </c>
      <c r="B7896" s="1">
        <f t="shared" si="370"/>
        <v>1</v>
      </c>
      <c r="C7896" s="1">
        <f>IF(Systematic[[#This Row],[VariableIndex]]&gt;1,C7895,IF(C7895+1=StepsPerSubsample,0,C7895+1))</f>
        <v>7</v>
      </c>
      <c r="D7896" s="1">
        <f t="shared" si="371"/>
        <v>6</v>
      </c>
      <c r="E7896" s="1" t="str">
        <f>INDEX(Protocol[Mark],MATCH(C7896,Protocol[Step],0))</f>
        <v>8S</v>
      </c>
      <c r="F7896" s="151" t="str">
        <f>INDEX(Variables[Variable],MATCH(Systematic[[#This Row],[VariableIndex]],Variables[Index],0))</f>
        <v>FCR (mt: ROX-corr.)</v>
      </c>
      <c r="G7896" s="134">
        <f>Systematic[[#This Row],[Sample]]*1000000+Systematic[[#This Row],[SubSample]]*10000+Systematic[[#This Row],[VariableIndex]]</f>
        <v>21010006</v>
      </c>
      <c r="H7896" s="134">
        <f>Systematic[[#This Row],[SampleVariableLabel]]+100*Systematic[[#This Row],[State]]</f>
        <v>21010706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21</v>
      </c>
      <c r="B7897" s="1">
        <f t="shared" si="370"/>
        <v>1</v>
      </c>
      <c r="C7897" s="1">
        <f>IF(Systematic[[#This Row],[VariableIndex]]&gt;1,C7896,IF(C7896+1=StepsPerSubsample,0,C7896+1))</f>
        <v>7</v>
      </c>
      <c r="D7897" s="1">
        <f t="shared" si="371"/>
        <v>7</v>
      </c>
      <c r="E7897" s="1" t="str">
        <f>INDEX(Protocol[Mark],MATCH(C7897,Protocol[Step],0))</f>
        <v>8S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21010007</v>
      </c>
      <c r="H7897" s="134">
        <f>Systematic[[#This Row],[SampleVariableLabel]]+100*Systematic[[#This Row],[State]]</f>
        <v>21010707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21</v>
      </c>
      <c r="B7898" s="1">
        <f t="shared" si="370"/>
        <v>1</v>
      </c>
      <c r="C7898" s="1">
        <f>IF(Systematic[[#This Row],[VariableIndex]]&gt;1,C7897,IF(C7897+1=StepsPerSubsample,0,C7897+1))</f>
        <v>8</v>
      </c>
      <c r="D7898" s="1">
        <f t="shared" si="371"/>
        <v>1</v>
      </c>
      <c r="E7898" s="1" t="str">
        <f>INDEX(Protocol[Mark],MATCH(C7898,Protocol[Step],0))</f>
        <v>9Dig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21010001</v>
      </c>
      <c r="H7898" s="134">
        <f>Systematic[[#This Row],[SampleVariableLabel]]+100*Systematic[[#This Row],[State]]</f>
        <v>21010801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21</v>
      </c>
      <c r="B7899" s="1">
        <f t="shared" si="370"/>
        <v>1</v>
      </c>
      <c r="C7899" s="1">
        <f>IF(Systematic[[#This Row],[VariableIndex]]&gt;1,C7898,IF(C7898+1=StepsPerSubsample,0,C7898+1))</f>
        <v>8</v>
      </c>
      <c r="D7899" s="1">
        <f t="shared" si="371"/>
        <v>2</v>
      </c>
      <c r="E7899" s="1" t="str">
        <f>INDEX(Protocol[Mark],MATCH(C7899,Protocol[Step],0))</f>
        <v>9Dig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21010002</v>
      </c>
      <c r="H7899" s="134">
        <f>Systematic[[#This Row],[SampleVariableLabel]]+100*Systematic[[#This Row],[State]]</f>
        <v>21010802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21</v>
      </c>
      <c r="B7900" s="1">
        <f t="shared" si="370"/>
        <v>1</v>
      </c>
      <c r="C7900" s="1">
        <f>IF(Systematic[[#This Row],[VariableIndex]]&gt;1,C7899,IF(C7899+1=StepsPerSubsample,0,C7899+1))</f>
        <v>8</v>
      </c>
      <c r="D7900" s="1">
        <f t="shared" si="371"/>
        <v>3</v>
      </c>
      <c r="E7900" s="1" t="str">
        <f>INDEX(Protocol[Mark],MATCH(C7900,Protocol[Step],0))</f>
        <v>9Dig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21010003</v>
      </c>
      <c r="H7900" s="134">
        <f>Systematic[[#This Row],[SampleVariableLabel]]+100*Systematic[[#This Row],[State]]</f>
        <v>21010803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21</v>
      </c>
      <c r="B7901" s="1">
        <f t="shared" si="370"/>
        <v>1</v>
      </c>
      <c r="C7901" s="1">
        <f>IF(Systematic[[#This Row],[VariableIndex]]&gt;1,C7900,IF(C7900+1=StepsPerSubsample,0,C7900+1))</f>
        <v>8</v>
      </c>
      <c r="D7901" s="1">
        <f t="shared" si="371"/>
        <v>4</v>
      </c>
      <c r="E7901" s="1" t="str">
        <f>INDEX(Protocol[Mark],MATCH(C7901,Protocol[Step],0))</f>
        <v>9Dig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21010004</v>
      </c>
      <c r="H7901" s="134">
        <f>Systematic[[#This Row],[SampleVariableLabel]]+100*Systematic[[#This Row],[State]]</f>
        <v>21010804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21</v>
      </c>
      <c r="B7902" s="1">
        <f t="shared" si="370"/>
        <v>1</v>
      </c>
      <c r="C7902" s="1">
        <f>IF(Systematic[[#This Row],[VariableIndex]]&gt;1,C7901,IF(C7901+1=StepsPerSubsample,0,C7901+1))</f>
        <v>8</v>
      </c>
      <c r="D7902" s="1">
        <f t="shared" si="371"/>
        <v>5</v>
      </c>
      <c r="E7902" s="1" t="str">
        <f>INDEX(Protocol[Mark],MATCH(C7902,Protocol[Step],0))</f>
        <v>9Dig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21010005</v>
      </c>
      <c r="H7902" s="134">
        <f>Systematic[[#This Row],[SampleVariableLabel]]+100*Systematic[[#This Row],[State]]</f>
        <v>21010805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21</v>
      </c>
      <c r="B7903" s="1">
        <f t="shared" si="370"/>
        <v>1</v>
      </c>
      <c r="C7903" s="1">
        <f>IF(Systematic[[#This Row],[VariableIndex]]&gt;1,C7902,IF(C7902+1=StepsPerSubsample,0,C7902+1))</f>
        <v>8</v>
      </c>
      <c r="D7903" s="1">
        <f t="shared" si="371"/>
        <v>6</v>
      </c>
      <c r="E7903" s="1" t="str">
        <f>INDEX(Protocol[Mark],MATCH(C7903,Protocol[Step],0))</f>
        <v>9Dig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21010006</v>
      </c>
      <c r="H7903" s="134">
        <f>Systematic[[#This Row],[SampleVariableLabel]]+100*Systematic[[#This Row],[State]]</f>
        <v>21010806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21</v>
      </c>
      <c r="B7904" s="1">
        <f t="shared" si="370"/>
        <v>1</v>
      </c>
      <c r="C7904" s="1">
        <f>IF(Systematic[[#This Row],[VariableIndex]]&gt;1,C7903,IF(C7903+1=StepsPerSubsample,0,C7903+1))</f>
        <v>8</v>
      </c>
      <c r="D7904" s="1">
        <f t="shared" si="371"/>
        <v>7</v>
      </c>
      <c r="E7904" s="1" t="str">
        <f>INDEX(Protocol[Mark],MATCH(C7904,Protocol[Step],0))</f>
        <v>9Dig</v>
      </c>
      <c r="F7904" s="151" t="str">
        <f>INDEX(Variables[Variable],MATCH(Systematic[[#This Row],[VariableIndex]],Variables[Index],0))</f>
        <v>FCR (mt: ROX-corr.)</v>
      </c>
      <c r="G7904" s="134">
        <f>Systematic[[#This Row],[Sample]]*1000000+Systematic[[#This Row],[SubSample]]*10000+Systematic[[#This Row],[VariableIndex]]</f>
        <v>21010007</v>
      </c>
      <c r="H7904" s="134">
        <f>Systematic[[#This Row],[SampleVariableLabel]]+100*Systematic[[#This Row],[State]]</f>
        <v>21010807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21</v>
      </c>
      <c r="B7905" s="1">
        <f t="shared" si="370"/>
        <v>1</v>
      </c>
      <c r="C7905" s="1">
        <f>IF(Systematic[[#This Row],[VariableIndex]]&gt;1,C7904,IF(C7904+1=StepsPerSubsample,0,C7904+1))</f>
        <v>9</v>
      </c>
      <c r="D7905" s="1">
        <f t="shared" si="371"/>
        <v>1</v>
      </c>
      <c r="E7905" s="1" t="str">
        <f>INDEX(Protocol[Mark],MATCH(C7905,Protocol[Step],0))</f>
        <v>9U</v>
      </c>
      <c r="F7905" s="151" t="str">
        <f>INDEX(Variables[Variable],MATCH(Systematic[[#This Row],[VariableIndex]],Variables[Index],0))</f>
        <v>O2 concentration</v>
      </c>
      <c r="G7905" s="134">
        <f>Systematic[[#This Row],[Sample]]*1000000+Systematic[[#This Row],[SubSample]]*10000+Systematic[[#This Row],[VariableIndex]]</f>
        <v>21010001</v>
      </c>
      <c r="H7905" s="134">
        <f>Systematic[[#This Row],[SampleVariableLabel]]+100*Systematic[[#This Row],[State]]</f>
        <v>21010901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21</v>
      </c>
      <c r="B7906" s="1">
        <f t="shared" si="370"/>
        <v>1</v>
      </c>
      <c r="C7906" s="1">
        <f>IF(Systematic[[#This Row],[VariableIndex]]&gt;1,C7905,IF(C7905+1=StepsPerSubsample,0,C7905+1))</f>
        <v>9</v>
      </c>
      <c r="D7906" s="1">
        <f t="shared" si="371"/>
        <v>2</v>
      </c>
      <c r="E7906" s="1" t="str">
        <f>INDEX(Protocol[Mark],MATCH(C7906,Protocol[Step],0))</f>
        <v>9U</v>
      </c>
      <c r="F7906" s="151" t="str">
        <f>INDEX(Variables[Variable],MATCH(Systematic[[#This Row],[VariableIndex]],Variables[Index],0))</f>
        <v>O2 flux per volume</v>
      </c>
      <c r="G7906" s="134">
        <f>Systematic[[#This Row],[Sample]]*1000000+Systematic[[#This Row],[SubSample]]*10000+Systematic[[#This Row],[VariableIndex]]</f>
        <v>21010002</v>
      </c>
      <c r="H7906" s="134">
        <f>Systematic[[#This Row],[SampleVariableLabel]]+100*Systematic[[#This Row],[State]]</f>
        <v>21010902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21</v>
      </c>
      <c r="B7907" s="1">
        <f t="shared" si="370"/>
        <v>1</v>
      </c>
      <c r="C7907" s="1">
        <f>IF(Systematic[[#This Row],[VariableIndex]]&gt;1,C7906,IF(C7906+1=StepsPerSubsample,0,C7906+1))</f>
        <v>9</v>
      </c>
      <c r="D7907" s="1">
        <f t="shared" si="371"/>
        <v>3</v>
      </c>
      <c r="E7907" s="1" t="str">
        <f>INDEX(Protocol[Mark],MATCH(C7907,Protocol[Step],0))</f>
        <v>9U</v>
      </c>
      <c r="F7907" s="151" t="str">
        <f>INDEX(Variables[Variable],MATCH(Systematic[[#This Row],[VariableIndex]],Variables[Index],0))</f>
        <v>Specific flux</v>
      </c>
      <c r="G7907" s="134">
        <f>Systematic[[#This Row],[Sample]]*1000000+Systematic[[#This Row],[SubSample]]*10000+Systematic[[#This Row],[VariableIndex]]</f>
        <v>21010003</v>
      </c>
      <c r="H7907" s="134">
        <f>Systematic[[#This Row],[SampleVariableLabel]]+100*Systematic[[#This Row],[State]]</f>
        <v>21010903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21</v>
      </c>
      <c r="B7908" s="1">
        <f t="shared" si="370"/>
        <v>1</v>
      </c>
      <c r="C7908" s="1">
        <f>IF(Systematic[[#This Row],[VariableIndex]]&gt;1,C7907,IF(C7907+1=StepsPerSubsample,0,C7907+1))</f>
        <v>9</v>
      </c>
      <c r="D7908" s="1">
        <f t="shared" si="371"/>
        <v>4</v>
      </c>
      <c r="E7908" s="1" t="str">
        <f>INDEX(Protocol[Mark],MATCH(C7908,Protocol[Step],0))</f>
        <v>9U</v>
      </c>
      <c r="F7908" s="151" t="str">
        <f>INDEX(Variables[Variable],MATCH(Systematic[[#This Row],[VariableIndex]],Variables[Index],0))</f>
        <v>Flux control ratio</v>
      </c>
      <c r="G7908" s="134">
        <f>Systematic[[#This Row],[Sample]]*1000000+Systematic[[#This Row],[SubSample]]*10000+Systematic[[#This Row],[VariableIndex]]</f>
        <v>21010004</v>
      </c>
      <c r="H7908" s="134">
        <f>Systematic[[#This Row],[SampleVariableLabel]]+100*Systematic[[#This Row],[State]]</f>
        <v>21010904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21</v>
      </c>
      <c r="B7909" s="1">
        <f t="shared" si="370"/>
        <v>1</v>
      </c>
      <c r="C7909" s="1">
        <f>IF(Systematic[[#This Row],[VariableIndex]]&gt;1,C7908,IF(C7908+1=StepsPerSubsample,0,C7908+1))</f>
        <v>9</v>
      </c>
      <c r="D7909" s="1">
        <f t="shared" si="371"/>
        <v>5</v>
      </c>
      <c r="E7909" s="1" t="str">
        <f>INDEX(Protocol[Mark],MATCH(C7909,Protocol[Step],0))</f>
        <v>9U</v>
      </c>
      <c r="F7909" s="151" t="str">
        <f>INDEX(Variables[Variable],MATCH(Systematic[[#This Row],[VariableIndex]],Variables[Index],0))</f>
        <v>Specific flux (mt)</v>
      </c>
      <c r="G7909" s="134">
        <f>Systematic[[#This Row],[Sample]]*1000000+Systematic[[#This Row],[SubSample]]*10000+Systematic[[#This Row],[VariableIndex]]</f>
        <v>21010005</v>
      </c>
      <c r="H7909" s="134">
        <f>Systematic[[#This Row],[SampleVariableLabel]]+100*Systematic[[#This Row],[State]]</f>
        <v>21010905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21</v>
      </c>
      <c r="B7910" s="1">
        <f t="shared" si="370"/>
        <v>1</v>
      </c>
      <c r="C7910" s="1">
        <f>IF(Systematic[[#This Row],[VariableIndex]]&gt;1,C7909,IF(C7909+1=StepsPerSubsample,0,C7909+1))</f>
        <v>9</v>
      </c>
      <c r="D7910" s="1">
        <f t="shared" si="371"/>
        <v>6</v>
      </c>
      <c r="E7910" s="1" t="str">
        <f>INDEX(Protocol[Mark],MATCH(C7910,Protocol[Step],0))</f>
        <v>9U</v>
      </c>
      <c r="F7910" s="151" t="str">
        <f>INDEX(Variables[Variable],MATCH(Systematic[[#This Row],[VariableIndex]],Variables[Index],0))</f>
        <v>FCR (mt: ROX-corr.)</v>
      </c>
      <c r="G7910" s="134">
        <f>Systematic[[#This Row],[Sample]]*1000000+Systematic[[#This Row],[SubSample]]*10000+Systematic[[#This Row],[VariableIndex]]</f>
        <v>21010006</v>
      </c>
      <c r="H7910" s="134">
        <f>Systematic[[#This Row],[SampleVariableLabel]]+100*Systematic[[#This Row],[State]]</f>
        <v>21010906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21</v>
      </c>
      <c r="B7911" s="1">
        <f t="shared" si="370"/>
        <v>1</v>
      </c>
      <c r="C7911" s="1">
        <f>IF(Systematic[[#This Row],[VariableIndex]]&gt;1,C7910,IF(C7910+1=StepsPerSubsample,0,C7910+1))</f>
        <v>9</v>
      </c>
      <c r="D7911" s="1">
        <f t="shared" si="371"/>
        <v>7</v>
      </c>
      <c r="E7911" s="1" t="str">
        <f>INDEX(Protocol[Mark],MATCH(C7911,Protocol[Step],0))</f>
        <v>9U</v>
      </c>
      <c r="F7911" s="151" t="str">
        <f>INDEX(Variables[Variable],MATCH(Systematic[[#This Row],[VariableIndex]],Variables[Index],0))</f>
        <v>FCR (mt: ROX-corr.)</v>
      </c>
      <c r="G7911" s="134">
        <f>Systematic[[#This Row],[Sample]]*1000000+Systematic[[#This Row],[SubSample]]*10000+Systematic[[#This Row],[VariableIndex]]</f>
        <v>21010007</v>
      </c>
      <c r="H7911" s="134">
        <f>Systematic[[#This Row],[SampleVariableLabel]]+100*Systematic[[#This Row],[State]]</f>
        <v>21010907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21</v>
      </c>
      <c r="B7912" s="1">
        <f t="shared" si="370"/>
        <v>1</v>
      </c>
      <c r="C7912" s="1">
        <f>IF(Systematic[[#This Row],[VariableIndex]]&gt;1,C7911,IF(C7911+1=StepsPerSubsample,0,C7911+1))</f>
        <v>10</v>
      </c>
      <c r="D7912" s="1">
        <f t="shared" si="371"/>
        <v>1</v>
      </c>
      <c r="E7912" s="1" t="str">
        <f>INDEX(Protocol[Mark],MATCH(C7912,Protocol[Step],0))</f>
        <v>9c</v>
      </c>
      <c r="F7912" s="151" t="str">
        <f>INDEX(Variables[Variable],MATCH(Systematic[[#This Row],[VariableIndex]],Variables[Index],0))</f>
        <v>O2 concentration</v>
      </c>
      <c r="G7912" s="134">
        <f>Systematic[[#This Row],[Sample]]*1000000+Systematic[[#This Row],[SubSample]]*10000+Systematic[[#This Row],[VariableIndex]]</f>
        <v>21010001</v>
      </c>
      <c r="H7912" s="134">
        <f>Systematic[[#This Row],[SampleVariableLabel]]+100*Systematic[[#This Row],[State]]</f>
        <v>21011001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21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10</v>
      </c>
      <c r="D7913" s="1">
        <f t="shared" si="371"/>
        <v>2</v>
      </c>
      <c r="E7913" s="1" t="str">
        <f>INDEX(Protocol[Mark],MATCH(C7913,Protocol[Step],0))</f>
        <v>9c</v>
      </c>
      <c r="F7913" s="151" t="str">
        <f>INDEX(Variables[Variable],MATCH(Systematic[[#This Row],[VariableIndex]],Variables[Index],0))</f>
        <v>O2 flux per volume</v>
      </c>
      <c r="G7913" s="134">
        <f>Systematic[[#This Row],[Sample]]*1000000+Systematic[[#This Row],[SubSample]]*10000+Systematic[[#This Row],[VariableIndex]]</f>
        <v>21010002</v>
      </c>
      <c r="H7913" s="134">
        <f>Systematic[[#This Row],[SampleVariableLabel]]+100*Systematic[[#This Row],[State]]</f>
        <v>21011002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21</v>
      </c>
      <c r="B7914" s="1">
        <f t="shared" si="373"/>
        <v>1</v>
      </c>
      <c r="C7914" s="1">
        <f>IF(Systematic[[#This Row],[VariableIndex]]&gt;1,C7913,IF(C7913+1=StepsPerSubsample,0,C7913+1))</f>
        <v>10</v>
      </c>
      <c r="D7914" s="1">
        <f t="shared" si="371"/>
        <v>3</v>
      </c>
      <c r="E7914" s="1" t="str">
        <f>INDEX(Protocol[Mark],MATCH(C7914,Protocol[Step],0))</f>
        <v>9c</v>
      </c>
      <c r="F7914" s="151" t="str">
        <f>INDEX(Variables[Variable],MATCH(Systematic[[#This Row],[VariableIndex]],Variables[Index],0))</f>
        <v>Specific flux</v>
      </c>
      <c r="G7914" s="134">
        <f>Systematic[[#This Row],[Sample]]*1000000+Systematic[[#This Row],[SubSample]]*10000+Systematic[[#This Row],[VariableIndex]]</f>
        <v>21010003</v>
      </c>
      <c r="H7914" s="134">
        <f>Systematic[[#This Row],[SampleVariableLabel]]+100*Systematic[[#This Row],[State]]</f>
        <v>21011003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21</v>
      </c>
      <c r="B7915" s="1">
        <f t="shared" si="373"/>
        <v>1</v>
      </c>
      <c r="C7915" s="1">
        <f>IF(Systematic[[#This Row],[VariableIndex]]&gt;1,C7914,IF(C7914+1=StepsPerSubsample,0,C7914+1))</f>
        <v>10</v>
      </c>
      <c r="D7915" s="1">
        <f t="shared" si="371"/>
        <v>4</v>
      </c>
      <c r="E7915" s="1" t="str">
        <f>INDEX(Protocol[Mark],MATCH(C7915,Protocol[Step],0))</f>
        <v>9c</v>
      </c>
      <c r="F7915" s="151" t="str">
        <f>INDEX(Variables[Variable],MATCH(Systematic[[#This Row],[VariableIndex]],Variables[Index],0))</f>
        <v>Flux control ratio</v>
      </c>
      <c r="G7915" s="134">
        <f>Systematic[[#This Row],[Sample]]*1000000+Systematic[[#This Row],[SubSample]]*10000+Systematic[[#This Row],[VariableIndex]]</f>
        <v>21010004</v>
      </c>
      <c r="H7915" s="134">
        <f>Systematic[[#This Row],[SampleVariableLabel]]+100*Systematic[[#This Row],[State]]</f>
        <v>21011004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21</v>
      </c>
      <c r="B7916" s="1">
        <f t="shared" si="373"/>
        <v>1</v>
      </c>
      <c r="C7916" s="1">
        <f>IF(Systematic[[#This Row],[VariableIndex]]&gt;1,C7915,IF(C7915+1=StepsPerSubsample,0,C7915+1))</f>
        <v>10</v>
      </c>
      <c r="D7916" s="1">
        <f t="shared" si="371"/>
        <v>5</v>
      </c>
      <c r="E7916" s="1" t="str">
        <f>INDEX(Protocol[Mark],MATCH(C7916,Protocol[Step],0))</f>
        <v>9c</v>
      </c>
      <c r="F7916" s="151" t="str">
        <f>INDEX(Variables[Variable],MATCH(Systematic[[#This Row],[VariableIndex]],Variables[Index],0))</f>
        <v>Specific flux (mt)</v>
      </c>
      <c r="G7916" s="134">
        <f>Systematic[[#This Row],[Sample]]*1000000+Systematic[[#This Row],[SubSample]]*10000+Systematic[[#This Row],[VariableIndex]]</f>
        <v>21010005</v>
      </c>
      <c r="H7916" s="134">
        <f>Systematic[[#This Row],[SampleVariableLabel]]+100*Systematic[[#This Row],[State]]</f>
        <v>21011005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21</v>
      </c>
      <c r="B7917" s="1">
        <f t="shared" si="373"/>
        <v>1</v>
      </c>
      <c r="C7917" s="1">
        <f>IF(Systematic[[#This Row],[VariableIndex]]&gt;1,C7916,IF(C7916+1=StepsPerSubsample,0,C7916+1))</f>
        <v>10</v>
      </c>
      <c r="D7917" s="1">
        <f t="shared" si="371"/>
        <v>6</v>
      </c>
      <c r="E7917" s="1" t="str">
        <f>INDEX(Protocol[Mark],MATCH(C7917,Protocol[Step],0))</f>
        <v>9c</v>
      </c>
      <c r="F7917" s="151" t="str">
        <f>INDEX(Variables[Variable],MATCH(Systematic[[#This Row],[VariableIndex]],Variables[Index],0))</f>
        <v>FCR (mt: ROX-corr.)</v>
      </c>
      <c r="G7917" s="134">
        <f>Systematic[[#This Row],[Sample]]*1000000+Systematic[[#This Row],[SubSample]]*10000+Systematic[[#This Row],[VariableIndex]]</f>
        <v>21010006</v>
      </c>
      <c r="H7917" s="134">
        <f>Systematic[[#This Row],[SampleVariableLabel]]+100*Systematic[[#This Row],[State]]</f>
        <v>21011006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21</v>
      </c>
      <c r="B7918" s="1">
        <f t="shared" si="373"/>
        <v>1</v>
      </c>
      <c r="C7918" s="1">
        <f>IF(Systematic[[#This Row],[VariableIndex]]&gt;1,C7917,IF(C7917+1=StepsPerSubsample,0,C7917+1))</f>
        <v>10</v>
      </c>
      <c r="D7918" s="1">
        <f t="shared" si="371"/>
        <v>7</v>
      </c>
      <c r="E7918" s="1" t="str">
        <f>INDEX(Protocol[Mark],MATCH(C7918,Protocol[Step],0))</f>
        <v>9c</v>
      </c>
      <c r="F7918" s="151" t="str">
        <f>INDEX(Variables[Variable],MATCH(Systematic[[#This Row],[VariableIndex]],Variables[Index],0))</f>
        <v>FCR (mt: ROX-corr.)</v>
      </c>
      <c r="G7918" s="134">
        <f>Systematic[[#This Row],[Sample]]*1000000+Systematic[[#This Row],[SubSample]]*10000+Systematic[[#This Row],[VariableIndex]]</f>
        <v>21010007</v>
      </c>
      <c r="H7918" s="134">
        <f>Systematic[[#This Row],[SampleVariableLabel]]+100*Systematic[[#This Row],[State]]</f>
        <v>21011007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21</v>
      </c>
      <c r="B7919" s="1">
        <f t="shared" si="373"/>
        <v>1</v>
      </c>
      <c r="C7919" s="1">
        <f>IF(Systematic[[#This Row],[VariableIndex]]&gt;1,C7918,IF(C7918+1=StepsPerSubsample,0,C7918+1))</f>
        <v>11</v>
      </c>
      <c r="D7919" s="1">
        <f t="shared" si="371"/>
        <v>1</v>
      </c>
      <c r="E7919" s="1" t="str">
        <f>INDEX(Protocol[Mark],MATCH(C7919,Protocol[Step],0))</f>
        <v>10Ama</v>
      </c>
      <c r="F7919" s="151" t="str">
        <f>INDEX(Variables[Variable],MATCH(Systematic[[#This Row],[VariableIndex]],Variables[Index],0))</f>
        <v>O2 concentration</v>
      </c>
      <c r="G7919" s="134">
        <f>Systematic[[#This Row],[Sample]]*1000000+Systematic[[#This Row],[SubSample]]*10000+Systematic[[#This Row],[VariableIndex]]</f>
        <v>21010001</v>
      </c>
      <c r="H7919" s="134">
        <f>Systematic[[#This Row],[SampleVariableLabel]]+100*Systematic[[#This Row],[State]]</f>
        <v>21011101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21</v>
      </c>
      <c r="B7920" s="1">
        <f t="shared" si="373"/>
        <v>1</v>
      </c>
      <c r="C7920" s="1">
        <f>IF(Systematic[[#This Row],[VariableIndex]]&gt;1,C7919,IF(C7919+1=StepsPerSubsample,0,C7919+1))</f>
        <v>11</v>
      </c>
      <c r="D7920" s="1">
        <f t="shared" si="371"/>
        <v>2</v>
      </c>
      <c r="E7920" s="1" t="str">
        <f>INDEX(Protocol[Mark],MATCH(C7920,Protocol[Step],0))</f>
        <v>10Ama</v>
      </c>
      <c r="F7920" s="151" t="str">
        <f>INDEX(Variables[Variable],MATCH(Systematic[[#This Row],[VariableIndex]],Variables[Index],0))</f>
        <v>O2 flux per volume</v>
      </c>
      <c r="G7920" s="134">
        <f>Systematic[[#This Row],[Sample]]*1000000+Systematic[[#This Row],[SubSample]]*10000+Systematic[[#This Row],[VariableIndex]]</f>
        <v>21010002</v>
      </c>
      <c r="H7920" s="134">
        <f>Systematic[[#This Row],[SampleVariableLabel]]+100*Systematic[[#This Row],[State]]</f>
        <v>21011102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21</v>
      </c>
      <c r="B7921" s="1">
        <f t="shared" si="373"/>
        <v>1</v>
      </c>
      <c r="C7921" s="1">
        <f>IF(Systematic[[#This Row],[VariableIndex]]&gt;1,C7920,IF(C7920+1=StepsPerSubsample,0,C7920+1))</f>
        <v>11</v>
      </c>
      <c r="D7921" s="1">
        <f t="shared" si="371"/>
        <v>3</v>
      </c>
      <c r="E7921" s="1" t="str">
        <f>INDEX(Protocol[Mark],MATCH(C7921,Protocol[Step],0))</f>
        <v>10Ama</v>
      </c>
      <c r="F7921" s="151" t="str">
        <f>INDEX(Variables[Variable],MATCH(Systematic[[#This Row],[VariableIndex]],Variables[Index],0))</f>
        <v>Specific flux</v>
      </c>
      <c r="G7921" s="134">
        <f>Systematic[[#This Row],[Sample]]*1000000+Systematic[[#This Row],[SubSample]]*10000+Systematic[[#This Row],[VariableIndex]]</f>
        <v>21010003</v>
      </c>
      <c r="H7921" s="134">
        <f>Systematic[[#This Row],[SampleVariableLabel]]+100*Systematic[[#This Row],[State]]</f>
        <v>21011103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21</v>
      </c>
      <c r="B7922" s="1">
        <f t="shared" si="373"/>
        <v>1</v>
      </c>
      <c r="C7922" s="1">
        <f>IF(Systematic[[#This Row],[VariableIndex]]&gt;1,C7921,IF(C7921+1=StepsPerSubsample,0,C7921+1))</f>
        <v>11</v>
      </c>
      <c r="D7922" s="1">
        <f t="shared" si="371"/>
        <v>4</v>
      </c>
      <c r="E7922" s="1" t="str">
        <f>INDEX(Protocol[Mark],MATCH(C7922,Protocol[Step],0))</f>
        <v>10Ama</v>
      </c>
      <c r="F7922" s="151" t="str">
        <f>INDEX(Variables[Variable],MATCH(Systematic[[#This Row],[VariableIndex]],Variables[Index],0))</f>
        <v>Flux control ratio</v>
      </c>
      <c r="G7922" s="134">
        <f>Systematic[[#This Row],[Sample]]*1000000+Systematic[[#This Row],[SubSample]]*10000+Systematic[[#This Row],[VariableIndex]]</f>
        <v>21010004</v>
      </c>
      <c r="H7922" s="134">
        <f>Systematic[[#This Row],[SampleVariableLabel]]+100*Systematic[[#This Row],[State]]</f>
        <v>21011104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21</v>
      </c>
      <c r="B7923" s="1">
        <f t="shared" si="373"/>
        <v>1</v>
      </c>
      <c r="C7923" s="1">
        <f>IF(Systematic[[#This Row],[VariableIndex]]&gt;1,C7922,IF(C7922+1=StepsPerSubsample,0,C7922+1))</f>
        <v>11</v>
      </c>
      <c r="D7923" s="1">
        <f t="shared" si="371"/>
        <v>5</v>
      </c>
      <c r="E7923" s="1" t="str">
        <f>INDEX(Protocol[Mark],MATCH(C7923,Protocol[Step],0))</f>
        <v>10Ama</v>
      </c>
      <c r="F7923" s="151" t="str">
        <f>INDEX(Variables[Variable],MATCH(Systematic[[#This Row],[VariableIndex]],Variables[Index],0))</f>
        <v>Specific flux (mt)</v>
      </c>
      <c r="G7923" s="134">
        <f>Systematic[[#This Row],[Sample]]*1000000+Systematic[[#This Row],[SubSample]]*10000+Systematic[[#This Row],[VariableIndex]]</f>
        <v>21010005</v>
      </c>
      <c r="H7923" s="134">
        <f>Systematic[[#This Row],[SampleVariableLabel]]+100*Systematic[[#This Row],[State]]</f>
        <v>21011105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21</v>
      </c>
      <c r="B7924" s="1">
        <f t="shared" si="373"/>
        <v>1</v>
      </c>
      <c r="C7924" s="1">
        <f>IF(Systematic[[#This Row],[VariableIndex]]&gt;1,C7923,IF(C7923+1=StepsPerSubsample,0,C7923+1))</f>
        <v>11</v>
      </c>
      <c r="D7924" s="1">
        <f t="shared" si="371"/>
        <v>6</v>
      </c>
      <c r="E7924" s="1" t="str">
        <f>INDEX(Protocol[Mark],MATCH(C7924,Protocol[Step],0))</f>
        <v>10Ama</v>
      </c>
      <c r="F7924" s="151" t="str">
        <f>INDEX(Variables[Variable],MATCH(Systematic[[#This Row],[VariableIndex]],Variables[Index],0))</f>
        <v>FCR (mt: ROX-corr.)</v>
      </c>
      <c r="G7924" s="134">
        <f>Systematic[[#This Row],[Sample]]*1000000+Systematic[[#This Row],[SubSample]]*10000+Systematic[[#This Row],[VariableIndex]]</f>
        <v>21010006</v>
      </c>
      <c r="H7924" s="134">
        <f>Systematic[[#This Row],[SampleVariableLabel]]+100*Systematic[[#This Row],[State]]</f>
        <v>21011106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21</v>
      </c>
      <c r="B7925" s="1">
        <f t="shared" si="373"/>
        <v>1</v>
      </c>
      <c r="C7925" s="1">
        <f>IF(Systematic[[#This Row],[VariableIndex]]&gt;1,C7924,IF(C7924+1=StepsPerSubsample,0,C7924+1))</f>
        <v>11</v>
      </c>
      <c r="D7925" s="1">
        <f t="shared" si="371"/>
        <v>7</v>
      </c>
      <c r="E7925" s="1" t="str">
        <f>INDEX(Protocol[Mark],MATCH(C7925,Protocol[Step],0))</f>
        <v>10Ama</v>
      </c>
      <c r="F7925" s="151" t="str">
        <f>INDEX(Variables[Variable],MATCH(Systematic[[#This Row],[VariableIndex]],Variables[Index],0))</f>
        <v>FCR (mt: ROX-corr.)</v>
      </c>
      <c r="G7925" s="134">
        <f>Systematic[[#This Row],[Sample]]*1000000+Systematic[[#This Row],[SubSample]]*10000+Systematic[[#This Row],[VariableIndex]]</f>
        <v>21010007</v>
      </c>
      <c r="H7925" s="134">
        <f>Systematic[[#This Row],[SampleVariableLabel]]+100*Systematic[[#This Row],[State]]</f>
        <v>21011107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21</v>
      </c>
      <c r="B7926" s="1">
        <f t="shared" si="373"/>
        <v>1</v>
      </c>
      <c r="C7926" s="1">
        <f>IF(Systematic[[#This Row],[VariableIndex]]&gt;1,C7925,IF(C7925+1=StepsPerSubsample,0,C7925+1))</f>
        <v>12</v>
      </c>
      <c r="D7926" s="1">
        <f t="shared" si="371"/>
        <v>1</v>
      </c>
      <c r="E7926" s="1" t="str">
        <f>INDEX(Protocol[Mark],MATCH(C7926,Protocol[Step],0))</f>
        <v>11AsTm</v>
      </c>
      <c r="F7926" s="151" t="str">
        <f>INDEX(Variables[Variable],MATCH(Systematic[[#This Row],[VariableIndex]],Variables[Index],0))</f>
        <v>O2 concentration</v>
      </c>
      <c r="G7926" s="134">
        <f>Systematic[[#This Row],[Sample]]*1000000+Systematic[[#This Row],[SubSample]]*10000+Systematic[[#This Row],[VariableIndex]]</f>
        <v>21010001</v>
      </c>
      <c r="H7926" s="134">
        <f>Systematic[[#This Row],[SampleVariableLabel]]+100*Systematic[[#This Row],[State]]</f>
        <v>21011201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21</v>
      </c>
      <c r="B7927" s="1">
        <f t="shared" si="373"/>
        <v>1</v>
      </c>
      <c r="C7927" s="1">
        <f>IF(Systematic[[#This Row],[VariableIndex]]&gt;1,C7926,IF(C7926+1=StepsPerSubsample,0,C7926+1))</f>
        <v>12</v>
      </c>
      <c r="D7927" s="1">
        <f t="shared" si="371"/>
        <v>2</v>
      </c>
      <c r="E7927" s="1" t="str">
        <f>INDEX(Protocol[Mark],MATCH(C7927,Protocol[Step],0))</f>
        <v>11AsTm</v>
      </c>
      <c r="F7927" s="151" t="str">
        <f>INDEX(Variables[Variable],MATCH(Systematic[[#This Row],[VariableIndex]],Variables[Index],0))</f>
        <v>O2 flux per volume</v>
      </c>
      <c r="G7927" s="134">
        <f>Systematic[[#This Row],[Sample]]*1000000+Systematic[[#This Row],[SubSample]]*10000+Systematic[[#This Row],[VariableIndex]]</f>
        <v>21010002</v>
      </c>
      <c r="H7927" s="134">
        <f>Systematic[[#This Row],[SampleVariableLabel]]+100*Systematic[[#This Row],[State]]</f>
        <v>21011202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21</v>
      </c>
      <c r="B7928" s="1">
        <f t="shared" si="373"/>
        <v>1</v>
      </c>
      <c r="C7928" s="1">
        <f>IF(Systematic[[#This Row],[VariableIndex]]&gt;1,C7927,IF(C7927+1=StepsPerSubsample,0,C7927+1))</f>
        <v>12</v>
      </c>
      <c r="D7928" s="1">
        <f t="shared" si="371"/>
        <v>3</v>
      </c>
      <c r="E7928" s="1" t="str">
        <f>INDEX(Protocol[Mark],MATCH(C7928,Protocol[Step],0))</f>
        <v>11AsTm</v>
      </c>
      <c r="F7928" s="151" t="str">
        <f>INDEX(Variables[Variable],MATCH(Systematic[[#This Row],[VariableIndex]],Variables[Index],0))</f>
        <v>Specific flux</v>
      </c>
      <c r="G7928" s="134">
        <f>Systematic[[#This Row],[Sample]]*1000000+Systematic[[#This Row],[SubSample]]*10000+Systematic[[#This Row],[VariableIndex]]</f>
        <v>21010003</v>
      </c>
      <c r="H7928" s="134">
        <f>Systematic[[#This Row],[SampleVariableLabel]]+100*Systematic[[#This Row],[State]]</f>
        <v>21011203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21</v>
      </c>
      <c r="B7929" s="1">
        <f t="shared" si="373"/>
        <v>1</v>
      </c>
      <c r="C7929" s="1">
        <f>IF(Systematic[[#This Row],[VariableIndex]]&gt;1,C7928,IF(C7928+1=StepsPerSubsample,0,C7928+1))</f>
        <v>12</v>
      </c>
      <c r="D7929" s="1">
        <f t="shared" si="371"/>
        <v>4</v>
      </c>
      <c r="E7929" s="1" t="str">
        <f>INDEX(Protocol[Mark],MATCH(C7929,Protocol[Step],0))</f>
        <v>11AsTm</v>
      </c>
      <c r="F7929" s="151" t="str">
        <f>INDEX(Variables[Variable],MATCH(Systematic[[#This Row],[VariableIndex]],Variables[Index],0))</f>
        <v>Flux control ratio</v>
      </c>
      <c r="G7929" s="134">
        <f>Systematic[[#This Row],[Sample]]*1000000+Systematic[[#This Row],[SubSample]]*10000+Systematic[[#This Row],[VariableIndex]]</f>
        <v>21010004</v>
      </c>
      <c r="H7929" s="134">
        <f>Systematic[[#This Row],[SampleVariableLabel]]+100*Systematic[[#This Row],[State]]</f>
        <v>21011204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21</v>
      </c>
      <c r="B7930" s="1">
        <f t="shared" si="373"/>
        <v>1</v>
      </c>
      <c r="C7930" s="1">
        <f>IF(Systematic[[#This Row],[VariableIndex]]&gt;1,C7929,IF(C7929+1=StepsPerSubsample,0,C7929+1))</f>
        <v>12</v>
      </c>
      <c r="D7930" s="1">
        <f t="shared" si="371"/>
        <v>5</v>
      </c>
      <c r="E7930" s="1" t="str">
        <f>INDEX(Protocol[Mark],MATCH(C7930,Protocol[Step],0))</f>
        <v>11AsTm</v>
      </c>
      <c r="F7930" s="151" t="str">
        <f>INDEX(Variables[Variable],MATCH(Systematic[[#This Row],[VariableIndex]],Variables[Index],0))</f>
        <v>Specific flux (mt)</v>
      </c>
      <c r="G7930" s="134">
        <f>Systematic[[#This Row],[Sample]]*1000000+Systematic[[#This Row],[SubSample]]*10000+Systematic[[#This Row],[VariableIndex]]</f>
        <v>21010005</v>
      </c>
      <c r="H7930" s="134">
        <f>Systematic[[#This Row],[SampleVariableLabel]]+100*Systematic[[#This Row],[State]]</f>
        <v>21011205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21</v>
      </c>
      <c r="B7931" s="1">
        <f t="shared" si="373"/>
        <v>1</v>
      </c>
      <c r="C7931" s="1">
        <f>IF(Systematic[[#This Row],[VariableIndex]]&gt;1,C7930,IF(C7930+1=StepsPerSubsample,0,C7930+1))</f>
        <v>12</v>
      </c>
      <c r="D7931" s="1">
        <f t="shared" si="371"/>
        <v>6</v>
      </c>
      <c r="E7931" s="1" t="str">
        <f>INDEX(Protocol[Mark],MATCH(C7931,Protocol[Step],0))</f>
        <v>11AsTm</v>
      </c>
      <c r="F7931" s="151" t="str">
        <f>INDEX(Variables[Variable],MATCH(Systematic[[#This Row],[VariableIndex]],Variables[Index],0))</f>
        <v>FCR (mt: ROX-corr.)</v>
      </c>
      <c r="G7931" s="134">
        <f>Systematic[[#This Row],[Sample]]*1000000+Systematic[[#This Row],[SubSample]]*10000+Systematic[[#This Row],[VariableIndex]]</f>
        <v>21010006</v>
      </c>
      <c r="H7931" s="134">
        <f>Systematic[[#This Row],[SampleVariableLabel]]+100*Systematic[[#This Row],[State]]</f>
        <v>21011206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21</v>
      </c>
      <c r="B7932" s="1">
        <f t="shared" si="373"/>
        <v>1</v>
      </c>
      <c r="C7932" s="1">
        <f>IF(Systematic[[#This Row],[VariableIndex]]&gt;1,C7931,IF(C7931+1=StepsPerSubsample,0,C7931+1))</f>
        <v>12</v>
      </c>
      <c r="D7932" s="1">
        <f t="shared" si="371"/>
        <v>7</v>
      </c>
      <c r="E7932" s="1" t="str">
        <f>INDEX(Protocol[Mark],MATCH(C7932,Protocol[Step],0))</f>
        <v>11AsTm</v>
      </c>
      <c r="F7932" s="151" t="str">
        <f>INDEX(Variables[Variable],MATCH(Systematic[[#This Row],[VariableIndex]],Variables[Index],0))</f>
        <v>FCR (mt: ROX-corr.)</v>
      </c>
      <c r="G7932" s="134">
        <f>Systematic[[#This Row],[Sample]]*1000000+Systematic[[#This Row],[SubSample]]*10000+Systematic[[#This Row],[VariableIndex]]</f>
        <v>21010007</v>
      </c>
      <c r="H7932" s="134">
        <f>Systematic[[#This Row],[SampleVariableLabel]]+100*Systematic[[#This Row],[State]]</f>
        <v>21011207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21</v>
      </c>
      <c r="B7933" s="1">
        <f t="shared" si="373"/>
        <v>1</v>
      </c>
      <c r="C7933" s="1">
        <f>IF(Systematic[[#This Row],[VariableIndex]]&gt;1,C7932,IF(C7932+1=StepsPerSubsample,0,C7932+1))</f>
        <v>13</v>
      </c>
      <c r="D7933" s="1">
        <f t="shared" si="371"/>
        <v>1</v>
      </c>
      <c r="E7933" s="1" t="str">
        <f>INDEX(Protocol[Mark],MATCH(C7933,Protocol[Step],0))</f>
        <v>12Azd</v>
      </c>
      <c r="F7933" s="151" t="str">
        <f>INDEX(Variables[Variable],MATCH(Systematic[[#This Row],[VariableIndex]],Variables[Index],0))</f>
        <v>O2 concentration</v>
      </c>
      <c r="G7933" s="134">
        <f>Systematic[[#This Row],[Sample]]*1000000+Systematic[[#This Row],[SubSample]]*10000+Systematic[[#This Row],[VariableIndex]]</f>
        <v>21010001</v>
      </c>
      <c r="H7933" s="134">
        <f>Systematic[[#This Row],[SampleVariableLabel]]+100*Systematic[[#This Row],[State]]</f>
        <v>21011301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21</v>
      </c>
      <c r="B7934" s="1">
        <f t="shared" si="373"/>
        <v>1</v>
      </c>
      <c r="C7934" s="1">
        <f>IF(Systematic[[#This Row],[VariableIndex]]&gt;1,C7933,IF(C7933+1=StepsPerSubsample,0,C7933+1))</f>
        <v>13</v>
      </c>
      <c r="D7934" s="1">
        <f t="shared" si="371"/>
        <v>2</v>
      </c>
      <c r="E7934" s="1" t="str">
        <f>INDEX(Protocol[Mark],MATCH(C7934,Protocol[Step],0))</f>
        <v>12Azd</v>
      </c>
      <c r="F7934" s="151" t="str">
        <f>INDEX(Variables[Variable],MATCH(Systematic[[#This Row],[VariableIndex]],Variables[Index],0))</f>
        <v>O2 flux per volume</v>
      </c>
      <c r="G7934" s="134">
        <f>Systematic[[#This Row],[Sample]]*1000000+Systematic[[#This Row],[SubSample]]*10000+Systematic[[#This Row],[VariableIndex]]</f>
        <v>21010002</v>
      </c>
      <c r="H7934" s="134">
        <f>Systematic[[#This Row],[SampleVariableLabel]]+100*Systematic[[#This Row],[State]]</f>
        <v>21011302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21</v>
      </c>
      <c r="B7935" s="1">
        <f t="shared" si="373"/>
        <v>1</v>
      </c>
      <c r="C7935" s="1">
        <f>IF(Systematic[[#This Row],[VariableIndex]]&gt;1,C7934,IF(C7934+1=StepsPerSubsample,0,C7934+1))</f>
        <v>13</v>
      </c>
      <c r="D7935" s="1">
        <f t="shared" si="371"/>
        <v>3</v>
      </c>
      <c r="E7935" s="1" t="str">
        <f>INDEX(Protocol[Mark],MATCH(C7935,Protocol[Step],0))</f>
        <v>12Azd</v>
      </c>
      <c r="F7935" s="151" t="str">
        <f>INDEX(Variables[Variable],MATCH(Systematic[[#This Row],[VariableIndex]],Variables[Index],0))</f>
        <v>Specific flux</v>
      </c>
      <c r="G7935" s="134">
        <f>Systematic[[#This Row],[Sample]]*1000000+Systematic[[#This Row],[SubSample]]*10000+Systematic[[#This Row],[VariableIndex]]</f>
        <v>21010003</v>
      </c>
      <c r="H7935" s="134">
        <f>Systematic[[#This Row],[SampleVariableLabel]]+100*Systematic[[#This Row],[State]]</f>
        <v>21011303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21</v>
      </c>
      <c r="B7936" s="1">
        <f t="shared" si="373"/>
        <v>1</v>
      </c>
      <c r="C7936" s="1">
        <f>IF(Systematic[[#This Row],[VariableIndex]]&gt;1,C7935,IF(C7935+1=StepsPerSubsample,0,C7935+1))</f>
        <v>13</v>
      </c>
      <c r="D7936" s="1">
        <f t="shared" si="371"/>
        <v>4</v>
      </c>
      <c r="E7936" s="1" t="str">
        <f>INDEX(Protocol[Mark],MATCH(C7936,Protocol[Step],0))</f>
        <v>12Azd</v>
      </c>
      <c r="F7936" s="151" t="str">
        <f>INDEX(Variables[Variable],MATCH(Systematic[[#This Row],[VariableIndex]],Variables[Index],0))</f>
        <v>Flux control ratio</v>
      </c>
      <c r="G7936" s="134">
        <f>Systematic[[#This Row],[Sample]]*1000000+Systematic[[#This Row],[SubSample]]*10000+Systematic[[#This Row],[VariableIndex]]</f>
        <v>21010004</v>
      </c>
      <c r="H7936" s="134">
        <f>Systematic[[#This Row],[SampleVariableLabel]]+100*Systematic[[#This Row],[State]]</f>
        <v>21011304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21</v>
      </c>
      <c r="B7937" s="1">
        <f t="shared" si="373"/>
        <v>1</v>
      </c>
      <c r="C7937" s="1">
        <f>IF(Systematic[[#This Row],[VariableIndex]]&gt;1,C7936,IF(C7936+1=StepsPerSubsample,0,C7936+1))</f>
        <v>13</v>
      </c>
      <c r="D7937" s="1">
        <f t="shared" si="371"/>
        <v>5</v>
      </c>
      <c r="E7937" s="1" t="str">
        <f>INDEX(Protocol[Mark],MATCH(C7937,Protocol[Step],0))</f>
        <v>12Azd</v>
      </c>
      <c r="F7937" s="151" t="str">
        <f>INDEX(Variables[Variable],MATCH(Systematic[[#This Row],[VariableIndex]],Variables[Index],0))</f>
        <v>Specific flux (mt)</v>
      </c>
      <c r="G7937" s="134">
        <f>Systematic[[#This Row],[Sample]]*1000000+Systematic[[#This Row],[SubSample]]*10000+Systematic[[#This Row],[VariableIndex]]</f>
        <v>21010005</v>
      </c>
      <c r="H7937" s="134">
        <f>Systematic[[#This Row],[SampleVariableLabel]]+100*Systematic[[#This Row],[State]]</f>
        <v>21011305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21</v>
      </c>
      <c r="B7938" s="1">
        <f t="shared" si="373"/>
        <v>1</v>
      </c>
      <c r="C7938" s="1">
        <f>IF(Systematic[[#This Row],[VariableIndex]]&gt;1,C7937,IF(C7937+1=StepsPerSubsample,0,C7937+1))</f>
        <v>13</v>
      </c>
      <c r="D7938" s="1">
        <f t="shared" si="371"/>
        <v>6</v>
      </c>
      <c r="E7938" s="1" t="str">
        <f>INDEX(Protocol[Mark],MATCH(C7938,Protocol[Step],0))</f>
        <v>12Azd</v>
      </c>
      <c r="F7938" s="151" t="str">
        <f>INDEX(Variables[Variable],MATCH(Systematic[[#This Row],[VariableIndex]],Variables[Index],0))</f>
        <v>FCR (mt: ROX-corr.)</v>
      </c>
      <c r="G7938" s="134">
        <f>Systematic[[#This Row],[Sample]]*1000000+Systematic[[#This Row],[SubSample]]*10000+Systematic[[#This Row],[VariableIndex]]</f>
        <v>21010006</v>
      </c>
      <c r="H7938" s="134">
        <f>Systematic[[#This Row],[SampleVariableLabel]]+100*Systematic[[#This Row],[State]]</f>
        <v>21011306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21</v>
      </c>
      <c r="B7939" s="1">
        <f t="shared" si="373"/>
        <v>1</v>
      </c>
      <c r="C7939" s="1">
        <f>IF(Systematic[[#This Row],[VariableIndex]]&gt;1,C7938,IF(C7938+1=StepsPerSubsample,0,C7938+1))</f>
        <v>13</v>
      </c>
      <c r="D7939" s="1">
        <f t="shared" ref="D7939:D8002" si="374">IF(D7938=nVariables,1,D7938+1)</f>
        <v>7</v>
      </c>
      <c r="E7939" s="1" t="str">
        <f>INDEX(Protocol[Mark],MATCH(C7939,Protocol[Step],0))</f>
        <v>12Azd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21010007</v>
      </c>
      <c r="H7939" s="134">
        <f>Systematic[[#This Row],[SampleVariableLabel]]+100*Systematic[[#This Row],[State]]</f>
        <v>21011307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21</v>
      </c>
      <c r="B7940" s="1">
        <f t="shared" si="373"/>
        <v>2</v>
      </c>
      <c r="C7940" s="1">
        <f>IF(Systematic[[#This Row],[VariableIndex]]&gt;1,C7939,IF(C7939+1=StepsPerSubsample,0,C7939+1))</f>
        <v>0</v>
      </c>
      <c r="D7940" s="1">
        <f t="shared" si="374"/>
        <v>1</v>
      </c>
      <c r="E7940" s="1" t="str">
        <f>INDEX(Protocol[Mark],MATCH(C7940,Protocol[Step],0))</f>
        <v>1ce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21020001</v>
      </c>
      <c r="H7940" s="134">
        <f>Systematic[[#This Row],[SampleVariableLabel]]+100*Systematic[[#This Row],[State]]</f>
        <v>21020001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21</v>
      </c>
      <c r="B7941" s="1">
        <f t="shared" si="373"/>
        <v>2</v>
      </c>
      <c r="C7941" s="1">
        <f>IF(Systematic[[#This Row],[VariableIndex]]&gt;1,C7940,IF(C7940+1=StepsPerSubsample,0,C7940+1))</f>
        <v>0</v>
      </c>
      <c r="D7941" s="1">
        <f t="shared" si="374"/>
        <v>2</v>
      </c>
      <c r="E7941" s="1" t="str">
        <f>INDEX(Protocol[Mark],MATCH(C7941,Protocol[Step],0))</f>
        <v>1ce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21020002</v>
      </c>
      <c r="H7941" s="134">
        <f>Systematic[[#This Row],[SampleVariableLabel]]+100*Systematic[[#This Row],[State]]</f>
        <v>21020002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21</v>
      </c>
      <c r="B7942" s="1">
        <f t="shared" si="373"/>
        <v>2</v>
      </c>
      <c r="C7942" s="1">
        <f>IF(Systematic[[#This Row],[VariableIndex]]&gt;1,C7941,IF(C7941+1=StepsPerSubsample,0,C7941+1))</f>
        <v>0</v>
      </c>
      <c r="D7942" s="1">
        <f t="shared" si="374"/>
        <v>3</v>
      </c>
      <c r="E7942" s="1" t="str">
        <f>INDEX(Protocol[Mark],MATCH(C7942,Protocol[Step],0))</f>
        <v>1ce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21020003</v>
      </c>
      <c r="H7942" s="134">
        <f>Systematic[[#This Row],[SampleVariableLabel]]+100*Systematic[[#This Row],[State]]</f>
        <v>21020003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21</v>
      </c>
      <c r="B7943" s="1">
        <f t="shared" si="373"/>
        <v>2</v>
      </c>
      <c r="C7943" s="1">
        <f>IF(Systematic[[#This Row],[VariableIndex]]&gt;1,C7942,IF(C7942+1=StepsPerSubsample,0,C7942+1))</f>
        <v>0</v>
      </c>
      <c r="D7943" s="1">
        <f t="shared" si="374"/>
        <v>4</v>
      </c>
      <c r="E7943" s="1" t="str">
        <f>INDEX(Protocol[Mark],MATCH(C7943,Protocol[Step],0))</f>
        <v>1ce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21020004</v>
      </c>
      <c r="H7943" s="134">
        <f>Systematic[[#This Row],[SampleVariableLabel]]+100*Systematic[[#This Row],[State]]</f>
        <v>21020004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21</v>
      </c>
      <c r="B7944" s="1">
        <f t="shared" si="373"/>
        <v>2</v>
      </c>
      <c r="C7944" s="1">
        <f>IF(Systematic[[#This Row],[VariableIndex]]&gt;1,C7943,IF(C7943+1=StepsPerSubsample,0,C7943+1))</f>
        <v>0</v>
      </c>
      <c r="D7944" s="1">
        <f t="shared" si="374"/>
        <v>5</v>
      </c>
      <c r="E7944" s="1" t="str">
        <f>INDEX(Protocol[Mark],MATCH(C7944,Protocol[Step],0))</f>
        <v>1ce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21020005</v>
      </c>
      <c r="H7944" s="134">
        <f>Systematic[[#This Row],[SampleVariableLabel]]+100*Systematic[[#This Row],[State]]</f>
        <v>21020005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21</v>
      </c>
      <c r="B7945" s="1">
        <f t="shared" si="373"/>
        <v>2</v>
      </c>
      <c r="C7945" s="1">
        <f>IF(Systematic[[#This Row],[VariableIndex]]&gt;1,C7944,IF(C7944+1=StepsPerSubsample,0,C7944+1))</f>
        <v>0</v>
      </c>
      <c r="D7945" s="1">
        <f t="shared" si="374"/>
        <v>6</v>
      </c>
      <c r="E7945" s="1" t="str">
        <f>INDEX(Protocol[Mark],MATCH(C7945,Protocol[Step],0))</f>
        <v>1ce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21020006</v>
      </c>
      <c r="H7945" s="134">
        <f>Systematic[[#This Row],[SampleVariableLabel]]+100*Systematic[[#This Row],[State]]</f>
        <v>21020006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21</v>
      </c>
      <c r="B7946" s="1">
        <f t="shared" si="373"/>
        <v>2</v>
      </c>
      <c r="C7946" s="1">
        <f>IF(Systematic[[#This Row],[VariableIndex]]&gt;1,C7945,IF(C7945+1=StepsPerSubsample,0,C7945+1))</f>
        <v>0</v>
      </c>
      <c r="D7946" s="1">
        <f t="shared" si="374"/>
        <v>7</v>
      </c>
      <c r="E7946" s="1" t="str">
        <f>INDEX(Protocol[Mark],MATCH(C7946,Protocol[Step],0))</f>
        <v>1ce</v>
      </c>
      <c r="F7946" s="151" t="str">
        <f>INDEX(Variables[Variable],MATCH(Systematic[[#This Row],[VariableIndex]],Variables[Index],0))</f>
        <v>FCR (mt: ROX-corr.)</v>
      </c>
      <c r="G7946" s="134">
        <f>Systematic[[#This Row],[Sample]]*1000000+Systematic[[#This Row],[SubSample]]*10000+Systematic[[#This Row],[VariableIndex]]</f>
        <v>21020007</v>
      </c>
      <c r="H7946" s="134">
        <f>Systematic[[#This Row],[SampleVariableLabel]]+100*Systematic[[#This Row],[State]]</f>
        <v>21020007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21</v>
      </c>
      <c r="B7947" s="1">
        <f t="shared" si="373"/>
        <v>2</v>
      </c>
      <c r="C7947" s="1">
        <f>IF(Systematic[[#This Row],[VariableIndex]]&gt;1,C7946,IF(C7946+1=StepsPerSubsample,0,C7946+1))</f>
        <v>1</v>
      </c>
      <c r="D7947" s="1">
        <f t="shared" si="374"/>
        <v>1</v>
      </c>
      <c r="E7947" s="1" t="str">
        <f>INDEX(Protocol[Mark],MATCH(C7947,Protocol[Step],0))</f>
        <v>2P10</v>
      </c>
      <c r="F7947" s="151" t="str">
        <f>INDEX(Variables[Variable],MATCH(Systematic[[#This Row],[VariableIndex]],Variables[Index],0))</f>
        <v>O2 concentration</v>
      </c>
      <c r="G7947" s="134">
        <f>Systematic[[#This Row],[Sample]]*1000000+Systematic[[#This Row],[SubSample]]*10000+Systematic[[#This Row],[VariableIndex]]</f>
        <v>21020001</v>
      </c>
      <c r="H7947" s="134">
        <f>Systematic[[#This Row],[SampleVariableLabel]]+100*Systematic[[#This Row],[State]]</f>
        <v>21020101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21</v>
      </c>
      <c r="B7948" s="1">
        <f t="shared" si="373"/>
        <v>2</v>
      </c>
      <c r="C7948" s="1">
        <f>IF(Systematic[[#This Row],[VariableIndex]]&gt;1,C7947,IF(C7947+1=StepsPerSubsample,0,C7947+1))</f>
        <v>1</v>
      </c>
      <c r="D7948" s="1">
        <f t="shared" si="374"/>
        <v>2</v>
      </c>
      <c r="E7948" s="1" t="str">
        <f>INDEX(Protocol[Mark],MATCH(C7948,Protocol[Step],0))</f>
        <v>2P10</v>
      </c>
      <c r="F7948" s="151" t="str">
        <f>INDEX(Variables[Variable],MATCH(Systematic[[#This Row],[VariableIndex]],Variables[Index],0))</f>
        <v>O2 flux per volume</v>
      </c>
      <c r="G7948" s="134">
        <f>Systematic[[#This Row],[Sample]]*1000000+Systematic[[#This Row],[SubSample]]*10000+Systematic[[#This Row],[VariableIndex]]</f>
        <v>21020002</v>
      </c>
      <c r="H7948" s="134">
        <f>Systematic[[#This Row],[SampleVariableLabel]]+100*Systematic[[#This Row],[State]]</f>
        <v>21020102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21</v>
      </c>
      <c r="B7949" s="1">
        <f t="shared" si="373"/>
        <v>2</v>
      </c>
      <c r="C7949" s="1">
        <f>IF(Systematic[[#This Row],[VariableIndex]]&gt;1,C7948,IF(C7948+1=StepsPerSubsample,0,C7948+1))</f>
        <v>1</v>
      </c>
      <c r="D7949" s="1">
        <f t="shared" si="374"/>
        <v>3</v>
      </c>
      <c r="E7949" s="1" t="str">
        <f>INDEX(Protocol[Mark],MATCH(C7949,Protocol[Step],0))</f>
        <v>2P10</v>
      </c>
      <c r="F7949" s="151" t="str">
        <f>INDEX(Variables[Variable],MATCH(Systematic[[#This Row],[VariableIndex]],Variables[Index],0))</f>
        <v>Specific flux</v>
      </c>
      <c r="G7949" s="134">
        <f>Systematic[[#This Row],[Sample]]*1000000+Systematic[[#This Row],[SubSample]]*10000+Systematic[[#This Row],[VariableIndex]]</f>
        <v>21020003</v>
      </c>
      <c r="H7949" s="134">
        <f>Systematic[[#This Row],[SampleVariableLabel]]+100*Systematic[[#This Row],[State]]</f>
        <v>21020103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21</v>
      </c>
      <c r="B7950" s="1">
        <f t="shared" si="373"/>
        <v>2</v>
      </c>
      <c r="C7950" s="1">
        <f>IF(Systematic[[#This Row],[VariableIndex]]&gt;1,C7949,IF(C7949+1=StepsPerSubsample,0,C7949+1))</f>
        <v>1</v>
      </c>
      <c r="D7950" s="1">
        <f t="shared" si="374"/>
        <v>4</v>
      </c>
      <c r="E7950" s="1" t="str">
        <f>INDEX(Protocol[Mark],MATCH(C7950,Protocol[Step],0))</f>
        <v>2P10</v>
      </c>
      <c r="F7950" s="151" t="str">
        <f>INDEX(Variables[Variable],MATCH(Systematic[[#This Row],[VariableIndex]],Variables[Index],0))</f>
        <v>Flux control ratio</v>
      </c>
      <c r="G7950" s="134">
        <f>Systematic[[#This Row],[Sample]]*1000000+Systematic[[#This Row],[SubSample]]*10000+Systematic[[#This Row],[VariableIndex]]</f>
        <v>21020004</v>
      </c>
      <c r="H7950" s="134">
        <f>Systematic[[#This Row],[SampleVariableLabel]]+100*Systematic[[#This Row],[State]]</f>
        <v>21020104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21</v>
      </c>
      <c r="B7951" s="1">
        <f t="shared" si="373"/>
        <v>2</v>
      </c>
      <c r="C7951" s="1">
        <f>IF(Systematic[[#This Row],[VariableIndex]]&gt;1,C7950,IF(C7950+1=StepsPerSubsample,0,C7950+1))</f>
        <v>1</v>
      </c>
      <c r="D7951" s="1">
        <f t="shared" si="374"/>
        <v>5</v>
      </c>
      <c r="E7951" s="1" t="str">
        <f>INDEX(Protocol[Mark],MATCH(C7951,Protocol[Step],0))</f>
        <v>2P10</v>
      </c>
      <c r="F7951" s="151" t="str">
        <f>INDEX(Variables[Variable],MATCH(Systematic[[#This Row],[VariableIndex]],Variables[Index],0))</f>
        <v>Specific flux (mt)</v>
      </c>
      <c r="G7951" s="134">
        <f>Systematic[[#This Row],[Sample]]*1000000+Systematic[[#This Row],[SubSample]]*10000+Systematic[[#This Row],[VariableIndex]]</f>
        <v>21020005</v>
      </c>
      <c r="H7951" s="134">
        <f>Systematic[[#This Row],[SampleVariableLabel]]+100*Systematic[[#This Row],[State]]</f>
        <v>21020105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21</v>
      </c>
      <c r="B7952" s="1">
        <f t="shared" si="373"/>
        <v>2</v>
      </c>
      <c r="C7952" s="1">
        <f>IF(Systematic[[#This Row],[VariableIndex]]&gt;1,C7951,IF(C7951+1=StepsPerSubsample,0,C7951+1))</f>
        <v>1</v>
      </c>
      <c r="D7952" s="1">
        <f t="shared" si="374"/>
        <v>6</v>
      </c>
      <c r="E7952" s="1" t="str">
        <f>INDEX(Protocol[Mark],MATCH(C7952,Protocol[Step],0))</f>
        <v>2P10</v>
      </c>
      <c r="F7952" s="151" t="str">
        <f>INDEX(Variables[Variable],MATCH(Systematic[[#This Row],[VariableIndex]],Variables[Index],0))</f>
        <v>FCR (mt: ROX-corr.)</v>
      </c>
      <c r="G7952" s="134">
        <f>Systematic[[#This Row],[Sample]]*1000000+Systematic[[#This Row],[SubSample]]*10000+Systematic[[#This Row],[VariableIndex]]</f>
        <v>21020006</v>
      </c>
      <c r="H7952" s="134">
        <f>Systematic[[#This Row],[SampleVariableLabel]]+100*Systematic[[#This Row],[State]]</f>
        <v>21020106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21</v>
      </c>
      <c r="B7953" s="1">
        <f t="shared" si="373"/>
        <v>2</v>
      </c>
      <c r="C7953" s="1">
        <f>IF(Systematic[[#This Row],[VariableIndex]]&gt;1,C7952,IF(C7952+1=StepsPerSubsample,0,C7952+1))</f>
        <v>1</v>
      </c>
      <c r="D7953" s="1">
        <f t="shared" si="374"/>
        <v>7</v>
      </c>
      <c r="E7953" s="1" t="str">
        <f>INDEX(Protocol[Mark],MATCH(C7953,Protocol[Step],0))</f>
        <v>2P10</v>
      </c>
      <c r="F7953" s="151" t="str">
        <f>INDEX(Variables[Variable],MATCH(Systematic[[#This Row],[VariableIndex]],Variables[Index],0))</f>
        <v>FCR (mt: ROX-corr.)</v>
      </c>
      <c r="G7953" s="134">
        <f>Systematic[[#This Row],[Sample]]*1000000+Systematic[[#This Row],[SubSample]]*10000+Systematic[[#This Row],[VariableIndex]]</f>
        <v>21020007</v>
      </c>
      <c r="H7953" s="134">
        <f>Systematic[[#This Row],[SampleVariableLabel]]+100*Systematic[[#This Row],[State]]</f>
        <v>21020107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21</v>
      </c>
      <c r="B7954" s="1">
        <f t="shared" si="373"/>
        <v>2</v>
      </c>
      <c r="C7954" s="1">
        <f>IF(Systematic[[#This Row],[VariableIndex]]&gt;1,C7953,IF(C7953+1=StepsPerSubsample,0,C7953+1))</f>
        <v>2</v>
      </c>
      <c r="D7954" s="1">
        <f t="shared" si="374"/>
        <v>1</v>
      </c>
      <c r="E7954" s="1" t="str">
        <f>INDEX(Protocol[Mark],MATCH(C7954,Protocol[Step],0))</f>
        <v>3Omy</v>
      </c>
      <c r="F7954" s="151" t="str">
        <f>INDEX(Variables[Variable],MATCH(Systematic[[#This Row],[VariableIndex]],Variables[Index],0))</f>
        <v>O2 concentration</v>
      </c>
      <c r="G7954" s="134">
        <f>Systematic[[#This Row],[Sample]]*1000000+Systematic[[#This Row],[SubSample]]*10000+Systematic[[#This Row],[VariableIndex]]</f>
        <v>21020001</v>
      </c>
      <c r="H7954" s="134">
        <f>Systematic[[#This Row],[SampleVariableLabel]]+100*Systematic[[#This Row],[State]]</f>
        <v>21020201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21</v>
      </c>
      <c r="B7955" s="1">
        <f t="shared" si="373"/>
        <v>2</v>
      </c>
      <c r="C7955" s="1">
        <f>IF(Systematic[[#This Row],[VariableIndex]]&gt;1,C7954,IF(C7954+1=StepsPerSubsample,0,C7954+1))</f>
        <v>2</v>
      </c>
      <c r="D7955" s="1">
        <f t="shared" si="374"/>
        <v>2</v>
      </c>
      <c r="E7955" s="1" t="str">
        <f>INDEX(Protocol[Mark],MATCH(C7955,Protocol[Step],0))</f>
        <v>3Omy</v>
      </c>
      <c r="F7955" s="151" t="str">
        <f>INDEX(Variables[Variable],MATCH(Systematic[[#This Row],[VariableIndex]],Variables[Index],0))</f>
        <v>O2 flux per volume</v>
      </c>
      <c r="G7955" s="134">
        <f>Systematic[[#This Row],[Sample]]*1000000+Systematic[[#This Row],[SubSample]]*10000+Systematic[[#This Row],[VariableIndex]]</f>
        <v>21020002</v>
      </c>
      <c r="H7955" s="134">
        <f>Systematic[[#This Row],[SampleVariableLabel]]+100*Systematic[[#This Row],[State]]</f>
        <v>21020202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21</v>
      </c>
      <c r="B7956" s="1">
        <f t="shared" si="373"/>
        <v>2</v>
      </c>
      <c r="C7956" s="1">
        <f>IF(Systematic[[#This Row],[VariableIndex]]&gt;1,C7955,IF(C7955+1=StepsPerSubsample,0,C7955+1))</f>
        <v>2</v>
      </c>
      <c r="D7956" s="1">
        <f t="shared" si="374"/>
        <v>3</v>
      </c>
      <c r="E7956" s="1" t="str">
        <f>INDEX(Protocol[Mark],MATCH(C7956,Protocol[Step],0))</f>
        <v>3Omy</v>
      </c>
      <c r="F7956" s="151" t="str">
        <f>INDEX(Variables[Variable],MATCH(Systematic[[#This Row],[VariableIndex]],Variables[Index],0))</f>
        <v>Specific flux</v>
      </c>
      <c r="G7956" s="134">
        <f>Systematic[[#This Row],[Sample]]*1000000+Systematic[[#This Row],[SubSample]]*10000+Systematic[[#This Row],[VariableIndex]]</f>
        <v>21020003</v>
      </c>
      <c r="H7956" s="134">
        <f>Systematic[[#This Row],[SampleVariableLabel]]+100*Systematic[[#This Row],[State]]</f>
        <v>21020203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21</v>
      </c>
      <c r="B7957" s="1">
        <f t="shared" si="373"/>
        <v>2</v>
      </c>
      <c r="C7957" s="1">
        <f>IF(Systematic[[#This Row],[VariableIndex]]&gt;1,C7956,IF(C7956+1=StepsPerSubsample,0,C7956+1))</f>
        <v>2</v>
      </c>
      <c r="D7957" s="1">
        <f t="shared" si="374"/>
        <v>4</v>
      </c>
      <c r="E7957" s="1" t="str">
        <f>INDEX(Protocol[Mark],MATCH(C7957,Protocol[Step],0))</f>
        <v>3Omy</v>
      </c>
      <c r="F7957" s="151" t="str">
        <f>INDEX(Variables[Variable],MATCH(Systematic[[#This Row],[VariableIndex]],Variables[Index],0))</f>
        <v>Flux control ratio</v>
      </c>
      <c r="G7957" s="134">
        <f>Systematic[[#This Row],[Sample]]*1000000+Systematic[[#This Row],[SubSample]]*10000+Systematic[[#This Row],[VariableIndex]]</f>
        <v>21020004</v>
      </c>
      <c r="H7957" s="134">
        <f>Systematic[[#This Row],[SampleVariableLabel]]+100*Systematic[[#This Row],[State]]</f>
        <v>21020204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21</v>
      </c>
      <c r="B7958" s="1">
        <f t="shared" si="373"/>
        <v>2</v>
      </c>
      <c r="C7958" s="1">
        <f>IF(Systematic[[#This Row],[VariableIndex]]&gt;1,C7957,IF(C7957+1=StepsPerSubsample,0,C7957+1))</f>
        <v>2</v>
      </c>
      <c r="D7958" s="1">
        <f t="shared" si="374"/>
        <v>5</v>
      </c>
      <c r="E7958" s="1" t="str">
        <f>INDEX(Protocol[Mark],MATCH(C7958,Protocol[Step],0))</f>
        <v>3Omy</v>
      </c>
      <c r="F7958" s="151" t="str">
        <f>INDEX(Variables[Variable],MATCH(Systematic[[#This Row],[VariableIndex]],Variables[Index],0))</f>
        <v>Specific flux (mt)</v>
      </c>
      <c r="G7958" s="134">
        <f>Systematic[[#This Row],[Sample]]*1000000+Systematic[[#This Row],[SubSample]]*10000+Systematic[[#This Row],[VariableIndex]]</f>
        <v>21020005</v>
      </c>
      <c r="H7958" s="134">
        <f>Systematic[[#This Row],[SampleVariableLabel]]+100*Systematic[[#This Row],[State]]</f>
        <v>21020205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21</v>
      </c>
      <c r="B7959" s="1">
        <f t="shared" si="373"/>
        <v>2</v>
      </c>
      <c r="C7959" s="1">
        <f>IF(Systematic[[#This Row],[VariableIndex]]&gt;1,C7958,IF(C7958+1=StepsPerSubsample,0,C7958+1))</f>
        <v>2</v>
      </c>
      <c r="D7959" s="1">
        <f t="shared" si="374"/>
        <v>6</v>
      </c>
      <c r="E7959" s="1" t="str">
        <f>INDEX(Protocol[Mark],MATCH(C7959,Protocol[Step],0))</f>
        <v>3Omy</v>
      </c>
      <c r="F7959" s="151" t="str">
        <f>INDEX(Variables[Variable],MATCH(Systematic[[#This Row],[VariableIndex]],Variables[Index],0))</f>
        <v>FCR (mt: ROX-corr.)</v>
      </c>
      <c r="G7959" s="134">
        <f>Systematic[[#This Row],[Sample]]*1000000+Systematic[[#This Row],[SubSample]]*10000+Systematic[[#This Row],[VariableIndex]]</f>
        <v>21020006</v>
      </c>
      <c r="H7959" s="134">
        <f>Systematic[[#This Row],[SampleVariableLabel]]+100*Systematic[[#This Row],[State]]</f>
        <v>21020206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21</v>
      </c>
      <c r="B7960" s="1">
        <f t="shared" si="373"/>
        <v>2</v>
      </c>
      <c r="C7960" s="1">
        <f>IF(Systematic[[#This Row],[VariableIndex]]&gt;1,C7959,IF(C7959+1=StepsPerSubsample,0,C7959+1))</f>
        <v>2</v>
      </c>
      <c r="D7960" s="1">
        <f t="shared" si="374"/>
        <v>7</v>
      </c>
      <c r="E7960" s="1" t="str">
        <f>INDEX(Protocol[Mark],MATCH(C7960,Protocol[Step],0))</f>
        <v>3Omy</v>
      </c>
      <c r="F7960" s="151" t="str">
        <f>INDEX(Variables[Variable],MATCH(Systematic[[#This Row],[VariableIndex]],Variables[Index],0))</f>
        <v>FCR (mt: ROX-corr.)</v>
      </c>
      <c r="G7960" s="134">
        <f>Systematic[[#This Row],[Sample]]*1000000+Systematic[[#This Row],[SubSample]]*10000+Systematic[[#This Row],[VariableIndex]]</f>
        <v>21020007</v>
      </c>
      <c r="H7960" s="134">
        <f>Systematic[[#This Row],[SampleVariableLabel]]+100*Systematic[[#This Row],[State]]</f>
        <v>21020207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21</v>
      </c>
      <c r="B7961" s="1">
        <f t="shared" si="373"/>
        <v>2</v>
      </c>
      <c r="C7961" s="1">
        <f>IF(Systematic[[#This Row],[VariableIndex]]&gt;1,C7960,IF(C7960+1=StepsPerSubsample,0,C7960+1))</f>
        <v>3</v>
      </c>
      <c r="D7961" s="1">
        <f t="shared" si="374"/>
        <v>1</v>
      </c>
      <c r="E7961" s="1" t="str">
        <f>INDEX(Protocol[Mark],MATCH(C7961,Protocol[Step],0))</f>
        <v>4U</v>
      </c>
      <c r="F7961" s="151" t="str">
        <f>INDEX(Variables[Variable],MATCH(Systematic[[#This Row],[VariableIndex]],Variables[Index],0))</f>
        <v>O2 concentration</v>
      </c>
      <c r="G7961" s="134">
        <f>Systematic[[#This Row],[Sample]]*1000000+Systematic[[#This Row],[SubSample]]*10000+Systematic[[#This Row],[VariableIndex]]</f>
        <v>21020001</v>
      </c>
      <c r="H7961" s="134">
        <f>Systematic[[#This Row],[SampleVariableLabel]]+100*Systematic[[#This Row],[State]]</f>
        <v>21020301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21</v>
      </c>
      <c r="B7962" s="1">
        <f t="shared" si="373"/>
        <v>2</v>
      </c>
      <c r="C7962" s="1">
        <f>IF(Systematic[[#This Row],[VariableIndex]]&gt;1,C7961,IF(C7961+1=StepsPerSubsample,0,C7961+1))</f>
        <v>3</v>
      </c>
      <c r="D7962" s="1">
        <f t="shared" si="374"/>
        <v>2</v>
      </c>
      <c r="E7962" s="1" t="str">
        <f>INDEX(Protocol[Mark],MATCH(C7962,Protocol[Step],0))</f>
        <v>4U</v>
      </c>
      <c r="F7962" s="151" t="str">
        <f>INDEX(Variables[Variable],MATCH(Systematic[[#This Row],[VariableIndex]],Variables[Index],0))</f>
        <v>O2 flux per volume</v>
      </c>
      <c r="G7962" s="134">
        <f>Systematic[[#This Row],[Sample]]*1000000+Systematic[[#This Row],[SubSample]]*10000+Systematic[[#This Row],[VariableIndex]]</f>
        <v>21020002</v>
      </c>
      <c r="H7962" s="134">
        <f>Systematic[[#This Row],[SampleVariableLabel]]+100*Systematic[[#This Row],[State]]</f>
        <v>21020302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21</v>
      </c>
      <c r="B7963" s="1">
        <f t="shared" si="373"/>
        <v>2</v>
      </c>
      <c r="C7963" s="1">
        <f>IF(Systematic[[#This Row],[VariableIndex]]&gt;1,C7962,IF(C7962+1=StepsPerSubsample,0,C7962+1))</f>
        <v>3</v>
      </c>
      <c r="D7963" s="1">
        <f t="shared" si="374"/>
        <v>3</v>
      </c>
      <c r="E7963" s="1" t="str">
        <f>INDEX(Protocol[Mark],MATCH(C7963,Protocol[Step],0))</f>
        <v>4U</v>
      </c>
      <c r="F7963" s="151" t="str">
        <f>INDEX(Variables[Variable],MATCH(Systematic[[#This Row],[VariableIndex]],Variables[Index],0))</f>
        <v>Specific flux</v>
      </c>
      <c r="G7963" s="134">
        <f>Systematic[[#This Row],[Sample]]*1000000+Systematic[[#This Row],[SubSample]]*10000+Systematic[[#This Row],[VariableIndex]]</f>
        <v>21020003</v>
      </c>
      <c r="H7963" s="134">
        <f>Systematic[[#This Row],[SampleVariableLabel]]+100*Systematic[[#This Row],[State]]</f>
        <v>21020303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21</v>
      </c>
      <c r="B7964" s="1">
        <f t="shared" si="373"/>
        <v>2</v>
      </c>
      <c r="C7964" s="1">
        <f>IF(Systematic[[#This Row],[VariableIndex]]&gt;1,C7963,IF(C7963+1=StepsPerSubsample,0,C7963+1))</f>
        <v>3</v>
      </c>
      <c r="D7964" s="1">
        <f t="shared" si="374"/>
        <v>4</v>
      </c>
      <c r="E7964" s="1" t="str">
        <f>INDEX(Protocol[Mark],MATCH(C7964,Protocol[Step],0))</f>
        <v>4U</v>
      </c>
      <c r="F7964" s="151" t="str">
        <f>INDEX(Variables[Variable],MATCH(Systematic[[#This Row],[VariableIndex]],Variables[Index],0))</f>
        <v>Flux control ratio</v>
      </c>
      <c r="G7964" s="134">
        <f>Systematic[[#This Row],[Sample]]*1000000+Systematic[[#This Row],[SubSample]]*10000+Systematic[[#This Row],[VariableIndex]]</f>
        <v>21020004</v>
      </c>
      <c r="H7964" s="134">
        <f>Systematic[[#This Row],[SampleVariableLabel]]+100*Systematic[[#This Row],[State]]</f>
        <v>21020304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21</v>
      </c>
      <c r="B7965" s="1">
        <f t="shared" si="373"/>
        <v>2</v>
      </c>
      <c r="C7965" s="1">
        <f>IF(Systematic[[#This Row],[VariableIndex]]&gt;1,C7964,IF(C7964+1=StepsPerSubsample,0,C7964+1))</f>
        <v>3</v>
      </c>
      <c r="D7965" s="1">
        <f t="shared" si="374"/>
        <v>5</v>
      </c>
      <c r="E7965" s="1" t="str">
        <f>INDEX(Protocol[Mark],MATCH(C7965,Protocol[Step],0))</f>
        <v>4U</v>
      </c>
      <c r="F7965" s="151" t="str">
        <f>INDEX(Variables[Variable],MATCH(Systematic[[#This Row],[VariableIndex]],Variables[Index],0))</f>
        <v>Specific flux (mt)</v>
      </c>
      <c r="G7965" s="134">
        <f>Systematic[[#This Row],[Sample]]*1000000+Systematic[[#This Row],[SubSample]]*10000+Systematic[[#This Row],[VariableIndex]]</f>
        <v>21020005</v>
      </c>
      <c r="H7965" s="134">
        <f>Systematic[[#This Row],[SampleVariableLabel]]+100*Systematic[[#This Row],[State]]</f>
        <v>21020305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21</v>
      </c>
      <c r="B7966" s="1">
        <f t="shared" si="373"/>
        <v>2</v>
      </c>
      <c r="C7966" s="1">
        <f>IF(Systematic[[#This Row],[VariableIndex]]&gt;1,C7965,IF(C7965+1=StepsPerSubsample,0,C7965+1))</f>
        <v>3</v>
      </c>
      <c r="D7966" s="1">
        <f t="shared" si="374"/>
        <v>6</v>
      </c>
      <c r="E7966" s="1" t="str">
        <f>INDEX(Protocol[Mark],MATCH(C7966,Protocol[Step],0))</f>
        <v>4U</v>
      </c>
      <c r="F7966" s="151" t="str">
        <f>INDEX(Variables[Variable],MATCH(Systematic[[#This Row],[VariableIndex]],Variables[Index],0))</f>
        <v>FCR (mt: ROX-corr.)</v>
      </c>
      <c r="G7966" s="134">
        <f>Systematic[[#This Row],[Sample]]*1000000+Systematic[[#This Row],[SubSample]]*10000+Systematic[[#This Row],[VariableIndex]]</f>
        <v>21020006</v>
      </c>
      <c r="H7966" s="134">
        <f>Systematic[[#This Row],[SampleVariableLabel]]+100*Systematic[[#This Row],[State]]</f>
        <v>21020306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21</v>
      </c>
      <c r="B7967" s="1">
        <f t="shared" si="373"/>
        <v>2</v>
      </c>
      <c r="C7967" s="1">
        <f>IF(Systematic[[#This Row],[VariableIndex]]&gt;1,C7966,IF(C7966+1=StepsPerSubsample,0,C7966+1))</f>
        <v>3</v>
      </c>
      <c r="D7967" s="1">
        <f t="shared" si="374"/>
        <v>7</v>
      </c>
      <c r="E7967" s="1" t="str">
        <f>INDEX(Protocol[Mark],MATCH(C7967,Protocol[Step],0))</f>
        <v>4U</v>
      </c>
      <c r="F7967" s="151" t="str">
        <f>INDEX(Variables[Variable],MATCH(Systematic[[#This Row],[VariableIndex]],Variables[Index],0))</f>
        <v>FCR (mt: ROX-corr.)</v>
      </c>
      <c r="G7967" s="134">
        <f>Systematic[[#This Row],[Sample]]*1000000+Systematic[[#This Row],[SubSample]]*10000+Systematic[[#This Row],[VariableIndex]]</f>
        <v>21020007</v>
      </c>
      <c r="H7967" s="134">
        <f>Systematic[[#This Row],[SampleVariableLabel]]+100*Systematic[[#This Row],[State]]</f>
        <v>21020307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21</v>
      </c>
      <c r="B7968" s="1">
        <f t="shared" si="373"/>
        <v>2</v>
      </c>
      <c r="C7968" s="1">
        <f>IF(Systematic[[#This Row],[VariableIndex]]&gt;1,C7967,IF(C7967+1=StepsPerSubsample,0,C7967+1))</f>
        <v>4</v>
      </c>
      <c r="D7968" s="1">
        <f t="shared" si="374"/>
        <v>1</v>
      </c>
      <c r="E7968" s="1" t="str">
        <f>INDEX(Protocol[Mark],MATCH(C7968,Protocol[Step],0))</f>
        <v>5Glc</v>
      </c>
      <c r="F7968" s="151" t="str">
        <f>INDEX(Variables[Variable],MATCH(Systematic[[#This Row],[VariableIndex]],Variables[Index],0))</f>
        <v>O2 concentration</v>
      </c>
      <c r="G7968" s="134">
        <f>Systematic[[#This Row],[Sample]]*1000000+Systematic[[#This Row],[SubSample]]*10000+Systematic[[#This Row],[VariableIndex]]</f>
        <v>21020001</v>
      </c>
      <c r="H7968" s="134">
        <f>Systematic[[#This Row],[SampleVariableLabel]]+100*Systematic[[#This Row],[State]]</f>
        <v>21020401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21</v>
      </c>
      <c r="B7969" s="1">
        <f t="shared" si="373"/>
        <v>2</v>
      </c>
      <c r="C7969" s="1">
        <f>IF(Systematic[[#This Row],[VariableIndex]]&gt;1,C7968,IF(C7968+1=StepsPerSubsample,0,C7968+1))</f>
        <v>4</v>
      </c>
      <c r="D7969" s="1">
        <f t="shared" si="374"/>
        <v>2</v>
      </c>
      <c r="E7969" s="1" t="str">
        <f>INDEX(Protocol[Mark],MATCH(C7969,Protocol[Step],0))</f>
        <v>5Glc</v>
      </c>
      <c r="F7969" s="151" t="str">
        <f>INDEX(Variables[Variable],MATCH(Systematic[[#This Row],[VariableIndex]],Variables[Index],0))</f>
        <v>O2 flux per volume</v>
      </c>
      <c r="G7969" s="134">
        <f>Systematic[[#This Row],[Sample]]*1000000+Systematic[[#This Row],[SubSample]]*10000+Systematic[[#This Row],[VariableIndex]]</f>
        <v>21020002</v>
      </c>
      <c r="H7969" s="134">
        <f>Systematic[[#This Row],[SampleVariableLabel]]+100*Systematic[[#This Row],[State]]</f>
        <v>21020402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21</v>
      </c>
      <c r="B7970" s="1">
        <f t="shared" si="373"/>
        <v>2</v>
      </c>
      <c r="C7970" s="1">
        <f>IF(Systematic[[#This Row],[VariableIndex]]&gt;1,C7969,IF(C7969+1=StepsPerSubsample,0,C7969+1))</f>
        <v>4</v>
      </c>
      <c r="D7970" s="1">
        <f t="shared" si="374"/>
        <v>3</v>
      </c>
      <c r="E7970" s="1" t="str">
        <f>INDEX(Protocol[Mark],MATCH(C7970,Protocol[Step],0))</f>
        <v>5Glc</v>
      </c>
      <c r="F7970" s="151" t="str">
        <f>INDEX(Variables[Variable],MATCH(Systematic[[#This Row],[VariableIndex]],Variables[Index],0))</f>
        <v>Specific flux</v>
      </c>
      <c r="G7970" s="134">
        <f>Systematic[[#This Row],[Sample]]*1000000+Systematic[[#This Row],[SubSample]]*10000+Systematic[[#This Row],[VariableIndex]]</f>
        <v>21020003</v>
      </c>
      <c r="H7970" s="134">
        <f>Systematic[[#This Row],[SampleVariableLabel]]+100*Systematic[[#This Row],[State]]</f>
        <v>21020403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21</v>
      </c>
      <c r="B7971" s="1">
        <f t="shared" si="373"/>
        <v>2</v>
      </c>
      <c r="C7971" s="1">
        <f>IF(Systematic[[#This Row],[VariableIndex]]&gt;1,C7970,IF(C7970+1=StepsPerSubsample,0,C7970+1))</f>
        <v>4</v>
      </c>
      <c r="D7971" s="1">
        <f t="shared" si="374"/>
        <v>4</v>
      </c>
      <c r="E7971" s="1" t="str">
        <f>INDEX(Protocol[Mark],MATCH(C7971,Protocol[Step],0))</f>
        <v>5Glc</v>
      </c>
      <c r="F7971" s="151" t="str">
        <f>INDEX(Variables[Variable],MATCH(Systematic[[#This Row],[VariableIndex]],Variables[Index],0))</f>
        <v>Flux control ratio</v>
      </c>
      <c r="G7971" s="134">
        <f>Systematic[[#This Row],[Sample]]*1000000+Systematic[[#This Row],[SubSample]]*10000+Systematic[[#This Row],[VariableIndex]]</f>
        <v>21020004</v>
      </c>
      <c r="H7971" s="134">
        <f>Systematic[[#This Row],[SampleVariableLabel]]+100*Systematic[[#This Row],[State]]</f>
        <v>21020404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21</v>
      </c>
      <c r="B7972" s="1">
        <f t="shared" si="373"/>
        <v>2</v>
      </c>
      <c r="C7972" s="1">
        <f>IF(Systematic[[#This Row],[VariableIndex]]&gt;1,C7971,IF(C7971+1=StepsPerSubsample,0,C7971+1))</f>
        <v>4</v>
      </c>
      <c r="D7972" s="1">
        <f t="shared" si="374"/>
        <v>5</v>
      </c>
      <c r="E7972" s="1" t="str">
        <f>INDEX(Protocol[Mark],MATCH(C7972,Protocol[Step],0))</f>
        <v>5Glc</v>
      </c>
      <c r="F7972" s="151" t="str">
        <f>INDEX(Variables[Variable],MATCH(Systematic[[#This Row],[VariableIndex]],Variables[Index],0))</f>
        <v>Specific flux (mt)</v>
      </c>
      <c r="G7972" s="134">
        <f>Systematic[[#This Row],[Sample]]*1000000+Systematic[[#This Row],[SubSample]]*10000+Systematic[[#This Row],[VariableIndex]]</f>
        <v>21020005</v>
      </c>
      <c r="H7972" s="134">
        <f>Systematic[[#This Row],[SampleVariableLabel]]+100*Systematic[[#This Row],[State]]</f>
        <v>21020405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21</v>
      </c>
      <c r="B7973" s="1">
        <f t="shared" si="373"/>
        <v>2</v>
      </c>
      <c r="C7973" s="1">
        <f>IF(Systematic[[#This Row],[VariableIndex]]&gt;1,C7972,IF(C7972+1=StepsPerSubsample,0,C7972+1))</f>
        <v>4</v>
      </c>
      <c r="D7973" s="1">
        <f t="shared" si="374"/>
        <v>6</v>
      </c>
      <c r="E7973" s="1" t="str">
        <f>INDEX(Protocol[Mark],MATCH(C7973,Protocol[Step],0))</f>
        <v>5Glc</v>
      </c>
      <c r="F7973" s="151" t="str">
        <f>INDEX(Variables[Variable],MATCH(Systematic[[#This Row],[VariableIndex]],Variables[Index],0))</f>
        <v>FCR (mt: ROX-corr.)</v>
      </c>
      <c r="G7973" s="134">
        <f>Systematic[[#This Row],[Sample]]*1000000+Systematic[[#This Row],[SubSample]]*10000+Systematic[[#This Row],[VariableIndex]]</f>
        <v>21020006</v>
      </c>
      <c r="H7973" s="134">
        <f>Systematic[[#This Row],[SampleVariableLabel]]+100*Systematic[[#This Row],[State]]</f>
        <v>21020406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21</v>
      </c>
      <c r="B7974" s="1">
        <f t="shared" si="373"/>
        <v>2</v>
      </c>
      <c r="C7974" s="1">
        <f>IF(Systematic[[#This Row],[VariableIndex]]&gt;1,C7973,IF(C7973+1=StepsPerSubsample,0,C7973+1))</f>
        <v>4</v>
      </c>
      <c r="D7974" s="1">
        <f t="shared" si="374"/>
        <v>7</v>
      </c>
      <c r="E7974" s="1" t="str">
        <f>INDEX(Protocol[Mark],MATCH(C7974,Protocol[Step],0))</f>
        <v>5Glc</v>
      </c>
      <c r="F7974" s="151" t="str">
        <f>INDEX(Variables[Variable],MATCH(Systematic[[#This Row],[VariableIndex]],Variables[Index],0))</f>
        <v>FCR (mt: ROX-corr.)</v>
      </c>
      <c r="G7974" s="134">
        <f>Systematic[[#This Row],[Sample]]*1000000+Systematic[[#This Row],[SubSample]]*10000+Systematic[[#This Row],[VariableIndex]]</f>
        <v>21020007</v>
      </c>
      <c r="H7974" s="134">
        <f>Systematic[[#This Row],[SampleVariableLabel]]+100*Systematic[[#This Row],[State]]</f>
        <v>21020407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21</v>
      </c>
      <c r="B7975" s="1">
        <f t="shared" si="373"/>
        <v>2</v>
      </c>
      <c r="C7975" s="1">
        <f>IF(Systematic[[#This Row],[VariableIndex]]&gt;1,C7974,IF(C7974+1=StepsPerSubsample,0,C7974+1))</f>
        <v>5</v>
      </c>
      <c r="D7975" s="1">
        <f t="shared" si="374"/>
        <v>1</v>
      </c>
      <c r="E7975" s="1" t="str">
        <f>INDEX(Protocol[Mark],MATCH(C7975,Protocol[Step],0))</f>
        <v>6M2</v>
      </c>
      <c r="F7975" s="151" t="str">
        <f>INDEX(Variables[Variable],MATCH(Systematic[[#This Row],[VariableIndex]],Variables[Index],0))</f>
        <v>O2 concentration</v>
      </c>
      <c r="G7975" s="134">
        <f>Systematic[[#This Row],[Sample]]*1000000+Systematic[[#This Row],[SubSample]]*10000+Systematic[[#This Row],[VariableIndex]]</f>
        <v>21020001</v>
      </c>
      <c r="H7975" s="134">
        <f>Systematic[[#This Row],[SampleVariableLabel]]+100*Systematic[[#This Row],[State]]</f>
        <v>21020501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21</v>
      </c>
      <c r="B7976" s="1">
        <f t="shared" si="373"/>
        <v>2</v>
      </c>
      <c r="C7976" s="1">
        <f>IF(Systematic[[#This Row],[VariableIndex]]&gt;1,C7975,IF(C7975+1=StepsPerSubsample,0,C7975+1))</f>
        <v>5</v>
      </c>
      <c r="D7976" s="1">
        <f t="shared" si="374"/>
        <v>2</v>
      </c>
      <c r="E7976" s="1" t="str">
        <f>INDEX(Protocol[Mark],MATCH(C7976,Protocol[Step],0))</f>
        <v>6M2</v>
      </c>
      <c r="F7976" s="151" t="str">
        <f>INDEX(Variables[Variable],MATCH(Systematic[[#This Row],[VariableIndex]],Variables[Index],0))</f>
        <v>O2 flux per volume</v>
      </c>
      <c r="G7976" s="134">
        <f>Systematic[[#This Row],[Sample]]*1000000+Systematic[[#This Row],[SubSample]]*10000+Systematic[[#This Row],[VariableIndex]]</f>
        <v>21020002</v>
      </c>
      <c r="H7976" s="134">
        <f>Systematic[[#This Row],[SampleVariableLabel]]+100*Systematic[[#This Row],[State]]</f>
        <v>21020502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21</v>
      </c>
      <c r="B7977" s="1">
        <f t="shared" ref="B7977:B8040" si="376">IF(OR(C7977&gt;0,D7977&gt;1),B7976,IF(B7976=SubsamplesPerSample,1,B7976+1))</f>
        <v>2</v>
      </c>
      <c r="C7977" s="1">
        <f>IF(Systematic[[#This Row],[VariableIndex]]&gt;1,C7976,IF(C7976+1=StepsPerSubsample,0,C7976+1))</f>
        <v>5</v>
      </c>
      <c r="D7977" s="1">
        <f t="shared" si="374"/>
        <v>3</v>
      </c>
      <c r="E7977" s="1" t="str">
        <f>INDEX(Protocol[Mark],MATCH(C7977,Protocol[Step],0))</f>
        <v>6M2</v>
      </c>
      <c r="F7977" s="151" t="str">
        <f>INDEX(Variables[Variable],MATCH(Systematic[[#This Row],[VariableIndex]],Variables[Index],0))</f>
        <v>Specific flux</v>
      </c>
      <c r="G7977" s="134">
        <f>Systematic[[#This Row],[Sample]]*1000000+Systematic[[#This Row],[SubSample]]*10000+Systematic[[#This Row],[VariableIndex]]</f>
        <v>21020003</v>
      </c>
      <c r="H7977" s="134">
        <f>Systematic[[#This Row],[SampleVariableLabel]]+100*Systematic[[#This Row],[State]]</f>
        <v>21020503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21</v>
      </c>
      <c r="B7978" s="1">
        <f t="shared" si="376"/>
        <v>2</v>
      </c>
      <c r="C7978" s="1">
        <f>IF(Systematic[[#This Row],[VariableIndex]]&gt;1,C7977,IF(C7977+1=StepsPerSubsample,0,C7977+1))</f>
        <v>5</v>
      </c>
      <c r="D7978" s="1">
        <f t="shared" si="374"/>
        <v>4</v>
      </c>
      <c r="E7978" s="1" t="str">
        <f>INDEX(Protocol[Mark],MATCH(C7978,Protocol[Step],0))</f>
        <v>6M2</v>
      </c>
      <c r="F7978" s="151" t="str">
        <f>INDEX(Variables[Variable],MATCH(Systematic[[#This Row],[VariableIndex]],Variables[Index],0))</f>
        <v>Flux control ratio</v>
      </c>
      <c r="G7978" s="134">
        <f>Systematic[[#This Row],[Sample]]*1000000+Systematic[[#This Row],[SubSample]]*10000+Systematic[[#This Row],[VariableIndex]]</f>
        <v>21020004</v>
      </c>
      <c r="H7978" s="134">
        <f>Systematic[[#This Row],[SampleVariableLabel]]+100*Systematic[[#This Row],[State]]</f>
        <v>21020504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21</v>
      </c>
      <c r="B7979" s="1">
        <f t="shared" si="376"/>
        <v>2</v>
      </c>
      <c r="C7979" s="1">
        <f>IF(Systematic[[#This Row],[VariableIndex]]&gt;1,C7978,IF(C7978+1=StepsPerSubsample,0,C7978+1))</f>
        <v>5</v>
      </c>
      <c r="D7979" s="1">
        <f t="shared" si="374"/>
        <v>5</v>
      </c>
      <c r="E7979" s="1" t="str">
        <f>INDEX(Protocol[Mark],MATCH(C7979,Protocol[Step],0))</f>
        <v>6M2</v>
      </c>
      <c r="F7979" s="151" t="str">
        <f>INDEX(Variables[Variable],MATCH(Systematic[[#This Row],[VariableIndex]],Variables[Index],0))</f>
        <v>Specific flux (mt)</v>
      </c>
      <c r="G7979" s="134">
        <f>Systematic[[#This Row],[Sample]]*1000000+Systematic[[#This Row],[SubSample]]*10000+Systematic[[#This Row],[VariableIndex]]</f>
        <v>21020005</v>
      </c>
      <c r="H7979" s="134">
        <f>Systematic[[#This Row],[SampleVariableLabel]]+100*Systematic[[#This Row],[State]]</f>
        <v>21020505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21</v>
      </c>
      <c r="B7980" s="1">
        <f t="shared" si="376"/>
        <v>2</v>
      </c>
      <c r="C7980" s="1">
        <f>IF(Systematic[[#This Row],[VariableIndex]]&gt;1,C7979,IF(C7979+1=StepsPerSubsample,0,C7979+1))</f>
        <v>5</v>
      </c>
      <c r="D7980" s="1">
        <f t="shared" si="374"/>
        <v>6</v>
      </c>
      <c r="E7980" s="1" t="str">
        <f>INDEX(Protocol[Mark],MATCH(C7980,Protocol[Step],0))</f>
        <v>6M2</v>
      </c>
      <c r="F7980" s="151" t="str">
        <f>INDEX(Variables[Variable],MATCH(Systematic[[#This Row],[VariableIndex]],Variables[Index],0))</f>
        <v>FCR (mt: ROX-corr.)</v>
      </c>
      <c r="G7980" s="134">
        <f>Systematic[[#This Row],[Sample]]*1000000+Systematic[[#This Row],[SubSample]]*10000+Systematic[[#This Row],[VariableIndex]]</f>
        <v>21020006</v>
      </c>
      <c r="H7980" s="134">
        <f>Systematic[[#This Row],[SampleVariableLabel]]+100*Systematic[[#This Row],[State]]</f>
        <v>21020506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21</v>
      </c>
      <c r="B7981" s="1">
        <f t="shared" si="376"/>
        <v>2</v>
      </c>
      <c r="C7981" s="1">
        <f>IF(Systematic[[#This Row],[VariableIndex]]&gt;1,C7980,IF(C7980+1=StepsPerSubsample,0,C7980+1))</f>
        <v>5</v>
      </c>
      <c r="D7981" s="1">
        <f t="shared" si="374"/>
        <v>7</v>
      </c>
      <c r="E7981" s="1" t="str">
        <f>INDEX(Protocol[Mark],MATCH(C7981,Protocol[Step],0))</f>
        <v>6M2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21020007</v>
      </c>
      <c r="H7981" s="134">
        <f>Systematic[[#This Row],[SampleVariableLabel]]+100*Systematic[[#This Row],[State]]</f>
        <v>21020507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21</v>
      </c>
      <c r="B7982" s="1">
        <f t="shared" si="376"/>
        <v>2</v>
      </c>
      <c r="C7982" s="1">
        <f>IF(Systematic[[#This Row],[VariableIndex]]&gt;1,C7981,IF(C7981+1=StepsPerSubsample,0,C7981+1))</f>
        <v>6</v>
      </c>
      <c r="D7982" s="1">
        <f t="shared" si="374"/>
        <v>1</v>
      </c>
      <c r="E7982" s="1" t="str">
        <f>INDEX(Protocol[Mark],MATCH(C7982,Protocol[Step],0))</f>
        <v>7Rot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21020001</v>
      </c>
      <c r="H7982" s="134">
        <f>Systematic[[#This Row],[SampleVariableLabel]]+100*Systematic[[#This Row],[State]]</f>
        <v>21020601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21</v>
      </c>
      <c r="B7983" s="1">
        <f t="shared" si="376"/>
        <v>2</v>
      </c>
      <c r="C7983" s="1">
        <f>IF(Systematic[[#This Row],[VariableIndex]]&gt;1,C7982,IF(C7982+1=StepsPerSubsample,0,C7982+1))</f>
        <v>6</v>
      </c>
      <c r="D7983" s="1">
        <f t="shared" si="374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21020002</v>
      </c>
      <c r="H7983" s="134">
        <f>Systematic[[#This Row],[SampleVariableLabel]]+100*Systematic[[#This Row],[State]]</f>
        <v>21020602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21</v>
      </c>
      <c r="B7984" s="1">
        <f t="shared" si="376"/>
        <v>2</v>
      </c>
      <c r="C7984" s="1">
        <f>IF(Systematic[[#This Row],[VariableIndex]]&gt;1,C7983,IF(C7983+1=StepsPerSubsample,0,C7983+1))</f>
        <v>6</v>
      </c>
      <c r="D7984" s="1">
        <f t="shared" si="374"/>
        <v>3</v>
      </c>
      <c r="E7984" s="1" t="str">
        <f>INDEX(Protocol[Mark],MATCH(C7984,Protocol[Step],0))</f>
        <v>7Rot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21020003</v>
      </c>
      <c r="H7984" s="134">
        <f>Systematic[[#This Row],[SampleVariableLabel]]+100*Systematic[[#This Row],[State]]</f>
        <v>21020603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21</v>
      </c>
      <c r="B7985" s="1">
        <f t="shared" si="376"/>
        <v>2</v>
      </c>
      <c r="C7985" s="1">
        <f>IF(Systematic[[#This Row],[VariableIndex]]&gt;1,C7984,IF(C7984+1=StepsPerSubsample,0,C7984+1))</f>
        <v>6</v>
      </c>
      <c r="D7985" s="1">
        <f t="shared" si="374"/>
        <v>4</v>
      </c>
      <c r="E7985" s="1" t="str">
        <f>INDEX(Protocol[Mark],MATCH(C7985,Protocol[Step],0))</f>
        <v>7Rot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21020004</v>
      </c>
      <c r="H7985" s="134">
        <f>Systematic[[#This Row],[SampleVariableLabel]]+100*Systematic[[#This Row],[State]]</f>
        <v>21020604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21</v>
      </c>
      <c r="B7986" s="1">
        <f t="shared" si="376"/>
        <v>2</v>
      </c>
      <c r="C7986" s="1">
        <f>IF(Systematic[[#This Row],[VariableIndex]]&gt;1,C7985,IF(C7985+1=StepsPerSubsample,0,C7985+1))</f>
        <v>6</v>
      </c>
      <c r="D7986" s="1">
        <f t="shared" si="374"/>
        <v>5</v>
      </c>
      <c r="E7986" s="1" t="str">
        <f>INDEX(Protocol[Mark],MATCH(C7986,Protocol[Step],0))</f>
        <v>7Rot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21020005</v>
      </c>
      <c r="H7986" s="134">
        <f>Systematic[[#This Row],[SampleVariableLabel]]+100*Systematic[[#This Row],[State]]</f>
        <v>21020605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21</v>
      </c>
      <c r="B7987" s="1">
        <f t="shared" si="376"/>
        <v>2</v>
      </c>
      <c r="C7987" s="1">
        <f>IF(Systematic[[#This Row],[VariableIndex]]&gt;1,C7986,IF(C7986+1=StepsPerSubsample,0,C7986+1))</f>
        <v>6</v>
      </c>
      <c r="D7987" s="1">
        <f t="shared" si="374"/>
        <v>6</v>
      </c>
      <c r="E7987" s="1" t="str">
        <f>INDEX(Protocol[Mark],MATCH(C7987,Protocol[Step],0))</f>
        <v>7Rot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21020006</v>
      </c>
      <c r="H7987" s="134">
        <f>Systematic[[#This Row],[SampleVariableLabel]]+100*Systematic[[#This Row],[State]]</f>
        <v>21020606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21</v>
      </c>
      <c r="B7988" s="1">
        <f t="shared" si="376"/>
        <v>2</v>
      </c>
      <c r="C7988" s="1">
        <f>IF(Systematic[[#This Row],[VariableIndex]]&gt;1,C7987,IF(C7987+1=StepsPerSubsample,0,C7987+1))</f>
        <v>6</v>
      </c>
      <c r="D7988" s="1">
        <f t="shared" si="374"/>
        <v>7</v>
      </c>
      <c r="E7988" s="1" t="str">
        <f>INDEX(Protocol[Mark],MATCH(C7988,Protocol[Step],0))</f>
        <v>7Rot</v>
      </c>
      <c r="F7988" s="151" t="str">
        <f>INDEX(Variables[Variable],MATCH(Systematic[[#This Row],[VariableIndex]],Variables[Index],0))</f>
        <v>FCR (mt: ROX-corr.)</v>
      </c>
      <c r="G7988" s="134">
        <f>Systematic[[#This Row],[Sample]]*1000000+Systematic[[#This Row],[SubSample]]*10000+Systematic[[#This Row],[VariableIndex]]</f>
        <v>21020007</v>
      </c>
      <c r="H7988" s="134">
        <f>Systematic[[#This Row],[SampleVariableLabel]]+100*Systematic[[#This Row],[State]]</f>
        <v>21020607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21</v>
      </c>
      <c r="B7989" s="1">
        <f t="shared" si="376"/>
        <v>2</v>
      </c>
      <c r="C7989" s="1">
        <f>IF(Systematic[[#This Row],[VariableIndex]]&gt;1,C7988,IF(C7988+1=StepsPerSubsample,0,C7988+1))</f>
        <v>7</v>
      </c>
      <c r="D7989" s="1">
        <f t="shared" si="374"/>
        <v>1</v>
      </c>
      <c r="E7989" s="1" t="str">
        <f>INDEX(Protocol[Mark],MATCH(C7989,Protocol[Step],0))</f>
        <v>8S</v>
      </c>
      <c r="F7989" s="151" t="str">
        <f>INDEX(Variables[Variable],MATCH(Systematic[[#This Row],[VariableIndex]],Variables[Index],0))</f>
        <v>O2 concentration</v>
      </c>
      <c r="G7989" s="134">
        <f>Systematic[[#This Row],[Sample]]*1000000+Systematic[[#This Row],[SubSample]]*10000+Systematic[[#This Row],[VariableIndex]]</f>
        <v>21020001</v>
      </c>
      <c r="H7989" s="134">
        <f>Systematic[[#This Row],[SampleVariableLabel]]+100*Systematic[[#This Row],[State]]</f>
        <v>21020701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21</v>
      </c>
      <c r="B7990" s="1">
        <f t="shared" si="376"/>
        <v>2</v>
      </c>
      <c r="C7990" s="1">
        <f>IF(Systematic[[#This Row],[VariableIndex]]&gt;1,C7989,IF(C7989+1=StepsPerSubsample,0,C7989+1))</f>
        <v>7</v>
      </c>
      <c r="D7990" s="1">
        <f t="shared" si="374"/>
        <v>2</v>
      </c>
      <c r="E7990" s="1" t="str">
        <f>INDEX(Protocol[Mark],MATCH(C7990,Protocol[Step],0))</f>
        <v>8S</v>
      </c>
      <c r="F7990" s="151" t="str">
        <f>INDEX(Variables[Variable],MATCH(Systematic[[#This Row],[VariableIndex]],Variables[Index],0))</f>
        <v>O2 flux per volume</v>
      </c>
      <c r="G7990" s="134">
        <f>Systematic[[#This Row],[Sample]]*1000000+Systematic[[#This Row],[SubSample]]*10000+Systematic[[#This Row],[VariableIndex]]</f>
        <v>21020002</v>
      </c>
      <c r="H7990" s="134">
        <f>Systematic[[#This Row],[SampleVariableLabel]]+100*Systematic[[#This Row],[State]]</f>
        <v>21020702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21</v>
      </c>
      <c r="B7991" s="1">
        <f t="shared" si="376"/>
        <v>2</v>
      </c>
      <c r="C7991" s="1">
        <f>IF(Systematic[[#This Row],[VariableIndex]]&gt;1,C7990,IF(C7990+1=StepsPerSubsample,0,C7990+1))</f>
        <v>7</v>
      </c>
      <c r="D7991" s="1">
        <f t="shared" si="374"/>
        <v>3</v>
      </c>
      <c r="E7991" s="1" t="str">
        <f>INDEX(Protocol[Mark],MATCH(C7991,Protocol[Step],0))</f>
        <v>8S</v>
      </c>
      <c r="F7991" s="151" t="str">
        <f>INDEX(Variables[Variable],MATCH(Systematic[[#This Row],[VariableIndex]],Variables[Index],0))</f>
        <v>Specific flux</v>
      </c>
      <c r="G7991" s="134">
        <f>Systematic[[#This Row],[Sample]]*1000000+Systematic[[#This Row],[SubSample]]*10000+Systematic[[#This Row],[VariableIndex]]</f>
        <v>21020003</v>
      </c>
      <c r="H7991" s="134">
        <f>Systematic[[#This Row],[SampleVariableLabel]]+100*Systematic[[#This Row],[State]]</f>
        <v>21020703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21</v>
      </c>
      <c r="B7992" s="1">
        <f t="shared" si="376"/>
        <v>2</v>
      </c>
      <c r="C7992" s="1">
        <f>IF(Systematic[[#This Row],[VariableIndex]]&gt;1,C7991,IF(C7991+1=StepsPerSubsample,0,C7991+1))</f>
        <v>7</v>
      </c>
      <c r="D7992" s="1">
        <f t="shared" si="374"/>
        <v>4</v>
      </c>
      <c r="E7992" s="1" t="str">
        <f>INDEX(Protocol[Mark],MATCH(C7992,Protocol[Step],0))</f>
        <v>8S</v>
      </c>
      <c r="F7992" s="151" t="str">
        <f>INDEX(Variables[Variable],MATCH(Systematic[[#This Row],[VariableIndex]],Variables[Index],0))</f>
        <v>Flux control ratio</v>
      </c>
      <c r="G7992" s="134">
        <f>Systematic[[#This Row],[Sample]]*1000000+Systematic[[#This Row],[SubSample]]*10000+Systematic[[#This Row],[VariableIndex]]</f>
        <v>21020004</v>
      </c>
      <c r="H7992" s="134">
        <f>Systematic[[#This Row],[SampleVariableLabel]]+100*Systematic[[#This Row],[State]]</f>
        <v>21020704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21</v>
      </c>
      <c r="B7993" s="1">
        <f t="shared" si="376"/>
        <v>2</v>
      </c>
      <c r="C7993" s="1">
        <f>IF(Systematic[[#This Row],[VariableIndex]]&gt;1,C7992,IF(C7992+1=StepsPerSubsample,0,C7992+1))</f>
        <v>7</v>
      </c>
      <c r="D7993" s="1">
        <f t="shared" si="374"/>
        <v>5</v>
      </c>
      <c r="E7993" s="1" t="str">
        <f>INDEX(Protocol[Mark],MATCH(C7993,Protocol[Step],0))</f>
        <v>8S</v>
      </c>
      <c r="F7993" s="151" t="str">
        <f>INDEX(Variables[Variable],MATCH(Systematic[[#This Row],[VariableIndex]],Variables[Index],0))</f>
        <v>Specific flux (mt)</v>
      </c>
      <c r="G7993" s="134">
        <f>Systematic[[#This Row],[Sample]]*1000000+Systematic[[#This Row],[SubSample]]*10000+Systematic[[#This Row],[VariableIndex]]</f>
        <v>21020005</v>
      </c>
      <c r="H7993" s="134">
        <f>Systematic[[#This Row],[SampleVariableLabel]]+100*Systematic[[#This Row],[State]]</f>
        <v>21020705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21</v>
      </c>
      <c r="B7994" s="1">
        <f t="shared" si="376"/>
        <v>2</v>
      </c>
      <c r="C7994" s="1">
        <f>IF(Systematic[[#This Row],[VariableIndex]]&gt;1,C7993,IF(C7993+1=StepsPerSubsample,0,C7993+1))</f>
        <v>7</v>
      </c>
      <c r="D7994" s="1">
        <f t="shared" si="374"/>
        <v>6</v>
      </c>
      <c r="E7994" s="1" t="str">
        <f>INDEX(Protocol[Mark],MATCH(C7994,Protocol[Step],0))</f>
        <v>8S</v>
      </c>
      <c r="F7994" s="151" t="str">
        <f>INDEX(Variables[Variable],MATCH(Systematic[[#This Row],[VariableIndex]],Variables[Index],0))</f>
        <v>FCR (mt: ROX-corr.)</v>
      </c>
      <c r="G7994" s="134">
        <f>Systematic[[#This Row],[Sample]]*1000000+Systematic[[#This Row],[SubSample]]*10000+Systematic[[#This Row],[VariableIndex]]</f>
        <v>21020006</v>
      </c>
      <c r="H7994" s="134">
        <f>Systematic[[#This Row],[SampleVariableLabel]]+100*Systematic[[#This Row],[State]]</f>
        <v>21020706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21</v>
      </c>
      <c r="B7995" s="1">
        <f t="shared" si="376"/>
        <v>2</v>
      </c>
      <c r="C7995" s="1">
        <f>IF(Systematic[[#This Row],[VariableIndex]]&gt;1,C7994,IF(C7994+1=StepsPerSubsample,0,C7994+1))</f>
        <v>7</v>
      </c>
      <c r="D7995" s="1">
        <f t="shared" si="374"/>
        <v>7</v>
      </c>
      <c r="E7995" s="1" t="str">
        <f>INDEX(Protocol[Mark],MATCH(C7995,Protocol[Step],0))</f>
        <v>8S</v>
      </c>
      <c r="F7995" s="151" t="str">
        <f>INDEX(Variables[Variable],MATCH(Systematic[[#This Row],[VariableIndex]],Variables[Index],0))</f>
        <v>FCR (mt: ROX-corr.)</v>
      </c>
      <c r="G7995" s="134">
        <f>Systematic[[#This Row],[Sample]]*1000000+Systematic[[#This Row],[SubSample]]*10000+Systematic[[#This Row],[VariableIndex]]</f>
        <v>21020007</v>
      </c>
      <c r="H7995" s="134">
        <f>Systematic[[#This Row],[SampleVariableLabel]]+100*Systematic[[#This Row],[State]]</f>
        <v>21020707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21</v>
      </c>
      <c r="B7996" s="1">
        <f t="shared" si="376"/>
        <v>2</v>
      </c>
      <c r="C7996" s="1">
        <f>IF(Systematic[[#This Row],[VariableIndex]]&gt;1,C7995,IF(C7995+1=StepsPerSubsample,0,C7995+1))</f>
        <v>8</v>
      </c>
      <c r="D7996" s="1">
        <f t="shared" si="374"/>
        <v>1</v>
      </c>
      <c r="E7996" s="1" t="str">
        <f>INDEX(Protocol[Mark],MATCH(C7996,Protocol[Step],0))</f>
        <v>9Dig</v>
      </c>
      <c r="F7996" s="151" t="str">
        <f>INDEX(Variables[Variable],MATCH(Systematic[[#This Row],[VariableIndex]],Variables[Index],0))</f>
        <v>O2 concentration</v>
      </c>
      <c r="G7996" s="134">
        <f>Systematic[[#This Row],[Sample]]*1000000+Systematic[[#This Row],[SubSample]]*10000+Systematic[[#This Row],[VariableIndex]]</f>
        <v>21020001</v>
      </c>
      <c r="H7996" s="134">
        <f>Systematic[[#This Row],[SampleVariableLabel]]+100*Systematic[[#This Row],[State]]</f>
        <v>21020801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21</v>
      </c>
      <c r="B7997" s="1">
        <f t="shared" si="376"/>
        <v>2</v>
      </c>
      <c r="C7997" s="1">
        <f>IF(Systematic[[#This Row],[VariableIndex]]&gt;1,C7996,IF(C7996+1=StepsPerSubsample,0,C7996+1))</f>
        <v>8</v>
      </c>
      <c r="D7997" s="1">
        <f t="shared" si="374"/>
        <v>2</v>
      </c>
      <c r="E7997" s="1" t="str">
        <f>INDEX(Protocol[Mark],MATCH(C7997,Protocol[Step],0))</f>
        <v>9Dig</v>
      </c>
      <c r="F7997" s="151" t="str">
        <f>INDEX(Variables[Variable],MATCH(Systematic[[#This Row],[VariableIndex]],Variables[Index],0))</f>
        <v>O2 flux per volume</v>
      </c>
      <c r="G7997" s="134">
        <f>Systematic[[#This Row],[Sample]]*1000000+Systematic[[#This Row],[SubSample]]*10000+Systematic[[#This Row],[VariableIndex]]</f>
        <v>21020002</v>
      </c>
      <c r="H7997" s="134">
        <f>Systematic[[#This Row],[SampleVariableLabel]]+100*Systematic[[#This Row],[State]]</f>
        <v>21020802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21</v>
      </c>
      <c r="B7998" s="1">
        <f t="shared" si="376"/>
        <v>2</v>
      </c>
      <c r="C7998" s="1">
        <f>IF(Systematic[[#This Row],[VariableIndex]]&gt;1,C7997,IF(C7997+1=StepsPerSubsample,0,C7997+1))</f>
        <v>8</v>
      </c>
      <c r="D7998" s="1">
        <f t="shared" si="374"/>
        <v>3</v>
      </c>
      <c r="E7998" s="1" t="str">
        <f>INDEX(Protocol[Mark],MATCH(C7998,Protocol[Step],0))</f>
        <v>9Dig</v>
      </c>
      <c r="F7998" s="151" t="str">
        <f>INDEX(Variables[Variable],MATCH(Systematic[[#This Row],[VariableIndex]],Variables[Index],0))</f>
        <v>Specific flux</v>
      </c>
      <c r="G7998" s="134">
        <f>Systematic[[#This Row],[Sample]]*1000000+Systematic[[#This Row],[SubSample]]*10000+Systematic[[#This Row],[VariableIndex]]</f>
        <v>21020003</v>
      </c>
      <c r="H7998" s="134">
        <f>Systematic[[#This Row],[SampleVariableLabel]]+100*Systematic[[#This Row],[State]]</f>
        <v>21020803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21</v>
      </c>
      <c r="B7999" s="1">
        <f t="shared" si="376"/>
        <v>2</v>
      </c>
      <c r="C7999" s="1">
        <f>IF(Systematic[[#This Row],[VariableIndex]]&gt;1,C7998,IF(C7998+1=StepsPerSubsample,0,C7998+1))</f>
        <v>8</v>
      </c>
      <c r="D7999" s="1">
        <f t="shared" si="374"/>
        <v>4</v>
      </c>
      <c r="E7999" s="1" t="str">
        <f>INDEX(Protocol[Mark],MATCH(C7999,Protocol[Step],0))</f>
        <v>9Dig</v>
      </c>
      <c r="F7999" s="151" t="str">
        <f>INDEX(Variables[Variable],MATCH(Systematic[[#This Row],[VariableIndex]],Variables[Index],0))</f>
        <v>Flux control ratio</v>
      </c>
      <c r="G7999" s="134">
        <f>Systematic[[#This Row],[Sample]]*1000000+Systematic[[#This Row],[SubSample]]*10000+Systematic[[#This Row],[VariableIndex]]</f>
        <v>21020004</v>
      </c>
      <c r="H7999" s="134">
        <f>Systematic[[#This Row],[SampleVariableLabel]]+100*Systematic[[#This Row],[State]]</f>
        <v>21020804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21</v>
      </c>
      <c r="B8000" s="1">
        <f t="shared" si="376"/>
        <v>2</v>
      </c>
      <c r="C8000" s="1">
        <f>IF(Systematic[[#This Row],[VariableIndex]]&gt;1,C7999,IF(C7999+1=StepsPerSubsample,0,C7999+1))</f>
        <v>8</v>
      </c>
      <c r="D8000" s="1">
        <f t="shared" si="374"/>
        <v>5</v>
      </c>
      <c r="E8000" s="1" t="str">
        <f>INDEX(Protocol[Mark],MATCH(C8000,Protocol[Step],0))</f>
        <v>9Dig</v>
      </c>
      <c r="F8000" s="151" t="str">
        <f>INDEX(Variables[Variable],MATCH(Systematic[[#This Row],[VariableIndex]],Variables[Index],0))</f>
        <v>Specific flux (mt)</v>
      </c>
      <c r="G8000" s="134">
        <f>Systematic[[#This Row],[Sample]]*1000000+Systematic[[#This Row],[SubSample]]*10000+Systematic[[#This Row],[VariableIndex]]</f>
        <v>21020005</v>
      </c>
      <c r="H8000" s="134">
        <f>Systematic[[#This Row],[SampleVariableLabel]]+100*Systematic[[#This Row],[State]]</f>
        <v>21020805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21</v>
      </c>
      <c r="B8001" s="1">
        <f t="shared" si="376"/>
        <v>2</v>
      </c>
      <c r="C8001" s="1">
        <f>IF(Systematic[[#This Row],[VariableIndex]]&gt;1,C8000,IF(C8000+1=StepsPerSubsample,0,C8000+1))</f>
        <v>8</v>
      </c>
      <c r="D8001" s="1">
        <f t="shared" si="374"/>
        <v>6</v>
      </c>
      <c r="E8001" s="1" t="str">
        <f>INDEX(Protocol[Mark],MATCH(C8001,Protocol[Step],0))</f>
        <v>9Dig</v>
      </c>
      <c r="F8001" s="151" t="str">
        <f>INDEX(Variables[Variable],MATCH(Systematic[[#This Row],[VariableIndex]],Variables[Index],0))</f>
        <v>FCR (mt: ROX-corr.)</v>
      </c>
      <c r="G8001" s="134">
        <f>Systematic[[#This Row],[Sample]]*1000000+Systematic[[#This Row],[SubSample]]*10000+Systematic[[#This Row],[VariableIndex]]</f>
        <v>21020006</v>
      </c>
      <c r="H8001" s="134">
        <f>Systematic[[#This Row],[SampleVariableLabel]]+100*Systematic[[#This Row],[State]]</f>
        <v>21020806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21</v>
      </c>
      <c r="B8002" s="1">
        <f t="shared" si="376"/>
        <v>2</v>
      </c>
      <c r="C8002" s="1">
        <f>IF(Systematic[[#This Row],[VariableIndex]]&gt;1,C8001,IF(C8001+1=StepsPerSubsample,0,C8001+1))</f>
        <v>8</v>
      </c>
      <c r="D8002" s="1">
        <f t="shared" si="374"/>
        <v>7</v>
      </c>
      <c r="E8002" s="1" t="str">
        <f>INDEX(Protocol[Mark],MATCH(C8002,Protocol[Step],0))</f>
        <v>9Dig</v>
      </c>
      <c r="F8002" s="151" t="str">
        <f>INDEX(Variables[Variable],MATCH(Systematic[[#This Row],[VariableIndex]],Variables[Index],0))</f>
        <v>FCR (mt: ROX-corr.)</v>
      </c>
      <c r="G8002" s="134">
        <f>Systematic[[#This Row],[Sample]]*1000000+Systematic[[#This Row],[SubSample]]*10000+Systematic[[#This Row],[VariableIndex]]</f>
        <v>21020007</v>
      </c>
      <c r="H8002" s="134">
        <f>Systematic[[#This Row],[SampleVariableLabel]]+100*Systematic[[#This Row],[State]]</f>
        <v>21020807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21</v>
      </c>
      <c r="B8003" s="1">
        <f t="shared" si="376"/>
        <v>2</v>
      </c>
      <c r="C8003" s="1">
        <f>IF(Systematic[[#This Row],[VariableIndex]]&gt;1,C8002,IF(C8002+1=StepsPerSubsample,0,C8002+1))</f>
        <v>9</v>
      </c>
      <c r="D8003" s="1">
        <f t="shared" ref="D8003:D8066" si="377">IF(D8002=nVariables,1,D8002+1)</f>
        <v>1</v>
      </c>
      <c r="E8003" s="1" t="str">
        <f>INDEX(Protocol[Mark],MATCH(C8003,Protocol[Step],0))</f>
        <v>9U</v>
      </c>
      <c r="F8003" s="151" t="str">
        <f>INDEX(Variables[Variable],MATCH(Systematic[[#This Row],[VariableIndex]],Variables[Index],0))</f>
        <v>O2 concentration</v>
      </c>
      <c r="G8003" s="134">
        <f>Systematic[[#This Row],[Sample]]*1000000+Systematic[[#This Row],[SubSample]]*10000+Systematic[[#This Row],[VariableIndex]]</f>
        <v>21020001</v>
      </c>
      <c r="H8003" s="134">
        <f>Systematic[[#This Row],[SampleVariableLabel]]+100*Systematic[[#This Row],[State]]</f>
        <v>21020901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21</v>
      </c>
      <c r="B8004" s="1">
        <f t="shared" si="376"/>
        <v>2</v>
      </c>
      <c r="C8004" s="1">
        <f>IF(Systematic[[#This Row],[VariableIndex]]&gt;1,C8003,IF(C8003+1=StepsPerSubsample,0,C8003+1))</f>
        <v>9</v>
      </c>
      <c r="D8004" s="1">
        <f t="shared" si="377"/>
        <v>2</v>
      </c>
      <c r="E8004" s="1" t="str">
        <f>INDEX(Protocol[Mark],MATCH(C8004,Protocol[Step],0))</f>
        <v>9U</v>
      </c>
      <c r="F8004" s="151" t="str">
        <f>INDEX(Variables[Variable],MATCH(Systematic[[#This Row],[VariableIndex]],Variables[Index],0))</f>
        <v>O2 flux per volume</v>
      </c>
      <c r="G8004" s="134">
        <f>Systematic[[#This Row],[Sample]]*1000000+Systematic[[#This Row],[SubSample]]*10000+Systematic[[#This Row],[VariableIndex]]</f>
        <v>21020002</v>
      </c>
      <c r="H8004" s="134">
        <f>Systematic[[#This Row],[SampleVariableLabel]]+100*Systematic[[#This Row],[State]]</f>
        <v>21020902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21</v>
      </c>
      <c r="B8005" s="1">
        <f t="shared" si="376"/>
        <v>2</v>
      </c>
      <c r="C8005" s="1">
        <f>IF(Systematic[[#This Row],[VariableIndex]]&gt;1,C8004,IF(C8004+1=StepsPerSubsample,0,C8004+1))</f>
        <v>9</v>
      </c>
      <c r="D8005" s="1">
        <f t="shared" si="377"/>
        <v>3</v>
      </c>
      <c r="E8005" s="1" t="str">
        <f>INDEX(Protocol[Mark],MATCH(C8005,Protocol[Step],0))</f>
        <v>9U</v>
      </c>
      <c r="F8005" s="151" t="str">
        <f>INDEX(Variables[Variable],MATCH(Systematic[[#This Row],[VariableIndex]],Variables[Index],0))</f>
        <v>Specific flux</v>
      </c>
      <c r="G8005" s="134">
        <f>Systematic[[#This Row],[Sample]]*1000000+Systematic[[#This Row],[SubSample]]*10000+Systematic[[#This Row],[VariableIndex]]</f>
        <v>21020003</v>
      </c>
      <c r="H8005" s="134">
        <f>Systematic[[#This Row],[SampleVariableLabel]]+100*Systematic[[#This Row],[State]]</f>
        <v>21020903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21</v>
      </c>
      <c r="B8006" s="1">
        <f t="shared" si="376"/>
        <v>2</v>
      </c>
      <c r="C8006" s="1">
        <f>IF(Systematic[[#This Row],[VariableIndex]]&gt;1,C8005,IF(C8005+1=StepsPerSubsample,0,C8005+1))</f>
        <v>9</v>
      </c>
      <c r="D8006" s="1">
        <f t="shared" si="377"/>
        <v>4</v>
      </c>
      <c r="E8006" s="1" t="str">
        <f>INDEX(Protocol[Mark],MATCH(C8006,Protocol[Step],0))</f>
        <v>9U</v>
      </c>
      <c r="F8006" s="151" t="str">
        <f>INDEX(Variables[Variable],MATCH(Systematic[[#This Row],[VariableIndex]],Variables[Index],0))</f>
        <v>Flux control ratio</v>
      </c>
      <c r="G8006" s="134">
        <f>Systematic[[#This Row],[Sample]]*1000000+Systematic[[#This Row],[SubSample]]*10000+Systematic[[#This Row],[VariableIndex]]</f>
        <v>21020004</v>
      </c>
      <c r="H8006" s="134">
        <f>Systematic[[#This Row],[SampleVariableLabel]]+100*Systematic[[#This Row],[State]]</f>
        <v>21020904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21</v>
      </c>
      <c r="B8007" s="1">
        <f t="shared" si="376"/>
        <v>2</v>
      </c>
      <c r="C8007" s="1">
        <f>IF(Systematic[[#This Row],[VariableIndex]]&gt;1,C8006,IF(C8006+1=StepsPerSubsample,0,C8006+1))</f>
        <v>9</v>
      </c>
      <c r="D8007" s="1">
        <f t="shared" si="377"/>
        <v>5</v>
      </c>
      <c r="E8007" s="1" t="str">
        <f>INDEX(Protocol[Mark],MATCH(C8007,Protocol[Step],0))</f>
        <v>9U</v>
      </c>
      <c r="F8007" s="151" t="str">
        <f>INDEX(Variables[Variable],MATCH(Systematic[[#This Row],[VariableIndex]],Variables[Index],0))</f>
        <v>Specific flux (mt)</v>
      </c>
      <c r="G8007" s="134">
        <f>Systematic[[#This Row],[Sample]]*1000000+Systematic[[#This Row],[SubSample]]*10000+Systematic[[#This Row],[VariableIndex]]</f>
        <v>21020005</v>
      </c>
      <c r="H8007" s="134">
        <f>Systematic[[#This Row],[SampleVariableLabel]]+100*Systematic[[#This Row],[State]]</f>
        <v>21020905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21</v>
      </c>
      <c r="B8008" s="1">
        <f t="shared" si="376"/>
        <v>2</v>
      </c>
      <c r="C8008" s="1">
        <f>IF(Systematic[[#This Row],[VariableIndex]]&gt;1,C8007,IF(C8007+1=StepsPerSubsample,0,C8007+1))</f>
        <v>9</v>
      </c>
      <c r="D8008" s="1">
        <f t="shared" si="377"/>
        <v>6</v>
      </c>
      <c r="E8008" s="1" t="str">
        <f>INDEX(Protocol[Mark],MATCH(C8008,Protocol[Step],0))</f>
        <v>9U</v>
      </c>
      <c r="F8008" s="151" t="str">
        <f>INDEX(Variables[Variable],MATCH(Systematic[[#This Row],[VariableIndex]],Variables[Index],0))</f>
        <v>FCR (mt: ROX-corr.)</v>
      </c>
      <c r="G8008" s="134">
        <f>Systematic[[#This Row],[Sample]]*1000000+Systematic[[#This Row],[SubSample]]*10000+Systematic[[#This Row],[VariableIndex]]</f>
        <v>21020006</v>
      </c>
      <c r="H8008" s="134">
        <f>Systematic[[#This Row],[SampleVariableLabel]]+100*Systematic[[#This Row],[State]]</f>
        <v>21020906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21</v>
      </c>
      <c r="B8009" s="1">
        <f t="shared" si="376"/>
        <v>2</v>
      </c>
      <c r="C8009" s="1">
        <f>IF(Systematic[[#This Row],[VariableIndex]]&gt;1,C8008,IF(C8008+1=StepsPerSubsample,0,C8008+1))</f>
        <v>9</v>
      </c>
      <c r="D8009" s="1">
        <f t="shared" si="377"/>
        <v>7</v>
      </c>
      <c r="E8009" s="1" t="str">
        <f>INDEX(Protocol[Mark],MATCH(C8009,Protocol[Step],0))</f>
        <v>9U</v>
      </c>
      <c r="F8009" s="151" t="str">
        <f>INDEX(Variables[Variable],MATCH(Systematic[[#This Row],[VariableIndex]],Variables[Index],0))</f>
        <v>FCR (mt: ROX-corr.)</v>
      </c>
      <c r="G8009" s="134">
        <f>Systematic[[#This Row],[Sample]]*1000000+Systematic[[#This Row],[SubSample]]*10000+Systematic[[#This Row],[VariableIndex]]</f>
        <v>21020007</v>
      </c>
      <c r="H8009" s="134">
        <f>Systematic[[#This Row],[SampleVariableLabel]]+100*Systematic[[#This Row],[State]]</f>
        <v>21020907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21</v>
      </c>
      <c r="B8010" s="1">
        <f t="shared" si="376"/>
        <v>2</v>
      </c>
      <c r="C8010" s="1">
        <f>IF(Systematic[[#This Row],[VariableIndex]]&gt;1,C8009,IF(C8009+1=StepsPerSubsample,0,C8009+1))</f>
        <v>10</v>
      </c>
      <c r="D8010" s="1">
        <f t="shared" si="377"/>
        <v>1</v>
      </c>
      <c r="E8010" s="1" t="str">
        <f>INDEX(Protocol[Mark],MATCH(C8010,Protocol[Step],0))</f>
        <v>9c</v>
      </c>
      <c r="F8010" s="151" t="str">
        <f>INDEX(Variables[Variable],MATCH(Systematic[[#This Row],[VariableIndex]],Variables[Index],0))</f>
        <v>O2 concentration</v>
      </c>
      <c r="G8010" s="134">
        <f>Systematic[[#This Row],[Sample]]*1000000+Systematic[[#This Row],[SubSample]]*10000+Systematic[[#This Row],[VariableIndex]]</f>
        <v>21020001</v>
      </c>
      <c r="H8010" s="134">
        <f>Systematic[[#This Row],[SampleVariableLabel]]+100*Systematic[[#This Row],[State]]</f>
        <v>21021001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21</v>
      </c>
      <c r="B8011" s="1">
        <f t="shared" si="376"/>
        <v>2</v>
      </c>
      <c r="C8011" s="1">
        <f>IF(Systematic[[#This Row],[VariableIndex]]&gt;1,C8010,IF(C8010+1=StepsPerSubsample,0,C8010+1))</f>
        <v>10</v>
      </c>
      <c r="D8011" s="1">
        <f t="shared" si="377"/>
        <v>2</v>
      </c>
      <c r="E8011" s="1" t="str">
        <f>INDEX(Protocol[Mark],MATCH(C8011,Protocol[Step],0))</f>
        <v>9c</v>
      </c>
      <c r="F8011" s="151" t="str">
        <f>INDEX(Variables[Variable],MATCH(Systematic[[#This Row],[VariableIndex]],Variables[Index],0))</f>
        <v>O2 flux per volume</v>
      </c>
      <c r="G8011" s="134">
        <f>Systematic[[#This Row],[Sample]]*1000000+Systematic[[#This Row],[SubSample]]*10000+Systematic[[#This Row],[VariableIndex]]</f>
        <v>21020002</v>
      </c>
      <c r="H8011" s="134">
        <f>Systematic[[#This Row],[SampleVariableLabel]]+100*Systematic[[#This Row],[State]]</f>
        <v>21021002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21</v>
      </c>
      <c r="B8012" s="1">
        <f t="shared" si="376"/>
        <v>2</v>
      </c>
      <c r="C8012" s="1">
        <f>IF(Systematic[[#This Row],[VariableIndex]]&gt;1,C8011,IF(C8011+1=StepsPerSubsample,0,C8011+1))</f>
        <v>10</v>
      </c>
      <c r="D8012" s="1">
        <f t="shared" si="377"/>
        <v>3</v>
      </c>
      <c r="E8012" s="1" t="str">
        <f>INDEX(Protocol[Mark],MATCH(C8012,Protocol[Step],0))</f>
        <v>9c</v>
      </c>
      <c r="F8012" s="151" t="str">
        <f>INDEX(Variables[Variable],MATCH(Systematic[[#This Row],[VariableIndex]],Variables[Index],0))</f>
        <v>Specific flux</v>
      </c>
      <c r="G8012" s="134">
        <f>Systematic[[#This Row],[Sample]]*1000000+Systematic[[#This Row],[SubSample]]*10000+Systematic[[#This Row],[VariableIndex]]</f>
        <v>21020003</v>
      </c>
      <c r="H8012" s="134">
        <f>Systematic[[#This Row],[SampleVariableLabel]]+100*Systematic[[#This Row],[State]]</f>
        <v>21021003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21</v>
      </c>
      <c r="B8013" s="1">
        <f t="shared" si="376"/>
        <v>2</v>
      </c>
      <c r="C8013" s="1">
        <f>IF(Systematic[[#This Row],[VariableIndex]]&gt;1,C8012,IF(C8012+1=StepsPerSubsample,0,C8012+1))</f>
        <v>10</v>
      </c>
      <c r="D8013" s="1">
        <f t="shared" si="377"/>
        <v>4</v>
      </c>
      <c r="E8013" s="1" t="str">
        <f>INDEX(Protocol[Mark],MATCH(C8013,Protocol[Step],0))</f>
        <v>9c</v>
      </c>
      <c r="F8013" s="151" t="str">
        <f>INDEX(Variables[Variable],MATCH(Systematic[[#This Row],[VariableIndex]],Variables[Index],0))</f>
        <v>Flux control ratio</v>
      </c>
      <c r="G8013" s="134">
        <f>Systematic[[#This Row],[Sample]]*1000000+Systematic[[#This Row],[SubSample]]*10000+Systematic[[#This Row],[VariableIndex]]</f>
        <v>21020004</v>
      </c>
      <c r="H8013" s="134">
        <f>Systematic[[#This Row],[SampleVariableLabel]]+100*Systematic[[#This Row],[State]]</f>
        <v>21021004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21</v>
      </c>
      <c r="B8014" s="1">
        <f t="shared" si="376"/>
        <v>2</v>
      </c>
      <c r="C8014" s="1">
        <f>IF(Systematic[[#This Row],[VariableIndex]]&gt;1,C8013,IF(C8013+1=StepsPerSubsample,0,C8013+1))</f>
        <v>10</v>
      </c>
      <c r="D8014" s="1">
        <f t="shared" si="377"/>
        <v>5</v>
      </c>
      <c r="E8014" s="1" t="str">
        <f>INDEX(Protocol[Mark],MATCH(C8014,Protocol[Step],0))</f>
        <v>9c</v>
      </c>
      <c r="F8014" s="151" t="str">
        <f>INDEX(Variables[Variable],MATCH(Systematic[[#This Row],[VariableIndex]],Variables[Index],0))</f>
        <v>Specific flux (mt)</v>
      </c>
      <c r="G8014" s="134">
        <f>Systematic[[#This Row],[Sample]]*1000000+Systematic[[#This Row],[SubSample]]*10000+Systematic[[#This Row],[VariableIndex]]</f>
        <v>21020005</v>
      </c>
      <c r="H8014" s="134">
        <f>Systematic[[#This Row],[SampleVariableLabel]]+100*Systematic[[#This Row],[State]]</f>
        <v>21021005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21</v>
      </c>
      <c r="B8015" s="1">
        <f t="shared" si="376"/>
        <v>2</v>
      </c>
      <c r="C8015" s="1">
        <f>IF(Systematic[[#This Row],[VariableIndex]]&gt;1,C8014,IF(C8014+1=StepsPerSubsample,0,C8014+1))</f>
        <v>10</v>
      </c>
      <c r="D8015" s="1">
        <f t="shared" si="377"/>
        <v>6</v>
      </c>
      <c r="E8015" s="1" t="str">
        <f>INDEX(Protocol[Mark],MATCH(C8015,Protocol[Step],0))</f>
        <v>9c</v>
      </c>
      <c r="F8015" s="151" t="str">
        <f>INDEX(Variables[Variable],MATCH(Systematic[[#This Row],[VariableIndex]],Variables[Index],0))</f>
        <v>FCR (mt: ROX-corr.)</v>
      </c>
      <c r="G8015" s="134">
        <f>Systematic[[#This Row],[Sample]]*1000000+Systematic[[#This Row],[SubSample]]*10000+Systematic[[#This Row],[VariableIndex]]</f>
        <v>21020006</v>
      </c>
      <c r="H8015" s="134">
        <f>Systematic[[#This Row],[SampleVariableLabel]]+100*Systematic[[#This Row],[State]]</f>
        <v>21021006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21</v>
      </c>
      <c r="B8016" s="1">
        <f t="shared" si="376"/>
        <v>2</v>
      </c>
      <c r="C8016" s="1">
        <f>IF(Systematic[[#This Row],[VariableIndex]]&gt;1,C8015,IF(C8015+1=StepsPerSubsample,0,C8015+1))</f>
        <v>10</v>
      </c>
      <c r="D8016" s="1">
        <f t="shared" si="377"/>
        <v>7</v>
      </c>
      <c r="E8016" s="1" t="str">
        <f>INDEX(Protocol[Mark],MATCH(C8016,Protocol[Step],0))</f>
        <v>9c</v>
      </c>
      <c r="F8016" s="151" t="str">
        <f>INDEX(Variables[Variable],MATCH(Systematic[[#This Row],[VariableIndex]],Variables[Index],0))</f>
        <v>FCR (mt: ROX-corr.)</v>
      </c>
      <c r="G8016" s="134">
        <f>Systematic[[#This Row],[Sample]]*1000000+Systematic[[#This Row],[SubSample]]*10000+Systematic[[#This Row],[VariableIndex]]</f>
        <v>21020007</v>
      </c>
      <c r="H8016" s="134">
        <f>Systematic[[#This Row],[SampleVariableLabel]]+100*Systematic[[#This Row],[State]]</f>
        <v>21021007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21</v>
      </c>
      <c r="B8017" s="1">
        <f t="shared" si="376"/>
        <v>2</v>
      </c>
      <c r="C8017" s="1">
        <f>IF(Systematic[[#This Row],[VariableIndex]]&gt;1,C8016,IF(C8016+1=StepsPerSubsample,0,C8016+1))</f>
        <v>11</v>
      </c>
      <c r="D8017" s="1">
        <f t="shared" si="377"/>
        <v>1</v>
      </c>
      <c r="E8017" s="1" t="str">
        <f>INDEX(Protocol[Mark],MATCH(C8017,Protocol[Step],0))</f>
        <v>10Ama</v>
      </c>
      <c r="F8017" s="151" t="str">
        <f>INDEX(Variables[Variable],MATCH(Systematic[[#This Row],[VariableIndex]],Variables[Index],0))</f>
        <v>O2 concentration</v>
      </c>
      <c r="G8017" s="134">
        <f>Systematic[[#This Row],[Sample]]*1000000+Systematic[[#This Row],[SubSample]]*10000+Systematic[[#This Row],[VariableIndex]]</f>
        <v>21020001</v>
      </c>
      <c r="H8017" s="134">
        <f>Systematic[[#This Row],[SampleVariableLabel]]+100*Systematic[[#This Row],[State]]</f>
        <v>21021101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21</v>
      </c>
      <c r="B8018" s="1">
        <f t="shared" si="376"/>
        <v>2</v>
      </c>
      <c r="C8018" s="1">
        <f>IF(Systematic[[#This Row],[VariableIndex]]&gt;1,C8017,IF(C8017+1=StepsPerSubsample,0,C8017+1))</f>
        <v>11</v>
      </c>
      <c r="D8018" s="1">
        <f t="shared" si="377"/>
        <v>2</v>
      </c>
      <c r="E8018" s="1" t="str">
        <f>INDEX(Protocol[Mark],MATCH(C8018,Protocol[Step],0))</f>
        <v>10Ama</v>
      </c>
      <c r="F8018" s="151" t="str">
        <f>INDEX(Variables[Variable],MATCH(Systematic[[#This Row],[VariableIndex]],Variables[Index],0))</f>
        <v>O2 flux per volume</v>
      </c>
      <c r="G8018" s="134">
        <f>Systematic[[#This Row],[Sample]]*1000000+Systematic[[#This Row],[SubSample]]*10000+Systematic[[#This Row],[VariableIndex]]</f>
        <v>21020002</v>
      </c>
      <c r="H8018" s="134">
        <f>Systematic[[#This Row],[SampleVariableLabel]]+100*Systematic[[#This Row],[State]]</f>
        <v>21021102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21</v>
      </c>
      <c r="B8019" s="1">
        <f t="shared" si="376"/>
        <v>2</v>
      </c>
      <c r="C8019" s="1">
        <f>IF(Systematic[[#This Row],[VariableIndex]]&gt;1,C8018,IF(C8018+1=StepsPerSubsample,0,C8018+1))</f>
        <v>11</v>
      </c>
      <c r="D8019" s="1">
        <f t="shared" si="377"/>
        <v>3</v>
      </c>
      <c r="E8019" s="1" t="str">
        <f>INDEX(Protocol[Mark],MATCH(C8019,Protocol[Step],0))</f>
        <v>10Ama</v>
      </c>
      <c r="F8019" s="151" t="str">
        <f>INDEX(Variables[Variable],MATCH(Systematic[[#This Row],[VariableIndex]],Variables[Index],0))</f>
        <v>Specific flux</v>
      </c>
      <c r="G8019" s="134">
        <f>Systematic[[#This Row],[Sample]]*1000000+Systematic[[#This Row],[SubSample]]*10000+Systematic[[#This Row],[VariableIndex]]</f>
        <v>21020003</v>
      </c>
      <c r="H8019" s="134">
        <f>Systematic[[#This Row],[SampleVariableLabel]]+100*Systematic[[#This Row],[State]]</f>
        <v>21021103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21</v>
      </c>
      <c r="B8020" s="1">
        <f t="shared" si="376"/>
        <v>2</v>
      </c>
      <c r="C8020" s="1">
        <f>IF(Systematic[[#This Row],[VariableIndex]]&gt;1,C8019,IF(C8019+1=StepsPerSubsample,0,C8019+1))</f>
        <v>11</v>
      </c>
      <c r="D8020" s="1">
        <f t="shared" si="377"/>
        <v>4</v>
      </c>
      <c r="E8020" s="1" t="str">
        <f>INDEX(Protocol[Mark],MATCH(C8020,Protocol[Step],0))</f>
        <v>10Ama</v>
      </c>
      <c r="F8020" s="151" t="str">
        <f>INDEX(Variables[Variable],MATCH(Systematic[[#This Row],[VariableIndex]],Variables[Index],0))</f>
        <v>Flux control ratio</v>
      </c>
      <c r="G8020" s="134">
        <f>Systematic[[#This Row],[Sample]]*1000000+Systematic[[#This Row],[SubSample]]*10000+Systematic[[#This Row],[VariableIndex]]</f>
        <v>21020004</v>
      </c>
      <c r="H8020" s="134">
        <f>Systematic[[#This Row],[SampleVariableLabel]]+100*Systematic[[#This Row],[State]]</f>
        <v>21021104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21</v>
      </c>
      <c r="B8021" s="1">
        <f t="shared" si="376"/>
        <v>2</v>
      </c>
      <c r="C8021" s="1">
        <f>IF(Systematic[[#This Row],[VariableIndex]]&gt;1,C8020,IF(C8020+1=StepsPerSubsample,0,C8020+1))</f>
        <v>11</v>
      </c>
      <c r="D8021" s="1">
        <f t="shared" si="377"/>
        <v>5</v>
      </c>
      <c r="E8021" s="1" t="str">
        <f>INDEX(Protocol[Mark],MATCH(C8021,Protocol[Step],0))</f>
        <v>10Ama</v>
      </c>
      <c r="F8021" s="151" t="str">
        <f>INDEX(Variables[Variable],MATCH(Systematic[[#This Row],[VariableIndex]],Variables[Index],0))</f>
        <v>Specific flux (mt)</v>
      </c>
      <c r="G8021" s="134">
        <f>Systematic[[#This Row],[Sample]]*1000000+Systematic[[#This Row],[SubSample]]*10000+Systematic[[#This Row],[VariableIndex]]</f>
        <v>21020005</v>
      </c>
      <c r="H8021" s="134">
        <f>Systematic[[#This Row],[SampleVariableLabel]]+100*Systematic[[#This Row],[State]]</f>
        <v>21021105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21</v>
      </c>
      <c r="B8022" s="1">
        <f t="shared" si="376"/>
        <v>2</v>
      </c>
      <c r="C8022" s="1">
        <f>IF(Systematic[[#This Row],[VariableIndex]]&gt;1,C8021,IF(C8021+1=StepsPerSubsample,0,C8021+1))</f>
        <v>11</v>
      </c>
      <c r="D8022" s="1">
        <f t="shared" si="377"/>
        <v>6</v>
      </c>
      <c r="E8022" s="1" t="str">
        <f>INDEX(Protocol[Mark],MATCH(C8022,Protocol[Step],0))</f>
        <v>10Ama</v>
      </c>
      <c r="F8022" s="151" t="str">
        <f>INDEX(Variables[Variable],MATCH(Systematic[[#This Row],[VariableIndex]],Variables[Index],0))</f>
        <v>FCR (mt: ROX-corr.)</v>
      </c>
      <c r="G8022" s="134">
        <f>Systematic[[#This Row],[Sample]]*1000000+Systematic[[#This Row],[SubSample]]*10000+Systematic[[#This Row],[VariableIndex]]</f>
        <v>21020006</v>
      </c>
      <c r="H8022" s="134">
        <f>Systematic[[#This Row],[SampleVariableLabel]]+100*Systematic[[#This Row],[State]]</f>
        <v>21021106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21</v>
      </c>
      <c r="B8023" s="1">
        <f t="shared" si="376"/>
        <v>2</v>
      </c>
      <c r="C8023" s="1">
        <f>IF(Systematic[[#This Row],[VariableIndex]]&gt;1,C8022,IF(C8022+1=StepsPerSubsample,0,C8022+1))</f>
        <v>11</v>
      </c>
      <c r="D8023" s="1">
        <f t="shared" si="377"/>
        <v>7</v>
      </c>
      <c r="E8023" s="1" t="str">
        <f>INDEX(Protocol[Mark],MATCH(C8023,Protocol[Step],0))</f>
        <v>10Ama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21020007</v>
      </c>
      <c r="H8023" s="134">
        <f>Systematic[[#This Row],[SampleVariableLabel]]+100*Systematic[[#This Row],[State]]</f>
        <v>21021107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21</v>
      </c>
      <c r="B8024" s="1">
        <f t="shared" si="376"/>
        <v>2</v>
      </c>
      <c r="C8024" s="1">
        <f>IF(Systematic[[#This Row],[VariableIndex]]&gt;1,C8023,IF(C8023+1=StepsPerSubsample,0,C8023+1))</f>
        <v>12</v>
      </c>
      <c r="D8024" s="1">
        <f t="shared" si="377"/>
        <v>1</v>
      </c>
      <c r="E8024" s="1" t="str">
        <f>INDEX(Protocol[Mark],MATCH(C8024,Protocol[Step],0))</f>
        <v>11AsTm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21020001</v>
      </c>
      <c r="H8024" s="134">
        <f>Systematic[[#This Row],[SampleVariableLabel]]+100*Systematic[[#This Row],[State]]</f>
        <v>21021201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21</v>
      </c>
      <c r="B8025" s="1">
        <f t="shared" si="376"/>
        <v>2</v>
      </c>
      <c r="C8025" s="1">
        <f>IF(Systematic[[#This Row],[VariableIndex]]&gt;1,C8024,IF(C8024+1=StepsPerSubsample,0,C8024+1))</f>
        <v>12</v>
      </c>
      <c r="D8025" s="1">
        <f t="shared" si="377"/>
        <v>2</v>
      </c>
      <c r="E8025" s="1" t="str">
        <f>INDEX(Protocol[Mark],MATCH(C8025,Protocol[Step],0))</f>
        <v>11AsTm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21020002</v>
      </c>
      <c r="H8025" s="134">
        <f>Systematic[[#This Row],[SampleVariableLabel]]+100*Systematic[[#This Row],[State]]</f>
        <v>21021202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21</v>
      </c>
      <c r="B8026" s="1">
        <f t="shared" si="376"/>
        <v>2</v>
      </c>
      <c r="C8026" s="1">
        <f>IF(Systematic[[#This Row],[VariableIndex]]&gt;1,C8025,IF(C8025+1=StepsPerSubsample,0,C8025+1))</f>
        <v>12</v>
      </c>
      <c r="D8026" s="1">
        <f t="shared" si="377"/>
        <v>3</v>
      </c>
      <c r="E8026" s="1" t="str">
        <f>INDEX(Protocol[Mark],MATCH(C8026,Protocol[Step],0))</f>
        <v>11AsTm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21020003</v>
      </c>
      <c r="H8026" s="134">
        <f>Systematic[[#This Row],[SampleVariableLabel]]+100*Systematic[[#This Row],[State]]</f>
        <v>21021203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21</v>
      </c>
      <c r="B8027" s="1">
        <f t="shared" si="376"/>
        <v>2</v>
      </c>
      <c r="C8027" s="1">
        <f>IF(Systematic[[#This Row],[VariableIndex]]&gt;1,C8026,IF(C8026+1=StepsPerSubsample,0,C8026+1))</f>
        <v>12</v>
      </c>
      <c r="D8027" s="1">
        <f t="shared" si="377"/>
        <v>4</v>
      </c>
      <c r="E8027" s="1" t="str">
        <f>INDEX(Protocol[Mark],MATCH(C8027,Protocol[Step],0))</f>
        <v>11AsTm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21020004</v>
      </c>
      <c r="H8027" s="134">
        <f>Systematic[[#This Row],[SampleVariableLabel]]+100*Systematic[[#This Row],[State]]</f>
        <v>21021204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21</v>
      </c>
      <c r="B8028" s="1">
        <f t="shared" si="376"/>
        <v>2</v>
      </c>
      <c r="C8028" s="1">
        <f>IF(Systematic[[#This Row],[VariableIndex]]&gt;1,C8027,IF(C8027+1=StepsPerSubsample,0,C8027+1))</f>
        <v>12</v>
      </c>
      <c r="D8028" s="1">
        <f t="shared" si="377"/>
        <v>5</v>
      </c>
      <c r="E8028" s="1" t="str">
        <f>INDEX(Protocol[Mark],MATCH(C8028,Protocol[Step],0))</f>
        <v>11AsTm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21020005</v>
      </c>
      <c r="H8028" s="134">
        <f>Systematic[[#This Row],[SampleVariableLabel]]+100*Systematic[[#This Row],[State]]</f>
        <v>21021205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21</v>
      </c>
      <c r="B8029" s="1">
        <f t="shared" si="376"/>
        <v>2</v>
      </c>
      <c r="C8029" s="1">
        <f>IF(Systematic[[#This Row],[VariableIndex]]&gt;1,C8028,IF(C8028+1=StepsPerSubsample,0,C8028+1))</f>
        <v>12</v>
      </c>
      <c r="D8029" s="1">
        <f t="shared" si="377"/>
        <v>6</v>
      </c>
      <c r="E8029" s="1" t="str">
        <f>INDEX(Protocol[Mark],MATCH(C8029,Protocol[Step],0))</f>
        <v>11AsTm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21020006</v>
      </c>
      <c r="H8029" s="134">
        <f>Systematic[[#This Row],[SampleVariableLabel]]+100*Systematic[[#This Row],[State]]</f>
        <v>21021206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21</v>
      </c>
      <c r="B8030" s="1">
        <f t="shared" si="376"/>
        <v>2</v>
      </c>
      <c r="C8030" s="1">
        <f>IF(Systematic[[#This Row],[VariableIndex]]&gt;1,C8029,IF(C8029+1=StepsPerSubsample,0,C8029+1))</f>
        <v>12</v>
      </c>
      <c r="D8030" s="1">
        <f t="shared" si="377"/>
        <v>7</v>
      </c>
      <c r="E8030" s="1" t="str">
        <f>INDEX(Protocol[Mark],MATCH(C8030,Protocol[Step],0))</f>
        <v>11AsTm</v>
      </c>
      <c r="F8030" s="151" t="str">
        <f>INDEX(Variables[Variable],MATCH(Systematic[[#This Row],[VariableIndex]],Variables[Index],0))</f>
        <v>FCR (mt: ROX-corr.)</v>
      </c>
      <c r="G8030" s="134">
        <f>Systematic[[#This Row],[Sample]]*1000000+Systematic[[#This Row],[SubSample]]*10000+Systematic[[#This Row],[VariableIndex]]</f>
        <v>21020007</v>
      </c>
      <c r="H8030" s="134">
        <f>Systematic[[#This Row],[SampleVariableLabel]]+100*Systematic[[#This Row],[State]]</f>
        <v>21021207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21</v>
      </c>
      <c r="B8031" s="1">
        <f t="shared" si="376"/>
        <v>2</v>
      </c>
      <c r="C8031" s="1">
        <f>IF(Systematic[[#This Row],[VariableIndex]]&gt;1,C8030,IF(C8030+1=StepsPerSubsample,0,C8030+1))</f>
        <v>13</v>
      </c>
      <c r="D8031" s="1">
        <f t="shared" si="377"/>
        <v>1</v>
      </c>
      <c r="E8031" s="1" t="str">
        <f>INDEX(Protocol[Mark],MATCH(C8031,Protocol[Step],0))</f>
        <v>12Azd</v>
      </c>
      <c r="F8031" s="151" t="str">
        <f>INDEX(Variables[Variable],MATCH(Systematic[[#This Row],[VariableIndex]],Variables[Index],0))</f>
        <v>O2 concentration</v>
      </c>
      <c r="G8031" s="134">
        <f>Systematic[[#This Row],[Sample]]*1000000+Systematic[[#This Row],[SubSample]]*10000+Systematic[[#This Row],[VariableIndex]]</f>
        <v>21020001</v>
      </c>
      <c r="H8031" s="134">
        <f>Systematic[[#This Row],[SampleVariableLabel]]+100*Systematic[[#This Row],[State]]</f>
        <v>21021301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21</v>
      </c>
      <c r="B8032" s="1">
        <f t="shared" si="376"/>
        <v>2</v>
      </c>
      <c r="C8032" s="1">
        <f>IF(Systematic[[#This Row],[VariableIndex]]&gt;1,C8031,IF(C8031+1=StepsPerSubsample,0,C8031+1))</f>
        <v>13</v>
      </c>
      <c r="D8032" s="1">
        <f t="shared" si="377"/>
        <v>2</v>
      </c>
      <c r="E8032" s="1" t="str">
        <f>INDEX(Protocol[Mark],MATCH(C8032,Protocol[Step],0))</f>
        <v>12Azd</v>
      </c>
      <c r="F8032" s="151" t="str">
        <f>INDEX(Variables[Variable],MATCH(Systematic[[#This Row],[VariableIndex]],Variables[Index],0))</f>
        <v>O2 flux per volume</v>
      </c>
      <c r="G8032" s="134">
        <f>Systematic[[#This Row],[Sample]]*1000000+Systematic[[#This Row],[SubSample]]*10000+Systematic[[#This Row],[VariableIndex]]</f>
        <v>21020002</v>
      </c>
      <c r="H8032" s="134">
        <f>Systematic[[#This Row],[SampleVariableLabel]]+100*Systematic[[#This Row],[State]]</f>
        <v>21021302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21</v>
      </c>
      <c r="B8033" s="1">
        <f t="shared" si="376"/>
        <v>2</v>
      </c>
      <c r="C8033" s="1">
        <f>IF(Systematic[[#This Row],[VariableIndex]]&gt;1,C8032,IF(C8032+1=StepsPerSubsample,0,C8032+1))</f>
        <v>13</v>
      </c>
      <c r="D8033" s="1">
        <f t="shared" si="377"/>
        <v>3</v>
      </c>
      <c r="E8033" s="1" t="str">
        <f>INDEX(Protocol[Mark],MATCH(C8033,Protocol[Step],0))</f>
        <v>12Azd</v>
      </c>
      <c r="F8033" s="151" t="str">
        <f>INDEX(Variables[Variable],MATCH(Systematic[[#This Row],[VariableIndex]],Variables[Index],0))</f>
        <v>Specific flux</v>
      </c>
      <c r="G8033" s="134">
        <f>Systematic[[#This Row],[Sample]]*1000000+Systematic[[#This Row],[SubSample]]*10000+Systematic[[#This Row],[VariableIndex]]</f>
        <v>21020003</v>
      </c>
      <c r="H8033" s="134">
        <f>Systematic[[#This Row],[SampleVariableLabel]]+100*Systematic[[#This Row],[State]]</f>
        <v>21021303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21</v>
      </c>
      <c r="B8034" s="1">
        <f t="shared" si="376"/>
        <v>2</v>
      </c>
      <c r="C8034" s="1">
        <f>IF(Systematic[[#This Row],[VariableIndex]]&gt;1,C8033,IF(C8033+1=StepsPerSubsample,0,C8033+1))</f>
        <v>13</v>
      </c>
      <c r="D8034" s="1">
        <f t="shared" si="377"/>
        <v>4</v>
      </c>
      <c r="E8034" s="1" t="str">
        <f>INDEX(Protocol[Mark],MATCH(C8034,Protocol[Step],0))</f>
        <v>12Azd</v>
      </c>
      <c r="F8034" s="151" t="str">
        <f>INDEX(Variables[Variable],MATCH(Systematic[[#This Row],[VariableIndex]],Variables[Index],0))</f>
        <v>Flux control ratio</v>
      </c>
      <c r="G8034" s="134">
        <f>Systematic[[#This Row],[Sample]]*1000000+Systematic[[#This Row],[SubSample]]*10000+Systematic[[#This Row],[VariableIndex]]</f>
        <v>21020004</v>
      </c>
      <c r="H8034" s="134">
        <f>Systematic[[#This Row],[SampleVariableLabel]]+100*Systematic[[#This Row],[State]]</f>
        <v>21021304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21</v>
      </c>
      <c r="B8035" s="1">
        <f t="shared" si="376"/>
        <v>2</v>
      </c>
      <c r="C8035" s="1">
        <f>IF(Systematic[[#This Row],[VariableIndex]]&gt;1,C8034,IF(C8034+1=StepsPerSubsample,0,C8034+1))</f>
        <v>13</v>
      </c>
      <c r="D8035" s="1">
        <f t="shared" si="377"/>
        <v>5</v>
      </c>
      <c r="E8035" s="1" t="str">
        <f>INDEX(Protocol[Mark],MATCH(C8035,Protocol[Step],0))</f>
        <v>12Azd</v>
      </c>
      <c r="F8035" s="151" t="str">
        <f>INDEX(Variables[Variable],MATCH(Systematic[[#This Row],[VariableIndex]],Variables[Index],0))</f>
        <v>Specific flux (mt)</v>
      </c>
      <c r="G8035" s="134">
        <f>Systematic[[#This Row],[Sample]]*1000000+Systematic[[#This Row],[SubSample]]*10000+Systematic[[#This Row],[VariableIndex]]</f>
        <v>21020005</v>
      </c>
      <c r="H8035" s="134">
        <f>Systematic[[#This Row],[SampleVariableLabel]]+100*Systematic[[#This Row],[State]]</f>
        <v>21021305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21</v>
      </c>
      <c r="B8036" s="1">
        <f t="shared" si="376"/>
        <v>2</v>
      </c>
      <c r="C8036" s="1">
        <f>IF(Systematic[[#This Row],[VariableIndex]]&gt;1,C8035,IF(C8035+1=StepsPerSubsample,0,C8035+1))</f>
        <v>13</v>
      </c>
      <c r="D8036" s="1">
        <f t="shared" si="377"/>
        <v>6</v>
      </c>
      <c r="E8036" s="1" t="str">
        <f>INDEX(Protocol[Mark],MATCH(C8036,Protocol[Step],0))</f>
        <v>12Azd</v>
      </c>
      <c r="F8036" s="151" t="str">
        <f>INDEX(Variables[Variable],MATCH(Systematic[[#This Row],[VariableIndex]],Variables[Index],0))</f>
        <v>FCR (mt: ROX-corr.)</v>
      </c>
      <c r="G8036" s="134">
        <f>Systematic[[#This Row],[Sample]]*1000000+Systematic[[#This Row],[SubSample]]*10000+Systematic[[#This Row],[VariableIndex]]</f>
        <v>21020006</v>
      </c>
      <c r="H8036" s="134">
        <f>Systematic[[#This Row],[SampleVariableLabel]]+100*Systematic[[#This Row],[State]]</f>
        <v>21021306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21</v>
      </c>
      <c r="B8037" s="1">
        <f t="shared" si="376"/>
        <v>2</v>
      </c>
      <c r="C8037" s="1">
        <f>IF(Systematic[[#This Row],[VariableIndex]]&gt;1,C8036,IF(C8036+1=StepsPerSubsample,0,C8036+1))</f>
        <v>13</v>
      </c>
      <c r="D8037" s="1">
        <f t="shared" si="377"/>
        <v>7</v>
      </c>
      <c r="E8037" s="1" t="str">
        <f>INDEX(Protocol[Mark],MATCH(C8037,Protocol[Step],0))</f>
        <v>12Azd</v>
      </c>
      <c r="F8037" s="151" t="str">
        <f>INDEX(Variables[Variable],MATCH(Systematic[[#This Row],[VariableIndex]],Variables[Index],0))</f>
        <v>FCR (mt: ROX-corr.)</v>
      </c>
      <c r="G8037" s="134">
        <f>Systematic[[#This Row],[Sample]]*1000000+Systematic[[#This Row],[SubSample]]*10000+Systematic[[#This Row],[VariableIndex]]</f>
        <v>21020007</v>
      </c>
      <c r="H8037" s="134">
        <f>Systematic[[#This Row],[SampleVariableLabel]]+100*Systematic[[#This Row],[State]]</f>
        <v>21021307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21</v>
      </c>
      <c r="B8038" s="1">
        <f t="shared" si="376"/>
        <v>3</v>
      </c>
      <c r="C8038" s="1">
        <f>IF(Systematic[[#This Row],[VariableIndex]]&gt;1,C8037,IF(C8037+1=StepsPerSubsample,0,C8037+1))</f>
        <v>0</v>
      </c>
      <c r="D8038" s="1">
        <f t="shared" si="377"/>
        <v>1</v>
      </c>
      <c r="E8038" s="1" t="str">
        <f>INDEX(Protocol[Mark],MATCH(C8038,Protocol[Step],0))</f>
        <v>1ce</v>
      </c>
      <c r="F8038" s="151" t="str">
        <f>INDEX(Variables[Variable],MATCH(Systematic[[#This Row],[VariableIndex]],Variables[Index],0))</f>
        <v>O2 concentration</v>
      </c>
      <c r="G8038" s="134">
        <f>Systematic[[#This Row],[Sample]]*1000000+Systematic[[#This Row],[SubSample]]*10000+Systematic[[#This Row],[VariableIndex]]</f>
        <v>21030001</v>
      </c>
      <c r="H8038" s="134">
        <f>Systematic[[#This Row],[SampleVariableLabel]]+100*Systematic[[#This Row],[State]]</f>
        <v>21030001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21</v>
      </c>
      <c r="B8039" s="1">
        <f t="shared" si="376"/>
        <v>3</v>
      </c>
      <c r="C8039" s="1">
        <f>IF(Systematic[[#This Row],[VariableIndex]]&gt;1,C8038,IF(C8038+1=StepsPerSubsample,0,C8038+1))</f>
        <v>0</v>
      </c>
      <c r="D8039" s="1">
        <f t="shared" si="377"/>
        <v>2</v>
      </c>
      <c r="E8039" s="1" t="str">
        <f>INDEX(Protocol[Mark],MATCH(C8039,Protocol[Step],0))</f>
        <v>1ce</v>
      </c>
      <c r="F8039" s="151" t="str">
        <f>INDEX(Variables[Variable],MATCH(Systematic[[#This Row],[VariableIndex]],Variables[Index],0))</f>
        <v>O2 flux per volume</v>
      </c>
      <c r="G8039" s="134">
        <f>Systematic[[#This Row],[Sample]]*1000000+Systematic[[#This Row],[SubSample]]*10000+Systematic[[#This Row],[VariableIndex]]</f>
        <v>21030002</v>
      </c>
      <c r="H8039" s="134">
        <f>Systematic[[#This Row],[SampleVariableLabel]]+100*Systematic[[#This Row],[State]]</f>
        <v>21030002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21</v>
      </c>
      <c r="B8040" s="1">
        <f t="shared" si="376"/>
        <v>3</v>
      </c>
      <c r="C8040" s="1">
        <f>IF(Systematic[[#This Row],[VariableIndex]]&gt;1,C8039,IF(C8039+1=StepsPerSubsample,0,C8039+1))</f>
        <v>0</v>
      </c>
      <c r="D8040" s="1">
        <f t="shared" si="377"/>
        <v>3</v>
      </c>
      <c r="E8040" s="1" t="str">
        <f>INDEX(Protocol[Mark],MATCH(C8040,Protocol[Step],0))</f>
        <v>1ce</v>
      </c>
      <c r="F8040" s="151" t="str">
        <f>INDEX(Variables[Variable],MATCH(Systematic[[#This Row],[VariableIndex]],Variables[Index],0))</f>
        <v>Specific flux</v>
      </c>
      <c r="G8040" s="134">
        <f>Systematic[[#This Row],[Sample]]*1000000+Systematic[[#This Row],[SubSample]]*10000+Systematic[[#This Row],[VariableIndex]]</f>
        <v>21030003</v>
      </c>
      <c r="H8040" s="134">
        <f>Systematic[[#This Row],[SampleVariableLabel]]+100*Systematic[[#This Row],[State]]</f>
        <v>21030003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21</v>
      </c>
      <c r="B8041" s="1">
        <f t="shared" ref="B8041:B8104" si="379">IF(OR(C8041&gt;0,D8041&gt;1),B8040,IF(B8040=SubsamplesPerSample,1,B8040+1))</f>
        <v>3</v>
      </c>
      <c r="C8041" s="1">
        <f>IF(Systematic[[#This Row],[VariableIndex]]&gt;1,C8040,IF(C8040+1=StepsPerSubsample,0,C8040+1))</f>
        <v>0</v>
      </c>
      <c r="D8041" s="1">
        <f t="shared" si="377"/>
        <v>4</v>
      </c>
      <c r="E8041" s="1" t="str">
        <f>INDEX(Protocol[Mark],MATCH(C8041,Protocol[Step],0))</f>
        <v>1ce</v>
      </c>
      <c r="F8041" s="151" t="str">
        <f>INDEX(Variables[Variable],MATCH(Systematic[[#This Row],[VariableIndex]],Variables[Index],0))</f>
        <v>Flux control ratio</v>
      </c>
      <c r="G8041" s="134">
        <f>Systematic[[#This Row],[Sample]]*1000000+Systematic[[#This Row],[SubSample]]*10000+Systematic[[#This Row],[VariableIndex]]</f>
        <v>21030004</v>
      </c>
      <c r="H8041" s="134">
        <f>Systematic[[#This Row],[SampleVariableLabel]]+100*Systematic[[#This Row],[State]]</f>
        <v>21030004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21</v>
      </c>
      <c r="B8042" s="1">
        <f t="shared" si="379"/>
        <v>3</v>
      </c>
      <c r="C8042" s="1">
        <f>IF(Systematic[[#This Row],[VariableIndex]]&gt;1,C8041,IF(C8041+1=StepsPerSubsample,0,C8041+1))</f>
        <v>0</v>
      </c>
      <c r="D8042" s="1">
        <f t="shared" si="377"/>
        <v>5</v>
      </c>
      <c r="E8042" s="1" t="str">
        <f>INDEX(Protocol[Mark],MATCH(C8042,Protocol[Step],0))</f>
        <v>1ce</v>
      </c>
      <c r="F8042" s="151" t="str">
        <f>INDEX(Variables[Variable],MATCH(Systematic[[#This Row],[VariableIndex]],Variables[Index],0))</f>
        <v>Specific flux (mt)</v>
      </c>
      <c r="G8042" s="134">
        <f>Systematic[[#This Row],[Sample]]*1000000+Systematic[[#This Row],[SubSample]]*10000+Systematic[[#This Row],[VariableIndex]]</f>
        <v>21030005</v>
      </c>
      <c r="H8042" s="134">
        <f>Systematic[[#This Row],[SampleVariableLabel]]+100*Systematic[[#This Row],[State]]</f>
        <v>21030005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21</v>
      </c>
      <c r="B8043" s="1">
        <f t="shared" si="379"/>
        <v>3</v>
      </c>
      <c r="C8043" s="1">
        <f>IF(Systematic[[#This Row],[VariableIndex]]&gt;1,C8042,IF(C8042+1=StepsPerSubsample,0,C8042+1))</f>
        <v>0</v>
      </c>
      <c r="D8043" s="1">
        <f t="shared" si="377"/>
        <v>6</v>
      </c>
      <c r="E8043" s="1" t="str">
        <f>INDEX(Protocol[Mark],MATCH(C8043,Protocol[Step],0))</f>
        <v>1ce</v>
      </c>
      <c r="F8043" s="151" t="str">
        <f>INDEX(Variables[Variable],MATCH(Systematic[[#This Row],[VariableIndex]],Variables[Index],0))</f>
        <v>FCR (mt: ROX-corr.)</v>
      </c>
      <c r="G8043" s="134">
        <f>Systematic[[#This Row],[Sample]]*1000000+Systematic[[#This Row],[SubSample]]*10000+Systematic[[#This Row],[VariableIndex]]</f>
        <v>21030006</v>
      </c>
      <c r="H8043" s="134">
        <f>Systematic[[#This Row],[SampleVariableLabel]]+100*Systematic[[#This Row],[State]]</f>
        <v>21030006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21</v>
      </c>
      <c r="B8044" s="1">
        <f t="shared" si="379"/>
        <v>3</v>
      </c>
      <c r="C8044" s="1">
        <f>IF(Systematic[[#This Row],[VariableIndex]]&gt;1,C8043,IF(C8043+1=StepsPerSubsample,0,C8043+1))</f>
        <v>0</v>
      </c>
      <c r="D8044" s="1">
        <f t="shared" si="377"/>
        <v>7</v>
      </c>
      <c r="E8044" s="1" t="str">
        <f>INDEX(Protocol[Mark],MATCH(C8044,Protocol[Step],0))</f>
        <v>1ce</v>
      </c>
      <c r="F8044" s="151" t="str">
        <f>INDEX(Variables[Variable],MATCH(Systematic[[#This Row],[VariableIndex]],Variables[Index],0))</f>
        <v>FCR (mt: ROX-corr.)</v>
      </c>
      <c r="G8044" s="134">
        <f>Systematic[[#This Row],[Sample]]*1000000+Systematic[[#This Row],[SubSample]]*10000+Systematic[[#This Row],[VariableIndex]]</f>
        <v>21030007</v>
      </c>
      <c r="H8044" s="134">
        <f>Systematic[[#This Row],[SampleVariableLabel]]+100*Systematic[[#This Row],[State]]</f>
        <v>21030007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21</v>
      </c>
      <c r="B8045" s="1">
        <f t="shared" si="379"/>
        <v>3</v>
      </c>
      <c r="C8045" s="1">
        <f>IF(Systematic[[#This Row],[VariableIndex]]&gt;1,C8044,IF(C8044+1=StepsPerSubsample,0,C8044+1))</f>
        <v>1</v>
      </c>
      <c r="D8045" s="1">
        <f t="shared" si="377"/>
        <v>1</v>
      </c>
      <c r="E8045" s="1" t="str">
        <f>INDEX(Protocol[Mark],MATCH(C8045,Protocol[Step],0))</f>
        <v>2P10</v>
      </c>
      <c r="F8045" s="151" t="str">
        <f>INDEX(Variables[Variable],MATCH(Systematic[[#This Row],[VariableIndex]],Variables[Index],0))</f>
        <v>O2 concentration</v>
      </c>
      <c r="G8045" s="134">
        <f>Systematic[[#This Row],[Sample]]*1000000+Systematic[[#This Row],[SubSample]]*10000+Systematic[[#This Row],[VariableIndex]]</f>
        <v>21030001</v>
      </c>
      <c r="H8045" s="134">
        <f>Systematic[[#This Row],[SampleVariableLabel]]+100*Systematic[[#This Row],[State]]</f>
        <v>21030101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21</v>
      </c>
      <c r="B8046" s="1">
        <f t="shared" si="379"/>
        <v>3</v>
      </c>
      <c r="C8046" s="1">
        <f>IF(Systematic[[#This Row],[VariableIndex]]&gt;1,C8045,IF(C8045+1=StepsPerSubsample,0,C8045+1))</f>
        <v>1</v>
      </c>
      <c r="D8046" s="1">
        <f t="shared" si="377"/>
        <v>2</v>
      </c>
      <c r="E8046" s="1" t="str">
        <f>INDEX(Protocol[Mark],MATCH(C8046,Protocol[Step],0))</f>
        <v>2P10</v>
      </c>
      <c r="F8046" s="151" t="str">
        <f>INDEX(Variables[Variable],MATCH(Systematic[[#This Row],[VariableIndex]],Variables[Index],0))</f>
        <v>O2 flux per volume</v>
      </c>
      <c r="G8046" s="134">
        <f>Systematic[[#This Row],[Sample]]*1000000+Systematic[[#This Row],[SubSample]]*10000+Systematic[[#This Row],[VariableIndex]]</f>
        <v>21030002</v>
      </c>
      <c r="H8046" s="134">
        <f>Systematic[[#This Row],[SampleVariableLabel]]+100*Systematic[[#This Row],[State]]</f>
        <v>21030102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21</v>
      </c>
      <c r="B8047" s="1">
        <f t="shared" si="379"/>
        <v>3</v>
      </c>
      <c r="C8047" s="1">
        <f>IF(Systematic[[#This Row],[VariableIndex]]&gt;1,C8046,IF(C8046+1=StepsPerSubsample,0,C8046+1))</f>
        <v>1</v>
      </c>
      <c r="D8047" s="1">
        <f t="shared" si="377"/>
        <v>3</v>
      </c>
      <c r="E8047" s="1" t="str">
        <f>INDEX(Protocol[Mark],MATCH(C8047,Protocol[Step],0))</f>
        <v>2P10</v>
      </c>
      <c r="F8047" s="151" t="str">
        <f>INDEX(Variables[Variable],MATCH(Systematic[[#This Row],[VariableIndex]],Variables[Index],0))</f>
        <v>Specific flux</v>
      </c>
      <c r="G8047" s="134">
        <f>Systematic[[#This Row],[Sample]]*1000000+Systematic[[#This Row],[SubSample]]*10000+Systematic[[#This Row],[VariableIndex]]</f>
        <v>21030003</v>
      </c>
      <c r="H8047" s="134">
        <f>Systematic[[#This Row],[SampleVariableLabel]]+100*Systematic[[#This Row],[State]]</f>
        <v>21030103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21</v>
      </c>
      <c r="B8048" s="1">
        <f t="shared" si="379"/>
        <v>3</v>
      </c>
      <c r="C8048" s="1">
        <f>IF(Systematic[[#This Row],[VariableIndex]]&gt;1,C8047,IF(C8047+1=StepsPerSubsample,0,C8047+1))</f>
        <v>1</v>
      </c>
      <c r="D8048" s="1">
        <f t="shared" si="377"/>
        <v>4</v>
      </c>
      <c r="E8048" s="1" t="str">
        <f>INDEX(Protocol[Mark],MATCH(C8048,Protocol[Step],0))</f>
        <v>2P10</v>
      </c>
      <c r="F8048" s="151" t="str">
        <f>INDEX(Variables[Variable],MATCH(Systematic[[#This Row],[VariableIndex]],Variables[Index],0))</f>
        <v>Flux control ratio</v>
      </c>
      <c r="G8048" s="134">
        <f>Systematic[[#This Row],[Sample]]*1000000+Systematic[[#This Row],[SubSample]]*10000+Systematic[[#This Row],[VariableIndex]]</f>
        <v>21030004</v>
      </c>
      <c r="H8048" s="134">
        <f>Systematic[[#This Row],[SampleVariableLabel]]+100*Systematic[[#This Row],[State]]</f>
        <v>21030104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21</v>
      </c>
      <c r="B8049" s="1">
        <f t="shared" si="379"/>
        <v>3</v>
      </c>
      <c r="C8049" s="1">
        <f>IF(Systematic[[#This Row],[VariableIndex]]&gt;1,C8048,IF(C8048+1=StepsPerSubsample,0,C8048+1))</f>
        <v>1</v>
      </c>
      <c r="D8049" s="1">
        <f t="shared" si="377"/>
        <v>5</v>
      </c>
      <c r="E8049" s="1" t="str">
        <f>INDEX(Protocol[Mark],MATCH(C8049,Protocol[Step],0))</f>
        <v>2P10</v>
      </c>
      <c r="F8049" s="151" t="str">
        <f>INDEX(Variables[Variable],MATCH(Systematic[[#This Row],[VariableIndex]],Variables[Index],0))</f>
        <v>Specific flux (mt)</v>
      </c>
      <c r="G8049" s="134">
        <f>Systematic[[#This Row],[Sample]]*1000000+Systematic[[#This Row],[SubSample]]*10000+Systematic[[#This Row],[VariableIndex]]</f>
        <v>21030005</v>
      </c>
      <c r="H8049" s="134">
        <f>Systematic[[#This Row],[SampleVariableLabel]]+100*Systematic[[#This Row],[State]]</f>
        <v>21030105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21</v>
      </c>
      <c r="B8050" s="1">
        <f t="shared" si="379"/>
        <v>3</v>
      </c>
      <c r="C8050" s="1">
        <f>IF(Systematic[[#This Row],[VariableIndex]]&gt;1,C8049,IF(C8049+1=StepsPerSubsample,0,C8049+1))</f>
        <v>1</v>
      </c>
      <c r="D8050" s="1">
        <f t="shared" si="377"/>
        <v>6</v>
      </c>
      <c r="E8050" s="1" t="str">
        <f>INDEX(Protocol[Mark],MATCH(C8050,Protocol[Step],0))</f>
        <v>2P10</v>
      </c>
      <c r="F8050" s="151" t="str">
        <f>INDEX(Variables[Variable],MATCH(Systematic[[#This Row],[VariableIndex]],Variables[Index],0))</f>
        <v>FCR (mt: ROX-corr.)</v>
      </c>
      <c r="G8050" s="134">
        <f>Systematic[[#This Row],[Sample]]*1000000+Systematic[[#This Row],[SubSample]]*10000+Systematic[[#This Row],[VariableIndex]]</f>
        <v>21030006</v>
      </c>
      <c r="H8050" s="134">
        <f>Systematic[[#This Row],[SampleVariableLabel]]+100*Systematic[[#This Row],[State]]</f>
        <v>21030106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21</v>
      </c>
      <c r="B8051" s="1">
        <f t="shared" si="379"/>
        <v>3</v>
      </c>
      <c r="C8051" s="1">
        <f>IF(Systematic[[#This Row],[VariableIndex]]&gt;1,C8050,IF(C8050+1=StepsPerSubsample,0,C8050+1))</f>
        <v>1</v>
      </c>
      <c r="D8051" s="1">
        <f t="shared" si="377"/>
        <v>7</v>
      </c>
      <c r="E8051" s="1" t="str">
        <f>INDEX(Protocol[Mark],MATCH(C8051,Protocol[Step],0))</f>
        <v>2P10</v>
      </c>
      <c r="F8051" s="151" t="str">
        <f>INDEX(Variables[Variable],MATCH(Systematic[[#This Row],[VariableIndex]],Variables[Index],0))</f>
        <v>FCR (mt: ROX-corr.)</v>
      </c>
      <c r="G8051" s="134">
        <f>Systematic[[#This Row],[Sample]]*1000000+Systematic[[#This Row],[SubSample]]*10000+Systematic[[#This Row],[VariableIndex]]</f>
        <v>21030007</v>
      </c>
      <c r="H8051" s="134">
        <f>Systematic[[#This Row],[SampleVariableLabel]]+100*Systematic[[#This Row],[State]]</f>
        <v>21030107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21</v>
      </c>
      <c r="B8052" s="1">
        <f t="shared" si="379"/>
        <v>3</v>
      </c>
      <c r="C8052" s="1">
        <f>IF(Systematic[[#This Row],[VariableIndex]]&gt;1,C8051,IF(C8051+1=StepsPerSubsample,0,C8051+1))</f>
        <v>2</v>
      </c>
      <c r="D8052" s="1">
        <f t="shared" si="377"/>
        <v>1</v>
      </c>
      <c r="E8052" s="1" t="str">
        <f>INDEX(Protocol[Mark],MATCH(C8052,Protocol[Step],0))</f>
        <v>3Omy</v>
      </c>
      <c r="F8052" s="151" t="str">
        <f>INDEX(Variables[Variable],MATCH(Systematic[[#This Row],[VariableIndex]],Variables[Index],0))</f>
        <v>O2 concentration</v>
      </c>
      <c r="G8052" s="134">
        <f>Systematic[[#This Row],[Sample]]*1000000+Systematic[[#This Row],[SubSample]]*10000+Systematic[[#This Row],[VariableIndex]]</f>
        <v>21030001</v>
      </c>
      <c r="H8052" s="134">
        <f>Systematic[[#This Row],[SampleVariableLabel]]+100*Systematic[[#This Row],[State]]</f>
        <v>21030201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21</v>
      </c>
      <c r="B8053" s="1">
        <f t="shared" si="379"/>
        <v>3</v>
      </c>
      <c r="C8053" s="1">
        <f>IF(Systematic[[#This Row],[VariableIndex]]&gt;1,C8052,IF(C8052+1=StepsPerSubsample,0,C8052+1))</f>
        <v>2</v>
      </c>
      <c r="D8053" s="1">
        <f t="shared" si="377"/>
        <v>2</v>
      </c>
      <c r="E8053" s="1" t="str">
        <f>INDEX(Protocol[Mark],MATCH(C8053,Protocol[Step],0))</f>
        <v>3Omy</v>
      </c>
      <c r="F8053" s="151" t="str">
        <f>INDEX(Variables[Variable],MATCH(Systematic[[#This Row],[VariableIndex]],Variables[Index],0))</f>
        <v>O2 flux per volume</v>
      </c>
      <c r="G8053" s="134">
        <f>Systematic[[#This Row],[Sample]]*1000000+Systematic[[#This Row],[SubSample]]*10000+Systematic[[#This Row],[VariableIndex]]</f>
        <v>21030002</v>
      </c>
      <c r="H8053" s="134">
        <f>Systematic[[#This Row],[SampleVariableLabel]]+100*Systematic[[#This Row],[State]]</f>
        <v>21030202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21</v>
      </c>
      <c r="B8054" s="1">
        <f t="shared" si="379"/>
        <v>3</v>
      </c>
      <c r="C8054" s="1">
        <f>IF(Systematic[[#This Row],[VariableIndex]]&gt;1,C8053,IF(C8053+1=StepsPerSubsample,0,C8053+1))</f>
        <v>2</v>
      </c>
      <c r="D8054" s="1">
        <f t="shared" si="377"/>
        <v>3</v>
      </c>
      <c r="E8054" s="1" t="str">
        <f>INDEX(Protocol[Mark],MATCH(C8054,Protocol[Step],0))</f>
        <v>3Omy</v>
      </c>
      <c r="F8054" s="151" t="str">
        <f>INDEX(Variables[Variable],MATCH(Systematic[[#This Row],[VariableIndex]],Variables[Index],0))</f>
        <v>Specific flux</v>
      </c>
      <c r="G8054" s="134">
        <f>Systematic[[#This Row],[Sample]]*1000000+Systematic[[#This Row],[SubSample]]*10000+Systematic[[#This Row],[VariableIndex]]</f>
        <v>21030003</v>
      </c>
      <c r="H8054" s="134">
        <f>Systematic[[#This Row],[SampleVariableLabel]]+100*Systematic[[#This Row],[State]]</f>
        <v>21030203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21</v>
      </c>
      <c r="B8055" s="1">
        <f t="shared" si="379"/>
        <v>3</v>
      </c>
      <c r="C8055" s="1">
        <f>IF(Systematic[[#This Row],[VariableIndex]]&gt;1,C8054,IF(C8054+1=StepsPerSubsample,0,C8054+1))</f>
        <v>2</v>
      </c>
      <c r="D8055" s="1">
        <f t="shared" si="377"/>
        <v>4</v>
      </c>
      <c r="E8055" s="1" t="str">
        <f>INDEX(Protocol[Mark],MATCH(C8055,Protocol[Step],0))</f>
        <v>3Omy</v>
      </c>
      <c r="F8055" s="151" t="str">
        <f>INDEX(Variables[Variable],MATCH(Systematic[[#This Row],[VariableIndex]],Variables[Index],0))</f>
        <v>Flux control ratio</v>
      </c>
      <c r="G8055" s="134">
        <f>Systematic[[#This Row],[Sample]]*1000000+Systematic[[#This Row],[SubSample]]*10000+Systematic[[#This Row],[VariableIndex]]</f>
        <v>21030004</v>
      </c>
      <c r="H8055" s="134">
        <f>Systematic[[#This Row],[SampleVariableLabel]]+100*Systematic[[#This Row],[State]]</f>
        <v>21030204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21</v>
      </c>
      <c r="B8056" s="1">
        <f t="shared" si="379"/>
        <v>3</v>
      </c>
      <c r="C8056" s="1">
        <f>IF(Systematic[[#This Row],[VariableIndex]]&gt;1,C8055,IF(C8055+1=StepsPerSubsample,0,C8055+1))</f>
        <v>2</v>
      </c>
      <c r="D8056" s="1">
        <f t="shared" si="377"/>
        <v>5</v>
      </c>
      <c r="E8056" s="1" t="str">
        <f>INDEX(Protocol[Mark],MATCH(C8056,Protocol[Step],0))</f>
        <v>3Omy</v>
      </c>
      <c r="F8056" s="151" t="str">
        <f>INDEX(Variables[Variable],MATCH(Systematic[[#This Row],[VariableIndex]],Variables[Index],0))</f>
        <v>Specific flux (mt)</v>
      </c>
      <c r="G8056" s="134">
        <f>Systematic[[#This Row],[Sample]]*1000000+Systematic[[#This Row],[SubSample]]*10000+Systematic[[#This Row],[VariableIndex]]</f>
        <v>21030005</v>
      </c>
      <c r="H8056" s="134">
        <f>Systematic[[#This Row],[SampleVariableLabel]]+100*Systematic[[#This Row],[State]]</f>
        <v>21030205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21</v>
      </c>
      <c r="B8057" s="1">
        <f t="shared" si="379"/>
        <v>3</v>
      </c>
      <c r="C8057" s="1">
        <f>IF(Systematic[[#This Row],[VariableIndex]]&gt;1,C8056,IF(C8056+1=StepsPerSubsample,0,C8056+1))</f>
        <v>2</v>
      </c>
      <c r="D8057" s="1">
        <f t="shared" si="377"/>
        <v>6</v>
      </c>
      <c r="E8057" s="1" t="str">
        <f>INDEX(Protocol[Mark],MATCH(C8057,Protocol[Step],0))</f>
        <v>3Omy</v>
      </c>
      <c r="F8057" s="151" t="str">
        <f>INDEX(Variables[Variable],MATCH(Systematic[[#This Row],[VariableIndex]],Variables[Index],0))</f>
        <v>FCR (mt: ROX-corr.)</v>
      </c>
      <c r="G8057" s="134">
        <f>Systematic[[#This Row],[Sample]]*1000000+Systematic[[#This Row],[SubSample]]*10000+Systematic[[#This Row],[VariableIndex]]</f>
        <v>21030006</v>
      </c>
      <c r="H8057" s="134">
        <f>Systematic[[#This Row],[SampleVariableLabel]]+100*Systematic[[#This Row],[State]]</f>
        <v>21030206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21</v>
      </c>
      <c r="B8058" s="1">
        <f t="shared" si="379"/>
        <v>3</v>
      </c>
      <c r="C8058" s="1">
        <f>IF(Systematic[[#This Row],[VariableIndex]]&gt;1,C8057,IF(C8057+1=StepsPerSubsample,0,C8057+1))</f>
        <v>2</v>
      </c>
      <c r="D8058" s="1">
        <f t="shared" si="377"/>
        <v>7</v>
      </c>
      <c r="E8058" s="1" t="str">
        <f>INDEX(Protocol[Mark],MATCH(C8058,Protocol[Step],0))</f>
        <v>3Omy</v>
      </c>
      <c r="F8058" s="151" t="str">
        <f>INDEX(Variables[Variable],MATCH(Systematic[[#This Row],[VariableIndex]],Variables[Index],0))</f>
        <v>FCR (mt: ROX-corr.)</v>
      </c>
      <c r="G8058" s="134">
        <f>Systematic[[#This Row],[Sample]]*1000000+Systematic[[#This Row],[SubSample]]*10000+Systematic[[#This Row],[VariableIndex]]</f>
        <v>21030007</v>
      </c>
      <c r="H8058" s="134">
        <f>Systematic[[#This Row],[SampleVariableLabel]]+100*Systematic[[#This Row],[State]]</f>
        <v>21030207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21</v>
      </c>
      <c r="B8059" s="1">
        <f t="shared" si="379"/>
        <v>3</v>
      </c>
      <c r="C8059" s="1">
        <f>IF(Systematic[[#This Row],[VariableIndex]]&gt;1,C8058,IF(C8058+1=StepsPerSubsample,0,C8058+1))</f>
        <v>3</v>
      </c>
      <c r="D8059" s="1">
        <f t="shared" si="377"/>
        <v>1</v>
      </c>
      <c r="E8059" s="1" t="str">
        <f>INDEX(Protocol[Mark],MATCH(C8059,Protocol[Step],0))</f>
        <v>4U</v>
      </c>
      <c r="F8059" s="151" t="str">
        <f>INDEX(Variables[Variable],MATCH(Systematic[[#This Row],[VariableIndex]],Variables[Index],0))</f>
        <v>O2 concentration</v>
      </c>
      <c r="G8059" s="134">
        <f>Systematic[[#This Row],[Sample]]*1000000+Systematic[[#This Row],[SubSample]]*10000+Systematic[[#This Row],[VariableIndex]]</f>
        <v>21030001</v>
      </c>
      <c r="H8059" s="134">
        <f>Systematic[[#This Row],[SampleVariableLabel]]+100*Systematic[[#This Row],[State]]</f>
        <v>21030301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21</v>
      </c>
      <c r="B8060" s="1">
        <f t="shared" si="379"/>
        <v>3</v>
      </c>
      <c r="C8060" s="1">
        <f>IF(Systematic[[#This Row],[VariableIndex]]&gt;1,C8059,IF(C8059+1=StepsPerSubsample,0,C8059+1))</f>
        <v>3</v>
      </c>
      <c r="D8060" s="1">
        <f t="shared" si="377"/>
        <v>2</v>
      </c>
      <c r="E8060" s="1" t="str">
        <f>INDEX(Protocol[Mark],MATCH(C8060,Protocol[Step],0))</f>
        <v>4U</v>
      </c>
      <c r="F8060" s="151" t="str">
        <f>INDEX(Variables[Variable],MATCH(Systematic[[#This Row],[VariableIndex]],Variables[Index],0))</f>
        <v>O2 flux per volume</v>
      </c>
      <c r="G8060" s="134">
        <f>Systematic[[#This Row],[Sample]]*1000000+Systematic[[#This Row],[SubSample]]*10000+Systematic[[#This Row],[VariableIndex]]</f>
        <v>21030002</v>
      </c>
      <c r="H8060" s="134">
        <f>Systematic[[#This Row],[SampleVariableLabel]]+100*Systematic[[#This Row],[State]]</f>
        <v>21030302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21</v>
      </c>
      <c r="B8061" s="1">
        <f t="shared" si="379"/>
        <v>3</v>
      </c>
      <c r="C8061" s="1">
        <f>IF(Systematic[[#This Row],[VariableIndex]]&gt;1,C8060,IF(C8060+1=StepsPerSubsample,0,C8060+1))</f>
        <v>3</v>
      </c>
      <c r="D8061" s="1">
        <f t="shared" si="377"/>
        <v>3</v>
      </c>
      <c r="E8061" s="1" t="str">
        <f>INDEX(Protocol[Mark],MATCH(C8061,Protocol[Step],0))</f>
        <v>4U</v>
      </c>
      <c r="F8061" s="151" t="str">
        <f>INDEX(Variables[Variable],MATCH(Systematic[[#This Row],[VariableIndex]],Variables[Index],0))</f>
        <v>Specific flux</v>
      </c>
      <c r="G8061" s="134">
        <f>Systematic[[#This Row],[Sample]]*1000000+Systematic[[#This Row],[SubSample]]*10000+Systematic[[#This Row],[VariableIndex]]</f>
        <v>21030003</v>
      </c>
      <c r="H8061" s="134">
        <f>Systematic[[#This Row],[SampleVariableLabel]]+100*Systematic[[#This Row],[State]]</f>
        <v>21030303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21</v>
      </c>
      <c r="B8062" s="1">
        <f t="shared" si="379"/>
        <v>3</v>
      </c>
      <c r="C8062" s="1">
        <f>IF(Systematic[[#This Row],[VariableIndex]]&gt;1,C8061,IF(C8061+1=StepsPerSubsample,0,C8061+1))</f>
        <v>3</v>
      </c>
      <c r="D8062" s="1">
        <f t="shared" si="377"/>
        <v>4</v>
      </c>
      <c r="E8062" s="1" t="str">
        <f>INDEX(Protocol[Mark],MATCH(C8062,Protocol[Step],0))</f>
        <v>4U</v>
      </c>
      <c r="F8062" s="151" t="str">
        <f>INDEX(Variables[Variable],MATCH(Systematic[[#This Row],[VariableIndex]],Variables[Index],0))</f>
        <v>Flux control ratio</v>
      </c>
      <c r="G8062" s="134">
        <f>Systematic[[#This Row],[Sample]]*1000000+Systematic[[#This Row],[SubSample]]*10000+Systematic[[#This Row],[VariableIndex]]</f>
        <v>21030004</v>
      </c>
      <c r="H8062" s="134">
        <f>Systematic[[#This Row],[SampleVariableLabel]]+100*Systematic[[#This Row],[State]]</f>
        <v>21030304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21</v>
      </c>
      <c r="B8063" s="1">
        <f t="shared" si="379"/>
        <v>3</v>
      </c>
      <c r="C8063" s="1">
        <f>IF(Systematic[[#This Row],[VariableIndex]]&gt;1,C8062,IF(C8062+1=StepsPerSubsample,0,C8062+1))</f>
        <v>3</v>
      </c>
      <c r="D8063" s="1">
        <f t="shared" si="377"/>
        <v>5</v>
      </c>
      <c r="E8063" s="1" t="str">
        <f>INDEX(Protocol[Mark],MATCH(C8063,Protocol[Step],0))</f>
        <v>4U</v>
      </c>
      <c r="F8063" s="151" t="str">
        <f>INDEX(Variables[Variable],MATCH(Systematic[[#This Row],[VariableIndex]],Variables[Index],0))</f>
        <v>Specific flux (mt)</v>
      </c>
      <c r="G8063" s="134">
        <f>Systematic[[#This Row],[Sample]]*1000000+Systematic[[#This Row],[SubSample]]*10000+Systematic[[#This Row],[VariableIndex]]</f>
        <v>21030005</v>
      </c>
      <c r="H8063" s="134">
        <f>Systematic[[#This Row],[SampleVariableLabel]]+100*Systematic[[#This Row],[State]]</f>
        <v>21030305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21</v>
      </c>
      <c r="B8064" s="1">
        <f t="shared" si="379"/>
        <v>3</v>
      </c>
      <c r="C8064" s="1">
        <f>IF(Systematic[[#This Row],[VariableIndex]]&gt;1,C8063,IF(C8063+1=StepsPerSubsample,0,C8063+1))</f>
        <v>3</v>
      </c>
      <c r="D8064" s="1">
        <f t="shared" si="377"/>
        <v>6</v>
      </c>
      <c r="E8064" s="1" t="str">
        <f>INDEX(Protocol[Mark],MATCH(C8064,Protocol[Step],0))</f>
        <v>4U</v>
      </c>
      <c r="F8064" s="151" t="str">
        <f>INDEX(Variables[Variable],MATCH(Systematic[[#This Row],[VariableIndex]],Variables[Index],0))</f>
        <v>FCR (mt: ROX-corr.)</v>
      </c>
      <c r="G8064" s="134">
        <f>Systematic[[#This Row],[Sample]]*1000000+Systematic[[#This Row],[SubSample]]*10000+Systematic[[#This Row],[VariableIndex]]</f>
        <v>21030006</v>
      </c>
      <c r="H8064" s="134">
        <f>Systematic[[#This Row],[SampleVariableLabel]]+100*Systematic[[#This Row],[State]]</f>
        <v>21030306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21</v>
      </c>
      <c r="B8065" s="1">
        <f t="shared" si="379"/>
        <v>3</v>
      </c>
      <c r="C8065" s="1">
        <f>IF(Systematic[[#This Row],[VariableIndex]]&gt;1,C8064,IF(C8064+1=StepsPerSubsample,0,C8064+1))</f>
        <v>3</v>
      </c>
      <c r="D8065" s="1">
        <f t="shared" si="377"/>
        <v>7</v>
      </c>
      <c r="E8065" s="1" t="str">
        <f>INDEX(Protocol[Mark],MATCH(C8065,Protocol[Step],0))</f>
        <v>4U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21030007</v>
      </c>
      <c r="H8065" s="134">
        <f>Systematic[[#This Row],[SampleVariableLabel]]+100*Systematic[[#This Row],[State]]</f>
        <v>21030307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21</v>
      </c>
      <c r="B8066" s="1">
        <f t="shared" si="379"/>
        <v>3</v>
      </c>
      <c r="C8066" s="1">
        <f>IF(Systematic[[#This Row],[VariableIndex]]&gt;1,C8065,IF(C8065+1=StepsPerSubsample,0,C8065+1))</f>
        <v>4</v>
      </c>
      <c r="D8066" s="1">
        <f t="shared" si="377"/>
        <v>1</v>
      </c>
      <c r="E8066" s="1" t="str">
        <f>INDEX(Protocol[Mark],MATCH(C8066,Protocol[Step],0))</f>
        <v>5Glc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21030001</v>
      </c>
      <c r="H8066" s="134">
        <f>Systematic[[#This Row],[SampleVariableLabel]]+100*Systematic[[#This Row],[State]]</f>
        <v>21030401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21</v>
      </c>
      <c r="B8067" s="1">
        <f t="shared" si="379"/>
        <v>3</v>
      </c>
      <c r="C8067" s="1">
        <f>IF(Systematic[[#This Row],[VariableIndex]]&gt;1,C8066,IF(C8066+1=StepsPerSubsample,0,C8066+1))</f>
        <v>4</v>
      </c>
      <c r="D8067" s="1">
        <f t="shared" ref="D8067:D8130" si="380">IF(D8066=nVariables,1,D8066+1)</f>
        <v>2</v>
      </c>
      <c r="E8067" s="1" t="str">
        <f>INDEX(Protocol[Mark],MATCH(C8067,Protocol[Step],0))</f>
        <v>5Glc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21030002</v>
      </c>
      <c r="H8067" s="134">
        <f>Systematic[[#This Row],[SampleVariableLabel]]+100*Systematic[[#This Row],[State]]</f>
        <v>21030402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21</v>
      </c>
      <c r="B8068" s="1">
        <f t="shared" si="379"/>
        <v>3</v>
      </c>
      <c r="C8068" s="1">
        <f>IF(Systematic[[#This Row],[VariableIndex]]&gt;1,C8067,IF(C8067+1=StepsPerSubsample,0,C8067+1))</f>
        <v>4</v>
      </c>
      <c r="D8068" s="1">
        <f t="shared" si="380"/>
        <v>3</v>
      </c>
      <c r="E8068" s="1" t="str">
        <f>INDEX(Protocol[Mark],MATCH(C8068,Protocol[Step],0))</f>
        <v>5Glc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21030003</v>
      </c>
      <c r="H8068" s="134">
        <f>Systematic[[#This Row],[SampleVariableLabel]]+100*Systematic[[#This Row],[State]]</f>
        <v>21030403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21</v>
      </c>
      <c r="B8069" s="1">
        <f t="shared" si="379"/>
        <v>3</v>
      </c>
      <c r="C8069" s="1">
        <f>IF(Systematic[[#This Row],[VariableIndex]]&gt;1,C8068,IF(C8068+1=StepsPerSubsample,0,C8068+1))</f>
        <v>4</v>
      </c>
      <c r="D8069" s="1">
        <f t="shared" si="380"/>
        <v>4</v>
      </c>
      <c r="E8069" s="1" t="str">
        <f>INDEX(Protocol[Mark],MATCH(C8069,Protocol[Step],0))</f>
        <v>5Glc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21030004</v>
      </c>
      <c r="H8069" s="134">
        <f>Systematic[[#This Row],[SampleVariableLabel]]+100*Systematic[[#This Row],[State]]</f>
        <v>21030404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21</v>
      </c>
      <c r="B8070" s="1">
        <f t="shared" si="379"/>
        <v>3</v>
      </c>
      <c r="C8070" s="1">
        <f>IF(Systematic[[#This Row],[VariableIndex]]&gt;1,C8069,IF(C8069+1=StepsPerSubsample,0,C8069+1))</f>
        <v>4</v>
      </c>
      <c r="D8070" s="1">
        <f t="shared" si="380"/>
        <v>5</v>
      </c>
      <c r="E8070" s="1" t="str">
        <f>INDEX(Protocol[Mark],MATCH(C8070,Protocol[Step],0))</f>
        <v>5Glc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21030005</v>
      </c>
      <c r="H8070" s="134">
        <f>Systematic[[#This Row],[SampleVariableLabel]]+100*Systematic[[#This Row],[State]]</f>
        <v>21030405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21</v>
      </c>
      <c r="B8071" s="1">
        <f t="shared" si="379"/>
        <v>3</v>
      </c>
      <c r="C8071" s="1">
        <f>IF(Systematic[[#This Row],[VariableIndex]]&gt;1,C8070,IF(C8070+1=StepsPerSubsample,0,C8070+1))</f>
        <v>4</v>
      </c>
      <c r="D8071" s="1">
        <f t="shared" si="380"/>
        <v>6</v>
      </c>
      <c r="E8071" s="1" t="str">
        <f>INDEX(Protocol[Mark],MATCH(C8071,Protocol[Step],0))</f>
        <v>5Glc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21030006</v>
      </c>
      <c r="H8071" s="134">
        <f>Systematic[[#This Row],[SampleVariableLabel]]+100*Systematic[[#This Row],[State]]</f>
        <v>21030406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21</v>
      </c>
      <c r="B8072" s="1">
        <f t="shared" si="379"/>
        <v>3</v>
      </c>
      <c r="C8072" s="1">
        <f>IF(Systematic[[#This Row],[VariableIndex]]&gt;1,C8071,IF(C8071+1=StepsPerSubsample,0,C8071+1))</f>
        <v>4</v>
      </c>
      <c r="D8072" s="1">
        <f t="shared" si="380"/>
        <v>7</v>
      </c>
      <c r="E8072" s="1" t="str">
        <f>INDEX(Protocol[Mark],MATCH(C8072,Protocol[Step],0))</f>
        <v>5Glc</v>
      </c>
      <c r="F8072" s="151" t="str">
        <f>INDEX(Variables[Variable],MATCH(Systematic[[#This Row],[VariableIndex]],Variables[Index],0))</f>
        <v>FCR (mt: ROX-corr.)</v>
      </c>
      <c r="G8072" s="134">
        <f>Systematic[[#This Row],[Sample]]*1000000+Systematic[[#This Row],[SubSample]]*10000+Systematic[[#This Row],[VariableIndex]]</f>
        <v>21030007</v>
      </c>
      <c r="H8072" s="134">
        <f>Systematic[[#This Row],[SampleVariableLabel]]+100*Systematic[[#This Row],[State]]</f>
        <v>21030407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21</v>
      </c>
      <c r="B8073" s="1">
        <f t="shared" si="379"/>
        <v>3</v>
      </c>
      <c r="C8073" s="1">
        <f>IF(Systematic[[#This Row],[VariableIndex]]&gt;1,C8072,IF(C8072+1=StepsPerSubsample,0,C8072+1))</f>
        <v>5</v>
      </c>
      <c r="D8073" s="1">
        <f t="shared" si="380"/>
        <v>1</v>
      </c>
      <c r="E8073" s="1" t="str">
        <f>INDEX(Protocol[Mark],MATCH(C8073,Protocol[Step],0))</f>
        <v>6M2</v>
      </c>
      <c r="F8073" s="151" t="str">
        <f>INDEX(Variables[Variable],MATCH(Systematic[[#This Row],[VariableIndex]],Variables[Index],0))</f>
        <v>O2 concentration</v>
      </c>
      <c r="G8073" s="134">
        <f>Systematic[[#This Row],[Sample]]*1000000+Systematic[[#This Row],[SubSample]]*10000+Systematic[[#This Row],[VariableIndex]]</f>
        <v>21030001</v>
      </c>
      <c r="H8073" s="134">
        <f>Systematic[[#This Row],[SampleVariableLabel]]+100*Systematic[[#This Row],[State]]</f>
        <v>21030501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21</v>
      </c>
      <c r="B8074" s="1">
        <f t="shared" si="379"/>
        <v>3</v>
      </c>
      <c r="C8074" s="1">
        <f>IF(Systematic[[#This Row],[VariableIndex]]&gt;1,C8073,IF(C8073+1=StepsPerSubsample,0,C8073+1))</f>
        <v>5</v>
      </c>
      <c r="D8074" s="1">
        <f t="shared" si="380"/>
        <v>2</v>
      </c>
      <c r="E8074" s="1" t="str">
        <f>INDEX(Protocol[Mark],MATCH(C8074,Protocol[Step],0))</f>
        <v>6M2</v>
      </c>
      <c r="F8074" s="151" t="str">
        <f>INDEX(Variables[Variable],MATCH(Systematic[[#This Row],[VariableIndex]],Variables[Index],0))</f>
        <v>O2 flux per volume</v>
      </c>
      <c r="G8074" s="134">
        <f>Systematic[[#This Row],[Sample]]*1000000+Systematic[[#This Row],[SubSample]]*10000+Systematic[[#This Row],[VariableIndex]]</f>
        <v>21030002</v>
      </c>
      <c r="H8074" s="134">
        <f>Systematic[[#This Row],[SampleVariableLabel]]+100*Systematic[[#This Row],[State]]</f>
        <v>21030502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21</v>
      </c>
      <c r="B8075" s="1">
        <f t="shared" si="379"/>
        <v>3</v>
      </c>
      <c r="C8075" s="1">
        <f>IF(Systematic[[#This Row],[VariableIndex]]&gt;1,C8074,IF(C8074+1=StepsPerSubsample,0,C8074+1))</f>
        <v>5</v>
      </c>
      <c r="D8075" s="1">
        <f t="shared" si="380"/>
        <v>3</v>
      </c>
      <c r="E8075" s="1" t="str">
        <f>INDEX(Protocol[Mark],MATCH(C8075,Protocol[Step],0))</f>
        <v>6M2</v>
      </c>
      <c r="F8075" s="151" t="str">
        <f>INDEX(Variables[Variable],MATCH(Systematic[[#This Row],[VariableIndex]],Variables[Index],0))</f>
        <v>Specific flux</v>
      </c>
      <c r="G8075" s="134">
        <f>Systematic[[#This Row],[Sample]]*1000000+Systematic[[#This Row],[SubSample]]*10000+Systematic[[#This Row],[VariableIndex]]</f>
        <v>21030003</v>
      </c>
      <c r="H8075" s="134">
        <f>Systematic[[#This Row],[SampleVariableLabel]]+100*Systematic[[#This Row],[State]]</f>
        <v>21030503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21</v>
      </c>
      <c r="B8076" s="1">
        <f t="shared" si="379"/>
        <v>3</v>
      </c>
      <c r="C8076" s="1">
        <f>IF(Systematic[[#This Row],[VariableIndex]]&gt;1,C8075,IF(C8075+1=StepsPerSubsample,0,C8075+1))</f>
        <v>5</v>
      </c>
      <c r="D8076" s="1">
        <f t="shared" si="380"/>
        <v>4</v>
      </c>
      <c r="E8076" s="1" t="str">
        <f>INDEX(Protocol[Mark],MATCH(C8076,Protocol[Step],0))</f>
        <v>6M2</v>
      </c>
      <c r="F8076" s="151" t="str">
        <f>INDEX(Variables[Variable],MATCH(Systematic[[#This Row],[VariableIndex]],Variables[Index],0))</f>
        <v>Flux control ratio</v>
      </c>
      <c r="G8076" s="134">
        <f>Systematic[[#This Row],[Sample]]*1000000+Systematic[[#This Row],[SubSample]]*10000+Systematic[[#This Row],[VariableIndex]]</f>
        <v>21030004</v>
      </c>
      <c r="H8076" s="134">
        <f>Systematic[[#This Row],[SampleVariableLabel]]+100*Systematic[[#This Row],[State]]</f>
        <v>21030504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21</v>
      </c>
      <c r="B8077" s="1">
        <f t="shared" si="379"/>
        <v>3</v>
      </c>
      <c r="C8077" s="1">
        <f>IF(Systematic[[#This Row],[VariableIndex]]&gt;1,C8076,IF(C8076+1=StepsPerSubsample,0,C8076+1))</f>
        <v>5</v>
      </c>
      <c r="D8077" s="1">
        <f t="shared" si="380"/>
        <v>5</v>
      </c>
      <c r="E8077" s="1" t="str">
        <f>INDEX(Protocol[Mark],MATCH(C8077,Protocol[Step],0))</f>
        <v>6M2</v>
      </c>
      <c r="F8077" s="151" t="str">
        <f>INDEX(Variables[Variable],MATCH(Systematic[[#This Row],[VariableIndex]],Variables[Index],0))</f>
        <v>Specific flux (mt)</v>
      </c>
      <c r="G8077" s="134">
        <f>Systematic[[#This Row],[Sample]]*1000000+Systematic[[#This Row],[SubSample]]*10000+Systematic[[#This Row],[VariableIndex]]</f>
        <v>21030005</v>
      </c>
      <c r="H8077" s="134">
        <f>Systematic[[#This Row],[SampleVariableLabel]]+100*Systematic[[#This Row],[State]]</f>
        <v>21030505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21</v>
      </c>
      <c r="B8078" s="1">
        <f t="shared" si="379"/>
        <v>3</v>
      </c>
      <c r="C8078" s="1">
        <f>IF(Systematic[[#This Row],[VariableIndex]]&gt;1,C8077,IF(C8077+1=StepsPerSubsample,0,C8077+1))</f>
        <v>5</v>
      </c>
      <c r="D8078" s="1">
        <f t="shared" si="380"/>
        <v>6</v>
      </c>
      <c r="E8078" s="1" t="str">
        <f>INDEX(Protocol[Mark],MATCH(C8078,Protocol[Step],0))</f>
        <v>6M2</v>
      </c>
      <c r="F8078" s="151" t="str">
        <f>INDEX(Variables[Variable],MATCH(Systematic[[#This Row],[VariableIndex]],Variables[Index],0))</f>
        <v>FCR (mt: ROX-corr.)</v>
      </c>
      <c r="G8078" s="134">
        <f>Systematic[[#This Row],[Sample]]*1000000+Systematic[[#This Row],[SubSample]]*10000+Systematic[[#This Row],[VariableIndex]]</f>
        <v>21030006</v>
      </c>
      <c r="H8078" s="134">
        <f>Systematic[[#This Row],[SampleVariableLabel]]+100*Systematic[[#This Row],[State]]</f>
        <v>21030506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21</v>
      </c>
      <c r="B8079" s="1">
        <f t="shared" si="379"/>
        <v>3</v>
      </c>
      <c r="C8079" s="1">
        <f>IF(Systematic[[#This Row],[VariableIndex]]&gt;1,C8078,IF(C8078+1=StepsPerSubsample,0,C8078+1))</f>
        <v>5</v>
      </c>
      <c r="D8079" s="1">
        <f t="shared" si="380"/>
        <v>7</v>
      </c>
      <c r="E8079" s="1" t="str">
        <f>INDEX(Protocol[Mark],MATCH(C8079,Protocol[Step],0))</f>
        <v>6M2</v>
      </c>
      <c r="F8079" s="151" t="str">
        <f>INDEX(Variables[Variable],MATCH(Systematic[[#This Row],[VariableIndex]],Variables[Index],0))</f>
        <v>FCR (mt: ROX-corr.)</v>
      </c>
      <c r="G8079" s="134">
        <f>Systematic[[#This Row],[Sample]]*1000000+Systematic[[#This Row],[SubSample]]*10000+Systematic[[#This Row],[VariableIndex]]</f>
        <v>21030007</v>
      </c>
      <c r="H8079" s="134">
        <f>Systematic[[#This Row],[SampleVariableLabel]]+100*Systematic[[#This Row],[State]]</f>
        <v>21030507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21</v>
      </c>
      <c r="B8080" s="1">
        <f t="shared" si="379"/>
        <v>3</v>
      </c>
      <c r="C8080" s="1">
        <f>IF(Systematic[[#This Row],[VariableIndex]]&gt;1,C8079,IF(C8079+1=StepsPerSubsample,0,C8079+1))</f>
        <v>6</v>
      </c>
      <c r="D8080" s="1">
        <f t="shared" si="380"/>
        <v>1</v>
      </c>
      <c r="E8080" s="1" t="str">
        <f>INDEX(Protocol[Mark],MATCH(C8080,Protocol[Step],0))</f>
        <v>7Rot</v>
      </c>
      <c r="F8080" s="151" t="str">
        <f>INDEX(Variables[Variable],MATCH(Systematic[[#This Row],[VariableIndex]],Variables[Index],0))</f>
        <v>O2 concentration</v>
      </c>
      <c r="G8080" s="134">
        <f>Systematic[[#This Row],[Sample]]*1000000+Systematic[[#This Row],[SubSample]]*10000+Systematic[[#This Row],[VariableIndex]]</f>
        <v>21030001</v>
      </c>
      <c r="H8080" s="134">
        <f>Systematic[[#This Row],[SampleVariableLabel]]+100*Systematic[[#This Row],[State]]</f>
        <v>21030601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21</v>
      </c>
      <c r="B8081" s="1">
        <f t="shared" si="379"/>
        <v>3</v>
      </c>
      <c r="C8081" s="1">
        <f>IF(Systematic[[#This Row],[VariableIndex]]&gt;1,C8080,IF(C8080+1=StepsPerSubsample,0,C8080+1))</f>
        <v>6</v>
      </c>
      <c r="D8081" s="1">
        <f t="shared" si="380"/>
        <v>2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O2 flux per volume</v>
      </c>
      <c r="G8081" s="134">
        <f>Systematic[[#This Row],[Sample]]*1000000+Systematic[[#This Row],[SubSample]]*10000+Systematic[[#This Row],[VariableIndex]]</f>
        <v>21030002</v>
      </c>
      <c r="H8081" s="134">
        <f>Systematic[[#This Row],[SampleVariableLabel]]+100*Systematic[[#This Row],[State]]</f>
        <v>21030602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21</v>
      </c>
      <c r="B8082" s="1">
        <f t="shared" si="379"/>
        <v>3</v>
      </c>
      <c r="C8082" s="1">
        <f>IF(Systematic[[#This Row],[VariableIndex]]&gt;1,C8081,IF(C8081+1=StepsPerSubsample,0,C8081+1))</f>
        <v>6</v>
      </c>
      <c r="D8082" s="1">
        <f t="shared" si="380"/>
        <v>3</v>
      </c>
      <c r="E8082" s="1" t="str">
        <f>INDEX(Protocol[Mark],MATCH(C8082,Protocol[Step],0))</f>
        <v>7Rot</v>
      </c>
      <c r="F8082" s="151" t="str">
        <f>INDEX(Variables[Variable],MATCH(Systematic[[#This Row],[VariableIndex]],Variables[Index],0))</f>
        <v>Specific flux</v>
      </c>
      <c r="G8082" s="134">
        <f>Systematic[[#This Row],[Sample]]*1000000+Systematic[[#This Row],[SubSample]]*10000+Systematic[[#This Row],[VariableIndex]]</f>
        <v>21030003</v>
      </c>
      <c r="H8082" s="134">
        <f>Systematic[[#This Row],[SampleVariableLabel]]+100*Systematic[[#This Row],[State]]</f>
        <v>21030603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21</v>
      </c>
      <c r="B8083" s="1">
        <f t="shared" si="379"/>
        <v>3</v>
      </c>
      <c r="C8083" s="1">
        <f>IF(Systematic[[#This Row],[VariableIndex]]&gt;1,C8082,IF(C8082+1=StepsPerSubsample,0,C8082+1))</f>
        <v>6</v>
      </c>
      <c r="D8083" s="1">
        <f t="shared" si="380"/>
        <v>4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Flux control ratio</v>
      </c>
      <c r="G8083" s="134">
        <f>Systematic[[#This Row],[Sample]]*1000000+Systematic[[#This Row],[SubSample]]*10000+Systematic[[#This Row],[VariableIndex]]</f>
        <v>21030004</v>
      </c>
      <c r="H8083" s="134">
        <f>Systematic[[#This Row],[SampleVariableLabel]]+100*Systematic[[#This Row],[State]]</f>
        <v>21030604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21</v>
      </c>
      <c r="B8084" s="1">
        <f t="shared" si="379"/>
        <v>3</v>
      </c>
      <c r="C8084" s="1">
        <f>IF(Systematic[[#This Row],[VariableIndex]]&gt;1,C8083,IF(C8083+1=StepsPerSubsample,0,C8083+1))</f>
        <v>6</v>
      </c>
      <c r="D8084" s="1">
        <f t="shared" si="380"/>
        <v>5</v>
      </c>
      <c r="E8084" s="1" t="str">
        <f>INDEX(Protocol[Mark],MATCH(C8084,Protocol[Step],0))</f>
        <v>7Rot</v>
      </c>
      <c r="F8084" s="151" t="str">
        <f>INDEX(Variables[Variable],MATCH(Systematic[[#This Row],[VariableIndex]],Variables[Index],0))</f>
        <v>Specific flux (mt)</v>
      </c>
      <c r="G8084" s="134">
        <f>Systematic[[#This Row],[Sample]]*1000000+Systematic[[#This Row],[SubSample]]*10000+Systematic[[#This Row],[VariableIndex]]</f>
        <v>21030005</v>
      </c>
      <c r="H8084" s="134">
        <f>Systematic[[#This Row],[SampleVariableLabel]]+100*Systematic[[#This Row],[State]]</f>
        <v>21030605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21</v>
      </c>
      <c r="B8085" s="1">
        <f t="shared" si="379"/>
        <v>3</v>
      </c>
      <c r="C8085" s="1">
        <f>IF(Systematic[[#This Row],[VariableIndex]]&gt;1,C8084,IF(C8084+1=StepsPerSubsample,0,C8084+1))</f>
        <v>6</v>
      </c>
      <c r="D8085" s="1">
        <f t="shared" si="380"/>
        <v>6</v>
      </c>
      <c r="E8085" s="1" t="str">
        <f>INDEX(Protocol[Mark],MATCH(C8085,Protocol[Step],0))</f>
        <v>7Rot</v>
      </c>
      <c r="F8085" s="151" t="str">
        <f>INDEX(Variables[Variable],MATCH(Systematic[[#This Row],[VariableIndex]],Variables[Index],0))</f>
        <v>FCR (mt: ROX-corr.)</v>
      </c>
      <c r="G8085" s="134">
        <f>Systematic[[#This Row],[Sample]]*1000000+Systematic[[#This Row],[SubSample]]*10000+Systematic[[#This Row],[VariableIndex]]</f>
        <v>21030006</v>
      </c>
      <c r="H8085" s="134">
        <f>Systematic[[#This Row],[SampleVariableLabel]]+100*Systematic[[#This Row],[State]]</f>
        <v>21030606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21</v>
      </c>
      <c r="B8086" s="1">
        <f t="shared" si="379"/>
        <v>3</v>
      </c>
      <c r="C8086" s="1">
        <f>IF(Systematic[[#This Row],[VariableIndex]]&gt;1,C8085,IF(C8085+1=StepsPerSubsample,0,C8085+1))</f>
        <v>6</v>
      </c>
      <c r="D8086" s="1">
        <f t="shared" si="380"/>
        <v>7</v>
      </c>
      <c r="E8086" s="1" t="str">
        <f>INDEX(Protocol[Mark],MATCH(C8086,Protocol[Step],0))</f>
        <v>7Rot</v>
      </c>
      <c r="F8086" s="151" t="str">
        <f>INDEX(Variables[Variable],MATCH(Systematic[[#This Row],[VariableIndex]],Variables[Index],0))</f>
        <v>FCR (mt: ROX-corr.)</v>
      </c>
      <c r="G8086" s="134">
        <f>Systematic[[#This Row],[Sample]]*1000000+Systematic[[#This Row],[SubSample]]*10000+Systematic[[#This Row],[VariableIndex]]</f>
        <v>21030007</v>
      </c>
      <c r="H8086" s="134">
        <f>Systematic[[#This Row],[SampleVariableLabel]]+100*Systematic[[#This Row],[State]]</f>
        <v>21030607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21</v>
      </c>
      <c r="B8087" s="1">
        <f t="shared" si="379"/>
        <v>3</v>
      </c>
      <c r="C8087" s="1">
        <f>IF(Systematic[[#This Row],[VariableIndex]]&gt;1,C8086,IF(C8086+1=StepsPerSubsample,0,C8086+1))</f>
        <v>7</v>
      </c>
      <c r="D8087" s="1">
        <f t="shared" si="380"/>
        <v>1</v>
      </c>
      <c r="E8087" s="1" t="str">
        <f>INDEX(Protocol[Mark],MATCH(C8087,Protocol[Step],0))</f>
        <v>8S</v>
      </c>
      <c r="F8087" s="151" t="str">
        <f>INDEX(Variables[Variable],MATCH(Systematic[[#This Row],[VariableIndex]],Variables[Index],0))</f>
        <v>O2 concentration</v>
      </c>
      <c r="G8087" s="134">
        <f>Systematic[[#This Row],[Sample]]*1000000+Systematic[[#This Row],[SubSample]]*10000+Systematic[[#This Row],[VariableIndex]]</f>
        <v>21030001</v>
      </c>
      <c r="H8087" s="134">
        <f>Systematic[[#This Row],[SampleVariableLabel]]+100*Systematic[[#This Row],[State]]</f>
        <v>21030701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21</v>
      </c>
      <c r="B8088" s="1">
        <f t="shared" si="379"/>
        <v>3</v>
      </c>
      <c r="C8088" s="1">
        <f>IF(Systematic[[#This Row],[VariableIndex]]&gt;1,C8087,IF(C8087+1=StepsPerSubsample,0,C8087+1))</f>
        <v>7</v>
      </c>
      <c r="D8088" s="1">
        <f t="shared" si="380"/>
        <v>2</v>
      </c>
      <c r="E8088" s="1" t="str">
        <f>INDEX(Protocol[Mark],MATCH(C8088,Protocol[Step],0))</f>
        <v>8S</v>
      </c>
      <c r="F8088" s="151" t="str">
        <f>INDEX(Variables[Variable],MATCH(Systematic[[#This Row],[VariableIndex]],Variables[Index],0))</f>
        <v>O2 flux per volume</v>
      </c>
      <c r="G8088" s="134">
        <f>Systematic[[#This Row],[Sample]]*1000000+Systematic[[#This Row],[SubSample]]*10000+Systematic[[#This Row],[VariableIndex]]</f>
        <v>21030002</v>
      </c>
      <c r="H8088" s="134">
        <f>Systematic[[#This Row],[SampleVariableLabel]]+100*Systematic[[#This Row],[State]]</f>
        <v>21030702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21</v>
      </c>
      <c r="B8089" s="1">
        <f t="shared" si="379"/>
        <v>3</v>
      </c>
      <c r="C8089" s="1">
        <f>IF(Systematic[[#This Row],[VariableIndex]]&gt;1,C8088,IF(C8088+1=StepsPerSubsample,0,C8088+1))</f>
        <v>7</v>
      </c>
      <c r="D8089" s="1">
        <f t="shared" si="380"/>
        <v>3</v>
      </c>
      <c r="E8089" s="1" t="str">
        <f>INDEX(Protocol[Mark],MATCH(C8089,Protocol[Step],0))</f>
        <v>8S</v>
      </c>
      <c r="F8089" s="151" t="str">
        <f>INDEX(Variables[Variable],MATCH(Systematic[[#This Row],[VariableIndex]],Variables[Index],0))</f>
        <v>Specific flux</v>
      </c>
      <c r="G8089" s="134">
        <f>Systematic[[#This Row],[Sample]]*1000000+Systematic[[#This Row],[SubSample]]*10000+Systematic[[#This Row],[VariableIndex]]</f>
        <v>21030003</v>
      </c>
      <c r="H8089" s="134">
        <f>Systematic[[#This Row],[SampleVariableLabel]]+100*Systematic[[#This Row],[State]]</f>
        <v>21030703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21</v>
      </c>
      <c r="B8090" s="1">
        <f t="shared" si="379"/>
        <v>3</v>
      </c>
      <c r="C8090" s="1">
        <f>IF(Systematic[[#This Row],[VariableIndex]]&gt;1,C8089,IF(C8089+1=StepsPerSubsample,0,C8089+1))</f>
        <v>7</v>
      </c>
      <c r="D8090" s="1">
        <f t="shared" si="380"/>
        <v>4</v>
      </c>
      <c r="E8090" s="1" t="str">
        <f>INDEX(Protocol[Mark],MATCH(C8090,Protocol[Step],0))</f>
        <v>8S</v>
      </c>
      <c r="F8090" s="151" t="str">
        <f>INDEX(Variables[Variable],MATCH(Systematic[[#This Row],[VariableIndex]],Variables[Index],0))</f>
        <v>Flux control ratio</v>
      </c>
      <c r="G8090" s="134">
        <f>Systematic[[#This Row],[Sample]]*1000000+Systematic[[#This Row],[SubSample]]*10000+Systematic[[#This Row],[VariableIndex]]</f>
        <v>21030004</v>
      </c>
      <c r="H8090" s="134">
        <f>Systematic[[#This Row],[SampleVariableLabel]]+100*Systematic[[#This Row],[State]]</f>
        <v>21030704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21</v>
      </c>
      <c r="B8091" s="1">
        <f t="shared" si="379"/>
        <v>3</v>
      </c>
      <c r="C8091" s="1">
        <f>IF(Systematic[[#This Row],[VariableIndex]]&gt;1,C8090,IF(C8090+1=StepsPerSubsample,0,C8090+1))</f>
        <v>7</v>
      </c>
      <c r="D8091" s="1">
        <f t="shared" si="380"/>
        <v>5</v>
      </c>
      <c r="E8091" s="1" t="str">
        <f>INDEX(Protocol[Mark],MATCH(C8091,Protocol[Step],0))</f>
        <v>8S</v>
      </c>
      <c r="F8091" s="151" t="str">
        <f>INDEX(Variables[Variable],MATCH(Systematic[[#This Row],[VariableIndex]],Variables[Index],0))</f>
        <v>Specific flux (mt)</v>
      </c>
      <c r="G8091" s="134">
        <f>Systematic[[#This Row],[Sample]]*1000000+Systematic[[#This Row],[SubSample]]*10000+Systematic[[#This Row],[VariableIndex]]</f>
        <v>21030005</v>
      </c>
      <c r="H8091" s="134">
        <f>Systematic[[#This Row],[SampleVariableLabel]]+100*Systematic[[#This Row],[State]]</f>
        <v>21030705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21</v>
      </c>
      <c r="B8092" s="1">
        <f t="shared" si="379"/>
        <v>3</v>
      </c>
      <c r="C8092" s="1">
        <f>IF(Systematic[[#This Row],[VariableIndex]]&gt;1,C8091,IF(C8091+1=StepsPerSubsample,0,C8091+1))</f>
        <v>7</v>
      </c>
      <c r="D8092" s="1">
        <f t="shared" si="380"/>
        <v>6</v>
      </c>
      <c r="E8092" s="1" t="str">
        <f>INDEX(Protocol[Mark],MATCH(C8092,Protocol[Step],0))</f>
        <v>8S</v>
      </c>
      <c r="F8092" s="151" t="str">
        <f>INDEX(Variables[Variable],MATCH(Systematic[[#This Row],[VariableIndex]],Variables[Index],0))</f>
        <v>FCR (mt: ROX-corr.)</v>
      </c>
      <c r="G8092" s="134">
        <f>Systematic[[#This Row],[Sample]]*1000000+Systematic[[#This Row],[SubSample]]*10000+Systematic[[#This Row],[VariableIndex]]</f>
        <v>21030006</v>
      </c>
      <c r="H8092" s="134">
        <f>Systematic[[#This Row],[SampleVariableLabel]]+100*Systematic[[#This Row],[State]]</f>
        <v>21030706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21</v>
      </c>
      <c r="B8093" s="1">
        <f t="shared" si="379"/>
        <v>3</v>
      </c>
      <c r="C8093" s="1">
        <f>IF(Systematic[[#This Row],[VariableIndex]]&gt;1,C8092,IF(C8092+1=StepsPerSubsample,0,C8092+1))</f>
        <v>7</v>
      </c>
      <c r="D8093" s="1">
        <f t="shared" si="380"/>
        <v>7</v>
      </c>
      <c r="E8093" s="1" t="str">
        <f>INDEX(Protocol[Mark],MATCH(C8093,Protocol[Step],0))</f>
        <v>8S</v>
      </c>
      <c r="F8093" s="151" t="str">
        <f>INDEX(Variables[Variable],MATCH(Systematic[[#This Row],[VariableIndex]],Variables[Index],0))</f>
        <v>FCR (mt: ROX-corr.)</v>
      </c>
      <c r="G8093" s="134">
        <f>Systematic[[#This Row],[Sample]]*1000000+Systematic[[#This Row],[SubSample]]*10000+Systematic[[#This Row],[VariableIndex]]</f>
        <v>21030007</v>
      </c>
      <c r="H8093" s="134">
        <f>Systematic[[#This Row],[SampleVariableLabel]]+100*Systematic[[#This Row],[State]]</f>
        <v>21030707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21</v>
      </c>
      <c r="B8094" s="1">
        <f t="shared" si="379"/>
        <v>3</v>
      </c>
      <c r="C8094" s="1">
        <f>IF(Systematic[[#This Row],[VariableIndex]]&gt;1,C8093,IF(C8093+1=StepsPerSubsample,0,C8093+1))</f>
        <v>8</v>
      </c>
      <c r="D8094" s="1">
        <f t="shared" si="380"/>
        <v>1</v>
      </c>
      <c r="E8094" s="1" t="str">
        <f>INDEX(Protocol[Mark],MATCH(C8094,Protocol[Step],0))</f>
        <v>9Dig</v>
      </c>
      <c r="F8094" s="151" t="str">
        <f>INDEX(Variables[Variable],MATCH(Systematic[[#This Row],[VariableIndex]],Variables[Index],0))</f>
        <v>O2 concentration</v>
      </c>
      <c r="G8094" s="134">
        <f>Systematic[[#This Row],[Sample]]*1000000+Systematic[[#This Row],[SubSample]]*10000+Systematic[[#This Row],[VariableIndex]]</f>
        <v>21030001</v>
      </c>
      <c r="H8094" s="134">
        <f>Systematic[[#This Row],[SampleVariableLabel]]+100*Systematic[[#This Row],[State]]</f>
        <v>21030801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21</v>
      </c>
      <c r="B8095" s="1">
        <f t="shared" si="379"/>
        <v>3</v>
      </c>
      <c r="C8095" s="1">
        <f>IF(Systematic[[#This Row],[VariableIndex]]&gt;1,C8094,IF(C8094+1=StepsPerSubsample,0,C8094+1))</f>
        <v>8</v>
      </c>
      <c r="D8095" s="1">
        <f t="shared" si="380"/>
        <v>2</v>
      </c>
      <c r="E8095" s="1" t="str">
        <f>INDEX(Protocol[Mark],MATCH(C8095,Protocol[Step],0))</f>
        <v>9Dig</v>
      </c>
      <c r="F8095" s="151" t="str">
        <f>INDEX(Variables[Variable],MATCH(Systematic[[#This Row],[VariableIndex]],Variables[Index],0))</f>
        <v>O2 flux per volume</v>
      </c>
      <c r="G8095" s="134">
        <f>Systematic[[#This Row],[Sample]]*1000000+Systematic[[#This Row],[SubSample]]*10000+Systematic[[#This Row],[VariableIndex]]</f>
        <v>21030002</v>
      </c>
      <c r="H8095" s="134">
        <f>Systematic[[#This Row],[SampleVariableLabel]]+100*Systematic[[#This Row],[State]]</f>
        <v>21030802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21</v>
      </c>
      <c r="B8096" s="1">
        <f t="shared" si="379"/>
        <v>3</v>
      </c>
      <c r="C8096" s="1">
        <f>IF(Systematic[[#This Row],[VariableIndex]]&gt;1,C8095,IF(C8095+1=StepsPerSubsample,0,C8095+1))</f>
        <v>8</v>
      </c>
      <c r="D8096" s="1">
        <f t="shared" si="380"/>
        <v>3</v>
      </c>
      <c r="E8096" s="1" t="str">
        <f>INDEX(Protocol[Mark],MATCH(C8096,Protocol[Step],0))</f>
        <v>9Dig</v>
      </c>
      <c r="F8096" s="151" t="str">
        <f>INDEX(Variables[Variable],MATCH(Systematic[[#This Row],[VariableIndex]],Variables[Index],0))</f>
        <v>Specific flux</v>
      </c>
      <c r="G8096" s="134">
        <f>Systematic[[#This Row],[Sample]]*1000000+Systematic[[#This Row],[SubSample]]*10000+Systematic[[#This Row],[VariableIndex]]</f>
        <v>21030003</v>
      </c>
      <c r="H8096" s="134">
        <f>Systematic[[#This Row],[SampleVariableLabel]]+100*Systematic[[#This Row],[State]]</f>
        <v>21030803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21</v>
      </c>
      <c r="B8097" s="1">
        <f t="shared" si="379"/>
        <v>3</v>
      </c>
      <c r="C8097" s="1">
        <f>IF(Systematic[[#This Row],[VariableIndex]]&gt;1,C8096,IF(C8096+1=StepsPerSubsample,0,C8096+1))</f>
        <v>8</v>
      </c>
      <c r="D8097" s="1">
        <f t="shared" si="380"/>
        <v>4</v>
      </c>
      <c r="E8097" s="1" t="str">
        <f>INDEX(Protocol[Mark],MATCH(C8097,Protocol[Step],0))</f>
        <v>9Dig</v>
      </c>
      <c r="F8097" s="151" t="str">
        <f>INDEX(Variables[Variable],MATCH(Systematic[[#This Row],[VariableIndex]],Variables[Index],0))</f>
        <v>Flux control ratio</v>
      </c>
      <c r="G8097" s="134">
        <f>Systematic[[#This Row],[Sample]]*1000000+Systematic[[#This Row],[SubSample]]*10000+Systematic[[#This Row],[VariableIndex]]</f>
        <v>21030004</v>
      </c>
      <c r="H8097" s="134">
        <f>Systematic[[#This Row],[SampleVariableLabel]]+100*Systematic[[#This Row],[State]]</f>
        <v>21030804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21</v>
      </c>
      <c r="B8098" s="1">
        <f t="shared" si="379"/>
        <v>3</v>
      </c>
      <c r="C8098" s="1">
        <f>IF(Systematic[[#This Row],[VariableIndex]]&gt;1,C8097,IF(C8097+1=StepsPerSubsample,0,C8097+1))</f>
        <v>8</v>
      </c>
      <c r="D8098" s="1">
        <f t="shared" si="380"/>
        <v>5</v>
      </c>
      <c r="E8098" s="1" t="str">
        <f>INDEX(Protocol[Mark],MATCH(C8098,Protocol[Step],0))</f>
        <v>9Dig</v>
      </c>
      <c r="F8098" s="151" t="str">
        <f>INDEX(Variables[Variable],MATCH(Systematic[[#This Row],[VariableIndex]],Variables[Index],0))</f>
        <v>Specific flux (mt)</v>
      </c>
      <c r="G8098" s="134">
        <f>Systematic[[#This Row],[Sample]]*1000000+Systematic[[#This Row],[SubSample]]*10000+Systematic[[#This Row],[VariableIndex]]</f>
        <v>21030005</v>
      </c>
      <c r="H8098" s="134">
        <f>Systematic[[#This Row],[SampleVariableLabel]]+100*Systematic[[#This Row],[State]]</f>
        <v>21030805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21</v>
      </c>
      <c r="B8099" s="1">
        <f t="shared" si="379"/>
        <v>3</v>
      </c>
      <c r="C8099" s="1">
        <f>IF(Systematic[[#This Row],[VariableIndex]]&gt;1,C8098,IF(C8098+1=StepsPerSubsample,0,C8098+1))</f>
        <v>8</v>
      </c>
      <c r="D8099" s="1">
        <f t="shared" si="380"/>
        <v>6</v>
      </c>
      <c r="E8099" s="1" t="str">
        <f>INDEX(Protocol[Mark],MATCH(C8099,Protocol[Step],0))</f>
        <v>9Dig</v>
      </c>
      <c r="F8099" s="151" t="str">
        <f>INDEX(Variables[Variable],MATCH(Systematic[[#This Row],[VariableIndex]],Variables[Index],0))</f>
        <v>FCR (mt: ROX-corr.)</v>
      </c>
      <c r="G8099" s="134">
        <f>Systematic[[#This Row],[Sample]]*1000000+Systematic[[#This Row],[SubSample]]*10000+Systematic[[#This Row],[VariableIndex]]</f>
        <v>21030006</v>
      </c>
      <c r="H8099" s="134">
        <f>Systematic[[#This Row],[SampleVariableLabel]]+100*Systematic[[#This Row],[State]]</f>
        <v>21030806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21</v>
      </c>
      <c r="B8100" s="1">
        <f t="shared" si="379"/>
        <v>3</v>
      </c>
      <c r="C8100" s="1">
        <f>IF(Systematic[[#This Row],[VariableIndex]]&gt;1,C8099,IF(C8099+1=StepsPerSubsample,0,C8099+1))</f>
        <v>8</v>
      </c>
      <c r="D8100" s="1">
        <f t="shared" si="380"/>
        <v>7</v>
      </c>
      <c r="E8100" s="1" t="str">
        <f>INDEX(Protocol[Mark],MATCH(C8100,Protocol[Step],0))</f>
        <v>9Dig</v>
      </c>
      <c r="F8100" s="151" t="str">
        <f>INDEX(Variables[Variable],MATCH(Systematic[[#This Row],[VariableIndex]],Variables[Index],0))</f>
        <v>FCR (mt: ROX-corr.)</v>
      </c>
      <c r="G8100" s="134">
        <f>Systematic[[#This Row],[Sample]]*1000000+Systematic[[#This Row],[SubSample]]*10000+Systematic[[#This Row],[VariableIndex]]</f>
        <v>21030007</v>
      </c>
      <c r="H8100" s="134">
        <f>Systematic[[#This Row],[SampleVariableLabel]]+100*Systematic[[#This Row],[State]]</f>
        <v>21030807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21</v>
      </c>
      <c r="B8101" s="1">
        <f t="shared" si="379"/>
        <v>3</v>
      </c>
      <c r="C8101" s="1">
        <f>IF(Systematic[[#This Row],[VariableIndex]]&gt;1,C8100,IF(C8100+1=StepsPerSubsample,0,C8100+1))</f>
        <v>9</v>
      </c>
      <c r="D8101" s="1">
        <f t="shared" si="380"/>
        <v>1</v>
      </c>
      <c r="E8101" s="1" t="str">
        <f>INDEX(Protocol[Mark],MATCH(C8101,Protocol[Step],0))</f>
        <v>9U</v>
      </c>
      <c r="F8101" s="151" t="str">
        <f>INDEX(Variables[Variable],MATCH(Systematic[[#This Row],[VariableIndex]],Variables[Index],0))</f>
        <v>O2 concentration</v>
      </c>
      <c r="G8101" s="134">
        <f>Systematic[[#This Row],[Sample]]*1000000+Systematic[[#This Row],[SubSample]]*10000+Systematic[[#This Row],[VariableIndex]]</f>
        <v>21030001</v>
      </c>
      <c r="H8101" s="134">
        <f>Systematic[[#This Row],[SampleVariableLabel]]+100*Systematic[[#This Row],[State]]</f>
        <v>21030901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21</v>
      </c>
      <c r="B8102" s="1">
        <f t="shared" si="379"/>
        <v>3</v>
      </c>
      <c r="C8102" s="1">
        <f>IF(Systematic[[#This Row],[VariableIndex]]&gt;1,C8101,IF(C8101+1=StepsPerSubsample,0,C8101+1))</f>
        <v>9</v>
      </c>
      <c r="D8102" s="1">
        <f t="shared" si="380"/>
        <v>2</v>
      </c>
      <c r="E8102" s="1" t="str">
        <f>INDEX(Protocol[Mark],MATCH(C8102,Protocol[Step],0))</f>
        <v>9U</v>
      </c>
      <c r="F8102" s="151" t="str">
        <f>INDEX(Variables[Variable],MATCH(Systematic[[#This Row],[VariableIndex]],Variables[Index],0))</f>
        <v>O2 flux per volume</v>
      </c>
      <c r="G8102" s="134">
        <f>Systematic[[#This Row],[Sample]]*1000000+Systematic[[#This Row],[SubSample]]*10000+Systematic[[#This Row],[VariableIndex]]</f>
        <v>21030002</v>
      </c>
      <c r="H8102" s="134">
        <f>Systematic[[#This Row],[SampleVariableLabel]]+100*Systematic[[#This Row],[State]]</f>
        <v>21030902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21</v>
      </c>
      <c r="B8103" s="1">
        <f t="shared" si="379"/>
        <v>3</v>
      </c>
      <c r="C8103" s="1">
        <f>IF(Systematic[[#This Row],[VariableIndex]]&gt;1,C8102,IF(C8102+1=StepsPerSubsample,0,C8102+1))</f>
        <v>9</v>
      </c>
      <c r="D8103" s="1">
        <f t="shared" si="380"/>
        <v>3</v>
      </c>
      <c r="E8103" s="1" t="str">
        <f>INDEX(Protocol[Mark],MATCH(C8103,Protocol[Step],0))</f>
        <v>9U</v>
      </c>
      <c r="F8103" s="151" t="str">
        <f>INDEX(Variables[Variable],MATCH(Systematic[[#This Row],[VariableIndex]],Variables[Index],0))</f>
        <v>Specific flux</v>
      </c>
      <c r="G8103" s="134">
        <f>Systematic[[#This Row],[Sample]]*1000000+Systematic[[#This Row],[SubSample]]*10000+Systematic[[#This Row],[VariableIndex]]</f>
        <v>21030003</v>
      </c>
      <c r="H8103" s="134">
        <f>Systematic[[#This Row],[SampleVariableLabel]]+100*Systematic[[#This Row],[State]]</f>
        <v>21030903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21</v>
      </c>
      <c r="B8104" s="1">
        <f t="shared" si="379"/>
        <v>3</v>
      </c>
      <c r="C8104" s="1">
        <f>IF(Systematic[[#This Row],[VariableIndex]]&gt;1,C8103,IF(C8103+1=StepsPerSubsample,0,C8103+1))</f>
        <v>9</v>
      </c>
      <c r="D8104" s="1">
        <f t="shared" si="380"/>
        <v>4</v>
      </c>
      <c r="E8104" s="1" t="str">
        <f>INDEX(Protocol[Mark],MATCH(C8104,Protocol[Step],0))</f>
        <v>9U</v>
      </c>
      <c r="F8104" s="151" t="str">
        <f>INDEX(Variables[Variable],MATCH(Systematic[[#This Row],[VariableIndex]],Variables[Index],0))</f>
        <v>Flux control ratio</v>
      </c>
      <c r="G8104" s="134">
        <f>Systematic[[#This Row],[Sample]]*1000000+Systematic[[#This Row],[SubSample]]*10000+Systematic[[#This Row],[VariableIndex]]</f>
        <v>21030004</v>
      </c>
      <c r="H8104" s="134">
        <f>Systematic[[#This Row],[SampleVariableLabel]]+100*Systematic[[#This Row],[State]]</f>
        <v>21030904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21</v>
      </c>
      <c r="B8105" s="1">
        <f t="shared" ref="B8105:B8168" si="382">IF(OR(C8105&gt;0,D8105&gt;1),B8104,IF(B8104=SubsamplesPerSample,1,B8104+1))</f>
        <v>3</v>
      </c>
      <c r="C8105" s="1">
        <f>IF(Systematic[[#This Row],[VariableIndex]]&gt;1,C8104,IF(C8104+1=StepsPerSubsample,0,C8104+1))</f>
        <v>9</v>
      </c>
      <c r="D8105" s="1">
        <f t="shared" si="380"/>
        <v>5</v>
      </c>
      <c r="E8105" s="1" t="str">
        <f>INDEX(Protocol[Mark],MATCH(C8105,Protocol[Step],0))</f>
        <v>9U</v>
      </c>
      <c r="F8105" s="151" t="str">
        <f>INDEX(Variables[Variable],MATCH(Systematic[[#This Row],[VariableIndex]],Variables[Index],0))</f>
        <v>Specific flux (mt)</v>
      </c>
      <c r="G8105" s="134">
        <f>Systematic[[#This Row],[Sample]]*1000000+Systematic[[#This Row],[SubSample]]*10000+Systematic[[#This Row],[VariableIndex]]</f>
        <v>21030005</v>
      </c>
      <c r="H8105" s="134">
        <f>Systematic[[#This Row],[SampleVariableLabel]]+100*Systematic[[#This Row],[State]]</f>
        <v>21030905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21</v>
      </c>
      <c r="B8106" s="1">
        <f t="shared" si="382"/>
        <v>3</v>
      </c>
      <c r="C8106" s="1">
        <f>IF(Systematic[[#This Row],[VariableIndex]]&gt;1,C8105,IF(C8105+1=StepsPerSubsample,0,C8105+1))</f>
        <v>9</v>
      </c>
      <c r="D8106" s="1">
        <f t="shared" si="380"/>
        <v>6</v>
      </c>
      <c r="E8106" s="1" t="str">
        <f>INDEX(Protocol[Mark],MATCH(C8106,Protocol[Step],0))</f>
        <v>9U</v>
      </c>
      <c r="F8106" s="151" t="str">
        <f>INDEX(Variables[Variable],MATCH(Systematic[[#This Row],[VariableIndex]],Variables[Index],0))</f>
        <v>FCR (mt: ROX-corr.)</v>
      </c>
      <c r="G8106" s="134">
        <f>Systematic[[#This Row],[Sample]]*1000000+Systematic[[#This Row],[SubSample]]*10000+Systematic[[#This Row],[VariableIndex]]</f>
        <v>21030006</v>
      </c>
      <c r="H8106" s="134">
        <f>Systematic[[#This Row],[SampleVariableLabel]]+100*Systematic[[#This Row],[State]]</f>
        <v>21030906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21</v>
      </c>
      <c r="B8107" s="1">
        <f t="shared" si="382"/>
        <v>3</v>
      </c>
      <c r="C8107" s="1">
        <f>IF(Systematic[[#This Row],[VariableIndex]]&gt;1,C8106,IF(C8106+1=StepsPerSubsample,0,C8106+1))</f>
        <v>9</v>
      </c>
      <c r="D8107" s="1">
        <f t="shared" si="380"/>
        <v>7</v>
      </c>
      <c r="E8107" s="1" t="str">
        <f>INDEX(Protocol[Mark],MATCH(C8107,Protocol[Step],0))</f>
        <v>9U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21030007</v>
      </c>
      <c r="H8107" s="134">
        <f>Systematic[[#This Row],[SampleVariableLabel]]+100*Systematic[[#This Row],[State]]</f>
        <v>21030907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21</v>
      </c>
      <c r="B8108" s="1">
        <f t="shared" si="382"/>
        <v>3</v>
      </c>
      <c r="C8108" s="1">
        <f>IF(Systematic[[#This Row],[VariableIndex]]&gt;1,C8107,IF(C8107+1=StepsPerSubsample,0,C8107+1))</f>
        <v>10</v>
      </c>
      <c r="D8108" s="1">
        <f t="shared" si="380"/>
        <v>1</v>
      </c>
      <c r="E8108" s="1" t="str">
        <f>INDEX(Protocol[Mark],MATCH(C8108,Protocol[Step],0))</f>
        <v>9c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21030001</v>
      </c>
      <c r="H8108" s="134">
        <f>Systematic[[#This Row],[SampleVariableLabel]]+100*Systematic[[#This Row],[State]]</f>
        <v>21031001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21</v>
      </c>
      <c r="B8109" s="1">
        <f t="shared" si="382"/>
        <v>3</v>
      </c>
      <c r="C8109" s="1">
        <f>IF(Systematic[[#This Row],[VariableIndex]]&gt;1,C8108,IF(C8108+1=StepsPerSubsample,0,C8108+1))</f>
        <v>10</v>
      </c>
      <c r="D8109" s="1">
        <f t="shared" si="380"/>
        <v>2</v>
      </c>
      <c r="E8109" s="1" t="str">
        <f>INDEX(Protocol[Mark],MATCH(C8109,Protocol[Step],0))</f>
        <v>9c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21030002</v>
      </c>
      <c r="H8109" s="134">
        <f>Systematic[[#This Row],[SampleVariableLabel]]+100*Systematic[[#This Row],[State]]</f>
        <v>21031002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21</v>
      </c>
      <c r="B8110" s="1">
        <f t="shared" si="382"/>
        <v>3</v>
      </c>
      <c r="C8110" s="1">
        <f>IF(Systematic[[#This Row],[VariableIndex]]&gt;1,C8109,IF(C8109+1=StepsPerSubsample,0,C8109+1))</f>
        <v>10</v>
      </c>
      <c r="D8110" s="1">
        <f t="shared" si="380"/>
        <v>3</v>
      </c>
      <c r="E8110" s="1" t="str">
        <f>INDEX(Protocol[Mark],MATCH(C8110,Protocol[Step],0))</f>
        <v>9c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21030003</v>
      </c>
      <c r="H8110" s="134">
        <f>Systematic[[#This Row],[SampleVariableLabel]]+100*Systematic[[#This Row],[State]]</f>
        <v>21031003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21</v>
      </c>
      <c r="B8111" s="1">
        <f t="shared" si="382"/>
        <v>3</v>
      </c>
      <c r="C8111" s="1">
        <f>IF(Systematic[[#This Row],[VariableIndex]]&gt;1,C8110,IF(C8110+1=StepsPerSubsample,0,C8110+1))</f>
        <v>10</v>
      </c>
      <c r="D8111" s="1">
        <f t="shared" si="380"/>
        <v>4</v>
      </c>
      <c r="E8111" s="1" t="str">
        <f>INDEX(Protocol[Mark],MATCH(C8111,Protocol[Step],0))</f>
        <v>9c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21030004</v>
      </c>
      <c r="H8111" s="134">
        <f>Systematic[[#This Row],[SampleVariableLabel]]+100*Systematic[[#This Row],[State]]</f>
        <v>21031004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21</v>
      </c>
      <c r="B8112" s="1">
        <f t="shared" si="382"/>
        <v>3</v>
      </c>
      <c r="C8112" s="1">
        <f>IF(Systematic[[#This Row],[VariableIndex]]&gt;1,C8111,IF(C8111+1=StepsPerSubsample,0,C8111+1))</f>
        <v>10</v>
      </c>
      <c r="D8112" s="1">
        <f t="shared" si="380"/>
        <v>5</v>
      </c>
      <c r="E8112" s="1" t="str">
        <f>INDEX(Protocol[Mark],MATCH(C8112,Protocol[Step],0))</f>
        <v>9c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21030005</v>
      </c>
      <c r="H8112" s="134">
        <f>Systematic[[#This Row],[SampleVariableLabel]]+100*Systematic[[#This Row],[State]]</f>
        <v>21031005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21</v>
      </c>
      <c r="B8113" s="1">
        <f t="shared" si="382"/>
        <v>3</v>
      </c>
      <c r="C8113" s="1">
        <f>IF(Systematic[[#This Row],[VariableIndex]]&gt;1,C8112,IF(C8112+1=StepsPerSubsample,0,C8112+1))</f>
        <v>10</v>
      </c>
      <c r="D8113" s="1">
        <f t="shared" si="380"/>
        <v>6</v>
      </c>
      <c r="E8113" s="1" t="str">
        <f>INDEX(Protocol[Mark],MATCH(C8113,Protocol[Step],0))</f>
        <v>9c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21030006</v>
      </c>
      <c r="H8113" s="134">
        <f>Systematic[[#This Row],[SampleVariableLabel]]+100*Systematic[[#This Row],[State]]</f>
        <v>21031006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21</v>
      </c>
      <c r="B8114" s="1">
        <f t="shared" si="382"/>
        <v>3</v>
      </c>
      <c r="C8114" s="1">
        <f>IF(Systematic[[#This Row],[VariableIndex]]&gt;1,C8113,IF(C8113+1=StepsPerSubsample,0,C8113+1))</f>
        <v>10</v>
      </c>
      <c r="D8114" s="1">
        <f t="shared" si="380"/>
        <v>7</v>
      </c>
      <c r="E8114" s="1" t="str">
        <f>INDEX(Protocol[Mark],MATCH(C8114,Protocol[Step],0))</f>
        <v>9c</v>
      </c>
      <c r="F8114" s="151" t="str">
        <f>INDEX(Variables[Variable],MATCH(Systematic[[#This Row],[VariableIndex]],Variables[Index],0))</f>
        <v>FCR (mt: ROX-corr.)</v>
      </c>
      <c r="G8114" s="134">
        <f>Systematic[[#This Row],[Sample]]*1000000+Systematic[[#This Row],[SubSample]]*10000+Systematic[[#This Row],[VariableIndex]]</f>
        <v>21030007</v>
      </c>
      <c r="H8114" s="134">
        <f>Systematic[[#This Row],[SampleVariableLabel]]+100*Systematic[[#This Row],[State]]</f>
        <v>21031007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21</v>
      </c>
      <c r="B8115" s="1">
        <f t="shared" si="382"/>
        <v>3</v>
      </c>
      <c r="C8115" s="1">
        <f>IF(Systematic[[#This Row],[VariableIndex]]&gt;1,C8114,IF(C8114+1=StepsPerSubsample,0,C8114+1))</f>
        <v>11</v>
      </c>
      <c r="D8115" s="1">
        <f t="shared" si="380"/>
        <v>1</v>
      </c>
      <c r="E8115" s="1" t="str">
        <f>INDEX(Protocol[Mark],MATCH(C8115,Protocol[Step],0))</f>
        <v>10Ama</v>
      </c>
      <c r="F8115" s="151" t="str">
        <f>INDEX(Variables[Variable],MATCH(Systematic[[#This Row],[VariableIndex]],Variables[Index],0))</f>
        <v>O2 concentration</v>
      </c>
      <c r="G8115" s="134">
        <f>Systematic[[#This Row],[Sample]]*1000000+Systematic[[#This Row],[SubSample]]*10000+Systematic[[#This Row],[VariableIndex]]</f>
        <v>21030001</v>
      </c>
      <c r="H8115" s="134">
        <f>Systematic[[#This Row],[SampleVariableLabel]]+100*Systematic[[#This Row],[State]]</f>
        <v>21031101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21</v>
      </c>
      <c r="B8116" s="1">
        <f t="shared" si="382"/>
        <v>3</v>
      </c>
      <c r="C8116" s="1">
        <f>IF(Systematic[[#This Row],[VariableIndex]]&gt;1,C8115,IF(C8115+1=StepsPerSubsample,0,C8115+1))</f>
        <v>11</v>
      </c>
      <c r="D8116" s="1">
        <f t="shared" si="380"/>
        <v>2</v>
      </c>
      <c r="E8116" s="1" t="str">
        <f>INDEX(Protocol[Mark],MATCH(C8116,Protocol[Step],0))</f>
        <v>10Ama</v>
      </c>
      <c r="F8116" s="151" t="str">
        <f>INDEX(Variables[Variable],MATCH(Systematic[[#This Row],[VariableIndex]],Variables[Index],0))</f>
        <v>O2 flux per volume</v>
      </c>
      <c r="G8116" s="134">
        <f>Systematic[[#This Row],[Sample]]*1000000+Systematic[[#This Row],[SubSample]]*10000+Systematic[[#This Row],[VariableIndex]]</f>
        <v>21030002</v>
      </c>
      <c r="H8116" s="134">
        <f>Systematic[[#This Row],[SampleVariableLabel]]+100*Systematic[[#This Row],[State]]</f>
        <v>21031102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21</v>
      </c>
      <c r="B8117" s="1">
        <f t="shared" si="382"/>
        <v>3</v>
      </c>
      <c r="C8117" s="1">
        <f>IF(Systematic[[#This Row],[VariableIndex]]&gt;1,C8116,IF(C8116+1=StepsPerSubsample,0,C8116+1))</f>
        <v>11</v>
      </c>
      <c r="D8117" s="1">
        <f t="shared" si="380"/>
        <v>3</v>
      </c>
      <c r="E8117" s="1" t="str">
        <f>INDEX(Protocol[Mark],MATCH(C8117,Protocol[Step],0))</f>
        <v>10Ama</v>
      </c>
      <c r="F8117" s="151" t="str">
        <f>INDEX(Variables[Variable],MATCH(Systematic[[#This Row],[VariableIndex]],Variables[Index],0))</f>
        <v>Specific flux</v>
      </c>
      <c r="G8117" s="134">
        <f>Systematic[[#This Row],[Sample]]*1000000+Systematic[[#This Row],[SubSample]]*10000+Systematic[[#This Row],[VariableIndex]]</f>
        <v>21030003</v>
      </c>
      <c r="H8117" s="134">
        <f>Systematic[[#This Row],[SampleVariableLabel]]+100*Systematic[[#This Row],[State]]</f>
        <v>21031103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21</v>
      </c>
      <c r="B8118" s="1">
        <f t="shared" si="382"/>
        <v>3</v>
      </c>
      <c r="C8118" s="1">
        <f>IF(Systematic[[#This Row],[VariableIndex]]&gt;1,C8117,IF(C8117+1=StepsPerSubsample,0,C8117+1))</f>
        <v>11</v>
      </c>
      <c r="D8118" s="1">
        <f t="shared" si="380"/>
        <v>4</v>
      </c>
      <c r="E8118" s="1" t="str">
        <f>INDEX(Protocol[Mark],MATCH(C8118,Protocol[Step],0))</f>
        <v>10Ama</v>
      </c>
      <c r="F8118" s="151" t="str">
        <f>INDEX(Variables[Variable],MATCH(Systematic[[#This Row],[VariableIndex]],Variables[Index],0))</f>
        <v>Flux control ratio</v>
      </c>
      <c r="G8118" s="134">
        <f>Systematic[[#This Row],[Sample]]*1000000+Systematic[[#This Row],[SubSample]]*10000+Systematic[[#This Row],[VariableIndex]]</f>
        <v>21030004</v>
      </c>
      <c r="H8118" s="134">
        <f>Systematic[[#This Row],[SampleVariableLabel]]+100*Systematic[[#This Row],[State]]</f>
        <v>21031104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21</v>
      </c>
      <c r="B8119" s="1">
        <f t="shared" si="382"/>
        <v>3</v>
      </c>
      <c r="C8119" s="1">
        <f>IF(Systematic[[#This Row],[VariableIndex]]&gt;1,C8118,IF(C8118+1=StepsPerSubsample,0,C8118+1))</f>
        <v>11</v>
      </c>
      <c r="D8119" s="1">
        <f t="shared" si="380"/>
        <v>5</v>
      </c>
      <c r="E8119" s="1" t="str">
        <f>INDEX(Protocol[Mark],MATCH(C8119,Protocol[Step],0))</f>
        <v>10Ama</v>
      </c>
      <c r="F8119" s="151" t="str">
        <f>INDEX(Variables[Variable],MATCH(Systematic[[#This Row],[VariableIndex]],Variables[Index],0))</f>
        <v>Specific flux (mt)</v>
      </c>
      <c r="G8119" s="134">
        <f>Systematic[[#This Row],[Sample]]*1000000+Systematic[[#This Row],[SubSample]]*10000+Systematic[[#This Row],[VariableIndex]]</f>
        <v>21030005</v>
      </c>
      <c r="H8119" s="134">
        <f>Systematic[[#This Row],[SampleVariableLabel]]+100*Systematic[[#This Row],[State]]</f>
        <v>21031105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21</v>
      </c>
      <c r="B8120" s="1">
        <f t="shared" si="382"/>
        <v>3</v>
      </c>
      <c r="C8120" s="1">
        <f>IF(Systematic[[#This Row],[VariableIndex]]&gt;1,C8119,IF(C8119+1=StepsPerSubsample,0,C8119+1))</f>
        <v>11</v>
      </c>
      <c r="D8120" s="1">
        <f t="shared" si="380"/>
        <v>6</v>
      </c>
      <c r="E8120" s="1" t="str">
        <f>INDEX(Protocol[Mark],MATCH(C8120,Protocol[Step],0))</f>
        <v>10Ama</v>
      </c>
      <c r="F8120" s="151" t="str">
        <f>INDEX(Variables[Variable],MATCH(Systematic[[#This Row],[VariableIndex]],Variables[Index],0))</f>
        <v>FCR (mt: ROX-corr.)</v>
      </c>
      <c r="G8120" s="134">
        <f>Systematic[[#This Row],[Sample]]*1000000+Systematic[[#This Row],[SubSample]]*10000+Systematic[[#This Row],[VariableIndex]]</f>
        <v>21030006</v>
      </c>
      <c r="H8120" s="134">
        <f>Systematic[[#This Row],[SampleVariableLabel]]+100*Systematic[[#This Row],[State]]</f>
        <v>21031106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21</v>
      </c>
      <c r="B8121" s="1">
        <f t="shared" si="382"/>
        <v>3</v>
      </c>
      <c r="C8121" s="1">
        <f>IF(Systematic[[#This Row],[VariableIndex]]&gt;1,C8120,IF(C8120+1=StepsPerSubsample,0,C8120+1))</f>
        <v>11</v>
      </c>
      <c r="D8121" s="1">
        <f t="shared" si="380"/>
        <v>7</v>
      </c>
      <c r="E8121" s="1" t="str">
        <f>INDEX(Protocol[Mark],MATCH(C8121,Protocol[Step],0))</f>
        <v>10Ama</v>
      </c>
      <c r="F8121" s="151" t="str">
        <f>INDEX(Variables[Variable],MATCH(Systematic[[#This Row],[VariableIndex]],Variables[Index],0))</f>
        <v>FCR (mt: ROX-corr.)</v>
      </c>
      <c r="G8121" s="134">
        <f>Systematic[[#This Row],[Sample]]*1000000+Systematic[[#This Row],[SubSample]]*10000+Systematic[[#This Row],[VariableIndex]]</f>
        <v>21030007</v>
      </c>
      <c r="H8121" s="134">
        <f>Systematic[[#This Row],[SampleVariableLabel]]+100*Systematic[[#This Row],[State]]</f>
        <v>21031107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21</v>
      </c>
      <c r="B8122" s="1">
        <f t="shared" si="382"/>
        <v>3</v>
      </c>
      <c r="C8122" s="1">
        <f>IF(Systematic[[#This Row],[VariableIndex]]&gt;1,C8121,IF(C8121+1=StepsPerSubsample,0,C8121+1))</f>
        <v>12</v>
      </c>
      <c r="D8122" s="1">
        <f t="shared" si="380"/>
        <v>1</v>
      </c>
      <c r="E8122" s="1" t="str">
        <f>INDEX(Protocol[Mark],MATCH(C8122,Protocol[Step],0))</f>
        <v>11AsTm</v>
      </c>
      <c r="F8122" s="151" t="str">
        <f>INDEX(Variables[Variable],MATCH(Systematic[[#This Row],[VariableIndex]],Variables[Index],0))</f>
        <v>O2 concentration</v>
      </c>
      <c r="G8122" s="134">
        <f>Systematic[[#This Row],[Sample]]*1000000+Systematic[[#This Row],[SubSample]]*10000+Systematic[[#This Row],[VariableIndex]]</f>
        <v>21030001</v>
      </c>
      <c r="H8122" s="134">
        <f>Systematic[[#This Row],[SampleVariableLabel]]+100*Systematic[[#This Row],[State]]</f>
        <v>21031201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21</v>
      </c>
      <c r="B8123" s="1">
        <f t="shared" si="382"/>
        <v>3</v>
      </c>
      <c r="C8123" s="1">
        <f>IF(Systematic[[#This Row],[VariableIndex]]&gt;1,C8122,IF(C8122+1=StepsPerSubsample,0,C8122+1))</f>
        <v>12</v>
      </c>
      <c r="D8123" s="1">
        <f t="shared" si="380"/>
        <v>2</v>
      </c>
      <c r="E8123" s="1" t="str">
        <f>INDEX(Protocol[Mark],MATCH(C8123,Protocol[Step],0))</f>
        <v>11AsTm</v>
      </c>
      <c r="F8123" s="151" t="str">
        <f>INDEX(Variables[Variable],MATCH(Systematic[[#This Row],[VariableIndex]],Variables[Index],0))</f>
        <v>O2 flux per volume</v>
      </c>
      <c r="G8123" s="134">
        <f>Systematic[[#This Row],[Sample]]*1000000+Systematic[[#This Row],[SubSample]]*10000+Systematic[[#This Row],[VariableIndex]]</f>
        <v>21030002</v>
      </c>
      <c r="H8123" s="134">
        <f>Systematic[[#This Row],[SampleVariableLabel]]+100*Systematic[[#This Row],[State]]</f>
        <v>21031202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21</v>
      </c>
      <c r="B8124" s="1">
        <f t="shared" si="382"/>
        <v>3</v>
      </c>
      <c r="C8124" s="1">
        <f>IF(Systematic[[#This Row],[VariableIndex]]&gt;1,C8123,IF(C8123+1=StepsPerSubsample,0,C8123+1))</f>
        <v>12</v>
      </c>
      <c r="D8124" s="1">
        <f t="shared" si="380"/>
        <v>3</v>
      </c>
      <c r="E8124" s="1" t="str">
        <f>INDEX(Protocol[Mark],MATCH(C8124,Protocol[Step],0))</f>
        <v>11AsTm</v>
      </c>
      <c r="F8124" s="151" t="str">
        <f>INDEX(Variables[Variable],MATCH(Systematic[[#This Row],[VariableIndex]],Variables[Index],0))</f>
        <v>Specific flux</v>
      </c>
      <c r="G8124" s="134">
        <f>Systematic[[#This Row],[Sample]]*1000000+Systematic[[#This Row],[SubSample]]*10000+Systematic[[#This Row],[VariableIndex]]</f>
        <v>21030003</v>
      </c>
      <c r="H8124" s="134">
        <f>Systematic[[#This Row],[SampleVariableLabel]]+100*Systematic[[#This Row],[State]]</f>
        <v>21031203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21</v>
      </c>
      <c r="B8125" s="1">
        <f t="shared" si="382"/>
        <v>3</v>
      </c>
      <c r="C8125" s="1">
        <f>IF(Systematic[[#This Row],[VariableIndex]]&gt;1,C8124,IF(C8124+1=StepsPerSubsample,0,C8124+1))</f>
        <v>12</v>
      </c>
      <c r="D8125" s="1">
        <f t="shared" si="380"/>
        <v>4</v>
      </c>
      <c r="E8125" s="1" t="str">
        <f>INDEX(Protocol[Mark],MATCH(C8125,Protocol[Step],0))</f>
        <v>11AsTm</v>
      </c>
      <c r="F8125" s="151" t="str">
        <f>INDEX(Variables[Variable],MATCH(Systematic[[#This Row],[VariableIndex]],Variables[Index],0))</f>
        <v>Flux control ratio</v>
      </c>
      <c r="G8125" s="134">
        <f>Systematic[[#This Row],[Sample]]*1000000+Systematic[[#This Row],[SubSample]]*10000+Systematic[[#This Row],[VariableIndex]]</f>
        <v>21030004</v>
      </c>
      <c r="H8125" s="134">
        <f>Systematic[[#This Row],[SampleVariableLabel]]+100*Systematic[[#This Row],[State]]</f>
        <v>21031204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21</v>
      </c>
      <c r="B8126" s="1">
        <f t="shared" si="382"/>
        <v>3</v>
      </c>
      <c r="C8126" s="1">
        <f>IF(Systematic[[#This Row],[VariableIndex]]&gt;1,C8125,IF(C8125+1=StepsPerSubsample,0,C8125+1))</f>
        <v>12</v>
      </c>
      <c r="D8126" s="1">
        <f t="shared" si="380"/>
        <v>5</v>
      </c>
      <c r="E8126" s="1" t="str">
        <f>INDEX(Protocol[Mark],MATCH(C8126,Protocol[Step],0))</f>
        <v>11AsTm</v>
      </c>
      <c r="F8126" s="151" t="str">
        <f>INDEX(Variables[Variable],MATCH(Systematic[[#This Row],[VariableIndex]],Variables[Index],0))</f>
        <v>Specific flux (mt)</v>
      </c>
      <c r="G8126" s="134">
        <f>Systematic[[#This Row],[Sample]]*1000000+Systematic[[#This Row],[SubSample]]*10000+Systematic[[#This Row],[VariableIndex]]</f>
        <v>21030005</v>
      </c>
      <c r="H8126" s="134">
        <f>Systematic[[#This Row],[SampleVariableLabel]]+100*Systematic[[#This Row],[State]]</f>
        <v>21031205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21</v>
      </c>
      <c r="B8127" s="1">
        <f t="shared" si="382"/>
        <v>3</v>
      </c>
      <c r="C8127" s="1">
        <f>IF(Systematic[[#This Row],[VariableIndex]]&gt;1,C8126,IF(C8126+1=StepsPerSubsample,0,C8126+1))</f>
        <v>12</v>
      </c>
      <c r="D8127" s="1">
        <f t="shared" si="380"/>
        <v>6</v>
      </c>
      <c r="E8127" s="1" t="str">
        <f>INDEX(Protocol[Mark],MATCH(C8127,Protocol[Step],0))</f>
        <v>11AsTm</v>
      </c>
      <c r="F8127" s="151" t="str">
        <f>INDEX(Variables[Variable],MATCH(Systematic[[#This Row],[VariableIndex]],Variables[Index],0))</f>
        <v>FCR (mt: ROX-corr.)</v>
      </c>
      <c r="G8127" s="134">
        <f>Systematic[[#This Row],[Sample]]*1000000+Systematic[[#This Row],[SubSample]]*10000+Systematic[[#This Row],[VariableIndex]]</f>
        <v>21030006</v>
      </c>
      <c r="H8127" s="134">
        <f>Systematic[[#This Row],[SampleVariableLabel]]+100*Systematic[[#This Row],[State]]</f>
        <v>21031206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21</v>
      </c>
      <c r="B8128" s="1">
        <f t="shared" si="382"/>
        <v>3</v>
      </c>
      <c r="C8128" s="1">
        <f>IF(Systematic[[#This Row],[VariableIndex]]&gt;1,C8127,IF(C8127+1=StepsPerSubsample,0,C8127+1))</f>
        <v>12</v>
      </c>
      <c r="D8128" s="1">
        <f t="shared" si="380"/>
        <v>7</v>
      </c>
      <c r="E8128" s="1" t="str">
        <f>INDEX(Protocol[Mark],MATCH(C8128,Protocol[Step],0))</f>
        <v>11AsTm</v>
      </c>
      <c r="F8128" s="151" t="str">
        <f>INDEX(Variables[Variable],MATCH(Systematic[[#This Row],[VariableIndex]],Variables[Index],0))</f>
        <v>FCR (mt: ROX-corr.)</v>
      </c>
      <c r="G8128" s="134">
        <f>Systematic[[#This Row],[Sample]]*1000000+Systematic[[#This Row],[SubSample]]*10000+Systematic[[#This Row],[VariableIndex]]</f>
        <v>21030007</v>
      </c>
      <c r="H8128" s="134">
        <f>Systematic[[#This Row],[SampleVariableLabel]]+100*Systematic[[#This Row],[State]]</f>
        <v>21031207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21</v>
      </c>
      <c r="B8129" s="1">
        <f t="shared" si="382"/>
        <v>3</v>
      </c>
      <c r="C8129" s="1">
        <f>IF(Systematic[[#This Row],[VariableIndex]]&gt;1,C8128,IF(C8128+1=StepsPerSubsample,0,C8128+1))</f>
        <v>13</v>
      </c>
      <c r="D8129" s="1">
        <f t="shared" si="380"/>
        <v>1</v>
      </c>
      <c r="E8129" s="1" t="str">
        <f>INDEX(Protocol[Mark],MATCH(C8129,Protocol[Step],0))</f>
        <v>12Azd</v>
      </c>
      <c r="F8129" s="151" t="str">
        <f>INDEX(Variables[Variable],MATCH(Systematic[[#This Row],[VariableIndex]],Variables[Index],0))</f>
        <v>O2 concentration</v>
      </c>
      <c r="G8129" s="134">
        <f>Systematic[[#This Row],[Sample]]*1000000+Systematic[[#This Row],[SubSample]]*10000+Systematic[[#This Row],[VariableIndex]]</f>
        <v>21030001</v>
      </c>
      <c r="H8129" s="134">
        <f>Systematic[[#This Row],[SampleVariableLabel]]+100*Systematic[[#This Row],[State]]</f>
        <v>21031301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21</v>
      </c>
      <c r="B8130" s="1">
        <f t="shared" si="382"/>
        <v>3</v>
      </c>
      <c r="C8130" s="1">
        <f>IF(Systematic[[#This Row],[VariableIndex]]&gt;1,C8129,IF(C8129+1=StepsPerSubsample,0,C8129+1))</f>
        <v>13</v>
      </c>
      <c r="D8130" s="1">
        <f t="shared" si="380"/>
        <v>2</v>
      </c>
      <c r="E8130" s="1" t="str">
        <f>INDEX(Protocol[Mark],MATCH(C8130,Protocol[Step],0))</f>
        <v>12Azd</v>
      </c>
      <c r="F8130" s="151" t="str">
        <f>INDEX(Variables[Variable],MATCH(Systematic[[#This Row],[VariableIndex]],Variables[Index],0))</f>
        <v>O2 flux per volume</v>
      </c>
      <c r="G8130" s="134">
        <f>Systematic[[#This Row],[Sample]]*1000000+Systematic[[#This Row],[SubSample]]*10000+Systematic[[#This Row],[VariableIndex]]</f>
        <v>21030002</v>
      </c>
      <c r="H8130" s="134">
        <f>Systematic[[#This Row],[SampleVariableLabel]]+100*Systematic[[#This Row],[State]]</f>
        <v>21031302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21</v>
      </c>
      <c r="B8131" s="1">
        <f t="shared" si="382"/>
        <v>3</v>
      </c>
      <c r="C8131" s="1">
        <f>IF(Systematic[[#This Row],[VariableIndex]]&gt;1,C8130,IF(C8130+1=StepsPerSubsample,0,C8130+1))</f>
        <v>13</v>
      </c>
      <c r="D8131" s="1">
        <f t="shared" ref="D8131:D8194" si="383">IF(D8130=nVariables,1,D8130+1)</f>
        <v>3</v>
      </c>
      <c r="E8131" s="1" t="str">
        <f>INDEX(Protocol[Mark],MATCH(C8131,Protocol[Step],0))</f>
        <v>12Azd</v>
      </c>
      <c r="F8131" s="151" t="str">
        <f>INDEX(Variables[Variable],MATCH(Systematic[[#This Row],[VariableIndex]],Variables[Index],0))</f>
        <v>Specific flux</v>
      </c>
      <c r="G8131" s="134">
        <f>Systematic[[#This Row],[Sample]]*1000000+Systematic[[#This Row],[SubSample]]*10000+Systematic[[#This Row],[VariableIndex]]</f>
        <v>21030003</v>
      </c>
      <c r="H8131" s="134">
        <f>Systematic[[#This Row],[SampleVariableLabel]]+100*Systematic[[#This Row],[State]]</f>
        <v>21031303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21</v>
      </c>
      <c r="B8132" s="1">
        <f t="shared" si="382"/>
        <v>3</v>
      </c>
      <c r="C8132" s="1">
        <f>IF(Systematic[[#This Row],[VariableIndex]]&gt;1,C8131,IF(C8131+1=StepsPerSubsample,0,C8131+1))</f>
        <v>13</v>
      </c>
      <c r="D8132" s="1">
        <f t="shared" si="383"/>
        <v>4</v>
      </c>
      <c r="E8132" s="1" t="str">
        <f>INDEX(Protocol[Mark],MATCH(C8132,Protocol[Step],0))</f>
        <v>12Azd</v>
      </c>
      <c r="F8132" s="151" t="str">
        <f>INDEX(Variables[Variable],MATCH(Systematic[[#This Row],[VariableIndex]],Variables[Index],0))</f>
        <v>Flux control ratio</v>
      </c>
      <c r="G8132" s="134">
        <f>Systematic[[#This Row],[Sample]]*1000000+Systematic[[#This Row],[SubSample]]*10000+Systematic[[#This Row],[VariableIndex]]</f>
        <v>21030004</v>
      </c>
      <c r="H8132" s="134">
        <f>Systematic[[#This Row],[SampleVariableLabel]]+100*Systematic[[#This Row],[State]]</f>
        <v>21031304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21</v>
      </c>
      <c r="B8133" s="1">
        <f t="shared" si="382"/>
        <v>3</v>
      </c>
      <c r="C8133" s="1">
        <f>IF(Systematic[[#This Row],[VariableIndex]]&gt;1,C8132,IF(C8132+1=StepsPerSubsample,0,C8132+1))</f>
        <v>13</v>
      </c>
      <c r="D8133" s="1">
        <f t="shared" si="383"/>
        <v>5</v>
      </c>
      <c r="E8133" s="1" t="str">
        <f>INDEX(Protocol[Mark],MATCH(C8133,Protocol[Step],0))</f>
        <v>12Azd</v>
      </c>
      <c r="F8133" s="151" t="str">
        <f>INDEX(Variables[Variable],MATCH(Systematic[[#This Row],[VariableIndex]],Variables[Index],0))</f>
        <v>Specific flux (mt)</v>
      </c>
      <c r="G8133" s="134">
        <f>Systematic[[#This Row],[Sample]]*1000000+Systematic[[#This Row],[SubSample]]*10000+Systematic[[#This Row],[VariableIndex]]</f>
        <v>21030005</v>
      </c>
      <c r="H8133" s="134">
        <f>Systematic[[#This Row],[SampleVariableLabel]]+100*Systematic[[#This Row],[State]]</f>
        <v>21031305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21</v>
      </c>
      <c r="B8134" s="1">
        <f t="shared" si="382"/>
        <v>3</v>
      </c>
      <c r="C8134" s="1">
        <f>IF(Systematic[[#This Row],[VariableIndex]]&gt;1,C8133,IF(C8133+1=StepsPerSubsample,0,C8133+1))</f>
        <v>13</v>
      </c>
      <c r="D8134" s="1">
        <f t="shared" si="383"/>
        <v>6</v>
      </c>
      <c r="E8134" s="1" t="str">
        <f>INDEX(Protocol[Mark],MATCH(C8134,Protocol[Step],0))</f>
        <v>12Azd</v>
      </c>
      <c r="F8134" s="151" t="str">
        <f>INDEX(Variables[Variable],MATCH(Systematic[[#This Row],[VariableIndex]],Variables[Index],0))</f>
        <v>FCR (mt: ROX-corr.)</v>
      </c>
      <c r="G8134" s="134">
        <f>Systematic[[#This Row],[Sample]]*1000000+Systematic[[#This Row],[SubSample]]*10000+Systematic[[#This Row],[VariableIndex]]</f>
        <v>21030006</v>
      </c>
      <c r="H8134" s="134">
        <f>Systematic[[#This Row],[SampleVariableLabel]]+100*Systematic[[#This Row],[State]]</f>
        <v>21031306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21</v>
      </c>
      <c r="B8135" s="1">
        <f t="shared" si="382"/>
        <v>3</v>
      </c>
      <c r="C8135" s="1">
        <f>IF(Systematic[[#This Row],[VariableIndex]]&gt;1,C8134,IF(C8134+1=StepsPerSubsample,0,C8134+1))</f>
        <v>13</v>
      </c>
      <c r="D8135" s="1">
        <f t="shared" si="383"/>
        <v>7</v>
      </c>
      <c r="E8135" s="1" t="str">
        <f>INDEX(Protocol[Mark],MATCH(C8135,Protocol[Step],0))</f>
        <v>12Azd</v>
      </c>
      <c r="F8135" s="151" t="str">
        <f>INDEX(Variables[Variable],MATCH(Systematic[[#This Row],[VariableIndex]],Variables[Index],0))</f>
        <v>FCR (mt: ROX-corr.)</v>
      </c>
      <c r="G8135" s="134">
        <f>Systematic[[#This Row],[Sample]]*1000000+Systematic[[#This Row],[SubSample]]*10000+Systematic[[#This Row],[VariableIndex]]</f>
        <v>21030007</v>
      </c>
      <c r="H8135" s="134">
        <f>Systematic[[#This Row],[SampleVariableLabel]]+100*Systematic[[#This Row],[State]]</f>
        <v>21031307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21</v>
      </c>
      <c r="B8136" s="1">
        <f t="shared" si="382"/>
        <v>4</v>
      </c>
      <c r="C8136" s="1">
        <f>IF(Systematic[[#This Row],[VariableIndex]]&gt;1,C8135,IF(C8135+1=StepsPerSubsample,0,C8135+1))</f>
        <v>0</v>
      </c>
      <c r="D8136" s="1">
        <f t="shared" si="383"/>
        <v>1</v>
      </c>
      <c r="E8136" s="1" t="str">
        <f>INDEX(Protocol[Mark],MATCH(C8136,Protocol[Step],0))</f>
        <v>1ce</v>
      </c>
      <c r="F8136" s="151" t="str">
        <f>INDEX(Variables[Variable],MATCH(Systematic[[#This Row],[VariableIndex]],Variables[Index],0))</f>
        <v>O2 concentration</v>
      </c>
      <c r="G8136" s="134">
        <f>Systematic[[#This Row],[Sample]]*1000000+Systematic[[#This Row],[SubSample]]*10000+Systematic[[#This Row],[VariableIndex]]</f>
        <v>21040001</v>
      </c>
      <c r="H8136" s="134">
        <f>Systematic[[#This Row],[SampleVariableLabel]]+100*Systematic[[#This Row],[State]]</f>
        <v>21040001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21</v>
      </c>
      <c r="B8137" s="1">
        <f t="shared" si="382"/>
        <v>4</v>
      </c>
      <c r="C8137" s="1">
        <f>IF(Systematic[[#This Row],[VariableIndex]]&gt;1,C8136,IF(C8136+1=StepsPerSubsample,0,C8136+1))</f>
        <v>0</v>
      </c>
      <c r="D8137" s="1">
        <f t="shared" si="383"/>
        <v>2</v>
      </c>
      <c r="E8137" s="1" t="str">
        <f>INDEX(Protocol[Mark],MATCH(C8137,Protocol[Step],0))</f>
        <v>1ce</v>
      </c>
      <c r="F8137" s="151" t="str">
        <f>INDEX(Variables[Variable],MATCH(Systematic[[#This Row],[VariableIndex]],Variables[Index],0))</f>
        <v>O2 flux per volume</v>
      </c>
      <c r="G8137" s="134">
        <f>Systematic[[#This Row],[Sample]]*1000000+Systematic[[#This Row],[SubSample]]*10000+Systematic[[#This Row],[VariableIndex]]</f>
        <v>21040002</v>
      </c>
      <c r="H8137" s="134">
        <f>Systematic[[#This Row],[SampleVariableLabel]]+100*Systematic[[#This Row],[State]]</f>
        <v>21040002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21</v>
      </c>
      <c r="B8138" s="1">
        <f t="shared" si="382"/>
        <v>4</v>
      </c>
      <c r="C8138" s="1">
        <f>IF(Systematic[[#This Row],[VariableIndex]]&gt;1,C8137,IF(C8137+1=StepsPerSubsample,0,C8137+1))</f>
        <v>0</v>
      </c>
      <c r="D8138" s="1">
        <f t="shared" si="383"/>
        <v>3</v>
      </c>
      <c r="E8138" s="1" t="str">
        <f>INDEX(Protocol[Mark],MATCH(C8138,Protocol[Step],0))</f>
        <v>1ce</v>
      </c>
      <c r="F8138" s="151" t="str">
        <f>INDEX(Variables[Variable],MATCH(Systematic[[#This Row],[VariableIndex]],Variables[Index],0))</f>
        <v>Specific flux</v>
      </c>
      <c r="G8138" s="134">
        <f>Systematic[[#This Row],[Sample]]*1000000+Systematic[[#This Row],[SubSample]]*10000+Systematic[[#This Row],[VariableIndex]]</f>
        <v>21040003</v>
      </c>
      <c r="H8138" s="134">
        <f>Systematic[[#This Row],[SampleVariableLabel]]+100*Systematic[[#This Row],[State]]</f>
        <v>21040003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21</v>
      </c>
      <c r="B8139" s="1">
        <f t="shared" si="382"/>
        <v>4</v>
      </c>
      <c r="C8139" s="1">
        <f>IF(Systematic[[#This Row],[VariableIndex]]&gt;1,C8138,IF(C8138+1=StepsPerSubsample,0,C8138+1))</f>
        <v>0</v>
      </c>
      <c r="D8139" s="1">
        <f t="shared" si="383"/>
        <v>4</v>
      </c>
      <c r="E8139" s="1" t="str">
        <f>INDEX(Protocol[Mark],MATCH(C8139,Protocol[Step],0))</f>
        <v>1ce</v>
      </c>
      <c r="F8139" s="151" t="str">
        <f>INDEX(Variables[Variable],MATCH(Systematic[[#This Row],[VariableIndex]],Variables[Index],0))</f>
        <v>Flux control ratio</v>
      </c>
      <c r="G8139" s="134">
        <f>Systematic[[#This Row],[Sample]]*1000000+Systematic[[#This Row],[SubSample]]*10000+Systematic[[#This Row],[VariableIndex]]</f>
        <v>21040004</v>
      </c>
      <c r="H8139" s="134">
        <f>Systematic[[#This Row],[SampleVariableLabel]]+100*Systematic[[#This Row],[State]]</f>
        <v>21040004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21</v>
      </c>
      <c r="B8140" s="1">
        <f t="shared" si="382"/>
        <v>4</v>
      </c>
      <c r="C8140" s="1">
        <f>IF(Systematic[[#This Row],[VariableIndex]]&gt;1,C8139,IF(C8139+1=StepsPerSubsample,0,C8139+1))</f>
        <v>0</v>
      </c>
      <c r="D8140" s="1">
        <f t="shared" si="383"/>
        <v>5</v>
      </c>
      <c r="E8140" s="1" t="str">
        <f>INDEX(Protocol[Mark],MATCH(C8140,Protocol[Step],0))</f>
        <v>1ce</v>
      </c>
      <c r="F8140" s="151" t="str">
        <f>INDEX(Variables[Variable],MATCH(Systematic[[#This Row],[VariableIndex]],Variables[Index],0))</f>
        <v>Specific flux (mt)</v>
      </c>
      <c r="G8140" s="134">
        <f>Systematic[[#This Row],[Sample]]*1000000+Systematic[[#This Row],[SubSample]]*10000+Systematic[[#This Row],[VariableIndex]]</f>
        <v>21040005</v>
      </c>
      <c r="H8140" s="134">
        <f>Systematic[[#This Row],[SampleVariableLabel]]+100*Systematic[[#This Row],[State]]</f>
        <v>21040005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21</v>
      </c>
      <c r="B8141" s="1">
        <f t="shared" si="382"/>
        <v>4</v>
      </c>
      <c r="C8141" s="1">
        <f>IF(Systematic[[#This Row],[VariableIndex]]&gt;1,C8140,IF(C8140+1=StepsPerSubsample,0,C8140+1))</f>
        <v>0</v>
      </c>
      <c r="D8141" s="1">
        <f t="shared" si="383"/>
        <v>6</v>
      </c>
      <c r="E8141" s="1" t="str">
        <f>INDEX(Protocol[Mark],MATCH(C8141,Protocol[Step],0))</f>
        <v>1ce</v>
      </c>
      <c r="F8141" s="151" t="str">
        <f>INDEX(Variables[Variable],MATCH(Systematic[[#This Row],[VariableIndex]],Variables[Index],0))</f>
        <v>FCR (mt: ROX-corr.)</v>
      </c>
      <c r="G8141" s="134">
        <f>Systematic[[#This Row],[Sample]]*1000000+Systematic[[#This Row],[SubSample]]*10000+Systematic[[#This Row],[VariableIndex]]</f>
        <v>21040006</v>
      </c>
      <c r="H8141" s="134">
        <f>Systematic[[#This Row],[SampleVariableLabel]]+100*Systematic[[#This Row],[State]]</f>
        <v>21040006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21</v>
      </c>
      <c r="B8142" s="1">
        <f t="shared" si="382"/>
        <v>4</v>
      </c>
      <c r="C8142" s="1">
        <f>IF(Systematic[[#This Row],[VariableIndex]]&gt;1,C8141,IF(C8141+1=StepsPerSubsample,0,C8141+1))</f>
        <v>0</v>
      </c>
      <c r="D8142" s="1">
        <f t="shared" si="383"/>
        <v>7</v>
      </c>
      <c r="E8142" s="1" t="str">
        <f>INDEX(Protocol[Mark],MATCH(C8142,Protocol[Step],0))</f>
        <v>1ce</v>
      </c>
      <c r="F8142" s="151" t="str">
        <f>INDEX(Variables[Variable],MATCH(Systematic[[#This Row],[VariableIndex]],Variables[Index],0))</f>
        <v>FCR (mt: ROX-corr.)</v>
      </c>
      <c r="G8142" s="134">
        <f>Systematic[[#This Row],[Sample]]*1000000+Systematic[[#This Row],[SubSample]]*10000+Systematic[[#This Row],[VariableIndex]]</f>
        <v>21040007</v>
      </c>
      <c r="H8142" s="134">
        <f>Systematic[[#This Row],[SampleVariableLabel]]+100*Systematic[[#This Row],[State]]</f>
        <v>21040007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21</v>
      </c>
      <c r="B8143" s="1">
        <f t="shared" si="382"/>
        <v>4</v>
      </c>
      <c r="C8143" s="1">
        <f>IF(Systematic[[#This Row],[VariableIndex]]&gt;1,C8142,IF(C8142+1=StepsPerSubsample,0,C8142+1))</f>
        <v>1</v>
      </c>
      <c r="D8143" s="1">
        <f t="shared" si="383"/>
        <v>1</v>
      </c>
      <c r="E8143" s="1" t="str">
        <f>INDEX(Protocol[Mark],MATCH(C8143,Protocol[Step],0))</f>
        <v>2P10</v>
      </c>
      <c r="F8143" s="151" t="str">
        <f>INDEX(Variables[Variable],MATCH(Systematic[[#This Row],[VariableIndex]],Variables[Index],0))</f>
        <v>O2 concentration</v>
      </c>
      <c r="G8143" s="134">
        <f>Systematic[[#This Row],[Sample]]*1000000+Systematic[[#This Row],[SubSample]]*10000+Systematic[[#This Row],[VariableIndex]]</f>
        <v>21040001</v>
      </c>
      <c r="H8143" s="134">
        <f>Systematic[[#This Row],[SampleVariableLabel]]+100*Systematic[[#This Row],[State]]</f>
        <v>21040101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21</v>
      </c>
      <c r="B8144" s="1">
        <f t="shared" si="382"/>
        <v>4</v>
      </c>
      <c r="C8144" s="1">
        <f>IF(Systematic[[#This Row],[VariableIndex]]&gt;1,C8143,IF(C8143+1=StepsPerSubsample,0,C8143+1))</f>
        <v>1</v>
      </c>
      <c r="D8144" s="1">
        <f t="shared" si="383"/>
        <v>2</v>
      </c>
      <c r="E8144" s="1" t="str">
        <f>INDEX(Protocol[Mark],MATCH(C8144,Protocol[Step],0))</f>
        <v>2P10</v>
      </c>
      <c r="F8144" s="151" t="str">
        <f>INDEX(Variables[Variable],MATCH(Systematic[[#This Row],[VariableIndex]],Variables[Index],0))</f>
        <v>O2 flux per volume</v>
      </c>
      <c r="G8144" s="134">
        <f>Systematic[[#This Row],[Sample]]*1000000+Systematic[[#This Row],[SubSample]]*10000+Systematic[[#This Row],[VariableIndex]]</f>
        <v>21040002</v>
      </c>
      <c r="H8144" s="134">
        <f>Systematic[[#This Row],[SampleVariableLabel]]+100*Systematic[[#This Row],[State]]</f>
        <v>21040102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21</v>
      </c>
      <c r="B8145" s="1">
        <f t="shared" si="382"/>
        <v>4</v>
      </c>
      <c r="C8145" s="1">
        <f>IF(Systematic[[#This Row],[VariableIndex]]&gt;1,C8144,IF(C8144+1=StepsPerSubsample,0,C8144+1))</f>
        <v>1</v>
      </c>
      <c r="D8145" s="1">
        <f t="shared" si="383"/>
        <v>3</v>
      </c>
      <c r="E8145" s="1" t="str">
        <f>INDEX(Protocol[Mark],MATCH(C8145,Protocol[Step],0))</f>
        <v>2P10</v>
      </c>
      <c r="F8145" s="151" t="str">
        <f>INDEX(Variables[Variable],MATCH(Systematic[[#This Row],[VariableIndex]],Variables[Index],0))</f>
        <v>Specific flux</v>
      </c>
      <c r="G8145" s="134">
        <f>Systematic[[#This Row],[Sample]]*1000000+Systematic[[#This Row],[SubSample]]*10000+Systematic[[#This Row],[VariableIndex]]</f>
        <v>21040003</v>
      </c>
      <c r="H8145" s="134">
        <f>Systematic[[#This Row],[SampleVariableLabel]]+100*Systematic[[#This Row],[State]]</f>
        <v>21040103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21</v>
      </c>
      <c r="B8146" s="1">
        <f t="shared" si="382"/>
        <v>4</v>
      </c>
      <c r="C8146" s="1">
        <f>IF(Systematic[[#This Row],[VariableIndex]]&gt;1,C8145,IF(C8145+1=StepsPerSubsample,0,C8145+1))</f>
        <v>1</v>
      </c>
      <c r="D8146" s="1">
        <f t="shared" si="383"/>
        <v>4</v>
      </c>
      <c r="E8146" s="1" t="str">
        <f>INDEX(Protocol[Mark],MATCH(C8146,Protocol[Step],0))</f>
        <v>2P10</v>
      </c>
      <c r="F8146" s="151" t="str">
        <f>INDEX(Variables[Variable],MATCH(Systematic[[#This Row],[VariableIndex]],Variables[Index],0))</f>
        <v>Flux control ratio</v>
      </c>
      <c r="G8146" s="134">
        <f>Systematic[[#This Row],[Sample]]*1000000+Systematic[[#This Row],[SubSample]]*10000+Systematic[[#This Row],[VariableIndex]]</f>
        <v>21040004</v>
      </c>
      <c r="H8146" s="134">
        <f>Systematic[[#This Row],[SampleVariableLabel]]+100*Systematic[[#This Row],[State]]</f>
        <v>21040104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21</v>
      </c>
      <c r="B8147" s="1">
        <f t="shared" si="382"/>
        <v>4</v>
      </c>
      <c r="C8147" s="1">
        <f>IF(Systematic[[#This Row],[VariableIndex]]&gt;1,C8146,IF(C8146+1=StepsPerSubsample,0,C8146+1))</f>
        <v>1</v>
      </c>
      <c r="D8147" s="1">
        <f t="shared" si="383"/>
        <v>5</v>
      </c>
      <c r="E8147" s="1" t="str">
        <f>INDEX(Protocol[Mark],MATCH(C8147,Protocol[Step],0))</f>
        <v>2P10</v>
      </c>
      <c r="F8147" s="151" t="str">
        <f>INDEX(Variables[Variable],MATCH(Systematic[[#This Row],[VariableIndex]],Variables[Index],0))</f>
        <v>Specific flux (mt)</v>
      </c>
      <c r="G8147" s="134">
        <f>Systematic[[#This Row],[Sample]]*1000000+Systematic[[#This Row],[SubSample]]*10000+Systematic[[#This Row],[VariableIndex]]</f>
        <v>21040005</v>
      </c>
      <c r="H8147" s="134">
        <f>Systematic[[#This Row],[SampleVariableLabel]]+100*Systematic[[#This Row],[State]]</f>
        <v>21040105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21</v>
      </c>
      <c r="B8148" s="1">
        <f t="shared" si="382"/>
        <v>4</v>
      </c>
      <c r="C8148" s="1">
        <f>IF(Systematic[[#This Row],[VariableIndex]]&gt;1,C8147,IF(C8147+1=StepsPerSubsample,0,C8147+1))</f>
        <v>1</v>
      </c>
      <c r="D8148" s="1">
        <f t="shared" si="383"/>
        <v>6</v>
      </c>
      <c r="E8148" s="1" t="str">
        <f>INDEX(Protocol[Mark],MATCH(C8148,Protocol[Step],0))</f>
        <v>2P10</v>
      </c>
      <c r="F8148" s="151" t="str">
        <f>INDEX(Variables[Variable],MATCH(Systematic[[#This Row],[VariableIndex]],Variables[Index],0))</f>
        <v>FCR (mt: ROX-corr.)</v>
      </c>
      <c r="G8148" s="134">
        <f>Systematic[[#This Row],[Sample]]*1000000+Systematic[[#This Row],[SubSample]]*10000+Systematic[[#This Row],[VariableIndex]]</f>
        <v>21040006</v>
      </c>
      <c r="H8148" s="134">
        <f>Systematic[[#This Row],[SampleVariableLabel]]+100*Systematic[[#This Row],[State]]</f>
        <v>21040106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21</v>
      </c>
      <c r="B8149" s="1">
        <f t="shared" si="382"/>
        <v>4</v>
      </c>
      <c r="C8149" s="1">
        <f>IF(Systematic[[#This Row],[VariableIndex]]&gt;1,C8148,IF(C8148+1=StepsPerSubsample,0,C8148+1))</f>
        <v>1</v>
      </c>
      <c r="D8149" s="1">
        <f t="shared" si="383"/>
        <v>7</v>
      </c>
      <c r="E8149" s="1" t="str">
        <f>INDEX(Protocol[Mark],MATCH(C8149,Protocol[Step],0))</f>
        <v>2P10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21040007</v>
      </c>
      <c r="H8149" s="134">
        <f>Systematic[[#This Row],[SampleVariableLabel]]+100*Systematic[[#This Row],[State]]</f>
        <v>21040107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21</v>
      </c>
      <c r="B8150" s="1">
        <f t="shared" si="382"/>
        <v>4</v>
      </c>
      <c r="C8150" s="1">
        <f>IF(Systematic[[#This Row],[VariableIndex]]&gt;1,C8149,IF(C8149+1=StepsPerSubsample,0,C8149+1))</f>
        <v>2</v>
      </c>
      <c r="D8150" s="1">
        <f t="shared" si="383"/>
        <v>1</v>
      </c>
      <c r="E8150" s="1" t="str">
        <f>INDEX(Protocol[Mark],MATCH(C8150,Protocol[Step],0))</f>
        <v>3Omy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21040001</v>
      </c>
      <c r="H8150" s="134">
        <f>Systematic[[#This Row],[SampleVariableLabel]]+100*Systematic[[#This Row],[State]]</f>
        <v>21040201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21</v>
      </c>
      <c r="B8151" s="1">
        <f t="shared" si="382"/>
        <v>4</v>
      </c>
      <c r="C8151" s="1">
        <f>IF(Systematic[[#This Row],[VariableIndex]]&gt;1,C8150,IF(C8150+1=StepsPerSubsample,0,C8150+1))</f>
        <v>2</v>
      </c>
      <c r="D8151" s="1">
        <f t="shared" si="383"/>
        <v>2</v>
      </c>
      <c r="E8151" s="1" t="str">
        <f>INDEX(Protocol[Mark],MATCH(C8151,Protocol[Step],0))</f>
        <v>3Omy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21040002</v>
      </c>
      <c r="H8151" s="134">
        <f>Systematic[[#This Row],[SampleVariableLabel]]+100*Systematic[[#This Row],[State]]</f>
        <v>21040202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21</v>
      </c>
      <c r="B8152" s="1">
        <f t="shared" si="382"/>
        <v>4</v>
      </c>
      <c r="C8152" s="1">
        <f>IF(Systematic[[#This Row],[VariableIndex]]&gt;1,C8151,IF(C8151+1=StepsPerSubsample,0,C8151+1))</f>
        <v>2</v>
      </c>
      <c r="D8152" s="1">
        <f t="shared" si="383"/>
        <v>3</v>
      </c>
      <c r="E8152" s="1" t="str">
        <f>INDEX(Protocol[Mark],MATCH(C8152,Protocol[Step],0))</f>
        <v>3Omy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21040003</v>
      </c>
      <c r="H8152" s="134">
        <f>Systematic[[#This Row],[SampleVariableLabel]]+100*Systematic[[#This Row],[State]]</f>
        <v>21040203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21</v>
      </c>
      <c r="B8153" s="1">
        <f t="shared" si="382"/>
        <v>4</v>
      </c>
      <c r="C8153" s="1">
        <f>IF(Systematic[[#This Row],[VariableIndex]]&gt;1,C8152,IF(C8152+1=StepsPerSubsample,0,C8152+1))</f>
        <v>2</v>
      </c>
      <c r="D8153" s="1">
        <f t="shared" si="383"/>
        <v>4</v>
      </c>
      <c r="E8153" s="1" t="str">
        <f>INDEX(Protocol[Mark],MATCH(C8153,Protocol[Step],0))</f>
        <v>3Omy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21040004</v>
      </c>
      <c r="H8153" s="134">
        <f>Systematic[[#This Row],[SampleVariableLabel]]+100*Systematic[[#This Row],[State]]</f>
        <v>21040204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21</v>
      </c>
      <c r="B8154" s="1">
        <f t="shared" si="382"/>
        <v>4</v>
      </c>
      <c r="C8154" s="1">
        <f>IF(Systematic[[#This Row],[VariableIndex]]&gt;1,C8153,IF(C8153+1=StepsPerSubsample,0,C8153+1))</f>
        <v>2</v>
      </c>
      <c r="D8154" s="1">
        <f t="shared" si="383"/>
        <v>5</v>
      </c>
      <c r="E8154" s="1" t="str">
        <f>INDEX(Protocol[Mark],MATCH(C8154,Protocol[Step],0))</f>
        <v>3Omy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21040005</v>
      </c>
      <c r="H8154" s="134">
        <f>Systematic[[#This Row],[SampleVariableLabel]]+100*Systematic[[#This Row],[State]]</f>
        <v>21040205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21</v>
      </c>
      <c r="B8155" s="1">
        <f t="shared" si="382"/>
        <v>4</v>
      </c>
      <c r="C8155" s="1">
        <f>IF(Systematic[[#This Row],[VariableIndex]]&gt;1,C8154,IF(C8154+1=StepsPerSubsample,0,C8154+1))</f>
        <v>2</v>
      </c>
      <c r="D8155" s="1">
        <f t="shared" si="383"/>
        <v>6</v>
      </c>
      <c r="E8155" s="1" t="str">
        <f>INDEX(Protocol[Mark],MATCH(C8155,Protocol[Step],0))</f>
        <v>3Omy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21040006</v>
      </c>
      <c r="H8155" s="134">
        <f>Systematic[[#This Row],[SampleVariableLabel]]+100*Systematic[[#This Row],[State]]</f>
        <v>21040206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21</v>
      </c>
      <c r="B8156" s="1">
        <f t="shared" si="382"/>
        <v>4</v>
      </c>
      <c r="C8156" s="1">
        <f>IF(Systematic[[#This Row],[VariableIndex]]&gt;1,C8155,IF(C8155+1=StepsPerSubsample,0,C8155+1))</f>
        <v>2</v>
      </c>
      <c r="D8156" s="1">
        <f t="shared" si="383"/>
        <v>7</v>
      </c>
      <c r="E8156" s="1" t="str">
        <f>INDEX(Protocol[Mark],MATCH(C8156,Protocol[Step],0))</f>
        <v>3Omy</v>
      </c>
      <c r="F8156" s="151" t="str">
        <f>INDEX(Variables[Variable],MATCH(Systematic[[#This Row],[VariableIndex]],Variables[Index],0))</f>
        <v>FCR (mt: ROX-corr.)</v>
      </c>
      <c r="G8156" s="134">
        <f>Systematic[[#This Row],[Sample]]*1000000+Systematic[[#This Row],[SubSample]]*10000+Systematic[[#This Row],[VariableIndex]]</f>
        <v>21040007</v>
      </c>
      <c r="H8156" s="134">
        <f>Systematic[[#This Row],[SampleVariableLabel]]+100*Systematic[[#This Row],[State]]</f>
        <v>21040207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21</v>
      </c>
      <c r="B8157" s="1">
        <f t="shared" si="382"/>
        <v>4</v>
      </c>
      <c r="C8157" s="1">
        <f>IF(Systematic[[#This Row],[VariableIndex]]&gt;1,C8156,IF(C8156+1=StepsPerSubsample,0,C8156+1))</f>
        <v>3</v>
      </c>
      <c r="D8157" s="1">
        <f t="shared" si="383"/>
        <v>1</v>
      </c>
      <c r="E8157" s="1" t="str">
        <f>INDEX(Protocol[Mark],MATCH(C8157,Protocol[Step],0))</f>
        <v>4U</v>
      </c>
      <c r="F8157" s="151" t="str">
        <f>INDEX(Variables[Variable],MATCH(Systematic[[#This Row],[VariableIndex]],Variables[Index],0))</f>
        <v>O2 concentration</v>
      </c>
      <c r="G8157" s="134">
        <f>Systematic[[#This Row],[Sample]]*1000000+Systematic[[#This Row],[SubSample]]*10000+Systematic[[#This Row],[VariableIndex]]</f>
        <v>21040001</v>
      </c>
      <c r="H8157" s="134">
        <f>Systematic[[#This Row],[SampleVariableLabel]]+100*Systematic[[#This Row],[State]]</f>
        <v>21040301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21</v>
      </c>
      <c r="B8158" s="1">
        <f t="shared" si="382"/>
        <v>4</v>
      </c>
      <c r="C8158" s="1">
        <f>IF(Systematic[[#This Row],[VariableIndex]]&gt;1,C8157,IF(C8157+1=StepsPerSubsample,0,C8157+1))</f>
        <v>3</v>
      </c>
      <c r="D8158" s="1">
        <f t="shared" si="383"/>
        <v>2</v>
      </c>
      <c r="E8158" s="1" t="str">
        <f>INDEX(Protocol[Mark],MATCH(C8158,Protocol[Step],0))</f>
        <v>4U</v>
      </c>
      <c r="F8158" s="151" t="str">
        <f>INDEX(Variables[Variable],MATCH(Systematic[[#This Row],[VariableIndex]],Variables[Index],0))</f>
        <v>O2 flux per volume</v>
      </c>
      <c r="G8158" s="134">
        <f>Systematic[[#This Row],[Sample]]*1000000+Systematic[[#This Row],[SubSample]]*10000+Systematic[[#This Row],[VariableIndex]]</f>
        <v>21040002</v>
      </c>
      <c r="H8158" s="134">
        <f>Systematic[[#This Row],[SampleVariableLabel]]+100*Systematic[[#This Row],[State]]</f>
        <v>21040302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21</v>
      </c>
      <c r="B8159" s="1">
        <f t="shared" si="382"/>
        <v>4</v>
      </c>
      <c r="C8159" s="1">
        <f>IF(Systematic[[#This Row],[VariableIndex]]&gt;1,C8158,IF(C8158+1=StepsPerSubsample,0,C8158+1))</f>
        <v>3</v>
      </c>
      <c r="D8159" s="1">
        <f t="shared" si="383"/>
        <v>3</v>
      </c>
      <c r="E8159" s="1" t="str">
        <f>INDEX(Protocol[Mark],MATCH(C8159,Protocol[Step],0))</f>
        <v>4U</v>
      </c>
      <c r="F8159" s="151" t="str">
        <f>INDEX(Variables[Variable],MATCH(Systematic[[#This Row],[VariableIndex]],Variables[Index],0))</f>
        <v>Specific flux</v>
      </c>
      <c r="G8159" s="134">
        <f>Systematic[[#This Row],[Sample]]*1000000+Systematic[[#This Row],[SubSample]]*10000+Systematic[[#This Row],[VariableIndex]]</f>
        <v>21040003</v>
      </c>
      <c r="H8159" s="134">
        <f>Systematic[[#This Row],[SampleVariableLabel]]+100*Systematic[[#This Row],[State]]</f>
        <v>21040303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21</v>
      </c>
      <c r="B8160" s="1">
        <f t="shared" si="382"/>
        <v>4</v>
      </c>
      <c r="C8160" s="1">
        <f>IF(Systematic[[#This Row],[VariableIndex]]&gt;1,C8159,IF(C8159+1=StepsPerSubsample,0,C8159+1))</f>
        <v>3</v>
      </c>
      <c r="D8160" s="1">
        <f t="shared" si="383"/>
        <v>4</v>
      </c>
      <c r="E8160" s="1" t="str">
        <f>INDEX(Protocol[Mark],MATCH(C8160,Protocol[Step],0))</f>
        <v>4U</v>
      </c>
      <c r="F8160" s="151" t="str">
        <f>INDEX(Variables[Variable],MATCH(Systematic[[#This Row],[VariableIndex]],Variables[Index],0))</f>
        <v>Flux control ratio</v>
      </c>
      <c r="G8160" s="134">
        <f>Systematic[[#This Row],[Sample]]*1000000+Systematic[[#This Row],[SubSample]]*10000+Systematic[[#This Row],[VariableIndex]]</f>
        <v>21040004</v>
      </c>
      <c r="H8160" s="134">
        <f>Systematic[[#This Row],[SampleVariableLabel]]+100*Systematic[[#This Row],[State]]</f>
        <v>21040304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21</v>
      </c>
      <c r="B8161" s="1">
        <f t="shared" si="382"/>
        <v>4</v>
      </c>
      <c r="C8161" s="1">
        <f>IF(Systematic[[#This Row],[VariableIndex]]&gt;1,C8160,IF(C8160+1=StepsPerSubsample,0,C8160+1))</f>
        <v>3</v>
      </c>
      <c r="D8161" s="1">
        <f t="shared" si="383"/>
        <v>5</v>
      </c>
      <c r="E8161" s="1" t="str">
        <f>INDEX(Protocol[Mark],MATCH(C8161,Protocol[Step],0))</f>
        <v>4U</v>
      </c>
      <c r="F8161" s="151" t="str">
        <f>INDEX(Variables[Variable],MATCH(Systematic[[#This Row],[VariableIndex]],Variables[Index],0))</f>
        <v>Specific flux (mt)</v>
      </c>
      <c r="G8161" s="134">
        <f>Systematic[[#This Row],[Sample]]*1000000+Systematic[[#This Row],[SubSample]]*10000+Systematic[[#This Row],[VariableIndex]]</f>
        <v>21040005</v>
      </c>
      <c r="H8161" s="134">
        <f>Systematic[[#This Row],[SampleVariableLabel]]+100*Systematic[[#This Row],[State]]</f>
        <v>21040305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21</v>
      </c>
      <c r="B8162" s="1">
        <f t="shared" si="382"/>
        <v>4</v>
      </c>
      <c r="C8162" s="1">
        <f>IF(Systematic[[#This Row],[VariableIndex]]&gt;1,C8161,IF(C8161+1=StepsPerSubsample,0,C8161+1))</f>
        <v>3</v>
      </c>
      <c r="D8162" s="1">
        <f t="shared" si="383"/>
        <v>6</v>
      </c>
      <c r="E8162" s="1" t="str">
        <f>INDEX(Protocol[Mark],MATCH(C8162,Protocol[Step],0))</f>
        <v>4U</v>
      </c>
      <c r="F8162" s="151" t="str">
        <f>INDEX(Variables[Variable],MATCH(Systematic[[#This Row],[VariableIndex]],Variables[Index],0))</f>
        <v>FCR (mt: ROX-corr.)</v>
      </c>
      <c r="G8162" s="134">
        <f>Systematic[[#This Row],[Sample]]*1000000+Systematic[[#This Row],[SubSample]]*10000+Systematic[[#This Row],[VariableIndex]]</f>
        <v>21040006</v>
      </c>
      <c r="H8162" s="134">
        <f>Systematic[[#This Row],[SampleVariableLabel]]+100*Systematic[[#This Row],[State]]</f>
        <v>21040306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21</v>
      </c>
      <c r="B8163" s="1">
        <f t="shared" si="382"/>
        <v>4</v>
      </c>
      <c r="C8163" s="1">
        <f>IF(Systematic[[#This Row],[VariableIndex]]&gt;1,C8162,IF(C8162+1=StepsPerSubsample,0,C8162+1))</f>
        <v>3</v>
      </c>
      <c r="D8163" s="1">
        <f t="shared" si="383"/>
        <v>7</v>
      </c>
      <c r="E8163" s="1" t="str">
        <f>INDEX(Protocol[Mark],MATCH(C8163,Protocol[Step],0))</f>
        <v>4U</v>
      </c>
      <c r="F8163" s="151" t="str">
        <f>INDEX(Variables[Variable],MATCH(Systematic[[#This Row],[VariableIndex]],Variables[Index],0))</f>
        <v>FCR (mt: ROX-corr.)</v>
      </c>
      <c r="G8163" s="134">
        <f>Systematic[[#This Row],[Sample]]*1000000+Systematic[[#This Row],[SubSample]]*10000+Systematic[[#This Row],[VariableIndex]]</f>
        <v>21040007</v>
      </c>
      <c r="H8163" s="134">
        <f>Systematic[[#This Row],[SampleVariableLabel]]+100*Systematic[[#This Row],[State]]</f>
        <v>21040307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21</v>
      </c>
      <c r="B8164" s="1">
        <f t="shared" si="382"/>
        <v>4</v>
      </c>
      <c r="C8164" s="1">
        <f>IF(Systematic[[#This Row],[VariableIndex]]&gt;1,C8163,IF(C8163+1=StepsPerSubsample,0,C8163+1))</f>
        <v>4</v>
      </c>
      <c r="D8164" s="1">
        <f t="shared" si="383"/>
        <v>1</v>
      </c>
      <c r="E8164" s="1" t="str">
        <f>INDEX(Protocol[Mark],MATCH(C8164,Protocol[Step],0))</f>
        <v>5Glc</v>
      </c>
      <c r="F8164" s="151" t="str">
        <f>INDEX(Variables[Variable],MATCH(Systematic[[#This Row],[VariableIndex]],Variables[Index],0))</f>
        <v>O2 concentration</v>
      </c>
      <c r="G8164" s="134">
        <f>Systematic[[#This Row],[Sample]]*1000000+Systematic[[#This Row],[SubSample]]*10000+Systematic[[#This Row],[VariableIndex]]</f>
        <v>21040001</v>
      </c>
      <c r="H8164" s="134">
        <f>Systematic[[#This Row],[SampleVariableLabel]]+100*Systematic[[#This Row],[State]]</f>
        <v>21040401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21</v>
      </c>
      <c r="B8165" s="1">
        <f t="shared" si="382"/>
        <v>4</v>
      </c>
      <c r="C8165" s="1">
        <f>IF(Systematic[[#This Row],[VariableIndex]]&gt;1,C8164,IF(C8164+1=StepsPerSubsample,0,C8164+1))</f>
        <v>4</v>
      </c>
      <c r="D8165" s="1">
        <f t="shared" si="383"/>
        <v>2</v>
      </c>
      <c r="E8165" s="1" t="str">
        <f>INDEX(Protocol[Mark],MATCH(C8165,Protocol[Step],0))</f>
        <v>5Glc</v>
      </c>
      <c r="F8165" s="151" t="str">
        <f>INDEX(Variables[Variable],MATCH(Systematic[[#This Row],[VariableIndex]],Variables[Index],0))</f>
        <v>O2 flux per volume</v>
      </c>
      <c r="G8165" s="134">
        <f>Systematic[[#This Row],[Sample]]*1000000+Systematic[[#This Row],[SubSample]]*10000+Systematic[[#This Row],[VariableIndex]]</f>
        <v>21040002</v>
      </c>
      <c r="H8165" s="134">
        <f>Systematic[[#This Row],[SampleVariableLabel]]+100*Systematic[[#This Row],[State]]</f>
        <v>21040402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21</v>
      </c>
      <c r="B8166" s="1">
        <f t="shared" si="382"/>
        <v>4</v>
      </c>
      <c r="C8166" s="1">
        <f>IF(Systematic[[#This Row],[VariableIndex]]&gt;1,C8165,IF(C8165+1=StepsPerSubsample,0,C8165+1))</f>
        <v>4</v>
      </c>
      <c r="D8166" s="1">
        <f t="shared" si="383"/>
        <v>3</v>
      </c>
      <c r="E8166" s="1" t="str">
        <f>INDEX(Protocol[Mark],MATCH(C8166,Protocol[Step],0))</f>
        <v>5Glc</v>
      </c>
      <c r="F8166" s="151" t="str">
        <f>INDEX(Variables[Variable],MATCH(Systematic[[#This Row],[VariableIndex]],Variables[Index],0))</f>
        <v>Specific flux</v>
      </c>
      <c r="G8166" s="134">
        <f>Systematic[[#This Row],[Sample]]*1000000+Systematic[[#This Row],[SubSample]]*10000+Systematic[[#This Row],[VariableIndex]]</f>
        <v>21040003</v>
      </c>
      <c r="H8166" s="134">
        <f>Systematic[[#This Row],[SampleVariableLabel]]+100*Systematic[[#This Row],[State]]</f>
        <v>21040403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21</v>
      </c>
      <c r="B8167" s="1">
        <f t="shared" si="382"/>
        <v>4</v>
      </c>
      <c r="C8167" s="1">
        <f>IF(Systematic[[#This Row],[VariableIndex]]&gt;1,C8166,IF(C8166+1=StepsPerSubsample,0,C8166+1))</f>
        <v>4</v>
      </c>
      <c r="D8167" s="1">
        <f t="shared" si="383"/>
        <v>4</v>
      </c>
      <c r="E8167" s="1" t="str">
        <f>INDEX(Protocol[Mark],MATCH(C8167,Protocol[Step],0))</f>
        <v>5Glc</v>
      </c>
      <c r="F8167" s="151" t="str">
        <f>INDEX(Variables[Variable],MATCH(Systematic[[#This Row],[VariableIndex]],Variables[Index],0))</f>
        <v>Flux control ratio</v>
      </c>
      <c r="G8167" s="134">
        <f>Systematic[[#This Row],[Sample]]*1000000+Systematic[[#This Row],[SubSample]]*10000+Systematic[[#This Row],[VariableIndex]]</f>
        <v>21040004</v>
      </c>
      <c r="H8167" s="134">
        <f>Systematic[[#This Row],[SampleVariableLabel]]+100*Systematic[[#This Row],[State]]</f>
        <v>21040404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21</v>
      </c>
      <c r="B8168" s="1">
        <f t="shared" si="382"/>
        <v>4</v>
      </c>
      <c r="C8168" s="1">
        <f>IF(Systematic[[#This Row],[VariableIndex]]&gt;1,C8167,IF(C8167+1=StepsPerSubsample,0,C8167+1))</f>
        <v>4</v>
      </c>
      <c r="D8168" s="1">
        <f t="shared" si="383"/>
        <v>5</v>
      </c>
      <c r="E8168" s="1" t="str">
        <f>INDEX(Protocol[Mark],MATCH(C8168,Protocol[Step],0))</f>
        <v>5Glc</v>
      </c>
      <c r="F8168" s="151" t="str">
        <f>INDEX(Variables[Variable],MATCH(Systematic[[#This Row],[VariableIndex]],Variables[Index],0))</f>
        <v>Specific flux (mt)</v>
      </c>
      <c r="G8168" s="134">
        <f>Systematic[[#This Row],[Sample]]*1000000+Systematic[[#This Row],[SubSample]]*10000+Systematic[[#This Row],[VariableIndex]]</f>
        <v>21040005</v>
      </c>
      <c r="H8168" s="134">
        <f>Systematic[[#This Row],[SampleVariableLabel]]+100*Systematic[[#This Row],[State]]</f>
        <v>21040405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21</v>
      </c>
      <c r="B8169" s="1">
        <f t="shared" ref="B8169:B8232" si="385">IF(OR(C8169&gt;0,D8169&gt;1),B8168,IF(B8168=SubsamplesPerSample,1,B8168+1))</f>
        <v>4</v>
      </c>
      <c r="C8169" s="1">
        <f>IF(Systematic[[#This Row],[VariableIndex]]&gt;1,C8168,IF(C8168+1=StepsPerSubsample,0,C8168+1))</f>
        <v>4</v>
      </c>
      <c r="D8169" s="1">
        <f t="shared" si="383"/>
        <v>6</v>
      </c>
      <c r="E8169" s="1" t="str">
        <f>INDEX(Protocol[Mark],MATCH(C8169,Protocol[Step],0))</f>
        <v>5Glc</v>
      </c>
      <c r="F8169" s="151" t="str">
        <f>INDEX(Variables[Variable],MATCH(Systematic[[#This Row],[VariableIndex]],Variables[Index],0))</f>
        <v>FCR (mt: ROX-corr.)</v>
      </c>
      <c r="G8169" s="134">
        <f>Systematic[[#This Row],[Sample]]*1000000+Systematic[[#This Row],[SubSample]]*10000+Systematic[[#This Row],[VariableIndex]]</f>
        <v>21040006</v>
      </c>
      <c r="H8169" s="134">
        <f>Systematic[[#This Row],[SampleVariableLabel]]+100*Systematic[[#This Row],[State]]</f>
        <v>21040406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21</v>
      </c>
      <c r="B8170" s="1">
        <f t="shared" si="385"/>
        <v>4</v>
      </c>
      <c r="C8170" s="1">
        <f>IF(Systematic[[#This Row],[VariableIndex]]&gt;1,C8169,IF(C8169+1=StepsPerSubsample,0,C8169+1))</f>
        <v>4</v>
      </c>
      <c r="D8170" s="1">
        <f t="shared" si="383"/>
        <v>7</v>
      </c>
      <c r="E8170" s="1" t="str">
        <f>INDEX(Protocol[Mark],MATCH(C8170,Protocol[Step],0))</f>
        <v>5Glc</v>
      </c>
      <c r="F8170" s="151" t="str">
        <f>INDEX(Variables[Variable],MATCH(Systematic[[#This Row],[VariableIndex]],Variables[Index],0))</f>
        <v>FCR (mt: ROX-corr.)</v>
      </c>
      <c r="G8170" s="134">
        <f>Systematic[[#This Row],[Sample]]*1000000+Systematic[[#This Row],[SubSample]]*10000+Systematic[[#This Row],[VariableIndex]]</f>
        <v>21040007</v>
      </c>
      <c r="H8170" s="134">
        <f>Systematic[[#This Row],[SampleVariableLabel]]+100*Systematic[[#This Row],[State]]</f>
        <v>21040407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21</v>
      </c>
      <c r="B8171" s="1">
        <f t="shared" si="385"/>
        <v>4</v>
      </c>
      <c r="C8171" s="1">
        <f>IF(Systematic[[#This Row],[VariableIndex]]&gt;1,C8170,IF(C8170+1=StepsPerSubsample,0,C8170+1))</f>
        <v>5</v>
      </c>
      <c r="D8171" s="1">
        <f t="shared" si="383"/>
        <v>1</v>
      </c>
      <c r="E8171" s="1" t="str">
        <f>INDEX(Protocol[Mark],MATCH(C8171,Protocol[Step],0))</f>
        <v>6M2</v>
      </c>
      <c r="F8171" s="151" t="str">
        <f>INDEX(Variables[Variable],MATCH(Systematic[[#This Row],[VariableIndex]],Variables[Index],0))</f>
        <v>O2 concentration</v>
      </c>
      <c r="G8171" s="134">
        <f>Systematic[[#This Row],[Sample]]*1000000+Systematic[[#This Row],[SubSample]]*10000+Systematic[[#This Row],[VariableIndex]]</f>
        <v>21040001</v>
      </c>
      <c r="H8171" s="134">
        <f>Systematic[[#This Row],[SampleVariableLabel]]+100*Systematic[[#This Row],[State]]</f>
        <v>21040501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21</v>
      </c>
      <c r="B8172" s="1">
        <f t="shared" si="385"/>
        <v>4</v>
      </c>
      <c r="C8172" s="1">
        <f>IF(Systematic[[#This Row],[VariableIndex]]&gt;1,C8171,IF(C8171+1=StepsPerSubsample,0,C8171+1))</f>
        <v>5</v>
      </c>
      <c r="D8172" s="1">
        <f t="shared" si="383"/>
        <v>2</v>
      </c>
      <c r="E8172" s="1" t="str">
        <f>INDEX(Protocol[Mark],MATCH(C8172,Protocol[Step],0))</f>
        <v>6M2</v>
      </c>
      <c r="F8172" s="151" t="str">
        <f>INDEX(Variables[Variable],MATCH(Systematic[[#This Row],[VariableIndex]],Variables[Index],0))</f>
        <v>O2 flux per volume</v>
      </c>
      <c r="G8172" s="134">
        <f>Systematic[[#This Row],[Sample]]*1000000+Systematic[[#This Row],[SubSample]]*10000+Systematic[[#This Row],[VariableIndex]]</f>
        <v>21040002</v>
      </c>
      <c r="H8172" s="134">
        <f>Systematic[[#This Row],[SampleVariableLabel]]+100*Systematic[[#This Row],[State]]</f>
        <v>21040502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21</v>
      </c>
      <c r="B8173" s="1">
        <f t="shared" si="385"/>
        <v>4</v>
      </c>
      <c r="C8173" s="1">
        <f>IF(Systematic[[#This Row],[VariableIndex]]&gt;1,C8172,IF(C8172+1=StepsPerSubsample,0,C8172+1))</f>
        <v>5</v>
      </c>
      <c r="D8173" s="1">
        <f t="shared" si="383"/>
        <v>3</v>
      </c>
      <c r="E8173" s="1" t="str">
        <f>INDEX(Protocol[Mark],MATCH(C8173,Protocol[Step],0))</f>
        <v>6M2</v>
      </c>
      <c r="F8173" s="151" t="str">
        <f>INDEX(Variables[Variable],MATCH(Systematic[[#This Row],[VariableIndex]],Variables[Index],0))</f>
        <v>Specific flux</v>
      </c>
      <c r="G8173" s="134">
        <f>Systematic[[#This Row],[Sample]]*1000000+Systematic[[#This Row],[SubSample]]*10000+Systematic[[#This Row],[VariableIndex]]</f>
        <v>21040003</v>
      </c>
      <c r="H8173" s="134">
        <f>Systematic[[#This Row],[SampleVariableLabel]]+100*Systematic[[#This Row],[State]]</f>
        <v>21040503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21</v>
      </c>
      <c r="B8174" s="1">
        <f t="shared" si="385"/>
        <v>4</v>
      </c>
      <c r="C8174" s="1">
        <f>IF(Systematic[[#This Row],[VariableIndex]]&gt;1,C8173,IF(C8173+1=StepsPerSubsample,0,C8173+1))</f>
        <v>5</v>
      </c>
      <c r="D8174" s="1">
        <f t="shared" si="383"/>
        <v>4</v>
      </c>
      <c r="E8174" s="1" t="str">
        <f>INDEX(Protocol[Mark],MATCH(C8174,Protocol[Step],0))</f>
        <v>6M2</v>
      </c>
      <c r="F8174" s="151" t="str">
        <f>INDEX(Variables[Variable],MATCH(Systematic[[#This Row],[VariableIndex]],Variables[Index],0))</f>
        <v>Flux control ratio</v>
      </c>
      <c r="G8174" s="134">
        <f>Systematic[[#This Row],[Sample]]*1000000+Systematic[[#This Row],[SubSample]]*10000+Systematic[[#This Row],[VariableIndex]]</f>
        <v>21040004</v>
      </c>
      <c r="H8174" s="134">
        <f>Systematic[[#This Row],[SampleVariableLabel]]+100*Systematic[[#This Row],[State]]</f>
        <v>21040504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21</v>
      </c>
      <c r="B8175" s="1">
        <f t="shared" si="385"/>
        <v>4</v>
      </c>
      <c r="C8175" s="1">
        <f>IF(Systematic[[#This Row],[VariableIndex]]&gt;1,C8174,IF(C8174+1=StepsPerSubsample,0,C8174+1))</f>
        <v>5</v>
      </c>
      <c r="D8175" s="1">
        <f t="shared" si="383"/>
        <v>5</v>
      </c>
      <c r="E8175" s="1" t="str">
        <f>INDEX(Protocol[Mark],MATCH(C8175,Protocol[Step],0))</f>
        <v>6M2</v>
      </c>
      <c r="F8175" s="151" t="str">
        <f>INDEX(Variables[Variable],MATCH(Systematic[[#This Row],[VariableIndex]],Variables[Index],0))</f>
        <v>Specific flux (mt)</v>
      </c>
      <c r="G8175" s="134">
        <f>Systematic[[#This Row],[Sample]]*1000000+Systematic[[#This Row],[SubSample]]*10000+Systematic[[#This Row],[VariableIndex]]</f>
        <v>21040005</v>
      </c>
      <c r="H8175" s="134">
        <f>Systematic[[#This Row],[SampleVariableLabel]]+100*Systematic[[#This Row],[State]]</f>
        <v>21040505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21</v>
      </c>
      <c r="B8176" s="1">
        <f t="shared" si="385"/>
        <v>4</v>
      </c>
      <c r="C8176" s="1">
        <f>IF(Systematic[[#This Row],[VariableIndex]]&gt;1,C8175,IF(C8175+1=StepsPerSubsample,0,C8175+1))</f>
        <v>5</v>
      </c>
      <c r="D8176" s="1">
        <f t="shared" si="383"/>
        <v>6</v>
      </c>
      <c r="E8176" s="1" t="str">
        <f>INDEX(Protocol[Mark],MATCH(C8176,Protocol[Step],0))</f>
        <v>6M2</v>
      </c>
      <c r="F8176" s="151" t="str">
        <f>INDEX(Variables[Variable],MATCH(Systematic[[#This Row],[VariableIndex]],Variables[Index],0))</f>
        <v>FCR (mt: ROX-corr.)</v>
      </c>
      <c r="G8176" s="134">
        <f>Systematic[[#This Row],[Sample]]*1000000+Systematic[[#This Row],[SubSample]]*10000+Systematic[[#This Row],[VariableIndex]]</f>
        <v>21040006</v>
      </c>
      <c r="H8176" s="134">
        <f>Systematic[[#This Row],[SampleVariableLabel]]+100*Systematic[[#This Row],[State]]</f>
        <v>21040506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21</v>
      </c>
      <c r="B8177" s="1">
        <f t="shared" si="385"/>
        <v>4</v>
      </c>
      <c r="C8177" s="1">
        <f>IF(Systematic[[#This Row],[VariableIndex]]&gt;1,C8176,IF(C8176+1=StepsPerSubsample,0,C8176+1))</f>
        <v>5</v>
      </c>
      <c r="D8177" s="1">
        <f t="shared" si="383"/>
        <v>7</v>
      </c>
      <c r="E8177" s="1" t="str">
        <f>INDEX(Protocol[Mark],MATCH(C8177,Protocol[Step],0))</f>
        <v>6M2</v>
      </c>
      <c r="F8177" s="151" t="str">
        <f>INDEX(Variables[Variable],MATCH(Systematic[[#This Row],[VariableIndex]],Variables[Index],0))</f>
        <v>FCR (mt: ROX-corr.)</v>
      </c>
      <c r="G8177" s="134">
        <f>Systematic[[#This Row],[Sample]]*1000000+Systematic[[#This Row],[SubSample]]*10000+Systematic[[#This Row],[VariableIndex]]</f>
        <v>21040007</v>
      </c>
      <c r="H8177" s="134">
        <f>Systematic[[#This Row],[SampleVariableLabel]]+100*Systematic[[#This Row],[State]]</f>
        <v>21040507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21</v>
      </c>
      <c r="B8178" s="1">
        <f t="shared" si="385"/>
        <v>4</v>
      </c>
      <c r="C8178" s="1">
        <f>IF(Systematic[[#This Row],[VariableIndex]]&gt;1,C8177,IF(C8177+1=StepsPerSubsample,0,C8177+1))</f>
        <v>6</v>
      </c>
      <c r="D8178" s="1">
        <f t="shared" si="383"/>
        <v>1</v>
      </c>
      <c r="E8178" s="1" t="str">
        <f>INDEX(Protocol[Mark],MATCH(C8178,Protocol[Step],0))</f>
        <v>7Rot</v>
      </c>
      <c r="F8178" s="151" t="str">
        <f>INDEX(Variables[Variable],MATCH(Systematic[[#This Row],[VariableIndex]],Variables[Index],0))</f>
        <v>O2 concentration</v>
      </c>
      <c r="G8178" s="134">
        <f>Systematic[[#This Row],[Sample]]*1000000+Systematic[[#This Row],[SubSample]]*10000+Systematic[[#This Row],[VariableIndex]]</f>
        <v>21040001</v>
      </c>
      <c r="H8178" s="134">
        <f>Systematic[[#This Row],[SampleVariableLabel]]+100*Systematic[[#This Row],[State]]</f>
        <v>21040601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21</v>
      </c>
      <c r="B8179" s="1">
        <f t="shared" si="385"/>
        <v>4</v>
      </c>
      <c r="C8179" s="1">
        <f>IF(Systematic[[#This Row],[VariableIndex]]&gt;1,C8178,IF(C8178+1=StepsPerSubsample,0,C8178+1))</f>
        <v>6</v>
      </c>
      <c r="D8179" s="1">
        <f t="shared" si="383"/>
        <v>2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O2 flux per volume</v>
      </c>
      <c r="G8179" s="134">
        <f>Systematic[[#This Row],[Sample]]*1000000+Systematic[[#This Row],[SubSample]]*10000+Systematic[[#This Row],[VariableIndex]]</f>
        <v>21040002</v>
      </c>
      <c r="H8179" s="134">
        <f>Systematic[[#This Row],[SampleVariableLabel]]+100*Systematic[[#This Row],[State]]</f>
        <v>21040602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21</v>
      </c>
      <c r="B8180" s="1">
        <f t="shared" si="385"/>
        <v>4</v>
      </c>
      <c r="C8180" s="1">
        <f>IF(Systematic[[#This Row],[VariableIndex]]&gt;1,C8179,IF(C8179+1=StepsPerSubsample,0,C8179+1))</f>
        <v>6</v>
      </c>
      <c r="D8180" s="1">
        <f t="shared" si="383"/>
        <v>3</v>
      </c>
      <c r="E8180" s="1" t="str">
        <f>INDEX(Protocol[Mark],MATCH(C8180,Protocol[Step],0))</f>
        <v>7Rot</v>
      </c>
      <c r="F8180" s="151" t="str">
        <f>INDEX(Variables[Variable],MATCH(Systematic[[#This Row],[VariableIndex]],Variables[Index],0))</f>
        <v>Specific flux</v>
      </c>
      <c r="G8180" s="134">
        <f>Systematic[[#This Row],[Sample]]*1000000+Systematic[[#This Row],[SubSample]]*10000+Systematic[[#This Row],[VariableIndex]]</f>
        <v>21040003</v>
      </c>
      <c r="H8180" s="134">
        <f>Systematic[[#This Row],[SampleVariableLabel]]+100*Systematic[[#This Row],[State]]</f>
        <v>21040603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21</v>
      </c>
      <c r="B8181" s="1">
        <f t="shared" si="385"/>
        <v>4</v>
      </c>
      <c r="C8181" s="1">
        <f>IF(Systematic[[#This Row],[VariableIndex]]&gt;1,C8180,IF(C8180+1=StepsPerSubsample,0,C8180+1))</f>
        <v>6</v>
      </c>
      <c r="D8181" s="1">
        <f t="shared" si="383"/>
        <v>4</v>
      </c>
      <c r="E8181" s="1" t="str">
        <f>INDEX(Protocol[Mark],MATCH(C8181,Protocol[Step],0))</f>
        <v>7Rot</v>
      </c>
      <c r="F8181" s="151" t="str">
        <f>INDEX(Variables[Variable],MATCH(Systematic[[#This Row],[VariableIndex]],Variables[Index],0))</f>
        <v>Flux control ratio</v>
      </c>
      <c r="G8181" s="134">
        <f>Systematic[[#This Row],[Sample]]*1000000+Systematic[[#This Row],[SubSample]]*10000+Systematic[[#This Row],[VariableIndex]]</f>
        <v>21040004</v>
      </c>
      <c r="H8181" s="134">
        <f>Systematic[[#This Row],[SampleVariableLabel]]+100*Systematic[[#This Row],[State]]</f>
        <v>21040604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21</v>
      </c>
      <c r="B8182" s="1">
        <f t="shared" si="385"/>
        <v>4</v>
      </c>
      <c r="C8182" s="1">
        <f>IF(Systematic[[#This Row],[VariableIndex]]&gt;1,C8181,IF(C8181+1=StepsPerSubsample,0,C8181+1))</f>
        <v>6</v>
      </c>
      <c r="D8182" s="1">
        <f t="shared" si="383"/>
        <v>5</v>
      </c>
      <c r="E8182" s="1" t="str">
        <f>INDEX(Protocol[Mark],MATCH(C8182,Protocol[Step],0))</f>
        <v>7Rot</v>
      </c>
      <c r="F8182" s="151" t="str">
        <f>INDEX(Variables[Variable],MATCH(Systematic[[#This Row],[VariableIndex]],Variables[Index],0))</f>
        <v>Specific flux (mt)</v>
      </c>
      <c r="G8182" s="134">
        <f>Systematic[[#This Row],[Sample]]*1000000+Systematic[[#This Row],[SubSample]]*10000+Systematic[[#This Row],[VariableIndex]]</f>
        <v>21040005</v>
      </c>
      <c r="H8182" s="134">
        <f>Systematic[[#This Row],[SampleVariableLabel]]+100*Systematic[[#This Row],[State]]</f>
        <v>21040605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21</v>
      </c>
      <c r="B8183" s="1">
        <f t="shared" si="385"/>
        <v>4</v>
      </c>
      <c r="C8183" s="1">
        <f>IF(Systematic[[#This Row],[VariableIndex]]&gt;1,C8182,IF(C8182+1=StepsPerSubsample,0,C8182+1))</f>
        <v>6</v>
      </c>
      <c r="D8183" s="1">
        <f t="shared" si="383"/>
        <v>6</v>
      </c>
      <c r="E8183" s="1" t="str">
        <f>INDEX(Protocol[Mark],MATCH(C8183,Protocol[Step],0))</f>
        <v>7Rot</v>
      </c>
      <c r="F8183" s="151" t="str">
        <f>INDEX(Variables[Variable],MATCH(Systematic[[#This Row],[VariableIndex]],Variables[Index],0))</f>
        <v>FCR (mt: ROX-corr.)</v>
      </c>
      <c r="G8183" s="134">
        <f>Systematic[[#This Row],[Sample]]*1000000+Systematic[[#This Row],[SubSample]]*10000+Systematic[[#This Row],[VariableIndex]]</f>
        <v>21040006</v>
      </c>
      <c r="H8183" s="134">
        <f>Systematic[[#This Row],[SampleVariableLabel]]+100*Systematic[[#This Row],[State]]</f>
        <v>21040606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21</v>
      </c>
      <c r="B8184" s="1">
        <f t="shared" si="385"/>
        <v>4</v>
      </c>
      <c r="C8184" s="1">
        <f>IF(Systematic[[#This Row],[VariableIndex]]&gt;1,C8183,IF(C8183+1=StepsPerSubsample,0,C8183+1))</f>
        <v>6</v>
      </c>
      <c r="D8184" s="1">
        <f t="shared" si="383"/>
        <v>7</v>
      </c>
      <c r="E8184" s="1" t="str">
        <f>INDEX(Protocol[Mark],MATCH(C8184,Protocol[Step],0))</f>
        <v>7Rot</v>
      </c>
      <c r="F8184" s="151" t="str">
        <f>INDEX(Variables[Variable],MATCH(Systematic[[#This Row],[VariableIndex]],Variables[Index],0))</f>
        <v>FCR (mt: ROX-corr.)</v>
      </c>
      <c r="G8184" s="134">
        <f>Systematic[[#This Row],[Sample]]*1000000+Systematic[[#This Row],[SubSample]]*10000+Systematic[[#This Row],[VariableIndex]]</f>
        <v>21040007</v>
      </c>
      <c r="H8184" s="134">
        <f>Systematic[[#This Row],[SampleVariableLabel]]+100*Systematic[[#This Row],[State]]</f>
        <v>21040607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21</v>
      </c>
      <c r="B8185" s="1">
        <f t="shared" si="385"/>
        <v>4</v>
      </c>
      <c r="C8185" s="1">
        <f>IF(Systematic[[#This Row],[VariableIndex]]&gt;1,C8184,IF(C8184+1=StepsPerSubsample,0,C8184+1))</f>
        <v>7</v>
      </c>
      <c r="D8185" s="1">
        <f t="shared" si="383"/>
        <v>1</v>
      </c>
      <c r="E8185" s="1" t="str">
        <f>INDEX(Protocol[Mark],MATCH(C8185,Protocol[Step],0))</f>
        <v>8S</v>
      </c>
      <c r="F8185" s="151" t="str">
        <f>INDEX(Variables[Variable],MATCH(Systematic[[#This Row],[VariableIndex]],Variables[Index],0))</f>
        <v>O2 concentration</v>
      </c>
      <c r="G8185" s="134">
        <f>Systematic[[#This Row],[Sample]]*1000000+Systematic[[#This Row],[SubSample]]*10000+Systematic[[#This Row],[VariableIndex]]</f>
        <v>21040001</v>
      </c>
      <c r="H8185" s="134">
        <f>Systematic[[#This Row],[SampleVariableLabel]]+100*Systematic[[#This Row],[State]]</f>
        <v>21040701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21</v>
      </c>
      <c r="B8186" s="1">
        <f t="shared" si="385"/>
        <v>4</v>
      </c>
      <c r="C8186" s="1">
        <f>IF(Systematic[[#This Row],[VariableIndex]]&gt;1,C8185,IF(C8185+1=StepsPerSubsample,0,C8185+1))</f>
        <v>7</v>
      </c>
      <c r="D8186" s="1">
        <f t="shared" si="383"/>
        <v>2</v>
      </c>
      <c r="E8186" s="1" t="str">
        <f>INDEX(Protocol[Mark],MATCH(C8186,Protocol[Step],0))</f>
        <v>8S</v>
      </c>
      <c r="F8186" s="151" t="str">
        <f>INDEX(Variables[Variable],MATCH(Systematic[[#This Row],[VariableIndex]],Variables[Index],0))</f>
        <v>O2 flux per volume</v>
      </c>
      <c r="G8186" s="134">
        <f>Systematic[[#This Row],[Sample]]*1000000+Systematic[[#This Row],[SubSample]]*10000+Systematic[[#This Row],[VariableIndex]]</f>
        <v>21040002</v>
      </c>
      <c r="H8186" s="134">
        <f>Systematic[[#This Row],[SampleVariableLabel]]+100*Systematic[[#This Row],[State]]</f>
        <v>21040702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21</v>
      </c>
      <c r="B8187" s="1">
        <f t="shared" si="385"/>
        <v>4</v>
      </c>
      <c r="C8187" s="1">
        <f>IF(Systematic[[#This Row],[VariableIndex]]&gt;1,C8186,IF(C8186+1=StepsPerSubsample,0,C8186+1))</f>
        <v>7</v>
      </c>
      <c r="D8187" s="1">
        <f t="shared" si="383"/>
        <v>3</v>
      </c>
      <c r="E8187" s="1" t="str">
        <f>INDEX(Protocol[Mark],MATCH(C8187,Protocol[Step],0))</f>
        <v>8S</v>
      </c>
      <c r="F8187" s="151" t="str">
        <f>INDEX(Variables[Variable],MATCH(Systematic[[#This Row],[VariableIndex]],Variables[Index],0))</f>
        <v>Specific flux</v>
      </c>
      <c r="G8187" s="134">
        <f>Systematic[[#This Row],[Sample]]*1000000+Systematic[[#This Row],[SubSample]]*10000+Systematic[[#This Row],[VariableIndex]]</f>
        <v>21040003</v>
      </c>
      <c r="H8187" s="134">
        <f>Systematic[[#This Row],[SampleVariableLabel]]+100*Systematic[[#This Row],[State]]</f>
        <v>21040703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21</v>
      </c>
      <c r="B8188" s="1">
        <f t="shared" si="385"/>
        <v>4</v>
      </c>
      <c r="C8188" s="1">
        <f>IF(Systematic[[#This Row],[VariableIndex]]&gt;1,C8187,IF(C8187+1=StepsPerSubsample,0,C8187+1))</f>
        <v>7</v>
      </c>
      <c r="D8188" s="1">
        <f t="shared" si="383"/>
        <v>4</v>
      </c>
      <c r="E8188" s="1" t="str">
        <f>INDEX(Protocol[Mark],MATCH(C8188,Protocol[Step],0))</f>
        <v>8S</v>
      </c>
      <c r="F8188" s="151" t="str">
        <f>INDEX(Variables[Variable],MATCH(Systematic[[#This Row],[VariableIndex]],Variables[Index],0))</f>
        <v>Flux control ratio</v>
      </c>
      <c r="G8188" s="134">
        <f>Systematic[[#This Row],[Sample]]*1000000+Systematic[[#This Row],[SubSample]]*10000+Systematic[[#This Row],[VariableIndex]]</f>
        <v>21040004</v>
      </c>
      <c r="H8188" s="134">
        <f>Systematic[[#This Row],[SampleVariableLabel]]+100*Systematic[[#This Row],[State]]</f>
        <v>21040704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21</v>
      </c>
      <c r="B8189" s="1">
        <f t="shared" si="385"/>
        <v>4</v>
      </c>
      <c r="C8189" s="1">
        <f>IF(Systematic[[#This Row],[VariableIndex]]&gt;1,C8188,IF(C8188+1=StepsPerSubsample,0,C8188+1))</f>
        <v>7</v>
      </c>
      <c r="D8189" s="1">
        <f t="shared" si="383"/>
        <v>5</v>
      </c>
      <c r="E8189" s="1" t="str">
        <f>INDEX(Protocol[Mark],MATCH(C8189,Protocol[Step],0))</f>
        <v>8S</v>
      </c>
      <c r="F8189" s="151" t="str">
        <f>INDEX(Variables[Variable],MATCH(Systematic[[#This Row],[VariableIndex]],Variables[Index],0))</f>
        <v>Specific flux (mt)</v>
      </c>
      <c r="G8189" s="134">
        <f>Systematic[[#This Row],[Sample]]*1000000+Systematic[[#This Row],[SubSample]]*10000+Systematic[[#This Row],[VariableIndex]]</f>
        <v>21040005</v>
      </c>
      <c r="H8189" s="134">
        <f>Systematic[[#This Row],[SampleVariableLabel]]+100*Systematic[[#This Row],[State]]</f>
        <v>21040705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21</v>
      </c>
      <c r="B8190" s="1">
        <f t="shared" si="385"/>
        <v>4</v>
      </c>
      <c r="C8190" s="1">
        <f>IF(Systematic[[#This Row],[VariableIndex]]&gt;1,C8189,IF(C8189+1=StepsPerSubsample,0,C8189+1))</f>
        <v>7</v>
      </c>
      <c r="D8190" s="1">
        <f t="shared" si="383"/>
        <v>6</v>
      </c>
      <c r="E8190" s="1" t="str">
        <f>INDEX(Protocol[Mark],MATCH(C8190,Protocol[Step],0))</f>
        <v>8S</v>
      </c>
      <c r="F8190" s="151" t="str">
        <f>INDEX(Variables[Variable],MATCH(Systematic[[#This Row],[VariableIndex]],Variables[Index],0))</f>
        <v>FCR (mt: ROX-corr.)</v>
      </c>
      <c r="G8190" s="134">
        <f>Systematic[[#This Row],[Sample]]*1000000+Systematic[[#This Row],[SubSample]]*10000+Systematic[[#This Row],[VariableIndex]]</f>
        <v>21040006</v>
      </c>
      <c r="H8190" s="134">
        <f>Systematic[[#This Row],[SampleVariableLabel]]+100*Systematic[[#This Row],[State]]</f>
        <v>21040706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21</v>
      </c>
      <c r="B8191" s="1">
        <f t="shared" si="385"/>
        <v>4</v>
      </c>
      <c r="C8191" s="1">
        <f>IF(Systematic[[#This Row],[VariableIndex]]&gt;1,C8190,IF(C8190+1=StepsPerSubsample,0,C8190+1))</f>
        <v>7</v>
      </c>
      <c r="D8191" s="1">
        <f t="shared" si="383"/>
        <v>7</v>
      </c>
      <c r="E8191" s="1" t="str">
        <f>INDEX(Protocol[Mark],MATCH(C8191,Protocol[Step],0))</f>
        <v>8S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21040007</v>
      </c>
      <c r="H8191" s="134">
        <f>Systematic[[#This Row],[SampleVariableLabel]]+100*Systematic[[#This Row],[State]]</f>
        <v>21040707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21</v>
      </c>
      <c r="B8192" s="1">
        <f t="shared" si="385"/>
        <v>4</v>
      </c>
      <c r="C8192" s="1">
        <f>IF(Systematic[[#This Row],[VariableIndex]]&gt;1,C8191,IF(C8191+1=StepsPerSubsample,0,C8191+1))</f>
        <v>8</v>
      </c>
      <c r="D8192" s="1">
        <f t="shared" si="383"/>
        <v>1</v>
      </c>
      <c r="E8192" s="1" t="str">
        <f>INDEX(Protocol[Mark],MATCH(C8192,Protocol[Step],0))</f>
        <v>9Dig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21040001</v>
      </c>
      <c r="H8192" s="134">
        <f>Systematic[[#This Row],[SampleVariableLabel]]+100*Systematic[[#This Row],[State]]</f>
        <v>21040801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21</v>
      </c>
      <c r="B8193" s="1">
        <f t="shared" si="385"/>
        <v>4</v>
      </c>
      <c r="C8193" s="1">
        <f>IF(Systematic[[#This Row],[VariableIndex]]&gt;1,C8192,IF(C8192+1=StepsPerSubsample,0,C8192+1))</f>
        <v>8</v>
      </c>
      <c r="D8193" s="1">
        <f t="shared" si="383"/>
        <v>2</v>
      </c>
      <c r="E8193" s="1" t="str">
        <f>INDEX(Protocol[Mark],MATCH(C8193,Protocol[Step],0))</f>
        <v>9Dig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21040002</v>
      </c>
      <c r="H8193" s="134">
        <f>Systematic[[#This Row],[SampleVariableLabel]]+100*Systematic[[#This Row],[State]]</f>
        <v>21040802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21</v>
      </c>
      <c r="B8194" s="1">
        <f t="shared" si="385"/>
        <v>4</v>
      </c>
      <c r="C8194" s="1">
        <f>IF(Systematic[[#This Row],[VariableIndex]]&gt;1,C8193,IF(C8193+1=StepsPerSubsample,0,C8193+1))</f>
        <v>8</v>
      </c>
      <c r="D8194" s="1">
        <f t="shared" si="383"/>
        <v>3</v>
      </c>
      <c r="E8194" s="1" t="str">
        <f>INDEX(Protocol[Mark],MATCH(C8194,Protocol[Step],0))</f>
        <v>9Dig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21040003</v>
      </c>
      <c r="H8194" s="134">
        <f>Systematic[[#This Row],[SampleVariableLabel]]+100*Systematic[[#This Row],[State]]</f>
        <v>21040803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21</v>
      </c>
      <c r="B8195" s="1">
        <f t="shared" si="385"/>
        <v>4</v>
      </c>
      <c r="C8195" s="1">
        <f>IF(Systematic[[#This Row],[VariableIndex]]&gt;1,C8194,IF(C8194+1=StepsPerSubsample,0,C8194+1))</f>
        <v>8</v>
      </c>
      <c r="D8195" s="1">
        <f t="shared" ref="D8195:D8258" si="386">IF(D8194=nVariables,1,D8194+1)</f>
        <v>4</v>
      </c>
      <c r="E8195" s="1" t="str">
        <f>INDEX(Protocol[Mark],MATCH(C8195,Protocol[Step],0))</f>
        <v>9Dig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21040004</v>
      </c>
      <c r="H8195" s="134">
        <f>Systematic[[#This Row],[SampleVariableLabel]]+100*Systematic[[#This Row],[State]]</f>
        <v>21040804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21</v>
      </c>
      <c r="B8196" s="1">
        <f t="shared" si="385"/>
        <v>4</v>
      </c>
      <c r="C8196" s="1">
        <f>IF(Systematic[[#This Row],[VariableIndex]]&gt;1,C8195,IF(C8195+1=StepsPerSubsample,0,C8195+1))</f>
        <v>8</v>
      </c>
      <c r="D8196" s="1">
        <f t="shared" si="386"/>
        <v>5</v>
      </c>
      <c r="E8196" s="1" t="str">
        <f>INDEX(Protocol[Mark],MATCH(C8196,Protocol[Step],0))</f>
        <v>9Dig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21040005</v>
      </c>
      <c r="H8196" s="134">
        <f>Systematic[[#This Row],[SampleVariableLabel]]+100*Systematic[[#This Row],[State]]</f>
        <v>21040805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21</v>
      </c>
      <c r="B8197" s="1">
        <f t="shared" si="385"/>
        <v>4</v>
      </c>
      <c r="C8197" s="1">
        <f>IF(Systematic[[#This Row],[VariableIndex]]&gt;1,C8196,IF(C8196+1=StepsPerSubsample,0,C8196+1))</f>
        <v>8</v>
      </c>
      <c r="D8197" s="1">
        <f t="shared" si="386"/>
        <v>6</v>
      </c>
      <c r="E8197" s="1" t="str">
        <f>INDEX(Protocol[Mark],MATCH(C8197,Protocol[Step],0))</f>
        <v>9Dig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21040006</v>
      </c>
      <c r="H8197" s="134">
        <f>Systematic[[#This Row],[SampleVariableLabel]]+100*Systematic[[#This Row],[State]]</f>
        <v>21040806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21</v>
      </c>
      <c r="B8198" s="1">
        <f t="shared" si="385"/>
        <v>4</v>
      </c>
      <c r="C8198" s="1">
        <f>IF(Systematic[[#This Row],[VariableIndex]]&gt;1,C8197,IF(C8197+1=StepsPerSubsample,0,C8197+1))</f>
        <v>8</v>
      </c>
      <c r="D8198" s="1">
        <f t="shared" si="386"/>
        <v>7</v>
      </c>
      <c r="E8198" s="1" t="str">
        <f>INDEX(Protocol[Mark],MATCH(C8198,Protocol[Step],0))</f>
        <v>9Dig</v>
      </c>
      <c r="F8198" s="151" t="str">
        <f>INDEX(Variables[Variable],MATCH(Systematic[[#This Row],[VariableIndex]],Variables[Index],0))</f>
        <v>FCR (mt: ROX-corr.)</v>
      </c>
      <c r="G8198" s="134">
        <f>Systematic[[#This Row],[Sample]]*1000000+Systematic[[#This Row],[SubSample]]*10000+Systematic[[#This Row],[VariableIndex]]</f>
        <v>21040007</v>
      </c>
      <c r="H8198" s="134">
        <f>Systematic[[#This Row],[SampleVariableLabel]]+100*Systematic[[#This Row],[State]]</f>
        <v>21040807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21</v>
      </c>
      <c r="B8199" s="1">
        <f t="shared" si="385"/>
        <v>4</v>
      </c>
      <c r="C8199" s="1">
        <f>IF(Systematic[[#This Row],[VariableIndex]]&gt;1,C8198,IF(C8198+1=StepsPerSubsample,0,C8198+1))</f>
        <v>9</v>
      </c>
      <c r="D8199" s="1">
        <f t="shared" si="386"/>
        <v>1</v>
      </c>
      <c r="E8199" s="1" t="str">
        <f>INDEX(Protocol[Mark],MATCH(C8199,Protocol[Step],0))</f>
        <v>9U</v>
      </c>
      <c r="F8199" s="151" t="str">
        <f>INDEX(Variables[Variable],MATCH(Systematic[[#This Row],[VariableIndex]],Variables[Index],0))</f>
        <v>O2 concentration</v>
      </c>
      <c r="G8199" s="134">
        <f>Systematic[[#This Row],[Sample]]*1000000+Systematic[[#This Row],[SubSample]]*10000+Systematic[[#This Row],[VariableIndex]]</f>
        <v>21040001</v>
      </c>
      <c r="H8199" s="134">
        <f>Systematic[[#This Row],[SampleVariableLabel]]+100*Systematic[[#This Row],[State]]</f>
        <v>21040901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21</v>
      </c>
      <c r="B8200" s="1">
        <f t="shared" si="385"/>
        <v>4</v>
      </c>
      <c r="C8200" s="1">
        <f>IF(Systematic[[#This Row],[VariableIndex]]&gt;1,C8199,IF(C8199+1=StepsPerSubsample,0,C8199+1))</f>
        <v>9</v>
      </c>
      <c r="D8200" s="1">
        <f t="shared" si="386"/>
        <v>2</v>
      </c>
      <c r="E8200" s="1" t="str">
        <f>INDEX(Protocol[Mark],MATCH(C8200,Protocol[Step],0))</f>
        <v>9U</v>
      </c>
      <c r="F8200" s="151" t="str">
        <f>INDEX(Variables[Variable],MATCH(Systematic[[#This Row],[VariableIndex]],Variables[Index],0))</f>
        <v>O2 flux per volume</v>
      </c>
      <c r="G8200" s="134">
        <f>Systematic[[#This Row],[Sample]]*1000000+Systematic[[#This Row],[SubSample]]*10000+Systematic[[#This Row],[VariableIndex]]</f>
        <v>21040002</v>
      </c>
      <c r="H8200" s="134">
        <f>Systematic[[#This Row],[SampleVariableLabel]]+100*Systematic[[#This Row],[State]]</f>
        <v>21040902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21</v>
      </c>
      <c r="B8201" s="1">
        <f t="shared" si="385"/>
        <v>4</v>
      </c>
      <c r="C8201" s="1">
        <f>IF(Systematic[[#This Row],[VariableIndex]]&gt;1,C8200,IF(C8200+1=StepsPerSubsample,0,C8200+1))</f>
        <v>9</v>
      </c>
      <c r="D8201" s="1">
        <f t="shared" si="386"/>
        <v>3</v>
      </c>
      <c r="E8201" s="1" t="str">
        <f>INDEX(Protocol[Mark],MATCH(C8201,Protocol[Step],0))</f>
        <v>9U</v>
      </c>
      <c r="F8201" s="151" t="str">
        <f>INDEX(Variables[Variable],MATCH(Systematic[[#This Row],[VariableIndex]],Variables[Index],0))</f>
        <v>Specific flux</v>
      </c>
      <c r="G8201" s="134">
        <f>Systematic[[#This Row],[Sample]]*1000000+Systematic[[#This Row],[SubSample]]*10000+Systematic[[#This Row],[VariableIndex]]</f>
        <v>21040003</v>
      </c>
      <c r="H8201" s="134">
        <f>Systematic[[#This Row],[SampleVariableLabel]]+100*Systematic[[#This Row],[State]]</f>
        <v>21040903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21</v>
      </c>
      <c r="B8202" s="1">
        <f t="shared" si="385"/>
        <v>4</v>
      </c>
      <c r="C8202" s="1">
        <f>IF(Systematic[[#This Row],[VariableIndex]]&gt;1,C8201,IF(C8201+1=StepsPerSubsample,0,C8201+1))</f>
        <v>9</v>
      </c>
      <c r="D8202" s="1">
        <f t="shared" si="386"/>
        <v>4</v>
      </c>
      <c r="E8202" s="1" t="str">
        <f>INDEX(Protocol[Mark],MATCH(C8202,Protocol[Step],0))</f>
        <v>9U</v>
      </c>
      <c r="F8202" s="151" t="str">
        <f>INDEX(Variables[Variable],MATCH(Systematic[[#This Row],[VariableIndex]],Variables[Index],0))</f>
        <v>Flux control ratio</v>
      </c>
      <c r="G8202" s="134">
        <f>Systematic[[#This Row],[Sample]]*1000000+Systematic[[#This Row],[SubSample]]*10000+Systematic[[#This Row],[VariableIndex]]</f>
        <v>21040004</v>
      </c>
      <c r="H8202" s="134">
        <f>Systematic[[#This Row],[SampleVariableLabel]]+100*Systematic[[#This Row],[State]]</f>
        <v>21040904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21</v>
      </c>
      <c r="B8203" s="1">
        <f t="shared" si="385"/>
        <v>4</v>
      </c>
      <c r="C8203" s="1">
        <f>IF(Systematic[[#This Row],[VariableIndex]]&gt;1,C8202,IF(C8202+1=StepsPerSubsample,0,C8202+1))</f>
        <v>9</v>
      </c>
      <c r="D8203" s="1">
        <f t="shared" si="386"/>
        <v>5</v>
      </c>
      <c r="E8203" s="1" t="str">
        <f>INDEX(Protocol[Mark],MATCH(C8203,Protocol[Step],0))</f>
        <v>9U</v>
      </c>
      <c r="F8203" s="151" t="str">
        <f>INDEX(Variables[Variable],MATCH(Systematic[[#This Row],[VariableIndex]],Variables[Index],0))</f>
        <v>Specific flux (mt)</v>
      </c>
      <c r="G8203" s="134">
        <f>Systematic[[#This Row],[Sample]]*1000000+Systematic[[#This Row],[SubSample]]*10000+Systematic[[#This Row],[VariableIndex]]</f>
        <v>21040005</v>
      </c>
      <c r="H8203" s="134">
        <f>Systematic[[#This Row],[SampleVariableLabel]]+100*Systematic[[#This Row],[State]]</f>
        <v>21040905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21</v>
      </c>
      <c r="B8204" s="1">
        <f t="shared" si="385"/>
        <v>4</v>
      </c>
      <c r="C8204" s="1">
        <f>IF(Systematic[[#This Row],[VariableIndex]]&gt;1,C8203,IF(C8203+1=StepsPerSubsample,0,C8203+1))</f>
        <v>9</v>
      </c>
      <c r="D8204" s="1">
        <f t="shared" si="386"/>
        <v>6</v>
      </c>
      <c r="E8204" s="1" t="str">
        <f>INDEX(Protocol[Mark],MATCH(C8204,Protocol[Step],0))</f>
        <v>9U</v>
      </c>
      <c r="F8204" s="151" t="str">
        <f>INDEX(Variables[Variable],MATCH(Systematic[[#This Row],[VariableIndex]],Variables[Index],0))</f>
        <v>FCR (mt: ROX-corr.)</v>
      </c>
      <c r="G8204" s="134">
        <f>Systematic[[#This Row],[Sample]]*1000000+Systematic[[#This Row],[SubSample]]*10000+Systematic[[#This Row],[VariableIndex]]</f>
        <v>21040006</v>
      </c>
      <c r="H8204" s="134">
        <f>Systematic[[#This Row],[SampleVariableLabel]]+100*Systematic[[#This Row],[State]]</f>
        <v>21040906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21</v>
      </c>
      <c r="B8205" s="1">
        <f t="shared" si="385"/>
        <v>4</v>
      </c>
      <c r="C8205" s="1">
        <f>IF(Systematic[[#This Row],[VariableIndex]]&gt;1,C8204,IF(C8204+1=StepsPerSubsample,0,C8204+1))</f>
        <v>9</v>
      </c>
      <c r="D8205" s="1">
        <f t="shared" si="386"/>
        <v>7</v>
      </c>
      <c r="E8205" s="1" t="str">
        <f>INDEX(Protocol[Mark],MATCH(C8205,Protocol[Step],0))</f>
        <v>9U</v>
      </c>
      <c r="F8205" s="151" t="str">
        <f>INDEX(Variables[Variable],MATCH(Systematic[[#This Row],[VariableIndex]],Variables[Index],0))</f>
        <v>FCR (mt: ROX-corr.)</v>
      </c>
      <c r="G8205" s="134">
        <f>Systematic[[#This Row],[Sample]]*1000000+Systematic[[#This Row],[SubSample]]*10000+Systematic[[#This Row],[VariableIndex]]</f>
        <v>21040007</v>
      </c>
      <c r="H8205" s="134">
        <f>Systematic[[#This Row],[SampleVariableLabel]]+100*Systematic[[#This Row],[State]]</f>
        <v>21040907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21</v>
      </c>
      <c r="B8206" s="1">
        <f t="shared" si="385"/>
        <v>4</v>
      </c>
      <c r="C8206" s="1">
        <f>IF(Systematic[[#This Row],[VariableIndex]]&gt;1,C8205,IF(C8205+1=StepsPerSubsample,0,C8205+1))</f>
        <v>10</v>
      </c>
      <c r="D8206" s="1">
        <f t="shared" si="386"/>
        <v>1</v>
      </c>
      <c r="E8206" s="1" t="str">
        <f>INDEX(Protocol[Mark],MATCH(C8206,Protocol[Step],0))</f>
        <v>9c</v>
      </c>
      <c r="F8206" s="151" t="str">
        <f>INDEX(Variables[Variable],MATCH(Systematic[[#This Row],[VariableIndex]],Variables[Index],0))</f>
        <v>O2 concentration</v>
      </c>
      <c r="G8206" s="134">
        <f>Systematic[[#This Row],[Sample]]*1000000+Systematic[[#This Row],[SubSample]]*10000+Systematic[[#This Row],[VariableIndex]]</f>
        <v>21040001</v>
      </c>
      <c r="H8206" s="134">
        <f>Systematic[[#This Row],[SampleVariableLabel]]+100*Systematic[[#This Row],[State]]</f>
        <v>21041001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21</v>
      </c>
      <c r="B8207" s="1">
        <f t="shared" si="385"/>
        <v>4</v>
      </c>
      <c r="C8207" s="1">
        <f>IF(Systematic[[#This Row],[VariableIndex]]&gt;1,C8206,IF(C8206+1=StepsPerSubsample,0,C8206+1))</f>
        <v>10</v>
      </c>
      <c r="D8207" s="1">
        <f t="shared" si="386"/>
        <v>2</v>
      </c>
      <c r="E8207" s="1" t="str">
        <f>INDEX(Protocol[Mark],MATCH(C8207,Protocol[Step],0))</f>
        <v>9c</v>
      </c>
      <c r="F8207" s="151" t="str">
        <f>INDEX(Variables[Variable],MATCH(Systematic[[#This Row],[VariableIndex]],Variables[Index],0))</f>
        <v>O2 flux per volume</v>
      </c>
      <c r="G8207" s="134">
        <f>Systematic[[#This Row],[Sample]]*1000000+Systematic[[#This Row],[SubSample]]*10000+Systematic[[#This Row],[VariableIndex]]</f>
        <v>21040002</v>
      </c>
      <c r="H8207" s="134">
        <f>Systematic[[#This Row],[SampleVariableLabel]]+100*Systematic[[#This Row],[State]]</f>
        <v>21041002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21</v>
      </c>
      <c r="B8208" s="1">
        <f t="shared" si="385"/>
        <v>4</v>
      </c>
      <c r="C8208" s="1">
        <f>IF(Systematic[[#This Row],[VariableIndex]]&gt;1,C8207,IF(C8207+1=StepsPerSubsample,0,C8207+1))</f>
        <v>10</v>
      </c>
      <c r="D8208" s="1">
        <f t="shared" si="386"/>
        <v>3</v>
      </c>
      <c r="E8208" s="1" t="str">
        <f>INDEX(Protocol[Mark],MATCH(C8208,Protocol[Step],0))</f>
        <v>9c</v>
      </c>
      <c r="F8208" s="151" t="str">
        <f>INDEX(Variables[Variable],MATCH(Systematic[[#This Row],[VariableIndex]],Variables[Index],0))</f>
        <v>Specific flux</v>
      </c>
      <c r="G8208" s="134">
        <f>Systematic[[#This Row],[Sample]]*1000000+Systematic[[#This Row],[SubSample]]*10000+Systematic[[#This Row],[VariableIndex]]</f>
        <v>21040003</v>
      </c>
      <c r="H8208" s="134">
        <f>Systematic[[#This Row],[SampleVariableLabel]]+100*Systematic[[#This Row],[State]]</f>
        <v>21041003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21</v>
      </c>
      <c r="B8209" s="1">
        <f t="shared" si="385"/>
        <v>4</v>
      </c>
      <c r="C8209" s="1">
        <f>IF(Systematic[[#This Row],[VariableIndex]]&gt;1,C8208,IF(C8208+1=StepsPerSubsample,0,C8208+1))</f>
        <v>10</v>
      </c>
      <c r="D8209" s="1">
        <f t="shared" si="386"/>
        <v>4</v>
      </c>
      <c r="E8209" s="1" t="str">
        <f>INDEX(Protocol[Mark],MATCH(C8209,Protocol[Step],0))</f>
        <v>9c</v>
      </c>
      <c r="F8209" s="151" t="str">
        <f>INDEX(Variables[Variable],MATCH(Systematic[[#This Row],[VariableIndex]],Variables[Index],0))</f>
        <v>Flux control ratio</v>
      </c>
      <c r="G8209" s="134">
        <f>Systematic[[#This Row],[Sample]]*1000000+Systematic[[#This Row],[SubSample]]*10000+Systematic[[#This Row],[VariableIndex]]</f>
        <v>21040004</v>
      </c>
      <c r="H8209" s="134">
        <f>Systematic[[#This Row],[SampleVariableLabel]]+100*Systematic[[#This Row],[State]]</f>
        <v>21041004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21</v>
      </c>
      <c r="B8210" s="1">
        <f t="shared" si="385"/>
        <v>4</v>
      </c>
      <c r="C8210" s="1">
        <f>IF(Systematic[[#This Row],[VariableIndex]]&gt;1,C8209,IF(C8209+1=StepsPerSubsample,0,C8209+1))</f>
        <v>10</v>
      </c>
      <c r="D8210" s="1">
        <f t="shared" si="386"/>
        <v>5</v>
      </c>
      <c r="E8210" s="1" t="str">
        <f>INDEX(Protocol[Mark],MATCH(C8210,Protocol[Step],0))</f>
        <v>9c</v>
      </c>
      <c r="F8210" s="151" t="str">
        <f>INDEX(Variables[Variable],MATCH(Systematic[[#This Row],[VariableIndex]],Variables[Index],0))</f>
        <v>Specific flux (mt)</v>
      </c>
      <c r="G8210" s="134">
        <f>Systematic[[#This Row],[Sample]]*1000000+Systematic[[#This Row],[SubSample]]*10000+Systematic[[#This Row],[VariableIndex]]</f>
        <v>21040005</v>
      </c>
      <c r="H8210" s="134">
        <f>Systematic[[#This Row],[SampleVariableLabel]]+100*Systematic[[#This Row],[State]]</f>
        <v>21041005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21</v>
      </c>
      <c r="B8211" s="1">
        <f t="shared" si="385"/>
        <v>4</v>
      </c>
      <c r="C8211" s="1">
        <f>IF(Systematic[[#This Row],[VariableIndex]]&gt;1,C8210,IF(C8210+1=StepsPerSubsample,0,C8210+1))</f>
        <v>10</v>
      </c>
      <c r="D8211" s="1">
        <f t="shared" si="386"/>
        <v>6</v>
      </c>
      <c r="E8211" s="1" t="str">
        <f>INDEX(Protocol[Mark],MATCH(C8211,Protocol[Step],0))</f>
        <v>9c</v>
      </c>
      <c r="F8211" s="151" t="str">
        <f>INDEX(Variables[Variable],MATCH(Systematic[[#This Row],[VariableIndex]],Variables[Index],0))</f>
        <v>FCR (mt: ROX-corr.)</v>
      </c>
      <c r="G8211" s="134">
        <f>Systematic[[#This Row],[Sample]]*1000000+Systematic[[#This Row],[SubSample]]*10000+Systematic[[#This Row],[VariableIndex]]</f>
        <v>21040006</v>
      </c>
      <c r="H8211" s="134">
        <f>Systematic[[#This Row],[SampleVariableLabel]]+100*Systematic[[#This Row],[State]]</f>
        <v>21041006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21</v>
      </c>
      <c r="B8212" s="1">
        <f t="shared" si="385"/>
        <v>4</v>
      </c>
      <c r="C8212" s="1">
        <f>IF(Systematic[[#This Row],[VariableIndex]]&gt;1,C8211,IF(C8211+1=StepsPerSubsample,0,C8211+1))</f>
        <v>10</v>
      </c>
      <c r="D8212" s="1">
        <f t="shared" si="386"/>
        <v>7</v>
      </c>
      <c r="E8212" s="1" t="str">
        <f>INDEX(Protocol[Mark],MATCH(C8212,Protocol[Step],0))</f>
        <v>9c</v>
      </c>
      <c r="F8212" s="151" t="str">
        <f>INDEX(Variables[Variable],MATCH(Systematic[[#This Row],[VariableIndex]],Variables[Index],0))</f>
        <v>FCR (mt: ROX-corr.)</v>
      </c>
      <c r="G8212" s="134">
        <f>Systematic[[#This Row],[Sample]]*1000000+Systematic[[#This Row],[SubSample]]*10000+Systematic[[#This Row],[VariableIndex]]</f>
        <v>21040007</v>
      </c>
      <c r="H8212" s="134">
        <f>Systematic[[#This Row],[SampleVariableLabel]]+100*Systematic[[#This Row],[State]]</f>
        <v>21041007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21</v>
      </c>
      <c r="B8213" s="1">
        <f t="shared" si="385"/>
        <v>4</v>
      </c>
      <c r="C8213" s="1">
        <f>IF(Systematic[[#This Row],[VariableIndex]]&gt;1,C8212,IF(C8212+1=StepsPerSubsample,0,C8212+1))</f>
        <v>11</v>
      </c>
      <c r="D8213" s="1">
        <f t="shared" si="386"/>
        <v>1</v>
      </c>
      <c r="E8213" s="1" t="str">
        <f>INDEX(Protocol[Mark],MATCH(C8213,Protocol[Step],0))</f>
        <v>10Ama</v>
      </c>
      <c r="F8213" s="151" t="str">
        <f>INDEX(Variables[Variable],MATCH(Systematic[[#This Row],[VariableIndex]],Variables[Index],0))</f>
        <v>O2 concentration</v>
      </c>
      <c r="G8213" s="134">
        <f>Systematic[[#This Row],[Sample]]*1000000+Systematic[[#This Row],[SubSample]]*10000+Systematic[[#This Row],[VariableIndex]]</f>
        <v>21040001</v>
      </c>
      <c r="H8213" s="134">
        <f>Systematic[[#This Row],[SampleVariableLabel]]+100*Systematic[[#This Row],[State]]</f>
        <v>21041101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21</v>
      </c>
      <c r="B8214" s="1">
        <f t="shared" si="385"/>
        <v>4</v>
      </c>
      <c r="C8214" s="1">
        <f>IF(Systematic[[#This Row],[VariableIndex]]&gt;1,C8213,IF(C8213+1=StepsPerSubsample,0,C8213+1))</f>
        <v>11</v>
      </c>
      <c r="D8214" s="1">
        <f t="shared" si="386"/>
        <v>2</v>
      </c>
      <c r="E8214" s="1" t="str">
        <f>INDEX(Protocol[Mark],MATCH(C8214,Protocol[Step],0))</f>
        <v>10Ama</v>
      </c>
      <c r="F8214" s="151" t="str">
        <f>INDEX(Variables[Variable],MATCH(Systematic[[#This Row],[VariableIndex]],Variables[Index],0))</f>
        <v>O2 flux per volume</v>
      </c>
      <c r="G8214" s="134">
        <f>Systematic[[#This Row],[Sample]]*1000000+Systematic[[#This Row],[SubSample]]*10000+Systematic[[#This Row],[VariableIndex]]</f>
        <v>21040002</v>
      </c>
      <c r="H8214" s="134">
        <f>Systematic[[#This Row],[SampleVariableLabel]]+100*Systematic[[#This Row],[State]]</f>
        <v>21041102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21</v>
      </c>
      <c r="B8215" s="1">
        <f t="shared" si="385"/>
        <v>4</v>
      </c>
      <c r="C8215" s="1">
        <f>IF(Systematic[[#This Row],[VariableIndex]]&gt;1,C8214,IF(C8214+1=StepsPerSubsample,0,C8214+1))</f>
        <v>11</v>
      </c>
      <c r="D8215" s="1">
        <f t="shared" si="386"/>
        <v>3</v>
      </c>
      <c r="E8215" s="1" t="str">
        <f>INDEX(Protocol[Mark],MATCH(C8215,Protocol[Step],0))</f>
        <v>10Ama</v>
      </c>
      <c r="F8215" s="151" t="str">
        <f>INDEX(Variables[Variable],MATCH(Systematic[[#This Row],[VariableIndex]],Variables[Index],0))</f>
        <v>Specific flux</v>
      </c>
      <c r="G8215" s="134">
        <f>Systematic[[#This Row],[Sample]]*1000000+Systematic[[#This Row],[SubSample]]*10000+Systematic[[#This Row],[VariableIndex]]</f>
        <v>21040003</v>
      </c>
      <c r="H8215" s="134">
        <f>Systematic[[#This Row],[SampleVariableLabel]]+100*Systematic[[#This Row],[State]]</f>
        <v>21041103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21</v>
      </c>
      <c r="B8216" s="1">
        <f t="shared" si="385"/>
        <v>4</v>
      </c>
      <c r="C8216" s="1">
        <f>IF(Systematic[[#This Row],[VariableIndex]]&gt;1,C8215,IF(C8215+1=StepsPerSubsample,0,C8215+1))</f>
        <v>11</v>
      </c>
      <c r="D8216" s="1">
        <f t="shared" si="386"/>
        <v>4</v>
      </c>
      <c r="E8216" s="1" t="str">
        <f>INDEX(Protocol[Mark],MATCH(C8216,Protocol[Step],0))</f>
        <v>10Ama</v>
      </c>
      <c r="F8216" s="151" t="str">
        <f>INDEX(Variables[Variable],MATCH(Systematic[[#This Row],[VariableIndex]],Variables[Index],0))</f>
        <v>Flux control ratio</v>
      </c>
      <c r="G8216" s="134">
        <f>Systematic[[#This Row],[Sample]]*1000000+Systematic[[#This Row],[SubSample]]*10000+Systematic[[#This Row],[VariableIndex]]</f>
        <v>21040004</v>
      </c>
      <c r="H8216" s="134">
        <f>Systematic[[#This Row],[SampleVariableLabel]]+100*Systematic[[#This Row],[State]]</f>
        <v>21041104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21</v>
      </c>
      <c r="B8217" s="1">
        <f t="shared" si="385"/>
        <v>4</v>
      </c>
      <c r="C8217" s="1">
        <f>IF(Systematic[[#This Row],[VariableIndex]]&gt;1,C8216,IF(C8216+1=StepsPerSubsample,0,C8216+1))</f>
        <v>11</v>
      </c>
      <c r="D8217" s="1">
        <f t="shared" si="386"/>
        <v>5</v>
      </c>
      <c r="E8217" s="1" t="str">
        <f>INDEX(Protocol[Mark],MATCH(C8217,Protocol[Step],0))</f>
        <v>10Ama</v>
      </c>
      <c r="F8217" s="151" t="str">
        <f>INDEX(Variables[Variable],MATCH(Systematic[[#This Row],[VariableIndex]],Variables[Index],0))</f>
        <v>Specific flux (mt)</v>
      </c>
      <c r="G8217" s="134">
        <f>Systematic[[#This Row],[Sample]]*1000000+Systematic[[#This Row],[SubSample]]*10000+Systematic[[#This Row],[VariableIndex]]</f>
        <v>21040005</v>
      </c>
      <c r="H8217" s="134">
        <f>Systematic[[#This Row],[SampleVariableLabel]]+100*Systematic[[#This Row],[State]]</f>
        <v>21041105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21</v>
      </c>
      <c r="B8218" s="1">
        <f t="shared" si="385"/>
        <v>4</v>
      </c>
      <c r="C8218" s="1">
        <f>IF(Systematic[[#This Row],[VariableIndex]]&gt;1,C8217,IF(C8217+1=StepsPerSubsample,0,C8217+1))</f>
        <v>11</v>
      </c>
      <c r="D8218" s="1">
        <f t="shared" si="386"/>
        <v>6</v>
      </c>
      <c r="E8218" s="1" t="str">
        <f>INDEX(Protocol[Mark],MATCH(C8218,Protocol[Step],0))</f>
        <v>10Ama</v>
      </c>
      <c r="F8218" s="151" t="str">
        <f>INDEX(Variables[Variable],MATCH(Systematic[[#This Row],[VariableIndex]],Variables[Index],0))</f>
        <v>FCR (mt: ROX-corr.)</v>
      </c>
      <c r="G8218" s="134">
        <f>Systematic[[#This Row],[Sample]]*1000000+Systematic[[#This Row],[SubSample]]*10000+Systematic[[#This Row],[VariableIndex]]</f>
        <v>21040006</v>
      </c>
      <c r="H8218" s="134">
        <f>Systematic[[#This Row],[SampleVariableLabel]]+100*Systematic[[#This Row],[State]]</f>
        <v>21041106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21</v>
      </c>
      <c r="B8219" s="1">
        <f t="shared" si="385"/>
        <v>4</v>
      </c>
      <c r="C8219" s="1">
        <f>IF(Systematic[[#This Row],[VariableIndex]]&gt;1,C8218,IF(C8218+1=StepsPerSubsample,0,C8218+1))</f>
        <v>11</v>
      </c>
      <c r="D8219" s="1">
        <f t="shared" si="386"/>
        <v>7</v>
      </c>
      <c r="E8219" s="1" t="str">
        <f>INDEX(Protocol[Mark],MATCH(C8219,Protocol[Step],0))</f>
        <v>10Ama</v>
      </c>
      <c r="F8219" s="151" t="str">
        <f>INDEX(Variables[Variable],MATCH(Systematic[[#This Row],[VariableIndex]],Variables[Index],0))</f>
        <v>FCR (mt: ROX-corr.)</v>
      </c>
      <c r="G8219" s="134">
        <f>Systematic[[#This Row],[Sample]]*1000000+Systematic[[#This Row],[SubSample]]*10000+Systematic[[#This Row],[VariableIndex]]</f>
        <v>21040007</v>
      </c>
      <c r="H8219" s="134">
        <f>Systematic[[#This Row],[SampleVariableLabel]]+100*Systematic[[#This Row],[State]]</f>
        <v>21041107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21</v>
      </c>
      <c r="B8220" s="1">
        <f t="shared" si="385"/>
        <v>4</v>
      </c>
      <c r="C8220" s="1">
        <f>IF(Systematic[[#This Row],[VariableIndex]]&gt;1,C8219,IF(C8219+1=StepsPerSubsample,0,C8219+1))</f>
        <v>12</v>
      </c>
      <c r="D8220" s="1">
        <f t="shared" si="386"/>
        <v>1</v>
      </c>
      <c r="E8220" s="1" t="str">
        <f>INDEX(Protocol[Mark],MATCH(C8220,Protocol[Step],0))</f>
        <v>11AsTm</v>
      </c>
      <c r="F8220" s="151" t="str">
        <f>INDEX(Variables[Variable],MATCH(Systematic[[#This Row],[VariableIndex]],Variables[Index],0))</f>
        <v>O2 concentration</v>
      </c>
      <c r="G8220" s="134">
        <f>Systematic[[#This Row],[Sample]]*1000000+Systematic[[#This Row],[SubSample]]*10000+Systematic[[#This Row],[VariableIndex]]</f>
        <v>21040001</v>
      </c>
      <c r="H8220" s="134">
        <f>Systematic[[#This Row],[SampleVariableLabel]]+100*Systematic[[#This Row],[State]]</f>
        <v>21041201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21</v>
      </c>
      <c r="B8221" s="1">
        <f t="shared" si="385"/>
        <v>4</v>
      </c>
      <c r="C8221" s="1">
        <f>IF(Systematic[[#This Row],[VariableIndex]]&gt;1,C8220,IF(C8220+1=StepsPerSubsample,0,C8220+1))</f>
        <v>12</v>
      </c>
      <c r="D8221" s="1">
        <f t="shared" si="386"/>
        <v>2</v>
      </c>
      <c r="E8221" s="1" t="str">
        <f>INDEX(Protocol[Mark],MATCH(C8221,Protocol[Step],0))</f>
        <v>11AsTm</v>
      </c>
      <c r="F8221" s="151" t="str">
        <f>INDEX(Variables[Variable],MATCH(Systematic[[#This Row],[VariableIndex]],Variables[Index],0))</f>
        <v>O2 flux per volume</v>
      </c>
      <c r="G8221" s="134">
        <f>Systematic[[#This Row],[Sample]]*1000000+Systematic[[#This Row],[SubSample]]*10000+Systematic[[#This Row],[VariableIndex]]</f>
        <v>21040002</v>
      </c>
      <c r="H8221" s="134">
        <f>Systematic[[#This Row],[SampleVariableLabel]]+100*Systematic[[#This Row],[State]]</f>
        <v>21041202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21</v>
      </c>
      <c r="B8222" s="1">
        <f t="shared" si="385"/>
        <v>4</v>
      </c>
      <c r="C8222" s="1">
        <f>IF(Systematic[[#This Row],[VariableIndex]]&gt;1,C8221,IF(C8221+1=StepsPerSubsample,0,C8221+1))</f>
        <v>12</v>
      </c>
      <c r="D8222" s="1">
        <f t="shared" si="386"/>
        <v>3</v>
      </c>
      <c r="E8222" s="1" t="str">
        <f>INDEX(Protocol[Mark],MATCH(C8222,Protocol[Step],0))</f>
        <v>11AsTm</v>
      </c>
      <c r="F8222" s="151" t="str">
        <f>INDEX(Variables[Variable],MATCH(Systematic[[#This Row],[VariableIndex]],Variables[Index],0))</f>
        <v>Specific flux</v>
      </c>
      <c r="G8222" s="134">
        <f>Systematic[[#This Row],[Sample]]*1000000+Systematic[[#This Row],[SubSample]]*10000+Systematic[[#This Row],[VariableIndex]]</f>
        <v>21040003</v>
      </c>
      <c r="H8222" s="134">
        <f>Systematic[[#This Row],[SampleVariableLabel]]+100*Systematic[[#This Row],[State]]</f>
        <v>21041203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21</v>
      </c>
      <c r="B8223" s="1">
        <f t="shared" si="385"/>
        <v>4</v>
      </c>
      <c r="C8223" s="1">
        <f>IF(Systematic[[#This Row],[VariableIndex]]&gt;1,C8222,IF(C8222+1=StepsPerSubsample,0,C8222+1))</f>
        <v>12</v>
      </c>
      <c r="D8223" s="1">
        <f t="shared" si="386"/>
        <v>4</v>
      </c>
      <c r="E8223" s="1" t="str">
        <f>INDEX(Protocol[Mark],MATCH(C8223,Protocol[Step],0))</f>
        <v>11AsTm</v>
      </c>
      <c r="F8223" s="151" t="str">
        <f>INDEX(Variables[Variable],MATCH(Systematic[[#This Row],[VariableIndex]],Variables[Index],0))</f>
        <v>Flux control ratio</v>
      </c>
      <c r="G8223" s="134">
        <f>Systematic[[#This Row],[Sample]]*1000000+Systematic[[#This Row],[SubSample]]*10000+Systematic[[#This Row],[VariableIndex]]</f>
        <v>21040004</v>
      </c>
      <c r="H8223" s="134">
        <f>Systematic[[#This Row],[SampleVariableLabel]]+100*Systematic[[#This Row],[State]]</f>
        <v>21041204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21</v>
      </c>
      <c r="B8224" s="1">
        <f t="shared" si="385"/>
        <v>4</v>
      </c>
      <c r="C8224" s="1">
        <f>IF(Systematic[[#This Row],[VariableIndex]]&gt;1,C8223,IF(C8223+1=StepsPerSubsample,0,C8223+1))</f>
        <v>12</v>
      </c>
      <c r="D8224" s="1">
        <f t="shared" si="386"/>
        <v>5</v>
      </c>
      <c r="E8224" s="1" t="str">
        <f>INDEX(Protocol[Mark],MATCH(C8224,Protocol[Step],0))</f>
        <v>11AsTm</v>
      </c>
      <c r="F8224" s="151" t="str">
        <f>INDEX(Variables[Variable],MATCH(Systematic[[#This Row],[VariableIndex]],Variables[Index],0))</f>
        <v>Specific flux (mt)</v>
      </c>
      <c r="G8224" s="134">
        <f>Systematic[[#This Row],[Sample]]*1000000+Systematic[[#This Row],[SubSample]]*10000+Systematic[[#This Row],[VariableIndex]]</f>
        <v>21040005</v>
      </c>
      <c r="H8224" s="134">
        <f>Systematic[[#This Row],[SampleVariableLabel]]+100*Systematic[[#This Row],[State]]</f>
        <v>21041205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21</v>
      </c>
      <c r="B8225" s="1">
        <f t="shared" si="385"/>
        <v>4</v>
      </c>
      <c r="C8225" s="1">
        <f>IF(Systematic[[#This Row],[VariableIndex]]&gt;1,C8224,IF(C8224+1=StepsPerSubsample,0,C8224+1))</f>
        <v>12</v>
      </c>
      <c r="D8225" s="1">
        <f t="shared" si="386"/>
        <v>6</v>
      </c>
      <c r="E8225" s="1" t="str">
        <f>INDEX(Protocol[Mark],MATCH(C8225,Protocol[Step],0))</f>
        <v>11AsTm</v>
      </c>
      <c r="F8225" s="151" t="str">
        <f>INDEX(Variables[Variable],MATCH(Systematic[[#This Row],[VariableIndex]],Variables[Index],0))</f>
        <v>FCR (mt: ROX-corr.)</v>
      </c>
      <c r="G8225" s="134">
        <f>Systematic[[#This Row],[Sample]]*1000000+Systematic[[#This Row],[SubSample]]*10000+Systematic[[#This Row],[VariableIndex]]</f>
        <v>21040006</v>
      </c>
      <c r="H8225" s="134">
        <f>Systematic[[#This Row],[SampleVariableLabel]]+100*Systematic[[#This Row],[State]]</f>
        <v>21041206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21</v>
      </c>
      <c r="B8226" s="1">
        <f t="shared" si="385"/>
        <v>4</v>
      </c>
      <c r="C8226" s="1">
        <f>IF(Systematic[[#This Row],[VariableIndex]]&gt;1,C8225,IF(C8225+1=StepsPerSubsample,0,C8225+1))</f>
        <v>12</v>
      </c>
      <c r="D8226" s="1">
        <f t="shared" si="386"/>
        <v>7</v>
      </c>
      <c r="E8226" s="1" t="str">
        <f>INDEX(Protocol[Mark],MATCH(C8226,Protocol[Step],0))</f>
        <v>11AsTm</v>
      </c>
      <c r="F8226" s="151" t="str">
        <f>INDEX(Variables[Variable],MATCH(Systematic[[#This Row],[VariableIndex]],Variables[Index],0))</f>
        <v>FCR (mt: ROX-corr.)</v>
      </c>
      <c r="G8226" s="134">
        <f>Systematic[[#This Row],[Sample]]*1000000+Systematic[[#This Row],[SubSample]]*10000+Systematic[[#This Row],[VariableIndex]]</f>
        <v>21040007</v>
      </c>
      <c r="H8226" s="134">
        <f>Systematic[[#This Row],[SampleVariableLabel]]+100*Systematic[[#This Row],[State]]</f>
        <v>21041207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21</v>
      </c>
      <c r="B8227" s="1">
        <f t="shared" si="385"/>
        <v>4</v>
      </c>
      <c r="C8227" s="1">
        <f>IF(Systematic[[#This Row],[VariableIndex]]&gt;1,C8226,IF(C8226+1=StepsPerSubsample,0,C8226+1))</f>
        <v>13</v>
      </c>
      <c r="D8227" s="1">
        <f t="shared" si="386"/>
        <v>1</v>
      </c>
      <c r="E8227" s="1" t="str">
        <f>INDEX(Protocol[Mark],MATCH(C8227,Protocol[Step],0))</f>
        <v>12Azd</v>
      </c>
      <c r="F8227" s="151" t="str">
        <f>INDEX(Variables[Variable],MATCH(Systematic[[#This Row],[VariableIndex]],Variables[Index],0))</f>
        <v>O2 concentration</v>
      </c>
      <c r="G8227" s="134">
        <f>Systematic[[#This Row],[Sample]]*1000000+Systematic[[#This Row],[SubSample]]*10000+Systematic[[#This Row],[VariableIndex]]</f>
        <v>21040001</v>
      </c>
      <c r="H8227" s="134">
        <f>Systematic[[#This Row],[SampleVariableLabel]]+100*Systematic[[#This Row],[State]]</f>
        <v>21041301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21</v>
      </c>
      <c r="B8228" s="1">
        <f t="shared" si="385"/>
        <v>4</v>
      </c>
      <c r="C8228" s="1">
        <f>IF(Systematic[[#This Row],[VariableIndex]]&gt;1,C8227,IF(C8227+1=StepsPerSubsample,0,C8227+1))</f>
        <v>13</v>
      </c>
      <c r="D8228" s="1">
        <f t="shared" si="386"/>
        <v>2</v>
      </c>
      <c r="E8228" s="1" t="str">
        <f>INDEX(Protocol[Mark],MATCH(C8228,Protocol[Step],0))</f>
        <v>12Azd</v>
      </c>
      <c r="F8228" s="151" t="str">
        <f>INDEX(Variables[Variable],MATCH(Systematic[[#This Row],[VariableIndex]],Variables[Index],0))</f>
        <v>O2 flux per volume</v>
      </c>
      <c r="G8228" s="134">
        <f>Systematic[[#This Row],[Sample]]*1000000+Systematic[[#This Row],[SubSample]]*10000+Systematic[[#This Row],[VariableIndex]]</f>
        <v>21040002</v>
      </c>
      <c r="H8228" s="134">
        <f>Systematic[[#This Row],[SampleVariableLabel]]+100*Systematic[[#This Row],[State]]</f>
        <v>21041302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21</v>
      </c>
      <c r="B8229" s="1">
        <f t="shared" si="385"/>
        <v>4</v>
      </c>
      <c r="C8229" s="1">
        <f>IF(Systematic[[#This Row],[VariableIndex]]&gt;1,C8228,IF(C8228+1=StepsPerSubsample,0,C8228+1))</f>
        <v>13</v>
      </c>
      <c r="D8229" s="1">
        <f t="shared" si="386"/>
        <v>3</v>
      </c>
      <c r="E8229" s="1" t="str">
        <f>INDEX(Protocol[Mark],MATCH(C8229,Protocol[Step],0))</f>
        <v>12Azd</v>
      </c>
      <c r="F8229" s="151" t="str">
        <f>INDEX(Variables[Variable],MATCH(Systematic[[#This Row],[VariableIndex]],Variables[Index],0))</f>
        <v>Specific flux</v>
      </c>
      <c r="G8229" s="134">
        <f>Systematic[[#This Row],[Sample]]*1000000+Systematic[[#This Row],[SubSample]]*10000+Systematic[[#This Row],[VariableIndex]]</f>
        <v>21040003</v>
      </c>
      <c r="H8229" s="134">
        <f>Systematic[[#This Row],[SampleVariableLabel]]+100*Systematic[[#This Row],[State]]</f>
        <v>21041303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21</v>
      </c>
      <c r="B8230" s="1">
        <f t="shared" si="385"/>
        <v>4</v>
      </c>
      <c r="C8230" s="1">
        <f>IF(Systematic[[#This Row],[VariableIndex]]&gt;1,C8229,IF(C8229+1=StepsPerSubsample,0,C8229+1))</f>
        <v>13</v>
      </c>
      <c r="D8230" s="1">
        <f t="shared" si="386"/>
        <v>4</v>
      </c>
      <c r="E8230" s="1" t="str">
        <f>INDEX(Protocol[Mark],MATCH(C8230,Protocol[Step],0))</f>
        <v>12Azd</v>
      </c>
      <c r="F8230" s="151" t="str">
        <f>INDEX(Variables[Variable],MATCH(Systematic[[#This Row],[VariableIndex]],Variables[Index],0))</f>
        <v>Flux control ratio</v>
      </c>
      <c r="G8230" s="134">
        <f>Systematic[[#This Row],[Sample]]*1000000+Systematic[[#This Row],[SubSample]]*10000+Systematic[[#This Row],[VariableIndex]]</f>
        <v>21040004</v>
      </c>
      <c r="H8230" s="134">
        <f>Systematic[[#This Row],[SampleVariableLabel]]+100*Systematic[[#This Row],[State]]</f>
        <v>21041304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21</v>
      </c>
      <c r="B8231" s="1">
        <f t="shared" si="385"/>
        <v>4</v>
      </c>
      <c r="C8231" s="1">
        <f>IF(Systematic[[#This Row],[VariableIndex]]&gt;1,C8230,IF(C8230+1=StepsPerSubsample,0,C8230+1))</f>
        <v>13</v>
      </c>
      <c r="D8231" s="1">
        <f t="shared" si="386"/>
        <v>5</v>
      </c>
      <c r="E8231" s="1" t="str">
        <f>INDEX(Protocol[Mark],MATCH(C8231,Protocol[Step],0))</f>
        <v>12Azd</v>
      </c>
      <c r="F8231" s="151" t="str">
        <f>INDEX(Variables[Variable],MATCH(Systematic[[#This Row],[VariableIndex]],Variables[Index],0))</f>
        <v>Specific flux (mt)</v>
      </c>
      <c r="G8231" s="134">
        <f>Systematic[[#This Row],[Sample]]*1000000+Systematic[[#This Row],[SubSample]]*10000+Systematic[[#This Row],[VariableIndex]]</f>
        <v>21040005</v>
      </c>
      <c r="H8231" s="134">
        <f>Systematic[[#This Row],[SampleVariableLabel]]+100*Systematic[[#This Row],[State]]</f>
        <v>21041305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21</v>
      </c>
      <c r="B8232" s="1">
        <f t="shared" si="385"/>
        <v>4</v>
      </c>
      <c r="C8232" s="1">
        <f>IF(Systematic[[#This Row],[VariableIndex]]&gt;1,C8231,IF(C8231+1=StepsPerSubsample,0,C8231+1))</f>
        <v>13</v>
      </c>
      <c r="D8232" s="1">
        <f t="shared" si="386"/>
        <v>6</v>
      </c>
      <c r="E8232" s="1" t="str">
        <f>INDEX(Protocol[Mark],MATCH(C8232,Protocol[Step],0))</f>
        <v>12Azd</v>
      </c>
      <c r="F8232" s="151" t="str">
        <f>INDEX(Variables[Variable],MATCH(Systematic[[#This Row],[VariableIndex]],Variables[Index],0))</f>
        <v>FCR (mt: ROX-corr.)</v>
      </c>
      <c r="G8232" s="134">
        <f>Systematic[[#This Row],[Sample]]*1000000+Systematic[[#This Row],[SubSample]]*10000+Systematic[[#This Row],[VariableIndex]]</f>
        <v>21040006</v>
      </c>
      <c r="H8232" s="134">
        <f>Systematic[[#This Row],[SampleVariableLabel]]+100*Systematic[[#This Row],[State]]</f>
        <v>21041306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21</v>
      </c>
      <c r="B8233" s="1">
        <f t="shared" ref="B8233:B8296" si="388">IF(OR(C8233&gt;0,D8233&gt;1),B8232,IF(B8232=SubsamplesPerSample,1,B8232+1))</f>
        <v>4</v>
      </c>
      <c r="C8233" s="1">
        <f>IF(Systematic[[#This Row],[VariableIndex]]&gt;1,C8232,IF(C8232+1=StepsPerSubsample,0,C8232+1))</f>
        <v>13</v>
      </c>
      <c r="D8233" s="1">
        <f t="shared" si="386"/>
        <v>7</v>
      </c>
      <c r="E8233" s="1" t="str">
        <f>INDEX(Protocol[Mark],MATCH(C8233,Protocol[Step],0))</f>
        <v>12Azd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21040007</v>
      </c>
      <c r="H8233" s="134">
        <f>Systematic[[#This Row],[SampleVariableLabel]]+100*Systematic[[#This Row],[State]]</f>
        <v>21041307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22</v>
      </c>
      <c r="B8234" s="1">
        <f t="shared" si="388"/>
        <v>1</v>
      </c>
      <c r="C8234" s="1">
        <f>IF(Systematic[[#This Row],[VariableIndex]]&gt;1,C8233,IF(C8233+1=StepsPerSubsample,0,C8233+1))</f>
        <v>0</v>
      </c>
      <c r="D8234" s="1">
        <f t="shared" si="386"/>
        <v>1</v>
      </c>
      <c r="E8234" s="1" t="str">
        <f>INDEX(Protocol[Mark],MATCH(C8234,Protocol[Step],0))</f>
        <v>1ce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22010001</v>
      </c>
      <c r="H8234" s="134">
        <f>Systematic[[#This Row],[SampleVariableLabel]]+100*Systematic[[#This Row],[State]]</f>
        <v>22010001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22</v>
      </c>
      <c r="B8235" s="1">
        <f t="shared" si="388"/>
        <v>1</v>
      </c>
      <c r="C8235" s="1">
        <f>IF(Systematic[[#This Row],[VariableIndex]]&gt;1,C8234,IF(C8234+1=StepsPerSubsample,0,C8234+1))</f>
        <v>0</v>
      </c>
      <c r="D8235" s="1">
        <f t="shared" si="386"/>
        <v>2</v>
      </c>
      <c r="E8235" s="1" t="str">
        <f>INDEX(Protocol[Mark],MATCH(C8235,Protocol[Step],0))</f>
        <v>1ce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22010002</v>
      </c>
      <c r="H8235" s="134">
        <f>Systematic[[#This Row],[SampleVariableLabel]]+100*Systematic[[#This Row],[State]]</f>
        <v>22010002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22</v>
      </c>
      <c r="B8236" s="1">
        <f t="shared" si="388"/>
        <v>1</v>
      </c>
      <c r="C8236" s="1">
        <f>IF(Systematic[[#This Row],[VariableIndex]]&gt;1,C8235,IF(C8235+1=StepsPerSubsample,0,C8235+1))</f>
        <v>0</v>
      </c>
      <c r="D8236" s="1">
        <f t="shared" si="386"/>
        <v>3</v>
      </c>
      <c r="E8236" s="1" t="str">
        <f>INDEX(Protocol[Mark],MATCH(C8236,Protocol[Step],0))</f>
        <v>1ce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22010003</v>
      </c>
      <c r="H8236" s="134">
        <f>Systematic[[#This Row],[SampleVariableLabel]]+100*Systematic[[#This Row],[State]]</f>
        <v>22010003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22</v>
      </c>
      <c r="B8237" s="1">
        <f t="shared" si="388"/>
        <v>1</v>
      </c>
      <c r="C8237" s="1">
        <f>IF(Systematic[[#This Row],[VariableIndex]]&gt;1,C8236,IF(C8236+1=StepsPerSubsample,0,C8236+1))</f>
        <v>0</v>
      </c>
      <c r="D8237" s="1">
        <f t="shared" si="386"/>
        <v>4</v>
      </c>
      <c r="E8237" s="1" t="str">
        <f>INDEX(Protocol[Mark],MATCH(C8237,Protocol[Step],0))</f>
        <v>1ce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22010004</v>
      </c>
      <c r="H8237" s="134">
        <f>Systematic[[#This Row],[SampleVariableLabel]]+100*Systematic[[#This Row],[State]]</f>
        <v>22010004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22</v>
      </c>
      <c r="B8238" s="1">
        <f t="shared" si="388"/>
        <v>1</v>
      </c>
      <c r="C8238" s="1">
        <f>IF(Systematic[[#This Row],[VariableIndex]]&gt;1,C8237,IF(C8237+1=StepsPerSubsample,0,C8237+1))</f>
        <v>0</v>
      </c>
      <c r="D8238" s="1">
        <f t="shared" si="386"/>
        <v>5</v>
      </c>
      <c r="E8238" s="1" t="str">
        <f>INDEX(Protocol[Mark],MATCH(C8238,Protocol[Step],0))</f>
        <v>1ce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22010005</v>
      </c>
      <c r="H8238" s="134">
        <f>Systematic[[#This Row],[SampleVariableLabel]]+100*Systematic[[#This Row],[State]]</f>
        <v>22010005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22</v>
      </c>
      <c r="B8239" s="1">
        <f t="shared" si="388"/>
        <v>1</v>
      </c>
      <c r="C8239" s="1">
        <f>IF(Systematic[[#This Row],[VariableIndex]]&gt;1,C8238,IF(C8238+1=StepsPerSubsample,0,C8238+1))</f>
        <v>0</v>
      </c>
      <c r="D8239" s="1">
        <f t="shared" si="386"/>
        <v>6</v>
      </c>
      <c r="E8239" s="1" t="str">
        <f>INDEX(Protocol[Mark],MATCH(C8239,Protocol[Step],0))</f>
        <v>1ce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22010006</v>
      </c>
      <c r="H8239" s="134">
        <f>Systematic[[#This Row],[SampleVariableLabel]]+100*Systematic[[#This Row],[State]]</f>
        <v>22010006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22</v>
      </c>
      <c r="B8240" s="1">
        <f t="shared" si="388"/>
        <v>1</v>
      </c>
      <c r="C8240" s="1">
        <f>IF(Systematic[[#This Row],[VariableIndex]]&gt;1,C8239,IF(C8239+1=StepsPerSubsample,0,C8239+1))</f>
        <v>0</v>
      </c>
      <c r="D8240" s="1">
        <f t="shared" si="386"/>
        <v>7</v>
      </c>
      <c r="E8240" s="1" t="str">
        <f>INDEX(Protocol[Mark],MATCH(C8240,Protocol[Step],0))</f>
        <v>1ce</v>
      </c>
      <c r="F8240" s="151" t="str">
        <f>INDEX(Variables[Variable],MATCH(Systematic[[#This Row],[VariableIndex]],Variables[Index],0))</f>
        <v>FCR (mt: ROX-corr.)</v>
      </c>
      <c r="G8240" s="134">
        <f>Systematic[[#This Row],[Sample]]*1000000+Systematic[[#This Row],[SubSample]]*10000+Systematic[[#This Row],[VariableIndex]]</f>
        <v>22010007</v>
      </c>
      <c r="H8240" s="134">
        <f>Systematic[[#This Row],[SampleVariableLabel]]+100*Systematic[[#This Row],[State]]</f>
        <v>22010007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22</v>
      </c>
      <c r="B8241" s="1">
        <f t="shared" si="388"/>
        <v>1</v>
      </c>
      <c r="C8241" s="1">
        <f>IF(Systematic[[#This Row],[VariableIndex]]&gt;1,C8240,IF(C8240+1=StepsPerSubsample,0,C8240+1))</f>
        <v>1</v>
      </c>
      <c r="D8241" s="1">
        <f t="shared" si="386"/>
        <v>1</v>
      </c>
      <c r="E8241" s="1" t="str">
        <f>INDEX(Protocol[Mark],MATCH(C8241,Protocol[Step],0))</f>
        <v>2P10</v>
      </c>
      <c r="F8241" s="151" t="str">
        <f>INDEX(Variables[Variable],MATCH(Systematic[[#This Row],[VariableIndex]],Variables[Index],0))</f>
        <v>O2 concentration</v>
      </c>
      <c r="G8241" s="134">
        <f>Systematic[[#This Row],[Sample]]*1000000+Systematic[[#This Row],[SubSample]]*10000+Systematic[[#This Row],[VariableIndex]]</f>
        <v>22010001</v>
      </c>
      <c r="H8241" s="134">
        <f>Systematic[[#This Row],[SampleVariableLabel]]+100*Systematic[[#This Row],[State]]</f>
        <v>22010101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22</v>
      </c>
      <c r="B8242" s="1">
        <f t="shared" si="388"/>
        <v>1</v>
      </c>
      <c r="C8242" s="1">
        <f>IF(Systematic[[#This Row],[VariableIndex]]&gt;1,C8241,IF(C8241+1=StepsPerSubsample,0,C8241+1))</f>
        <v>1</v>
      </c>
      <c r="D8242" s="1">
        <f t="shared" si="386"/>
        <v>2</v>
      </c>
      <c r="E8242" s="1" t="str">
        <f>INDEX(Protocol[Mark],MATCH(C8242,Protocol[Step],0))</f>
        <v>2P10</v>
      </c>
      <c r="F8242" s="151" t="str">
        <f>INDEX(Variables[Variable],MATCH(Systematic[[#This Row],[VariableIndex]],Variables[Index],0))</f>
        <v>O2 flux per volume</v>
      </c>
      <c r="G8242" s="134">
        <f>Systematic[[#This Row],[Sample]]*1000000+Systematic[[#This Row],[SubSample]]*10000+Systematic[[#This Row],[VariableIndex]]</f>
        <v>22010002</v>
      </c>
      <c r="H8242" s="134">
        <f>Systematic[[#This Row],[SampleVariableLabel]]+100*Systematic[[#This Row],[State]]</f>
        <v>22010102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22</v>
      </c>
      <c r="B8243" s="1">
        <f t="shared" si="388"/>
        <v>1</v>
      </c>
      <c r="C8243" s="1">
        <f>IF(Systematic[[#This Row],[VariableIndex]]&gt;1,C8242,IF(C8242+1=StepsPerSubsample,0,C8242+1))</f>
        <v>1</v>
      </c>
      <c r="D8243" s="1">
        <f t="shared" si="386"/>
        <v>3</v>
      </c>
      <c r="E8243" s="1" t="str">
        <f>INDEX(Protocol[Mark],MATCH(C8243,Protocol[Step],0))</f>
        <v>2P10</v>
      </c>
      <c r="F8243" s="151" t="str">
        <f>INDEX(Variables[Variable],MATCH(Systematic[[#This Row],[VariableIndex]],Variables[Index],0))</f>
        <v>Specific flux</v>
      </c>
      <c r="G8243" s="134">
        <f>Systematic[[#This Row],[Sample]]*1000000+Systematic[[#This Row],[SubSample]]*10000+Systematic[[#This Row],[VariableIndex]]</f>
        <v>22010003</v>
      </c>
      <c r="H8243" s="134">
        <f>Systematic[[#This Row],[SampleVariableLabel]]+100*Systematic[[#This Row],[State]]</f>
        <v>22010103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22</v>
      </c>
      <c r="B8244" s="1">
        <f t="shared" si="388"/>
        <v>1</v>
      </c>
      <c r="C8244" s="1">
        <f>IF(Systematic[[#This Row],[VariableIndex]]&gt;1,C8243,IF(C8243+1=StepsPerSubsample,0,C8243+1))</f>
        <v>1</v>
      </c>
      <c r="D8244" s="1">
        <f t="shared" si="386"/>
        <v>4</v>
      </c>
      <c r="E8244" s="1" t="str">
        <f>INDEX(Protocol[Mark],MATCH(C8244,Protocol[Step],0))</f>
        <v>2P10</v>
      </c>
      <c r="F8244" s="151" t="str">
        <f>INDEX(Variables[Variable],MATCH(Systematic[[#This Row],[VariableIndex]],Variables[Index],0))</f>
        <v>Flux control ratio</v>
      </c>
      <c r="G8244" s="134">
        <f>Systematic[[#This Row],[Sample]]*1000000+Systematic[[#This Row],[SubSample]]*10000+Systematic[[#This Row],[VariableIndex]]</f>
        <v>22010004</v>
      </c>
      <c r="H8244" s="134">
        <f>Systematic[[#This Row],[SampleVariableLabel]]+100*Systematic[[#This Row],[State]]</f>
        <v>22010104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22</v>
      </c>
      <c r="B8245" s="1">
        <f t="shared" si="388"/>
        <v>1</v>
      </c>
      <c r="C8245" s="1">
        <f>IF(Systematic[[#This Row],[VariableIndex]]&gt;1,C8244,IF(C8244+1=StepsPerSubsample,0,C8244+1))</f>
        <v>1</v>
      </c>
      <c r="D8245" s="1">
        <f t="shared" si="386"/>
        <v>5</v>
      </c>
      <c r="E8245" s="1" t="str">
        <f>INDEX(Protocol[Mark],MATCH(C8245,Protocol[Step],0))</f>
        <v>2P10</v>
      </c>
      <c r="F8245" s="151" t="str">
        <f>INDEX(Variables[Variable],MATCH(Systematic[[#This Row],[VariableIndex]],Variables[Index],0))</f>
        <v>Specific flux (mt)</v>
      </c>
      <c r="G8245" s="134">
        <f>Systematic[[#This Row],[Sample]]*1000000+Systematic[[#This Row],[SubSample]]*10000+Systematic[[#This Row],[VariableIndex]]</f>
        <v>22010005</v>
      </c>
      <c r="H8245" s="134">
        <f>Systematic[[#This Row],[SampleVariableLabel]]+100*Systematic[[#This Row],[State]]</f>
        <v>22010105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22</v>
      </c>
      <c r="B8246" s="1">
        <f t="shared" si="388"/>
        <v>1</v>
      </c>
      <c r="C8246" s="1">
        <f>IF(Systematic[[#This Row],[VariableIndex]]&gt;1,C8245,IF(C8245+1=StepsPerSubsample,0,C8245+1))</f>
        <v>1</v>
      </c>
      <c r="D8246" s="1">
        <f t="shared" si="386"/>
        <v>6</v>
      </c>
      <c r="E8246" s="1" t="str">
        <f>INDEX(Protocol[Mark],MATCH(C8246,Protocol[Step],0))</f>
        <v>2P10</v>
      </c>
      <c r="F8246" s="151" t="str">
        <f>INDEX(Variables[Variable],MATCH(Systematic[[#This Row],[VariableIndex]],Variables[Index],0))</f>
        <v>FCR (mt: ROX-corr.)</v>
      </c>
      <c r="G8246" s="134">
        <f>Systematic[[#This Row],[Sample]]*1000000+Systematic[[#This Row],[SubSample]]*10000+Systematic[[#This Row],[VariableIndex]]</f>
        <v>22010006</v>
      </c>
      <c r="H8246" s="134">
        <f>Systematic[[#This Row],[SampleVariableLabel]]+100*Systematic[[#This Row],[State]]</f>
        <v>22010106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22</v>
      </c>
      <c r="B8247" s="1">
        <f t="shared" si="388"/>
        <v>1</v>
      </c>
      <c r="C8247" s="1">
        <f>IF(Systematic[[#This Row],[VariableIndex]]&gt;1,C8246,IF(C8246+1=StepsPerSubsample,0,C8246+1))</f>
        <v>1</v>
      </c>
      <c r="D8247" s="1">
        <f t="shared" si="386"/>
        <v>7</v>
      </c>
      <c r="E8247" s="1" t="str">
        <f>INDEX(Protocol[Mark],MATCH(C8247,Protocol[Step],0))</f>
        <v>2P10</v>
      </c>
      <c r="F8247" s="151" t="str">
        <f>INDEX(Variables[Variable],MATCH(Systematic[[#This Row],[VariableIndex]],Variables[Index],0))</f>
        <v>FCR (mt: ROX-corr.)</v>
      </c>
      <c r="G8247" s="134">
        <f>Systematic[[#This Row],[Sample]]*1000000+Systematic[[#This Row],[SubSample]]*10000+Systematic[[#This Row],[VariableIndex]]</f>
        <v>22010007</v>
      </c>
      <c r="H8247" s="134">
        <f>Systematic[[#This Row],[SampleVariableLabel]]+100*Systematic[[#This Row],[State]]</f>
        <v>22010107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22</v>
      </c>
      <c r="B8248" s="1">
        <f t="shared" si="388"/>
        <v>1</v>
      </c>
      <c r="C8248" s="1">
        <f>IF(Systematic[[#This Row],[VariableIndex]]&gt;1,C8247,IF(C8247+1=StepsPerSubsample,0,C8247+1))</f>
        <v>2</v>
      </c>
      <c r="D8248" s="1">
        <f t="shared" si="386"/>
        <v>1</v>
      </c>
      <c r="E8248" s="1" t="str">
        <f>INDEX(Protocol[Mark],MATCH(C8248,Protocol[Step],0))</f>
        <v>3Omy</v>
      </c>
      <c r="F8248" s="151" t="str">
        <f>INDEX(Variables[Variable],MATCH(Systematic[[#This Row],[VariableIndex]],Variables[Index],0))</f>
        <v>O2 concentration</v>
      </c>
      <c r="G8248" s="134">
        <f>Systematic[[#This Row],[Sample]]*1000000+Systematic[[#This Row],[SubSample]]*10000+Systematic[[#This Row],[VariableIndex]]</f>
        <v>22010001</v>
      </c>
      <c r="H8248" s="134">
        <f>Systematic[[#This Row],[SampleVariableLabel]]+100*Systematic[[#This Row],[State]]</f>
        <v>22010201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22</v>
      </c>
      <c r="B8249" s="1">
        <f t="shared" si="388"/>
        <v>1</v>
      </c>
      <c r="C8249" s="1">
        <f>IF(Systematic[[#This Row],[VariableIndex]]&gt;1,C8248,IF(C8248+1=StepsPerSubsample,0,C8248+1))</f>
        <v>2</v>
      </c>
      <c r="D8249" s="1">
        <f t="shared" si="386"/>
        <v>2</v>
      </c>
      <c r="E8249" s="1" t="str">
        <f>INDEX(Protocol[Mark],MATCH(C8249,Protocol[Step],0))</f>
        <v>3Omy</v>
      </c>
      <c r="F8249" s="151" t="str">
        <f>INDEX(Variables[Variable],MATCH(Systematic[[#This Row],[VariableIndex]],Variables[Index],0))</f>
        <v>O2 flux per volume</v>
      </c>
      <c r="G8249" s="134">
        <f>Systematic[[#This Row],[Sample]]*1000000+Systematic[[#This Row],[SubSample]]*10000+Systematic[[#This Row],[VariableIndex]]</f>
        <v>22010002</v>
      </c>
      <c r="H8249" s="134">
        <f>Systematic[[#This Row],[SampleVariableLabel]]+100*Systematic[[#This Row],[State]]</f>
        <v>22010202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22</v>
      </c>
      <c r="B8250" s="1">
        <f t="shared" si="388"/>
        <v>1</v>
      </c>
      <c r="C8250" s="1">
        <f>IF(Systematic[[#This Row],[VariableIndex]]&gt;1,C8249,IF(C8249+1=StepsPerSubsample,0,C8249+1))</f>
        <v>2</v>
      </c>
      <c r="D8250" s="1">
        <f t="shared" si="386"/>
        <v>3</v>
      </c>
      <c r="E8250" s="1" t="str">
        <f>INDEX(Protocol[Mark],MATCH(C8250,Protocol[Step],0))</f>
        <v>3Omy</v>
      </c>
      <c r="F8250" s="151" t="str">
        <f>INDEX(Variables[Variable],MATCH(Systematic[[#This Row],[VariableIndex]],Variables[Index],0))</f>
        <v>Specific flux</v>
      </c>
      <c r="G8250" s="134">
        <f>Systematic[[#This Row],[Sample]]*1000000+Systematic[[#This Row],[SubSample]]*10000+Systematic[[#This Row],[VariableIndex]]</f>
        <v>22010003</v>
      </c>
      <c r="H8250" s="134">
        <f>Systematic[[#This Row],[SampleVariableLabel]]+100*Systematic[[#This Row],[State]]</f>
        <v>22010203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22</v>
      </c>
      <c r="B8251" s="1">
        <f t="shared" si="388"/>
        <v>1</v>
      </c>
      <c r="C8251" s="1">
        <f>IF(Systematic[[#This Row],[VariableIndex]]&gt;1,C8250,IF(C8250+1=StepsPerSubsample,0,C8250+1))</f>
        <v>2</v>
      </c>
      <c r="D8251" s="1">
        <f t="shared" si="386"/>
        <v>4</v>
      </c>
      <c r="E8251" s="1" t="str">
        <f>INDEX(Protocol[Mark],MATCH(C8251,Protocol[Step],0))</f>
        <v>3Omy</v>
      </c>
      <c r="F8251" s="151" t="str">
        <f>INDEX(Variables[Variable],MATCH(Systematic[[#This Row],[VariableIndex]],Variables[Index],0))</f>
        <v>Flux control ratio</v>
      </c>
      <c r="G8251" s="134">
        <f>Systematic[[#This Row],[Sample]]*1000000+Systematic[[#This Row],[SubSample]]*10000+Systematic[[#This Row],[VariableIndex]]</f>
        <v>22010004</v>
      </c>
      <c r="H8251" s="134">
        <f>Systematic[[#This Row],[SampleVariableLabel]]+100*Systematic[[#This Row],[State]]</f>
        <v>22010204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22</v>
      </c>
      <c r="B8252" s="1">
        <f t="shared" si="388"/>
        <v>1</v>
      </c>
      <c r="C8252" s="1">
        <f>IF(Systematic[[#This Row],[VariableIndex]]&gt;1,C8251,IF(C8251+1=StepsPerSubsample,0,C8251+1))</f>
        <v>2</v>
      </c>
      <c r="D8252" s="1">
        <f t="shared" si="386"/>
        <v>5</v>
      </c>
      <c r="E8252" s="1" t="str">
        <f>INDEX(Protocol[Mark],MATCH(C8252,Protocol[Step],0))</f>
        <v>3Omy</v>
      </c>
      <c r="F8252" s="151" t="str">
        <f>INDEX(Variables[Variable],MATCH(Systematic[[#This Row],[VariableIndex]],Variables[Index],0))</f>
        <v>Specific flux (mt)</v>
      </c>
      <c r="G8252" s="134">
        <f>Systematic[[#This Row],[Sample]]*1000000+Systematic[[#This Row],[SubSample]]*10000+Systematic[[#This Row],[VariableIndex]]</f>
        <v>22010005</v>
      </c>
      <c r="H8252" s="134">
        <f>Systematic[[#This Row],[SampleVariableLabel]]+100*Systematic[[#This Row],[State]]</f>
        <v>22010205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22</v>
      </c>
      <c r="B8253" s="1">
        <f t="shared" si="388"/>
        <v>1</v>
      </c>
      <c r="C8253" s="1">
        <f>IF(Systematic[[#This Row],[VariableIndex]]&gt;1,C8252,IF(C8252+1=StepsPerSubsample,0,C8252+1))</f>
        <v>2</v>
      </c>
      <c r="D8253" s="1">
        <f t="shared" si="386"/>
        <v>6</v>
      </c>
      <c r="E8253" s="1" t="str">
        <f>INDEX(Protocol[Mark],MATCH(C8253,Protocol[Step],0))</f>
        <v>3Omy</v>
      </c>
      <c r="F8253" s="151" t="str">
        <f>INDEX(Variables[Variable],MATCH(Systematic[[#This Row],[VariableIndex]],Variables[Index],0))</f>
        <v>FCR (mt: ROX-corr.)</v>
      </c>
      <c r="G8253" s="134">
        <f>Systematic[[#This Row],[Sample]]*1000000+Systematic[[#This Row],[SubSample]]*10000+Systematic[[#This Row],[VariableIndex]]</f>
        <v>22010006</v>
      </c>
      <c r="H8253" s="134">
        <f>Systematic[[#This Row],[SampleVariableLabel]]+100*Systematic[[#This Row],[State]]</f>
        <v>22010206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22</v>
      </c>
      <c r="B8254" s="1">
        <f t="shared" si="388"/>
        <v>1</v>
      </c>
      <c r="C8254" s="1">
        <f>IF(Systematic[[#This Row],[VariableIndex]]&gt;1,C8253,IF(C8253+1=StepsPerSubsample,0,C8253+1))</f>
        <v>2</v>
      </c>
      <c r="D8254" s="1">
        <f t="shared" si="386"/>
        <v>7</v>
      </c>
      <c r="E8254" s="1" t="str">
        <f>INDEX(Protocol[Mark],MATCH(C8254,Protocol[Step],0))</f>
        <v>3Omy</v>
      </c>
      <c r="F8254" s="151" t="str">
        <f>INDEX(Variables[Variable],MATCH(Systematic[[#This Row],[VariableIndex]],Variables[Index],0))</f>
        <v>FCR (mt: ROX-corr.)</v>
      </c>
      <c r="G8254" s="134">
        <f>Systematic[[#This Row],[Sample]]*1000000+Systematic[[#This Row],[SubSample]]*10000+Systematic[[#This Row],[VariableIndex]]</f>
        <v>22010007</v>
      </c>
      <c r="H8254" s="134">
        <f>Systematic[[#This Row],[SampleVariableLabel]]+100*Systematic[[#This Row],[State]]</f>
        <v>22010207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22</v>
      </c>
      <c r="B8255" s="1">
        <f t="shared" si="388"/>
        <v>1</v>
      </c>
      <c r="C8255" s="1">
        <f>IF(Systematic[[#This Row],[VariableIndex]]&gt;1,C8254,IF(C8254+1=StepsPerSubsample,0,C8254+1))</f>
        <v>3</v>
      </c>
      <c r="D8255" s="1">
        <f t="shared" si="386"/>
        <v>1</v>
      </c>
      <c r="E8255" s="1" t="str">
        <f>INDEX(Protocol[Mark],MATCH(C8255,Protocol[Step],0))</f>
        <v>4U</v>
      </c>
      <c r="F8255" s="151" t="str">
        <f>INDEX(Variables[Variable],MATCH(Systematic[[#This Row],[VariableIndex]],Variables[Index],0))</f>
        <v>O2 concentration</v>
      </c>
      <c r="G8255" s="134">
        <f>Systematic[[#This Row],[Sample]]*1000000+Systematic[[#This Row],[SubSample]]*10000+Systematic[[#This Row],[VariableIndex]]</f>
        <v>22010001</v>
      </c>
      <c r="H8255" s="134">
        <f>Systematic[[#This Row],[SampleVariableLabel]]+100*Systematic[[#This Row],[State]]</f>
        <v>22010301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22</v>
      </c>
      <c r="B8256" s="1">
        <f t="shared" si="388"/>
        <v>1</v>
      </c>
      <c r="C8256" s="1">
        <f>IF(Systematic[[#This Row],[VariableIndex]]&gt;1,C8255,IF(C8255+1=StepsPerSubsample,0,C8255+1))</f>
        <v>3</v>
      </c>
      <c r="D8256" s="1">
        <f t="shared" si="386"/>
        <v>2</v>
      </c>
      <c r="E8256" s="1" t="str">
        <f>INDEX(Protocol[Mark],MATCH(C8256,Protocol[Step],0))</f>
        <v>4U</v>
      </c>
      <c r="F8256" s="151" t="str">
        <f>INDEX(Variables[Variable],MATCH(Systematic[[#This Row],[VariableIndex]],Variables[Index],0))</f>
        <v>O2 flux per volume</v>
      </c>
      <c r="G8256" s="134">
        <f>Systematic[[#This Row],[Sample]]*1000000+Systematic[[#This Row],[SubSample]]*10000+Systematic[[#This Row],[VariableIndex]]</f>
        <v>22010002</v>
      </c>
      <c r="H8256" s="134">
        <f>Systematic[[#This Row],[SampleVariableLabel]]+100*Systematic[[#This Row],[State]]</f>
        <v>22010302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22</v>
      </c>
      <c r="B8257" s="1">
        <f t="shared" si="388"/>
        <v>1</v>
      </c>
      <c r="C8257" s="1">
        <f>IF(Systematic[[#This Row],[VariableIndex]]&gt;1,C8256,IF(C8256+1=StepsPerSubsample,0,C8256+1))</f>
        <v>3</v>
      </c>
      <c r="D8257" s="1">
        <f t="shared" si="386"/>
        <v>3</v>
      </c>
      <c r="E8257" s="1" t="str">
        <f>INDEX(Protocol[Mark],MATCH(C8257,Protocol[Step],0))</f>
        <v>4U</v>
      </c>
      <c r="F8257" s="151" t="str">
        <f>INDEX(Variables[Variable],MATCH(Systematic[[#This Row],[VariableIndex]],Variables[Index],0))</f>
        <v>Specific flux</v>
      </c>
      <c r="G8257" s="134">
        <f>Systematic[[#This Row],[Sample]]*1000000+Systematic[[#This Row],[SubSample]]*10000+Systematic[[#This Row],[VariableIndex]]</f>
        <v>22010003</v>
      </c>
      <c r="H8257" s="134">
        <f>Systematic[[#This Row],[SampleVariableLabel]]+100*Systematic[[#This Row],[State]]</f>
        <v>22010303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22</v>
      </c>
      <c r="B8258" s="1">
        <f t="shared" si="388"/>
        <v>1</v>
      </c>
      <c r="C8258" s="1">
        <f>IF(Systematic[[#This Row],[VariableIndex]]&gt;1,C8257,IF(C8257+1=StepsPerSubsample,0,C8257+1))</f>
        <v>3</v>
      </c>
      <c r="D8258" s="1">
        <f t="shared" si="386"/>
        <v>4</v>
      </c>
      <c r="E8258" s="1" t="str">
        <f>INDEX(Protocol[Mark],MATCH(C8258,Protocol[Step],0))</f>
        <v>4U</v>
      </c>
      <c r="F8258" s="151" t="str">
        <f>INDEX(Variables[Variable],MATCH(Systematic[[#This Row],[VariableIndex]],Variables[Index],0))</f>
        <v>Flux control ratio</v>
      </c>
      <c r="G8258" s="134">
        <f>Systematic[[#This Row],[Sample]]*1000000+Systematic[[#This Row],[SubSample]]*10000+Systematic[[#This Row],[VariableIndex]]</f>
        <v>22010004</v>
      </c>
      <c r="H8258" s="134">
        <f>Systematic[[#This Row],[SampleVariableLabel]]+100*Systematic[[#This Row],[State]]</f>
        <v>22010304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22</v>
      </c>
      <c r="B8259" s="1">
        <f t="shared" si="388"/>
        <v>1</v>
      </c>
      <c r="C8259" s="1">
        <f>IF(Systematic[[#This Row],[VariableIndex]]&gt;1,C8258,IF(C8258+1=StepsPerSubsample,0,C8258+1))</f>
        <v>3</v>
      </c>
      <c r="D8259" s="1">
        <f t="shared" ref="D8259:D8322" si="389">IF(D8258=nVariables,1,D8258+1)</f>
        <v>5</v>
      </c>
      <c r="E8259" s="1" t="str">
        <f>INDEX(Protocol[Mark],MATCH(C8259,Protocol[Step],0))</f>
        <v>4U</v>
      </c>
      <c r="F8259" s="151" t="str">
        <f>INDEX(Variables[Variable],MATCH(Systematic[[#This Row],[VariableIndex]],Variables[Index],0))</f>
        <v>Specific flux (mt)</v>
      </c>
      <c r="G8259" s="134">
        <f>Systematic[[#This Row],[Sample]]*1000000+Systematic[[#This Row],[SubSample]]*10000+Systematic[[#This Row],[VariableIndex]]</f>
        <v>22010005</v>
      </c>
      <c r="H8259" s="134">
        <f>Systematic[[#This Row],[SampleVariableLabel]]+100*Systematic[[#This Row],[State]]</f>
        <v>22010305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22</v>
      </c>
      <c r="B8260" s="1">
        <f t="shared" si="388"/>
        <v>1</v>
      </c>
      <c r="C8260" s="1">
        <f>IF(Systematic[[#This Row],[VariableIndex]]&gt;1,C8259,IF(C8259+1=StepsPerSubsample,0,C8259+1))</f>
        <v>3</v>
      </c>
      <c r="D8260" s="1">
        <f t="shared" si="389"/>
        <v>6</v>
      </c>
      <c r="E8260" s="1" t="str">
        <f>INDEX(Protocol[Mark],MATCH(C8260,Protocol[Step],0))</f>
        <v>4U</v>
      </c>
      <c r="F8260" s="151" t="str">
        <f>INDEX(Variables[Variable],MATCH(Systematic[[#This Row],[VariableIndex]],Variables[Index],0))</f>
        <v>FCR (mt: ROX-corr.)</v>
      </c>
      <c r="G8260" s="134">
        <f>Systematic[[#This Row],[Sample]]*1000000+Systematic[[#This Row],[SubSample]]*10000+Systematic[[#This Row],[VariableIndex]]</f>
        <v>22010006</v>
      </c>
      <c r="H8260" s="134">
        <f>Systematic[[#This Row],[SampleVariableLabel]]+100*Systematic[[#This Row],[State]]</f>
        <v>22010306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22</v>
      </c>
      <c r="B8261" s="1">
        <f t="shared" si="388"/>
        <v>1</v>
      </c>
      <c r="C8261" s="1">
        <f>IF(Systematic[[#This Row],[VariableIndex]]&gt;1,C8260,IF(C8260+1=StepsPerSubsample,0,C8260+1))</f>
        <v>3</v>
      </c>
      <c r="D8261" s="1">
        <f t="shared" si="389"/>
        <v>7</v>
      </c>
      <c r="E8261" s="1" t="str">
        <f>INDEX(Protocol[Mark],MATCH(C8261,Protocol[Step],0))</f>
        <v>4U</v>
      </c>
      <c r="F8261" s="151" t="str">
        <f>INDEX(Variables[Variable],MATCH(Systematic[[#This Row],[VariableIndex]],Variables[Index],0))</f>
        <v>FCR (mt: ROX-corr.)</v>
      </c>
      <c r="G8261" s="134">
        <f>Systematic[[#This Row],[Sample]]*1000000+Systematic[[#This Row],[SubSample]]*10000+Systematic[[#This Row],[VariableIndex]]</f>
        <v>22010007</v>
      </c>
      <c r="H8261" s="134">
        <f>Systematic[[#This Row],[SampleVariableLabel]]+100*Systematic[[#This Row],[State]]</f>
        <v>22010307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22</v>
      </c>
      <c r="B8262" s="1">
        <f t="shared" si="388"/>
        <v>1</v>
      </c>
      <c r="C8262" s="1">
        <f>IF(Systematic[[#This Row],[VariableIndex]]&gt;1,C8261,IF(C8261+1=StepsPerSubsample,0,C8261+1))</f>
        <v>4</v>
      </c>
      <c r="D8262" s="1">
        <f t="shared" si="389"/>
        <v>1</v>
      </c>
      <c r="E8262" s="1" t="str">
        <f>INDEX(Protocol[Mark],MATCH(C8262,Protocol[Step],0))</f>
        <v>5Glc</v>
      </c>
      <c r="F8262" s="151" t="str">
        <f>INDEX(Variables[Variable],MATCH(Systematic[[#This Row],[VariableIndex]],Variables[Index],0))</f>
        <v>O2 concentration</v>
      </c>
      <c r="G8262" s="134">
        <f>Systematic[[#This Row],[Sample]]*1000000+Systematic[[#This Row],[SubSample]]*10000+Systematic[[#This Row],[VariableIndex]]</f>
        <v>22010001</v>
      </c>
      <c r="H8262" s="134">
        <f>Systematic[[#This Row],[SampleVariableLabel]]+100*Systematic[[#This Row],[State]]</f>
        <v>22010401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22</v>
      </c>
      <c r="B8263" s="1">
        <f t="shared" si="388"/>
        <v>1</v>
      </c>
      <c r="C8263" s="1">
        <f>IF(Systematic[[#This Row],[VariableIndex]]&gt;1,C8262,IF(C8262+1=StepsPerSubsample,0,C8262+1))</f>
        <v>4</v>
      </c>
      <c r="D8263" s="1">
        <f t="shared" si="389"/>
        <v>2</v>
      </c>
      <c r="E8263" s="1" t="str">
        <f>INDEX(Protocol[Mark],MATCH(C8263,Protocol[Step],0))</f>
        <v>5Glc</v>
      </c>
      <c r="F8263" s="151" t="str">
        <f>INDEX(Variables[Variable],MATCH(Systematic[[#This Row],[VariableIndex]],Variables[Index],0))</f>
        <v>O2 flux per volume</v>
      </c>
      <c r="G8263" s="134">
        <f>Systematic[[#This Row],[Sample]]*1000000+Systematic[[#This Row],[SubSample]]*10000+Systematic[[#This Row],[VariableIndex]]</f>
        <v>22010002</v>
      </c>
      <c r="H8263" s="134">
        <f>Systematic[[#This Row],[SampleVariableLabel]]+100*Systematic[[#This Row],[State]]</f>
        <v>22010402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22</v>
      </c>
      <c r="B8264" s="1">
        <f t="shared" si="388"/>
        <v>1</v>
      </c>
      <c r="C8264" s="1">
        <f>IF(Systematic[[#This Row],[VariableIndex]]&gt;1,C8263,IF(C8263+1=StepsPerSubsample,0,C8263+1))</f>
        <v>4</v>
      </c>
      <c r="D8264" s="1">
        <f t="shared" si="389"/>
        <v>3</v>
      </c>
      <c r="E8264" s="1" t="str">
        <f>INDEX(Protocol[Mark],MATCH(C8264,Protocol[Step],0))</f>
        <v>5Glc</v>
      </c>
      <c r="F8264" s="151" t="str">
        <f>INDEX(Variables[Variable],MATCH(Systematic[[#This Row],[VariableIndex]],Variables[Index],0))</f>
        <v>Specific flux</v>
      </c>
      <c r="G8264" s="134">
        <f>Systematic[[#This Row],[Sample]]*1000000+Systematic[[#This Row],[SubSample]]*10000+Systematic[[#This Row],[VariableIndex]]</f>
        <v>22010003</v>
      </c>
      <c r="H8264" s="134">
        <f>Systematic[[#This Row],[SampleVariableLabel]]+100*Systematic[[#This Row],[State]]</f>
        <v>22010403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22</v>
      </c>
      <c r="B8265" s="1">
        <f t="shared" si="388"/>
        <v>1</v>
      </c>
      <c r="C8265" s="1">
        <f>IF(Systematic[[#This Row],[VariableIndex]]&gt;1,C8264,IF(C8264+1=StepsPerSubsample,0,C8264+1))</f>
        <v>4</v>
      </c>
      <c r="D8265" s="1">
        <f t="shared" si="389"/>
        <v>4</v>
      </c>
      <c r="E8265" s="1" t="str">
        <f>INDEX(Protocol[Mark],MATCH(C8265,Protocol[Step],0))</f>
        <v>5Glc</v>
      </c>
      <c r="F8265" s="151" t="str">
        <f>INDEX(Variables[Variable],MATCH(Systematic[[#This Row],[VariableIndex]],Variables[Index],0))</f>
        <v>Flux control ratio</v>
      </c>
      <c r="G8265" s="134">
        <f>Systematic[[#This Row],[Sample]]*1000000+Systematic[[#This Row],[SubSample]]*10000+Systematic[[#This Row],[VariableIndex]]</f>
        <v>22010004</v>
      </c>
      <c r="H8265" s="134">
        <f>Systematic[[#This Row],[SampleVariableLabel]]+100*Systematic[[#This Row],[State]]</f>
        <v>22010404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22</v>
      </c>
      <c r="B8266" s="1">
        <f t="shared" si="388"/>
        <v>1</v>
      </c>
      <c r="C8266" s="1">
        <f>IF(Systematic[[#This Row],[VariableIndex]]&gt;1,C8265,IF(C8265+1=StepsPerSubsample,0,C8265+1))</f>
        <v>4</v>
      </c>
      <c r="D8266" s="1">
        <f t="shared" si="389"/>
        <v>5</v>
      </c>
      <c r="E8266" s="1" t="str">
        <f>INDEX(Protocol[Mark],MATCH(C8266,Protocol[Step],0))</f>
        <v>5Glc</v>
      </c>
      <c r="F8266" s="151" t="str">
        <f>INDEX(Variables[Variable],MATCH(Systematic[[#This Row],[VariableIndex]],Variables[Index],0))</f>
        <v>Specific flux (mt)</v>
      </c>
      <c r="G8266" s="134">
        <f>Systematic[[#This Row],[Sample]]*1000000+Systematic[[#This Row],[SubSample]]*10000+Systematic[[#This Row],[VariableIndex]]</f>
        <v>22010005</v>
      </c>
      <c r="H8266" s="134">
        <f>Systematic[[#This Row],[SampleVariableLabel]]+100*Systematic[[#This Row],[State]]</f>
        <v>22010405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22</v>
      </c>
      <c r="B8267" s="1">
        <f t="shared" si="388"/>
        <v>1</v>
      </c>
      <c r="C8267" s="1">
        <f>IF(Systematic[[#This Row],[VariableIndex]]&gt;1,C8266,IF(C8266+1=StepsPerSubsample,0,C8266+1))</f>
        <v>4</v>
      </c>
      <c r="D8267" s="1">
        <f t="shared" si="389"/>
        <v>6</v>
      </c>
      <c r="E8267" s="1" t="str">
        <f>INDEX(Protocol[Mark],MATCH(C8267,Protocol[Step],0))</f>
        <v>5Glc</v>
      </c>
      <c r="F8267" s="151" t="str">
        <f>INDEX(Variables[Variable],MATCH(Systematic[[#This Row],[VariableIndex]],Variables[Index],0))</f>
        <v>FCR (mt: ROX-corr.)</v>
      </c>
      <c r="G8267" s="134">
        <f>Systematic[[#This Row],[Sample]]*1000000+Systematic[[#This Row],[SubSample]]*10000+Systematic[[#This Row],[VariableIndex]]</f>
        <v>22010006</v>
      </c>
      <c r="H8267" s="134">
        <f>Systematic[[#This Row],[SampleVariableLabel]]+100*Systematic[[#This Row],[State]]</f>
        <v>22010406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22</v>
      </c>
      <c r="B8268" s="1">
        <f t="shared" si="388"/>
        <v>1</v>
      </c>
      <c r="C8268" s="1">
        <f>IF(Systematic[[#This Row],[VariableIndex]]&gt;1,C8267,IF(C8267+1=StepsPerSubsample,0,C8267+1))</f>
        <v>4</v>
      </c>
      <c r="D8268" s="1">
        <f t="shared" si="389"/>
        <v>7</v>
      </c>
      <c r="E8268" s="1" t="str">
        <f>INDEX(Protocol[Mark],MATCH(C8268,Protocol[Step],0))</f>
        <v>5Glc</v>
      </c>
      <c r="F8268" s="151" t="str">
        <f>INDEX(Variables[Variable],MATCH(Systematic[[#This Row],[VariableIndex]],Variables[Index],0))</f>
        <v>FCR (mt: ROX-corr.)</v>
      </c>
      <c r="G8268" s="134">
        <f>Systematic[[#This Row],[Sample]]*1000000+Systematic[[#This Row],[SubSample]]*10000+Systematic[[#This Row],[VariableIndex]]</f>
        <v>22010007</v>
      </c>
      <c r="H8268" s="134">
        <f>Systematic[[#This Row],[SampleVariableLabel]]+100*Systematic[[#This Row],[State]]</f>
        <v>22010407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22</v>
      </c>
      <c r="B8269" s="1">
        <f t="shared" si="388"/>
        <v>1</v>
      </c>
      <c r="C8269" s="1">
        <f>IF(Systematic[[#This Row],[VariableIndex]]&gt;1,C8268,IF(C8268+1=StepsPerSubsample,0,C8268+1))</f>
        <v>5</v>
      </c>
      <c r="D8269" s="1">
        <f t="shared" si="389"/>
        <v>1</v>
      </c>
      <c r="E8269" s="1" t="str">
        <f>INDEX(Protocol[Mark],MATCH(C8269,Protocol[Step],0))</f>
        <v>6M2</v>
      </c>
      <c r="F8269" s="151" t="str">
        <f>INDEX(Variables[Variable],MATCH(Systematic[[#This Row],[VariableIndex]],Variables[Index],0))</f>
        <v>O2 concentration</v>
      </c>
      <c r="G8269" s="134">
        <f>Systematic[[#This Row],[Sample]]*1000000+Systematic[[#This Row],[SubSample]]*10000+Systematic[[#This Row],[VariableIndex]]</f>
        <v>22010001</v>
      </c>
      <c r="H8269" s="134">
        <f>Systematic[[#This Row],[SampleVariableLabel]]+100*Systematic[[#This Row],[State]]</f>
        <v>22010501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22</v>
      </c>
      <c r="B8270" s="1">
        <f t="shared" si="388"/>
        <v>1</v>
      </c>
      <c r="C8270" s="1">
        <f>IF(Systematic[[#This Row],[VariableIndex]]&gt;1,C8269,IF(C8269+1=StepsPerSubsample,0,C8269+1))</f>
        <v>5</v>
      </c>
      <c r="D8270" s="1">
        <f t="shared" si="389"/>
        <v>2</v>
      </c>
      <c r="E8270" s="1" t="str">
        <f>INDEX(Protocol[Mark],MATCH(C8270,Protocol[Step],0))</f>
        <v>6M2</v>
      </c>
      <c r="F8270" s="151" t="str">
        <f>INDEX(Variables[Variable],MATCH(Systematic[[#This Row],[VariableIndex]],Variables[Index],0))</f>
        <v>O2 flux per volume</v>
      </c>
      <c r="G8270" s="134">
        <f>Systematic[[#This Row],[Sample]]*1000000+Systematic[[#This Row],[SubSample]]*10000+Systematic[[#This Row],[VariableIndex]]</f>
        <v>22010002</v>
      </c>
      <c r="H8270" s="134">
        <f>Systematic[[#This Row],[SampleVariableLabel]]+100*Systematic[[#This Row],[State]]</f>
        <v>22010502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22</v>
      </c>
      <c r="B8271" s="1">
        <f t="shared" si="388"/>
        <v>1</v>
      </c>
      <c r="C8271" s="1">
        <f>IF(Systematic[[#This Row],[VariableIndex]]&gt;1,C8270,IF(C8270+1=StepsPerSubsample,0,C8270+1))</f>
        <v>5</v>
      </c>
      <c r="D8271" s="1">
        <f t="shared" si="389"/>
        <v>3</v>
      </c>
      <c r="E8271" s="1" t="str">
        <f>INDEX(Protocol[Mark],MATCH(C8271,Protocol[Step],0))</f>
        <v>6M2</v>
      </c>
      <c r="F8271" s="151" t="str">
        <f>INDEX(Variables[Variable],MATCH(Systematic[[#This Row],[VariableIndex]],Variables[Index],0))</f>
        <v>Specific flux</v>
      </c>
      <c r="G8271" s="134">
        <f>Systematic[[#This Row],[Sample]]*1000000+Systematic[[#This Row],[SubSample]]*10000+Systematic[[#This Row],[VariableIndex]]</f>
        <v>22010003</v>
      </c>
      <c r="H8271" s="134">
        <f>Systematic[[#This Row],[SampleVariableLabel]]+100*Systematic[[#This Row],[State]]</f>
        <v>22010503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22</v>
      </c>
      <c r="B8272" s="1">
        <f t="shared" si="388"/>
        <v>1</v>
      </c>
      <c r="C8272" s="1">
        <f>IF(Systematic[[#This Row],[VariableIndex]]&gt;1,C8271,IF(C8271+1=StepsPerSubsample,0,C8271+1))</f>
        <v>5</v>
      </c>
      <c r="D8272" s="1">
        <f t="shared" si="389"/>
        <v>4</v>
      </c>
      <c r="E8272" s="1" t="str">
        <f>INDEX(Protocol[Mark],MATCH(C8272,Protocol[Step],0))</f>
        <v>6M2</v>
      </c>
      <c r="F8272" s="151" t="str">
        <f>INDEX(Variables[Variable],MATCH(Systematic[[#This Row],[VariableIndex]],Variables[Index],0))</f>
        <v>Flux control ratio</v>
      </c>
      <c r="G8272" s="134">
        <f>Systematic[[#This Row],[Sample]]*1000000+Systematic[[#This Row],[SubSample]]*10000+Systematic[[#This Row],[VariableIndex]]</f>
        <v>22010004</v>
      </c>
      <c r="H8272" s="134">
        <f>Systematic[[#This Row],[SampleVariableLabel]]+100*Systematic[[#This Row],[State]]</f>
        <v>22010504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22</v>
      </c>
      <c r="B8273" s="1">
        <f t="shared" si="388"/>
        <v>1</v>
      </c>
      <c r="C8273" s="1">
        <f>IF(Systematic[[#This Row],[VariableIndex]]&gt;1,C8272,IF(C8272+1=StepsPerSubsample,0,C8272+1))</f>
        <v>5</v>
      </c>
      <c r="D8273" s="1">
        <f t="shared" si="389"/>
        <v>5</v>
      </c>
      <c r="E8273" s="1" t="str">
        <f>INDEX(Protocol[Mark],MATCH(C8273,Protocol[Step],0))</f>
        <v>6M2</v>
      </c>
      <c r="F8273" s="151" t="str">
        <f>INDEX(Variables[Variable],MATCH(Systematic[[#This Row],[VariableIndex]],Variables[Index],0))</f>
        <v>Specific flux (mt)</v>
      </c>
      <c r="G8273" s="134">
        <f>Systematic[[#This Row],[Sample]]*1000000+Systematic[[#This Row],[SubSample]]*10000+Systematic[[#This Row],[VariableIndex]]</f>
        <v>22010005</v>
      </c>
      <c r="H8273" s="134">
        <f>Systematic[[#This Row],[SampleVariableLabel]]+100*Systematic[[#This Row],[State]]</f>
        <v>22010505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22</v>
      </c>
      <c r="B8274" s="1">
        <f t="shared" si="388"/>
        <v>1</v>
      </c>
      <c r="C8274" s="1">
        <f>IF(Systematic[[#This Row],[VariableIndex]]&gt;1,C8273,IF(C8273+1=StepsPerSubsample,0,C8273+1))</f>
        <v>5</v>
      </c>
      <c r="D8274" s="1">
        <f t="shared" si="389"/>
        <v>6</v>
      </c>
      <c r="E8274" s="1" t="str">
        <f>INDEX(Protocol[Mark],MATCH(C8274,Protocol[Step],0))</f>
        <v>6M2</v>
      </c>
      <c r="F8274" s="151" t="str">
        <f>INDEX(Variables[Variable],MATCH(Systematic[[#This Row],[VariableIndex]],Variables[Index],0))</f>
        <v>FCR (mt: ROX-corr.)</v>
      </c>
      <c r="G8274" s="134">
        <f>Systematic[[#This Row],[Sample]]*1000000+Systematic[[#This Row],[SubSample]]*10000+Systematic[[#This Row],[VariableIndex]]</f>
        <v>22010006</v>
      </c>
      <c r="H8274" s="134">
        <f>Systematic[[#This Row],[SampleVariableLabel]]+100*Systematic[[#This Row],[State]]</f>
        <v>22010506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22</v>
      </c>
      <c r="B8275" s="1">
        <f t="shared" si="388"/>
        <v>1</v>
      </c>
      <c r="C8275" s="1">
        <f>IF(Systematic[[#This Row],[VariableIndex]]&gt;1,C8274,IF(C8274+1=StepsPerSubsample,0,C8274+1))</f>
        <v>5</v>
      </c>
      <c r="D8275" s="1">
        <f t="shared" si="389"/>
        <v>7</v>
      </c>
      <c r="E8275" s="1" t="str">
        <f>INDEX(Protocol[Mark],MATCH(C8275,Protocol[Step],0))</f>
        <v>6M2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22010007</v>
      </c>
      <c r="H8275" s="134">
        <f>Systematic[[#This Row],[SampleVariableLabel]]+100*Systematic[[#This Row],[State]]</f>
        <v>22010507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22</v>
      </c>
      <c r="B8276" s="1">
        <f t="shared" si="388"/>
        <v>1</v>
      </c>
      <c r="C8276" s="1">
        <f>IF(Systematic[[#This Row],[VariableIndex]]&gt;1,C8275,IF(C8275+1=StepsPerSubsample,0,C8275+1))</f>
        <v>6</v>
      </c>
      <c r="D8276" s="1">
        <f t="shared" si="389"/>
        <v>1</v>
      </c>
      <c r="E8276" s="1" t="str">
        <f>INDEX(Protocol[Mark],MATCH(C8276,Protocol[Step],0))</f>
        <v>7Rot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22010001</v>
      </c>
      <c r="H8276" s="134">
        <f>Systematic[[#This Row],[SampleVariableLabel]]+100*Systematic[[#This Row],[State]]</f>
        <v>22010601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22</v>
      </c>
      <c r="B8277" s="1">
        <f t="shared" si="388"/>
        <v>1</v>
      </c>
      <c r="C8277" s="1">
        <f>IF(Systematic[[#This Row],[VariableIndex]]&gt;1,C8276,IF(C8276+1=StepsPerSubsample,0,C8276+1))</f>
        <v>6</v>
      </c>
      <c r="D8277" s="1">
        <f t="shared" si="389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22010002</v>
      </c>
      <c r="H8277" s="134">
        <f>Systematic[[#This Row],[SampleVariableLabel]]+100*Systematic[[#This Row],[State]]</f>
        <v>22010602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22</v>
      </c>
      <c r="B8278" s="1">
        <f t="shared" si="388"/>
        <v>1</v>
      </c>
      <c r="C8278" s="1">
        <f>IF(Systematic[[#This Row],[VariableIndex]]&gt;1,C8277,IF(C8277+1=StepsPerSubsample,0,C8277+1))</f>
        <v>6</v>
      </c>
      <c r="D8278" s="1">
        <f t="shared" si="389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22010003</v>
      </c>
      <c r="H8278" s="134">
        <f>Systematic[[#This Row],[SampleVariableLabel]]+100*Systematic[[#This Row],[State]]</f>
        <v>22010603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22</v>
      </c>
      <c r="B8279" s="1">
        <f t="shared" si="388"/>
        <v>1</v>
      </c>
      <c r="C8279" s="1">
        <f>IF(Systematic[[#This Row],[VariableIndex]]&gt;1,C8278,IF(C8278+1=StepsPerSubsample,0,C8278+1))</f>
        <v>6</v>
      </c>
      <c r="D8279" s="1">
        <f t="shared" si="389"/>
        <v>4</v>
      </c>
      <c r="E8279" s="1" t="str">
        <f>INDEX(Protocol[Mark],MATCH(C8279,Protocol[Step],0))</f>
        <v>7Rot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22010004</v>
      </c>
      <c r="H8279" s="134">
        <f>Systematic[[#This Row],[SampleVariableLabel]]+100*Systematic[[#This Row],[State]]</f>
        <v>22010604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22</v>
      </c>
      <c r="B8280" s="1">
        <f t="shared" si="388"/>
        <v>1</v>
      </c>
      <c r="C8280" s="1">
        <f>IF(Systematic[[#This Row],[VariableIndex]]&gt;1,C8279,IF(C8279+1=StepsPerSubsample,0,C8279+1))</f>
        <v>6</v>
      </c>
      <c r="D8280" s="1">
        <f t="shared" si="389"/>
        <v>5</v>
      </c>
      <c r="E8280" s="1" t="str">
        <f>INDEX(Protocol[Mark],MATCH(C8280,Protocol[Step],0))</f>
        <v>7Rot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22010005</v>
      </c>
      <c r="H8280" s="134">
        <f>Systematic[[#This Row],[SampleVariableLabel]]+100*Systematic[[#This Row],[State]]</f>
        <v>22010605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22</v>
      </c>
      <c r="B8281" s="1">
        <f t="shared" si="388"/>
        <v>1</v>
      </c>
      <c r="C8281" s="1">
        <f>IF(Systematic[[#This Row],[VariableIndex]]&gt;1,C8280,IF(C8280+1=StepsPerSubsample,0,C8280+1))</f>
        <v>6</v>
      </c>
      <c r="D8281" s="1">
        <f t="shared" si="389"/>
        <v>6</v>
      </c>
      <c r="E8281" s="1" t="str">
        <f>INDEX(Protocol[Mark],MATCH(C8281,Protocol[Step],0))</f>
        <v>7Rot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22010006</v>
      </c>
      <c r="H8281" s="134">
        <f>Systematic[[#This Row],[SampleVariableLabel]]+100*Systematic[[#This Row],[State]]</f>
        <v>22010606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22</v>
      </c>
      <c r="B8282" s="1">
        <f t="shared" si="388"/>
        <v>1</v>
      </c>
      <c r="C8282" s="1">
        <f>IF(Systematic[[#This Row],[VariableIndex]]&gt;1,C8281,IF(C8281+1=StepsPerSubsample,0,C8281+1))</f>
        <v>6</v>
      </c>
      <c r="D8282" s="1">
        <f t="shared" si="389"/>
        <v>7</v>
      </c>
      <c r="E8282" s="1" t="str">
        <f>INDEX(Protocol[Mark],MATCH(C8282,Protocol[Step],0))</f>
        <v>7Rot</v>
      </c>
      <c r="F8282" s="151" t="str">
        <f>INDEX(Variables[Variable],MATCH(Systematic[[#This Row],[VariableIndex]],Variables[Index],0))</f>
        <v>FCR (mt: ROX-corr.)</v>
      </c>
      <c r="G8282" s="134">
        <f>Systematic[[#This Row],[Sample]]*1000000+Systematic[[#This Row],[SubSample]]*10000+Systematic[[#This Row],[VariableIndex]]</f>
        <v>22010007</v>
      </c>
      <c r="H8282" s="134">
        <f>Systematic[[#This Row],[SampleVariableLabel]]+100*Systematic[[#This Row],[State]]</f>
        <v>22010607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22</v>
      </c>
      <c r="B8283" s="1">
        <f t="shared" si="388"/>
        <v>1</v>
      </c>
      <c r="C8283" s="1">
        <f>IF(Systematic[[#This Row],[VariableIndex]]&gt;1,C8282,IF(C8282+1=StepsPerSubsample,0,C8282+1))</f>
        <v>7</v>
      </c>
      <c r="D8283" s="1">
        <f t="shared" si="389"/>
        <v>1</v>
      </c>
      <c r="E8283" s="1" t="str">
        <f>INDEX(Protocol[Mark],MATCH(C8283,Protocol[Step],0))</f>
        <v>8S</v>
      </c>
      <c r="F8283" s="151" t="str">
        <f>INDEX(Variables[Variable],MATCH(Systematic[[#This Row],[VariableIndex]],Variables[Index],0))</f>
        <v>O2 concentration</v>
      </c>
      <c r="G8283" s="134">
        <f>Systematic[[#This Row],[Sample]]*1000000+Systematic[[#This Row],[SubSample]]*10000+Systematic[[#This Row],[VariableIndex]]</f>
        <v>22010001</v>
      </c>
      <c r="H8283" s="134">
        <f>Systematic[[#This Row],[SampleVariableLabel]]+100*Systematic[[#This Row],[State]]</f>
        <v>22010701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22</v>
      </c>
      <c r="B8284" s="1">
        <f t="shared" si="388"/>
        <v>1</v>
      </c>
      <c r="C8284" s="1">
        <f>IF(Systematic[[#This Row],[VariableIndex]]&gt;1,C8283,IF(C8283+1=StepsPerSubsample,0,C8283+1))</f>
        <v>7</v>
      </c>
      <c r="D8284" s="1">
        <f t="shared" si="389"/>
        <v>2</v>
      </c>
      <c r="E8284" s="1" t="str">
        <f>INDEX(Protocol[Mark],MATCH(C8284,Protocol[Step],0))</f>
        <v>8S</v>
      </c>
      <c r="F8284" s="151" t="str">
        <f>INDEX(Variables[Variable],MATCH(Systematic[[#This Row],[VariableIndex]],Variables[Index],0))</f>
        <v>O2 flux per volume</v>
      </c>
      <c r="G8284" s="134">
        <f>Systematic[[#This Row],[Sample]]*1000000+Systematic[[#This Row],[SubSample]]*10000+Systematic[[#This Row],[VariableIndex]]</f>
        <v>22010002</v>
      </c>
      <c r="H8284" s="134">
        <f>Systematic[[#This Row],[SampleVariableLabel]]+100*Systematic[[#This Row],[State]]</f>
        <v>22010702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22</v>
      </c>
      <c r="B8285" s="1">
        <f t="shared" si="388"/>
        <v>1</v>
      </c>
      <c r="C8285" s="1">
        <f>IF(Systematic[[#This Row],[VariableIndex]]&gt;1,C8284,IF(C8284+1=StepsPerSubsample,0,C8284+1))</f>
        <v>7</v>
      </c>
      <c r="D8285" s="1">
        <f t="shared" si="389"/>
        <v>3</v>
      </c>
      <c r="E8285" s="1" t="str">
        <f>INDEX(Protocol[Mark],MATCH(C8285,Protocol[Step],0))</f>
        <v>8S</v>
      </c>
      <c r="F8285" s="151" t="str">
        <f>INDEX(Variables[Variable],MATCH(Systematic[[#This Row],[VariableIndex]],Variables[Index],0))</f>
        <v>Specific flux</v>
      </c>
      <c r="G8285" s="134">
        <f>Systematic[[#This Row],[Sample]]*1000000+Systematic[[#This Row],[SubSample]]*10000+Systematic[[#This Row],[VariableIndex]]</f>
        <v>22010003</v>
      </c>
      <c r="H8285" s="134">
        <f>Systematic[[#This Row],[SampleVariableLabel]]+100*Systematic[[#This Row],[State]]</f>
        <v>22010703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22</v>
      </c>
      <c r="B8286" s="1">
        <f t="shared" si="388"/>
        <v>1</v>
      </c>
      <c r="C8286" s="1">
        <f>IF(Systematic[[#This Row],[VariableIndex]]&gt;1,C8285,IF(C8285+1=StepsPerSubsample,0,C8285+1))</f>
        <v>7</v>
      </c>
      <c r="D8286" s="1">
        <f t="shared" si="389"/>
        <v>4</v>
      </c>
      <c r="E8286" s="1" t="str">
        <f>INDEX(Protocol[Mark],MATCH(C8286,Protocol[Step],0))</f>
        <v>8S</v>
      </c>
      <c r="F8286" s="151" t="str">
        <f>INDEX(Variables[Variable],MATCH(Systematic[[#This Row],[VariableIndex]],Variables[Index],0))</f>
        <v>Flux control ratio</v>
      </c>
      <c r="G8286" s="134">
        <f>Systematic[[#This Row],[Sample]]*1000000+Systematic[[#This Row],[SubSample]]*10000+Systematic[[#This Row],[VariableIndex]]</f>
        <v>22010004</v>
      </c>
      <c r="H8286" s="134">
        <f>Systematic[[#This Row],[SampleVariableLabel]]+100*Systematic[[#This Row],[State]]</f>
        <v>22010704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22</v>
      </c>
      <c r="B8287" s="1">
        <f t="shared" si="388"/>
        <v>1</v>
      </c>
      <c r="C8287" s="1">
        <f>IF(Systematic[[#This Row],[VariableIndex]]&gt;1,C8286,IF(C8286+1=StepsPerSubsample,0,C8286+1))</f>
        <v>7</v>
      </c>
      <c r="D8287" s="1">
        <f t="shared" si="389"/>
        <v>5</v>
      </c>
      <c r="E8287" s="1" t="str">
        <f>INDEX(Protocol[Mark],MATCH(C8287,Protocol[Step],0))</f>
        <v>8S</v>
      </c>
      <c r="F8287" s="151" t="str">
        <f>INDEX(Variables[Variable],MATCH(Systematic[[#This Row],[VariableIndex]],Variables[Index],0))</f>
        <v>Specific flux (mt)</v>
      </c>
      <c r="G8287" s="134">
        <f>Systematic[[#This Row],[Sample]]*1000000+Systematic[[#This Row],[SubSample]]*10000+Systematic[[#This Row],[VariableIndex]]</f>
        <v>22010005</v>
      </c>
      <c r="H8287" s="134">
        <f>Systematic[[#This Row],[SampleVariableLabel]]+100*Systematic[[#This Row],[State]]</f>
        <v>22010705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22</v>
      </c>
      <c r="B8288" s="1">
        <f t="shared" si="388"/>
        <v>1</v>
      </c>
      <c r="C8288" s="1">
        <f>IF(Systematic[[#This Row],[VariableIndex]]&gt;1,C8287,IF(C8287+1=StepsPerSubsample,0,C8287+1))</f>
        <v>7</v>
      </c>
      <c r="D8288" s="1">
        <f t="shared" si="389"/>
        <v>6</v>
      </c>
      <c r="E8288" s="1" t="str">
        <f>INDEX(Protocol[Mark],MATCH(C8288,Protocol[Step],0))</f>
        <v>8S</v>
      </c>
      <c r="F8288" s="151" t="str">
        <f>INDEX(Variables[Variable],MATCH(Systematic[[#This Row],[VariableIndex]],Variables[Index],0))</f>
        <v>FCR (mt: ROX-corr.)</v>
      </c>
      <c r="G8288" s="134">
        <f>Systematic[[#This Row],[Sample]]*1000000+Systematic[[#This Row],[SubSample]]*10000+Systematic[[#This Row],[VariableIndex]]</f>
        <v>22010006</v>
      </c>
      <c r="H8288" s="134">
        <f>Systematic[[#This Row],[SampleVariableLabel]]+100*Systematic[[#This Row],[State]]</f>
        <v>22010706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22</v>
      </c>
      <c r="B8289" s="1">
        <f t="shared" si="388"/>
        <v>1</v>
      </c>
      <c r="C8289" s="1">
        <f>IF(Systematic[[#This Row],[VariableIndex]]&gt;1,C8288,IF(C8288+1=StepsPerSubsample,0,C8288+1))</f>
        <v>7</v>
      </c>
      <c r="D8289" s="1">
        <f t="shared" si="389"/>
        <v>7</v>
      </c>
      <c r="E8289" s="1" t="str">
        <f>INDEX(Protocol[Mark],MATCH(C8289,Protocol[Step],0))</f>
        <v>8S</v>
      </c>
      <c r="F8289" s="151" t="str">
        <f>INDEX(Variables[Variable],MATCH(Systematic[[#This Row],[VariableIndex]],Variables[Index],0))</f>
        <v>FCR (mt: ROX-corr.)</v>
      </c>
      <c r="G8289" s="134">
        <f>Systematic[[#This Row],[Sample]]*1000000+Systematic[[#This Row],[SubSample]]*10000+Systematic[[#This Row],[VariableIndex]]</f>
        <v>22010007</v>
      </c>
      <c r="H8289" s="134">
        <f>Systematic[[#This Row],[SampleVariableLabel]]+100*Systematic[[#This Row],[State]]</f>
        <v>22010707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22</v>
      </c>
      <c r="B8290" s="1">
        <f t="shared" si="388"/>
        <v>1</v>
      </c>
      <c r="C8290" s="1">
        <f>IF(Systematic[[#This Row],[VariableIndex]]&gt;1,C8289,IF(C8289+1=StepsPerSubsample,0,C8289+1))</f>
        <v>8</v>
      </c>
      <c r="D8290" s="1">
        <f t="shared" si="389"/>
        <v>1</v>
      </c>
      <c r="E8290" s="1" t="str">
        <f>INDEX(Protocol[Mark],MATCH(C8290,Protocol[Step],0))</f>
        <v>9Dig</v>
      </c>
      <c r="F8290" s="151" t="str">
        <f>INDEX(Variables[Variable],MATCH(Systematic[[#This Row],[VariableIndex]],Variables[Index],0))</f>
        <v>O2 concentration</v>
      </c>
      <c r="G8290" s="134">
        <f>Systematic[[#This Row],[Sample]]*1000000+Systematic[[#This Row],[SubSample]]*10000+Systematic[[#This Row],[VariableIndex]]</f>
        <v>22010001</v>
      </c>
      <c r="H8290" s="134">
        <f>Systematic[[#This Row],[SampleVariableLabel]]+100*Systematic[[#This Row],[State]]</f>
        <v>22010801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22</v>
      </c>
      <c r="B8291" s="1">
        <f t="shared" si="388"/>
        <v>1</v>
      </c>
      <c r="C8291" s="1">
        <f>IF(Systematic[[#This Row],[VariableIndex]]&gt;1,C8290,IF(C8290+1=StepsPerSubsample,0,C8290+1))</f>
        <v>8</v>
      </c>
      <c r="D8291" s="1">
        <f t="shared" si="389"/>
        <v>2</v>
      </c>
      <c r="E8291" s="1" t="str">
        <f>INDEX(Protocol[Mark],MATCH(C8291,Protocol[Step],0))</f>
        <v>9Dig</v>
      </c>
      <c r="F8291" s="151" t="str">
        <f>INDEX(Variables[Variable],MATCH(Systematic[[#This Row],[VariableIndex]],Variables[Index],0))</f>
        <v>O2 flux per volume</v>
      </c>
      <c r="G8291" s="134">
        <f>Systematic[[#This Row],[Sample]]*1000000+Systematic[[#This Row],[SubSample]]*10000+Systematic[[#This Row],[VariableIndex]]</f>
        <v>22010002</v>
      </c>
      <c r="H8291" s="134">
        <f>Systematic[[#This Row],[SampleVariableLabel]]+100*Systematic[[#This Row],[State]]</f>
        <v>22010802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22</v>
      </c>
      <c r="B8292" s="1">
        <f t="shared" si="388"/>
        <v>1</v>
      </c>
      <c r="C8292" s="1">
        <f>IF(Systematic[[#This Row],[VariableIndex]]&gt;1,C8291,IF(C8291+1=StepsPerSubsample,0,C8291+1))</f>
        <v>8</v>
      </c>
      <c r="D8292" s="1">
        <f t="shared" si="389"/>
        <v>3</v>
      </c>
      <c r="E8292" s="1" t="str">
        <f>INDEX(Protocol[Mark],MATCH(C8292,Protocol[Step],0))</f>
        <v>9Dig</v>
      </c>
      <c r="F8292" s="151" t="str">
        <f>INDEX(Variables[Variable],MATCH(Systematic[[#This Row],[VariableIndex]],Variables[Index],0))</f>
        <v>Specific flux</v>
      </c>
      <c r="G8292" s="134">
        <f>Systematic[[#This Row],[Sample]]*1000000+Systematic[[#This Row],[SubSample]]*10000+Systematic[[#This Row],[VariableIndex]]</f>
        <v>22010003</v>
      </c>
      <c r="H8292" s="134">
        <f>Systematic[[#This Row],[SampleVariableLabel]]+100*Systematic[[#This Row],[State]]</f>
        <v>22010803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22</v>
      </c>
      <c r="B8293" s="1">
        <f t="shared" si="388"/>
        <v>1</v>
      </c>
      <c r="C8293" s="1">
        <f>IF(Systematic[[#This Row],[VariableIndex]]&gt;1,C8292,IF(C8292+1=StepsPerSubsample,0,C8292+1))</f>
        <v>8</v>
      </c>
      <c r="D8293" s="1">
        <f t="shared" si="389"/>
        <v>4</v>
      </c>
      <c r="E8293" s="1" t="str">
        <f>INDEX(Protocol[Mark],MATCH(C8293,Protocol[Step],0))</f>
        <v>9Dig</v>
      </c>
      <c r="F8293" s="151" t="str">
        <f>INDEX(Variables[Variable],MATCH(Systematic[[#This Row],[VariableIndex]],Variables[Index],0))</f>
        <v>Flux control ratio</v>
      </c>
      <c r="G8293" s="134">
        <f>Systematic[[#This Row],[Sample]]*1000000+Systematic[[#This Row],[SubSample]]*10000+Systematic[[#This Row],[VariableIndex]]</f>
        <v>22010004</v>
      </c>
      <c r="H8293" s="134">
        <f>Systematic[[#This Row],[SampleVariableLabel]]+100*Systematic[[#This Row],[State]]</f>
        <v>22010804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22</v>
      </c>
      <c r="B8294" s="1">
        <f t="shared" si="388"/>
        <v>1</v>
      </c>
      <c r="C8294" s="1">
        <f>IF(Systematic[[#This Row],[VariableIndex]]&gt;1,C8293,IF(C8293+1=StepsPerSubsample,0,C8293+1))</f>
        <v>8</v>
      </c>
      <c r="D8294" s="1">
        <f t="shared" si="389"/>
        <v>5</v>
      </c>
      <c r="E8294" s="1" t="str">
        <f>INDEX(Protocol[Mark],MATCH(C8294,Protocol[Step],0))</f>
        <v>9Dig</v>
      </c>
      <c r="F8294" s="151" t="str">
        <f>INDEX(Variables[Variable],MATCH(Systematic[[#This Row],[VariableIndex]],Variables[Index],0))</f>
        <v>Specific flux (mt)</v>
      </c>
      <c r="G8294" s="134">
        <f>Systematic[[#This Row],[Sample]]*1000000+Systematic[[#This Row],[SubSample]]*10000+Systematic[[#This Row],[VariableIndex]]</f>
        <v>22010005</v>
      </c>
      <c r="H8294" s="134">
        <f>Systematic[[#This Row],[SampleVariableLabel]]+100*Systematic[[#This Row],[State]]</f>
        <v>22010805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22</v>
      </c>
      <c r="B8295" s="1">
        <f t="shared" si="388"/>
        <v>1</v>
      </c>
      <c r="C8295" s="1">
        <f>IF(Systematic[[#This Row],[VariableIndex]]&gt;1,C8294,IF(C8294+1=StepsPerSubsample,0,C8294+1))</f>
        <v>8</v>
      </c>
      <c r="D8295" s="1">
        <f t="shared" si="389"/>
        <v>6</v>
      </c>
      <c r="E8295" s="1" t="str">
        <f>INDEX(Protocol[Mark],MATCH(C8295,Protocol[Step],0))</f>
        <v>9Dig</v>
      </c>
      <c r="F8295" s="151" t="str">
        <f>INDEX(Variables[Variable],MATCH(Systematic[[#This Row],[VariableIndex]],Variables[Index],0))</f>
        <v>FCR (mt: ROX-corr.)</v>
      </c>
      <c r="G8295" s="134">
        <f>Systematic[[#This Row],[Sample]]*1000000+Systematic[[#This Row],[SubSample]]*10000+Systematic[[#This Row],[VariableIndex]]</f>
        <v>22010006</v>
      </c>
      <c r="H8295" s="134">
        <f>Systematic[[#This Row],[SampleVariableLabel]]+100*Systematic[[#This Row],[State]]</f>
        <v>22010806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22</v>
      </c>
      <c r="B8296" s="1">
        <f t="shared" si="388"/>
        <v>1</v>
      </c>
      <c r="C8296" s="1">
        <f>IF(Systematic[[#This Row],[VariableIndex]]&gt;1,C8295,IF(C8295+1=StepsPerSubsample,0,C8295+1))</f>
        <v>8</v>
      </c>
      <c r="D8296" s="1">
        <f t="shared" si="389"/>
        <v>7</v>
      </c>
      <c r="E8296" s="1" t="str">
        <f>INDEX(Protocol[Mark],MATCH(C8296,Protocol[Step],0))</f>
        <v>9Dig</v>
      </c>
      <c r="F8296" s="151" t="str">
        <f>INDEX(Variables[Variable],MATCH(Systematic[[#This Row],[VariableIndex]],Variables[Index],0))</f>
        <v>FCR (mt: ROX-corr.)</v>
      </c>
      <c r="G8296" s="134">
        <f>Systematic[[#This Row],[Sample]]*1000000+Systematic[[#This Row],[SubSample]]*10000+Systematic[[#This Row],[VariableIndex]]</f>
        <v>22010007</v>
      </c>
      <c r="H8296" s="134">
        <f>Systematic[[#This Row],[SampleVariableLabel]]+100*Systematic[[#This Row],[State]]</f>
        <v>22010807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22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9</v>
      </c>
      <c r="D8297" s="1">
        <f t="shared" si="389"/>
        <v>1</v>
      </c>
      <c r="E8297" s="1" t="str">
        <f>INDEX(Protocol[Mark],MATCH(C8297,Protocol[Step],0))</f>
        <v>9U</v>
      </c>
      <c r="F8297" s="151" t="str">
        <f>INDEX(Variables[Variable],MATCH(Systematic[[#This Row],[VariableIndex]],Variables[Index],0))</f>
        <v>O2 concentration</v>
      </c>
      <c r="G8297" s="134">
        <f>Systematic[[#This Row],[Sample]]*1000000+Systematic[[#This Row],[SubSample]]*10000+Systematic[[#This Row],[VariableIndex]]</f>
        <v>22010001</v>
      </c>
      <c r="H8297" s="134">
        <f>Systematic[[#This Row],[SampleVariableLabel]]+100*Systematic[[#This Row],[State]]</f>
        <v>22010901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22</v>
      </c>
      <c r="B8298" s="1">
        <f t="shared" si="391"/>
        <v>1</v>
      </c>
      <c r="C8298" s="1">
        <f>IF(Systematic[[#This Row],[VariableIndex]]&gt;1,C8297,IF(C8297+1=StepsPerSubsample,0,C8297+1))</f>
        <v>9</v>
      </c>
      <c r="D8298" s="1">
        <f t="shared" si="389"/>
        <v>2</v>
      </c>
      <c r="E8298" s="1" t="str">
        <f>INDEX(Protocol[Mark],MATCH(C8298,Protocol[Step],0))</f>
        <v>9U</v>
      </c>
      <c r="F8298" s="151" t="str">
        <f>INDEX(Variables[Variable],MATCH(Systematic[[#This Row],[VariableIndex]],Variables[Index],0))</f>
        <v>O2 flux per volume</v>
      </c>
      <c r="G8298" s="134">
        <f>Systematic[[#This Row],[Sample]]*1000000+Systematic[[#This Row],[SubSample]]*10000+Systematic[[#This Row],[VariableIndex]]</f>
        <v>22010002</v>
      </c>
      <c r="H8298" s="134">
        <f>Systematic[[#This Row],[SampleVariableLabel]]+100*Systematic[[#This Row],[State]]</f>
        <v>22010902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22</v>
      </c>
      <c r="B8299" s="1">
        <f t="shared" si="391"/>
        <v>1</v>
      </c>
      <c r="C8299" s="1">
        <f>IF(Systematic[[#This Row],[VariableIndex]]&gt;1,C8298,IF(C8298+1=StepsPerSubsample,0,C8298+1))</f>
        <v>9</v>
      </c>
      <c r="D8299" s="1">
        <f t="shared" si="389"/>
        <v>3</v>
      </c>
      <c r="E8299" s="1" t="str">
        <f>INDEX(Protocol[Mark],MATCH(C8299,Protocol[Step],0))</f>
        <v>9U</v>
      </c>
      <c r="F8299" s="151" t="str">
        <f>INDEX(Variables[Variable],MATCH(Systematic[[#This Row],[VariableIndex]],Variables[Index],0))</f>
        <v>Specific flux</v>
      </c>
      <c r="G8299" s="134">
        <f>Systematic[[#This Row],[Sample]]*1000000+Systematic[[#This Row],[SubSample]]*10000+Systematic[[#This Row],[VariableIndex]]</f>
        <v>22010003</v>
      </c>
      <c r="H8299" s="134">
        <f>Systematic[[#This Row],[SampleVariableLabel]]+100*Systematic[[#This Row],[State]]</f>
        <v>22010903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22</v>
      </c>
      <c r="B8300" s="1">
        <f t="shared" si="391"/>
        <v>1</v>
      </c>
      <c r="C8300" s="1">
        <f>IF(Systematic[[#This Row],[VariableIndex]]&gt;1,C8299,IF(C8299+1=StepsPerSubsample,0,C8299+1))</f>
        <v>9</v>
      </c>
      <c r="D8300" s="1">
        <f t="shared" si="389"/>
        <v>4</v>
      </c>
      <c r="E8300" s="1" t="str">
        <f>INDEX(Protocol[Mark],MATCH(C8300,Protocol[Step],0))</f>
        <v>9U</v>
      </c>
      <c r="F8300" s="151" t="str">
        <f>INDEX(Variables[Variable],MATCH(Systematic[[#This Row],[VariableIndex]],Variables[Index],0))</f>
        <v>Flux control ratio</v>
      </c>
      <c r="G8300" s="134">
        <f>Systematic[[#This Row],[Sample]]*1000000+Systematic[[#This Row],[SubSample]]*10000+Systematic[[#This Row],[VariableIndex]]</f>
        <v>22010004</v>
      </c>
      <c r="H8300" s="134">
        <f>Systematic[[#This Row],[SampleVariableLabel]]+100*Systematic[[#This Row],[State]]</f>
        <v>22010904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22</v>
      </c>
      <c r="B8301" s="1">
        <f t="shared" si="391"/>
        <v>1</v>
      </c>
      <c r="C8301" s="1">
        <f>IF(Systematic[[#This Row],[VariableIndex]]&gt;1,C8300,IF(C8300+1=StepsPerSubsample,0,C8300+1))</f>
        <v>9</v>
      </c>
      <c r="D8301" s="1">
        <f t="shared" si="389"/>
        <v>5</v>
      </c>
      <c r="E8301" s="1" t="str">
        <f>INDEX(Protocol[Mark],MATCH(C8301,Protocol[Step],0))</f>
        <v>9U</v>
      </c>
      <c r="F8301" s="151" t="str">
        <f>INDEX(Variables[Variable],MATCH(Systematic[[#This Row],[VariableIndex]],Variables[Index],0))</f>
        <v>Specific flux (mt)</v>
      </c>
      <c r="G8301" s="134">
        <f>Systematic[[#This Row],[Sample]]*1000000+Systematic[[#This Row],[SubSample]]*10000+Systematic[[#This Row],[VariableIndex]]</f>
        <v>22010005</v>
      </c>
      <c r="H8301" s="134">
        <f>Systematic[[#This Row],[SampleVariableLabel]]+100*Systematic[[#This Row],[State]]</f>
        <v>22010905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22</v>
      </c>
      <c r="B8302" s="1">
        <f t="shared" si="391"/>
        <v>1</v>
      </c>
      <c r="C8302" s="1">
        <f>IF(Systematic[[#This Row],[VariableIndex]]&gt;1,C8301,IF(C8301+1=StepsPerSubsample,0,C8301+1))</f>
        <v>9</v>
      </c>
      <c r="D8302" s="1">
        <f t="shared" si="389"/>
        <v>6</v>
      </c>
      <c r="E8302" s="1" t="str">
        <f>INDEX(Protocol[Mark],MATCH(C8302,Protocol[Step],0))</f>
        <v>9U</v>
      </c>
      <c r="F8302" s="151" t="str">
        <f>INDEX(Variables[Variable],MATCH(Systematic[[#This Row],[VariableIndex]],Variables[Index],0))</f>
        <v>FCR (mt: ROX-corr.)</v>
      </c>
      <c r="G8302" s="134">
        <f>Systematic[[#This Row],[Sample]]*1000000+Systematic[[#This Row],[SubSample]]*10000+Systematic[[#This Row],[VariableIndex]]</f>
        <v>22010006</v>
      </c>
      <c r="H8302" s="134">
        <f>Systematic[[#This Row],[SampleVariableLabel]]+100*Systematic[[#This Row],[State]]</f>
        <v>22010906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22</v>
      </c>
      <c r="B8303" s="1">
        <f t="shared" si="391"/>
        <v>1</v>
      </c>
      <c r="C8303" s="1">
        <f>IF(Systematic[[#This Row],[VariableIndex]]&gt;1,C8302,IF(C8302+1=StepsPerSubsample,0,C8302+1))</f>
        <v>9</v>
      </c>
      <c r="D8303" s="1">
        <f t="shared" si="389"/>
        <v>7</v>
      </c>
      <c r="E8303" s="1" t="str">
        <f>INDEX(Protocol[Mark],MATCH(C8303,Protocol[Step],0))</f>
        <v>9U</v>
      </c>
      <c r="F8303" s="151" t="str">
        <f>INDEX(Variables[Variable],MATCH(Systematic[[#This Row],[VariableIndex]],Variables[Index],0))</f>
        <v>FCR (mt: ROX-corr.)</v>
      </c>
      <c r="G8303" s="134">
        <f>Systematic[[#This Row],[Sample]]*1000000+Systematic[[#This Row],[SubSample]]*10000+Systematic[[#This Row],[VariableIndex]]</f>
        <v>22010007</v>
      </c>
      <c r="H8303" s="134">
        <f>Systematic[[#This Row],[SampleVariableLabel]]+100*Systematic[[#This Row],[State]]</f>
        <v>22010907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22</v>
      </c>
      <c r="B8304" s="1">
        <f t="shared" si="391"/>
        <v>1</v>
      </c>
      <c r="C8304" s="1">
        <f>IF(Systematic[[#This Row],[VariableIndex]]&gt;1,C8303,IF(C8303+1=StepsPerSubsample,0,C8303+1))</f>
        <v>10</v>
      </c>
      <c r="D8304" s="1">
        <f t="shared" si="389"/>
        <v>1</v>
      </c>
      <c r="E8304" s="1" t="str">
        <f>INDEX(Protocol[Mark],MATCH(C8304,Protocol[Step],0))</f>
        <v>9c</v>
      </c>
      <c r="F8304" s="151" t="str">
        <f>INDEX(Variables[Variable],MATCH(Systematic[[#This Row],[VariableIndex]],Variables[Index],0))</f>
        <v>O2 concentration</v>
      </c>
      <c r="G8304" s="134">
        <f>Systematic[[#This Row],[Sample]]*1000000+Systematic[[#This Row],[SubSample]]*10000+Systematic[[#This Row],[VariableIndex]]</f>
        <v>22010001</v>
      </c>
      <c r="H8304" s="134">
        <f>Systematic[[#This Row],[SampleVariableLabel]]+100*Systematic[[#This Row],[State]]</f>
        <v>22011001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22</v>
      </c>
      <c r="B8305" s="1">
        <f t="shared" si="391"/>
        <v>1</v>
      </c>
      <c r="C8305" s="1">
        <f>IF(Systematic[[#This Row],[VariableIndex]]&gt;1,C8304,IF(C8304+1=StepsPerSubsample,0,C8304+1))</f>
        <v>10</v>
      </c>
      <c r="D8305" s="1">
        <f t="shared" si="389"/>
        <v>2</v>
      </c>
      <c r="E8305" s="1" t="str">
        <f>INDEX(Protocol[Mark],MATCH(C8305,Protocol[Step],0))</f>
        <v>9c</v>
      </c>
      <c r="F8305" s="151" t="str">
        <f>INDEX(Variables[Variable],MATCH(Systematic[[#This Row],[VariableIndex]],Variables[Index],0))</f>
        <v>O2 flux per volume</v>
      </c>
      <c r="G8305" s="134">
        <f>Systematic[[#This Row],[Sample]]*1000000+Systematic[[#This Row],[SubSample]]*10000+Systematic[[#This Row],[VariableIndex]]</f>
        <v>22010002</v>
      </c>
      <c r="H8305" s="134">
        <f>Systematic[[#This Row],[SampleVariableLabel]]+100*Systematic[[#This Row],[State]]</f>
        <v>22011002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22</v>
      </c>
      <c r="B8306" s="1">
        <f t="shared" si="391"/>
        <v>1</v>
      </c>
      <c r="C8306" s="1">
        <f>IF(Systematic[[#This Row],[VariableIndex]]&gt;1,C8305,IF(C8305+1=StepsPerSubsample,0,C8305+1))</f>
        <v>10</v>
      </c>
      <c r="D8306" s="1">
        <f t="shared" si="389"/>
        <v>3</v>
      </c>
      <c r="E8306" s="1" t="str">
        <f>INDEX(Protocol[Mark],MATCH(C8306,Protocol[Step],0))</f>
        <v>9c</v>
      </c>
      <c r="F8306" s="151" t="str">
        <f>INDEX(Variables[Variable],MATCH(Systematic[[#This Row],[VariableIndex]],Variables[Index],0))</f>
        <v>Specific flux</v>
      </c>
      <c r="G8306" s="134">
        <f>Systematic[[#This Row],[Sample]]*1000000+Systematic[[#This Row],[SubSample]]*10000+Systematic[[#This Row],[VariableIndex]]</f>
        <v>22010003</v>
      </c>
      <c r="H8306" s="134">
        <f>Systematic[[#This Row],[SampleVariableLabel]]+100*Systematic[[#This Row],[State]]</f>
        <v>22011003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22</v>
      </c>
      <c r="B8307" s="1">
        <f t="shared" si="391"/>
        <v>1</v>
      </c>
      <c r="C8307" s="1">
        <f>IF(Systematic[[#This Row],[VariableIndex]]&gt;1,C8306,IF(C8306+1=StepsPerSubsample,0,C8306+1))</f>
        <v>10</v>
      </c>
      <c r="D8307" s="1">
        <f t="shared" si="389"/>
        <v>4</v>
      </c>
      <c r="E8307" s="1" t="str">
        <f>INDEX(Protocol[Mark],MATCH(C8307,Protocol[Step],0))</f>
        <v>9c</v>
      </c>
      <c r="F8307" s="151" t="str">
        <f>INDEX(Variables[Variable],MATCH(Systematic[[#This Row],[VariableIndex]],Variables[Index],0))</f>
        <v>Flux control ratio</v>
      </c>
      <c r="G8307" s="134">
        <f>Systematic[[#This Row],[Sample]]*1000000+Systematic[[#This Row],[SubSample]]*10000+Systematic[[#This Row],[VariableIndex]]</f>
        <v>22010004</v>
      </c>
      <c r="H8307" s="134">
        <f>Systematic[[#This Row],[SampleVariableLabel]]+100*Systematic[[#This Row],[State]]</f>
        <v>22011004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22</v>
      </c>
      <c r="B8308" s="1">
        <f t="shared" si="391"/>
        <v>1</v>
      </c>
      <c r="C8308" s="1">
        <f>IF(Systematic[[#This Row],[VariableIndex]]&gt;1,C8307,IF(C8307+1=StepsPerSubsample,0,C8307+1))</f>
        <v>10</v>
      </c>
      <c r="D8308" s="1">
        <f t="shared" si="389"/>
        <v>5</v>
      </c>
      <c r="E8308" s="1" t="str">
        <f>INDEX(Protocol[Mark],MATCH(C8308,Protocol[Step],0))</f>
        <v>9c</v>
      </c>
      <c r="F8308" s="151" t="str">
        <f>INDEX(Variables[Variable],MATCH(Systematic[[#This Row],[VariableIndex]],Variables[Index],0))</f>
        <v>Specific flux (mt)</v>
      </c>
      <c r="G8308" s="134">
        <f>Systematic[[#This Row],[Sample]]*1000000+Systematic[[#This Row],[SubSample]]*10000+Systematic[[#This Row],[VariableIndex]]</f>
        <v>22010005</v>
      </c>
      <c r="H8308" s="134">
        <f>Systematic[[#This Row],[SampleVariableLabel]]+100*Systematic[[#This Row],[State]]</f>
        <v>22011005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22</v>
      </c>
      <c r="B8309" s="1">
        <f t="shared" si="391"/>
        <v>1</v>
      </c>
      <c r="C8309" s="1">
        <f>IF(Systematic[[#This Row],[VariableIndex]]&gt;1,C8308,IF(C8308+1=StepsPerSubsample,0,C8308+1))</f>
        <v>10</v>
      </c>
      <c r="D8309" s="1">
        <f t="shared" si="389"/>
        <v>6</v>
      </c>
      <c r="E8309" s="1" t="str">
        <f>INDEX(Protocol[Mark],MATCH(C8309,Protocol[Step],0))</f>
        <v>9c</v>
      </c>
      <c r="F8309" s="151" t="str">
        <f>INDEX(Variables[Variable],MATCH(Systematic[[#This Row],[VariableIndex]],Variables[Index],0))</f>
        <v>FCR (mt: ROX-corr.)</v>
      </c>
      <c r="G8309" s="134">
        <f>Systematic[[#This Row],[Sample]]*1000000+Systematic[[#This Row],[SubSample]]*10000+Systematic[[#This Row],[VariableIndex]]</f>
        <v>22010006</v>
      </c>
      <c r="H8309" s="134">
        <f>Systematic[[#This Row],[SampleVariableLabel]]+100*Systematic[[#This Row],[State]]</f>
        <v>22011006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22</v>
      </c>
      <c r="B8310" s="1">
        <f t="shared" si="391"/>
        <v>1</v>
      </c>
      <c r="C8310" s="1">
        <f>IF(Systematic[[#This Row],[VariableIndex]]&gt;1,C8309,IF(C8309+1=StepsPerSubsample,0,C8309+1))</f>
        <v>10</v>
      </c>
      <c r="D8310" s="1">
        <f t="shared" si="389"/>
        <v>7</v>
      </c>
      <c r="E8310" s="1" t="str">
        <f>INDEX(Protocol[Mark],MATCH(C8310,Protocol[Step],0))</f>
        <v>9c</v>
      </c>
      <c r="F8310" s="151" t="str">
        <f>INDEX(Variables[Variable],MATCH(Systematic[[#This Row],[VariableIndex]],Variables[Index],0))</f>
        <v>FCR (mt: ROX-corr.)</v>
      </c>
      <c r="G8310" s="134">
        <f>Systematic[[#This Row],[Sample]]*1000000+Systematic[[#This Row],[SubSample]]*10000+Systematic[[#This Row],[VariableIndex]]</f>
        <v>22010007</v>
      </c>
      <c r="H8310" s="134">
        <f>Systematic[[#This Row],[SampleVariableLabel]]+100*Systematic[[#This Row],[State]]</f>
        <v>22011007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22</v>
      </c>
      <c r="B8311" s="1">
        <f t="shared" si="391"/>
        <v>1</v>
      </c>
      <c r="C8311" s="1">
        <f>IF(Systematic[[#This Row],[VariableIndex]]&gt;1,C8310,IF(C8310+1=StepsPerSubsample,0,C8310+1))</f>
        <v>11</v>
      </c>
      <c r="D8311" s="1">
        <f t="shared" si="389"/>
        <v>1</v>
      </c>
      <c r="E8311" s="1" t="str">
        <f>INDEX(Protocol[Mark],MATCH(C8311,Protocol[Step],0))</f>
        <v>10Ama</v>
      </c>
      <c r="F8311" s="151" t="str">
        <f>INDEX(Variables[Variable],MATCH(Systematic[[#This Row],[VariableIndex]],Variables[Index],0))</f>
        <v>O2 concentration</v>
      </c>
      <c r="G8311" s="134">
        <f>Systematic[[#This Row],[Sample]]*1000000+Systematic[[#This Row],[SubSample]]*10000+Systematic[[#This Row],[VariableIndex]]</f>
        <v>22010001</v>
      </c>
      <c r="H8311" s="134">
        <f>Systematic[[#This Row],[SampleVariableLabel]]+100*Systematic[[#This Row],[State]]</f>
        <v>22011101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22</v>
      </c>
      <c r="B8312" s="1">
        <f t="shared" si="391"/>
        <v>1</v>
      </c>
      <c r="C8312" s="1">
        <f>IF(Systematic[[#This Row],[VariableIndex]]&gt;1,C8311,IF(C8311+1=StepsPerSubsample,0,C8311+1))</f>
        <v>11</v>
      </c>
      <c r="D8312" s="1">
        <f t="shared" si="389"/>
        <v>2</v>
      </c>
      <c r="E8312" s="1" t="str">
        <f>INDEX(Protocol[Mark],MATCH(C8312,Protocol[Step],0))</f>
        <v>10Ama</v>
      </c>
      <c r="F8312" s="151" t="str">
        <f>INDEX(Variables[Variable],MATCH(Systematic[[#This Row],[VariableIndex]],Variables[Index],0))</f>
        <v>O2 flux per volume</v>
      </c>
      <c r="G8312" s="134">
        <f>Systematic[[#This Row],[Sample]]*1000000+Systematic[[#This Row],[SubSample]]*10000+Systematic[[#This Row],[VariableIndex]]</f>
        <v>22010002</v>
      </c>
      <c r="H8312" s="134">
        <f>Systematic[[#This Row],[SampleVariableLabel]]+100*Systematic[[#This Row],[State]]</f>
        <v>22011102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22</v>
      </c>
      <c r="B8313" s="1">
        <f t="shared" si="391"/>
        <v>1</v>
      </c>
      <c r="C8313" s="1">
        <f>IF(Systematic[[#This Row],[VariableIndex]]&gt;1,C8312,IF(C8312+1=StepsPerSubsample,0,C8312+1))</f>
        <v>11</v>
      </c>
      <c r="D8313" s="1">
        <f t="shared" si="389"/>
        <v>3</v>
      </c>
      <c r="E8313" s="1" t="str">
        <f>INDEX(Protocol[Mark],MATCH(C8313,Protocol[Step],0))</f>
        <v>10Ama</v>
      </c>
      <c r="F8313" s="151" t="str">
        <f>INDEX(Variables[Variable],MATCH(Systematic[[#This Row],[VariableIndex]],Variables[Index],0))</f>
        <v>Specific flux</v>
      </c>
      <c r="G8313" s="134">
        <f>Systematic[[#This Row],[Sample]]*1000000+Systematic[[#This Row],[SubSample]]*10000+Systematic[[#This Row],[VariableIndex]]</f>
        <v>22010003</v>
      </c>
      <c r="H8313" s="134">
        <f>Systematic[[#This Row],[SampleVariableLabel]]+100*Systematic[[#This Row],[State]]</f>
        <v>22011103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22</v>
      </c>
      <c r="B8314" s="1">
        <f t="shared" si="391"/>
        <v>1</v>
      </c>
      <c r="C8314" s="1">
        <f>IF(Systematic[[#This Row],[VariableIndex]]&gt;1,C8313,IF(C8313+1=StepsPerSubsample,0,C8313+1))</f>
        <v>11</v>
      </c>
      <c r="D8314" s="1">
        <f t="shared" si="389"/>
        <v>4</v>
      </c>
      <c r="E8314" s="1" t="str">
        <f>INDEX(Protocol[Mark],MATCH(C8314,Protocol[Step],0))</f>
        <v>10Ama</v>
      </c>
      <c r="F8314" s="151" t="str">
        <f>INDEX(Variables[Variable],MATCH(Systematic[[#This Row],[VariableIndex]],Variables[Index],0))</f>
        <v>Flux control ratio</v>
      </c>
      <c r="G8314" s="134">
        <f>Systematic[[#This Row],[Sample]]*1000000+Systematic[[#This Row],[SubSample]]*10000+Systematic[[#This Row],[VariableIndex]]</f>
        <v>22010004</v>
      </c>
      <c r="H8314" s="134">
        <f>Systematic[[#This Row],[SampleVariableLabel]]+100*Systematic[[#This Row],[State]]</f>
        <v>22011104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22</v>
      </c>
      <c r="B8315" s="1">
        <f t="shared" si="391"/>
        <v>1</v>
      </c>
      <c r="C8315" s="1">
        <f>IF(Systematic[[#This Row],[VariableIndex]]&gt;1,C8314,IF(C8314+1=StepsPerSubsample,0,C8314+1))</f>
        <v>11</v>
      </c>
      <c r="D8315" s="1">
        <f t="shared" si="389"/>
        <v>5</v>
      </c>
      <c r="E8315" s="1" t="str">
        <f>INDEX(Protocol[Mark],MATCH(C8315,Protocol[Step],0))</f>
        <v>10Ama</v>
      </c>
      <c r="F8315" s="151" t="str">
        <f>INDEX(Variables[Variable],MATCH(Systematic[[#This Row],[VariableIndex]],Variables[Index],0))</f>
        <v>Specific flux (mt)</v>
      </c>
      <c r="G8315" s="134">
        <f>Systematic[[#This Row],[Sample]]*1000000+Systematic[[#This Row],[SubSample]]*10000+Systematic[[#This Row],[VariableIndex]]</f>
        <v>22010005</v>
      </c>
      <c r="H8315" s="134">
        <f>Systematic[[#This Row],[SampleVariableLabel]]+100*Systematic[[#This Row],[State]]</f>
        <v>22011105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22</v>
      </c>
      <c r="B8316" s="1">
        <f t="shared" si="391"/>
        <v>1</v>
      </c>
      <c r="C8316" s="1">
        <f>IF(Systematic[[#This Row],[VariableIndex]]&gt;1,C8315,IF(C8315+1=StepsPerSubsample,0,C8315+1))</f>
        <v>11</v>
      </c>
      <c r="D8316" s="1">
        <f t="shared" si="389"/>
        <v>6</v>
      </c>
      <c r="E8316" s="1" t="str">
        <f>INDEX(Protocol[Mark],MATCH(C8316,Protocol[Step],0))</f>
        <v>10Ama</v>
      </c>
      <c r="F8316" s="151" t="str">
        <f>INDEX(Variables[Variable],MATCH(Systematic[[#This Row],[VariableIndex]],Variables[Index],0))</f>
        <v>FCR (mt: ROX-corr.)</v>
      </c>
      <c r="G8316" s="134">
        <f>Systematic[[#This Row],[Sample]]*1000000+Systematic[[#This Row],[SubSample]]*10000+Systematic[[#This Row],[VariableIndex]]</f>
        <v>22010006</v>
      </c>
      <c r="H8316" s="134">
        <f>Systematic[[#This Row],[SampleVariableLabel]]+100*Systematic[[#This Row],[State]]</f>
        <v>22011106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22</v>
      </c>
      <c r="B8317" s="1">
        <f t="shared" si="391"/>
        <v>1</v>
      </c>
      <c r="C8317" s="1">
        <f>IF(Systematic[[#This Row],[VariableIndex]]&gt;1,C8316,IF(C8316+1=StepsPerSubsample,0,C8316+1))</f>
        <v>11</v>
      </c>
      <c r="D8317" s="1">
        <f t="shared" si="389"/>
        <v>7</v>
      </c>
      <c r="E8317" s="1" t="str">
        <f>INDEX(Protocol[Mark],MATCH(C8317,Protocol[Step],0))</f>
        <v>10Ama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22010007</v>
      </c>
      <c r="H8317" s="134">
        <f>Systematic[[#This Row],[SampleVariableLabel]]+100*Systematic[[#This Row],[State]]</f>
        <v>22011107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22</v>
      </c>
      <c r="B8318" s="1">
        <f t="shared" si="391"/>
        <v>1</v>
      </c>
      <c r="C8318" s="1">
        <f>IF(Systematic[[#This Row],[VariableIndex]]&gt;1,C8317,IF(C8317+1=StepsPerSubsample,0,C8317+1))</f>
        <v>12</v>
      </c>
      <c r="D8318" s="1">
        <f t="shared" si="389"/>
        <v>1</v>
      </c>
      <c r="E8318" s="1" t="str">
        <f>INDEX(Protocol[Mark],MATCH(C8318,Protocol[Step],0))</f>
        <v>11AsTm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22010001</v>
      </c>
      <c r="H8318" s="134">
        <f>Systematic[[#This Row],[SampleVariableLabel]]+100*Systematic[[#This Row],[State]]</f>
        <v>22011201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22</v>
      </c>
      <c r="B8319" s="1">
        <f t="shared" si="391"/>
        <v>1</v>
      </c>
      <c r="C8319" s="1">
        <f>IF(Systematic[[#This Row],[VariableIndex]]&gt;1,C8318,IF(C8318+1=StepsPerSubsample,0,C8318+1))</f>
        <v>12</v>
      </c>
      <c r="D8319" s="1">
        <f t="shared" si="389"/>
        <v>2</v>
      </c>
      <c r="E8319" s="1" t="str">
        <f>INDEX(Protocol[Mark],MATCH(C8319,Protocol[Step],0))</f>
        <v>11AsTm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22010002</v>
      </c>
      <c r="H8319" s="134">
        <f>Systematic[[#This Row],[SampleVariableLabel]]+100*Systematic[[#This Row],[State]]</f>
        <v>22011202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22</v>
      </c>
      <c r="B8320" s="1">
        <f t="shared" si="391"/>
        <v>1</v>
      </c>
      <c r="C8320" s="1">
        <f>IF(Systematic[[#This Row],[VariableIndex]]&gt;1,C8319,IF(C8319+1=StepsPerSubsample,0,C8319+1))</f>
        <v>12</v>
      </c>
      <c r="D8320" s="1">
        <f t="shared" si="389"/>
        <v>3</v>
      </c>
      <c r="E8320" s="1" t="str">
        <f>INDEX(Protocol[Mark],MATCH(C8320,Protocol[Step],0))</f>
        <v>11AsTm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22010003</v>
      </c>
      <c r="H8320" s="134">
        <f>Systematic[[#This Row],[SampleVariableLabel]]+100*Systematic[[#This Row],[State]]</f>
        <v>22011203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22</v>
      </c>
      <c r="B8321" s="1">
        <f t="shared" si="391"/>
        <v>1</v>
      </c>
      <c r="C8321" s="1">
        <f>IF(Systematic[[#This Row],[VariableIndex]]&gt;1,C8320,IF(C8320+1=StepsPerSubsample,0,C8320+1))</f>
        <v>12</v>
      </c>
      <c r="D8321" s="1">
        <f t="shared" si="389"/>
        <v>4</v>
      </c>
      <c r="E8321" s="1" t="str">
        <f>INDEX(Protocol[Mark],MATCH(C8321,Protocol[Step],0))</f>
        <v>11AsTm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22010004</v>
      </c>
      <c r="H8321" s="134">
        <f>Systematic[[#This Row],[SampleVariableLabel]]+100*Systematic[[#This Row],[State]]</f>
        <v>22011204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22</v>
      </c>
      <c r="B8322" s="1">
        <f t="shared" si="391"/>
        <v>1</v>
      </c>
      <c r="C8322" s="1">
        <f>IF(Systematic[[#This Row],[VariableIndex]]&gt;1,C8321,IF(C8321+1=StepsPerSubsample,0,C8321+1))</f>
        <v>12</v>
      </c>
      <c r="D8322" s="1">
        <f t="shared" si="389"/>
        <v>5</v>
      </c>
      <c r="E8322" s="1" t="str">
        <f>INDEX(Protocol[Mark],MATCH(C8322,Protocol[Step],0))</f>
        <v>11AsTm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22010005</v>
      </c>
      <c r="H8322" s="134">
        <f>Systematic[[#This Row],[SampleVariableLabel]]+100*Systematic[[#This Row],[State]]</f>
        <v>22011205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22</v>
      </c>
      <c r="B8323" s="1">
        <f t="shared" si="391"/>
        <v>1</v>
      </c>
      <c r="C8323" s="1">
        <f>IF(Systematic[[#This Row],[VariableIndex]]&gt;1,C8322,IF(C8322+1=StepsPerSubsample,0,C8322+1))</f>
        <v>12</v>
      </c>
      <c r="D8323" s="1">
        <f t="shared" ref="D8323:D8386" si="392">IF(D8322=nVariables,1,D8322+1)</f>
        <v>6</v>
      </c>
      <c r="E8323" s="1" t="str">
        <f>INDEX(Protocol[Mark],MATCH(C8323,Protocol[Step],0))</f>
        <v>11AsTm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22010006</v>
      </c>
      <c r="H8323" s="134">
        <f>Systematic[[#This Row],[SampleVariableLabel]]+100*Systematic[[#This Row],[State]]</f>
        <v>22011206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22</v>
      </c>
      <c r="B8324" s="1">
        <f t="shared" si="391"/>
        <v>1</v>
      </c>
      <c r="C8324" s="1">
        <f>IF(Systematic[[#This Row],[VariableIndex]]&gt;1,C8323,IF(C8323+1=StepsPerSubsample,0,C8323+1))</f>
        <v>12</v>
      </c>
      <c r="D8324" s="1">
        <f t="shared" si="392"/>
        <v>7</v>
      </c>
      <c r="E8324" s="1" t="str">
        <f>INDEX(Protocol[Mark],MATCH(C8324,Protocol[Step],0))</f>
        <v>11AsTm</v>
      </c>
      <c r="F8324" s="151" t="str">
        <f>INDEX(Variables[Variable],MATCH(Systematic[[#This Row],[VariableIndex]],Variables[Index],0))</f>
        <v>FCR (mt: ROX-corr.)</v>
      </c>
      <c r="G8324" s="134">
        <f>Systematic[[#This Row],[Sample]]*1000000+Systematic[[#This Row],[SubSample]]*10000+Systematic[[#This Row],[VariableIndex]]</f>
        <v>22010007</v>
      </c>
      <c r="H8324" s="134">
        <f>Systematic[[#This Row],[SampleVariableLabel]]+100*Systematic[[#This Row],[State]]</f>
        <v>22011207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22</v>
      </c>
      <c r="B8325" s="1">
        <f t="shared" si="391"/>
        <v>1</v>
      </c>
      <c r="C8325" s="1">
        <f>IF(Systematic[[#This Row],[VariableIndex]]&gt;1,C8324,IF(C8324+1=StepsPerSubsample,0,C8324+1))</f>
        <v>13</v>
      </c>
      <c r="D8325" s="1">
        <f t="shared" si="392"/>
        <v>1</v>
      </c>
      <c r="E8325" s="1" t="str">
        <f>INDEX(Protocol[Mark],MATCH(C8325,Protocol[Step],0))</f>
        <v>12Azd</v>
      </c>
      <c r="F8325" s="151" t="str">
        <f>INDEX(Variables[Variable],MATCH(Systematic[[#This Row],[VariableIndex]],Variables[Index],0))</f>
        <v>O2 concentration</v>
      </c>
      <c r="G8325" s="134">
        <f>Systematic[[#This Row],[Sample]]*1000000+Systematic[[#This Row],[SubSample]]*10000+Systematic[[#This Row],[VariableIndex]]</f>
        <v>22010001</v>
      </c>
      <c r="H8325" s="134">
        <f>Systematic[[#This Row],[SampleVariableLabel]]+100*Systematic[[#This Row],[State]]</f>
        <v>22011301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22</v>
      </c>
      <c r="B8326" s="1">
        <f t="shared" si="391"/>
        <v>1</v>
      </c>
      <c r="C8326" s="1">
        <f>IF(Systematic[[#This Row],[VariableIndex]]&gt;1,C8325,IF(C8325+1=StepsPerSubsample,0,C8325+1))</f>
        <v>13</v>
      </c>
      <c r="D8326" s="1">
        <f t="shared" si="392"/>
        <v>2</v>
      </c>
      <c r="E8326" s="1" t="str">
        <f>INDEX(Protocol[Mark],MATCH(C8326,Protocol[Step],0))</f>
        <v>12Azd</v>
      </c>
      <c r="F8326" s="151" t="str">
        <f>INDEX(Variables[Variable],MATCH(Systematic[[#This Row],[VariableIndex]],Variables[Index],0))</f>
        <v>O2 flux per volume</v>
      </c>
      <c r="G8326" s="134">
        <f>Systematic[[#This Row],[Sample]]*1000000+Systematic[[#This Row],[SubSample]]*10000+Systematic[[#This Row],[VariableIndex]]</f>
        <v>22010002</v>
      </c>
      <c r="H8326" s="134">
        <f>Systematic[[#This Row],[SampleVariableLabel]]+100*Systematic[[#This Row],[State]]</f>
        <v>22011302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22</v>
      </c>
      <c r="B8327" s="1">
        <f t="shared" si="391"/>
        <v>1</v>
      </c>
      <c r="C8327" s="1">
        <f>IF(Systematic[[#This Row],[VariableIndex]]&gt;1,C8326,IF(C8326+1=StepsPerSubsample,0,C8326+1))</f>
        <v>13</v>
      </c>
      <c r="D8327" s="1">
        <f t="shared" si="392"/>
        <v>3</v>
      </c>
      <c r="E8327" s="1" t="str">
        <f>INDEX(Protocol[Mark],MATCH(C8327,Protocol[Step],0))</f>
        <v>12Azd</v>
      </c>
      <c r="F8327" s="151" t="str">
        <f>INDEX(Variables[Variable],MATCH(Systematic[[#This Row],[VariableIndex]],Variables[Index],0))</f>
        <v>Specific flux</v>
      </c>
      <c r="G8327" s="134">
        <f>Systematic[[#This Row],[Sample]]*1000000+Systematic[[#This Row],[SubSample]]*10000+Systematic[[#This Row],[VariableIndex]]</f>
        <v>22010003</v>
      </c>
      <c r="H8327" s="134">
        <f>Systematic[[#This Row],[SampleVariableLabel]]+100*Systematic[[#This Row],[State]]</f>
        <v>22011303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22</v>
      </c>
      <c r="B8328" s="1">
        <f t="shared" si="391"/>
        <v>1</v>
      </c>
      <c r="C8328" s="1">
        <f>IF(Systematic[[#This Row],[VariableIndex]]&gt;1,C8327,IF(C8327+1=StepsPerSubsample,0,C8327+1))</f>
        <v>13</v>
      </c>
      <c r="D8328" s="1">
        <f t="shared" si="392"/>
        <v>4</v>
      </c>
      <c r="E8328" s="1" t="str">
        <f>INDEX(Protocol[Mark],MATCH(C8328,Protocol[Step],0))</f>
        <v>12Azd</v>
      </c>
      <c r="F8328" s="151" t="str">
        <f>INDEX(Variables[Variable],MATCH(Systematic[[#This Row],[VariableIndex]],Variables[Index],0))</f>
        <v>Flux control ratio</v>
      </c>
      <c r="G8328" s="134">
        <f>Systematic[[#This Row],[Sample]]*1000000+Systematic[[#This Row],[SubSample]]*10000+Systematic[[#This Row],[VariableIndex]]</f>
        <v>22010004</v>
      </c>
      <c r="H8328" s="134">
        <f>Systematic[[#This Row],[SampleVariableLabel]]+100*Systematic[[#This Row],[State]]</f>
        <v>22011304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22</v>
      </c>
      <c r="B8329" s="1">
        <f t="shared" si="391"/>
        <v>1</v>
      </c>
      <c r="C8329" s="1">
        <f>IF(Systematic[[#This Row],[VariableIndex]]&gt;1,C8328,IF(C8328+1=StepsPerSubsample,0,C8328+1))</f>
        <v>13</v>
      </c>
      <c r="D8329" s="1">
        <f t="shared" si="392"/>
        <v>5</v>
      </c>
      <c r="E8329" s="1" t="str">
        <f>INDEX(Protocol[Mark],MATCH(C8329,Protocol[Step],0))</f>
        <v>12Azd</v>
      </c>
      <c r="F8329" s="151" t="str">
        <f>INDEX(Variables[Variable],MATCH(Systematic[[#This Row],[VariableIndex]],Variables[Index],0))</f>
        <v>Specific flux (mt)</v>
      </c>
      <c r="G8329" s="134">
        <f>Systematic[[#This Row],[Sample]]*1000000+Systematic[[#This Row],[SubSample]]*10000+Systematic[[#This Row],[VariableIndex]]</f>
        <v>22010005</v>
      </c>
      <c r="H8329" s="134">
        <f>Systematic[[#This Row],[SampleVariableLabel]]+100*Systematic[[#This Row],[State]]</f>
        <v>22011305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22</v>
      </c>
      <c r="B8330" s="1">
        <f t="shared" si="391"/>
        <v>1</v>
      </c>
      <c r="C8330" s="1">
        <f>IF(Systematic[[#This Row],[VariableIndex]]&gt;1,C8329,IF(C8329+1=StepsPerSubsample,0,C8329+1))</f>
        <v>13</v>
      </c>
      <c r="D8330" s="1">
        <f t="shared" si="392"/>
        <v>6</v>
      </c>
      <c r="E8330" s="1" t="str">
        <f>INDEX(Protocol[Mark],MATCH(C8330,Protocol[Step],0))</f>
        <v>12Azd</v>
      </c>
      <c r="F8330" s="151" t="str">
        <f>INDEX(Variables[Variable],MATCH(Systematic[[#This Row],[VariableIndex]],Variables[Index],0))</f>
        <v>FCR (mt: ROX-corr.)</v>
      </c>
      <c r="G8330" s="134">
        <f>Systematic[[#This Row],[Sample]]*1000000+Systematic[[#This Row],[SubSample]]*10000+Systematic[[#This Row],[VariableIndex]]</f>
        <v>22010006</v>
      </c>
      <c r="H8330" s="134">
        <f>Systematic[[#This Row],[SampleVariableLabel]]+100*Systematic[[#This Row],[State]]</f>
        <v>22011306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22</v>
      </c>
      <c r="B8331" s="1">
        <f t="shared" si="391"/>
        <v>1</v>
      </c>
      <c r="C8331" s="1">
        <f>IF(Systematic[[#This Row],[VariableIndex]]&gt;1,C8330,IF(C8330+1=StepsPerSubsample,0,C8330+1))</f>
        <v>13</v>
      </c>
      <c r="D8331" s="1">
        <f t="shared" si="392"/>
        <v>7</v>
      </c>
      <c r="E8331" s="1" t="str">
        <f>INDEX(Protocol[Mark],MATCH(C8331,Protocol[Step],0))</f>
        <v>12Azd</v>
      </c>
      <c r="F8331" s="151" t="str">
        <f>INDEX(Variables[Variable],MATCH(Systematic[[#This Row],[VariableIndex]],Variables[Index],0))</f>
        <v>FCR (mt: ROX-corr.)</v>
      </c>
      <c r="G8331" s="134">
        <f>Systematic[[#This Row],[Sample]]*1000000+Systematic[[#This Row],[SubSample]]*10000+Systematic[[#This Row],[VariableIndex]]</f>
        <v>22010007</v>
      </c>
      <c r="H8331" s="134">
        <f>Systematic[[#This Row],[SampleVariableLabel]]+100*Systematic[[#This Row],[State]]</f>
        <v>22011307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22</v>
      </c>
      <c r="B8332" s="1">
        <f t="shared" si="391"/>
        <v>2</v>
      </c>
      <c r="C8332" s="1">
        <f>IF(Systematic[[#This Row],[VariableIndex]]&gt;1,C8331,IF(C8331+1=StepsPerSubsample,0,C8331+1))</f>
        <v>0</v>
      </c>
      <c r="D8332" s="1">
        <f t="shared" si="392"/>
        <v>1</v>
      </c>
      <c r="E8332" s="1" t="str">
        <f>INDEX(Protocol[Mark],MATCH(C8332,Protocol[Step],0))</f>
        <v>1ce</v>
      </c>
      <c r="F8332" s="151" t="str">
        <f>INDEX(Variables[Variable],MATCH(Systematic[[#This Row],[VariableIndex]],Variables[Index],0))</f>
        <v>O2 concentration</v>
      </c>
      <c r="G8332" s="134">
        <f>Systematic[[#This Row],[Sample]]*1000000+Systematic[[#This Row],[SubSample]]*10000+Systematic[[#This Row],[VariableIndex]]</f>
        <v>22020001</v>
      </c>
      <c r="H8332" s="134">
        <f>Systematic[[#This Row],[SampleVariableLabel]]+100*Systematic[[#This Row],[State]]</f>
        <v>22020001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22</v>
      </c>
      <c r="B8333" s="1">
        <f t="shared" si="391"/>
        <v>2</v>
      </c>
      <c r="C8333" s="1">
        <f>IF(Systematic[[#This Row],[VariableIndex]]&gt;1,C8332,IF(C8332+1=StepsPerSubsample,0,C8332+1))</f>
        <v>0</v>
      </c>
      <c r="D8333" s="1">
        <f t="shared" si="392"/>
        <v>2</v>
      </c>
      <c r="E8333" s="1" t="str">
        <f>INDEX(Protocol[Mark],MATCH(C8333,Protocol[Step],0))</f>
        <v>1ce</v>
      </c>
      <c r="F8333" s="151" t="str">
        <f>INDEX(Variables[Variable],MATCH(Systematic[[#This Row],[VariableIndex]],Variables[Index],0))</f>
        <v>O2 flux per volume</v>
      </c>
      <c r="G8333" s="134">
        <f>Systematic[[#This Row],[Sample]]*1000000+Systematic[[#This Row],[SubSample]]*10000+Systematic[[#This Row],[VariableIndex]]</f>
        <v>22020002</v>
      </c>
      <c r="H8333" s="134">
        <f>Systematic[[#This Row],[SampleVariableLabel]]+100*Systematic[[#This Row],[State]]</f>
        <v>22020002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22</v>
      </c>
      <c r="B8334" s="1">
        <f t="shared" si="391"/>
        <v>2</v>
      </c>
      <c r="C8334" s="1">
        <f>IF(Systematic[[#This Row],[VariableIndex]]&gt;1,C8333,IF(C8333+1=StepsPerSubsample,0,C8333+1))</f>
        <v>0</v>
      </c>
      <c r="D8334" s="1">
        <f t="shared" si="392"/>
        <v>3</v>
      </c>
      <c r="E8334" s="1" t="str">
        <f>INDEX(Protocol[Mark],MATCH(C8334,Protocol[Step],0))</f>
        <v>1ce</v>
      </c>
      <c r="F8334" s="151" t="str">
        <f>INDEX(Variables[Variable],MATCH(Systematic[[#This Row],[VariableIndex]],Variables[Index],0))</f>
        <v>Specific flux</v>
      </c>
      <c r="G8334" s="134">
        <f>Systematic[[#This Row],[Sample]]*1000000+Systematic[[#This Row],[SubSample]]*10000+Systematic[[#This Row],[VariableIndex]]</f>
        <v>22020003</v>
      </c>
      <c r="H8334" s="134">
        <f>Systematic[[#This Row],[SampleVariableLabel]]+100*Systematic[[#This Row],[State]]</f>
        <v>22020003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22</v>
      </c>
      <c r="B8335" s="1">
        <f t="shared" si="391"/>
        <v>2</v>
      </c>
      <c r="C8335" s="1">
        <f>IF(Systematic[[#This Row],[VariableIndex]]&gt;1,C8334,IF(C8334+1=StepsPerSubsample,0,C8334+1))</f>
        <v>0</v>
      </c>
      <c r="D8335" s="1">
        <f t="shared" si="392"/>
        <v>4</v>
      </c>
      <c r="E8335" s="1" t="str">
        <f>INDEX(Protocol[Mark],MATCH(C8335,Protocol[Step],0))</f>
        <v>1ce</v>
      </c>
      <c r="F8335" s="151" t="str">
        <f>INDEX(Variables[Variable],MATCH(Systematic[[#This Row],[VariableIndex]],Variables[Index],0))</f>
        <v>Flux control ratio</v>
      </c>
      <c r="G8335" s="134">
        <f>Systematic[[#This Row],[Sample]]*1000000+Systematic[[#This Row],[SubSample]]*10000+Systematic[[#This Row],[VariableIndex]]</f>
        <v>22020004</v>
      </c>
      <c r="H8335" s="134">
        <f>Systematic[[#This Row],[SampleVariableLabel]]+100*Systematic[[#This Row],[State]]</f>
        <v>22020004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22</v>
      </c>
      <c r="B8336" s="1">
        <f t="shared" si="391"/>
        <v>2</v>
      </c>
      <c r="C8336" s="1">
        <f>IF(Systematic[[#This Row],[VariableIndex]]&gt;1,C8335,IF(C8335+1=StepsPerSubsample,0,C8335+1))</f>
        <v>0</v>
      </c>
      <c r="D8336" s="1">
        <f t="shared" si="392"/>
        <v>5</v>
      </c>
      <c r="E8336" s="1" t="str">
        <f>INDEX(Protocol[Mark],MATCH(C8336,Protocol[Step],0))</f>
        <v>1ce</v>
      </c>
      <c r="F8336" s="151" t="str">
        <f>INDEX(Variables[Variable],MATCH(Systematic[[#This Row],[VariableIndex]],Variables[Index],0))</f>
        <v>Specific flux (mt)</v>
      </c>
      <c r="G8336" s="134">
        <f>Systematic[[#This Row],[Sample]]*1000000+Systematic[[#This Row],[SubSample]]*10000+Systematic[[#This Row],[VariableIndex]]</f>
        <v>22020005</v>
      </c>
      <c r="H8336" s="134">
        <f>Systematic[[#This Row],[SampleVariableLabel]]+100*Systematic[[#This Row],[State]]</f>
        <v>22020005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22</v>
      </c>
      <c r="B8337" s="1">
        <f t="shared" si="391"/>
        <v>2</v>
      </c>
      <c r="C8337" s="1">
        <f>IF(Systematic[[#This Row],[VariableIndex]]&gt;1,C8336,IF(C8336+1=StepsPerSubsample,0,C8336+1))</f>
        <v>0</v>
      </c>
      <c r="D8337" s="1">
        <f t="shared" si="392"/>
        <v>6</v>
      </c>
      <c r="E8337" s="1" t="str">
        <f>INDEX(Protocol[Mark],MATCH(C8337,Protocol[Step],0))</f>
        <v>1ce</v>
      </c>
      <c r="F8337" s="151" t="str">
        <f>INDEX(Variables[Variable],MATCH(Systematic[[#This Row],[VariableIndex]],Variables[Index],0))</f>
        <v>FCR (mt: ROX-corr.)</v>
      </c>
      <c r="G8337" s="134">
        <f>Systematic[[#This Row],[Sample]]*1000000+Systematic[[#This Row],[SubSample]]*10000+Systematic[[#This Row],[VariableIndex]]</f>
        <v>22020006</v>
      </c>
      <c r="H8337" s="134">
        <f>Systematic[[#This Row],[SampleVariableLabel]]+100*Systematic[[#This Row],[State]]</f>
        <v>22020006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22</v>
      </c>
      <c r="B8338" s="1">
        <f t="shared" si="391"/>
        <v>2</v>
      </c>
      <c r="C8338" s="1">
        <f>IF(Systematic[[#This Row],[VariableIndex]]&gt;1,C8337,IF(C8337+1=StepsPerSubsample,0,C8337+1))</f>
        <v>0</v>
      </c>
      <c r="D8338" s="1">
        <f t="shared" si="392"/>
        <v>7</v>
      </c>
      <c r="E8338" s="1" t="str">
        <f>INDEX(Protocol[Mark],MATCH(C8338,Protocol[Step],0))</f>
        <v>1ce</v>
      </c>
      <c r="F8338" s="151" t="str">
        <f>INDEX(Variables[Variable],MATCH(Systematic[[#This Row],[VariableIndex]],Variables[Index],0))</f>
        <v>FCR (mt: ROX-corr.)</v>
      </c>
      <c r="G8338" s="134">
        <f>Systematic[[#This Row],[Sample]]*1000000+Systematic[[#This Row],[SubSample]]*10000+Systematic[[#This Row],[VariableIndex]]</f>
        <v>22020007</v>
      </c>
      <c r="H8338" s="134">
        <f>Systematic[[#This Row],[SampleVariableLabel]]+100*Systematic[[#This Row],[State]]</f>
        <v>22020007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22</v>
      </c>
      <c r="B8339" s="1">
        <f t="shared" si="391"/>
        <v>2</v>
      </c>
      <c r="C8339" s="1">
        <f>IF(Systematic[[#This Row],[VariableIndex]]&gt;1,C8338,IF(C8338+1=StepsPerSubsample,0,C8338+1))</f>
        <v>1</v>
      </c>
      <c r="D8339" s="1">
        <f t="shared" si="392"/>
        <v>1</v>
      </c>
      <c r="E8339" s="1" t="str">
        <f>INDEX(Protocol[Mark],MATCH(C8339,Protocol[Step],0))</f>
        <v>2P10</v>
      </c>
      <c r="F8339" s="151" t="str">
        <f>INDEX(Variables[Variable],MATCH(Systematic[[#This Row],[VariableIndex]],Variables[Index],0))</f>
        <v>O2 concentration</v>
      </c>
      <c r="G8339" s="134">
        <f>Systematic[[#This Row],[Sample]]*1000000+Systematic[[#This Row],[SubSample]]*10000+Systematic[[#This Row],[VariableIndex]]</f>
        <v>22020001</v>
      </c>
      <c r="H8339" s="134">
        <f>Systematic[[#This Row],[SampleVariableLabel]]+100*Systematic[[#This Row],[State]]</f>
        <v>22020101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22</v>
      </c>
      <c r="B8340" s="1">
        <f t="shared" si="391"/>
        <v>2</v>
      </c>
      <c r="C8340" s="1">
        <f>IF(Systematic[[#This Row],[VariableIndex]]&gt;1,C8339,IF(C8339+1=StepsPerSubsample,0,C8339+1))</f>
        <v>1</v>
      </c>
      <c r="D8340" s="1">
        <f t="shared" si="392"/>
        <v>2</v>
      </c>
      <c r="E8340" s="1" t="str">
        <f>INDEX(Protocol[Mark],MATCH(C8340,Protocol[Step],0))</f>
        <v>2P10</v>
      </c>
      <c r="F8340" s="151" t="str">
        <f>INDEX(Variables[Variable],MATCH(Systematic[[#This Row],[VariableIndex]],Variables[Index],0))</f>
        <v>O2 flux per volume</v>
      </c>
      <c r="G8340" s="134">
        <f>Systematic[[#This Row],[Sample]]*1000000+Systematic[[#This Row],[SubSample]]*10000+Systematic[[#This Row],[VariableIndex]]</f>
        <v>22020002</v>
      </c>
      <c r="H8340" s="134">
        <f>Systematic[[#This Row],[SampleVariableLabel]]+100*Systematic[[#This Row],[State]]</f>
        <v>22020102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22</v>
      </c>
      <c r="B8341" s="1">
        <f t="shared" si="391"/>
        <v>2</v>
      </c>
      <c r="C8341" s="1">
        <f>IF(Systematic[[#This Row],[VariableIndex]]&gt;1,C8340,IF(C8340+1=StepsPerSubsample,0,C8340+1))</f>
        <v>1</v>
      </c>
      <c r="D8341" s="1">
        <f t="shared" si="392"/>
        <v>3</v>
      </c>
      <c r="E8341" s="1" t="str">
        <f>INDEX(Protocol[Mark],MATCH(C8341,Protocol[Step],0))</f>
        <v>2P10</v>
      </c>
      <c r="F8341" s="151" t="str">
        <f>INDEX(Variables[Variable],MATCH(Systematic[[#This Row],[VariableIndex]],Variables[Index],0))</f>
        <v>Specific flux</v>
      </c>
      <c r="G8341" s="134">
        <f>Systematic[[#This Row],[Sample]]*1000000+Systematic[[#This Row],[SubSample]]*10000+Systematic[[#This Row],[VariableIndex]]</f>
        <v>22020003</v>
      </c>
      <c r="H8341" s="134">
        <f>Systematic[[#This Row],[SampleVariableLabel]]+100*Systematic[[#This Row],[State]]</f>
        <v>22020103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22</v>
      </c>
      <c r="B8342" s="1">
        <f t="shared" si="391"/>
        <v>2</v>
      </c>
      <c r="C8342" s="1">
        <f>IF(Systematic[[#This Row],[VariableIndex]]&gt;1,C8341,IF(C8341+1=StepsPerSubsample,0,C8341+1))</f>
        <v>1</v>
      </c>
      <c r="D8342" s="1">
        <f t="shared" si="392"/>
        <v>4</v>
      </c>
      <c r="E8342" s="1" t="str">
        <f>INDEX(Protocol[Mark],MATCH(C8342,Protocol[Step],0))</f>
        <v>2P10</v>
      </c>
      <c r="F8342" s="151" t="str">
        <f>INDEX(Variables[Variable],MATCH(Systematic[[#This Row],[VariableIndex]],Variables[Index],0))</f>
        <v>Flux control ratio</v>
      </c>
      <c r="G8342" s="134">
        <f>Systematic[[#This Row],[Sample]]*1000000+Systematic[[#This Row],[SubSample]]*10000+Systematic[[#This Row],[VariableIndex]]</f>
        <v>22020004</v>
      </c>
      <c r="H8342" s="134">
        <f>Systematic[[#This Row],[SampleVariableLabel]]+100*Systematic[[#This Row],[State]]</f>
        <v>22020104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22</v>
      </c>
      <c r="B8343" s="1">
        <f t="shared" si="391"/>
        <v>2</v>
      </c>
      <c r="C8343" s="1">
        <f>IF(Systematic[[#This Row],[VariableIndex]]&gt;1,C8342,IF(C8342+1=StepsPerSubsample,0,C8342+1))</f>
        <v>1</v>
      </c>
      <c r="D8343" s="1">
        <f t="shared" si="392"/>
        <v>5</v>
      </c>
      <c r="E8343" s="1" t="str">
        <f>INDEX(Protocol[Mark],MATCH(C8343,Protocol[Step],0))</f>
        <v>2P10</v>
      </c>
      <c r="F8343" s="151" t="str">
        <f>INDEX(Variables[Variable],MATCH(Systematic[[#This Row],[VariableIndex]],Variables[Index],0))</f>
        <v>Specific flux (mt)</v>
      </c>
      <c r="G8343" s="134">
        <f>Systematic[[#This Row],[Sample]]*1000000+Systematic[[#This Row],[SubSample]]*10000+Systematic[[#This Row],[VariableIndex]]</f>
        <v>22020005</v>
      </c>
      <c r="H8343" s="134">
        <f>Systematic[[#This Row],[SampleVariableLabel]]+100*Systematic[[#This Row],[State]]</f>
        <v>22020105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22</v>
      </c>
      <c r="B8344" s="1">
        <f t="shared" si="391"/>
        <v>2</v>
      </c>
      <c r="C8344" s="1">
        <f>IF(Systematic[[#This Row],[VariableIndex]]&gt;1,C8343,IF(C8343+1=StepsPerSubsample,0,C8343+1))</f>
        <v>1</v>
      </c>
      <c r="D8344" s="1">
        <f t="shared" si="392"/>
        <v>6</v>
      </c>
      <c r="E8344" s="1" t="str">
        <f>INDEX(Protocol[Mark],MATCH(C8344,Protocol[Step],0))</f>
        <v>2P10</v>
      </c>
      <c r="F8344" s="151" t="str">
        <f>INDEX(Variables[Variable],MATCH(Systematic[[#This Row],[VariableIndex]],Variables[Index],0))</f>
        <v>FCR (mt: ROX-corr.)</v>
      </c>
      <c r="G8344" s="134">
        <f>Systematic[[#This Row],[Sample]]*1000000+Systematic[[#This Row],[SubSample]]*10000+Systematic[[#This Row],[VariableIndex]]</f>
        <v>22020006</v>
      </c>
      <c r="H8344" s="134">
        <f>Systematic[[#This Row],[SampleVariableLabel]]+100*Systematic[[#This Row],[State]]</f>
        <v>22020106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22</v>
      </c>
      <c r="B8345" s="1">
        <f t="shared" si="391"/>
        <v>2</v>
      </c>
      <c r="C8345" s="1">
        <f>IF(Systematic[[#This Row],[VariableIndex]]&gt;1,C8344,IF(C8344+1=StepsPerSubsample,0,C8344+1))</f>
        <v>1</v>
      </c>
      <c r="D8345" s="1">
        <f t="shared" si="392"/>
        <v>7</v>
      </c>
      <c r="E8345" s="1" t="str">
        <f>INDEX(Protocol[Mark],MATCH(C8345,Protocol[Step],0))</f>
        <v>2P10</v>
      </c>
      <c r="F8345" s="151" t="str">
        <f>INDEX(Variables[Variable],MATCH(Systematic[[#This Row],[VariableIndex]],Variables[Index],0))</f>
        <v>FCR (mt: ROX-corr.)</v>
      </c>
      <c r="G8345" s="134">
        <f>Systematic[[#This Row],[Sample]]*1000000+Systematic[[#This Row],[SubSample]]*10000+Systematic[[#This Row],[VariableIndex]]</f>
        <v>22020007</v>
      </c>
      <c r="H8345" s="134">
        <f>Systematic[[#This Row],[SampleVariableLabel]]+100*Systematic[[#This Row],[State]]</f>
        <v>22020107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22</v>
      </c>
      <c r="B8346" s="1">
        <f t="shared" si="391"/>
        <v>2</v>
      </c>
      <c r="C8346" s="1">
        <f>IF(Systematic[[#This Row],[VariableIndex]]&gt;1,C8345,IF(C8345+1=StepsPerSubsample,0,C8345+1))</f>
        <v>2</v>
      </c>
      <c r="D8346" s="1">
        <f t="shared" si="392"/>
        <v>1</v>
      </c>
      <c r="E8346" s="1" t="str">
        <f>INDEX(Protocol[Mark],MATCH(C8346,Protocol[Step],0))</f>
        <v>3Omy</v>
      </c>
      <c r="F8346" s="151" t="str">
        <f>INDEX(Variables[Variable],MATCH(Systematic[[#This Row],[VariableIndex]],Variables[Index],0))</f>
        <v>O2 concentration</v>
      </c>
      <c r="G8346" s="134">
        <f>Systematic[[#This Row],[Sample]]*1000000+Systematic[[#This Row],[SubSample]]*10000+Systematic[[#This Row],[VariableIndex]]</f>
        <v>22020001</v>
      </c>
      <c r="H8346" s="134">
        <f>Systematic[[#This Row],[SampleVariableLabel]]+100*Systematic[[#This Row],[State]]</f>
        <v>22020201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22</v>
      </c>
      <c r="B8347" s="1">
        <f t="shared" si="391"/>
        <v>2</v>
      </c>
      <c r="C8347" s="1">
        <f>IF(Systematic[[#This Row],[VariableIndex]]&gt;1,C8346,IF(C8346+1=StepsPerSubsample,0,C8346+1))</f>
        <v>2</v>
      </c>
      <c r="D8347" s="1">
        <f t="shared" si="392"/>
        <v>2</v>
      </c>
      <c r="E8347" s="1" t="str">
        <f>INDEX(Protocol[Mark],MATCH(C8347,Protocol[Step],0))</f>
        <v>3Omy</v>
      </c>
      <c r="F8347" s="151" t="str">
        <f>INDEX(Variables[Variable],MATCH(Systematic[[#This Row],[VariableIndex]],Variables[Index],0))</f>
        <v>O2 flux per volume</v>
      </c>
      <c r="G8347" s="134">
        <f>Systematic[[#This Row],[Sample]]*1000000+Systematic[[#This Row],[SubSample]]*10000+Systematic[[#This Row],[VariableIndex]]</f>
        <v>22020002</v>
      </c>
      <c r="H8347" s="134">
        <f>Systematic[[#This Row],[SampleVariableLabel]]+100*Systematic[[#This Row],[State]]</f>
        <v>22020202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22</v>
      </c>
      <c r="B8348" s="1">
        <f t="shared" si="391"/>
        <v>2</v>
      </c>
      <c r="C8348" s="1">
        <f>IF(Systematic[[#This Row],[VariableIndex]]&gt;1,C8347,IF(C8347+1=StepsPerSubsample,0,C8347+1))</f>
        <v>2</v>
      </c>
      <c r="D8348" s="1">
        <f t="shared" si="392"/>
        <v>3</v>
      </c>
      <c r="E8348" s="1" t="str">
        <f>INDEX(Protocol[Mark],MATCH(C8348,Protocol[Step],0))</f>
        <v>3Omy</v>
      </c>
      <c r="F8348" s="151" t="str">
        <f>INDEX(Variables[Variable],MATCH(Systematic[[#This Row],[VariableIndex]],Variables[Index],0))</f>
        <v>Specific flux</v>
      </c>
      <c r="G8348" s="134">
        <f>Systematic[[#This Row],[Sample]]*1000000+Systematic[[#This Row],[SubSample]]*10000+Systematic[[#This Row],[VariableIndex]]</f>
        <v>22020003</v>
      </c>
      <c r="H8348" s="134">
        <f>Systematic[[#This Row],[SampleVariableLabel]]+100*Systematic[[#This Row],[State]]</f>
        <v>22020203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22</v>
      </c>
      <c r="B8349" s="1">
        <f t="shared" si="391"/>
        <v>2</v>
      </c>
      <c r="C8349" s="1">
        <f>IF(Systematic[[#This Row],[VariableIndex]]&gt;1,C8348,IF(C8348+1=StepsPerSubsample,0,C8348+1))</f>
        <v>2</v>
      </c>
      <c r="D8349" s="1">
        <f t="shared" si="392"/>
        <v>4</v>
      </c>
      <c r="E8349" s="1" t="str">
        <f>INDEX(Protocol[Mark],MATCH(C8349,Protocol[Step],0))</f>
        <v>3Omy</v>
      </c>
      <c r="F8349" s="151" t="str">
        <f>INDEX(Variables[Variable],MATCH(Systematic[[#This Row],[VariableIndex]],Variables[Index],0))</f>
        <v>Flux control ratio</v>
      </c>
      <c r="G8349" s="134">
        <f>Systematic[[#This Row],[Sample]]*1000000+Systematic[[#This Row],[SubSample]]*10000+Systematic[[#This Row],[VariableIndex]]</f>
        <v>22020004</v>
      </c>
      <c r="H8349" s="134">
        <f>Systematic[[#This Row],[SampleVariableLabel]]+100*Systematic[[#This Row],[State]]</f>
        <v>22020204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22</v>
      </c>
      <c r="B8350" s="1">
        <f t="shared" si="391"/>
        <v>2</v>
      </c>
      <c r="C8350" s="1">
        <f>IF(Systematic[[#This Row],[VariableIndex]]&gt;1,C8349,IF(C8349+1=StepsPerSubsample,0,C8349+1))</f>
        <v>2</v>
      </c>
      <c r="D8350" s="1">
        <f t="shared" si="392"/>
        <v>5</v>
      </c>
      <c r="E8350" s="1" t="str">
        <f>INDEX(Protocol[Mark],MATCH(C8350,Protocol[Step],0))</f>
        <v>3Omy</v>
      </c>
      <c r="F8350" s="151" t="str">
        <f>INDEX(Variables[Variable],MATCH(Systematic[[#This Row],[VariableIndex]],Variables[Index],0))</f>
        <v>Specific flux (mt)</v>
      </c>
      <c r="G8350" s="134">
        <f>Systematic[[#This Row],[Sample]]*1000000+Systematic[[#This Row],[SubSample]]*10000+Systematic[[#This Row],[VariableIndex]]</f>
        <v>22020005</v>
      </c>
      <c r="H8350" s="134">
        <f>Systematic[[#This Row],[SampleVariableLabel]]+100*Systematic[[#This Row],[State]]</f>
        <v>22020205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22</v>
      </c>
      <c r="B8351" s="1">
        <f t="shared" si="391"/>
        <v>2</v>
      </c>
      <c r="C8351" s="1">
        <f>IF(Systematic[[#This Row],[VariableIndex]]&gt;1,C8350,IF(C8350+1=StepsPerSubsample,0,C8350+1))</f>
        <v>2</v>
      </c>
      <c r="D8351" s="1">
        <f t="shared" si="392"/>
        <v>6</v>
      </c>
      <c r="E8351" s="1" t="str">
        <f>INDEX(Protocol[Mark],MATCH(C8351,Protocol[Step],0))</f>
        <v>3Omy</v>
      </c>
      <c r="F8351" s="151" t="str">
        <f>INDEX(Variables[Variable],MATCH(Systematic[[#This Row],[VariableIndex]],Variables[Index],0))</f>
        <v>FCR (mt: ROX-corr.)</v>
      </c>
      <c r="G8351" s="134">
        <f>Systematic[[#This Row],[Sample]]*1000000+Systematic[[#This Row],[SubSample]]*10000+Systematic[[#This Row],[VariableIndex]]</f>
        <v>22020006</v>
      </c>
      <c r="H8351" s="134">
        <f>Systematic[[#This Row],[SampleVariableLabel]]+100*Systematic[[#This Row],[State]]</f>
        <v>22020206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22</v>
      </c>
      <c r="B8352" s="1">
        <f t="shared" si="391"/>
        <v>2</v>
      </c>
      <c r="C8352" s="1">
        <f>IF(Systematic[[#This Row],[VariableIndex]]&gt;1,C8351,IF(C8351+1=StepsPerSubsample,0,C8351+1))</f>
        <v>2</v>
      </c>
      <c r="D8352" s="1">
        <f t="shared" si="392"/>
        <v>7</v>
      </c>
      <c r="E8352" s="1" t="str">
        <f>INDEX(Protocol[Mark],MATCH(C8352,Protocol[Step],0))</f>
        <v>3Omy</v>
      </c>
      <c r="F8352" s="151" t="str">
        <f>INDEX(Variables[Variable],MATCH(Systematic[[#This Row],[VariableIndex]],Variables[Index],0))</f>
        <v>FCR (mt: ROX-corr.)</v>
      </c>
      <c r="G8352" s="134">
        <f>Systematic[[#This Row],[Sample]]*1000000+Systematic[[#This Row],[SubSample]]*10000+Systematic[[#This Row],[VariableIndex]]</f>
        <v>22020007</v>
      </c>
      <c r="H8352" s="134">
        <f>Systematic[[#This Row],[SampleVariableLabel]]+100*Systematic[[#This Row],[State]]</f>
        <v>22020207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22</v>
      </c>
      <c r="B8353" s="1">
        <f t="shared" si="391"/>
        <v>2</v>
      </c>
      <c r="C8353" s="1">
        <f>IF(Systematic[[#This Row],[VariableIndex]]&gt;1,C8352,IF(C8352+1=StepsPerSubsample,0,C8352+1))</f>
        <v>3</v>
      </c>
      <c r="D8353" s="1">
        <f t="shared" si="392"/>
        <v>1</v>
      </c>
      <c r="E8353" s="1" t="str">
        <f>INDEX(Protocol[Mark],MATCH(C8353,Protocol[Step],0))</f>
        <v>4U</v>
      </c>
      <c r="F8353" s="151" t="str">
        <f>INDEX(Variables[Variable],MATCH(Systematic[[#This Row],[VariableIndex]],Variables[Index],0))</f>
        <v>O2 concentration</v>
      </c>
      <c r="G8353" s="134">
        <f>Systematic[[#This Row],[Sample]]*1000000+Systematic[[#This Row],[SubSample]]*10000+Systematic[[#This Row],[VariableIndex]]</f>
        <v>22020001</v>
      </c>
      <c r="H8353" s="134">
        <f>Systematic[[#This Row],[SampleVariableLabel]]+100*Systematic[[#This Row],[State]]</f>
        <v>22020301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22</v>
      </c>
      <c r="B8354" s="1">
        <f t="shared" si="391"/>
        <v>2</v>
      </c>
      <c r="C8354" s="1">
        <f>IF(Systematic[[#This Row],[VariableIndex]]&gt;1,C8353,IF(C8353+1=StepsPerSubsample,0,C8353+1))</f>
        <v>3</v>
      </c>
      <c r="D8354" s="1">
        <f t="shared" si="392"/>
        <v>2</v>
      </c>
      <c r="E8354" s="1" t="str">
        <f>INDEX(Protocol[Mark],MATCH(C8354,Protocol[Step],0))</f>
        <v>4U</v>
      </c>
      <c r="F8354" s="151" t="str">
        <f>INDEX(Variables[Variable],MATCH(Systematic[[#This Row],[VariableIndex]],Variables[Index],0))</f>
        <v>O2 flux per volume</v>
      </c>
      <c r="G8354" s="134">
        <f>Systematic[[#This Row],[Sample]]*1000000+Systematic[[#This Row],[SubSample]]*10000+Systematic[[#This Row],[VariableIndex]]</f>
        <v>22020002</v>
      </c>
      <c r="H8354" s="134">
        <f>Systematic[[#This Row],[SampleVariableLabel]]+100*Systematic[[#This Row],[State]]</f>
        <v>22020302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22</v>
      </c>
      <c r="B8355" s="1">
        <f t="shared" si="391"/>
        <v>2</v>
      </c>
      <c r="C8355" s="1">
        <f>IF(Systematic[[#This Row],[VariableIndex]]&gt;1,C8354,IF(C8354+1=StepsPerSubsample,0,C8354+1))</f>
        <v>3</v>
      </c>
      <c r="D8355" s="1">
        <f t="shared" si="392"/>
        <v>3</v>
      </c>
      <c r="E8355" s="1" t="str">
        <f>INDEX(Protocol[Mark],MATCH(C8355,Protocol[Step],0))</f>
        <v>4U</v>
      </c>
      <c r="F8355" s="151" t="str">
        <f>INDEX(Variables[Variable],MATCH(Systematic[[#This Row],[VariableIndex]],Variables[Index],0))</f>
        <v>Specific flux</v>
      </c>
      <c r="G8355" s="134">
        <f>Systematic[[#This Row],[Sample]]*1000000+Systematic[[#This Row],[SubSample]]*10000+Systematic[[#This Row],[VariableIndex]]</f>
        <v>22020003</v>
      </c>
      <c r="H8355" s="134">
        <f>Systematic[[#This Row],[SampleVariableLabel]]+100*Systematic[[#This Row],[State]]</f>
        <v>22020303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22</v>
      </c>
      <c r="B8356" s="1">
        <f t="shared" si="391"/>
        <v>2</v>
      </c>
      <c r="C8356" s="1">
        <f>IF(Systematic[[#This Row],[VariableIndex]]&gt;1,C8355,IF(C8355+1=StepsPerSubsample,0,C8355+1))</f>
        <v>3</v>
      </c>
      <c r="D8356" s="1">
        <f t="shared" si="392"/>
        <v>4</v>
      </c>
      <c r="E8356" s="1" t="str">
        <f>INDEX(Protocol[Mark],MATCH(C8356,Protocol[Step],0))</f>
        <v>4U</v>
      </c>
      <c r="F8356" s="151" t="str">
        <f>INDEX(Variables[Variable],MATCH(Systematic[[#This Row],[VariableIndex]],Variables[Index],0))</f>
        <v>Flux control ratio</v>
      </c>
      <c r="G8356" s="134">
        <f>Systematic[[#This Row],[Sample]]*1000000+Systematic[[#This Row],[SubSample]]*10000+Systematic[[#This Row],[VariableIndex]]</f>
        <v>22020004</v>
      </c>
      <c r="H8356" s="134">
        <f>Systematic[[#This Row],[SampleVariableLabel]]+100*Systematic[[#This Row],[State]]</f>
        <v>22020304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22</v>
      </c>
      <c r="B8357" s="1">
        <f t="shared" si="391"/>
        <v>2</v>
      </c>
      <c r="C8357" s="1">
        <f>IF(Systematic[[#This Row],[VariableIndex]]&gt;1,C8356,IF(C8356+1=StepsPerSubsample,0,C8356+1))</f>
        <v>3</v>
      </c>
      <c r="D8357" s="1">
        <f t="shared" si="392"/>
        <v>5</v>
      </c>
      <c r="E8357" s="1" t="str">
        <f>INDEX(Protocol[Mark],MATCH(C8357,Protocol[Step],0))</f>
        <v>4U</v>
      </c>
      <c r="F8357" s="151" t="str">
        <f>INDEX(Variables[Variable],MATCH(Systematic[[#This Row],[VariableIndex]],Variables[Index],0))</f>
        <v>Specific flux (mt)</v>
      </c>
      <c r="G8357" s="134">
        <f>Systematic[[#This Row],[Sample]]*1000000+Systematic[[#This Row],[SubSample]]*10000+Systematic[[#This Row],[VariableIndex]]</f>
        <v>22020005</v>
      </c>
      <c r="H8357" s="134">
        <f>Systematic[[#This Row],[SampleVariableLabel]]+100*Systematic[[#This Row],[State]]</f>
        <v>22020305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22</v>
      </c>
      <c r="B8358" s="1">
        <f t="shared" si="391"/>
        <v>2</v>
      </c>
      <c r="C8358" s="1">
        <f>IF(Systematic[[#This Row],[VariableIndex]]&gt;1,C8357,IF(C8357+1=StepsPerSubsample,0,C8357+1))</f>
        <v>3</v>
      </c>
      <c r="D8358" s="1">
        <f t="shared" si="392"/>
        <v>6</v>
      </c>
      <c r="E8358" s="1" t="str">
        <f>INDEX(Protocol[Mark],MATCH(C8358,Protocol[Step],0))</f>
        <v>4U</v>
      </c>
      <c r="F8358" s="151" t="str">
        <f>INDEX(Variables[Variable],MATCH(Systematic[[#This Row],[VariableIndex]],Variables[Index],0))</f>
        <v>FCR (mt: ROX-corr.)</v>
      </c>
      <c r="G8358" s="134">
        <f>Systematic[[#This Row],[Sample]]*1000000+Systematic[[#This Row],[SubSample]]*10000+Systematic[[#This Row],[VariableIndex]]</f>
        <v>22020006</v>
      </c>
      <c r="H8358" s="134">
        <f>Systematic[[#This Row],[SampleVariableLabel]]+100*Systematic[[#This Row],[State]]</f>
        <v>22020306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22</v>
      </c>
      <c r="B8359" s="1">
        <f t="shared" si="391"/>
        <v>2</v>
      </c>
      <c r="C8359" s="1">
        <f>IF(Systematic[[#This Row],[VariableIndex]]&gt;1,C8358,IF(C8358+1=StepsPerSubsample,0,C8358+1))</f>
        <v>3</v>
      </c>
      <c r="D8359" s="1">
        <f t="shared" si="392"/>
        <v>7</v>
      </c>
      <c r="E8359" s="1" t="str">
        <f>INDEX(Protocol[Mark],MATCH(C8359,Protocol[Step],0))</f>
        <v>4U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22020007</v>
      </c>
      <c r="H8359" s="134">
        <f>Systematic[[#This Row],[SampleVariableLabel]]+100*Systematic[[#This Row],[State]]</f>
        <v>22020307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22</v>
      </c>
      <c r="B8360" s="1">
        <f t="shared" si="391"/>
        <v>2</v>
      </c>
      <c r="C8360" s="1">
        <f>IF(Systematic[[#This Row],[VariableIndex]]&gt;1,C8359,IF(C8359+1=StepsPerSubsample,0,C8359+1))</f>
        <v>4</v>
      </c>
      <c r="D8360" s="1">
        <f t="shared" si="392"/>
        <v>1</v>
      </c>
      <c r="E8360" s="1" t="str">
        <f>INDEX(Protocol[Mark],MATCH(C8360,Protocol[Step],0))</f>
        <v>5Glc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22020001</v>
      </c>
      <c r="H8360" s="134">
        <f>Systematic[[#This Row],[SampleVariableLabel]]+100*Systematic[[#This Row],[State]]</f>
        <v>22020401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22</v>
      </c>
      <c r="B8361" s="1">
        <f t="shared" ref="B8361:B8424" si="394">IF(OR(C8361&gt;0,D8361&gt;1),B8360,IF(B8360=SubsamplesPerSample,1,B8360+1))</f>
        <v>2</v>
      </c>
      <c r="C8361" s="1">
        <f>IF(Systematic[[#This Row],[VariableIndex]]&gt;1,C8360,IF(C8360+1=StepsPerSubsample,0,C8360+1))</f>
        <v>4</v>
      </c>
      <c r="D8361" s="1">
        <f t="shared" si="392"/>
        <v>2</v>
      </c>
      <c r="E8361" s="1" t="str">
        <f>INDEX(Protocol[Mark],MATCH(C8361,Protocol[Step],0))</f>
        <v>5Glc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22020002</v>
      </c>
      <c r="H8361" s="134">
        <f>Systematic[[#This Row],[SampleVariableLabel]]+100*Systematic[[#This Row],[State]]</f>
        <v>22020402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22</v>
      </c>
      <c r="B8362" s="1">
        <f t="shared" si="394"/>
        <v>2</v>
      </c>
      <c r="C8362" s="1">
        <f>IF(Systematic[[#This Row],[VariableIndex]]&gt;1,C8361,IF(C8361+1=StepsPerSubsample,0,C8361+1))</f>
        <v>4</v>
      </c>
      <c r="D8362" s="1">
        <f t="shared" si="392"/>
        <v>3</v>
      </c>
      <c r="E8362" s="1" t="str">
        <f>INDEX(Protocol[Mark],MATCH(C8362,Protocol[Step],0))</f>
        <v>5Glc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22020003</v>
      </c>
      <c r="H8362" s="134">
        <f>Systematic[[#This Row],[SampleVariableLabel]]+100*Systematic[[#This Row],[State]]</f>
        <v>22020403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22</v>
      </c>
      <c r="B8363" s="1">
        <f t="shared" si="394"/>
        <v>2</v>
      </c>
      <c r="C8363" s="1">
        <f>IF(Systematic[[#This Row],[VariableIndex]]&gt;1,C8362,IF(C8362+1=StepsPerSubsample,0,C8362+1))</f>
        <v>4</v>
      </c>
      <c r="D8363" s="1">
        <f t="shared" si="392"/>
        <v>4</v>
      </c>
      <c r="E8363" s="1" t="str">
        <f>INDEX(Protocol[Mark],MATCH(C8363,Protocol[Step],0))</f>
        <v>5Glc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22020004</v>
      </c>
      <c r="H8363" s="134">
        <f>Systematic[[#This Row],[SampleVariableLabel]]+100*Systematic[[#This Row],[State]]</f>
        <v>22020404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22</v>
      </c>
      <c r="B8364" s="1">
        <f t="shared" si="394"/>
        <v>2</v>
      </c>
      <c r="C8364" s="1">
        <f>IF(Systematic[[#This Row],[VariableIndex]]&gt;1,C8363,IF(C8363+1=StepsPerSubsample,0,C8363+1))</f>
        <v>4</v>
      </c>
      <c r="D8364" s="1">
        <f t="shared" si="392"/>
        <v>5</v>
      </c>
      <c r="E8364" s="1" t="str">
        <f>INDEX(Protocol[Mark],MATCH(C8364,Protocol[Step],0))</f>
        <v>5Glc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22020005</v>
      </c>
      <c r="H8364" s="134">
        <f>Systematic[[#This Row],[SampleVariableLabel]]+100*Systematic[[#This Row],[State]]</f>
        <v>22020405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22</v>
      </c>
      <c r="B8365" s="1">
        <f t="shared" si="394"/>
        <v>2</v>
      </c>
      <c r="C8365" s="1">
        <f>IF(Systematic[[#This Row],[VariableIndex]]&gt;1,C8364,IF(C8364+1=StepsPerSubsample,0,C8364+1))</f>
        <v>4</v>
      </c>
      <c r="D8365" s="1">
        <f t="shared" si="392"/>
        <v>6</v>
      </c>
      <c r="E8365" s="1" t="str">
        <f>INDEX(Protocol[Mark],MATCH(C8365,Protocol[Step],0))</f>
        <v>5Glc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22020006</v>
      </c>
      <c r="H8365" s="134">
        <f>Systematic[[#This Row],[SampleVariableLabel]]+100*Systematic[[#This Row],[State]]</f>
        <v>22020406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22</v>
      </c>
      <c r="B8366" s="1">
        <f t="shared" si="394"/>
        <v>2</v>
      </c>
      <c r="C8366" s="1">
        <f>IF(Systematic[[#This Row],[VariableIndex]]&gt;1,C8365,IF(C8365+1=StepsPerSubsample,0,C8365+1))</f>
        <v>4</v>
      </c>
      <c r="D8366" s="1">
        <f t="shared" si="392"/>
        <v>7</v>
      </c>
      <c r="E8366" s="1" t="str">
        <f>INDEX(Protocol[Mark],MATCH(C8366,Protocol[Step],0))</f>
        <v>5Glc</v>
      </c>
      <c r="F8366" s="151" t="str">
        <f>INDEX(Variables[Variable],MATCH(Systematic[[#This Row],[VariableIndex]],Variables[Index],0))</f>
        <v>FCR (mt: ROX-corr.)</v>
      </c>
      <c r="G8366" s="134">
        <f>Systematic[[#This Row],[Sample]]*1000000+Systematic[[#This Row],[SubSample]]*10000+Systematic[[#This Row],[VariableIndex]]</f>
        <v>22020007</v>
      </c>
      <c r="H8366" s="134">
        <f>Systematic[[#This Row],[SampleVariableLabel]]+100*Systematic[[#This Row],[State]]</f>
        <v>22020407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22</v>
      </c>
      <c r="B8367" s="1">
        <f t="shared" si="394"/>
        <v>2</v>
      </c>
      <c r="C8367" s="1">
        <f>IF(Systematic[[#This Row],[VariableIndex]]&gt;1,C8366,IF(C8366+1=StepsPerSubsample,0,C8366+1))</f>
        <v>5</v>
      </c>
      <c r="D8367" s="1">
        <f t="shared" si="392"/>
        <v>1</v>
      </c>
      <c r="E8367" s="1" t="str">
        <f>INDEX(Protocol[Mark],MATCH(C8367,Protocol[Step],0))</f>
        <v>6M2</v>
      </c>
      <c r="F8367" s="151" t="str">
        <f>INDEX(Variables[Variable],MATCH(Systematic[[#This Row],[VariableIndex]],Variables[Index],0))</f>
        <v>O2 concentration</v>
      </c>
      <c r="G8367" s="134">
        <f>Systematic[[#This Row],[Sample]]*1000000+Systematic[[#This Row],[SubSample]]*10000+Systematic[[#This Row],[VariableIndex]]</f>
        <v>22020001</v>
      </c>
      <c r="H8367" s="134">
        <f>Systematic[[#This Row],[SampleVariableLabel]]+100*Systematic[[#This Row],[State]]</f>
        <v>22020501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22</v>
      </c>
      <c r="B8368" s="1">
        <f t="shared" si="394"/>
        <v>2</v>
      </c>
      <c r="C8368" s="1">
        <f>IF(Systematic[[#This Row],[VariableIndex]]&gt;1,C8367,IF(C8367+1=StepsPerSubsample,0,C8367+1))</f>
        <v>5</v>
      </c>
      <c r="D8368" s="1">
        <f t="shared" si="392"/>
        <v>2</v>
      </c>
      <c r="E8368" s="1" t="str">
        <f>INDEX(Protocol[Mark],MATCH(C8368,Protocol[Step],0))</f>
        <v>6M2</v>
      </c>
      <c r="F8368" s="151" t="str">
        <f>INDEX(Variables[Variable],MATCH(Systematic[[#This Row],[VariableIndex]],Variables[Index],0))</f>
        <v>O2 flux per volume</v>
      </c>
      <c r="G8368" s="134">
        <f>Systematic[[#This Row],[Sample]]*1000000+Systematic[[#This Row],[SubSample]]*10000+Systematic[[#This Row],[VariableIndex]]</f>
        <v>22020002</v>
      </c>
      <c r="H8368" s="134">
        <f>Systematic[[#This Row],[SampleVariableLabel]]+100*Systematic[[#This Row],[State]]</f>
        <v>22020502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22</v>
      </c>
      <c r="B8369" s="1">
        <f t="shared" si="394"/>
        <v>2</v>
      </c>
      <c r="C8369" s="1">
        <f>IF(Systematic[[#This Row],[VariableIndex]]&gt;1,C8368,IF(C8368+1=StepsPerSubsample,0,C8368+1))</f>
        <v>5</v>
      </c>
      <c r="D8369" s="1">
        <f t="shared" si="392"/>
        <v>3</v>
      </c>
      <c r="E8369" s="1" t="str">
        <f>INDEX(Protocol[Mark],MATCH(C8369,Protocol[Step],0))</f>
        <v>6M2</v>
      </c>
      <c r="F8369" s="151" t="str">
        <f>INDEX(Variables[Variable],MATCH(Systematic[[#This Row],[VariableIndex]],Variables[Index],0))</f>
        <v>Specific flux</v>
      </c>
      <c r="G8369" s="134">
        <f>Systematic[[#This Row],[Sample]]*1000000+Systematic[[#This Row],[SubSample]]*10000+Systematic[[#This Row],[VariableIndex]]</f>
        <v>22020003</v>
      </c>
      <c r="H8369" s="134">
        <f>Systematic[[#This Row],[SampleVariableLabel]]+100*Systematic[[#This Row],[State]]</f>
        <v>22020503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22</v>
      </c>
      <c r="B8370" s="1">
        <f t="shared" si="394"/>
        <v>2</v>
      </c>
      <c r="C8370" s="1">
        <f>IF(Systematic[[#This Row],[VariableIndex]]&gt;1,C8369,IF(C8369+1=StepsPerSubsample,0,C8369+1))</f>
        <v>5</v>
      </c>
      <c r="D8370" s="1">
        <f t="shared" si="392"/>
        <v>4</v>
      </c>
      <c r="E8370" s="1" t="str">
        <f>INDEX(Protocol[Mark],MATCH(C8370,Protocol[Step],0))</f>
        <v>6M2</v>
      </c>
      <c r="F8370" s="151" t="str">
        <f>INDEX(Variables[Variable],MATCH(Systematic[[#This Row],[VariableIndex]],Variables[Index],0))</f>
        <v>Flux control ratio</v>
      </c>
      <c r="G8370" s="134">
        <f>Systematic[[#This Row],[Sample]]*1000000+Systematic[[#This Row],[SubSample]]*10000+Systematic[[#This Row],[VariableIndex]]</f>
        <v>22020004</v>
      </c>
      <c r="H8370" s="134">
        <f>Systematic[[#This Row],[SampleVariableLabel]]+100*Systematic[[#This Row],[State]]</f>
        <v>22020504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22</v>
      </c>
      <c r="B8371" s="1">
        <f t="shared" si="394"/>
        <v>2</v>
      </c>
      <c r="C8371" s="1">
        <f>IF(Systematic[[#This Row],[VariableIndex]]&gt;1,C8370,IF(C8370+1=StepsPerSubsample,0,C8370+1))</f>
        <v>5</v>
      </c>
      <c r="D8371" s="1">
        <f t="shared" si="392"/>
        <v>5</v>
      </c>
      <c r="E8371" s="1" t="str">
        <f>INDEX(Protocol[Mark],MATCH(C8371,Protocol[Step],0))</f>
        <v>6M2</v>
      </c>
      <c r="F8371" s="151" t="str">
        <f>INDEX(Variables[Variable],MATCH(Systematic[[#This Row],[VariableIndex]],Variables[Index],0))</f>
        <v>Specific flux (mt)</v>
      </c>
      <c r="G8371" s="134">
        <f>Systematic[[#This Row],[Sample]]*1000000+Systematic[[#This Row],[SubSample]]*10000+Systematic[[#This Row],[VariableIndex]]</f>
        <v>22020005</v>
      </c>
      <c r="H8371" s="134">
        <f>Systematic[[#This Row],[SampleVariableLabel]]+100*Systematic[[#This Row],[State]]</f>
        <v>22020505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22</v>
      </c>
      <c r="B8372" s="1">
        <f t="shared" si="394"/>
        <v>2</v>
      </c>
      <c r="C8372" s="1">
        <f>IF(Systematic[[#This Row],[VariableIndex]]&gt;1,C8371,IF(C8371+1=StepsPerSubsample,0,C8371+1))</f>
        <v>5</v>
      </c>
      <c r="D8372" s="1">
        <f t="shared" si="392"/>
        <v>6</v>
      </c>
      <c r="E8372" s="1" t="str">
        <f>INDEX(Protocol[Mark],MATCH(C8372,Protocol[Step],0))</f>
        <v>6M2</v>
      </c>
      <c r="F8372" s="151" t="str">
        <f>INDEX(Variables[Variable],MATCH(Systematic[[#This Row],[VariableIndex]],Variables[Index],0))</f>
        <v>FCR (mt: ROX-corr.)</v>
      </c>
      <c r="G8372" s="134">
        <f>Systematic[[#This Row],[Sample]]*1000000+Systematic[[#This Row],[SubSample]]*10000+Systematic[[#This Row],[VariableIndex]]</f>
        <v>22020006</v>
      </c>
      <c r="H8372" s="134">
        <f>Systematic[[#This Row],[SampleVariableLabel]]+100*Systematic[[#This Row],[State]]</f>
        <v>22020506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22</v>
      </c>
      <c r="B8373" s="1">
        <f t="shared" si="394"/>
        <v>2</v>
      </c>
      <c r="C8373" s="1">
        <f>IF(Systematic[[#This Row],[VariableIndex]]&gt;1,C8372,IF(C8372+1=StepsPerSubsample,0,C8372+1))</f>
        <v>5</v>
      </c>
      <c r="D8373" s="1">
        <f t="shared" si="392"/>
        <v>7</v>
      </c>
      <c r="E8373" s="1" t="str">
        <f>INDEX(Protocol[Mark],MATCH(C8373,Protocol[Step],0))</f>
        <v>6M2</v>
      </c>
      <c r="F8373" s="151" t="str">
        <f>INDEX(Variables[Variable],MATCH(Systematic[[#This Row],[VariableIndex]],Variables[Index],0))</f>
        <v>FCR (mt: ROX-corr.)</v>
      </c>
      <c r="G8373" s="134">
        <f>Systematic[[#This Row],[Sample]]*1000000+Systematic[[#This Row],[SubSample]]*10000+Systematic[[#This Row],[VariableIndex]]</f>
        <v>22020007</v>
      </c>
      <c r="H8373" s="134">
        <f>Systematic[[#This Row],[SampleVariableLabel]]+100*Systematic[[#This Row],[State]]</f>
        <v>22020507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22</v>
      </c>
      <c r="B8374" s="1">
        <f t="shared" si="394"/>
        <v>2</v>
      </c>
      <c r="C8374" s="1">
        <f>IF(Systematic[[#This Row],[VariableIndex]]&gt;1,C8373,IF(C8373+1=StepsPerSubsample,0,C8373+1))</f>
        <v>6</v>
      </c>
      <c r="D8374" s="1">
        <f t="shared" si="392"/>
        <v>1</v>
      </c>
      <c r="E8374" s="1" t="str">
        <f>INDEX(Protocol[Mark],MATCH(C8374,Protocol[Step],0))</f>
        <v>7Rot</v>
      </c>
      <c r="F8374" s="151" t="str">
        <f>INDEX(Variables[Variable],MATCH(Systematic[[#This Row],[VariableIndex]],Variables[Index],0))</f>
        <v>O2 concentration</v>
      </c>
      <c r="G8374" s="134">
        <f>Systematic[[#This Row],[Sample]]*1000000+Systematic[[#This Row],[SubSample]]*10000+Systematic[[#This Row],[VariableIndex]]</f>
        <v>22020001</v>
      </c>
      <c r="H8374" s="134">
        <f>Systematic[[#This Row],[SampleVariableLabel]]+100*Systematic[[#This Row],[State]]</f>
        <v>22020601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22</v>
      </c>
      <c r="B8375" s="1">
        <f t="shared" si="394"/>
        <v>2</v>
      </c>
      <c r="C8375" s="1">
        <f>IF(Systematic[[#This Row],[VariableIndex]]&gt;1,C8374,IF(C8374+1=StepsPerSubsample,0,C8374+1))</f>
        <v>6</v>
      </c>
      <c r="D8375" s="1">
        <f t="shared" si="392"/>
        <v>2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O2 flux per volume</v>
      </c>
      <c r="G8375" s="134">
        <f>Systematic[[#This Row],[Sample]]*1000000+Systematic[[#This Row],[SubSample]]*10000+Systematic[[#This Row],[VariableIndex]]</f>
        <v>22020002</v>
      </c>
      <c r="H8375" s="134">
        <f>Systematic[[#This Row],[SampleVariableLabel]]+100*Systematic[[#This Row],[State]]</f>
        <v>22020602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22</v>
      </c>
      <c r="B8376" s="1">
        <f t="shared" si="394"/>
        <v>2</v>
      </c>
      <c r="C8376" s="1">
        <f>IF(Systematic[[#This Row],[VariableIndex]]&gt;1,C8375,IF(C8375+1=StepsPerSubsample,0,C8375+1))</f>
        <v>6</v>
      </c>
      <c r="D8376" s="1">
        <f t="shared" si="392"/>
        <v>3</v>
      </c>
      <c r="E8376" s="1" t="str">
        <f>INDEX(Protocol[Mark],MATCH(C8376,Protocol[Step],0))</f>
        <v>7Rot</v>
      </c>
      <c r="F8376" s="151" t="str">
        <f>INDEX(Variables[Variable],MATCH(Systematic[[#This Row],[VariableIndex]],Variables[Index],0))</f>
        <v>Specific flux</v>
      </c>
      <c r="G8376" s="134">
        <f>Systematic[[#This Row],[Sample]]*1000000+Systematic[[#This Row],[SubSample]]*10000+Systematic[[#This Row],[VariableIndex]]</f>
        <v>22020003</v>
      </c>
      <c r="H8376" s="134">
        <f>Systematic[[#This Row],[SampleVariableLabel]]+100*Systematic[[#This Row],[State]]</f>
        <v>22020603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22</v>
      </c>
      <c r="B8377" s="1">
        <f t="shared" si="394"/>
        <v>2</v>
      </c>
      <c r="C8377" s="1">
        <f>IF(Systematic[[#This Row],[VariableIndex]]&gt;1,C8376,IF(C8376+1=StepsPerSubsample,0,C8376+1))</f>
        <v>6</v>
      </c>
      <c r="D8377" s="1">
        <f t="shared" si="392"/>
        <v>4</v>
      </c>
      <c r="E8377" s="1" t="str">
        <f>INDEX(Protocol[Mark],MATCH(C8377,Protocol[Step],0))</f>
        <v>7Rot</v>
      </c>
      <c r="F8377" s="151" t="str">
        <f>INDEX(Variables[Variable],MATCH(Systematic[[#This Row],[VariableIndex]],Variables[Index],0))</f>
        <v>Flux control ratio</v>
      </c>
      <c r="G8377" s="134">
        <f>Systematic[[#This Row],[Sample]]*1000000+Systematic[[#This Row],[SubSample]]*10000+Systematic[[#This Row],[VariableIndex]]</f>
        <v>22020004</v>
      </c>
      <c r="H8377" s="134">
        <f>Systematic[[#This Row],[SampleVariableLabel]]+100*Systematic[[#This Row],[State]]</f>
        <v>22020604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22</v>
      </c>
      <c r="B8378" s="1">
        <f t="shared" si="394"/>
        <v>2</v>
      </c>
      <c r="C8378" s="1">
        <f>IF(Systematic[[#This Row],[VariableIndex]]&gt;1,C8377,IF(C8377+1=StepsPerSubsample,0,C8377+1))</f>
        <v>6</v>
      </c>
      <c r="D8378" s="1">
        <f t="shared" si="392"/>
        <v>5</v>
      </c>
      <c r="E8378" s="1" t="str">
        <f>INDEX(Protocol[Mark],MATCH(C8378,Protocol[Step],0))</f>
        <v>7Rot</v>
      </c>
      <c r="F8378" s="151" t="str">
        <f>INDEX(Variables[Variable],MATCH(Systematic[[#This Row],[VariableIndex]],Variables[Index],0))</f>
        <v>Specific flux (mt)</v>
      </c>
      <c r="G8378" s="134">
        <f>Systematic[[#This Row],[Sample]]*1000000+Systematic[[#This Row],[SubSample]]*10000+Systematic[[#This Row],[VariableIndex]]</f>
        <v>22020005</v>
      </c>
      <c r="H8378" s="134">
        <f>Systematic[[#This Row],[SampleVariableLabel]]+100*Systematic[[#This Row],[State]]</f>
        <v>22020605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22</v>
      </c>
      <c r="B8379" s="1">
        <f t="shared" si="394"/>
        <v>2</v>
      </c>
      <c r="C8379" s="1">
        <f>IF(Systematic[[#This Row],[VariableIndex]]&gt;1,C8378,IF(C8378+1=StepsPerSubsample,0,C8378+1))</f>
        <v>6</v>
      </c>
      <c r="D8379" s="1">
        <f t="shared" si="392"/>
        <v>6</v>
      </c>
      <c r="E8379" s="1" t="str">
        <f>INDEX(Protocol[Mark],MATCH(C8379,Protocol[Step],0))</f>
        <v>7Rot</v>
      </c>
      <c r="F8379" s="151" t="str">
        <f>INDEX(Variables[Variable],MATCH(Systematic[[#This Row],[VariableIndex]],Variables[Index],0))</f>
        <v>FCR (mt: ROX-corr.)</v>
      </c>
      <c r="G8379" s="134">
        <f>Systematic[[#This Row],[Sample]]*1000000+Systematic[[#This Row],[SubSample]]*10000+Systematic[[#This Row],[VariableIndex]]</f>
        <v>22020006</v>
      </c>
      <c r="H8379" s="134">
        <f>Systematic[[#This Row],[SampleVariableLabel]]+100*Systematic[[#This Row],[State]]</f>
        <v>22020606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22</v>
      </c>
      <c r="B8380" s="1">
        <f t="shared" si="394"/>
        <v>2</v>
      </c>
      <c r="C8380" s="1">
        <f>IF(Systematic[[#This Row],[VariableIndex]]&gt;1,C8379,IF(C8379+1=StepsPerSubsample,0,C8379+1))</f>
        <v>6</v>
      </c>
      <c r="D8380" s="1">
        <f t="shared" si="392"/>
        <v>7</v>
      </c>
      <c r="E8380" s="1" t="str">
        <f>INDEX(Protocol[Mark],MATCH(C8380,Protocol[Step],0))</f>
        <v>7Rot</v>
      </c>
      <c r="F8380" s="151" t="str">
        <f>INDEX(Variables[Variable],MATCH(Systematic[[#This Row],[VariableIndex]],Variables[Index],0))</f>
        <v>FCR (mt: ROX-corr.)</v>
      </c>
      <c r="G8380" s="134">
        <f>Systematic[[#This Row],[Sample]]*1000000+Systematic[[#This Row],[SubSample]]*10000+Systematic[[#This Row],[VariableIndex]]</f>
        <v>22020007</v>
      </c>
      <c r="H8380" s="134">
        <f>Systematic[[#This Row],[SampleVariableLabel]]+100*Systematic[[#This Row],[State]]</f>
        <v>22020607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22</v>
      </c>
      <c r="B8381" s="1">
        <f t="shared" si="394"/>
        <v>2</v>
      </c>
      <c r="C8381" s="1">
        <f>IF(Systematic[[#This Row],[VariableIndex]]&gt;1,C8380,IF(C8380+1=StepsPerSubsample,0,C8380+1))</f>
        <v>7</v>
      </c>
      <c r="D8381" s="1">
        <f t="shared" si="392"/>
        <v>1</v>
      </c>
      <c r="E8381" s="1" t="str">
        <f>INDEX(Protocol[Mark],MATCH(C8381,Protocol[Step],0))</f>
        <v>8S</v>
      </c>
      <c r="F8381" s="151" t="str">
        <f>INDEX(Variables[Variable],MATCH(Systematic[[#This Row],[VariableIndex]],Variables[Index],0))</f>
        <v>O2 concentration</v>
      </c>
      <c r="G8381" s="134">
        <f>Systematic[[#This Row],[Sample]]*1000000+Systematic[[#This Row],[SubSample]]*10000+Systematic[[#This Row],[VariableIndex]]</f>
        <v>22020001</v>
      </c>
      <c r="H8381" s="134">
        <f>Systematic[[#This Row],[SampleVariableLabel]]+100*Systematic[[#This Row],[State]]</f>
        <v>22020701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22</v>
      </c>
      <c r="B8382" s="1">
        <f t="shared" si="394"/>
        <v>2</v>
      </c>
      <c r="C8382" s="1">
        <f>IF(Systematic[[#This Row],[VariableIndex]]&gt;1,C8381,IF(C8381+1=StepsPerSubsample,0,C8381+1))</f>
        <v>7</v>
      </c>
      <c r="D8382" s="1">
        <f t="shared" si="392"/>
        <v>2</v>
      </c>
      <c r="E8382" s="1" t="str">
        <f>INDEX(Protocol[Mark],MATCH(C8382,Protocol[Step],0))</f>
        <v>8S</v>
      </c>
      <c r="F8382" s="151" t="str">
        <f>INDEX(Variables[Variable],MATCH(Systematic[[#This Row],[VariableIndex]],Variables[Index],0))</f>
        <v>O2 flux per volume</v>
      </c>
      <c r="G8382" s="134">
        <f>Systematic[[#This Row],[Sample]]*1000000+Systematic[[#This Row],[SubSample]]*10000+Systematic[[#This Row],[VariableIndex]]</f>
        <v>22020002</v>
      </c>
      <c r="H8382" s="134">
        <f>Systematic[[#This Row],[SampleVariableLabel]]+100*Systematic[[#This Row],[State]]</f>
        <v>22020702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22</v>
      </c>
      <c r="B8383" s="1">
        <f t="shared" si="394"/>
        <v>2</v>
      </c>
      <c r="C8383" s="1">
        <f>IF(Systematic[[#This Row],[VariableIndex]]&gt;1,C8382,IF(C8382+1=StepsPerSubsample,0,C8382+1))</f>
        <v>7</v>
      </c>
      <c r="D8383" s="1">
        <f t="shared" si="392"/>
        <v>3</v>
      </c>
      <c r="E8383" s="1" t="str">
        <f>INDEX(Protocol[Mark],MATCH(C8383,Protocol[Step],0))</f>
        <v>8S</v>
      </c>
      <c r="F8383" s="151" t="str">
        <f>INDEX(Variables[Variable],MATCH(Systematic[[#This Row],[VariableIndex]],Variables[Index],0))</f>
        <v>Specific flux</v>
      </c>
      <c r="G8383" s="134">
        <f>Systematic[[#This Row],[Sample]]*1000000+Systematic[[#This Row],[SubSample]]*10000+Systematic[[#This Row],[VariableIndex]]</f>
        <v>22020003</v>
      </c>
      <c r="H8383" s="134">
        <f>Systematic[[#This Row],[SampleVariableLabel]]+100*Systematic[[#This Row],[State]]</f>
        <v>22020703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22</v>
      </c>
      <c r="B8384" s="1">
        <f t="shared" si="394"/>
        <v>2</v>
      </c>
      <c r="C8384" s="1">
        <f>IF(Systematic[[#This Row],[VariableIndex]]&gt;1,C8383,IF(C8383+1=StepsPerSubsample,0,C8383+1))</f>
        <v>7</v>
      </c>
      <c r="D8384" s="1">
        <f t="shared" si="392"/>
        <v>4</v>
      </c>
      <c r="E8384" s="1" t="str">
        <f>INDEX(Protocol[Mark],MATCH(C8384,Protocol[Step],0))</f>
        <v>8S</v>
      </c>
      <c r="F8384" s="151" t="str">
        <f>INDEX(Variables[Variable],MATCH(Systematic[[#This Row],[VariableIndex]],Variables[Index],0))</f>
        <v>Flux control ratio</v>
      </c>
      <c r="G8384" s="134">
        <f>Systematic[[#This Row],[Sample]]*1000000+Systematic[[#This Row],[SubSample]]*10000+Systematic[[#This Row],[VariableIndex]]</f>
        <v>22020004</v>
      </c>
      <c r="H8384" s="134">
        <f>Systematic[[#This Row],[SampleVariableLabel]]+100*Systematic[[#This Row],[State]]</f>
        <v>22020704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22</v>
      </c>
      <c r="B8385" s="1">
        <f t="shared" si="394"/>
        <v>2</v>
      </c>
      <c r="C8385" s="1">
        <f>IF(Systematic[[#This Row],[VariableIndex]]&gt;1,C8384,IF(C8384+1=StepsPerSubsample,0,C8384+1))</f>
        <v>7</v>
      </c>
      <c r="D8385" s="1">
        <f t="shared" si="392"/>
        <v>5</v>
      </c>
      <c r="E8385" s="1" t="str">
        <f>INDEX(Protocol[Mark],MATCH(C8385,Protocol[Step],0))</f>
        <v>8S</v>
      </c>
      <c r="F8385" s="151" t="str">
        <f>INDEX(Variables[Variable],MATCH(Systematic[[#This Row],[VariableIndex]],Variables[Index],0))</f>
        <v>Specific flux (mt)</v>
      </c>
      <c r="G8385" s="134">
        <f>Systematic[[#This Row],[Sample]]*1000000+Systematic[[#This Row],[SubSample]]*10000+Systematic[[#This Row],[VariableIndex]]</f>
        <v>22020005</v>
      </c>
      <c r="H8385" s="134">
        <f>Systematic[[#This Row],[SampleVariableLabel]]+100*Systematic[[#This Row],[State]]</f>
        <v>22020705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22</v>
      </c>
      <c r="B8386" s="1">
        <f t="shared" si="394"/>
        <v>2</v>
      </c>
      <c r="C8386" s="1">
        <f>IF(Systematic[[#This Row],[VariableIndex]]&gt;1,C8385,IF(C8385+1=StepsPerSubsample,0,C8385+1))</f>
        <v>7</v>
      </c>
      <c r="D8386" s="1">
        <f t="shared" si="392"/>
        <v>6</v>
      </c>
      <c r="E8386" s="1" t="str">
        <f>INDEX(Protocol[Mark],MATCH(C8386,Protocol[Step],0))</f>
        <v>8S</v>
      </c>
      <c r="F8386" s="151" t="str">
        <f>INDEX(Variables[Variable],MATCH(Systematic[[#This Row],[VariableIndex]],Variables[Index],0))</f>
        <v>FCR (mt: ROX-corr.)</v>
      </c>
      <c r="G8386" s="134">
        <f>Systematic[[#This Row],[Sample]]*1000000+Systematic[[#This Row],[SubSample]]*10000+Systematic[[#This Row],[VariableIndex]]</f>
        <v>22020006</v>
      </c>
      <c r="H8386" s="134">
        <f>Systematic[[#This Row],[SampleVariableLabel]]+100*Systematic[[#This Row],[State]]</f>
        <v>22020706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22</v>
      </c>
      <c r="B8387" s="1">
        <f t="shared" si="394"/>
        <v>2</v>
      </c>
      <c r="C8387" s="1">
        <f>IF(Systematic[[#This Row],[VariableIndex]]&gt;1,C8386,IF(C8386+1=StepsPerSubsample,0,C8386+1))</f>
        <v>7</v>
      </c>
      <c r="D8387" s="1">
        <f t="shared" ref="D8387:D8450" si="395">IF(D8386=nVariables,1,D8386+1)</f>
        <v>7</v>
      </c>
      <c r="E8387" s="1" t="str">
        <f>INDEX(Protocol[Mark],MATCH(C8387,Protocol[Step],0))</f>
        <v>8S</v>
      </c>
      <c r="F8387" s="151" t="str">
        <f>INDEX(Variables[Variable],MATCH(Systematic[[#This Row],[VariableIndex]],Variables[Index],0))</f>
        <v>FCR (mt: ROX-corr.)</v>
      </c>
      <c r="G8387" s="134">
        <f>Systematic[[#This Row],[Sample]]*1000000+Systematic[[#This Row],[SubSample]]*10000+Systematic[[#This Row],[VariableIndex]]</f>
        <v>22020007</v>
      </c>
      <c r="H8387" s="134">
        <f>Systematic[[#This Row],[SampleVariableLabel]]+100*Systematic[[#This Row],[State]]</f>
        <v>22020707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22</v>
      </c>
      <c r="B8388" s="1">
        <f t="shared" si="394"/>
        <v>2</v>
      </c>
      <c r="C8388" s="1">
        <f>IF(Systematic[[#This Row],[VariableIndex]]&gt;1,C8387,IF(C8387+1=StepsPerSubsample,0,C8387+1))</f>
        <v>8</v>
      </c>
      <c r="D8388" s="1">
        <f t="shared" si="395"/>
        <v>1</v>
      </c>
      <c r="E8388" s="1" t="str">
        <f>INDEX(Protocol[Mark],MATCH(C8388,Protocol[Step],0))</f>
        <v>9Dig</v>
      </c>
      <c r="F8388" s="151" t="str">
        <f>INDEX(Variables[Variable],MATCH(Systematic[[#This Row],[VariableIndex]],Variables[Index],0))</f>
        <v>O2 concentration</v>
      </c>
      <c r="G8388" s="134">
        <f>Systematic[[#This Row],[Sample]]*1000000+Systematic[[#This Row],[SubSample]]*10000+Systematic[[#This Row],[VariableIndex]]</f>
        <v>22020001</v>
      </c>
      <c r="H8388" s="134">
        <f>Systematic[[#This Row],[SampleVariableLabel]]+100*Systematic[[#This Row],[State]]</f>
        <v>22020801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22</v>
      </c>
      <c r="B8389" s="1">
        <f t="shared" si="394"/>
        <v>2</v>
      </c>
      <c r="C8389" s="1">
        <f>IF(Systematic[[#This Row],[VariableIndex]]&gt;1,C8388,IF(C8388+1=StepsPerSubsample,0,C8388+1))</f>
        <v>8</v>
      </c>
      <c r="D8389" s="1">
        <f t="shared" si="395"/>
        <v>2</v>
      </c>
      <c r="E8389" s="1" t="str">
        <f>INDEX(Protocol[Mark],MATCH(C8389,Protocol[Step],0))</f>
        <v>9Dig</v>
      </c>
      <c r="F8389" s="151" t="str">
        <f>INDEX(Variables[Variable],MATCH(Systematic[[#This Row],[VariableIndex]],Variables[Index],0))</f>
        <v>O2 flux per volume</v>
      </c>
      <c r="G8389" s="134">
        <f>Systematic[[#This Row],[Sample]]*1000000+Systematic[[#This Row],[SubSample]]*10000+Systematic[[#This Row],[VariableIndex]]</f>
        <v>22020002</v>
      </c>
      <c r="H8389" s="134">
        <f>Systematic[[#This Row],[SampleVariableLabel]]+100*Systematic[[#This Row],[State]]</f>
        <v>22020802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22</v>
      </c>
      <c r="B8390" s="1">
        <f t="shared" si="394"/>
        <v>2</v>
      </c>
      <c r="C8390" s="1">
        <f>IF(Systematic[[#This Row],[VariableIndex]]&gt;1,C8389,IF(C8389+1=StepsPerSubsample,0,C8389+1))</f>
        <v>8</v>
      </c>
      <c r="D8390" s="1">
        <f t="shared" si="395"/>
        <v>3</v>
      </c>
      <c r="E8390" s="1" t="str">
        <f>INDEX(Protocol[Mark],MATCH(C8390,Protocol[Step],0))</f>
        <v>9Dig</v>
      </c>
      <c r="F8390" s="151" t="str">
        <f>INDEX(Variables[Variable],MATCH(Systematic[[#This Row],[VariableIndex]],Variables[Index],0))</f>
        <v>Specific flux</v>
      </c>
      <c r="G8390" s="134">
        <f>Systematic[[#This Row],[Sample]]*1000000+Systematic[[#This Row],[SubSample]]*10000+Systematic[[#This Row],[VariableIndex]]</f>
        <v>22020003</v>
      </c>
      <c r="H8390" s="134">
        <f>Systematic[[#This Row],[SampleVariableLabel]]+100*Systematic[[#This Row],[State]]</f>
        <v>22020803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22</v>
      </c>
      <c r="B8391" s="1">
        <f t="shared" si="394"/>
        <v>2</v>
      </c>
      <c r="C8391" s="1">
        <f>IF(Systematic[[#This Row],[VariableIndex]]&gt;1,C8390,IF(C8390+1=StepsPerSubsample,0,C8390+1))</f>
        <v>8</v>
      </c>
      <c r="D8391" s="1">
        <f t="shared" si="395"/>
        <v>4</v>
      </c>
      <c r="E8391" s="1" t="str">
        <f>INDEX(Protocol[Mark],MATCH(C8391,Protocol[Step],0))</f>
        <v>9Dig</v>
      </c>
      <c r="F8391" s="151" t="str">
        <f>INDEX(Variables[Variable],MATCH(Systematic[[#This Row],[VariableIndex]],Variables[Index],0))</f>
        <v>Flux control ratio</v>
      </c>
      <c r="G8391" s="134">
        <f>Systematic[[#This Row],[Sample]]*1000000+Systematic[[#This Row],[SubSample]]*10000+Systematic[[#This Row],[VariableIndex]]</f>
        <v>22020004</v>
      </c>
      <c r="H8391" s="134">
        <f>Systematic[[#This Row],[SampleVariableLabel]]+100*Systematic[[#This Row],[State]]</f>
        <v>22020804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22</v>
      </c>
      <c r="B8392" s="1">
        <f t="shared" si="394"/>
        <v>2</v>
      </c>
      <c r="C8392" s="1">
        <f>IF(Systematic[[#This Row],[VariableIndex]]&gt;1,C8391,IF(C8391+1=StepsPerSubsample,0,C8391+1))</f>
        <v>8</v>
      </c>
      <c r="D8392" s="1">
        <f t="shared" si="395"/>
        <v>5</v>
      </c>
      <c r="E8392" s="1" t="str">
        <f>INDEX(Protocol[Mark],MATCH(C8392,Protocol[Step],0))</f>
        <v>9Dig</v>
      </c>
      <c r="F8392" s="151" t="str">
        <f>INDEX(Variables[Variable],MATCH(Systematic[[#This Row],[VariableIndex]],Variables[Index],0))</f>
        <v>Specific flux (mt)</v>
      </c>
      <c r="G8392" s="134">
        <f>Systematic[[#This Row],[Sample]]*1000000+Systematic[[#This Row],[SubSample]]*10000+Systematic[[#This Row],[VariableIndex]]</f>
        <v>22020005</v>
      </c>
      <c r="H8392" s="134">
        <f>Systematic[[#This Row],[SampleVariableLabel]]+100*Systematic[[#This Row],[State]]</f>
        <v>22020805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22</v>
      </c>
      <c r="B8393" s="1">
        <f t="shared" si="394"/>
        <v>2</v>
      </c>
      <c r="C8393" s="1">
        <f>IF(Systematic[[#This Row],[VariableIndex]]&gt;1,C8392,IF(C8392+1=StepsPerSubsample,0,C8392+1))</f>
        <v>8</v>
      </c>
      <c r="D8393" s="1">
        <f t="shared" si="395"/>
        <v>6</v>
      </c>
      <c r="E8393" s="1" t="str">
        <f>INDEX(Protocol[Mark],MATCH(C8393,Protocol[Step],0))</f>
        <v>9Dig</v>
      </c>
      <c r="F8393" s="151" t="str">
        <f>INDEX(Variables[Variable],MATCH(Systematic[[#This Row],[VariableIndex]],Variables[Index],0))</f>
        <v>FCR (mt: ROX-corr.)</v>
      </c>
      <c r="G8393" s="134">
        <f>Systematic[[#This Row],[Sample]]*1000000+Systematic[[#This Row],[SubSample]]*10000+Systematic[[#This Row],[VariableIndex]]</f>
        <v>22020006</v>
      </c>
      <c r="H8393" s="134">
        <f>Systematic[[#This Row],[SampleVariableLabel]]+100*Systematic[[#This Row],[State]]</f>
        <v>22020806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22</v>
      </c>
      <c r="B8394" s="1">
        <f t="shared" si="394"/>
        <v>2</v>
      </c>
      <c r="C8394" s="1">
        <f>IF(Systematic[[#This Row],[VariableIndex]]&gt;1,C8393,IF(C8393+1=StepsPerSubsample,0,C8393+1))</f>
        <v>8</v>
      </c>
      <c r="D8394" s="1">
        <f t="shared" si="395"/>
        <v>7</v>
      </c>
      <c r="E8394" s="1" t="str">
        <f>INDEX(Protocol[Mark],MATCH(C8394,Protocol[Step],0))</f>
        <v>9Dig</v>
      </c>
      <c r="F8394" s="151" t="str">
        <f>INDEX(Variables[Variable],MATCH(Systematic[[#This Row],[VariableIndex]],Variables[Index],0))</f>
        <v>FCR (mt: ROX-corr.)</v>
      </c>
      <c r="G8394" s="134">
        <f>Systematic[[#This Row],[Sample]]*1000000+Systematic[[#This Row],[SubSample]]*10000+Systematic[[#This Row],[VariableIndex]]</f>
        <v>22020007</v>
      </c>
      <c r="H8394" s="134">
        <f>Systematic[[#This Row],[SampleVariableLabel]]+100*Systematic[[#This Row],[State]]</f>
        <v>22020807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22</v>
      </c>
      <c r="B8395" s="1">
        <f t="shared" si="394"/>
        <v>2</v>
      </c>
      <c r="C8395" s="1">
        <f>IF(Systematic[[#This Row],[VariableIndex]]&gt;1,C8394,IF(C8394+1=StepsPerSubsample,0,C8394+1))</f>
        <v>9</v>
      </c>
      <c r="D8395" s="1">
        <f t="shared" si="395"/>
        <v>1</v>
      </c>
      <c r="E8395" s="1" t="str">
        <f>INDEX(Protocol[Mark],MATCH(C8395,Protocol[Step],0))</f>
        <v>9U</v>
      </c>
      <c r="F8395" s="151" t="str">
        <f>INDEX(Variables[Variable],MATCH(Systematic[[#This Row],[VariableIndex]],Variables[Index],0))</f>
        <v>O2 concentration</v>
      </c>
      <c r="G8395" s="134">
        <f>Systematic[[#This Row],[Sample]]*1000000+Systematic[[#This Row],[SubSample]]*10000+Systematic[[#This Row],[VariableIndex]]</f>
        <v>22020001</v>
      </c>
      <c r="H8395" s="134">
        <f>Systematic[[#This Row],[SampleVariableLabel]]+100*Systematic[[#This Row],[State]]</f>
        <v>22020901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22</v>
      </c>
      <c r="B8396" s="1">
        <f t="shared" si="394"/>
        <v>2</v>
      </c>
      <c r="C8396" s="1">
        <f>IF(Systematic[[#This Row],[VariableIndex]]&gt;1,C8395,IF(C8395+1=StepsPerSubsample,0,C8395+1))</f>
        <v>9</v>
      </c>
      <c r="D8396" s="1">
        <f t="shared" si="395"/>
        <v>2</v>
      </c>
      <c r="E8396" s="1" t="str">
        <f>INDEX(Protocol[Mark],MATCH(C8396,Protocol[Step],0))</f>
        <v>9U</v>
      </c>
      <c r="F8396" s="151" t="str">
        <f>INDEX(Variables[Variable],MATCH(Systematic[[#This Row],[VariableIndex]],Variables[Index],0))</f>
        <v>O2 flux per volume</v>
      </c>
      <c r="G8396" s="134">
        <f>Systematic[[#This Row],[Sample]]*1000000+Systematic[[#This Row],[SubSample]]*10000+Systematic[[#This Row],[VariableIndex]]</f>
        <v>22020002</v>
      </c>
      <c r="H8396" s="134">
        <f>Systematic[[#This Row],[SampleVariableLabel]]+100*Systematic[[#This Row],[State]]</f>
        <v>22020902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22</v>
      </c>
      <c r="B8397" s="1">
        <f t="shared" si="394"/>
        <v>2</v>
      </c>
      <c r="C8397" s="1">
        <f>IF(Systematic[[#This Row],[VariableIndex]]&gt;1,C8396,IF(C8396+1=StepsPerSubsample,0,C8396+1))</f>
        <v>9</v>
      </c>
      <c r="D8397" s="1">
        <f t="shared" si="395"/>
        <v>3</v>
      </c>
      <c r="E8397" s="1" t="str">
        <f>INDEX(Protocol[Mark],MATCH(C8397,Protocol[Step],0))</f>
        <v>9U</v>
      </c>
      <c r="F8397" s="151" t="str">
        <f>INDEX(Variables[Variable],MATCH(Systematic[[#This Row],[VariableIndex]],Variables[Index],0))</f>
        <v>Specific flux</v>
      </c>
      <c r="G8397" s="134">
        <f>Systematic[[#This Row],[Sample]]*1000000+Systematic[[#This Row],[SubSample]]*10000+Systematic[[#This Row],[VariableIndex]]</f>
        <v>22020003</v>
      </c>
      <c r="H8397" s="134">
        <f>Systematic[[#This Row],[SampleVariableLabel]]+100*Systematic[[#This Row],[State]]</f>
        <v>22020903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22</v>
      </c>
      <c r="B8398" s="1">
        <f t="shared" si="394"/>
        <v>2</v>
      </c>
      <c r="C8398" s="1">
        <f>IF(Systematic[[#This Row],[VariableIndex]]&gt;1,C8397,IF(C8397+1=StepsPerSubsample,0,C8397+1))</f>
        <v>9</v>
      </c>
      <c r="D8398" s="1">
        <f t="shared" si="395"/>
        <v>4</v>
      </c>
      <c r="E8398" s="1" t="str">
        <f>INDEX(Protocol[Mark],MATCH(C8398,Protocol[Step],0))</f>
        <v>9U</v>
      </c>
      <c r="F8398" s="151" t="str">
        <f>INDEX(Variables[Variable],MATCH(Systematic[[#This Row],[VariableIndex]],Variables[Index],0))</f>
        <v>Flux control ratio</v>
      </c>
      <c r="G8398" s="134">
        <f>Systematic[[#This Row],[Sample]]*1000000+Systematic[[#This Row],[SubSample]]*10000+Systematic[[#This Row],[VariableIndex]]</f>
        <v>22020004</v>
      </c>
      <c r="H8398" s="134">
        <f>Systematic[[#This Row],[SampleVariableLabel]]+100*Systematic[[#This Row],[State]]</f>
        <v>22020904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22</v>
      </c>
      <c r="B8399" s="1">
        <f t="shared" si="394"/>
        <v>2</v>
      </c>
      <c r="C8399" s="1">
        <f>IF(Systematic[[#This Row],[VariableIndex]]&gt;1,C8398,IF(C8398+1=StepsPerSubsample,0,C8398+1))</f>
        <v>9</v>
      </c>
      <c r="D8399" s="1">
        <f t="shared" si="395"/>
        <v>5</v>
      </c>
      <c r="E8399" s="1" t="str">
        <f>INDEX(Protocol[Mark],MATCH(C8399,Protocol[Step],0))</f>
        <v>9U</v>
      </c>
      <c r="F8399" s="151" t="str">
        <f>INDEX(Variables[Variable],MATCH(Systematic[[#This Row],[VariableIndex]],Variables[Index],0))</f>
        <v>Specific flux (mt)</v>
      </c>
      <c r="G8399" s="134">
        <f>Systematic[[#This Row],[Sample]]*1000000+Systematic[[#This Row],[SubSample]]*10000+Systematic[[#This Row],[VariableIndex]]</f>
        <v>22020005</v>
      </c>
      <c r="H8399" s="134">
        <f>Systematic[[#This Row],[SampleVariableLabel]]+100*Systematic[[#This Row],[State]]</f>
        <v>22020905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22</v>
      </c>
      <c r="B8400" s="1">
        <f t="shared" si="394"/>
        <v>2</v>
      </c>
      <c r="C8400" s="1">
        <f>IF(Systematic[[#This Row],[VariableIndex]]&gt;1,C8399,IF(C8399+1=StepsPerSubsample,0,C8399+1))</f>
        <v>9</v>
      </c>
      <c r="D8400" s="1">
        <f t="shared" si="395"/>
        <v>6</v>
      </c>
      <c r="E8400" s="1" t="str">
        <f>INDEX(Protocol[Mark],MATCH(C8400,Protocol[Step],0))</f>
        <v>9U</v>
      </c>
      <c r="F8400" s="151" t="str">
        <f>INDEX(Variables[Variable],MATCH(Systematic[[#This Row],[VariableIndex]],Variables[Index],0))</f>
        <v>FCR (mt: ROX-corr.)</v>
      </c>
      <c r="G8400" s="134">
        <f>Systematic[[#This Row],[Sample]]*1000000+Systematic[[#This Row],[SubSample]]*10000+Systematic[[#This Row],[VariableIndex]]</f>
        <v>22020006</v>
      </c>
      <c r="H8400" s="134">
        <f>Systematic[[#This Row],[SampleVariableLabel]]+100*Systematic[[#This Row],[State]]</f>
        <v>22020906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22</v>
      </c>
      <c r="B8401" s="1">
        <f t="shared" si="394"/>
        <v>2</v>
      </c>
      <c r="C8401" s="1">
        <f>IF(Systematic[[#This Row],[VariableIndex]]&gt;1,C8400,IF(C8400+1=StepsPerSubsample,0,C8400+1))</f>
        <v>9</v>
      </c>
      <c r="D8401" s="1">
        <f t="shared" si="395"/>
        <v>7</v>
      </c>
      <c r="E8401" s="1" t="str">
        <f>INDEX(Protocol[Mark],MATCH(C8401,Protocol[Step],0))</f>
        <v>9U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22020007</v>
      </c>
      <c r="H8401" s="134">
        <f>Systematic[[#This Row],[SampleVariableLabel]]+100*Systematic[[#This Row],[State]]</f>
        <v>22020907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22</v>
      </c>
      <c r="B8402" s="1">
        <f t="shared" si="394"/>
        <v>2</v>
      </c>
      <c r="C8402" s="1">
        <f>IF(Systematic[[#This Row],[VariableIndex]]&gt;1,C8401,IF(C8401+1=StepsPerSubsample,0,C8401+1))</f>
        <v>10</v>
      </c>
      <c r="D8402" s="1">
        <f t="shared" si="395"/>
        <v>1</v>
      </c>
      <c r="E8402" s="1" t="str">
        <f>INDEX(Protocol[Mark],MATCH(C8402,Protocol[Step],0))</f>
        <v>9c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22020001</v>
      </c>
      <c r="H8402" s="134">
        <f>Systematic[[#This Row],[SampleVariableLabel]]+100*Systematic[[#This Row],[State]]</f>
        <v>22021001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22</v>
      </c>
      <c r="B8403" s="1">
        <f t="shared" si="394"/>
        <v>2</v>
      </c>
      <c r="C8403" s="1">
        <f>IF(Systematic[[#This Row],[VariableIndex]]&gt;1,C8402,IF(C8402+1=StepsPerSubsample,0,C8402+1))</f>
        <v>10</v>
      </c>
      <c r="D8403" s="1">
        <f t="shared" si="395"/>
        <v>2</v>
      </c>
      <c r="E8403" s="1" t="str">
        <f>INDEX(Protocol[Mark],MATCH(C8403,Protocol[Step],0))</f>
        <v>9c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22020002</v>
      </c>
      <c r="H8403" s="134">
        <f>Systematic[[#This Row],[SampleVariableLabel]]+100*Systematic[[#This Row],[State]]</f>
        <v>22021002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22</v>
      </c>
      <c r="B8404" s="1">
        <f t="shared" si="394"/>
        <v>2</v>
      </c>
      <c r="C8404" s="1">
        <f>IF(Systematic[[#This Row],[VariableIndex]]&gt;1,C8403,IF(C8403+1=StepsPerSubsample,0,C8403+1))</f>
        <v>10</v>
      </c>
      <c r="D8404" s="1">
        <f t="shared" si="395"/>
        <v>3</v>
      </c>
      <c r="E8404" s="1" t="str">
        <f>INDEX(Protocol[Mark],MATCH(C8404,Protocol[Step],0))</f>
        <v>9c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22020003</v>
      </c>
      <c r="H8404" s="134">
        <f>Systematic[[#This Row],[SampleVariableLabel]]+100*Systematic[[#This Row],[State]]</f>
        <v>22021003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22</v>
      </c>
      <c r="B8405" s="1">
        <f t="shared" si="394"/>
        <v>2</v>
      </c>
      <c r="C8405" s="1">
        <f>IF(Systematic[[#This Row],[VariableIndex]]&gt;1,C8404,IF(C8404+1=StepsPerSubsample,0,C8404+1))</f>
        <v>10</v>
      </c>
      <c r="D8405" s="1">
        <f t="shared" si="395"/>
        <v>4</v>
      </c>
      <c r="E8405" s="1" t="str">
        <f>INDEX(Protocol[Mark],MATCH(C8405,Protocol[Step],0))</f>
        <v>9c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22020004</v>
      </c>
      <c r="H8405" s="134">
        <f>Systematic[[#This Row],[SampleVariableLabel]]+100*Systematic[[#This Row],[State]]</f>
        <v>22021004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22</v>
      </c>
      <c r="B8406" s="1">
        <f t="shared" si="394"/>
        <v>2</v>
      </c>
      <c r="C8406" s="1">
        <f>IF(Systematic[[#This Row],[VariableIndex]]&gt;1,C8405,IF(C8405+1=StepsPerSubsample,0,C8405+1))</f>
        <v>10</v>
      </c>
      <c r="D8406" s="1">
        <f t="shared" si="395"/>
        <v>5</v>
      </c>
      <c r="E8406" s="1" t="str">
        <f>INDEX(Protocol[Mark],MATCH(C8406,Protocol[Step],0))</f>
        <v>9c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22020005</v>
      </c>
      <c r="H8406" s="134">
        <f>Systematic[[#This Row],[SampleVariableLabel]]+100*Systematic[[#This Row],[State]]</f>
        <v>22021005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22</v>
      </c>
      <c r="B8407" s="1">
        <f t="shared" si="394"/>
        <v>2</v>
      </c>
      <c r="C8407" s="1">
        <f>IF(Systematic[[#This Row],[VariableIndex]]&gt;1,C8406,IF(C8406+1=StepsPerSubsample,0,C8406+1))</f>
        <v>10</v>
      </c>
      <c r="D8407" s="1">
        <f t="shared" si="395"/>
        <v>6</v>
      </c>
      <c r="E8407" s="1" t="str">
        <f>INDEX(Protocol[Mark],MATCH(C8407,Protocol[Step],0))</f>
        <v>9c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22020006</v>
      </c>
      <c r="H8407" s="134">
        <f>Systematic[[#This Row],[SampleVariableLabel]]+100*Systematic[[#This Row],[State]]</f>
        <v>22021006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22</v>
      </c>
      <c r="B8408" s="1">
        <f t="shared" si="394"/>
        <v>2</v>
      </c>
      <c r="C8408" s="1">
        <f>IF(Systematic[[#This Row],[VariableIndex]]&gt;1,C8407,IF(C8407+1=StepsPerSubsample,0,C8407+1))</f>
        <v>10</v>
      </c>
      <c r="D8408" s="1">
        <f t="shared" si="395"/>
        <v>7</v>
      </c>
      <c r="E8408" s="1" t="str">
        <f>INDEX(Protocol[Mark],MATCH(C8408,Protocol[Step],0))</f>
        <v>9c</v>
      </c>
      <c r="F8408" s="151" t="str">
        <f>INDEX(Variables[Variable],MATCH(Systematic[[#This Row],[VariableIndex]],Variables[Index],0))</f>
        <v>FCR (mt: ROX-corr.)</v>
      </c>
      <c r="G8408" s="134">
        <f>Systematic[[#This Row],[Sample]]*1000000+Systematic[[#This Row],[SubSample]]*10000+Systematic[[#This Row],[VariableIndex]]</f>
        <v>22020007</v>
      </c>
      <c r="H8408" s="134">
        <f>Systematic[[#This Row],[SampleVariableLabel]]+100*Systematic[[#This Row],[State]]</f>
        <v>22021007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22</v>
      </c>
      <c r="B8409" s="1">
        <f t="shared" si="394"/>
        <v>2</v>
      </c>
      <c r="C8409" s="1">
        <f>IF(Systematic[[#This Row],[VariableIndex]]&gt;1,C8408,IF(C8408+1=StepsPerSubsample,0,C8408+1))</f>
        <v>11</v>
      </c>
      <c r="D8409" s="1">
        <f t="shared" si="395"/>
        <v>1</v>
      </c>
      <c r="E8409" s="1" t="str">
        <f>INDEX(Protocol[Mark],MATCH(C8409,Protocol[Step],0))</f>
        <v>10Ama</v>
      </c>
      <c r="F8409" s="151" t="str">
        <f>INDEX(Variables[Variable],MATCH(Systematic[[#This Row],[VariableIndex]],Variables[Index],0))</f>
        <v>O2 concentration</v>
      </c>
      <c r="G8409" s="134">
        <f>Systematic[[#This Row],[Sample]]*1000000+Systematic[[#This Row],[SubSample]]*10000+Systematic[[#This Row],[VariableIndex]]</f>
        <v>22020001</v>
      </c>
      <c r="H8409" s="134">
        <f>Systematic[[#This Row],[SampleVariableLabel]]+100*Systematic[[#This Row],[State]]</f>
        <v>22021101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22</v>
      </c>
      <c r="B8410" s="1">
        <f t="shared" si="394"/>
        <v>2</v>
      </c>
      <c r="C8410" s="1">
        <f>IF(Systematic[[#This Row],[VariableIndex]]&gt;1,C8409,IF(C8409+1=StepsPerSubsample,0,C8409+1))</f>
        <v>11</v>
      </c>
      <c r="D8410" s="1">
        <f t="shared" si="395"/>
        <v>2</v>
      </c>
      <c r="E8410" s="1" t="str">
        <f>INDEX(Protocol[Mark],MATCH(C8410,Protocol[Step],0))</f>
        <v>10Ama</v>
      </c>
      <c r="F8410" s="151" t="str">
        <f>INDEX(Variables[Variable],MATCH(Systematic[[#This Row],[VariableIndex]],Variables[Index],0))</f>
        <v>O2 flux per volume</v>
      </c>
      <c r="G8410" s="134">
        <f>Systematic[[#This Row],[Sample]]*1000000+Systematic[[#This Row],[SubSample]]*10000+Systematic[[#This Row],[VariableIndex]]</f>
        <v>22020002</v>
      </c>
      <c r="H8410" s="134">
        <f>Systematic[[#This Row],[SampleVariableLabel]]+100*Systematic[[#This Row],[State]]</f>
        <v>22021102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22</v>
      </c>
      <c r="B8411" s="1">
        <f t="shared" si="394"/>
        <v>2</v>
      </c>
      <c r="C8411" s="1">
        <f>IF(Systematic[[#This Row],[VariableIndex]]&gt;1,C8410,IF(C8410+1=StepsPerSubsample,0,C8410+1))</f>
        <v>11</v>
      </c>
      <c r="D8411" s="1">
        <f t="shared" si="395"/>
        <v>3</v>
      </c>
      <c r="E8411" s="1" t="str">
        <f>INDEX(Protocol[Mark],MATCH(C8411,Protocol[Step],0))</f>
        <v>10Ama</v>
      </c>
      <c r="F8411" s="151" t="str">
        <f>INDEX(Variables[Variable],MATCH(Systematic[[#This Row],[VariableIndex]],Variables[Index],0))</f>
        <v>Specific flux</v>
      </c>
      <c r="G8411" s="134">
        <f>Systematic[[#This Row],[Sample]]*1000000+Systematic[[#This Row],[SubSample]]*10000+Systematic[[#This Row],[VariableIndex]]</f>
        <v>22020003</v>
      </c>
      <c r="H8411" s="134">
        <f>Systematic[[#This Row],[SampleVariableLabel]]+100*Systematic[[#This Row],[State]]</f>
        <v>22021103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22</v>
      </c>
      <c r="B8412" s="1">
        <f t="shared" si="394"/>
        <v>2</v>
      </c>
      <c r="C8412" s="1">
        <f>IF(Systematic[[#This Row],[VariableIndex]]&gt;1,C8411,IF(C8411+1=StepsPerSubsample,0,C8411+1))</f>
        <v>11</v>
      </c>
      <c r="D8412" s="1">
        <f t="shared" si="395"/>
        <v>4</v>
      </c>
      <c r="E8412" s="1" t="str">
        <f>INDEX(Protocol[Mark],MATCH(C8412,Protocol[Step],0))</f>
        <v>10Ama</v>
      </c>
      <c r="F8412" s="151" t="str">
        <f>INDEX(Variables[Variable],MATCH(Systematic[[#This Row],[VariableIndex]],Variables[Index],0))</f>
        <v>Flux control ratio</v>
      </c>
      <c r="G8412" s="134">
        <f>Systematic[[#This Row],[Sample]]*1000000+Systematic[[#This Row],[SubSample]]*10000+Systematic[[#This Row],[VariableIndex]]</f>
        <v>22020004</v>
      </c>
      <c r="H8412" s="134">
        <f>Systematic[[#This Row],[SampleVariableLabel]]+100*Systematic[[#This Row],[State]]</f>
        <v>22021104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22</v>
      </c>
      <c r="B8413" s="1">
        <f t="shared" si="394"/>
        <v>2</v>
      </c>
      <c r="C8413" s="1">
        <f>IF(Systematic[[#This Row],[VariableIndex]]&gt;1,C8412,IF(C8412+1=StepsPerSubsample,0,C8412+1))</f>
        <v>11</v>
      </c>
      <c r="D8413" s="1">
        <f t="shared" si="395"/>
        <v>5</v>
      </c>
      <c r="E8413" s="1" t="str">
        <f>INDEX(Protocol[Mark],MATCH(C8413,Protocol[Step],0))</f>
        <v>10Ama</v>
      </c>
      <c r="F8413" s="151" t="str">
        <f>INDEX(Variables[Variable],MATCH(Systematic[[#This Row],[VariableIndex]],Variables[Index],0))</f>
        <v>Specific flux (mt)</v>
      </c>
      <c r="G8413" s="134">
        <f>Systematic[[#This Row],[Sample]]*1000000+Systematic[[#This Row],[SubSample]]*10000+Systematic[[#This Row],[VariableIndex]]</f>
        <v>22020005</v>
      </c>
      <c r="H8413" s="134">
        <f>Systematic[[#This Row],[SampleVariableLabel]]+100*Systematic[[#This Row],[State]]</f>
        <v>22021105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22</v>
      </c>
      <c r="B8414" s="1">
        <f t="shared" si="394"/>
        <v>2</v>
      </c>
      <c r="C8414" s="1">
        <f>IF(Systematic[[#This Row],[VariableIndex]]&gt;1,C8413,IF(C8413+1=StepsPerSubsample,0,C8413+1))</f>
        <v>11</v>
      </c>
      <c r="D8414" s="1">
        <f t="shared" si="395"/>
        <v>6</v>
      </c>
      <c r="E8414" s="1" t="str">
        <f>INDEX(Protocol[Mark],MATCH(C8414,Protocol[Step],0))</f>
        <v>10Ama</v>
      </c>
      <c r="F8414" s="151" t="str">
        <f>INDEX(Variables[Variable],MATCH(Systematic[[#This Row],[VariableIndex]],Variables[Index],0))</f>
        <v>FCR (mt: ROX-corr.)</v>
      </c>
      <c r="G8414" s="134">
        <f>Systematic[[#This Row],[Sample]]*1000000+Systematic[[#This Row],[SubSample]]*10000+Systematic[[#This Row],[VariableIndex]]</f>
        <v>22020006</v>
      </c>
      <c r="H8414" s="134">
        <f>Systematic[[#This Row],[SampleVariableLabel]]+100*Systematic[[#This Row],[State]]</f>
        <v>22021106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22</v>
      </c>
      <c r="B8415" s="1">
        <f t="shared" si="394"/>
        <v>2</v>
      </c>
      <c r="C8415" s="1">
        <f>IF(Systematic[[#This Row],[VariableIndex]]&gt;1,C8414,IF(C8414+1=StepsPerSubsample,0,C8414+1))</f>
        <v>11</v>
      </c>
      <c r="D8415" s="1">
        <f t="shared" si="395"/>
        <v>7</v>
      </c>
      <c r="E8415" s="1" t="str">
        <f>INDEX(Protocol[Mark],MATCH(C8415,Protocol[Step],0))</f>
        <v>10Ama</v>
      </c>
      <c r="F8415" s="151" t="str">
        <f>INDEX(Variables[Variable],MATCH(Systematic[[#This Row],[VariableIndex]],Variables[Index],0))</f>
        <v>FCR (mt: ROX-corr.)</v>
      </c>
      <c r="G8415" s="134">
        <f>Systematic[[#This Row],[Sample]]*1000000+Systematic[[#This Row],[SubSample]]*10000+Systematic[[#This Row],[VariableIndex]]</f>
        <v>22020007</v>
      </c>
      <c r="H8415" s="134">
        <f>Systematic[[#This Row],[SampleVariableLabel]]+100*Systematic[[#This Row],[State]]</f>
        <v>22021107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22</v>
      </c>
      <c r="B8416" s="1">
        <f t="shared" si="394"/>
        <v>2</v>
      </c>
      <c r="C8416" s="1">
        <f>IF(Systematic[[#This Row],[VariableIndex]]&gt;1,C8415,IF(C8415+1=StepsPerSubsample,0,C8415+1))</f>
        <v>12</v>
      </c>
      <c r="D8416" s="1">
        <f t="shared" si="395"/>
        <v>1</v>
      </c>
      <c r="E8416" s="1" t="str">
        <f>INDEX(Protocol[Mark],MATCH(C8416,Protocol[Step],0))</f>
        <v>11AsTm</v>
      </c>
      <c r="F8416" s="151" t="str">
        <f>INDEX(Variables[Variable],MATCH(Systematic[[#This Row],[VariableIndex]],Variables[Index],0))</f>
        <v>O2 concentration</v>
      </c>
      <c r="G8416" s="134">
        <f>Systematic[[#This Row],[Sample]]*1000000+Systematic[[#This Row],[SubSample]]*10000+Systematic[[#This Row],[VariableIndex]]</f>
        <v>22020001</v>
      </c>
      <c r="H8416" s="134">
        <f>Systematic[[#This Row],[SampleVariableLabel]]+100*Systematic[[#This Row],[State]]</f>
        <v>22021201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22</v>
      </c>
      <c r="B8417" s="1">
        <f t="shared" si="394"/>
        <v>2</v>
      </c>
      <c r="C8417" s="1">
        <f>IF(Systematic[[#This Row],[VariableIndex]]&gt;1,C8416,IF(C8416+1=StepsPerSubsample,0,C8416+1))</f>
        <v>12</v>
      </c>
      <c r="D8417" s="1">
        <f t="shared" si="395"/>
        <v>2</v>
      </c>
      <c r="E8417" s="1" t="str">
        <f>INDEX(Protocol[Mark],MATCH(C8417,Protocol[Step],0))</f>
        <v>11AsTm</v>
      </c>
      <c r="F8417" s="151" t="str">
        <f>INDEX(Variables[Variable],MATCH(Systematic[[#This Row],[VariableIndex]],Variables[Index],0))</f>
        <v>O2 flux per volume</v>
      </c>
      <c r="G8417" s="134">
        <f>Systematic[[#This Row],[Sample]]*1000000+Systematic[[#This Row],[SubSample]]*10000+Systematic[[#This Row],[VariableIndex]]</f>
        <v>22020002</v>
      </c>
      <c r="H8417" s="134">
        <f>Systematic[[#This Row],[SampleVariableLabel]]+100*Systematic[[#This Row],[State]]</f>
        <v>22021202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22</v>
      </c>
      <c r="B8418" s="1">
        <f t="shared" si="394"/>
        <v>2</v>
      </c>
      <c r="C8418" s="1">
        <f>IF(Systematic[[#This Row],[VariableIndex]]&gt;1,C8417,IF(C8417+1=StepsPerSubsample,0,C8417+1))</f>
        <v>12</v>
      </c>
      <c r="D8418" s="1">
        <f t="shared" si="395"/>
        <v>3</v>
      </c>
      <c r="E8418" s="1" t="str">
        <f>INDEX(Protocol[Mark],MATCH(C8418,Protocol[Step],0))</f>
        <v>11AsTm</v>
      </c>
      <c r="F8418" s="151" t="str">
        <f>INDEX(Variables[Variable],MATCH(Systematic[[#This Row],[VariableIndex]],Variables[Index],0))</f>
        <v>Specific flux</v>
      </c>
      <c r="G8418" s="134">
        <f>Systematic[[#This Row],[Sample]]*1000000+Systematic[[#This Row],[SubSample]]*10000+Systematic[[#This Row],[VariableIndex]]</f>
        <v>22020003</v>
      </c>
      <c r="H8418" s="134">
        <f>Systematic[[#This Row],[SampleVariableLabel]]+100*Systematic[[#This Row],[State]]</f>
        <v>22021203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22</v>
      </c>
      <c r="B8419" s="1">
        <f t="shared" si="394"/>
        <v>2</v>
      </c>
      <c r="C8419" s="1">
        <f>IF(Systematic[[#This Row],[VariableIndex]]&gt;1,C8418,IF(C8418+1=StepsPerSubsample,0,C8418+1))</f>
        <v>12</v>
      </c>
      <c r="D8419" s="1">
        <f t="shared" si="395"/>
        <v>4</v>
      </c>
      <c r="E8419" s="1" t="str">
        <f>INDEX(Protocol[Mark],MATCH(C8419,Protocol[Step],0))</f>
        <v>11AsTm</v>
      </c>
      <c r="F8419" s="151" t="str">
        <f>INDEX(Variables[Variable],MATCH(Systematic[[#This Row],[VariableIndex]],Variables[Index],0))</f>
        <v>Flux control ratio</v>
      </c>
      <c r="G8419" s="134">
        <f>Systematic[[#This Row],[Sample]]*1000000+Systematic[[#This Row],[SubSample]]*10000+Systematic[[#This Row],[VariableIndex]]</f>
        <v>22020004</v>
      </c>
      <c r="H8419" s="134">
        <f>Systematic[[#This Row],[SampleVariableLabel]]+100*Systematic[[#This Row],[State]]</f>
        <v>22021204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22</v>
      </c>
      <c r="B8420" s="1">
        <f t="shared" si="394"/>
        <v>2</v>
      </c>
      <c r="C8420" s="1">
        <f>IF(Systematic[[#This Row],[VariableIndex]]&gt;1,C8419,IF(C8419+1=StepsPerSubsample,0,C8419+1))</f>
        <v>12</v>
      </c>
      <c r="D8420" s="1">
        <f t="shared" si="395"/>
        <v>5</v>
      </c>
      <c r="E8420" s="1" t="str">
        <f>INDEX(Protocol[Mark],MATCH(C8420,Protocol[Step],0))</f>
        <v>11AsTm</v>
      </c>
      <c r="F8420" s="151" t="str">
        <f>INDEX(Variables[Variable],MATCH(Systematic[[#This Row],[VariableIndex]],Variables[Index],0))</f>
        <v>Specific flux (mt)</v>
      </c>
      <c r="G8420" s="134">
        <f>Systematic[[#This Row],[Sample]]*1000000+Systematic[[#This Row],[SubSample]]*10000+Systematic[[#This Row],[VariableIndex]]</f>
        <v>22020005</v>
      </c>
      <c r="H8420" s="134">
        <f>Systematic[[#This Row],[SampleVariableLabel]]+100*Systematic[[#This Row],[State]]</f>
        <v>22021205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22</v>
      </c>
      <c r="B8421" s="1">
        <f t="shared" si="394"/>
        <v>2</v>
      </c>
      <c r="C8421" s="1">
        <f>IF(Systematic[[#This Row],[VariableIndex]]&gt;1,C8420,IF(C8420+1=StepsPerSubsample,0,C8420+1))</f>
        <v>12</v>
      </c>
      <c r="D8421" s="1">
        <f t="shared" si="395"/>
        <v>6</v>
      </c>
      <c r="E8421" s="1" t="str">
        <f>INDEX(Protocol[Mark],MATCH(C8421,Protocol[Step],0))</f>
        <v>11AsTm</v>
      </c>
      <c r="F8421" s="151" t="str">
        <f>INDEX(Variables[Variable],MATCH(Systematic[[#This Row],[VariableIndex]],Variables[Index],0))</f>
        <v>FCR (mt: ROX-corr.)</v>
      </c>
      <c r="G8421" s="134">
        <f>Systematic[[#This Row],[Sample]]*1000000+Systematic[[#This Row],[SubSample]]*10000+Systematic[[#This Row],[VariableIndex]]</f>
        <v>22020006</v>
      </c>
      <c r="H8421" s="134">
        <f>Systematic[[#This Row],[SampleVariableLabel]]+100*Systematic[[#This Row],[State]]</f>
        <v>22021206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22</v>
      </c>
      <c r="B8422" s="1">
        <f t="shared" si="394"/>
        <v>2</v>
      </c>
      <c r="C8422" s="1">
        <f>IF(Systematic[[#This Row],[VariableIndex]]&gt;1,C8421,IF(C8421+1=StepsPerSubsample,0,C8421+1))</f>
        <v>12</v>
      </c>
      <c r="D8422" s="1">
        <f t="shared" si="395"/>
        <v>7</v>
      </c>
      <c r="E8422" s="1" t="str">
        <f>INDEX(Protocol[Mark],MATCH(C8422,Protocol[Step],0))</f>
        <v>11AsTm</v>
      </c>
      <c r="F8422" s="151" t="str">
        <f>INDEX(Variables[Variable],MATCH(Systematic[[#This Row],[VariableIndex]],Variables[Index],0))</f>
        <v>FCR (mt: ROX-corr.)</v>
      </c>
      <c r="G8422" s="134">
        <f>Systematic[[#This Row],[Sample]]*1000000+Systematic[[#This Row],[SubSample]]*10000+Systematic[[#This Row],[VariableIndex]]</f>
        <v>22020007</v>
      </c>
      <c r="H8422" s="134">
        <f>Systematic[[#This Row],[SampleVariableLabel]]+100*Systematic[[#This Row],[State]]</f>
        <v>22021207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22</v>
      </c>
      <c r="B8423" s="1">
        <f t="shared" si="394"/>
        <v>2</v>
      </c>
      <c r="C8423" s="1">
        <f>IF(Systematic[[#This Row],[VariableIndex]]&gt;1,C8422,IF(C8422+1=StepsPerSubsample,0,C8422+1))</f>
        <v>13</v>
      </c>
      <c r="D8423" s="1">
        <f t="shared" si="395"/>
        <v>1</v>
      </c>
      <c r="E8423" s="1" t="str">
        <f>INDEX(Protocol[Mark],MATCH(C8423,Protocol[Step],0))</f>
        <v>12Azd</v>
      </c>
      <c r="F8423" s="151" t="str">
        <f>INDEX(Variables[Variable],MATCH(Systematic[[#This Row],[VariableIndex]],Variables[Index],0))</f>
        <v>O2 concentration</v>
      </c>
      <c r="G8423" s="134">
        <f>Systematic[[#This Row],[Sample]]*1000000+Systematic[[#This Row],[SubSample]]*10000+Systematic[[#This Row],[VariableIndex]]</f>
        <v>22020001</v>
      </c>
      <c r="H8423" s="134">
        <f>Systematic[[#This Row],[SampleVariableLabel]]+100*Systematic[[#This Row],[State]]</f>
        <v>22021301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22</v>
      </c>
      <c r="B8424" s="1">
        <f t="shared" si="394"/>
        <v>2</v>
      </c>
      <c r="C8424" s="1">
        <f>IF(Systematic[[#This Row],[VariableIndex]]&gt;1,C8423,IF(C8423+1=StepsPerSubsample,0,C8423+1))</f>
        <v>13</v>
      </c>
      <c r="D8424" s="1">
        <f t="shared" si="395"/>
        <v>2</v>
      </c>
      <c r="E8424" s="1" t="str">
        <f>INDEX(Protocol[Mark],MATCH(C8424,Protocol[Step],0))</f>
        <v>12Azd</v>
      </c>
      <c r="F8424" s="151" t="str">
        <f>INDEX(Variables[Variable],MATCH(Systematic[[#This Row],[VariableIndex]],Variables[Index],0))</f>
        <v>O2 flux per volume</v>
      </c>
      <c r="G8424" s="134">
        <f>Systematic[[#This Row],[Sample]]*1000000+Systematic[[#This Row],[SubSample]]*10000+Systematic[[#This Row],[VariableIndex]]</f>
        <v>22020002</v>
      </c>
      <c r="H8424" s="134">
        <f>Systematic[[#This Row],[SampleVariableLabel]]+100*Systematic[[#This Row],[State]]</f>
        <v>22021302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22</v>
      </c>
      <c r="B8425" s="1">
        <f t="shared" ref="B8425:B8488" si="397">IF(OR(C8425&gt;0,D8425&gt;1),B8424,IF(B8424=SubsamplesPerSample,1,B8424+1))</f>
        <v>2</v>
      </c>
      <c r="C8425" s="1">
        <f>IF(Systematic[[#This Row],[VariableIndex]]&gt;1,C8424,IF(C8424+1=StepsPerSubsample,0,C8424+1))</f>
        <v>13</v>
      </c>
      <c r="D8425" s="1">
        <f t="shared" si="395"/>
        <v>3</v>
      </c>
      <c r="E8425" s="1" t="str">
        <f>INDEX(Protocol[Mark],MATCH(C8425,Protocol[Step],0))</f>
        <v>12Azd</v>
      </c>
      <c r="F8425" s="151" t="str">
        <f>INDEX(Variables[Variable],MATCH(Systematic[[#This Row],[VariableIndex]],Variables[Index],0))</f>
        <v>Specific flux</v>
      </c>
      <c r="G8425" s="134">
        <f>Systematic[[#This Row],[Sample]]*1000000+Systematic[[#This Row],[SubSample]]*10000+Systematic[[#This Row],[VariableIndex]]</f>
        <v>22020003</v>
      </c>
      <c r="H8425" s="134">
        <f>Systematic[[#This Row],[SampleVariableLabel]]+100*Systematic[[#This Row],[State]]</f>
        <v>22021303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22</v>
      </c>
      <c r="B8426" s="1">
        <f t="shared" si="397"/>
        <v>2</v>
      </c>
      <c r="C8426" s="1">
        <f>IF(Systematic[[#This Row],[VariableIndex]]&gt;1,C8425,IF(C8425+1=StepsPerSubsample,0,C8425+1))</f>
        <v>13</v>
      </c>
      <c r="D8426" s="1">
        <f t="shared" si="395"/>
        <v>4</v>
      </c>
      <c r="E8426" s="1" t="str">
        <f>INDEX(Protocol[Mark],MATCH(C8426,Protocol[Step],0))</f>
        <v>12Azd</v>
      </c>
      <c r="F8426" s="151" t="str">
        <f>INDEX(Variables[Variable],MATCH(Systematic[[#This Row],[VariableIndex]],Variables[Index],0))</f>
        <v>Flux control ratio</v>
      </c>
      <c r="G8426" s="134">
        <f>Systematic[[#This Row],[Sample]]*1000000+Systematic[[#This Row],[SubSample]]*10000+Systematic[[#This Row],[VariableIndex]]</f>
        <v>22020004</v>
      </c>
      <c r="H8426" s="134">
        <f>Systematic[[#This Row],[SampleVariableLabel]]+100*Systematic[[#This Row],[State]]</f>
        <v>22021304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22</v>
      </c>
      <c r="B8427" s="1">
        <f t="shared" si="397"/>
        <v>2</v>
      </c>
      <c r="C8427" s="1">
        <f>IF(Systematic[[#This Row],[VariableIndex]]&gt;1,C8426,IF(C8426+1=StepsPerSubsample,0,C8426+1))</f>
        <v>13</v>
      </c>
      <c r="D8427" s="1">
        <f t="shared" si="395"/>
        <v>5</v>
      </c>
      <c r="E8427" s="1" t="str">
        <f>INDEX(Protocol[Mark],MATCH(C8427,Protocol[Step],0))</f>
        <v>12Azd</v>
      </c>
      <c r="F8427" s="151" t="str">
        <f>INDEX(Variables[Variable],MATCH(Systematic[[#This Row],[VariableIndex]],Variables[Index],0))</f>
        <v>Specific flux (mt)</v>
      </c>
      <c r="G8427" s="134">
        <f>Systematic[[#This Row],[Sample]]*1000000+Systematic[[#This Row],[SubSample]]*10000+Systematic[[#This Row],[VariableIndex]]</f>
        <v>22020005</v>
      </c>
      <c r="H8427" s="134">
        <f>Systematic[[#This Row],[SampleVariableLabel]]+100*Systematic[[#This Row],[State]]</f>
        <v>22021305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22</v>
      </c>
      <c r="B8428" s="1">
        <f t="shared" si="397"/>
        <v>2</v>
      </c>
      <c r="C8428" s="1">
        <f>IF(Systematic[[#This Row],[VariableIndex]]&gt;1,C8427,IF(C8427+1=StepsPerSubsample,0,C8427+1))</f>
        <v>13</v>
      </c>
      <c r="D8428" s="1">
        <f t="shared" si="395"/>
        <v>6</v>
      </c>
      <c r="E8428" s="1" t="str">
        <f>INDEX(Protocol[Mark],MATCH(C8428,Protocol[Step],0))</f>
        <v>12Azd</v>
      </c>
      <c r="F8428" s="151" t="str">
        <f>INDEX(Variables[Variable],MATCH(Systematic[[#This Row],[VariableIndex]],Variables[Index],0))</f>
        <v>FCR (mt: ROX-corr.)</v>
      </c>
      <c r="G8428" s="134">
        <f>Systematic[[#This Row],[Sample]]*1000000+Systematic[[#This Row],[SubSample]]*10000+Systematic[[#This Row],[VariableIndex]]</f>
        <v>22020006</v>
      </c>
      <c r="H8428" s="134">
        <f>Systematic[[#This Row],[SampleVariableLabel]]+100*Systematic[[#This Row],[State]]</f>
        <v>22021306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22</v>
      </c>
      <c r="B8429" s="1">
        <f t="shared" si="397"/>
        <v>2</v>
      </c>
      <c r="C8429" s="1">
        <f>IF(Systematic[[#This Row],[VariableIndex]]&gt;1,C8428,IF(C8428+1=StepsPerSubsample,0,C8428+1))</f>
        <v>13</v>
      </c>
      <c r="D8429" s="1">
        <f t="shared" si="395"/>
        <v>7</v>
      </c>
      <c r="E8429" s="1" t="str">
        <f>INDEX(Protocol[Mark],MATCH(C8429,Protocol[Step],0))</f>
        <v>12Azd</v>
      </c>
      <c r="F8429" s="151" t="str">
        <f>INDEX(Variables[Variable],MATCH(Systematic[[#This Row],[VariableIndex]],Variables[Index],0))</f>
        <v>FCR (mt: ROX-corr.)</v>
      </c>
      <c r="G8429" s="134">
        <f>Systematic[[#This Row],[Sample]]*1000000+Systematic[[#This Row],[SubSample]]*10000+Systematic[[#This Row],[VariableIndex]]</f>
        <v>22020007</v>
      </c>
      <c r="H8429" s="134">
        <f>Systematic[[#This Row],[SampleVariableLabel]]+100*Systematic[[#This Row],[State]]</f>
        <v>22021307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22</v>
      </c>
      <c r="B8430" s="1">
        <f t="shared" si="397"/>
        <v>3</v>
      </c>
      <c r="C8430" s="1">
        <f>IF(Systematic[[#This Row],[VariableIndex]]&gt;1,C8429,IF(C8429+1=StepsPerSubsample,0,C8429+1))</f>
        <v>0</v>
      </c>
      <c r="D8430" s="1">
        <f t="shared" si="395"/>
        <v>1</v>
      </c>
      <c r="E8430" s="1" t="str">
        <f>INDEX(Protocol[Mark],MATCH(C8430,Protocol[Step],0))</f>
        <v>1ce</v>
      </c>
      <c r="F8430" s="151" t="str">
        <f>INDEX(Variables[Variable],MATCH(Systematic[[#This Row],[VariableIndex]],Variables[Index],0))</f>
        <v>O2 concentration</v>
      </c>
      <c r="G8430" s="134">
        <f>Systematic[[#This Row],[Sample]]*1000000+Systematic[[#This Row],[SubSample]]*10000+Systematic[[#This Row],[VariableIndex]]</f>
        <v>22030001</v>
      </c>
      <c r="H8430" s="134">
        <f>Systematic[[#This Row],[SampleVariableLabel]]+100*Systematic[[#This Row],[State]]</f>
        <v>22030001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22</v>
      </c>
      <c r="B8431" s="1">
        <f t="shared" si="397"/>
        <v>3</v>
      </c>
      <c r="C8431" s="1">
        <f>IF(Systematic[[#This Row],[VariableIndex]]&gt;1,C8430,IF(C8430+1=StepsPerSubsample,0,C8430+1))</f>
        <v>0</v>
      </c>
      <c r="D8431" s="1">
        <f t="shared" si="395"/>
        <v>2</v>
      </c>
      <c r="E8431" s="1" t="str">
        <f>INDEX(Protocol[Mark],MATCH(C8431,Protocol[Step],0))</f>
        <v>1ce</v>
      </c>
      <c r="F8431" s="151" t="str">
        <f>INDEX(Variables[Variable],MATCH(Systematic[[#This Row],[VariableIndex]],Variables[Index],0))</f>
        <v>O2 flux per volume</v>
      </c>
      <c r="G8431" s="134">
        <f>Systematic[[#This Row],[Sample]]*1000000+Systematic[[#This Row],[SubSample]]*10000+Systematic[[#This Row],[VariableIndex]]</f>
        <v>22030002</v>
      </c>
      <c r="H8431" s="134">
        <f>Systematic[[#This Row],[SampleVariableLabel]]+100*Systematic[[#This Row],[State]]</f>
        <v>22030002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22</v>
      </c>
      <c r="B8432" s="1">
        <f t="shared" si="397"/>
        <v>3</v>
      </c>
      <c r="C8432" s="1">
        <f>IF(Systematic[[#This Row],[VariableIndex]]&gt;1,C8431,IF(C8431+1=StepsPerSubsample,0,C8431+1))</f>
        <v>0</v>
      </c>
      <c r="D8432" s="1">
        <f t="shared" si="395"/>
        <v>3</v>
      </c>
      <c r="E8432" s="1" t="str">
        <f>INDEX(Protocol[Mark],MATCH(C8432,Protocol[Step],0))</f>
        <v>1ce</v>
      </c>
      <c r="F8432" s="151" t="str">
        <f>INDEX(Variables[Variable],MATCH(Systematic[[#This Row],[VariableIndex]],Variables[Index],0))</f>
        <v>Specific flux</v>
      </c>
      <c r="G8432" s="134">
        <f>Systematic[[#This Row],[Sample]]*1000000+Systematic[[#This Row],[SubSample]]*10000+Systematic[[#This Row],[VariableIndex]]</f>
        <v>22030003</v>
      </c>
      <c r="H8432" s="134">
        <f>Systematic[[#This Row],[SampleVariableLabel]]+100*Systematic[[#This Row],[State]]</f>
        <v>22030003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22</v>
      </c>
      <c r="B8433" s="1">
        <f t="shared" si="397"/>
        <v>3</v>
      </c>
      <c r="C8433" s="1">
        <f>IF(Systematic[[#This Row],[VariableIndex]]&gt;1,C8432,IF(C8432+1=StepsPerSubsample,0,C8432+1))</f>
        <v>0</v>
      </c>
      <c r="D8433" s="1">
        <f t="shared" si="395"/>
        <v>4</v>
      </c>
      <c r="E8433" s="1" t="str">
        <f>INDEX(Protocol[Mark],MATCH(C8433,Protocol[Step],0))</f>
        <v>1ce</v>
      </c>
      <c r="F8433" s="151" t="str">
        <f>INDEX(Variables[Variable],MATCH(Systematic[[#This Row],[VariableIndex]],Variables[Index],0))</f>
        <v>Flux control ratio</v>
      </c>
      <c r="G8433" s="134">
        <f>Systematic[[#This Row],[Sample]]*1000000+Systematic[[#This Row],[SubSample]]*10000+Systematic[[#This Row],[VariableIndex]]</f>
        <v>22030004</v>
      </c>
      <c r="H8433" s="134">
        <f>Systematic[[#This Row],[SampleVariableLabel]]+100*Systematic[[#This Row],[State]]</f>
        <v>22030004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22</v>
      </c>
      <c r="B8434" s="1">
        <f t="shared" si="397"/>
        <v>3</v>
      </c>
      <c r="C8434" s="1">
        <f>IF(Systematic[[#This Row],[VariableIndex]]&gt;1,C8433,IF(C8433+1=StepsPerSubsample,0,C8433+1))</f>
        <v>0</v>
      </c>
      <c r="D8434" s="1">
        <f t="shared" si="395"/>
        <v>5</v>
      </c>
      <c r="E8434" s="1" t="str">
        <f>INDEX(Protocol[Mark],MATCH(C8434,Protocol[Step],0))</f>
        <v>1ce</v>
      </c>
      <c r="F8434" s="151" t="str">
        <f>INDEX(Variables[Variable],MATCH(Systematic[[#This Row],[VariableIndex]],Variables[Index],0))</f>
        <v>Specific flux (mt)</v>
      </c>
      <c r="G8434" s="134">
        <f>Systematic[[#This Row],[Sample]]*1000000+Systematic[[#This Row],[SubSample]]*10000+Systematic[[#This Row],[VariableIndex]]</f>
        <v>22030005</v>
      </c>
      <c r="H8434" s="134">
        <f>Systematic[[#This Row],[SampleVariableLabel]]+100*Systematic[[#This Row],[State]]</f>
        <v>22030005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22</v>
      </c>
      <c r="B8435" s="1">
        <f t="shared" si="397"/>
        <v>3</v>
      </c>
      <c r="C8435" s="1">
        <f>IF(Systematic[[#This Row],[VariableIndex]]&gt;1,C8434,IF(C8434+1=StepsPerSubsample,0,C8434+1))</f>
        <v>0</v>
      </c>
      <c r="D8435" s="1">
        <f t="shared" si="395"/>
        <v>6</v>
      </c>
      <c r="E8435" s="1" t="str">
        <f>INDEX(Protocol[Mark],MATCH(C8435,Protocol[Step],0))</f>
        <v>1ce</v>
      </c>
      <c r="F8435" s="151" t="str">
        <f>INDEX(Variables[Variable],MATCH(Systematic[[#This Row],[VariableIndex]],Variables[Index],0))</f>
        <v>FCR (mt: ROX-corr.)</v>
      </c>
      <c r="G8435" s="134">
        <f>Systematic[[#This Row],[Sample]]*1000000+Systematic[[#This Row],[SubSample]]*10000+Systematic[[#This Row],[VariableIndex]]</f>
        <v>22030006</v>
      </c>
      <c r="H8435" s="134">
        <f>Systematic[[#This Row],[SampleVariableLabel]]+100*Systematic[[#This Row],[State]]</f>
        <v>22030006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22</v>
      </c>
      <c r="B8436" s="1">
        <f t="shared" si="397"/>
        <v>3</v>
      </c>
      <c r="C8436" s="1">
        <f>IF(Systematic[[#This Row],[VariableIndex]]&gt;1,C8435,IF(C8435+1=StepsPerSubsample,0,C8435+1))</f>
        <v>0</v>
      </c>
      <c r="D8436" s="1">
        <f t="shared" si="395"/>
        <v>7</v>
      </c>
      <c r="E8436" s="1" t="str">
        <f>INDEX(Protocol[Mark],MATCH(C8436,Protocol[Step],0))</f>
        <v>1ce</v>
      </c>
      <c r="F8436" s="151" t="str">
        <f>INDEX(Variables[Variable],MATCH(Systematic[[#This Row],[VariableIndex]],Variables[Index],0))</f>
        <v>FCR (mt: ROX-corr.)</v>
      </c>
      <c r="G8436" s="134">
        <f>Systematic[[#This Row],[Sample]]*1000000+Systematic[[#This Row],[SubSample]]*10000+Systematic[[#This Row],[VariableIndex]]</f>
        <v>22030007</v>
      </c>
      <c r="H8436" s="134">
        <f>Systematic[[#This Row],[SampleVariableLabel]]+100*Systematic[[#This Row],[State]]</f>
        <v>22030007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22</v>
      </c>
      <c r="B8437" s="1">
        <f t="shared" si="397"/>
        <v>3</v>
      </c>
      <c r="C8437" s="1">
        <f>IF(Systematic[[#This Row],[VariableIndex]]&gt;1,C8436,IF(C8436+1=StepsPerSubsample,0,C8436+1))</f>
        <v>1</v>
      </c>
      <c r="D8437" s="1">
        <f t="shared" si="395"/>
        <v>1</v>
      </c>
      <c r="E8437" s="1" t="str">
        <f>INDEX(Protocol[Mark],MATCH(C8437,Protocol[Step],0))</f>
        <v>2P10</v>
      </c>
      <c r="F8437" s="151" t="str">
        <f>INDEX(Variables[Variable],MATCH(Systematic[[#This Row],[VariableIndex]],Variables[Index],0))</f>
        <v>O2 concentration</v>
      </c>
      <c r="G8437" s="134">
        <f>Systematic[[#This Row],[Sample]]*1000000+Systematic[[#This Row],[SubSample]]*10000+Systematic[[#This Row],[VariableIndex]]</f>
        <v>22030001</v>
      </c>
      <c r="H8437" s="134">
        <f>Systematic[[#This Row],[SampleVariableLabel]]+100*Systematic[[#This Row],[State]]</f>
        <v>22030101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22</v>
      </c>
      <c r="B8438" s="1">
        <f t="shared" si="397"/>
        <v>3</v>
      </c>
      <c r="C8438" s="1">
        <f>IF(Systematic[[#This Row],[VariableIndex]]&gt;1,C8437,IF(C8437+1=StepsPerSubsample,0,C8437+1))</f>
        <v>1</v>
      </c>
      <c r="D8438" s="1">
        <f t="shared" si="395"/>
        <v>2</v>
      </c>
      <c r="E8438" s="1" t="str">
        <f>INDEX(Protocol[Mark],MATCH(C8438,Protocol[Step],0))</f>
        <v>2P10</v>
      </c>
      <c r="F8438" s="151" t="str">
        <f>INDEX(Variables[Variable],MATCH(Systematic[[#This Row],[VariableIndex]],Variables[Index],0))</f>
        <v>O2 flux per volume</v>
      </c>
      <c r="G8438" s="134">
        <f>Systematic[[#This Row],[Sample]]*1000000+Systematic[[#This Row],[SubSample]]*10000+Systematic[[#This Row],[VariableIndex]]</f>
        <v>22030002</v>
      </c>
      <c r="H8438" s="134">
        <f>Systematic[[#This Row],[SampleVariableLabel]]+100*Systematic[[#This Row],[State]]</f>
        <v>22030102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22</v>
      </c>
      <c r="B8439" s="1">
        <f t="shared" si="397"/>
        <v>3</v>
      </c>
      <c r="C8439" s="1">
        <f>IF(Systematic[[#This Row],[VariableIndex]]&gt;1,C8438,IF(C8438+1=StepsPerSubsample,0,C8438+1))</f>
        <v>1</v>
      </c>
      <c r="D8439" s="1">
        <f t="shared" si="395"/>
        <v>3</v>
      </c>
      <c r="E8439" s="1" t="str">
        <f>INDEX(Protocol[Mark],MATCH(C8439,Protocol[Step],0))</f>
        <v>2P10</v>
      </c>
      <c r="F8439" s="151" t="str">
        <f>INDEX(Variables[Variable],MATCH(Systematic[[#This Row],[VariableIndex]],Variables[Index],0))</f>
        <v>Specific flux</v>
      </c>
      <c r="G8439" s="134">
        <f>Systematic[[#This Row],[Sample]]*1000000+Systematic[[#This Row],[SubSample]]*10000+Systematic[[#This Row],[VariableIndex]]</f>
        <v>22030003</v>
      </c>
      <c r="H8439" s="134">
        <f>Systematic[[#This Row],[SampleVariableLabel]]+100*Systematic[[#This Row],[State]]</f>
        <v>22030103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22</v>
      </c>
      <c r="B8440" s="1">
        <f t="shared" si="397"/>
        <v>3</v>
      </c>
      <c r="C8440" s="1">
        <f>IF(Systematic[[#This Row],[VariableIndex]]&gt;1,C8439,IF(C8439+1=StepsPerSubsample,0,C8439+1))</f>
        <v>1</v>
      </c>
      <c r="D8440" s="1">
        <f t="shared" si="395"/>
        <v>4</v>
      </c>
      <c r="E8440" s="1" t="str">
        <f>INDEX(Protocol[Mark],MATCH(C8440,Protocol[Step],0))</f>
        <v>2P10</v>
      </c>
      <c r="F8440" s="151" t="str">
        <f>INDEX(Variables[Variable],MATCH(Systematic[[#This Row],[VariableIndex]],Variables[Index],0))</f>
        <v>Flux control ratio</v>
      </c>
      <c r="G8440" s="134">
        <f>Systematic[[#This Row],[Sample]]*1000000+Systematic[[#This Row],[SubSample]]*10000+Systematic[[#This Row],[VariableIndex]]</f>
        <v>22030004</v>
      </c>
      <c r="H8440" s="134">
        <f>Systematic[[#This Row],[SampleVariableLabel]]+100*Systematic[[#This Row],[State]]</f>
        <v>22030104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22</v>
      </c>
      <c r="B8441" s="1">
        <f t="shared" si="397"/>
        <v>3</v>
      </c>
      <c r="C8441" s="1">
        <f>IF(Systematic[[#This Row],[VariableIndex]]&gt;1,C8440,IF(C8440+1=StepsPerSubsample,0,C8440+1))</f>
        <v>1</v>
      </c>
      <c r="D8441" s="1">
        <f t="shared" si="395"/>
        <v>5</v>
      </c>
      <c r="E8441" s="1" t="str">
        <f>INDEX(Protocol[Mark],MATCH(C8441,Protocol[Step],0))</f>
        <v>2P10</v>
      </c>
      <c r="F8441" s="151" t="str">
        <f>INDEX(Variables[Variable],MATCH(Systematic[[#This Row],[VariableIndex]],Variables[Index],0))</f>
        <v>Specific flux (mt)</v>
      </c>
      <c r="G8441" s="134">
        <f>Systematic[[#This Row],[Sample]]*1000000+Systematic[[#This Row],[SubSample]]*10000+Systematic[[#This Row],[VariableIndex]]</f>
        <v>22030005</v>
      </c>
      <c r="H8441" s="134">
        <f>Systematic[[#This Row],[SampleVariableLabel]]+100*Systematic[[#This Row],[State]]</f>
        <v>22030105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22</v>
      </c>
      <c r="B8442" s="1">
        <f t="shared" si="397"/>
        <v>3</v>
      </c>
      <c r="C8442" s="1">
        <f>IF(Systematic[[#This Row],[VariableIndex]]&gt;1,C8441,IF(C8441+1=StepsPerSubsample,0,C8441+1))</f>
        <v>1</v>
      </c>
      <c r="D8442" s="1">
        <f t="shared" si="395"/>
        <v>6</v>
      </c>
      <c r="E8442" s="1" t="str">
        <f>INDEX(Protocol[Mark],MATCH(C8442,Protocol[Step],0))</f>
        <v>2P10</v>
      </c>
      <c r="F8442" s="151" t="str">
        <f>INDEX(Variables[Variable],MATCH(Systematic[[#This Row],[VariableIndex]],Variables[Index],0))</f>
        <v>FCR (mt: ROX-corr.)</v>
      </c>
      <c r="G8442" s="134">
        <f>Systematic[[#This Row],[Sample]]*1000000+Systematic[[#This Row],[SubSample]]*10000+Systematic[[#This Row],[VariableIndex]]</f>
        <v>22030006</v>
      </c>
      <c r="H8442" s="134">
        <f>Systematic[[#This Row],[SampleVariableLabel]]+100*Systematic[[#This Row],[State]]</f>
        <v>22030106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22</v>
      </c>
      <c r="B8443" s="1">
        <f t="shared" si="397"/>
        <v>3</v>
      </c>
      <c r="C8443" s="1">
        <f>IF(Systematic[[#This Row],[VariableIndex]]&gt;1,C8442,IF(C8442+1=StepsPerSubsample,0,C8442+1))</f>
        <v>1</v>
      </c>
      <c r="D8443" s="1">
        <f t="shared" si="395"/>
        <v>7</v>
      </c>
      <c r="E8443" s="1" t="str">
        <f>INDEX(Protocol[Mark],MATCH(C8443,Protocol[Step],0))</f>
        <v>2P10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22030007</v>
      </c>
      <c r="H8443" s="134">
        <f>Systematic[[#This Row],[SampleVariableLabel]]+100*Systematic[[#This Row],[State]]</f>
        <v>22030107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22</v>
      </c>
      <c r="B8444" s="1">
        <f t="shared" si="397"/>
        <v>3</v>
      </c>
      <c r="C8444" s="1">
        <f>IF(Systematic[[#This Row],[VariableIndex]]&gt;1,C8443,IF(C8443+1=StepsPerSubsample,0,C8443+1))</f>
        <v>2</v>
      </c>
      <c r="D8444" s="1">
        <f t="shared" si="395"/>
        <v>1</v>
      </c>
      <c r="E8444" s="1" t="str">
        <f>INDEX(Protocol[Mark],MATCH(C8444,Protocol[Step],0))</f>
        <v>3Omy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22030001</v>
      </c>
      <c r="H8444" s="134">
        <f>Systematic[[#This Row],[SampleVariableLabel]]+100*Systematic[[#This Row],[State]]</f>
        <v>22030201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22</v>
      </c>
      <c r="B8445" s="1">
        <f t="shared" si="397"/>
        <v>3</v>
      </c>
      <c r="C8445" s="1">
        <f>IF(Systematic[[#This Row],[VariableIndex]]&gt;1,C8444,IF(C8444+1=StepsPerSubsample,0,C8444+1))</f>
        <v>2</v>
      </c>
      <c r="D8445" s="1">
        <f t="shared" si="395"/>
        <v>2</v>
      </c>
      <c r="E8445" s="1" t="str">
        <f>INDEX(Protocol[Mark],MATCH(C8445,Protocol[Step],0))</f>
        <v>3Omy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22030002</v>
      </c>
      <c r="H8445" s="134">
        <f>Systematic[[#This Row],[SampleVariableLabel]]+100*Systematic[[#This Row],[State]]</f>
        <v>22030202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22</v>
      </c>
      <c r="B8446" s="1">
        <f t="shared" si="397"/>
        <v>3</v>
      </c>
      <c r="C8446" s="1">
        <f>IF(Systematic[[#This Row],[VariableIndex]]&gt;1,C8445,IF(C8445+1=StepsPerSubsample,0,C8445+1))</f>
        <v>2</v>
      </c>
      <c r="D8446" s="1">
        <f t="shared" si="395"/>
        <v>3</v>
      </c>
      <c r="E8446" s="1" t="str">
        <f>INDEX(Protocol[Mark],MATCH(C8446,Protocol[Step],0))</f>
        <v>3Omy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22030003</v>
      </c>
      <c r="H8446" s="134">
        <f>Systematic[[#This Row],[SampleVariableLabel]]+100*Systematic[[#This Row],[State]]</f>
        <v>22030203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22</v>
      </c>
      <c r="B8447" s="1">
        <f t="shared" si="397"/>
        <v>3</v>
      </c>
      <c r="C8447" s="1">
        <f>IF(Systematic[[#This Row],[VariableIndex]]&gt;1,C8446,IF(C8446+1=StepsPerSubsample,0,C8446+1))</f>
        <v>2</v>
      </c>
      <c r="D8447" s="1">
        <f t="shared" si="395"/>
        <v>4</v>
      </c>
      <c r="E8447" s="1" t="str">
        <f>INDEX(Protocol[Mark],MATCH(C8447,Protocol[Step],0))</f>
        <v>3Omy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22030004</v>
      </c>
      <c r="H8447" s="134">
        <f>Systematic[[#This Row],[SampleVariableLabel]]+100*Systematic[[#This Row],[State]]</f>
        <v>22030204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22</v>
      </c>
      <c r="B8448" s="1">
        <f t="shared" si="397"/>
        <v>3</v>
      </c>
      <c r="C8448" s="1">
        <f>IF(Systematic[[#This Row],[VariableIndex]]&gt;1,C8447,IF(C8447+1=StepsPerSubsample,0,C8447+1))</f>
        <v>2</v>
      </c>
      <c r="D8448" s="1">
        <f t="shared" si="395"/>
        <v>5</v>
      </c>
      <c r="E8448" s="1" t="str">
        <f>INDEX(Protocol[Mark],MATCH(C8448,Protocol[Step],0))</f>
        <v>3Omy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22030005</v>
      </c>
      <c r="H8448" s="134">
        <f>Systematic[[#This Row],[SampleVariableLabel]]+100*Systematic[[#This Row],[State]]</f>
        <v>22030205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22</v>
      </c>
      <c r="B8449" s="1">
        <f t="shared" si="397"/>
        <v>3</v>
      </c>
      <c r="C8449" s="1">
        <f>IF(Systematic[[#This Row],[VariableIndex]]&gt;1,C8448,IF(C8448+1=StepsPerSubsample,0,C8448+1))</f>
        <v>2</v>
      </c>
      <c r="D8449" s="1">
        <f t="shared" si="395"/>
        <v>6</v>
      </c>
      <c r="E8449" s="1" t="str">
        <f>INDEX(Protocol[Mark],MATCH(C8449,Protocol[Step],0))</f>
        <v>3Omy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22030006</v>
      </c>
      <c r="H8449" s="134">
        <f>Systematic[[#This Row],[SampleVariableLabel]]+100*Systematic[[#This Row],[State]]</f>
        <v>22030206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22</v>
      </c>
      <c r="B8450" s="1">
        <f t="shared" si="397"/>
        <v>3</v>
      </c>
      <c r="C8450" s="1">
        <f>IF(Systematic[[#This Row],[VariableIndex]]&gt;1,C8449,IF(C8449+1=StepsPerSubsample,0,C8449+1))</f>
        <v>2</v>
      </c>
      <c r="D8450" s="1">
        <f t="shared" si="395"/>
        <v>7</v>
      </c>
      <c r="E8450" s="1" t="str">
        <f>INDEX(Protocol[Mark],MATCH(C8450,Protocol[Step],0))</f>
        <v>3Omy</v>
      </c>
      <c r="F8450" s="151" t="str">
        <f>INDEX(Variables[Variable],MATCH(Systematic[[#This Row],[VariableIndex]],Variables[Index],0))</f>
        <v>FCR (mt: ROX-corr.)</v>
      </c>
      <c r="G8450" s="134">
        <f>Systematic[[#This Row],[Sample]]*1000000+Systematic[[#This Row],[SubSample]]*10000+Systematic[[#This Row],[VariableIndex]]</f>
        <v>22030007</v>
      </c>
      <c r="H8450" s="134">
        <f>Systematic[[#This Row],[SampleVariableLabel]]+100*Systematic[[#This Row],[State]]</f>
        <v>22030207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22</v>
      </c>
      <c r="B8451" s="1">
        <f t="shared" si="397"/>
        <v>3</v>
      </c>
      <c r="C8451" s="1">
        <f>IF(Systematic[[#This Row],[VariableIndex]]&gt;1,C8450,IF(C8450+1=StepsPerSubsample,0,C8450+1))</f>
        <v>3</v>
      </c>
      <c r="D8451" s="1">
        <f t="shared" ref="D8451:D8514" si="398">IF(D8450=nVariables,1,D8450+1)</f>
        <v>1</v>
      </c>
      <c r="E8451" s="1" t="str">
        <f>INDEX(Protocol[Mark],MATCH(C8451,Protocol[Step],0))</f>
        <v>4U</v>
      </c>
      <c r="F8451" s="151" t="str">
        <f>INDEX(Variables[Variable],MATCH(Systematic[[#This Row],[VariableIndex]],Variables[Index],0))</f>
        <v>O2 concentration</v>
      </c>
      <c r="G8451" s="134">
        <f>Systematic[[#This Row],[Sample]]*1000000+Systematic[[#This Row],[SubSample]]*10000+Systematic[[#This Row],[VariableIndex]]</f>
        <v>22030001</v>
      </c>
      <c r="H8451" s="134">
        <f>Systematic[[#This Row],[SampleVariableLabel]]+100*Systematic[[#This Row],[State]]</f>
        <v>22030301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22</v>
      </c>
      <c r="B8452" s="1">
        <f t="shared" si="397"/>
        <v>3</v>
      </c>
      <c r="C8452" s="1">
        <f>IF(Systematic[[#This Row],[VariableIndex]]&gt;1,C8451,IF(C8451+1=StepsPerSubsample,0,C8451+1))</f>
        <v>3</v>
      </c>
      <c r="D8452" s="1">
        <f t="shared" si="398"/>
        <v>2</v>
      </c>
      <c r="E8452" s="1" t="str">
        <f>INDEX(Protocol[Mark],MATCH(C8452,Protocol[Step],0))</f>
        <v>4U</v>
      </c>
      <c r="F8452" s="151" t="str">
        <f>INDEX(Variables[Variable],MATCH(Systematic[[#This Row],[VariableIndex]],Variables[Index],0))</f>
        <v>O2 flux per volume</v>
      </c>
      <c r="G8452" s="134">
        <f>Systematic[[#This Row],[Sample]]*1000000+Systematic[[#This Row],[SubSample]]*10000+Systematic[[#This Row],[VariableIndex]]</f>
        <v>22030002</v>
      </c>
      <c r="H8452" s="134">
        <f>Systematic[[#This Row],[SampleVariableLabel]]+100*Systematic[[#This Row],[State]]</f>
        <v>22030302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22</v>
      </c>
      <c r="B8453" s="1">
        <f t="shared" si="397"/>
        <v>3</v>
      </c>
      <c r="C8453" s="1">
        <f>IF(Systematic[[#This Row],[VariableIndex]]&gt;1,C8452,IF(C8452+1=StepsPerSubsample,0,C8452+1))</f>
        <v>3</v>
      </c>
      <c r="D8453" s="1">
        <f t="shared" si="398"/>
        <v>3</v>
      </c>
      <c r="E8453" s="1" t="str">
        <f>INDEX(Protocol[Mark],MATCH(C8453,Protocol[Step],0))</f>
        <v>4U</v>
      </c>
      <c r="F8453" s="151" t="str">
        <f>INDEX(Variables[Variable],MATCH(Systematic[[#This Row],[VariableIndex]],Variables[Index],0))</f>
        <v>Specific flux</v>
      </c>
      <c r="G8453" s="134">
        <f>Systematic[[#This Row],[Sample]]*1000000+Systematic[[#This Row],[SubSample]]*10000+Systematic[[#This Row],[VariableIndex]]</f>
        <v>22030003</v>
      </c>
      <c r="H8453" s="134">
        <f>Systematic[[#This Row],[SampleVariableLabel]]+100*Systematic[[#This Row],[State]]</f>
        <v>22030303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22</v>
      </c>
      <c r="B8454" s="1">
        <f t="shared" si="397"/>
        <v>3</v>
      </c>
      <c r="C8454" s="1">
        <f>IF(Systematic[[#This Row],[VariableIndex]]&gt;1,C8453,IF(C8453+1=StepsPerSubsample,0,C8453+1))</f>
        <v>3</v>
      </c>
      <c r="D8454" s="1">
        <f t="shared" si="398"/>
        <v>4</v>
      </c>
      <c r="E8454" s="1" t="str">
        <f>INDEX(Protocol[Mark],MATCH(C8454,Protocol[Step],0))</f>
        <v>4U</v>
      </c>
      <c r="F8454" s="151" t="str">
        <f>INDEX(Variables[Variable],MATCH(Systematic[[#This Row],[VariableIndex]],Variables[Index],0))</f>
        <v>Flux control ratio</v>
      </c>
      <c r="G8454" s="134">
        <f>Systematic[[#This Row],[Sample]]*1000000+Systematic[[#This Row],[SubSample]]*10000+Systematic[[#This Row],[VariableIndex]]</f>
        <v>22030004</v>
      </c>
      <c r="H8454" s="134">
        <f>Systematic[[#This Row],[SampleVariableLabel]]+100*Systematic[[#This Row],[State]]</f>
        <v>22030304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22</v>
      </c>
      <c r="B8455" s="1">
        <f t="shared" si="397"/>
        <v>3</v>
      </c>
      <c r="C8455" s="1">
        <f>IF(Systematic[[#This Row],[VariableIndex]]&gt;1,C8454,IF(C8454+1=StepsPerSubsample,0,C8454+1))</f>
        <v>3</v>
      </c>
      <c r="D8455" s="1">
        <f t="shared" si="398"/>
        <v>5</v>
      </c>
      <c r="E8455" s="1" t="str">
        <f>INDEX(Protocol[Mark],MATCH(C8455,Protocol[Step],0))</f>
        <v>4U</v>
      </c>
      <c r="F8455" s="151" t="str">
        <f>INDEX(Variables[Variable],MATCH(Systematic[[#This Row],[VariableIndex]],Variables[Index],0))</f>
        <v>Specific flux (mt)</v>
      </c>
      <c r="G8455" s="134">
        <f>Systematic[[#This Row],[Sample]]*1000000+Systematic[[#This Row],[SubSample]]*10000+Systematic[[#This Row],[VariableIndex]]</f>
        <v>22030005</v>
      </c>
      <c r="H8455" s="134">
        <f>Systematic[[#This Row],[SampleVariableLabel]]+100*Systematic[[#This Row],[State]]</f>
        <v>22030305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22</v>
      </c>
      <c r="B8456" s="1">
        <f t="shared" si="397"/>
        <v>3</v>
      </c>
      <c r="C8456" s="1">
        <f>IF(Systematic[[#This Row],[VariableIndex]]&gt;1,C8455,IF(C8455+1=StepsPerSubsample,0,C8455+1))</f>
        <v>3</v>
      </c>
      <c r="D8456" s="1">
        <f t="shared" si="398"/>
        <v>6</v>
      </c>
      <c r="E8456" s="1" t="str">
        <f>INDEX(Protocol[Mark],MATCH(C8456,Protocol[Step],0))</f>
        <v>4U</v>
      </c>
      <c r="F8456" s="151" t="str">
        <f>INDEX(Variables[Variable],MATCH(Systematic[[#This Row],[VariableIndex]],Variables[Index],0))</f>
        <v>FCR (mt: ROX-corr.)</v>
      </c>
      <c r="G8456" s="134">
        <f>Systematic[[#This Row],[Sample]]*1000000+Systematic[[#This Row],[SubSample]]*10000+Systematic[[#This Row],[VariableIndex]]</f>
        <v>22030006</v>
      </c>
      <c r="H8456" s="134">
        <f>Systematic[[#This Row],[SampleVariableLabel]]+100*Systematic[[#This Row],[State]]</f>
        <v>22030306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22</v>
      </c>
      <c r="B8457" s="1">
        <f t="shared" si="397"/>
        <v>3</v>
      </c>
      <c r="C8457" s="1">
        <f>IF(Systematic[[#This Row],[VariableIndex]]&gt;1,C8456,IF(C8456+1=StepsPerSubsample,0,C8456+1))</f>
        <v>3</v>
      </c>
      <c r="D8457" s="1">
        <f t="shared" si="398"/>
        <v>7</v>
      </c>
      <c r="E8457" s="1" t="str">
        <f>INDEX(Protocol[Mark],MATCH(C8457,Protocol[Step],0))</f>
        <v>4U</v>
      </c>
      <c r="F8457" s="151" t="str">
        <f>INDEX(Variables[Variable],MATCH(Systematic[[#This Row],[VariableIndex]],Variables[Index],0))</f>
        <v>FCR (mt: ROX-corr.)</v>
      </c>
      <c r="G8457" s="134">
        <f>Systematic[[#This Row],[Sample]]*1000000+Systematic[[#This Row],[SubSample]]*10000+Systematic[[#This Row],[VariableIndex]]</f>
        <v>22030007</v>
      </c>
      <c r="H8457" s="134">
        <f>Systematic[[#This Row],[SampleVariableLabel]]+100*Systematic[[#This Row],[State]]</f>
        <v>22030307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22</v>
      </c>
      <c r="B8458" s="1">
        <f t="shared" si="397"/>
        <v>3</v>
      </c>
      <c r="C8458" s="1">
        <f>IF(Systematic[[#This Row],[VariableIndex]]&gt;1,C8457,IF(C8457+1=StepsPerSubsample,0,C8457+1))</f>
        <v>4</v>
      </c>
      <c r="D8458" s="1">
        <f t="shared" si="398"/>
        <v>1</v>
      </c>
      <c r="E8458" s="1" t="str">
        <f>INDEX(Protocol[Mark],MATCH(C8458,Protocol[Step],0))</f>
        <v>5Glc</v>
      </c>
      <c r="F8458" s="151" t="str">
        <f>INDEX(Variables[Variable],MATCH(Systematic[[#This Row],[VariableIndex]],Variables[Index],0))</f>
        <v>O2 concentration</v>
      </c>
      <c r="G8458" s="134">
        <f>Systematic[[#This Row],[Sample]]*1000000+Systematic[[#This Row],[SubSample]]*10000+Systematic[[#This Row],[VariableIndex]]</f>
        <v>22030001</v>
      </c>
      <c r="H8458" s="134">
        <f>Systematic[[#This Row],[SampleVariableLabel]]+100*Systematic[[#This Row],[State]]</f>
        <v>22030401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22</v>
      </c>
      <c r="B8459" s="1">
        <f t="shared" si="397"/>
        <v>3</v>
      </c>
      <c r="C8459" s="1">
        <f>IF(Systematic[[#This Row],[VariableIndex]]&gt;1,C8458,IF(C8458+1=StepsPerSubsample,0,C8458+1))</f>
        <v>4</v>
      </c>
      <c r="D8459" s="1">
        <f t="shared" si="398"/>
        <v>2</v>
      </c>
      <c r="E8459" s="1" t="str">
        <f>INDEX(Protocol[Mark],MATCH(C8459,Protocol[Step],0))</f>
        <v>5Glc</v>
      </c>
      <c r="F8459" s="151" t="str">
        <f>INDEX(Variables[Variable],MATCH(Systematic[[#This Row],[VariableIndex]],Variables[Index],0))</f>
        <v>O2 flux per volume</v>
      </c>
      <c r="G8459" s="134">
        <f>Systematic[[#This Row],[Sample]]*1000000+Systematic[[#This Row],[SubSample]]*10000+Systematic[[#This Row],[VariableIndex]]</f>
        <v>22030002</v>
      </c>
      <c r="H8459" s="134">
        <f>Systematic[[#This Row],[SampleVariableLabel]]+100*Systematic[[#This Row],[State]]</f>
        <v>22030402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22</v>
      </c>
      <c r="B8460" s="1">
        <f t="shared" si="397"/>
        <v>3</v>
      </c>
      <c r="C8460" s="1">
        <f>IF(Systematic[[#This Row],[VariableIndex]]&gt;1,C8459,IF(C8459+1=StepsPerSubsample,0,C8459+1))</f>
        <v>4</v>
      </c>
      <c r="D8460" s="1">
        <f t="shared" si="398"/>
        <v>3</v>
      </c>
      <c r="E8460" s="1" t="str">
        <f>INDEX(Protocol[Mark],MATCH(C8460,Protocol[Step],0))</f>
        <v>5Glc</v>
      </c>
      <c r="F8460" s="151" t="str">
        <f>INDEX(Variables[Variable],MATCH(Systematic[[#This Row],[VariableIndex]],Variables[Index],0))</f>
        <v>Specific flux</v>
      </c>
      <c r="G8460" s="134">
        <f>Systematic[[#This Row],[Sample]]*1000000+Systematic[[#This Row],[SubSample]]*10000+Systematic[[#This Row],[VariableIndex]]</f>
        <v>22030003</v>
      </c>
      <c r="H8460" s="134">
        <f>Systematic[[#This Row],[SampleVariableLabel]]+100*Systematic[[#This Row],[State]]</f>
        <v>22030403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22</v>
      </c>
      <c r="B8461" s="1">
        <f t="shared" si="397"/>
        <v>3</v>
      </c>
      <c r="C8461" s="1">
        <f>IF(Systematic[[#This Row],[VariableIndex]]&gt;1,C8460,IF(C8460+1=StepsPerSubsample,0,C8460+1))</f>
        <v>4</v>
      </c>
      <c r="D8461" s="1">
        <f t="shared" si="398"/>
        <v>4</v>
      </c>
      <c r="E8461" s="1" t="str">
        <f>INDEX(Protocol[Mark],MATCH(C8461,Protocol[Step],0))</f>
        <v>5Glc</v>
      </c>
      <c r="F8461" s="151" t="str">
        <f>INDEX(Variables[Variable],MATCH(Systematic[[#This Row],[VariableIndex]],Variables[Index],0))</f>
        <v>Flux control ratio</v>
      </c>
      <c r="G8461" s="134">
        <f>Systematic[[#This Row],[Sample]]*1000000+Systematic[[#This Row],[SubSample]]*10000+Systematic[[#This Row],[VariableIndex]]</f>
        <v>22030004</v>
      </c>
      <c r="H8461" s="134">
        <f>Systematic[[#This Row],[SampleVariableLabel]]+100*Systematic[[#This Row],[State]]</f>
        <v>22030404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22</v>
      </c>
      <c r="B8462" s="1">
        <f t="shared" si="397"/>
        <v>3</v>
      </c>
      <c r="C8462" s="1">
        <f>IF(Systematic[[#This Row],[VariableIndex]]&gt;1,C8461,IF(C8461+1=StepsPerSubsample,0,C8461+1))</f>
        <v>4</v>
      </c>
      <c r="D8462" s="1">
        <f t="shared" si="398"/>
        <v>5</v>
      </c>
      <c r="E8462" s="1" t="str">
        <f>INDEX(Protocol[Mark],MATCH(C8462,Protocol[Step],0))</f>
        <v>5Glc</v>
      </c>
      <c r="F8462" s="151" t="str">
        <f>INDEX(Variables[Variable],MATCH(Systematic[[#This Row],[VariableIndex]],Variables[Index],0))</f>
        <v>Specific flux (mt)</v>
      </c>
      <c r="G8462" s="134">
        <f>Systematic[[#This Row],[Sample]]*1000000+Systematic[[#This Row],[SubSample]]*10000+Systematic[[#This Row],[VariableIndex]]</f>
        <v>22030005</v>
      </c>
      <c r="H8462" s="134">
        <f>Systematic[[#This Row],[SampleVariableLabel]]+100*Systematic[[#This Row],[State]]</f>
        <v>22030405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22</v>
      </c>
      <c r="B8463" s="1">
        <f t="shared" si="397"/>
        <v>3</v>
      </c>
      <c r="C8463" s="1">
        <f>IF(Systematic[[#This Row],[VariableIndex]]&gt;1,C8462,IF(C8462+1=StepsPerSubsample,0,C8462+1))</f>
        <v>4</v>
      </c>
      <c r="D8463" s="1">
        <f t="shared" si="398"/>
        <v>6</v>
      </c>
      <c r="E8463" s="1" t="str">
        <f>INDEX(Protocol[Mark],MATCH(C8463,Protocol[Step],0))</f>
        <v>5Glc</v>
      </c>
      <c r="F8463" s="151" t="str">
        <f>INDEX(Variables[Variable],MATCH(Systematic[[#This Row],[VariableIndex]],Variables[Index],0))</f>
        <v>FCR (mt: ROX-corr.)</v>
      </c>
      <c r="G8463" s="134">
        <f>Systematic[[#This Row],[Sample]]*1000000+Systematic[[#This Row],[SubSample]]*10000+Systematic[[#This Row],[VariableIndex]]</f>
        <v>22030006</v>
      </c>
      <c r="H8463" s="134">
        <f>Systematic[[#This Row],[SampleVariableLabel]]+100*Systematic[[#This Row],[State]]</f>
        <v>22030406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22</v>
      </c>
      <c r="B8464" s="1">
        <f t="shared" si="397"/>
        <v>3</v>
      </c>
      <c r="C8464" s="1">
        <f>IF(Systematic[[#This Row],[VariableIndex]]&gt;1,C8463,IF(C8463+1=StepsPerSubsample,0,C8463+1))</f>
        <v>4</v>
      </c>
      <c r="D8464" s="1">
        <f t="shared" si="398"/>
        <v>7</v>
      </c>
      <c r="E8464" s="1" t="str">
        <f>INDEX(Protocol[Mark],MATCH(C8464,Protocol[Step],0))</f>
        <v>5Glc</v>
      </c>
      <c r="F8464" s="151" t="str">
        <f>INDEX(Variables[Variable],MATCH(Systematic[[#This Row],[VariableIndex]],Variables[Index],0))</f>
        <v>FCR (mt: ROX-corr.)</v>
      </c>
      <c r="G8464" s="134">
        <f>Systematic[[#This Row],[Sample]]*1000000+Systematic[[#This Row],[SubSample]]*10000+Systematic[[#This Row],[VariableIndex]]</f>
        <v>22030007</v>
      </c>
      <c r="H8464" s="134">
        <f>Systematic[[#This Row],[SampleVariableLabel]]+100*Systematic[[#This Row],[State]]</f>
        <v>22030407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22</v>
      </c>
      <c r="B8465" s="1">
        <f t="shared" si="397"/>
        <v>3</v>
      </c>
      <c r="C8465" s="1">
        <f>IF(Systematic[[#This Row],[VariableIndex]]&gt;1,C8464,IF(C8464+1=StepsPerSubsample,0,C8464+1))</f>
        <v>5</v>
      </c>
      <c r="D8465" s="1">
        <f t="shared" si="398"/>
        <v>1</v>
      </c>
      <c r="E8465" s="1" t="str">
        <f>INDEX(Protocol[Mark],MATCH(C8465,Protocol[Step],0))</f>
        <v>6M2</v>
      </c>
      <c r="F8465" s="151" t="str">
        <f>INDEX(Variables[Variable],MATCH(Systematic[[#This Row],[VariableIndex]],Variables[Index],0))</f>
        <v>O2 concentration</v>
      </c>
      <c r="G8465" s="134">
        <f>Systematic[[#This Row],[Sample]]*1000000+Systematic[[#This Row],[SubSample]]*10000+Systematic[[#This Row],[VariableIndex]]</f>
        <v>22030001</v>
      </c>
      <c r="H8465" s="134">
        <f>Systematic[[#This Row],[SampleVariableLabel]]+100*Systematic[[#This Row],[State]]</f>
        <v>22030501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22</v>
      </c>
      <c r="B8466" s="1">
        <f t="shared" si="397"/>
        <v>3</v>
      </c>
      <c r="C8466" s="1">
        <f>IF(Systematic[[#This Row],[VariableIndex]]&gt;1,C8465,IF(C8465+1=StepsPerSubsample,0,C8465+1))</f>
        <v>5</v>
      </c>
      <c r="D8466" s="1">
        <f t="shared" si="398"/>
        <v>2</v>
      </c>
      <c r="E8466" s="1" t="str">
        <f>INDEX(Protocol[Mark],MATCH(C8466,Protocol[Step],0))</f>
        <v>6M2</v>
      </c>
      <c r="F8466" s="151" t="str">
        <f>INDEX(Variables[Variable],MATCH(Systematic[[#This Row],[VariableIndex]],Variables[Index],0))</f>
        <v>O2 flux per volume</v>
      </c>
      <c r="G8466" s="134">
        <f>Systematic[[#This Row],[Sample]]*1000000+Systematic[[#This Row],[SubSample]]*10000+Systematic[[#This Row],[VariableIndex]]</f>
        <v>22030002</v>
      </c>
      <c r="H8466" s="134">
        <f>Systematic[[#This Row],[SampleVariableLabel]]+100*Systematic[[#This Row],[State]]</f>
        <v>22030502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22</v>
      </c>
      <c r="B8467" s="1">
        <f t="shared" si="397"/>
        <v>3</v>
      </c>
      <c r="C8467" s="1">
        <f>IF(Systematic[[#This Row],[VariableIndex]]&gt;1,C8466,IF(C8466+1=StepsPerSubsample,0,C8466+1))</f>
        <v>5</v>
      </c>
      <c r="D8467" s="1">
        <f t="shared" si="398"/>
        <v>3</v>
      </c>
      <c r="E8467" s="1" t="str">
        <f>INDEX(Protocol[Mark],MATCH(C8467,Protocol[Step],0))</f>
        <v>6M2</v>
      </c>
      <c r="F8467" s="151" t="str">
        <f>INDEX(Variables[Variable],MATCH(Systematic[[#This Row],[VariableIndex]],Variables[Index],0))</f>
        <v>Specific flux</v>
      </c>
      <c r="G8467" s="134">
        <f>Systematic[[#This Row],[Sample]]*1000000+Systematic[[#This Row],[SubSample]]*10000+Systematic[[#This Row],[VariableIndex]]</f>
        <v>22030003</v>
      </c>
      <c r="H8467" s="134">
        <f>Systematic[[#This Row],[SampleVariableLabel]]+100*Systematic[[#This Row],[State]]</f>
        <v>22030503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22</v>
      </c>
      <c r="B8468" s="1">
        <f t="shared" si="397"/>
        <v>3</v>
      </c>
      <c r="C8468" s="1">
        <f>IF(Systematic[[#This Row],[VariableIndex]]&gt;1,C8467,IF(C8467+1=StepsPerSubsample,0,C8467+1))</f>
        <v>5</v>
      </c>
      <c r="D8468" s="1">
        <f t="shared" si="398"/>
        <v>4</v>
      </c>
      <c r="E8468" s="1" t="str">
        <f>INDEX(Protocol[Mark],MATCH(C8468,Protocol[Step],0))</f>
        <v>6M2</v>
      </c>
      <c r="F8468" s="151" t="str">
        <f>INDEX(Variables[Variable],MATCH(Systematic[[#This Row],[VariableIndex]],Variables[Index],0))</f>
        <v>Flux control ratio</v>
      </c>
      <c r="G8468" s="134">
        <f>Systematic[[#This Row],[Sample]]*1000000+Systematic[[#This Row],[SubSample]]*10000+Systematic[[#This Row],[VariableIndex]]</f>
        <v>22030004</v>
      </c>
      <c r="H8468" s="134">
        <f>Systematic[[#This Row],[SampleVariableLabel]]+100*Systematic[[#This Row],[State]]</f>
        <v>22030504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22</v>
      </c>
      <c r="B8469" s="1">
        <f t="shared" si="397"/>
        <v>3</v>
      </c>
      <c r="C8469" s="1">
        <f>IF(Systematic[[#This Row],[VariableIndex]]&gt;1,C8468,IF(C8468+1=StepsPerSubsample,0,C8468+1))</f>
        <v>5</v>
      </c>
      <c r="D8469" s="1">
        <f t="shared" si="398"/>
        <v>5</v>
      </c>
      <c r="E8469" s="1" t="str">
        <f>INDEX(Protocol[Mark],MATCH(C8469,Protocol[Step],0))</f>
        <v>6M2</v>
      </c>
      <c r="F8469" s="151" t="str">
        <f>INDEX(Variables[Variable],MATCH(Systematic[[#This Row],[VariableIndex]],Variables[Index],0))</f>
        <v>Specific flux (mt)</v>
      </c>
      <c r="G8469" s="134">
        <f>Systematic[[#This Row],[Sample]]*1000000+Systematic[[#This Row],[SubSample]]*10000+Systematic[[#This Row],[VariableIndex]]</f>
        <v>22030005</v>
      </c>
      <c r="H8469" s="134">
        <f>Systematic[[#This Row],[SampleVariableLabel]]+100*Systematic[[#This Row],[State]]</f>
        <v>22030505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22</v>
      </c>
      <c r="B8470" s="1">
        <f t="shared" si="397"/>
        <v>3</v>
      </c>
      <c r="C8470" s="1">
        <f>IF(Systematic[[#This Row],[VariableIndex]]&gt;1,C8469,IF(C8469+1=StepsPerSubsample,0,C8469+1))</f>
        <v>5</v>
      </c>
      <c r="D8470" s="1">
        <f t="shared" si="398"/>
        <v>6</v>
      </c>
      <c r="E8470" s="1" t="str">
        <f>INDEX(Protocol[Mark],MATCH(C8470,Protocol[Step],0))</f>
        <v>6M2</v>
      </c>
      <c r="F8470" s="151" t="str">
        <f>INDEX(Variables[Variable],MATCH(Systematic[[#This Row],[VariableIndex]],Variables[Index],0))</f>
        <v>FCR (mt: ROX-corr.)</v>
      </c>
      <c r="G8470" s="134">
        <f>Systematic[[#This Row],[Sample]]*1000000+Systematic[[#This Row],[SubSample]]*10000+Systematic[[#This Row],[VariableIndex]]</f>
        <v>22030006</v>
      </c>
      <c r="H8470" s="134">
        <f>Systematic[[#This Row],[SampleVariableLabel]]+100*Systematic[[#This Row],[State]]</f>
        <v>22030506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22</v>
      </c>
      <c r="B8471" s="1">
        <f t="shared" si="397"/>
        <v>3</v>
      </c>
      <c r="C8471" s="1">
        <f>IF(Systematic[[#This Row],[VariableIndex]]&gt;1,C8470,IF(C8470+1=StepsPerSubsample,0,C8470+1))</f>
        <v>5</v>
      </c>
      <c r="D8471" s="1">
        <f t="shared" si="398"/>
        <v>7</v>
      </c>
      <c r="E8471" s="1" t="str">
        <f>INDEX(Protocol[Mark],MATCH(C8471,Protocol[Step],0))</f>
        <v>6M2</v>
      </c>
      <c r="F8471" s="151" t="str">
        <f>INDEX(Variables[Variable],MATCH(Systematic[[#This Row],[VariableIndex]],Variables[Index],0))</f>
        <v>FCR (mt: ROX-corr.)</v>
      </c>
      <c r="G8471" s="134">
        <f>Systematic[[#This Row],[Sample]]*1000000+Systematic[[#This Row],[SubSample]]*10000+Systematic[[#This Row],[VariableIndex]]</f>
        <v>22030007</v>
      </c>
      <c r="H8471" s="134">
        <f>Systematic[[#This Row],[SampleVariableLabel]]+100*Systematic[[#This Row],[State]]</f>
        <v>22030507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22</v>
      </c>
      <c r="B8472" s="1">
        <f t="shared" si="397"/>
        <v>3</v>
      </c>
      <c r="C8472" s="1">
        <f>IF(Systematic[[#This Row],[VariableIndex]]&gt;1,C8471,IF(C8471+1=StepsPerSubsample,0,C8471+1))</f>
        <v>6</v>
      </c>
      <c r="D8472" s="1">
        <f t="shared" si="398"/>
        <v>1</v>
      </c>
      <c r="E8472" s="1" t="str">
        <f>INDEX(Protocol[Mark],MATCH(C8472,Protocol[Step],0))</f>
        <v>7Rot</v>
      </c>
      <c r="F8472" s="151" t="str">
        <f>INDEX(Variables[Variable],MATCH(Systematic[[#This Row],[VariableIndex]],Variables[Index],0))</f>
        <v>O2 concentration</v>
      </c>
      <c r="G8472" s="134">
        <f>Systematic[[#This Row],[Sample]]*1000000+Systematic[[#This Row],[SubSample]]*10000+Systematic[[#This Row],[VariableIndex]]</f>
        <v>22030001</v>
      </c>
      <c r="H8472" s="134">
        <f>Systematic[[#This Row],[SampleVariableLabel]]+100*Systematic[[#This Row],[State]]</f>
        <v>22030601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22</v>
      </c>
      <c r="B8473" s="1">
        <f t="shared" si="397"/>
        <v>3</v>
      </c>
      <c r="C8473" s="1">
        <f>IF(Systematic[[#This Row],[VariableIndex]]&gt;1,C8472,IF(C8472+1=StepsPerSubsample,0,C8472+1))</f>
        <v>6</v>
      </c>
      <c r="D8473" s="1">
        <f t="shared" si="398"/>
        <v>2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O2 flux per volume</v>
      </c>
      <c r="G8473" s="134">
        <f>Systematic[[#This Row],[Sample]]*1000000+Systematic[[#This Row],[SubSample]]*10000+Systematic[[#This Row],[VariableIndex]]</f>
        <v>22030002</v>
      </c>
      <c r="H8473" s="134">
        <f>Systematic[[#This Row],[SampleVariableLabel]]+100*Systematic[[#This Row],[State]]</f>
        <v>22030602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22</v>
      </c>
      <c r="B8474" s="1">
        <f t="shared" si="397"/>
        <v>3</v>
      </c>
      <c r="C8474" s="1">
        <f>IF(Systematic[[#This Row],[VariableIndex]]&gt;1,C8473,IF(C8473+1=StepsPerSubsample,0,C8473+1))</f>
        <v>6</v>
      </c>
      <c r="D8474" s="1">
        <f t="shared" si="398"/>
        <v>3</v>
      </c>
      <c r="E8474" s="1" t="str">
        <f>INDEX(Protocol[Mark],MATCH(C8474,Protocol[Step],0))</f>
        <v>7Rot</v>
      </c>
      <c r="F8474" s="151" t="str">
        <f>INDEX(Variables[Variable],MATCH(Systematic[[#This Row],[VariableIndex]],Variables[Index],0))</f>
        <v>Specific flux</v>
      </c>
      <c r="G8474" s="134">
        <f>Systematic[[#This Row],[Sample]]*1000000+Systematic[[#This Row],[SubSample]]*10000+Systematic[[#This Row],[VariableIndex]]</f>
        <v>22030003</v>
      </c>
      <c r="H8474" s="134">
        <f>Systematic[[#This Row],[SampleVariableLabel]]+100*Systematic[[#This Row],[State]]</f>
        <v>22030603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22</v>
      </c>
      <c r="B8475" s="1">
        <f t="shared" si="397"/>
        <v>3</v>
      </c>
      <c r="C8475" s="1">
        <f>IF(Systematic[[#This Row],[VariableIndex]]&gt;1,C8474,IF(C8474+1=StepsPerSubsample,0,C8474+1))</f>
        <v>6</v>
      </c>
      <c r="D8475" s="1">
        <f t="shared" si="398"/>
        <v>4</v>
      </c>
      <c r="E8475" s="1" t="str">
        <f>INDEX(Protocol[Mark],MATCH(C8475,Protocol[Step],0))</f>
        <v>7Rot</v>
      </c>
      <c r="F8475" s="151" t="str">
        <f>INDEX(Variables[Variable],MATCH(Systematic[[#This Row],[VariableIndex]],Variables[Index],0))</f>
        <v>Flux control ratio</v>
      </c>
      <c r="G8475" s="134">
        <f>Systematic[[#This Row],[Sample]]*1000000+Systematic[[#This Row],[SubSample]]*10000+Systematic[[#This Row],[VariableIndex]]</f>
        <v>22030004</v>
      </c>
      <c r="H8475" s="134">
        <f>Systematic[[#This Row],[SampleVariableLabel]]+100*Systematic[[#This Row],[State]]</f>
        <v>22030604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22</v>
      </c>
      <c r="B8476" s="1">
        <f t="shared" si="397"/>
        <v>3</v>
      </c>
      <c r="C8476" s="1">
        <f>IF(Systematic[[#This Row],[VariableIndex]]&gt;1,C8475,IF(C8475+1=StepsPerSubsample,0,C8475+1))</f>
        <v>6</v>
      </c>
      <c r="D8476" s="1">
        <f t="shared" si="398"/>
        <v>5</v>
      </c>
      <c r="E8476" s="1" t="str">
        <f>INDEX(Protocol[Mark],MATCH(C8476,Protocol[Step],0))</f>
        <v>7Rot</v>
      </c>
      <c r="F8476" s="151" t="str">
        <f>INDEX(Variables[Variable],MATCH(Systematic[[#This Row],[VariableIndex]],Variables[Index],0))</f>
        <v>Specific flux (mt)</v>
      </c>
      <c r="G8476" s="134">
        <f>Systematic[[#This Row],[Sample]]*1000000+Systematic[[#This Row],[SubSample]]*10000+Systematic[[#This Row],[VariableIndex]]</f>
        <v>22030005</v>
      </c>
      <c r="H8476" s="134">
        <f>Systematic[[#This Row],[SampleVariableLabel]]+100*Systematic[[#This Row],[State]]</f>
        <v>22030605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22</v>
      </c>
      <c r="B8477" s="1">
        <f t="shared" si="397"/>
        <v>3</v>
      </c>
      <c r="C8477" s="1">
        <f>IF(Systematic[[#This Row],[VariableIndex]]&gt;1,C8476,IF(C8476+1=StepsPerSubsample,0,C8476+1))</f>
        <v>6</v>
      </c>
      <c r="D8477" s="1">
        <f t="shared" si="398"/>
        <v>6</v>
      </c>
      <c r="E8477" s="1" t="str">
        <f>INDEX(Protocol[Mark],MATCH(C8477,Protocol[Step],0))</f>
        <v>7Rot</v>
      </c>
      <c r="F8477" s="151" t="str">
        <f>INDEX(Variables[Variable],MATCH(Systematic[[#This Row],[VariableIndex]],Variables[Index],0))</f>
        <v>FCR (mt: ROX-corr.)</v>
      </c>
      <c r="G8477" s="134">
        <f>Systematic[[#This Row],[Sample]]*1000000+Systematic[[#This Row],[SubSample]]*10000+Systematic[[#This Row],[VariableIndex]]</f>
        <v>22030006</v>
      </c>
      <c r="H8477" s="134">
        <f>Systematic[[#This Row],[SampleVariableLabel]]+100*Systematic[[#This Row],[State]]</f>
        <v>22030606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22</v>
      </c>
      <c r="B8478" s="1">
        <f t="shared" si="397"/>
        <v>3</v>
      </c>
      <c r="C8478" s="1">
        <f>IF(Systematic[[#This Row],[VariableIndex]]&gt;1,C8477,IF(C8477+1=StepsPerSubsample,0,C8477+1))</f>
        <v>6</v>
      </c>
      <c r="D8478" s="1">
        <f t="shared" si="398"/>
        <v>7</v>
      </c>
      <c r="E8478" s="1" t="str">
        <f>INDEX(Protocol[Mark],MATCH(C8478,Protocol[Step],0))</f>
        <v>7Rot</v>
      </c>
      <c r="F8478" s="151" t="str">
        <f>INDEX(Variables[Variable],MATCH(Systematic[[#This Row],[VariableIndex]],Variables[Index],0))</f>
        <v>FCR (mt: ROX-corr.)</v>
      </c>
      <c r="G8478" s="134">
        <f>Systematic[[#This Row],[Sample]]*1000000+Systematic[[#This Row],[SubSample]]*10000+Systematic[[#This Row],[VariableIndex]]</f>
        <v>22030007</v>
      </c>
      <c r="H8478" s="134">
        <f>Systematic[[#This Row],[SampleVariableLabel]]+100*Systematic[[#This Row],[State]]</f>
        <v>22030607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22</v>
      </c>
      <c r="B8479" s="1">
        <f t="shared" si="397"/>
        <v>3</v>
      </c>
      <c r="C8479" s="1">
        <f>IF(Systematic[[#This Row],[VariableIndex]]&gt;1,C8478,IF(C8478+1=StepsPerSubsample,0,C8478+1))</f>
        <v>7</v>
      </c>
      <c r="D8479" s="1">
        <f t="shared" si="398"/>
        <v>1</v>
      </c>
      <c r="E8479" s="1" t="str">
        <f>INDEX(Protocol[Mark],MATCH(C8479,Protocol[Step],0))</f>
        <v>8S</v>
      </c>
      <c r="F8479" s="151" t="str">
        <f>INDEX(Variables[Variable],MATCH(Systematic[[#This Row],[VariableIndex]],Variables[Index],0))</f>
        <v>O2 concentration</v>
      </c>
      <c r="G8479" s="134">
        <f>Systematic[[#This Row],[Sample]]*1000000+Systematic[[#This Row],[SubSample]]*10000+Systematic[[#This Row],[VariableIndex]]</f>
        <v>22030001</v>
      </c>
      <c r="H8479" s="134">
        <f>Systematic[[#This Row],[SampleVariableLabel]]+100*Systematic[[#This Row],[State]]</f>
        <v>22030701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22</v>
      </c>
      <c r="B8480" s="1">
        <f t="shared" si="397"/>
        <v>3</v>
      </c>
      <c r="C8480" s="1">
        <f>IF(Systematic[[#This Row],[VariableIndex]]&gt;1,C8479,IF(C8479+1=StepsPerSubsample,0,C8479+1))</f>
        <v>7</v>
      </c>
      <c r="D8480" s="1">
        <f t="shared" si="398"/>
        <v>2</v>
      </c>
      <c r="E8480" s="1" t="str">
        <f>INDEX(Protocol[Mark],MATCH(C8480,Protocol[Step],0))</f>
        <v>8S</v>
      </c>
      <c r="F8480" s="151" t="str">
        <f>INDEX(Variables[Variable],MATCH(Systematic[[#This Row],[VariableIndex]],Variables[Index],0))</f>
        <v>O2 flux per volume</v>
      </c>
      <c r="G8480" s="134">
        <f>Systematic[[#This Row],[Sample]]*1000000+Systematic[[#This Row],[SubSample]]*10000+Systematic[[#This Row],[VariableIndex]]</f>
        <v>22030002</v>
      </c>
      <c r="H8480" s="134">
        <f>Systematic[[#This Row],[SampleVariableLabel]]+100*Systematic[[#This Row],[State]]</f>
        <v>22030702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22</v>
      </c>
      <c r="B8481" s="1">
        <f t="shared" si="397"/>
        <v>3</v>
      </c>
      <c r="C8481" s="1">
        <f>IF(Systematic[[#This Row],[VariableIndex]]&gt;1,C8480,IF(C8480+1=StepsPerSubsample,0,C8480+1))</f>
        <v>7</v>
      </c>
      <c r="D8481" s="1">
        <f t="shared" si="398"/>
        <v>3</v>
      </c>
      <c r="E8481" s="1" t="str">
        <f>INDEX(Protocol[Mark],MATCH(C8481,Protocol[Step],0))</f>
        <v>8S</v>
      </c>
      <c r="F8481" s="151" t="str">
        <f>INDEX(Variables[Variable],MATCH(Systematic[[#This Row],[VariableIndex]],Variables[Index],0))</f>
        <v>Specific flux</v>
      </c>
      <c r="G8481" s="134">
        <f>Systematic[[#This Row],[Sample]]*1000000+Systematic[[#This Row],[SubSample]]*10000+Systematic[[#This Row],[VariableIndex]]</f>
        <v>22030003</v>
      </c>
      <c r="H8481" s="134">
        <f>Systematic[[#This Row],[SampleVariableLabel]]+100*Systematic[[#This Row],[State]]</f>
        <v>22030703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22</v>
      </c>
      <c r="B8482" s="1">
        <f t="shared" si="397"/>
        <v>3</v>
      </c>
      <c r="C8482" s="1">
        <f>IF(Systematic[[#This Row],[VariableIndex]]&gt;1,C8481,IF(C8481+1=StepsPerSubsample,0,C8481+1))</f>
        <v>7</v>
      </c>
      <c r="D8482" s="1">
        <f t="shared" si="398"/>
        <v>4</v>
      </c>
      <c r="E8482" s="1" t="str">
        <f>INDEX(Protocol[Mark],MATCH(C8482,Protocol[Step],0))</f>
        <v>8S</v>
      </c>
      <c r="F8482" s="151" t="str">
        <f>INDEX(Variables[Variable],MATCH(Systematic[[#This Row],[VariableIndex]],Variables[Index],0))</f>
        <v>Flux control ratio</v>
      </c>
      <c r="G8482" s="134">
        <f>Systematic[[#This Row],[Sample]]*1000000+Systematic[[#This Row],[SubSample]]*10000+Systematic[[#This Row],[VariableIndex]]</f>
        <v>22030004</v>
      </c>
      <c r="H8482" s="134">
        <f>Systematic[[#This Row],[SampleVariableLabel]]+100*Systematic[[#This Row],[State]]</f>
        <v>22030704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22</v>
      </c>
      <c r="B8483" s="1">
        <f t="shared" si="397"/>
        <v>3</v>
      </c>
      <c r="C8483" s="1">
        <f>IF(Systematic[[#This Row],[VariableIndex]]&gt;1,C8482,IF(C8482+1=StepsPerSubsample,0,C8482+1))</f>
        <v>7</v>
      </c>
      <c r="D8483" s="1">
        <f t="shared" si="398"/>
        <v>5</v>
      </c>
      <c r="E8483" s="1" t="str">
        <f>INDEX(Protocol[Mark],MATCH(C8483,Protocol[Step],0))</f>
        <v>8S</v>
      </c>
      <c r="F8483" s="151" t="str">
        <f>INDEX(Variables[Variable],MATCH(Systematic[[#This Row],[VariableIndex]],Variables[Index],0))</f>
        <v>Specific flux (mt)</v>
      </c>
      <c r="G8483" s="134">
        <f>Systematic[[#This Row],[Sample]]*1000000+Systematic[[#This Row],[SubSample]]*10000+Systematic[[#This Row],[VariableIndex]]</f>
        <v>22030005</v>
      </c>
      <c r="H8483" s="134">
        <f>Systematic[[#This Row],[SampleVariableLabel]]+100*Systematic[[#This Row],[State]]</f>
        <v>22030705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22</v>
      </c>
      <c r="B8484" s="1">
        <f t="shared" si="397"/>
        <v>3</v>
      </c>
      <c r="C8484" s="1">
        <f>IF(Systematic[[#This Row],[VariableIndex]]&gt;1,C8483,IF(C8483+1=StepsPerSubsample,0,C8483+1))</f>
        <v>7</v>
      </c>
      <c r="D8484" s="1">
        <f t="shared" si="398"/>
        <v>6</v>
      </c>
      <c r="E8484" s="1" t="str">
        <f>INDEX(Protocol[Mark],MATCH(C8484,Protocol[Step],0))</f>
        <v>8S</v>
      </c>
      <c r="F8484" s="151" t="str">
        <f>INDEX(Variables[Variable],MATCH(Systematic[[#This Row],[VariableIndex]],Variables[Index],0))</f>
        <v>FCR (mt: ROX-corr.)</v>
      </c>
      <c r="G8484" s="134">
        <f>Systematic[[#This Row],[Sample]]*1000000+Systematic[[#This Row],[SubSample]]*10000+Systematic[[#This Row],[VariableIndex]]</f>
        <v>22030006</v>
      </c>
      <c r="H8484" s="134">
        <f>Systematic[[#This Row],[SampleVariableLabel]]+100*Systematic[[#This Row],[State]]</f>
        <v>22030706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22</v>
      </c>
      <c r="B8485" s="1">
        <f t="shared" si="397"/>
        <v>3</v>
      </c>
      <c r="C8485" s="1">
        <f>IF(Systematic[[#This Row],[VariableIndex]]&gt;1,C8484,IF(C8484+1=StepsPerSubsample,0,C8484+1))</f>
        <v>7</v>
      </c>
      <c r="D8485" s="1">
        <f t="shared" si="398"/>
        <v>7</v>
      </c>
      <c r="E8485" s="1" t="str">
        <f>INDEX(Protocol[Mark],MATCH(C8485,Protocol[Step],0))</f>
        <v>8S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22030007</v>
      </c>
      <c r="H8485" s="134">
        <f>Systematic[[#This Row],[SampleVariableLabel]]+100*Systematic[[#This Row],[State]]</f>
        <v>22030707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22</v>
      </c>
      <c r="B8486" s="1">
        <f t="shared" si="397"/>
        <v>3</v>
      </c>
      <c r="C8486" s="1">
        <f>IF(Systematic[[#This Row],[VariableIndex]]&gt;1,C8485,IF(C8485+1=StepsPerSubsample,0,C8485+1))</f>
        <v>8</v>
      </c>
      <c r="D8486" s="1">
        <f t="shared" si="398"/>
        <v>1</v>
      </c>
      <c r="E8486" s="1" t="str">
        <f>INDEX(Protocol[Mark],MATCH(C8486,Protocol[Step],0))</f>
        <v>9Dig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22030001</v>
      </c>
      <c r="H8486" s="134">
        <f>Systematic[[#This Row],[SampleVariableLabel]]+100*Systematic[[#This Row],[State]]</f>
        <v>22030801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22</v>
      </c>
      <c r="B8487" s="1">
        <f t="shared" si="397"/>
        <v>3</v>
      </c>
      <c r="C8487" s="1">
        <f>IF(Systematic[[#This Row],[VariableIndex]]&gt;1,C8486,IF(C8486+1=StepsPerSubsample,0,C8486+1))</f>
        <v>8</v>
      </c>
      <c r="D8487" s="1">
        <f t="shared" si="398"/>
        <v>2</v>
      </c>
      <c r="E8487" s="1" t="str">
        <f>INDEX(Protocol[Mark],MATCH(C8487,Protocol[Step],0))</f>
        <v>9Dig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22030002</v>
      </c>
      <c r="H8487" s="134">
        <f>Systematic[[#This Row],[SampleVariableLabel]]+100*Systematic[[#This Row],[State]]</f>
        <v>22030802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22</v>
      </c>
      <c r="B8488" s="1">
        <f t="shared" si="397"/>
        <v>3</v>
      </c>
      <c r="C8488" s="1">
        <f>IF(Systematic[[#This Row],[VariableIndex]]&gt;1,C8487,IF(C8487+1=StepsPerSubsample,0,C8487+1))</f>
        <v>8</v>
      </c>
      <c r="D8488" s="1">
        <f t="shared" si="398"/>
        <v>3</v>
      </c>
      <c r="E8488" s="1" t="str">
        <f>INDEX(Protocol[Mark],MATCH(C8488,Protocol[Step],0))</f>
        <v>9Dig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22030003</v>
      </c>
      <c r="H8488" s="134">
        <f>Systematic[[#This Row],[SampleVariableLabel]]+100*Systematic[[#This Row],[State]]</f>
        <v>22030803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22</v>
      </c>
      <c r="B8489" s="1">
        <f t="shared" ref="B8489:B8552" si="400">IF(OR(C8489&gt;0,D8489&gt;1),B8488,IF(B8488=SubsamplesPerSample,1,B8488+1))</f>
        <v>3</v>
      </c>
      <c r="C8489" s="1">
        <f>IF(Systematic[[#This Row],[VariableIndex]]&gt;1,C8488,IF(C8488+1=StepsPerSubsample,0,C8488+1))</f>
        <v>8</v>
      </c>
      <c r="D8489" s="1">
        <f t="shared" si="398"/>
        <v>4</v>
      </c>
      <c r="E8489" s="1" t="str">
        <f>INDEX(Protocol[Mark],MATCH(C8489,Protocol[Step],0))</f>
        <v>9Dig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22030004</v>
      </c>
      <c r="H8489" s="134">
        <f>Systematic[[#This Row],[SampleVariableLabel]]+100*Systematic[[#This Row],[State]]</f>
        <v>22030804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22</v>
      </c>
      <c r="B8490" s="1">
        <f t="shared" si="400"/>
        <v>3</v>
      </c>
      <c r="C8490" s="1">
        <f>IF(Systematic[[#This Row],[VariableIndex]]&gt;1,C8489,IF(C8489+1=StepsPerSubsample,0,C8489+1))</f>
        <v>8</v>
      </c>
      <c r="D8490" s="1">
        <f t="shared" si="398"/>
        <v>5</v>
      </c>
      <c r="E8490" s="1" t="str">
        <f>INDEX(Protocol[Mark],MATCH(C8490,Protocol[Step],0))</f>
        <v>9Dig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22030005</v>
      </c>
      <c r="H8490" s="134">
        <f>Systematic[[#This Row],[SampleVariableLabel]]+100*Systematic[[#This Row],[State]]</f>
        <v>22030805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22</v>
      </c>
      <c r="B8491" s="1">
        <f t="shared" si="400"/>
        <v>3</v>
      </c>
      <c r="C8491" s="1">
        <f>IF(Systematic[[#This Row],[VariableIndex]]&gt;1,C8490,IF(C8490+1=StepsPerSubsample,0,C8490+1))</f>
        <v>8</v>
      </c>
      <c r="D8491" s="1">
        <f t="shared" si="398"/>
        <v>6</v>
      </c>
      <c r="E8491" s="1" t="str">
        <f>INDEX(Protocol[Mark],MATCH(C8491,Protocol[Step],0))</f>
        <v>9Dig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22030006</v>
      </c>
      <c r="H8491" s="134">
        <f>Systematic[[#This Row],[SampleVariableLabel]]+100*Systematic[[#This Row],[State]]</f>
        <v>22030806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22</v>
      </c>
      <c r="B8492" s="1">
        <f t="shared" si="400"/>
        <v>3</v>
      </c>
      <c r="C8492" s="1">
        <f>IF(Systematic[[#This Row],[VariableIndex]]&gt;1,C8491,IF(C8491+1=StepsPerSubsample,0,C8491+1))</f>
        <v>8</v>
      </c>
      <c r="D8492" s="1">
        <f t="shared" si="398"/>
        <v>7</v>
      </c>
      <c r="E8492" s="1" t="str">
        <f>INDEX(Protocol[Mark],MATCH(C8492,Protocol[Step],0))</f>
        <v>9Dig</v>
      </c>
      <c r="F8492" s="151" t="str">
        <f>INDEX(Variables[Variable],MATCH(Systematic[[#This Row],[VariableIndex]],Variables[Index],0))</f>
        <v>FCR (mt: ROX-corr.)</v>
      </c>
      <c r="G8492" s="134">
        <f>Systematic[[#This Row],[Sample]]*1000000+Systematic[[#This Row],[SubSample]]*10000+Systematic[[#This Row],[VariableIndex]]</f>
        <v>22030007</v>
      </c>
      <c r="H8492" s="134">
        <f>Systematic[[#This Row],[SampleVariableLabel]]+100*Systematic[[#This Row],[State]]</f>
        <v>22030807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22</v>
      </c>
      <c r="B8493" s="1">
        <f t="shared" si="400"/>
        <v>3</v>
      </c>
      <c r="C8493" s="1">
        <f>IF(Systematic[[#This Row],[VariableIndex]]&gt;1,C8492,IF(C8492+1=StepsPerSubsample,0,C8492+1))</f>
        <v>9</v>
      </c>
      <c r="D8493" s="1">
        <f t="shared" si="398"/>
        <v>1</v>
      </c>
      <c r="E8493" s="1" t="str">
        <f>INDEX(Protocol[Mark],MATCH(C8493,Protocol[Step],0))</f>
        <v>9U</v>
      </c>
      <c r="F8493" s="151" t="str">
        <f>INDEX(Variables[Variable],MATCH(Systematic[[#This Row],[VariableIndex]],Variables[Index],0))</f>
        <v>O2 concentration</v>
      </c>
      <c r="G8493" s="134">
        <f>Systematic[[#This Row],[Sample]]*1000000+Systematic[[#This Row],[SubSample]]*10000+Systematic[[#This Row],[VariableIndex]]</f>
        <v>22030001</v>
      </c>
      <c r="H8493" s="134">
        <f>Systematic[[#This Row],[SampleVariableLabel]]+100*Systematic[[#This Row],[State]]</f>
        <v>22030901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22</v>
      </c>
      <c r="B8494" s="1">
        <f t="shared" si="400"/>
        <v>3</v>
      </c>
      <c r="C8494" s="1">
        <f>IF(Systematic[[#This Row],[VariableIndex]]&gt;1,C8493,IF(C8493+1=StepsPerSubsample,0,C8493+1))</f>
        <v>9</v>
      </c>
      <c r="D8494" s="1">
        <f t="shared" si="398"/>
        <v>2</v>
      </c>
      <c r="E8494" s="1" t="str">
        <f>INDEX(Protocol[Mark],MATCH(C8494,Protocol[Step],0))</f>
        <v>9U</v>
      </c>
      <c r="F8494" s="151" t="str">
        <f>INDEX(Variables[Variable],MATCH(Systematic[[#This Row],[VariableIndex]],Variables[Index],0))</f>
        <v>O2 flux per volume</v>
      </c>
      <c r="G8494" s="134">
        <f>Systematic[[#This Row],[Sample]]*1000000+Systematic[[#This Row],[SubSample]]*10000+Systematic[[#This Row],[VariableIndex]]</f>
        <v>22030002</v>
      </c>
      <c r="H8494" s="134">
        <f>Systematic[[#This Row],[SampleVariableLabel]]+100*Systematic[[#This Row],[State]]</f>
        <v>22030902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22</v>
      </c>
      <c r="B8495" s="1">
        <f t="shared" si="400"/>
        <v>3</v>
      </c>
      <c r="C8495" s="1">
        <f>IF(Systematic[[#This Row],[VariableIndex]]&gt;1,C8494,IF(C8494+1=StepsPerSubsample,0,C8494+1))</f>
        <v>9</v>
      </c>
      <c r="D8495" s="1">
        <f t="shared" si="398"/>
        <v>3</v>
      </c>
      <c r="E8495" s="1" t="str">
        <f>INDEX(Protocol[Mark],MATCH(C8495,Protocol[Step],0))</f>
        <v>9U</v>
      </c>
      <c r="F8495" s="151" t="str">
        <f>INDEX(Variables[Variable],MATCH(Systematic[[#This Row],[VariableIndex]],Variables[Index],0))</f>
        <v>Specific flux</v>
      </c>
      <c r="G8495" s="134">
        <f>Systematic[[#This Row],[Sample]]*1000000+Systematic[[#This Row],[SubSample]]*10000+Systematic[[#This Row],[VariableIndex]]</f>
        <v>22030003</v>
      </c>
      <c r="H8495" s="134">
        <f>Systematic[[#This Row],[SampleVariableLabel]]+100*Systematic[[#This Row],[State]]</f>
        <v>22030903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22</v>
      </c>
      <c r="B8496" s="1">
        <f t="shared" si="400"/>
        <v>3</v>
      </c>
      <c r="C8496" s="1">
        <f>IF(Systematic[[#This Row],[VariableIndex]]&gt;1,C8495,IF(C8495+1=StepsPerSubsample,0,C8495+1))</f>
        <v>9</v>
      </c>
      <c r="D8496" s="1">
        <f t="shared" si="398"/>
        <v>4</v>
      </c>
      <c r="E8496" s="1" t="str">
        <f>INDEX(Protocol[Mark],MATCH(C8496,Protocol[Step],0))</f>
        <v>9U</v>
      </c>
      <c r="F8496" s="151" t="str">
        <f>INDEX(Variables[Variable],MATCH(Systematic[[#This Row],[VariableIndex]],Variables[Index],0))</f>
        <v>Flux control ratio</v>
      </c>
      <c r="G8496" s="134">
        <f>Systematic[[#This Row],[Sample]]*1000000+Systematic[[#This Row],[SubSample]]*10000+Systematic[[#This Row],[VariableIndex]]</f>
        <v>22030004</v>
      </c>
      <c r="H8496" s="134">
        <f>Systematic[[#This Row],[SampleVariableLabel]]+100*Systematic[[#This Row],[State]]</f>
        <v>22030904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22</v>
      </c>
      <c r="B8497" s="1">
        <f t="shared" si="400"/>
        <v>3</v>
      </c>
      <c r="C8497" s="1">
        <f>IF(Systematic[[#This Row],[VariableIndex]]&gt;1,C8496,IF(C8496+1=StepsPerSubsample,0,C8496+1))</f>
        <v>9</v>
      </c>
      <c r="D8497" s="1">
        <f t="shared" si="398"/>
        <v>5</v>
      </c>
      <c r="E8497" s="1" t="str">
        <f>INDEX(Protocol[Mark],MATCH(C8497,Protocol[Step],0))</f>
        <v>9U</v>
      </c>
      <c r="F8497" s="151" t="str">
        <f>INDEX(Variables[Variable],MATCH(Systematic[[#This Row],[VariableIndex]],Variables[Index],0))</f>
        <v>Specific flux (mt)</v>
      </c>
      <c r="G8497" s="134">
        <f>Systematic[[#This Row],[Sample]]*1000000+Systematic[[#This Row],[SubSample]]*10000+Systematic[[#This Row],[VariableIndex]]</f>
        <v>22030005</v>
      </c>
      <c r="H8497" s="134">
        <f>Systematic[[#This Row],[SampleVariableLabel]]+100*Systematic[[#This Row],[State]]</f>
        <v>22030905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22</v>
      </c>
      <c r="B8498" s="1">
        <f t="shared" si="400"/>
        <v>3</v>
      </c>
      <c r="C8498" s="1">
        <f>IF(Systematic[[#This Row],[VariableIndex]]&gt;1,C8497,IF(C8497+1=StepsPerSubsample,0,C8497+1))</f>
        <v>9</v>
      </c>
      <c r="D8498" s="1">
        <f t="shared" si="398"/>
        <v>6</v>
      </c>
      <c r="E8498" s="1" t="str">
        <f>INDEX(Protocol[Mark],MATCH(C8498,Protocol[Step],0))</f>
        <v>9U</v>
      </c>
      <c r="F8498" s="151" t="str">
        <f>INDEX(Variables[Variable],MATCH(Systematic[[#This Row],[VariableIndex]],Variables[Index],0))</f>
        <v>FCR (mt: ROX-corr.)</v>
      </c>
      <c r="G8498" s="134">
        <f>Systematic[[#This Row],[Sample]]*1000000+Systematic[[#This Row],[SubSample]]*10000+Systematic[[#This Row],[VariableIndex]]</f>
        <v>22030006</v>
      </c>
      <c r="H8498" s="134">
        <f>Systematic[[#This Row],[SampleVariableLabel]]+100*Systematic[[#This Row],[State]]</f>
        <v>22030906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22</v>
      </c>
      <c r="B8499" s="1">
        <f t="shared" si="400"/>
        <v>3</v>
      </c>
      <c r="C8499" s="1">
        <f>IF(Systematic[[#This Row],[VariableIndex]]&gt;1,C8498,IF(C8498+1=StepsPerSubsample,0,C8498+1))</f>
        <v>9</v>
      </c>
      <c r="D8499" s="1">
        <f t="shared" si="398"/>
        <v>7</v>
      </c>
      <c r="E8499" s="1" t="str">
        <f>INDEX(Protocol[Mark],MATCH(C8499,Protocol[Step],0))</f>
        <v>9U</v>
      </c>
      <c r="F8499" s="151" t="str">
        <f>INDEX(Variables[Variable],MATCH(Systematic[[#This Row],[VariableIndex]],Variables[Index],0))</f>
        <v>FCR (mt: ROX-corr.)</v>
      </c>
      <c r="G8499" s="134">
        <f>Systematic[[#This Row],[Sample]]*1000000+Systematic[[#This Row],[SubSample]]*10000+Systematic[[#This Row],[VariableIndex]]</f>
        <v>22030007</v>
      </c>
      <c r="H8499" s="134">
        <f>Systematic[[#This Row],[SampleVariableLabel]]+100*Systematic[[#This Row],[State]]</f>
        <v>22030907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22</v>
      </c>
      <c r="B8500" s="1">
        <f t="shared" si="400"/>
        <v>3</v>
      </c>
      <c r="C8500" s="1">
        <f>IF(Systematic[[#This Row],[VariableIndex]]&gt;1,C8499,IF(C8499+1=StepsPerSubsample,0,C8499+1))</f>
        <v>10</v>
      </c>
      <c r="D8500" s="1">
        <f t="shared" si="398"/>
        <v>1</v>
      </c>
      <c r="E8500" s="1" t="str">
        <f>INDEX(Protocol[Mark],MATCH(C8500,Protocol[Step],0))</f>
        <v>9c</v>
      </c>
      <c r="F8500" s="151" t="str">
        <f>INDEX(Variables[Variable],MATCH(Systematic[[#This Row],[VariableIndex]],Variables[Index],0))</f>
        <v>O2 concentration</v>
      </c>
      <c r="G8500" s="134">
        <f>Systematic[[#This Row],[Sample]]*1000000+Systematic[[#This Row],[SubSample]]*10000+Systematic[[#This Row],[VariableIndex]]</f>
        <v>22030001</v>
      </c>
      <c r="H8500" s="134">
        <f>Systematic[[#This Row],[SampleVariableLabel]]+100*Systematic[[#This Row],[State]]</f>
        <v>22031001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22</v>
      </c>
      <c r="B8501" s="1">
        <f t="shared" si="400"/>
        <v>3</v>
      </c>
      <c r="C8501" s="1">
        <f>IF(Systematic[[#This Row],[VariableIndex]]&gt;1,C8500,IF(C8500+1=StepsPerSubsample,0,C8500+1))</f>
        <v>10</v>
      </c>
      <c r="D8501" s="1">
        <f t="shared" si="398"/>
        <v>2</v>
      </c>
      <c r="E8501" s="1" t="str">
        <f>INDEX(Protocol[Mark],MATCH(C8501,Protocol[Step],0))</f>
        <v>9c</v>
      </c>
      <c r="F8501" s="151" t="str">
        <f>INDEX(Variables[Variable],MATCH(Systematic[[#This Row],[VariableIndex]],Variables[Index],0))</f>
        <v>O2 flux per volume</v>
      </c>
      <c r="G8501" s="134">
        <f>Systematic[[#This Row],[Sample]]*1000000+Systematic[[#This Row],[SubSample]]*10000+Systematic[[#This Row],[VariableIndex]]</f>
        <v>22030002</v>
      </c>
      <c r="H8501" s="134">
        <f>Systematic[[#This Row],[SampleVariableLabel]]+100*Systematic[[#This Row],[State]]</f>
        <v>22031002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22</v>
      </c>
      <c r="B8502" s="1">
        <f t="shared" si="400"/>
        <v>3</v>
      </c>
      <c r="C8502" s="1">
        <f>IF(Systematic[[#This Row],[VariableIndex]]&gt;1,C8501,IF(C8501+1=StepsPerSubsample,0,C8501+1))</f>
        <v>10</v>
      </c>
      <c r="D8502" s="1">
        <f t="shared" si="398"/>
        <v>3</v>
      </c>
      <c r="E8502" s="1" t="str">
        <f>INDEX(Protocol[Mark],MATCH(C8502,Protocol[Step],0))</f>
        <v>9c</v>
      </c>
      <c r="F8502" s="151" t="str">
        <f>INDEX(Variables[Variable],MATCH(Systematic[[#This Row],[VariableIndex]],Variables[Index],0))</f>
        <v>Specific flux</v>
      </c>
      <c r="G8502" s="134">
        <f>Systematic[[#This Row],[Sample]]*1000000+Systematic[[#This Row],[SubSample]]*10000+Systematic[[#This Row],[VariableIndex]]</f>
        <v>22030003</v>
      </c>
      <c r="H8502" s="134">
        <f>Systematic[[#This Row],[SampleVariableLabel]]+100*Systematic[[#This Row],[State]]</f>
        <v>22031003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22</v>
      </c>
      <c r="B8503" s="1">
        <f t="shared" si="400"/>
        <v>3</v>
      </c>
      <c r="C8503" s="1">
        <f>IF(Systematic[[#This Row],[VariableIndex]]&gt;1,C8502,IF(C8502+1=StepsPerSubsample,0,C8502+1))</f>
        <v>10</v>
      </c>
      <c r="D8503" s="1">
        <f t="shared" si="398"/>
        <v>4</v>
      </c>
      <c r="E8503" s="1" t="str">
        <f>INDEX(Protocol[Mark],MATCH(C8503,Protocol[Step],0))</f>
        <v>9c</v>
      </c>
      <c r="F8503" s="151" t="str">
        <f>INDEX(Variables[Variable],MATCH(Systematic[[#This Row],[VariableIndex]],Variables[Index],0))</f>
        <v>Flux control ratio</v>
      </c>
      <c r="G8503" s="134">
        <f>Systematic[[#This Row],[Sample]]*1000000+Systematic[[#This Row],[SubSample]]*10000+Systematic[[#This Row],[VariableIndex]]</f>
        <v>22030004</v>
      </c>
      <c r="H8503" s="134">
        <f>Systematic[[#This Row],[SampleVariableLabel]]+100*Systematic[[#This Row],[State]]</f>
        <v>22031004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22</v>
      </c>
      <c r="B8504" s="1">
        <f t="shared" si="400"/>
        <v>3</v>
      </c>
      <c r="C8504" s="1">
        <f>IF(Systematic[[#This Row],[VariableIndex]]&gt;1,C8503,IF(C8503+1=StepsPerSubsample,0,C8503+1))</f>
        <v>10</v>
      </c>
      <c r="D8504" s="1">
        <f t="shared" si="398"/>
        <v>5</v>
      </c>
      <c r="E8504" s="1" t="str">
        <f>INDEX(Protocol[Mark],MATCH(C8504,Protocol[Step],0))</f>
        <v>9c</v>
      </c>
      <c r="F8504" s="151" t="str">
        <f>INDEX(Variables[Variable],MATCH(Systematic[[#This Row],[VariableIndex]],Variables[Index],0))</f>
        <v>Specific flux (mt)</v>
      </c>
      <c r="G8504" s="134">
        <f>Systematic[[#This Row],[Sample]]*1000000+Systematic[[#This Row],[SubSample]]*10000+Systematic[[#This Row],[VariableIndex]]</f>
        <v>22030005</v>
      </c>
      <c r="H8504" s="134">
        <f>Systematic[[#This Row],[SampleVariableLabel]]+100*Systematic[[#This Row],[State]]</f>
        <v>22031005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22</v>
      </c>
      <c r="B8505" s="1">
        <f t="shared" si="400"/>
        <v>3</v>
      </c>
      <c r="C8505" s="1">
        <f>IF(Systematic[[#This Row],[VariableIndex]]&gt;1,C8504,IF(C8504+1=StepsPerSubsample,0,C8504+1))</f>
        <v>10</v>
      </c>
      <c r="D8505" s="1">
        <f t="shared" si="398"/>
        <v>6</v>
      </c>
      <c r="E8505" s="1" t="str">
        <f>INDEX(Protocol[Mark],MATCH(C8505,Protocol[Step],0))</f>
        <v>9c</v>
      </c>
      <c r="F8505" s="151" t="str">
        <f>INDEX(Variables[Variable],MATCH(Systematic[[#This Row],[VariableIndex]],Variables[Index],0))</f>
        <v>FCR (mt: ROX-corr.)</v>
      </c>
      <c r="G8505" s="134">
        <f>Systematic[[#This Row],[Sample]]*1000000+Systematic[[#This Row],[SubSample]]*10000+Systematic[[#This Row],[VariableIndex]]</f>
        <v>22030006</v>
      </c>
      <c r="H8505" s="134">
        <f>Systematic[[#This Row],[SampleVariableLabel]]+100*Systematic[[#This Row],[State]]</f>
        <v>22031006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22</v>
      </c>
      <c r="B8506" s="1">
        <f t="shared" si="400"/>
        <v>3</v>
      </c>
      <c r="C8506" s="1">
        <f>IF(Systematic[[#This Row],[VariableIndex]]&gt;1,C8505,IF(C8505+1=StepsPerSubsample,0,C8505+1))</f>
        <v>10</v>
      </c>
      <c r="D8506" s="1">
        <f t="shared" si="398"/>
        <v>7</v>
      </c>
      <c r="E8506" s="1" t="str">
        <f>INDEX(Protocol[Mark],MATCH(C8506,Protocol[Step],0))</f>
        <v>9c</v>
      </c>
      <c r="F8506" s="151" t="str">
        <f>INDEX(Variables[Variable],MATCH(Systematic[[#This Row],[VariableIndex]],Variables[Index],0))</f>
        <v>FCR (mt: ROX-corr.)</v>
      </c>
      <c r="G8506" s="134">
        <f>Systematic[[#This Row],[Sample]]*1000000+Systematic[[#This Row],[SubSample]]*10000+Systematic[[#This Row],[VariableIndex]]</f>
        <v>22030007</v>
      </c>
      <c r="H8506" s="134">
        <f>Systematic[[#This Row],[SampleVariableLabel]]+100*Systematic[[#This Row],[State]]</f>
        <v>22031007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22</v>
      </c>
      <c r="B8507" s="1">
        <f t="shared" si="400"/>
        <v>3</v>
      </c>
      <c r="C8507" s="1">
        <f>IF(Systematic[[#This Row],[VariableIndex]]&gt;1,C8506,IF(C8506+1=StepsPerSubsample,0,C8506+1))</f>
        <v>11</v>
      </c>
      <c r="D8507" s="1">
        <f t="shared" si="398"/>
        <v>1</v>
      </c>
      <c r="E8507" s="1" t="str">
        <f>INDEX(Protocol[Mark],MATCH(C8507,Protocol[Step],0))</f>
        <v>10Ama</v>
      </c>
      <c r="F8507" s="151" t="str">
        <f>INDEX(Variables[Variable],MATCH(Systematic[[#This Row],[VariableIndex]],Variables[Index],0))</f>
        <v>O2 concentration</v>
      </c>
      <c r="G8507" s="134">
        <f>Systematic[[#This Row],[Sample]]*1000000+Systematic[[#This Row],[SubSample]]*10000+Systematic[[#This Row],[VariableIndex]]</f>
        <v>22030001</v>
      </c>
      <c r="H8507" s="134">
        <f>Systematic[[#This Row],[SampleVariableLabel]]+100*Systematic[[#This Row],[State]]</f>
        <v>22031101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22</v>
      </c>
      <c r="B8508" s="1">
        <f t="shared" si="400"/>
        <v>3</v>
      </c>
      <c r="C8508" s="1">
        <f>IF(Systematic[[#This Row],[VariableIndex]]&gt;1,C8507,IF(C8507+1=StepsPerSubsample,0,C8507+1))</f>
        <v>11</v>
      </c>
      <c r="D8508" s="1">
        <f t="shared" si="398"/>
        <v>2</v>
      </c>
      <c r="E8508" s="1" t="str">
        <f>INDEX(Protocol[Mark],MATCH(C8508,Protocol[Step],0))</f>
        <v>10Ama</v>
      </c>
      <c r="F8508" s="151" t="str">
        <f>INDEX(Variables[Variable],MATCH(Systematic[[#This Row],[VariableIndex]],Variables[Index],0))</f>
        <v>O2 flux per volume</v>
      </c>
      <c r="G8508" s="134">
        <f>Systematic[[#This Row],[Sample]]*1000000+Systematic[[#This Row],[SubSample]]*10000+Systematic[[#This Row],[VariableIndex]]</f>
        <v>22030002</v>
      </c>
      <c r="H8508" s="134">
        <f>Systematic[[#This Row],[SampleVariableLabel]]+100*Systematic[[#This Row],[State]]</f>
        <v>22031102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22</v>
      </c>
      <c r="B8509" s="1">
        <f t="shared" si="400"/>
        <v>3</v>
      </c>
      <c r="C8509" s="1">
        <f>IF(Systematic[[#This Row],[VariableIndex]]&gt;1,C8508,IF(C8508+1=StepsPerSubsample,0,C8508+1))</f>
        <v>11</v>
      </c>
      <c r="D8509" s="1">
        <f t="shared" si="398"/>
        <v>3</v>
      </c>
      <c r="E8509" s="1" t="str">
        <f>INDEX(Protocol[Mark],MATCH(C8509,Protocol[Step],0))</f>
        <v>10Ama</v>
      </c>
      <c r="F8509" s="151" t="str">
        <f>INDEX(Variables[Variable],MATCH(Systematic[[#This Row],[VariableIndex]],Variables[Index],0))</f>
        <v>Specific flux</v>
      </c>
      <c r="G8509" s="134">
        <f>Systematic[[#This Row],[Sample]]*1000000+Systematic[[#This Row],[SubSample]]*10000+Systematic[[#This Row],[VariableIndex]]</f>
        <v>22030003</v>
      </c>
      <c r="H8509" s="134">
        <f>Systematic[[#This Row],[SampleVariableLabel]]+100*Systematic[[#This Row],[State]]</f>
        <v>22031103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22</v>
      </c>
      <c r="B8510" s="1">
        <f t="shared" si="400"/>
        <v>3</v>
      </c>
      <c r="C8510" s="1">
        <f>IF(Systematic[[#This Row],[VariableIndex]]&gt;1,C8509,IF(C8509+1=StepsPerSubsample,0,C8509+1))</f>
        <v>11</v>
      </c>
      <c r="D8510" s="1">
        <f t="shared" si="398"/>
        <v>4</v>
      </c>
      <c r="E8510" s="1" t="str">
        <f>INDEX(Protocol[Mark],MATCH(C8510,Protocol[Step],0))</f>
        <v>10Ama</v>
      </c>
      <c r="F8510" s="151" t="str">
        <f>INDEX(Variables[Variable],MATCH(Systematic[[#This Row],[VariableIndex]],Variables[Index],0))</f>
        <v>Flux control ratio</v>
      </c>
      <c r="G8510" s="134">
        <f>Systematic[[#This Row],[Sample]]*1000000+Systematic[[#This Row],[SubSample]]*10000+Systematic[[#This Row],[VariableIndex]]</f>
        <v>22030004</v>
      </c>
      <c r="H8510" s="134">
        <f>Systematic[[#This Row],[SampleVariableLabel]]+100*Systematic[[#This Row],[State]]</f>
        <v>22031104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22</v>
      </c>
      <c r="B8511" s="1">
        <f t="shared" si="400"/>
        <v>3</v>
      </c>
      <c r="C8511" s="1">
        <f>IF(Systematic[[#This Row],[VariableIndex]]&gt;1,C8510,IF(C8510+1=StepsPerSubsample,0,C8510+1))</f>
        <v>11</v>
      </c>
      <c r="D8511" s="1">
        <f t="shared" si="398"/>
        <v>5</v>
      </c>
      <c r="E8511" s="1" t="str">
        <f>INDEX(Protocol[Mark],MATCH(C8511,Protocol[Step],0))</f>
        <v>10Ama</v>
      </c>
      <c r="F8511" s="151" t="str">
        <f>INDEX(Variables[Variable],MATCH(Systematic[[#This Row],[VariableIndex]],Variables[Index],0))</f>
        <v>Specific flux (mt)</v>
      </c>
      <c r="G8511" s="134">
        <f>Systematic[[#This Row],[Sample]]*1000000+Systematic[[#This Row],[SubSample]]*10000+Systematic[[#This Row],[VariableIndex]]</f>
        <v>22030005</v>
      </c>
      <c r="H8511" s="134">
        <f>Systematic[[#This Row],[SampleVariableLabel]]+100*Systematic[[#This Row],[State]]</f>
        <v>22031105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22</v>
      </c>
      <c r="B8512" s="1">
        <f t="shared" si="400"/>
        <v>3</v>
      </c>
      <c r="C8512" s="1">
        <f>IF(Systematic[[#This Row],[VariableIndex]]&gt;1,C8511,IF(C8511+1=StepsPerSubsample,0,C8511+1))</f>
        <v>11</v>
      </c>
      <c r="D8512" s="1">
        <f t="shared" si="398"/>
        <v>6</v>
      </c>
      <c r="E8512" s="1" t="str">
        <f>INDEX(Protocol[Mark],MATCH(C8512,Protocol[Step],0))</f>
        <v>10Ama</v>
      </c>
      <c r="F8512" s="151" t="str">
        <f>INDEX(Variables[Variable],MATCH(Systematic[[#This Row],[VariableIndex]],Variables[Index],0))</f>
        <v>FCR (mt: ROX-corr.)</v>
      </c>
      <c r="G8512" s="134">
        <f>Systematic[[#This Row],[Sample]]*1000000+Systematic[[#This Row],[SubSample]]*10000+Systematic[[#This Row],[VariableIndex]]</f>
        <v>22030006</v>
      </c>
      <c r="H8512" s="134">
        <f>Systematic[[#This Row],[SampleVariableLabel]]+100*Systematic[[#This Row],[State]]</f>
        <v>22031106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22</v>
      </c>
      <c r="B8513" s="1">
        <f t="shared" si="400"/>
        <v>3</v>
      </c>
      <c r="C8513" s="1">
        <f>IF(Systematic[[#This Row],[VariableIndex]]&gt;1,C8512,IF(C8512+1=StepsPerSubsample,0,C8512+1))</f>
        <v>11</v>
      </c>
      <c r="D8513" s="1">
        <f t="shared" si="398"/>
        <v>7</v>
      </c>
      <c r="E8513" s="1" t="str">
        <f>INDEX(Protocol[Mark],MATCH(C8513,Protocol[Step],0))</f>
        <v>10Ama</v>
      </c>
      <c r="F8513" s="151" t="str">
        <f>INDEX(Variables[Variable],MATCH(Systematic[[#This Row],[VariableIndex]],Variables[Index],0))</f>
        <v>FCR (mt: ROX-corr.)</v>
      </c>
      <c r="G8513" s="134">
        <f>Systematic[[#This Row],[Sample]]*1000000+Systematic[[#This Row],[SubSample]]*10000+Systematic[[#This Row],[VariableIndex]]</f>
        <v>22030007</v>
      </c>
      <c r="H8513" s="134">
        <f>Systematic[[#This Row],[SampleVariableLabel]]+100*Systematic[[#This Row],[State]]</f>
        <v>22031107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22</v>
      </c>
      <c r="B8514" s="1">
        <f t="shared" si="400"/>
        <v>3</v>
      </c>
      <c r="C8514" s="1">
        <f>IF(Systematic[[#This Row],[VariableIndex]]&gt;1,C8513,IF(C8513+1=StepsPerSubsample,0,C8513+1))</f>
        <v>12</v>
      </c>
      <c r="D8514" s="1">
        <f t="shared" si="398"/>
        <v>1</v>
      </c>
      <c r="E8514" s="1" t="str">
        <f>INDEX(Protocol[Mark],MATCH(C8514,Protocol[Step],0))</f>
        <v>11AsTm</v>
      </c>
      <c r="F8514" s="151" t="str">
        <f>INDEX(Variables[Variable],MATCH(Systematic[[#This Row],[VariableIndex]],Variables[Index],0))</f>
        <v>O2 concentration</v>
      </c>
      <c r="G8514" s="134">
        <f>Systematic[[#This Row],[Sample]]*1000000+Systematic[[#This Row],[SubSample]]*10000+Systematic[[#This Row],[VariableIndex]]</f>
        <v>22030001</v>
      </c>
      <c r="H8514" s="134">
        <f>Systematic[[#This Row],[SampleVariableLabel]]+100*Systematic[[#This Row],[State]]</f>
        <v>22031201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22</v>
      </c>
      <c r="B8515" s="1">
        <f t="shared" si="400"/>
        <v>3</v>
      </c>
      <c r="C8515" s="1">
        <f>IF(Systematic[[#This Row],[VariableIndex]]&gt;1,C8514,IF(C8514+1=StepsPerSubsample,0,C8514+1))</f>
        <v>12</v>
      </c>
      <c r="D8515" s="1">
        <f t="shared" ref="D8515:D8578" si="401">IF(D8514=nVariables,1,D8514+1)</f>
        <v>2</v>
      </c>
      <c r="E8515" s="1" t="str">
        <f>INDEX(Protocol[Mark],MATCH(C8515,Protocol[Step],0))</f>
        <v>11AsTm</v>
      </c>
      <c r="F8515" s="151" t="str">
        <f>INDEX(Variables[Variable],MATCH(Systematic[[#This Row],[VariableIndex]],Variables[Index],0))</f>
        <v>O2 flux per volume</v>
      </c>
      <c r="G8515" s="134">
        <f>Systematic[[#This Row],[Sample]]*1000000+Systematic[[#This Row],[SubSample]]*10000+Systematic[[#This Row],[VariableIndex]]</f>
        <v>22030002</v>
      </c>
      <c r="H8515" s="134">
        <f>Systematic[[#This Row],[SampleVariableLabel]]+100*Systematic[[#This Row],[State]]</f>
        <v>22031202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22</v>
      </c>
      <c r="B8516" s="1">
        <f t="shared" si="400"/>
        <v>3</v>
      </c>
      <c r="C8516" s="1">
        <f>IF(Systematic[[#This Row],[VariableIndex]]&gt;1,C8515,IF(C8515+1=StepsPerSubsample,0,C8515+1))</f>
        <v>12</v>
      </c>
      <c r="D8516" s="1">
        <f t="shared" si="401"/>
        <v>3</v>
      </c>
      <c r="E8516" s="1" t="str">
        <f>INDEX(Protocol[Mark],MATCH(C8516,Protocol[Step],0))</f>
        <v>11AsTm</v>
      </c>
      <c r="F8516" s="151" t="str">
        <f>INDEX(Variables[Variable],MATCH(Systematic[[#This Row],[VariableIndex]],Variables[Index],0))</f>
        <v>Specific flux</v>
      </c>
      <c r="G8516" s="134">
        <f>Systematic[[#This Row],[Sample]]*1000000+Systematic[[#This Row],[SubSample]]*10000+Systematic[[#This Row],[VariableIndex]]</f>
        <v>22030003</v>
      </c>
      <c r="H8516" s="134">
        <f>Systematic[[#This Row],[SampleVariableLabel]]+100*Systematic[[#This Row],[State]]</f>
        <v>22031203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22</v>
      </c>
      <c r="B8517" s="1">
        <f t="shared" si="400"/>
        <v>3</v>
      </c>
      <c r="C8517" s="1">
        <f>IF(Systematic[[#This Row],[VariableIndex]]&gt;1,C8516,IF(C8516+1=StepsPerSubsample,0,C8516+1))</f>
        <v>12</v>
      </c>
      <c r="D8517" s="1">
        <f t="shared" si="401"/>
        <v>4</v>
      </c>
      <c r="E8517" s="1" t="str">
        <f>INDEX(Protocol[Mark],MATCH(C8517,Protocol[Step],0))</f>
        <v>11AsTm</v>
      </c>
      <c r="F8517" s="151" t="str">
        <f>INDEX(Variables[Variable],MATCH(Systematic[[#This Row],[VariableIndex]],Variables[Index],0))</f>
        <v>Flux control ratio</v>
      </c>
      <c r="G8517" s="134">
        <f>Systematic[[#This Row],[Sample]]*1000000+Systematic[[#This Row],[SubSample]]*10000+Systematic[[#This Row],[VariableIndex]]</f>
        <v>22030004</v>
      </c>
      <c r="H8517" s="134">
        <f>Systematic[[#This Row],[SampleVariableLabel]]+100*Systematic[[#This Row],[State]]</f>
        <v>22031204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22</v>
      </c>
      <c r="B8518" s="1">
        <f t="shared" si="400"/>
        <v>3</v>
      </c>
      <c r="C8518" s="1">
        <f>IF(Systematic[[#This Row],[VariableIndex]]&gt;1,C8517,IF(C8517+1=StepsPerSubsample,0,C8517+1))</f>
        <v>12</v>
      </c>
      <c r="D8518" s="1">
        <f t="shared" si="401"/>
        <v>5</v>
      </c>
      <c r="E8518" s="1" t="str">
        <f>INDEX(Protocol[Mark],MATCH(C8518,Protocol[Step],0))</f>
        <v>11AsTm</v>
      </c>
      <c r="F8518" s="151" t="str">
        <f>INDEX(Variables[Variable],MATCH(Systematic[[#This Row],[VariableIndex]],Variables[Index],0))</f>
        <v>Specific flux (mt)</v>
      </c>
      <c r="G8518" s="134">
        <f>Systematic[[#This Row],[Sample]]*1000000+Systematic[[#This Row],[SubSample]]*10000+Systematic[[#This Row],[VariableIndex]]</f>
        <v>22030005</v>
      </c>
      <c r="H8518" s="134">
        <f>Systematic[[#This Row],[SampleVariableLabel]]+100*Systematic[[#This Row],[State]]</f>
        <v>22031205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22</v>
      </c>
      <c r="B8519" s="1">
        <f t="shared" si="400"/>
        <v>3</v>
      </c>
      <c r="C8519" s="1">
        <f>IF(Systematic[[#This Row],[VariableIndex]]&gt;1,C8518,IF(C8518+1=StepsPerSubsample,0,C8518+1))</f>
        <v>12</v>
      </c>
      <c r="D8519" s="1">
        <f t="shared" si="401"/>
        <v>6</v>
      </c>
      <c r="E8519" s="1" t="str">
        <f>INDEX(Protocol[Mark],MATCH(C8519,Protocol[Step],0))</f>
        <v>11AsTm</v>
      </c>
      <c r="F8519" s="151" t="str">
        <f>INDEX(Variables[Variable],MATCH(Systematic[[#This Row],[VariableIndex]],Variables[Index],0))</f>
        <v>FCR (mt: ROX-corr.)</v>
      </c>
      <c r="G8519" s="134">
        <f>Systematic[[#This Row],[Sample]]*1000000+Systematic[[#This Row],[SubSample]]*10000+Systematic[[#This Row],[VariableIndex]]</f>
        <v>22030006</v>
      </c>
      <c r="H8519" s="134">
        <f>Systematic[[#This Row],[SampleVariableLabel]]+100*Systematic[[#This Row],[State]]</f>
        <v>22031206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22</v>
      </c>
      <c r="B8520" s="1">
        <f t="shared" si="400"/>
        <v>3</v>
      </c>
      <c r="C8520" s="1">
        <f>IF(Systematic[[#This Row],[VariableIndex]]&gt;1,C8519,IF(C8519+1=StepsPerSubsample,0,C8519+1))</f>
        <v>12</v>
      </c>
      <c r="D8520" s="1">
        <f t="shared" si="401"/>
        <v>7</v>
      </c>
      <c r="E8520" s="1" t="str">
        <f>INDEX(Protocol[Mark],MATCH(C8520,Protocol[Step],0))</f>
        <v>11AsTm</v>
      </c>
      <c r="F8520" s="151" t="str">
        <f>INDEX(Variables[Variable],MATCH(Systematic[[#This Row],[VariableIndex]],Variables[Index],0))</f>
        <v>FCR (mt: ROX-corr.)</v>
      </c>
      <c r="G8520" s="134">
        <f>Systematic[[#This Row],[Sample]]*1000000+Systematic[[#This Row],[SubSample]]*10000+Systematic[[#This Row],[VariableIndex]]</f>
        <v>22030007</v>
      </c>
      <c r="H8520" s="134">
        <f>Systematic[[#This Row],[SampleVariableLabel]]+100*Systematic[[#This Row],[State]]</f>
        <v>22031207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22</v>
      </c>
      <c r="B8521" s="1">
        <f t="shared" si="400"/>
        <v>3</v>
      </c>
      <c r="C8521" s="1">
        <f>IF(Systematic[[#This Row],[VariableIndex]]&gt;1,C8520,IF(C8520+1=StepsPerSubsample,0,C8520+1))</f>
        <v>13</v>
      </c>
      <c r="D8521" s="1">
        <f t="shared" si="401"/>
        <v>1</v>
      </c>
      <c r="E8521" s="1" t="str">
        <f>INDEX(Protocol[Mark],MATCH(C8521,Protocol[Step],0))</f>
        <v>12Azd</v>
      </c>
      <c r="F8521" s="151" t="str">
        <f>INDEX(Variables[Variable],MATCH(Systematic[[#This Row],[VariableIndex]],Variables[Index],0))</f>
        <v>O2 concentration</v>
      </c>
      <c r="G8521" s="134">
        <f>Systematic[[#This Row],[Sample]]*1000000+Systematic[[#This Row],[SubSample]]*10000+Systematic[[#This Row],[VariableIndex]]</f>
        <v>22030001</v>
      </c>
      <c r="H8521" s="134">
        <f>Systematic[[#This Row],[SampleVariableLabel]]+100*Systematic[[#This Row],[State]]</f>
        <v>22031301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22</v>
      </c>
      <c r="B8522" s="1">
        <f t="shared" si="400"/>
        <v>3</v>
      </c>
      <c r="C8522" s="1">
        <f>IF(Systematic[[#This Row],[VariableIndex]]&gt;1,C8521,IF(C8521+1=StepsPerSubsample,0,C8521+1))</f>
        <v>13</v>
      </c>
      <c r="D8522" s="1">
        <f t="shared" si="401"/>
        <v>2</v>
      </c>
      <c r="E8522" s="1" t="str">
        <f>INDEX(Protocol[Mark],MATCH(C8522,Protocol[Step],0))</f>
        <v>12Azd</v>
      </c>
      <c r="F8522" s="151" t="str">
        <f>INDEX(Variables[Variable],MATCH(Systematic[[#This Row],[VariableIndex]],Variables[Index],0))</f>
        <v>O2 flux per volume</v>
      </c>
      <c r="G8522" s="134">
        <f>Systematic[[#This Row],[Sample]]*1000000+Systematic[[#This Row],[SubSample]]*10000+Systematic[[#This Row],[VariableIndex]]</f>
        <v>22030002</v>
      </c>
      <c r="H8522" s="134">
        <f>Systematic[[#This Row],[SampleVariableLabel]]+100*Systematic[[#This Row],[State]]</f>
        <v>22031302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22</v>
      </c>
      <c r="B8523" s="1">
        <f t="shared" si="400"/>
        <v>3</v>
      </c>
      <c r="C8523" s="1">
        <f>IF(Systematic[[#This Row],[VariableIndex]]&gt;1,C8522,IF(C8522+1=StepsPerSubsample,0,C8522+1))</f>
        <v>13</v>
      </c>
      <c r="D8523" s="1">
        <f t="shared" si="401"/>
        <v>3</v>
      </c>
      <c r="E8523" s="1" t="str">
        <f>INDEX(Protocol[Mark],MATCH(C8523,Protocol[Step],0))</f>
        <v>12Azd</v>
      </c>
      <c r="F8523" s="151" t="str">
        <f>INDEX(Variables[Variable],MATCH(Systematic[[#This Row],[VariableIndex]],Variables[Index],0))</f>
        <v>Specific flux</v>
      </c>
      <c r="G8523" s="134">
        <f>Systematic[[#This Row],[Sample]]*1000000+Systematic[[#This Row],[SubSample]]*10000+Systematic[[#This Row],[VariableIndex]]</f>
        <v>22030003</v>
      </c>
      <c r="H8523" s="134">
        <f>Systematic[[#This Row],[SampleVariableLabel]]+100*Systematic[[#This Row],[State]]</f>
        <v>22031303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22</v>
      </c>
      <c r="B8524" s="1">
        <f t="shared" si="400"/>
        <v>3</v>
      </c>
      <c r="C8524" s="1">
        <f>IF(Systematic[[#This Row],[VariableIndex]]&gt;1,C8523,IF(C8523+1=StepsPerSubsample,0,C8523+1))</f>
        <v>13</v>
      </c>
      <c r="D8524" s="1">
        <f t="shared" si="401"/>
        <v>4</v>
      </c>
      <c r="E8524" s="1" t="str">
        <f>INDEX(Protocol[Mark],MATCH(C8524,Protocol[Step],0))</f>
        <v>12Azd</v>
      </c>
      <c r="F8524" s="151" t="str">
        <f>INDEX(Variables[Variable],MATCH(Systematic[[#This Row],[VariableIndex]],Variables[Index],0))</f>
        <v>Flux control ratio</v>
      </c>
      <c r="G8524" s="134">
        <f>Systematic[[#This Row],[Sample]]*1000000+Systematic[[#This Row],[SubSample]]*10000+Systematic[[#This Row],[VariableIndex]]</f>
        <v>22030004</v>
      </c>
      <c r="H8524" s="134">
        <f>Systematic[[#This Row],[SampleVariableLabel]]+100*Systematic[[#This Row],[State]]</f>
        <v>22031304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22</v>
      </c>
      <c r="B8525" s="1">
        <f t="shared" si="400"/>
        <v>3</v>
      </c>
      <c r="C8525" s="1">
        <f>IF(Systematic[[#This Row],[VariableIndex]]&gt;1,C8524,IF(C8524+1=StepsPerSubsample,0,C8524+1))</f>
        <v>13</v>
      </c>
      <c r="D8525" s="1">
        <f t="shared" si="401"/>
        <v>5</v>
      </c>
      <c r="E8525" s="1" t="str">
        <f>INDEX(Protocol[Mark],MATCH(C8525,Protocol[Step],0))</f>
        <v>12Azd</v>
      </c>
      <c r="F8525" s="151" t="str">
        <f>INDEX(Variables[Variable],MATCH(Systematic[[#This Row],[VariableIndex]],Variables[Index],0))</f>
        <v>Specific flux (mt)</v>
      </c>
      <c r="G8525" s="134">
        <f>Systematic[[#This Row],[Sample]]*1000000+Systematic[[#This Row],[SubSample]]*10000+Systematic[[#This Row],[VariableIndex]]</f>
        <v>22030005</v>
      </c>
      <c r="H8525" s="134">
        <f>Systematic[[#This Row],[SampleVariableLabel]]+100*Systematic[[#This Row],[State]]</f>
        <v>22031305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22</v>
      </c>
      <c r="B8526" s="1">
        <f t="shared" si="400"/>
        <v>3</v>
      </c>
      <c r="C8526" s="1">
        <f>IF(Systematic[[#This Row],[VariableIndex]]&gt;1,C8525,IF(C8525+1=StepsPerSubsample,0,C8525+1))</f>
        <v>13</v>
      </c>
      <c r="D8526" s="1">
        <f t="shared" si="401"/>
        <v>6</v>
      </c>
      <c r="E8526" s="1" t="str">
        <f>INDEX(Protocol[Mark],MATCH(C8526,Protocol[Step],0))</f>
        <v>12Azd</v>
      </c>
      <c r="F8526" s="151" t="str">
        <f>INDEX(Variables[Variable],MATCH(Systematic[[#This Row],[VariableIndex]],Variables[Index],0))</f>
        <v>FCR (mt: ROX-corr.)</v>
      </c>
      <c r="G8526" s="134">
        <f>Systematic[[#This Row],[Sample]]*1000000+Systematic[[#This Row],[SubSample]]*10000+Systematic[[#This Row],[VariableIndex]]</f>
        <v>22030006</v>
      </c>
      <c r="H8526" s="134">
        <f>Systematic[[#This Row],[SampleVariableLabel]]+100*Systematic[[#This Row],[State]]</f>
        <v>22031306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22</v>
      </c>
      <c r="B8527" s="1">
        <f t="shared" si="400"/>
        <v>3</v>
      </c>
      <c r="C8527" s="1">
        <f>IF(Systematic[[#This Row],[VariableIndex]]&gt;1,C8526,IF(C8526+1=StepsPerSubsample,0,C8526+1))</f>
        <v>13</v>
      </c>
      <c r="D8527" s="1">
        <f t="shared" si="401"/>
        <v>7</v>
      </c>
      <c r="E8527" s="1" t="str">
        <f>INDEX(Protocol[Mark],MATCH(C8527,Protocol[Step],0))</f>
        <v>12Azd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22030007</v>
      </c>
      <c r="H8527" s="134">
        <f>Systematic[[#This Row],[SampleVariableLabel]]+100*Systematic[[#This Row],[State]]</f>
        <v>22031307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22</v>
      </c>
      <c r="B8528" s="1">
        <f t="shared" si="400"/>
        <v>4</v>
      </c>
      <c r="C8528" s="1">
        <f>IF(Systematic[[#This Row],[VariableIndex]]&gt;1,C8527,IF(C8527+1=StepsPerSubsample,0,C8527+1))</f>
        <v>0</v>
      </c>
      <c r="D8528" s="1">
        <f t="shared" si="401"/>
        <v>1</v>
      </c>
      <c r="E8528" s="1" t="str">
        <f>INDEX(Protocol[Mark],MATCH(C8528,Protocol[Step],0))</f>
        <v>1ce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22040001</v>
      </c>
      <c r="H8528" s="134">
        <f>Systematic[[#This Row],[SampleVariableLabel]]+100*Systematic[[#This Row],[State]]</f>
        <v>22040001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22</v>
      </c>
      <c r="B8529" s="1">
        <f t="shared" si="400"/>
        <v>4</v>
      </c>
      <c r="C8529" s="1">
        <f>IF(Systematic[[#This Row],[VariableIndex]]&gt;1,C8528,IF(C8528+1=StepsPerSubsample,0,C8528+1))</f>
        <v>0</v>
      </c>
      <c r="D8529" s="1">
        <f t="shared" si="401"/>
        <v>2</v>
      </c>
      <c r="E8529" s="1" t="str">
        <f>INDEX(Protocol[Mark],MATCH(C8529,Protocol[Step],0))</f>
        <v>1ce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22040002</v>
      </c>
      <c r="H8529" s="134">
        <f>Systematic[[#This Row],[SampleVariableLabel]]+100*Systematic[[#This Row],[State]]</f>
        <v>22040002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22</v>
      </c>
      <c r="B8530" s="1">
        <f t="shared" si="400"/>
        <v>4</v>
      </c>
      <c r="C8530" s="1">
        <f>IF(Systematic[[#This Row],[VariableIndex]]&gt;1,C8529,IF(C8529+1=StepsPerSubsample,0,C8529+1))</f>
        <v>0</v>
      </c>
      <c r="D8530" s="1">
        <f t="shared" si="401"/>
        <v>3</v>
      </c>
      <c r="E8530" s="1" t="str">
        <f>INDEX(Protocol[Mark],MATCH(C8530,Protocol[Step],0))</f>
        <v>1ce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22040003</v>
      </c>
      <c r="H8530" s="134">
        <f>Systematic[[#This Row],[SampleVariableLabel]]+100*Systematic[[#This Row],[State]]</f>
        <v>22040003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22</v>
      </c>
      <c r="B8531" s="1">
        <f t="shared" si="400"/>
        <v>4</v>
      </c>
      <c r="C8531" s="1">
        <f>IF(Systematic[[#This Row],[VariableIndex]]&gt;1,C8530,IF(C8530+1=StepsPerSubsample,0,C8530+1))</f>
        <v>0</v>
      </c>
      <c r="D8531" s="1">
        <f t="shared" si="401"/>
        <v>4</v>
      </c>
      <c r="E8531" s="1" t="str">
        <f>INDEX(Protocol[Mark],MATCH(C8531,Protocol[Step],0))</f>
        <v>1ce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22040004</v>
      </c>
      <c r="H8531" s="134">
        <f>Systematic[[#This Row],[SampleVariableLabel]]+100*Systematic[[#This Row],[State]]</f>
        <v>22040004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22</v>
      </c>
      <c r="B8532" s="1">
        <f t="shared" si="400"/>
        <v>4</v>
      </c>
      <c r="C8532" s="1">
        <f>IF(Systematic[[#This Row],[VariableIndex]]&gt;1,C8531,IF(C8531+1=StepsPerSubsample,0,C8531+1))</f>
        <v>0</v>
      </c>
      <c r="D8532" s="1">
        <f t="shared" si="401"/>
        <v>5</v>
      </c>
      <c r="E8532" s="1" t="str">
        <f>INDEX(Protocol[Mark],MATCH(C8532,Protocol[Step],0))</f>
        <v>1ce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22040005</v>
      </c>
      <c r="H8532" s="134">
        <f>Systematic[[#This Row],[SampleVariableLabel]]+100*Systematic[[#This Row],[State]]</f>
        <v>22040005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22</v>
      </c>
      <c r="B8533" s="1">
        <f t="shared" si="400"/>
        <v>4</v>
      </c>
      <c r="C8533" s="1">
        <f>IF(Systematic[[#This Row],[VariableIndex]]&gt;1,C8532,IF(C8532+1=StepsPerSubsample,0,C8532+1))</f>
        <v>0</v>
      </c>
      <c r="D8533" s="1">
        <f t="shared" si="401"/>
        <v>6</v>
      </c>
      <c r="E8533" s="1" t="str">
        <f>INDEX(Protocol[Mark],MATCH(C8533,Protocol[Step],0))</f>
        <v>1ce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22040006</v>
      </c>
      <c r="H8533" s="134">
        <f>Systematic[[#This Row],[SampleVariableLabel]]+100*Systematic[[#This Row],[State]]</f>
        <v>22040006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22</v>
      </c>
      <c r="B8534" s="1">
        <f t="shared" si="400"/>
        <v>4</v>
      </c>
      <c r="C8534" s="1">
        <f>IF(Systematic[[#This Row],[VariableIndex]]&gt;1,C8533,IF(C8533+1=StepsPerSubsample,0,C8533+1))</f>
        <v>0</v>
      </c>
      <c r="D8534" s="1">
        <f t="shared" si="401"/>
        <v>7</v>
      </c>
      <c r="E8534" s="1" t="str">
        <f>INDEX(Protocol[Mark],MATCH(C8534,Protocol[Step],0))</f>
        <v>1ce</v>
      </c>
      <c r="F8534" s="151" t="str">
        <f>INDEX(Variables[Variable],MATCH(Systematic[[#This Row],[VariableIndex]],Variables[Index],0))</f>
        <v>FCR (mt: ROX-corr.)</v>
      </c>
      <c r="G8534" s="134">
        <f>Systematic[[#This Row],[Sample]]*1000000+Systematic[[#This Row],[SubSample]]*10000+Systematic[[#This Row],[VariableIndex]]</f>
        <v>22040007</v>
      </c>
      <c r="H8534" s="134">
        <f>Systematic[[#This Row],[SampleVariableLabel]]+100*Systematic[[#This Row],[State]]</f>
        <v>22040007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22</v>
      </c>
      <c r="B8535" s="1">
        <f t="shared" si="400"/>
        <v>4</v>
      </c>
      <c r="C8535" s="1">
        <f>IF(Systematic[[#This Row],[VariableIndex]]&gt;1,C8534,IF(C8534+1=StepsPerSubsample,0,C8534+1))</f>
        <v>1</v>
      </c>
      <c r="D8535" s="1">
        <f t="shared" si="401"/>
        <v>1</v>
      </c>
      <c r="E8535" s="1" t="str">
        <f>INDEX(Protocol[Mark],MATCH(C8535,Protocol[Step],0))</f>
        <v>2P10</v>
      </c>
      <c r="F8535" s="151" t="str">
        <f>INDEX(Variables[Variable],MATCH(Systematic[[#This Row],[VariableIndex]],Variables[Index],0))</f>
        <v>O2 concentration</v>
      </c>
      <c r="G8535" s="134">
        <f>Systematic[[#This Row],[Sample]]*1000000+Systematic[[#This Row],[SubSample]]*10000+Systematic[[#This Row],[VariableIndex]]</f>
        <v>22040001</v>
      </c>
      <c r="H8535" s="134">
        <f>Systematic[[#This Row],[SampleVariableLabel]]+100*Systematic[[#This Row],[State]]</f>
        <v>22040101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22</v>
      </c>
      <c r="B8536" s="1">
        <f t="shared" si="400"/>
        <v>4</v>
      </c>
      <c r="C8536" s="1">
        <f>IF(Systematic[[#This Row],[VariableIndex]]&gt;1,C8535,IF(C8535+1=StepsPerSubsample,0,C8535+1))</f>
        <v>1</v>
      </c>
      <c r="D8536" s="1">
        <f t="shared" si="401"/>
        <v>2</v>
      </c>
      <c r="E8536" s="1" t="str">
        <f>INDEX(Protocol[Mark],MATCH(C8536,Protocol[Step],0))</f>
        <v>2P10</v>
      </c>
      <c r="F8536" s="151" t="str">
        <f>INDEX(Variables[Variable],MATCH(Systematic[[#This Row],[VariableIndex]],Variables[Index],0))</f>
        <v>O2 flux per volume</v>
      </c>
      <c r="G8536" s="134">
        <f>Systematic[[#This Row],[Sample]]*1000000+Systematic[[#This Row],[SubSample]]*10000+Systematic[[#This Row],[VariableIndex]]</f>
        <v>22040002</v>
      </c>
      <c r="H8536" s="134">
        <f>Systematic[[#This Row],[SampleVariableLabel]]+100*Systematic[[#This Row],[State]]</f>
        <v>22040102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22</v>
      </c>
      <c r="B8537" s="1">
        <f t="shared" si="400"/>
        <v>4</v>
      </c>
      <c r="C8537" s="1">
        <f>IF(Systematic[[#This Row],[VariableIndex]]&gt;1,C8536,IF(C8536+1=StepsPerSubsample,0,C8536+1))</f>
        <v>1</v>
      </c>
      <c r="D8537" s="1">
        <f t="shared" si="401"/>
        <v>3</v>
      </c>
      <c r="E8537" s="1" t="str">
        <f>INDEX(Protocol[Mark],MATCH(C8537,Protocol[Step],0))</f>
        <v>2P10</v>
      </c>
      <c r="F8537" s="151" t="str">
        <f>INDEX(Variables[Variable],MATCH(Systematic[[#This Row],[VariableIndex]],Variables[Index],0))</f>
        <v>Specific flux</v>
      </c>
      <c r="G8537" s="134">
        <f>Systematic[[#This Row],[Sample]]*1000000+Systematic[[#This Row],[SubSample]]*10000+Systematic[[#This Row],[VariableIndex]]</f>
        <v>22040003</v>
      </c>
      <c r="H8537" s="134">
        <f>Systematic[[#This Row],[SampleVariableLabel]]+100*Systematic[[#This Row],[State]]</f>
        <v>22040103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22</v>
      </c>
      <c r="B8538" s="1">
        <f t="shared" si="400"/>
        <v>4</v>
      </c>
      <c r="C8538" s="1">
        <f>IF(Systematic[[#This Row],[VariableIndex]]&gt;1,C8537,IF(C8537+1=StepsPerSubsample,0,C8537+1))</f>
        <v>1</v>
      </c>
      <c r="D8538" s="1">
        <f t="shared" si="401"/>
        <v>4</v>
      </c>
      <c r="E8538" s="1" t="str">
        <f>INDEX(Protocol[Mark],MATCH(C8538,Protocol[Step],0))</f>
        <v>2P10</v>
      </c>
      <c r="F8538" s="151" t="str">
        <f>INDEX(Variables[Variable],MATCH(Systematic[[#This Row],[VariableIndex]],Variables[Index],0))</f>
        <v>Flux control ratio</v>
      </c>
      <c r="G8538" s="134">
        <f>Systematic[[#This Row],[Sample]]*1000000+Systematic[[#This Row],[SubSample]]*10000+Systematic[[#This Row],[VariableIndex]]</f>
        <v>22040004</v>
      </c>
      <c r="H8538" s="134">
        <f>Systematic[[#This Row],[SampleVariableLabel]]+100*Systematic[[#This Row],[State]]</f>
        <v>22040104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22</v>
      </c>
      <c r="B8539" s="1">
        <f t="shared" si="400"/>
        <v>4</v>
      </c>
      <c r="C8539" s="1">
        <f>IF(Systematic[[#This Row],[VariableIndex]]&gt;1,C8538,IF(C8538+1=StepsPerSubsample,0,C8538+1))</f>
        <v>1</v>
      </c>
      <c r="D8539" s="1">
        <f t="shared" si="401"/>
        <v>5</v>
      </c>
      <c r="E8539" s="1" t="str">
        <f>INDEX(Protocol[Mark],MATCH(C8539,Protocol[Step],0))</f>
        <v>2P10</v>
      </c>
      <c r="F8539" s="151" t="str">
        <f>INDEX(Variables[Variable],MATCH(Systematic[[#This Row],[VariableIndex]],Variables[Index],0))</f>
        <v>Specific flux (mt)</v>
      </c>
      <c r="G8539" s="134">
        <f>Systematic[[#This Row],[Sample]]*1000000+Systematic[[#This Row],[SubSample]]*10000+Systematic[[#This Row],[VariableIndex]]</f>
        <v>22040005</v>
      </c>
      <c r="H8539" s="134">
        <f>Systematic[[#This Row],[SampleVariableLabel]]+100*Systematic[[#This Row],[State]]</f>
        <v>22040105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22</v>
      </c>
      <c r="B8540" s="1">
        <f t="shared" si="400"/>
        <v>4</v>
      </c>
      <c r="C8540" s="1">
        <f>IF(Systematic[[#This Row],[VariableIndex]]&gt;1,C8539,IF(C8539+1=StepsPerSubsample,0,C8539+1))</f>
        <v>1</v>
      </c>
      <c r="D8540" s="1">
        <f t="shared" si="401"/>
        <v>6</v>
      </c>
      <c r="E8540" s="1" t="str">
        <f>INDEX(Protocol[Mark],MATCH(C8540,Protocol[Step],0))</f>
        <v>2P10</v>
      </c>
      <c r="F8540" s="151" t="str">
        <f>INDEX(Variables[Variable],MATCH(Systematic[[#This Row],[VariableIndex]],Variables[Index],0))</f>
        <v>FCR (mt: ROX-corr.)</v>
      </c>
      <c r="G8540" s="134">
        <f>Systematic[[#This Row],[Sample]]*1000000+Systematic[[#This Row],[SubSample]]*10000+Systematic[[#This Row],[VariableIndex]]</f>
        <v>22040006</v>
      </c>
      <c r="H8540" s="134">
        <f>Systematic[[#This Row],[SampleVariableLabel]]+100*Systematic[[#This Row],[State]]</f>
        <v>22040106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22</v>
      </c>
      <c r="B8541" s="1">
        <f t="shared" si="400"/>
        <v>4</v>
      </c>
      <c r="C8541" s="1">
        <f>IF(Systematic[[#This Row],[VariableIndex]]&gt;1,C8540,IF(C8540+1=StepsPerSubsample,0,C8540+1))</f>
        <v>1</v>
      </c>
      <c r="D8541" s="1">
        <f t="shared" si="401"/>
        <v>7</v>
      </c>
      <c r="E8541" s="1" t="str">
        <f>INDEX(Protocol[Mark],MATCH(C8541,Protocol[Step],0))</f>
        <v>2P10</v>
      </c>
      <c r="F8541" s="151" t="str">
        <f>INDEX(Variables[Variable],MATCH(Systematic[[#This Row],[VariableIndex]],Variables[Index],0))</f>
        <v>FCR (mt: ROX-corr.)</v>
      </c>
      <c r="G8541" s="134">
        <f>Systematic[[#This Row],[Sample]]*1000000+Systematic[[#This Row],[SubSample]]*10000+Systematic[[#This Row],[VariableIndex]]</f>
        <v>22040007</v>
      </c>
      <c r="H8541" s="134">
        <f>Systematic[[#This Row],[SampleVariableLabel]]+100*Systematic[[#This Row],[State]]</f>
        <v>22040107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22</v>
      </c>
      <c r="B8542" s="1">
        <f t="shared" si="400"/>
        <v>4</v>
      </c>
      <c r="C8542" s="1">
        <f>IF(Systematic[[#This Row],[VariableIndex]]&gt;1,C8541,IF(C8541+1=StepsPerSubsample,0,C8541+1))</f>
        <v>2</v>
      </c>
      <c r="D8542" s="1">
        <f t="shared" si="401"/>
        <v>1</v>
      </c>
      <c r="E8542" s="1" t="str">
        <f>INDEX(Protocol[Mark],MATCH(C8542,Protocol[Step],0))</f>
        <v>3Omy</v>
      </c>
      <c r="F8542" s="151" t="str">
        <f>INDEX(Variables[Variable],MATCH(Systematic[[#This Row],[VariableIndex]],Variables[Index],0))</f>
        <v>O2 concentration</v>
      </c>
      <c r="G8542" s="134">
        <f>Systematic[[#This Row],[Sample]]*1000000+Systematic[[#This Row],[SubSample]]*10000+Systematic[[#This Row],[VariableIndex]]</f>
        <v>22040001</v>
      </c>
      <c r="H8542" s="134">
        <f>Systematic[[#This Row],[SampleVariableLabel]]+100*Systematic[[#This Row],[State]]</f>
        <v>22040201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22</v>
      </c>
      <c r="B8543" s="1">
        <f t="shared" si="400"/>
        <v>4</v>
      </c>
      <c r="C8543" s="1">
        <f>IF(Systematic[[#This Row],[VariableIndex]]&gt;1,C8542,IF(C8542+1=StepsPerSubsample,0,C8542+1))</f>
        <v>2</v>
      </c>
      <c r="D8543" s="1">
        <f t="shared" si="401"/>
        <v>2</v>
      </c>
      <c r="E8543" s="1" t="str">
        <f>INDEX(Protocol[Mark],MATCH(C8543,Protocol[Step],0))</f>
        <v>3Omy</v>
      </c>
      <c r="F8543" s="151" t="str">
        <f>INDEX(Variables[Variable],MATCH(Systematic[[#This Row],[VariableIndex]],Variables[Index],0))</f>
        <v>O2 flux per volume</v>
      </c>
      <c r="G8543" s="134">
        <f>Systematic[[#This Row],[Sample]]*1000000+Systematic[[#This Row],[SubSample]]*10000+Systematic[[#This Row],[VariableIndex]]</f>
        <v>22040002</v>
      </c>
      <c r="H8543" s="134">
        <f>Systematic[[#This Row],[SampleVariableLabel]]+100*Systematic[[#This Row],[State]]</f>
        <v>22040202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22</v>
      </c>
      <c r="B8544" s="1">
        <f t="shared" si="400"/>
        <v>4</v>
      </c>
      <c r="C8544" s="1">
        <f>IF(Systematic[[#This Row],[VariableIndex]]&gt;1,C8543,IF(C8543+1=StepsPerSubsample,0,C8543+1))</f>
        <v>2</v>
      </c>
      <c r="D8544" s="1">
        <f t="shared" si="401"/>
        <v>3</v>
      </c>
      <c r="E8544" s="1" t="str">
        <f>INDEX(Protocol[Mark],MATCH(C8544,Protocol[Step],0))</f>
        <v>3Omy</v>
      </c>
      <c r="F8544" s="151" t="str">
        <f>INDEX(Variables[Variable],MATCH(Systematic[[#This Row],[VariableIndex]],Variables[Index],0))</f>
        <v>Specific flux</v>
      </c>
      <c r="G8544" s="134">
        <f>Systematic[[#This Row],[Sample]]*1000000+Systematic[[#This Row],[SubSample]]*10000+Systematic[[#This Row],[VariableIndex]]</f>
        <v>22040003</v>
      </c>
      <c r="H8544" s="134">
        <f>Systematic[[#This Row],[SampleVariableLabel]]+100*Systematic[[#This Row],[State]]</f>
        <v>22040203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22</v>
      </c>
      <c r="B8545" s="1">
        <f t="shared" si="400"/>
        <v>4</v>
      </c>
      <c r="C8545" s="1">
        <f>IF(Systematic[[#This Row],[VariableIndex]]&gt;1,C8544,IF(C8544+1=StepsPerSubsample,0,C8544+1))</f>
        <v>2</v>
      </c>
      <c r="D8545" s="1">
        <f t="shared" si="401"/>
        <v>4</v>
      </c>
      <c r="E8545" s="1" t="str">
        <f>INDEX(Protocol[Mark],MATCH(C8545,Protocol[Step],0))</f>
        <v>3Omy</v>
      </c>
      <c r="F8545" s="151" t="str">
        <f>INDEX(Variables[Variable],MATCH(Systematic[[#This Row],[VariableIndex]],Variables[Index],0))</f>
        <v>Flux control ratio</v>
      </c>
      <c r="G8545" s="134">
        <f>Systematic[[#This Row],[Sample]]*1000000+Systematic[[#This Row],[SubSample]]*10000+Systematic[[#This Row],[VariableIndex]]</f>
        <v>22040004</v>
      </c>
      <c r="H8545" s="134">
        <f>Systematic[[#This Row],[SampleVariableLabel]]+100*Systematic[[#This Row],[State]]</f>
        <v>22040204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22</v>
      </c>
      <c r="B8546" s="1">
        <f t="shared" si="400"/>
        <v>4</v>
      </c>
      <c r="C8546" s="1">
        <f>IF(Systematic[[#This Row],[VariableIndex]]&gt;1,C8545,IF(C8545+1=StepsPerSubsample,0,C8545+1))</f>
        <v>2</v>
      </c>
      <c r="D8546" s="1">
        <f t="shared" si="401"/>
        <v>5</v>
      </c>
      <c r="E8546" s="1" t="str">
        <f>INDEX(Protocol[Mark],MATCH(C8546,Protocol[Step],0))</f>
        <v>3Omy</v>
      </c>
      <c r="F8546" s="151" t="str">
        <f>INDEX(Variables[Variable],MATCH(Systematic[[#This Row],[VariableIndex]],Variables[Index],0))</f>
        <v>Specific flux (mt)</v>
      </c>
      <c r="G8546" s="134">
        <f>Systematic[[#This Row],[Sample]]*1000000+Systematic[[#This Row],[SubSample]]*10000+Systematic[[#This Row],[VariableIndex]]</f>
        <v>22040005</v>
      </c>
      <c r="H8546" s="134">
        <f>Systematic[[#This Row],[SampleVariableLabel]]+100*Systematic[[#This Row],[State]]</f>
        <v>22040205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22</v>
      </c>
      <c r="B8547" s="1">
        <f t="shared" si="400"/>
        <v>4</v>
      </c>
      <c r="C8547" s="1">
        <f>IF(Systematic[[#This Row],[VariableIndex]]&gt;1,C8546,IF(C8546+1=StepsPerSubsample,0,C8546+1))</f>
        <v>2</v>
      </c>
      <c r="D8547" s="1">
        <f t="shared" si="401"/>
        <v>6</v>
      </c>
      <c r="E8547" s="1" t="str">
        <f>INDEX(Protocol[Mark],MATCH(C8547,Protocol[Step],0))</f>
        <v>3Omy</v>
      </c>
      <c r="F8547" s="151" t="str">
        <f>INDEX(Variables[Variable],MATCH(Systematic[[#This Row],[VariableIndex]],Variables[Index],0))</f>
        <v>FCR (mt: ROX-corr.)</v>
      </c>
      <c r="G8547" s="134">
        <f>Systematic[[#This Row],[Sample]]*1000000+Systematic[[#This Row],[SubSample]]*10000+Systematic[[#This Row],[VariableIndex]]</f>
        <v>22040006</v>
      </c>
      <c r="H8547" s="134">
        <f>Systematic[[#This Row],[SampleVariableLabel]]+100*Systematic[[#This Row],[State]]</f>
        <v>22040206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22</v>
      </c>
      <c r="B8548" s="1">
        <f t="shared" si="400"/>
        <v>4</v>
      </c>
      <c r="C8548" s="1">
        <f>IF(Systematic[[#This Row],[VariableIndex]]&gt;1,C8547,IF(C8547+1=StepsPerSubsample,0,C8547+1))</f>
        <v>2</v>
      </c>
      <c r="D8548" s="1">
        <f t="shared" si="401"/>
        <v>7</v>
      </c>
      <c r="E8548" s="1" t="str">
        <f>INDEX(Protocol[Mark],MATCH(C8548,Protocol[Step],0))</f>
        <v>3Omy</v>
      </c>
      <c r="F8548" s="151" t="str">
        <f>INDEX(Variables[Variable],MATCH(Systematic[[#This Row],[VariableIndex]],Variables[Index],0))</f>
        <v>FCR (mt: ROX-corr.)</v>
      </c>
      <c r="G8548" s="134">
        <f>Systematic[[#This Row],[Sample]]*1000000+Systematic[[#This Row],[SubSample]]*10000+Systematic[[#This Row],[VariableIndex]]</f>
        <v>22040007</v>
      </c>
      <c r="H8548" s="134">
        <f>Systematic[[#This Row],[SampleVariableLabel]]+100*Systematic[[#This Row],[State]]</f>
        <v>22040207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22</v>
      </c>
      <c r="B8549" s="1">
        <f t="shared" si="400"/>
        <v>4</v>
      </c>
      <c r="C8549" s="1">
        <f>IF(Systematic[[#This Row],[VariableIndex]]&gt;1,C8548,IF(C8548+1=StepsPerSubsample,0,C8548+1))</f>
        <v>3</v>
      </c>
      <c r="D8549" s="1">
        <f t="shared" si="401"/>
        <v>1</v>
      </c>
      <c r="E8549" s="1" t="str">
        <f>INDEX(Protocol[Mark],MATCH(C8549,Protocol[Step],0))</f>
        <v>4U</v>
      </c>
      <c r="F8549" s="151" t="str">
        <f>INDEX(Variables[Variable],MATCH(Systematic[[#This Row],[VariableIndex]],Variables[Index],0))</f>
        <v>O2 concentration</v>
      </c>
      <c r="G8549" s="134">
        <f>Systematic[[#This Row],[Sample]]*1000000+Systematic[[#This Row],[SubSample]]*10000+Systematic[[#This Row],[VariableIndex]]</f>
        <v>22040001</v>
      </c>
      <c r="H8549" s="134">
        <f>Systematic[[#This Row],[SampleVariableLabel]]+100*Systematic[[#This Row],[State]]</f>
        <v>22040301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22</v>
      </c>
      <c r="B8550" s="1">
        <f t="shared" si="400"/>
        <v>4</v>
      </c>
      <c r="C8550" s="1">
        <f>IF(Systematic[[#This Row],[VariableIndex]]&gt;1,C8549,IF(C8549+1=StepsPerSubsample,0,C8549+1))</f>
        <v>3</v>
      </c>
      <c r="D8550" s="1">
        <f t="shared" si="401"/>
        <v>2</v>
      </c>
      <c r="E8550" s="1" t="str">
        <f>INDEX(Protocol[Mark],MATCH(C8550,Protocol[Step],0))</f>
        <v>4U</v>
      </c>
      <c r="F8550" s="151" t="str">
        <f>INDEX(Variables[Variable],MATCH(Systematic[[#This Row],[VariableIndex]],Variables[Index],0))</f>
        <v>O2 flux per volume</v>
      </c>
      <c r="G8550" s="134">
        <f>Systematic[[#This Row],[Sample]]*1000000+Systematic[[#This Row],[SubSample]]*10000+Systematic[[#This Row],[VariableIndex]]</f>
        <v>22040002</v>
      </c>
      <c r="H8550" s="134">
        <f>Systematic[[#This Row],[SampleVariableLabel]]+100*Systematic[[#This Row],[State]]</f>
        <v>22040302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22</v>
      </c>
      <c r="B8551" s="1">
        <f t="shared" si="400"/>
        <v>4</v>
      </c>
      <c r="C8551" s="1">
        <f>IF(Systematic[[#This Row],[VariableIndex]]&gt;1,C8550,IF(C8550+1=StepsPerSubsample,0,C8550+1))</f>
        <v>3</v>
      </c>
      <c r="D8551" s="1">
        <f t="shared" si="401"/>
        <v>3</v>
      </c>
      <c r="E8551" s="1" t="str">
        <f>INDEX(Protocol[Mark],MATCH(C8551,Protocol[Step],0))</f>
        <v>4U</v>
      </c>
      <c r="F8551" s="151" t="str">
        <f>INDEX(Variables[Variable],MATCH(Systematic[[#This Row],[VariableIndex]],Variables[Index],0))</f>
        <v>Specific flux</v>
      </c>
      <c r="G8551" s="134">
        <f>Systematic[[#This Row],[Sample]]*1000000+Systematic[[#This Row],[SubSample]]*10000+Systematic[[#This Row],[VariableIndex]]</f>
        <v>22040003</v>
      </c>
      <c r="H8551" s="134">
        <f>Systematic[[#This Row],[SampleVariableLabel]]+100*Systematic[[#This Row],[State]]</f>
        <v>22040303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22</v>
      </c>
      <c r="B8552" s="1">
        <f t="shared" si="400"/>
        <v>4</v>
      </c>
      <c r="C8552" s="1">
        <f>IF(Systematic[[#This Row],[VariableIndex]]&gt;1,C8551,IF(C8551+1=StepsPerSubsample,0,C8551+1))</f>
        <v>3</v>
      </c>
      <c r="D8552" s="1">
        <f t="shared" si="401"/>
        <v>4</v>
      </c>
      <c r="E8552" s="1" t="str">
        <f>INDEX(Protocol[Mark],MATCH(C8552,Protocol[Step],0))</f>
        <v>4U</v>
      </c>
      <c r="F8552" s="151" t="str">
        <f>INDEX(Variables[Variable],MATCH(Systematic[[#This Row],[VariableIndex]],Variables[Index],0))</f>
        <v>Flux control ratio</v>
      </c>
      <c r="G8552" s="134">
        <f>Systematic[[#This Row],[Sample]]*1000000+Systematic[[#This Row],[SubSample]]*10000+Systematic[[#This Row],[VariableIndex]]</f>
        <v>22040004</v>
      </c>
      <c r="H8552" s="134">
        <f>Systematic[[#This Row],[SampleVariableLabel]]+100*Systematic[[#This Row],[State]]</f>
        <v>22040304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22</v>
      </c>
      <c r="B8553" s="1">
        <f t="shared" ref="B8553:B8616" si="403">IF(OR(C8553&gt;0,D8553&gt;1),B8552,IF(B8552=SubsamplesPerSample,1,B8552+1))</f>
        <v>4</v>
      </c>
      <c r="C8553" s="1">
        <f>IF(Systematic[[#This Row],[VariableIndex]]&gt;1,C8552,IF(C8552+1=StepsPerSubsample,0,C8552+1))</f>
        <v>3</v>
      </c>
      <c r="D8553" s="1">
        <f t="shared" si="401"/>
        <v>5</v>
      </c>
      <c r="E8553" s="1" t="str">
        <f>INDEX(Protocol[Mark],MATCH(C8553,Protocol[Step],0))</f>
        <v>4U</v>
      </c>
      <c r="F8553" s="151" t="str">
        <f>INDEX(Variables[Variable],MATCH(Systematic[[#This Row],[VariableIndex]],Variables[Index],0))</f>
        <v>Specific flux (mt)</v>
      </c>
      <c r="G8553" s="134">
        <f>Systematic[[#This Row],[Sample]]*1000000+Systematic[[#This Row],[SubSample]]*10000+Systematic[[#This Row],[VariableIndex]]</f>
        <v>22040005</v>
      </c>
      <c r="H8553" s="134">
        <f>Systematic[[#This Row],[SampleVariableLabel]]+100*Systematic[[#This Row],[State]]</f>
        <v>22040305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22</v>
      </c>
      <c r="B8554" s="1">
        <f t="shared" si="403"/>
        <v>4</v>
      </c>
      <c r="C8554" s="1">
        <f>IF(Systematic[[#This Row],[VariableIndex]]&gt;1,C8553,IF(C8553+1=StepsPerSubsample,0,C8553+1))</f>
        <v>3</v>
      </c>
      <c r="D8554" s="1">
        <f t="shared" si="401"/>
        <v>6</v>
      </c>
      <c r="E8554" s="1" t="str">
        <f>INDEX(Protocol[Mark],MATCH(C8554,Protocol[Step],0))</f>
        <v>4U</v>
      </c>
      <c r="F8554" s="151" t="str">
        <f>INDEX(Variables[Variable],MATCH(Systematic[[#This Row],[VariableIndex]],Variables[Index],0))</f>
        <v>FCR (mt: ROX-corr.)</v>
      </c>
      <c r="G8554" s="134">
        <f>Systematic[[#This Row],[Sample]]*1000000+Systematic[[#This Row],[SubSample]]*10000+Systematic[[#This Row],[VariableIndex]]</f>
        <v>22040006</v>
      </c>
      <c r="H8554" s="134">
        <f>Systematic[[#This Row],[SampleVariableLabel]]+100*Systematic[[#This Row],[State]]</f>
        <v>22040306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22</v>
      </c>
      <c r="B8555" s="1">
        <f t="shared" si="403"/>
        <v>4</v>
      </c>
      <c r="C8555" s="1">
        <f>IF(Systematic[[#This Row],[VariableIndex]]&gt;1,C8554,IF(C8554+1=StepsPerSubsample,0,C8554+1))</f>
        <v>3</v>
      </c>
      <c r="D8555" s="1">
        <f t="shared" si="401"/>
        <v>7</v>
      </c>
      <c r="E8555" s="1" t="str">
        <f>INDEX(Protocol[Mark],MATCH(C8555,Protocol[Step],0))</f>
        <v>4U</v>
      </c>
      <c r="F8555" s="151" t="str">
        <f>INDEX(Variables[Variable],MATCH(Systematic[[#This Row],[VariableIndex]],Variables[Index],0))</f>
        <v>FCR (mt: ROX-corr.)</v>
      </c>
      <c r="G8555" s="134">
        <f>Systematic[[#This Row],[Sample]]*1000000+Systematic[[#This Row],[SubSample]]*10000+Systematic[[#This Row],[VariableIndex]]</f>
        <v>22040007</v>
      </c>
      <c r="H8555" s="134">
        <f>Systematic[[#This Row],[SampleVariableLabel]]+100*Systematic[[#This Row],[State]]</f>
        <v>22040307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22</v>
      </c>
      <c r="B8556" s="1">
        <f t="shared" si="403"/>
        <v>4</v>
      </c>
      <c r="C8556" s="1">
        <f>IF(Systematic[[#This Row],[VariableIndex]]&gt;1,C8555,IF(C8555+1=StepsPerSubsample,0,C8555+1))</f>
        <v>4</v>
      </c>
      <c r="D8556" s="1">
        <f t="shared" si="401"/>
        <v>1</v>
      </c>
      <c r="E8556" s="1" t="str">
        <f>INDEX(Protocol[Mark],MATCH(C8556,Protocol[Step],0))</f>
        <v>5Glc</v>
      </c>
      <c r="F8556" s="151" t="str">
        <f>INDEX(Variables[Variable],MATCH(Systematic[[#This Row],[VariableIndex]],Variables[Index],0))</f>
        <v>O2 concentration</v>
      </c>
      <c r="G8556" s="134">
        <f>Systematic[[#This Row],[Sample]]*1000000+Systematic[[#This Row],[SubSample]]*10000+Systematic[[#This Row],[VariableIndex]]</f>
        <v>22040001</v>
      </c>
      <c r="H8556" s="134">
        <f>Systematic[[#This Row],[SampleVariableLabel]]+100*Systematic[[#This Row],[State]]</f>
        <v>22040401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22</v>
      </c>
      <c r="B8557" s="1">
        <f t="shared" si="403"/>
        <v>4</v>
      </c>
      <c r="C8557" s="1">
        <f>IF(Systematic[[#This Row],[VariableIndex]]&gt;1,C8556,IF(C8556+1=StepsPerSubsample,0,C8556+1))</f>
        <v>4</v>
      </c>
      <c r="D8557" s="1">
        <f t="shared" si="401"/>
        <v>2</v>
      </c>
      <c r="E8557" s="1" t="str">
        <f>INDEX(Protocol[Mark],MATCH(C8557,Protocol[Step],0))</f>
        <v>5Glc</v>
      </c>
      <c r="F8557" s="151" t="str">
        <f>INDEX(Variables[Variable],MATCH(Systematic[[#This Row],[VariableIndex]],Variables[Index],0))</f>
        <v>O2 flux per volume</v>
      </c>
      <c r="G8557" s="134">
        <f>Systematic[[#This Row],[Sample]]*1000000+Systematic[[#This Row],[SubSample]]*10000+Systematic[[#This Row],[VariableIndex]]</f>
        <v>22040002</v>
      </c>
      <c r="H8557" s="134">
        <f>Systematic[[#This Row],[SampleVariableLabel]]+100*Systematic[[#This Row],[State]]</f>
        <v>22040402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22</v>
      </c>
      <c r="B8558" s="1">
        <f t="shared" si="403"/>
        <v>4</v>
      </c>
      <c r="C8558" s="1">
        <f>IF(Systematic[[#This Row],[VariableIndex]]&gt;1,C8557,IF(C8557+1=StepsPerSubsample,0,C8557+1))</f>
        <v>4</v>
      </c>
      <c r="D8558" s="1">
        <f t="shared" si="401"/>
        <v>3</v>
      </c>
      <c r="E8558" s="1" t="str">
        <f>INDEX(Protocol[Mark],MATCH(C8558,Protocol[Step],0))</f>
        <v>5Glc</v>
      </c>
      <c r="F8558" s="151" t="str">
        <f>INDEX(Variables[Variable],MATCH(Systematic[[#This Row],[VariableIndex]],Variables[Index],0))</f>
        <v>Specific flux</v>
      </c>
      <c r="G8558" s="134">
        <f>Systematic[[#This Row],[Sample]]*1000000+Systematic[[#This Row],[SubSample]]*10000+Systematic[[#This Row],[VariableIndex]]</f>
        <v>22040003</v>
      </c>
      <c r="H8558" s="134">
        <f>Systematic[[#This Row],[SampleVariableLabel]]+100*Systematic[[#This Row],[State]]</f>
        <v>22040403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22</v>
      </c>
      <c r="B8559" s="1">
        <f t="shared" si="403"/>
        <v>4</v>
      </c>
      <c r="C8559" s="1">
        <f>IF(Systematic[[#This Row],[VariableIndex]]&gt;1,C8558,IF(C8558+1=StepsPerSubsample,0,C8558+1))</f>
        <v>4</v>
      </c>
      <c r="D8559" s="1">
        <f t="shared" si="401"/>
        <v>4</v>
      </c>
      <c r="E8559" s="1" t="str">
        <f>INDEX(Protocol[Mark],MATCH(C8559,Protocol[Step],0))</f>
        <v>5Glc</v>
      </c>
      <c r="F8559" s="151" t="str">
        <f>INDEX(Variables[Variable],MATCH(Systematic[[#This Row],[VariableIndex]],Variables[Index],0))</f>
        <v>Flux control ratio</v>
      </c>
      <c r="G8559" s="134">
        <f>Systematic[[#This Row],[Sample]]*1000000+Systematic[[#This Row],[SubSample]]*10000+Systematic[[#This Row],[VariableIndex]]</f>
        <v>22040004</v>
      </c>
      <c r="H8559" s="134">
        <f>Systematic[[#This Row],[SampleVariableLabel]]+100*Systematic[[#This Row],[State]]</f>
        <v>22040404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22</v>
      </c>
      <c r="B8560" s="1">
        <f t="shared" si="403"/>
        <v>4</v>
      </c>
      <c r="C8560" s="1">
        <f>IF(Systematic[[#This Row],[VariableIndex]]&gt;1,C8559,IF(C8559+1=StepsPerSubsample,0,C8559+1))</f>
        <v>4</v>
      </c>
      <c r="D8560" s="1">
        <f t="shared" si="401"/>
        <v>5</v>
      </c>
      <c r="E8560" s="1" t="str">
        <f>INDEX(Protocol[Mark],MATCH(C8560,Protocol[Step],0))</f>
        <v>5Glc</v>
      </c>
      <c r="F8560" s="151" t="str">
        <f>INDEX(Variables[Variable],MATCH(Systematic[[#This Row],[VariableIndex]],Variables[Index],0))</f>
        <v>Specific flux (mt)</v>
      </c>
      <c r="G8560" s="134">
        <f>Systematic[[#This Row],[Sample]]*1000000+Systematic[[#This Row],[SubSample]]*10000+Systematic[[#This Row],[VariableIndex]]</f>
        <v>22040005</v>
      </c>
      <c r="H8560" s="134">
        <f>Systematic[[#This Row],[SampleVariableLabel]]+100*Systematic[[#This Row],[State]]</f>
        <v>22040405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22</v>
      </c>
      <c r="B8561" s="1">
        <f t="shared" si="403"/>
        <v>4</v>
      </c>
      <c r="C8561" s="1">
        <f>IF(Systematic[[#This Row],[VariableIndex]]&gt;1,C8560,IF(C8560+1=StepsPerSubsample,0,C8560+1))</f>
        <v>4</v>
      </c>
      <c r="D8561" s="1">
        <f t="shared" si="401"/>
        <v>6</v>
      </c>
      <c r="E8561" s="1" t="str">
        <f>INDEX(Protocol[Mark],MATCH(C8561,Protocol[Step],0))</f>
        <v>5Glc</v>
      </c>
      <c r="F8561" s="151" t="str">
        <f>INDEX(Variables[Variable],MATCH(Systematic[[#This Row],[VariableIndex]],Variables[Index],0))</f>
        <v>FCR (mt: ROX-corr.)</v>
      </c>
      <c r="G8561" s="134">
        <f>Systematic[[#This Row],[Sample]]*1000000+Systematic[[#This Row],[SubSample]]*10000+Systematic[[#This Row],[VariableIndex]]</f>
        <v>22040006</v>
      </c>
      <c r="H8561" s="134">
        <f>Systematic[[#This Row],[SampleVariableLabel]]+100*Systematic[[#This Row],[State]]</f>
        <v>22040406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22</v>
      </c>
      <c r="B8562" s="1">
        <f t="shared" si="403"/>
        <v>4</v>
      </c>
      <c r="C8562" s="1">
        <f>IF(Systematic[[#This Row],[VariableIndex]]&gt;1,C8561,IF(C8561+1=StepsPerSubsample,0,C8561+1))</f>
        <v>4</v>
      </c>
      <c r="D8562" s="1">
        <f t="shared" si="401"/>
        <v>7</v>
      </c>
      <c r="E8562" s="1" t="str">
        <f>INDEX(Protocol[Mark],MATCH(C8562,Protocol[Step],0))</f>
        <v>5Glc</v>
      </c>
      <c r="F8562" s="151" t="str">
        <f>INDEX(Variables[Variable],MATCH(Systematic[[#This Row],[VariableIndex]],Variables[Index],0))</f>
        <v>FCR (mt: ROX-corr.)</v>
      </c>
      <c r="G8562" s="134">
        <f>Systematic[[#This Row],[Sample]]*1000000+Systematic[[#This Row],[SubSample]]*10000+Systematic[[#This Row],[VariableIndex]]</f>
        <v>22040007</v>
      </c>
      <c r="H8562" s="134">
        <f>Systematic[[#This Row],[SampleVariableLabel]]+100*Systematic[[#This Row],[State]]</f>
        <v>22040407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22</v>
      </c>
      <c r="B8563" s="1">
        <f t="shared" si="403"/>
        <v>4</v>
      </c>
      <c r="C8563" s="1">
        <f>IF(Systematic[[#This Row],[VariableIndex]]&gt;1,C8562,IF(C8562+1=StepsPerSubsample,0,C8562+1))</f>
        <v>5</v>
      </c>
      <c r="D8563" s="1">
        <f t="shared" si="401"/>
        <v>1</v>
      </c>
      <c r="E8563" s="1" t="str">
        <f>INDEX(Protocol[Mark],MATCH(C8563,Protocol[Step],0))</f>
        <v>6M2</v>
      </c>
      <c r="F8563" s="151" t="str">
        <f>INDEX(Variables[Variable],MATCH(Systematic[[#This Row],[VariableIndex]],Variables[Index],0))</f>
        <v>O2 concentration</v>
      </c>
      <c r="G8563" s="134">
        <f>Systematic[[#This Row],[Sample]]*1000000+Systematic[[#This Row],[SubSample]]*10000+Systematic[[#This Row],[VariableIndex]]</f>
        <v>22040001</v>
      </c>
      <c r="H8563" s="134">
        <f>Systematic[[#This Row],[SampleVariableLabel]]+100*Systematic[[#This Row],[State]]</f>
        <v>22040501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22</v>
      </c>
      <c r="B8564" s="1">
        <f t="shared" si="403"/>
        <v>4</v>
      </c>
      <c r="C8564" s="1">
        <f>IF(Systematic[[#This Row],[VariableIndex]]&gt;1,C8563,IF(C8563+1=StepsPerSubsample,0,C8563+1))</f>
        <v>5</v>
      </c>
      <c r="D8564" s="1">
        <f t="shared" si="401"/>
        <v>2</v>
      </c>
      <c r="E8564" s="1" t="str">
        <f>INDEX(Protocol[Mark],MATCH(C8564,Protocol[Step],0))</f>
        <v>6M2</v>
      </c>
      <c r="F8564" s="151" t="str">
        <f>INDEX(Variables[Variable],MATCH(Systematic[[#This Row],[VariableIndex]],Variables[Index],0))</f>
        <v>O2 flux per volume</v>
      </c>
      <c r="G8564" s="134">
        <f>Systematic[[#This Row],[Sample]]*1000000+Systematic[[#This Row],[SubSample]]*10000+Systematic[[#This Row],[VariableIndex]]</f>
        <v>22040002</v>
      </c>
      <c r="H8564" s="134">
        <f>Systematic[[#This Row],[SampleVariableLabel]]+100*Systematic[[#This Row],[State]]</f>
        <v>22040502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22</v>
      </c>
      <c r="B8565" s="1">
        <f t="shared" si="403"/>
        <v>4</v>
      </c>
      <c r="C8565" s="1">
        <f>IF(Systematic[[#This Row],[VariableIndex]]&gt;1,C8564,IF(C8564+1=StepsPerSubsample,0,C8564+1))</f>
        <v>5</v>
      </c>
      <c r="D8565" s="1">
        <f t="shared" si="401"/>
        <v>3</v>
      </c>
      <c r="E8565" s="1" t="str">
        <f>INDEX(Protocol[Mark],MATCH(C8565,Protocol[Step],0))</f>
        <v>6M2</v>
      </c>
      <c r="F8565" s="151" t="str">
        <f>INDEX(Variables[Variable],MATCH(Systematic[[#This Row],[VariableIndex]],Variables[Index],0))</f>
        <v>Specific flux</v>
      </c>
      <c r="G8565" s="134">
        <f>Systematic[[#This Row],[Sample]]*1000000+Systematic[[#This Row],[SubSample]]*10000+Systematic[[#This Row],[VariableIndex]]</f>
        <v>22040003</v>
      </c>
      <c r="H8565" s="134">
        <f>Systematic[[#This Row],[SampleVariableLabel]]+100*Systematic[[#This Row],[State]]</f>
        <v>22040503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22</v>
      </c>
      <c r="B8566" s="1">
        <f t="shared" si="403"/>
        <v>4</v>
      </c>
      <c r="C8566" s="1">
        <f>IF(Systematic[[#This Row],[VariableIndex]]&gt;1,C8565,IF(C8565+1=StepsPerSubsample,0,C8565+1))</f>
        <v>5</v>
      </c>
      <c r="D8566" s="1">
        <f t="shared" si="401"/>
        <v>4</v>
      </c>
      <c r="E8566" s="1" t="str">
        <f>INDEX(Protocol[Mark],MATCH(C8566,Protocol[Step],0))</f>
        <v>6M2</v>
      </c>
      <c r="F8566" s="151" t="str">
        <f>INDEX(Variables[Variable],MATCH(Systematic[[#This Row],[VariableIndex]],Variables[Index],0))</f>
        <v>Flux control ratio</v>
      </c>
      <c r="G8566" s="134">
        <f>Systematic[[#This Row],[Sample]]*1000000+Systematic[[#This Row],[SubSample]]*10000+Systematic[[#This Row],[VariableIndex]]</f>
        <v>22040004</v>
      </c>
      <c r="H8566" s="134">
        <f>Systematic[[#This Row],[SampleVariableLabel]]+100*Systematic[[#This Row],[State]]</f>
        <v>22040504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22</v>
      </c>
      <c r="B8567" s="1">
        <f t="shared" si="403"/>
        <v>4</v>
      </c>
      <c r="C8567" s="1">
        <f>IF(Systematic[[#This Row],[VariableIndex]]&gt;1,C8566,IF(C8566+1=StepsPerSubsample,0,C8566+1))</f>
        <v>5</v>
      </c>
      <c r="D8567" s="1">
        <f t="shared" si="401"/>
        <v>5</v>
      </c>
      <c r="E8567" s="1" t="str">
        <f>INDEX(Protocol[Mark],MATCH(C8567,Protocol[Step],0))</f>
        <v>6M2</v>
      </c>
      <c r="F8567" s="151" t="str">
        <f>INDEX(Variables[Variable],MATCH(Systematic[[#This Row],[VariableIndex]],Variables[Index],0))</f>
        <v>Specific flux (mt)</v>
      </c>
      <c r="G8567" s="134">
        <f>Systematic[[#This Row],[Sample]]*1000000+Systematic[[#This Row],[SubSample]]*10000+Systematic[[#This Row],[VariableIndex]]</f>
        <v>22040005</v>
      </c>
      <c r="H8567" s="134">
        <f>Systematic[[#This Row],[SampleVariableLabel]]+100*Systematic[[#This Row],[State]]</f>
        <v>22040505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22</v>
      </c>
      <c r="B8568" s="1">
        <f t="shared" si="403"/>
        <v>4</v>
      </c>
      <c r="C8568" s="1">
        <f>IF(Systematic[[#This Row],[VariableIndex]]&gt;1,C8567,IF(C8567+1=StepsPerSubsample,0,C8567+1))</f>
        <v>5</v>
      </c>
      <c r="D8568" s="1">
        <f t="shared" si="401"/>
        <v>6</v>
      </c>
      <c r="E8568" s="1" t="str">
        <f>INDEX(Protocol[Mark],MATCH(C8568,Protocol[Step],0))</f>
        <v>6M2</v>
      </c>
      <c r="F8568" s="151" t="str">
        <f>INDEX(Variables[Variable],MATCH(Systematic[[#This Row],[VariableIndex]],Variables[Index],0))</f>
        <v>FCR (mt: ROX-corr.)</v>
      </c>
      <c r="G8568" s="134">
        <f>Systematic[[#This Row],[Sample]]*1000000+Systematic[[#This Row],[SubSample]]*10000+Systematic[[#This Row],[VariableIndex]]</f>
        <v>22040006</v>
      </c>
      <c r="H8568" s="134">
        <f>Systematic[[#This Row],[SampleVariableLabel]]+100*Systematic[[#This Row],[State]]</f>
        <v>22040506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22</v>
      </c>
      <c r="B8569" s="1">
        <f t="shared" si="403"/>
        <v>4</v>
      </c>
      <c r="C8569" s="1">
        <f>IF(Systematic[[#This Row],[VariableIndex]]&gt;1,C8568,IF(C8568+1=StepsPerSubsample,0,C8568+1))</f>
        <v>5</v>
      </c>
      <c r="D8569" s="1">
        <f t="shared" si="401"/>
        <v>7</v>
      </c>
      <c r="E8569" s="1" t="str">
        <f>INDEX(Protocol[Mark],MATCH(C8569,Protocol[Step],0))</f>
        <v>6M2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22040007</v>
      </c>
      <c r="H8569" s="134">
        <f>Systematic[[#This Row],[SampleVariableLabel]]+100*Systematic[[#This Row],[State]]</f>
        <v>22040507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22</v>
      </c>
      <c r="B8570" s="1">
        <f t="shared" si="403"/>
        <v>4</v>
      </c>
      <c r="C8570" s="1">
        <f>IF(Systematic[[#This Row],[VariableIndex]]&gt;1,C8569,IF(C8569+1=StepsPerSubsample,0,C8569+1))</f>
        <v>6</v>
      </c>
      <c r="D8570" s="1">
        <f t="shared" si="401"/>
        <v>1</v>
      </c>
      <c r="E8570" s="1" t="str">
        <f>INDEX(Protocol[Mark],MATCH(C8570,Protocol[Step],0))</f>
        <v>7Rot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22040001</v>
      </c>
      <c r="H8570" s="134">
        <f>Systematic[[#This Row],[SampleVariableLabel]]+100*Systematic[[#This Row],[State]]</f>
        <v>22040601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22</v>
      </c>
      <c r="B8571" s="1">
        <f t="shared" si="403"/>
        <v>4</v>
      </c>
      <c r="C8571" s="1">
        <f>IF(Systematic[[#This Row],[VariableIndex]]&gt;1,C8570,IF(C8570+1=StepsPerSubsample,0,C8570+1))</f>
        <v>6</v>
      </c>
      <c r="D8571" s="1">
        <f t="shared" si="401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22040002</v>
      </c>
      <c r="H8571" s="134">
        <f>Systematic[[#This Row],[SampleVariableLabel]]+100*Systematic[[#This Row],[State]]</f>
        <v>22040602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22</v>
      </c>
      <c r="B8572" s="1">
        <f t="shared" si="403"/>
        <v>4</v>
      </c>
      <c r="C8572" s="1">
        <f>IF(Systematic[[#This Row],[VariableIndex]]&gt;1,C8571,IF(C8571+1=StepsPerSubsample,0,C8571+1))</f>
        <v>6</v>
      </c>
      <c r="D8572" s="1">
        <f t="shared" si="401"/>
        <v>3</v>
      </c>
      <c r="E8572" s="1" t="str">
        <f>INDEX(Protocol[Mark],MATCH(C8572,Protocol[Step],0))</f>
        <v>7Rot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22040003</v>
      </c>
      <c r="H8572" s="134">
        <f>Systematic[[#This Row],[SampleVariableLabel]]+100*Systematic[[#This Row],[State]]</f>
        <v>22040603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22</v>
      </c>
      <c r="B8573" s="1">
        <f t="shared" si="403"/>
        <v>4</v>
      </c>
      <c r="C8573" s="1">
        <f>IF(Systematic[[#This Row],[VariableIndex]]&gt;1,C8572,IF(C8572+1=StepsPerSubsample,0,C8572+1))</f>
        <v>6</v>
      </c>
      <c r="D8573" s="1">
        <f t="shared" si="401"/>
        <v>4</v>
      </c>
      <c r="E8573" s="1" t="str">
        <f>INDEX(Protocol[Mark],MATCH(C8573,Protocol[Step],0))</f>
        <v>7Rot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22040004</v>
      </c>
      <c r="H8573" s="134">
        <f>Systematic[[#This Row],[SampleVariableLabel]]+100*Systematic[[#This Row],[State]]</f>
        <v>22040604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22</v>
      </c>
      <c r="B8574" s="1">
        <f t="shared" si="403"/>
        <v>4</v>
      </c>
      <c r="C8574" s="1">
        <f>IF(Systematic[[#This Row],[VariableIndex]]&gt;1,C8573,IF(C8573+1=StepsPerSubsample,0,C8573+1))</f>
        <v>6</v>
      </c>
      <c r="D8574" s="1">
        <f t="shared" si="401"/>
        <v>5</v>
      </c>
      <c r="E8574" s="1" t="str">
        <f>INDEX(Protocol[Mark],MATCH(C8574,Protocol[Step],0))</f>
        <v>7Rot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22040005</v>
      </c>
      <c r="H8574" s="134">
        <f>Systematic[[#This Row],[SampleVariableLabel]]+100*Systematic[[#This Row],[State]]</f>
        <v>22040605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22</v>
      </c>
      <c r="B8575" s="1">
        <f t="shared" si="403"/>
        <v>4</v>
      </c>
      <c r="C8575" s="1">
        <f>IF(Systematic[[#This Row],[VariableIndex]]&gt;1,C8574,IF(C8574+1=StepsPerSubsample,0,C8574+1))</f>
        <v>6</v>
      </c>
      <c r="D8575" s="1">
        <f t="shared" si="401"/>
        <v>6</v>
      </c>
      <c r="E8575" s="1" t="str">
        <f>INDEX(Protocol[Mark],MATCH(C8575,Protocol[Step],0))</f>
        <v>7Rot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22040006</v>
      </c>
      <c r="H8575" s="134">
        <f>Systematic[[#This Row],[SampleVariableLabel]]+100*Systematic[[#This Row],[State]]</f>
        <v>22040606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22</v>
      </c>
      <c r="B8576" s="1">
        <f t="shared" si="403"/>
        <v>4</v>
      </c>
      <c r="C8576" s="1">
        <f>IF(Systematic[[#This Row],[VariableIndex]]&gt;1,C8575,IF(C8575+1=StepsPerSubsample,0,C8575+1))</f>
        <v>6</v>
      </c>
      <c r="D8576" s="1">
        <f t="shared" si="401"/>
        <v>7</v>
      </c>
      <c r="E8576" s="1" t="str">
        <f>INDEX(Protocol[Mark],MATCH(C8576,Protocol[Step],0))</f>
        <v>7Rot</v>
      </c>
      <c r="F8576" s="151" t="str">
        <f>INDEX(Variables[Variable],MATCH(Systematic[[#This Row],[VariableIndex]],Variables[Index],0))</f>
        <v>FCR (mt: ROX-corr.)</v>
      </c>
      <c r="G8576" s="134">
        <f>Systematic[[#This Row],[Sample]]*1000000+Systematic[[#This Row],[SubSample]]*10000+Systematic[[#This Row],[VariableIndex]]</f>
        <v>22040007</v>
      </c>
      <c r="H8576" s="134">
        <f>Systematic[[#This Row],[SampleVariableLabel]]+100*Systematic[[#This Row],[State]]</f>
        <v>22040607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22</v>
      </c>
      <c r="B8577" s="1">
        <f t="shared" si="403"/>
        <v>4</v>
      </c>
      <c r="C8577" s="1">
        <f>IF(Systematic[[#This Row],[VariableIndex]]&gt;1,C8576,IF(C8576+1=StepsPerSubsample,0,C8576+1))</f>
        <v>7</v>
      </c>
      <c r="D8577" s="1">
        <f t="shared" si="401"/>
        <v>1</v>
      </c>
      <c r="E8577" s="1" t="str">
        <f>INDEX(Protocol[Mark],MATCH(C8577,Protocol[Step],0))</f>
        <v>8S</v>
      </c>
      <c r="F8577" s="151" t="str">
        <f>INDEX(Variables[Variable],MATCH(Systematic[[#This Row],[VariableIndex]],Variables[Index],0))</f>
        <v>O2 concentration</v>
      </c>
      <c r="G8577" s="134">
        <f>Systematic[[#This Row],[Sample]]*1000000+Systematic[[#This Row],[SubSample]]*10000+Systematic[[#This Row],[VariableIndex]]</f>
        <v>22040001</v>
      </c>
      <c r="H8577" s="134">
        <f>Systematic[[#This Row],[SampleVariableLabel]]+100*Systematic[[#This Row],[State]]</f>
        <v>22040701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22</v>
      </c>
      <c r="B8578" s="1">
        <f t="shared" si="403"/>
        <v>4</v>
      </c>
      <c r="C8578" s="1">
        <f>IF(Systematic[[#This Row],[VariableIndex]]&gt;1,C8577,IF(C8577+1=StepsPerSubsample,0,C8577+1))</f>
        <v>7</v>
      </c>
      <c r="D8578" s="1">
        <f t="shared" si="401"/>
        <v>2</v>
      </c>
      <c r="E8578" s="1" t="str">
        <f>INDEX(Protocol[Mark],MATCH(C8578,Protocol[Step],0))</f>
        <v>8S</v>
      </c>
      <c r="F8578" s="151" t="str">
        <f>INDEX(Variables[Variable],MATCH(Systematic[[#This Row],[VariableIndex]],Variables[Index],0))</f>
        <v>O2 flux per volume</v>
      </c>
      <c r="G8578" s="134">
        <f>Systematic[[#This Row],[Sample]]*1000000+Systematic[[#This Row],[SubSample]]*10000+Systematic[[#This Row],[VariableIndex]]</f>
        <v>22040002</v>
      </c>
      <c r="H8578" s="134">
        <f>Systematic[[#This Row],[SampleVariableLabel]]+100*Systematic[[#This Row],[State]]</f>
        <v>22040702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22</v>
      </c>
      <c r="B8579" s="1">
        <f t="shared" si="403"/>
        <v>4</v>
      </c>
      <c r="C8579" s="1">
        <f>IF(Systematic[[#This Row],[VariableIndex]]&gt;1,C8578,IF(C8578+1=StepsPerSubsample,0,C8578+1))</f>
        <v>7</v>
      </c>
      <c r="D8579" s="1">
        <f t="shared" ref="D8579:D8642" si="404">IF(D8578=nVariables,1,D8578+1)</f>
        <v>3</v>
      </c>
      <c r="E8579" s="1" t="str">
        <f>INDEX(Protocol[Mark],MATCH(C8579,Protocol[Step],0))</f>
        <v>8S</v>
      </c>
      <c r="F8579" s="151" t="str">
        <f>INDEX(Variables[Variable],MATCH(Systematic[[#This Row],[VariableIndex]],Variables[Index],0))</f>
        <v>Specific flux</v>
      </c>
      <c r="G8579" s="134">
        <f>Systematic[[#This Row],[Sample]]*1000000+Systematic[[#This Row],[SubSample]]*10000+Systematic[[#This Row],[VariableIndex]]</f>
        <v>22040003</v>
      </c>
      <c r="H8579" s="134">
        <f>Systematic[[#This Row],[SampleVariableLabel]]+100*Systematic[[#This Row],[State]]</f>
        <v>22040703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22</v>
      </c>
      <c r="B8580" s="1">
        <f t="shared" si="403"/>
        <v>4</v>
      </c>
      <c r="C8580" s="1">
        <f>IF(Systematic[[#This Row],[VariableIndex]]&gt;1,C8579,IF(C8579+1=StepsPerSubsample,0,C8579+1))</f>
        <v>7</v>
      </c>
      <c r="D8580" s="1">
        <f t="shared" si="404"/>
        <v>4</v>
      </c>
      <c r="E8580" s="1" t="str">
        <f>INDEX(Protocol[Mark],MATCH(C8580,Protocol[Step],0))</f>
        <v>8S</v>
      </c>
      <c r="F8580" s="151" t="str">
        <f>INDEX(Variables[Variable],MATCH(Systematic[[#This Row],[VariableIndex]],Variables[Index],0))</f>
        <v>Flux control ratio</v>
      </c>
      <c r="G8580" s="134">
        <f>Systematic[[#This Row],[Sample]]*1000000+Systematic[[#This Row],[SubSample]]*10000+Systematic[[#This Row],[VariableIndex]]</f>
        <v>22040004</v>
      </c>
      <c r="H8580" s="134">
        <f>Systematic[[#This Row],[SampleVariableLabel]]+100*Systematic[[#This Row],[State]]</f>
        <v>22040704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22</v>
      </c>
      <c r="B8581" s="1">
        <f t="shared" si="403"/>
        <v>4</v>
      </c>
      <c r="C8581" s="1">
        <f>IF(Systematic[[#This Row],[VariableIndex]]&gt;1,C8580,IF(C8580+1=StepsPerSubsample,0,C8580+1))</f>
        <v>7</v>
      </c>
      <c r="D8581" s="1">
        <f t="shared" si="404"/>
        <v>5</v>
      </c>
      <c r="E8581" s="1" t="str">
        <f>INDEX(Protocol[Mark],MATCH(C8581,Protocol[Step],0))</f>
        <v>8S</v>
      </c>
      <c r="F8581" s="151" t="str">
        <f>INDEX(Variables[Variable],MATCH(Systematic[[#This Row],[VariableIndex]],Variables[Index],0))</f>
        <v>Specific flux (mt)</v>
      </c>
      <c r="G8581" s="134">
        <f>Systematic[[#This Row],[Sample]]*1000000+Systematic[[#This Row],[SubSample]]*10000+Systematic[[#This Row],[VariableIndex]]</f>
        <v>22040005</v>
      </c>
      <c r="H8581" s="134">
        <f>Systematic[[#This Row],[SampleVariableLabel]]+100*Systematic[[#This Row],[State]]</f>
        <v>22040705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22</v>
      </c>
      <c r="B8582" s="1">
        <f t="shared" si="403"/>
        <v>4</v>
      </c>
      <c r="C8582" s="1">
        <f>IF(Systematic[[#This Row],[VariableIndex]]&gt;1,C8581,IF(C8581+1=StepsPerSubsample,0,C8581+1))</f>
        <v>7</v>
      </c>
      <c r="D8582" s="1">
        <f t="shared" si="404"/>
        <v>6</v>
      </c>
      <c r="E8582" s="1" t="str">
        <f>INDEX(Protocol[Mark],MATCH(C8582,Protocol[Step],0))</f>
        <v>8S</v>
      </c>
      <c r="F8582" s="151" t="str">
        <f>INDEX(Variables[Variable],MATCH(Systematic[[#This Row],[VariableIndex]],Variables[Index],0))</f>
        <v>FCR (mt: ROX-corr.)</v>
      </c>
      <c r="G8582" s="134">
        <f>Systematic[[#This Row],[Sample]]*1000000+Systematic[[#This Row],[SubSample]]*10000+Systematic[[#This Row],[VariableIndex]]</f>
        <v>22040006</v>
      </c>
      <c r="H8582" s="134">
        <f>Systematic[[#This Row],[SampleVariableLabel]]+100*Systematic[[#This Row],[State]]</f>
        <v>22040706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22</v>
      </c>
      <c r="B8583" s="1">
        <f t="shared" si="403"/>
        <v>4</v>
      </c>
      <c r="C8583" s="1">
        <f>IF(Systematic[[#This Row],[VariableIndex]]&gt;1,C8582,IF(C8582+1=StepsPerSubsample,0,C8582+1))</f>
        <v>7</v>
      </c>
      <c r="D8583" s="1">
        <f t="shared" si="404"/>
        <v>7</v>
      </c>
      <c r="E8583" s="1" t="str">
        <f>INDEX(Protocol[Mark],MATCH(C8583,Protocol[Step],0))</f>
        <v>8S</v>
      </c>
      <c r="F8583" s="151" t="str">
        <f>INDEX(Variables[Variable],MATCH(Systematic[[#This Row],[VariableIndex]],Variables[Index],0))</f>
        <v>FCR (mt: ROX-corr.)</v>
      </c>
      <c r="G8583" s="134">
        <f>Systematic[[#This Row],[Sample]]*1000000+Systematic[[#This Row],[SubSample]]*10000+Systematic[[#This Row],[VariableIndex]]</f>
        <v>22040007</v>
      </c>
      <c r="H8583" s="134">
        <f>Systematic[[#This Row],[SampleVariableLabel]]+100*Systematic[[#This Row],[State]]</f>
        <v>22040707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22</v>
      </c>
      <c r="B8584" s="1">
        <f t="shared" si="403"/>
        <v>4</v>
      </c>
      <c r="C8584" s="1">
        <f>IF(Systematic[[#This Row],[VariableIndex]]&gt;1,C8583,IF(C8583+1=StepsPerSubsample,0,C8583+1))</f>
        <v>8</v>
      </c>
      <c r="D8584" s="1">
        <f t="shared" si="404"/>
        <v>1</v>
      </c>
      <c r="E8584" s="1" t="str">
        <f>INDEX(Protocol[Mark],MATCH(C8584,Protocol[Step],0))</f>
        <v>9Dig</v>
      </c>
      <c r="F8584" s="151" t="str">
        <f>INDEX(Variables[Variable],MATCH(Systematic[[#This Row],[VariableIndex]],Variables[Index],0))</f>
        <v>O2 concentration</v>
      </c>
      <c r="G8584" s="134">
        <f>Systematic[[#This Row],[Sample]]*1000000+Systematic[[#This Row],[SubSample]]*10000+Systematic[[#This Row],[VariableIndex]]</f>
        <v>22040001</v>
      </c>
      <c r="H8584" s="134">
        <f>Systematic[[#This Row],[SampleVariableLabel]]+100*Systematic[[#This Row],[State]]</f>
        <v>22040801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22</v>
      </c>
      <c r="B8585" s="1">
        <f t="shared" si="403"/>
        <v>4</v>
      </c>
      <c r="C8585" s="1">
        <f>IF(Systematic[[#This Row],[VariableIndex]]&gt;1,C8584,IF(C8584+1=StepsPerSubsample,0,C8584+1))</f>
        <v>8</v>
      </c>
      <c r="D8585" s="1">
        <f t="shared" si="404"/>
        <v>2</v>
      </c>
      <c r="E8585" s="1" t="str">
        <f>INDEX(Protocol[Mark],MATCH(C8585,Protocol[Step],0))</f>
        <v>9Dig</v>
      </c>
      <c r="F8585" s="151" t="str">
        <f>INDEX(Variables[Variable],MATCH(Systematic[[#This Row],[VariableIndex]],Variables[Index],0))</f>
        <v>O2 flux per volume</v>
      </c>
      <c r="G8585" s="134">
        <f>Systematic[[#This Row],[Sample]]*1000000+Systematic[[#This Row],[SubSample]]*10000+Systematic[[#This Row],[VariableIndex]]</f>
        <v>22040002</v>
      </c>
      <c r="H8585" s="134">
        <f>Systematic[[#This Row],[SampleVariableLabel]]+100*Systematic[[#This Row],[State]]</f>
        <v>22040802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22</v>
      </c>
      <c r="B8586" s="1">
        <f t="shared" si="403"/>
        <v>4</v>
      </c>
      <c r="C8586" s="1">
        <f>IF(Systematic[[#This Row],[VariableIndex]]&gt;1,C8585,IF(C8585+1=StepsPerSubsample,0,C8585+1))</f>
        <v>8</v>
      </c>
      <c r="D8586" s="1">
        <f t="shared" si="404"/>
        <v>3</v>
      </c>
      <c r="E8586" s="1" t="str">
        <f>INDEX(Protocol[Mark],MATCH(C8586,Protocol[Step],0))</f>
        <v>9Dig</v>
      </c>
      <c r="F8586" s="151" t="str">
        <f>INDEX(Variables[Variable],MATCH(Systematic[[#This Row],[VariableIndex]],Variables[Index],0))</f>
        <v>Specific flux</v>
      </c>
      <c r="G8586" s="134">
        <f>Systematic[[#This Row],[Sample]]*1000000+Systematic[[#This Row],[SubSample]]*10000+Systematic[[#This Row],[VariableIndex]]</f>
        <v>22040003</v>
      </c>
      <c r="H8586" s="134">
        <f>Systematic[[#This Row],[SampleVariableLabel]]+100*Systematic[[#This Row],[State]]</f>
        <v>22040803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22</v>
      </c>
      <c r="B8587" s="1">
        <f t="shared" si="403"/>
        <v>4</v>
      </c>
      <c r="C8587" s="1">
        <f>IF(Systematic[[#This Row],[VariableIndex]]&gt;1,C8586,IF(C8586+1=StepsPerSubsample,0,C8586+1))</f>
        <v>8</v>
      </c>
      <c r="D8587" s="1">
        <f t="shared" si="404"/>
        <v>4</v>
      </c>
      <c r="E8587" s="1" t="str">
        <f>INDEX(Protocol[Mark],MATCH(C8587,Protocol[Step],0))</f>
        <v>9Dig</v>
      </c>
      <c r="F8587" s="151" t="str">
        <f>INDEX(Variables[Variable],MATCH(Systematic[[#This Row],[VariableIndex]],Variables[Index],0))</f>
        <v>Flux control ratio</v>
      </c>
      <c r="G8587" s="134">
        <f>Systematic[[#This Row],[Sample]]*1000000+Systematic[[#This Row],[SubSample]]*10000+Systematic[[#This Row],[VariableIndex]]</f>
        <v>22040004</v>
      </c>
      <c r="H8587" s="134">
        <f>Systematic[[#This Row],[SampleVariableLabel]]+100*Systematic[[#This Row],[State]]</f>
        <v>22040804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22</v>
      </c>
      <c r="B8588" s="1">
        <f t="shared" si="403"/>
        <v>4</v>
      </c>
      <c r="C8588" s="1">
        <f>IF(Systematic[[#This Row],[VariableIndex]]&gt;1,C8587,IF(C8587+1=StepsPerSubsample,0,C8587+1))</f>
        <v>8</v>
      </c>
      <c r="D8588" s="1">
        <f t="shared" si="404"/>
        <v>5</v>
      </c>
      <c r="E8588" s="1" t="str">
        <f>INDEX(Protocol[Mark],MATCH(C8588,Protocol[Step],0))</f>
        <v>9Dig</v>
      </c>
      <c r="F8588" s="151" t="str">
        <f>INDEX(Variables[Variable],MATCH(Systematic[[#This Row],[VariableIndex]],Variables[Index],0))</f>
        <v>Specific flux (mt)</v>
      </c>
      <c r="G8588" s="134">
        <f>Systematic[[#This Row],[Sample]]*1000000+Systematic[[#This Row],[SubSample]]*10000+Systematic[[#This Row],[VariableIndex]]</f>
        <v>22040005</v>
      </c>
      <c r="H8588" s="134">
        <f>Systematic[[#This Row],[SampleVariableLabel]]+100*Systematic[[#This Row],[State]]</f>
        <v>22040805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22</v>
      </c>
      <c r="B8589" s="1">
        <f t="shared" si="403"/>
        <v>4</v>
      </c>
      <c r="C8589" s="1">
        <f>IF(Systematic[[#This Row],[VariableIndex]]&gt;1,C8588,IF(C8588+1=StepsPerSubsample,0,C8588+1))</f>
        <v>8</v>
      </c>
      <c r="D8589" s="1">
        <f t="shared" si="404"/>
        <v>6</v>
      </c>
      <c r="E8589" s="1" t="str">
        <f>INDEX(Protocol[Mark],MATCH(C8589,Protocol[Step],0))</f>
        <v>9Dig</v>
      </c>
      <c r="F8589" s="151" t="str">
        <f>INDEX(Variables[Variable],MATCH(Systematic[[#This Row],[VariableIndex]],Variables[Index],0))</f>
        <v>FCR (mt: ROX-corr.)</v>
      </c>
      <c r="G8589" s="134">
        <f>Systematic[[#This Row],[Sample]]*1000000+Systematic[[#This Row],[SubSample]]*10000+Systematic[[#This Row],[VariableIndex]]</f>
        <v>22040006</v>
      </c>
      <c r="H8589" s="134">
        <f>Systematic[[#This Row],[SampleVariableLabel]]+100*Systematic[[#This Row],[State]]</f>
        <v>22040806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22</v>
      </c>
      <c r="B8590" s="1">
        <f t="shared" si="403"/>
        <v>4</v>
      </c>
      <c r="C8590" s="1">
        <f>IF(Systematic[[#This Row],[VariableIndex]]&gt;1,C8589,IF(C8589+1=StepsPerSubsample,0,C8589+1))</f>
        <v>8</v>
      </c>
      <c r="D8590" s="1">
        <f t="shared" si="404"/>
        <v>7</v>
      </c>
      <c r="E8590" s="1" t="str">
        <f>INDEX(Protocol[Mark],MATCH(C8590,Protocol[Step],0))</f>
        <v>9Dig</v>
      </c>
      <c r="F8590" s="151" t="str">
        <f>INDEX(Variables[Variable],MATCH(Systematic[[#This Row],[VariableIndex]],Variables[Index],0))</f>
        <v>FCR (mt: ROX-corr.)</v>
      </c>
      <c r="G8590" s="134">
        <f>Systematic[[#This Row],[Sample]]*1000000+Systematic[[#This Row],[SubSample]]*10000+Systematic[[#This Row],[VariableIndex]]</f>
        <v>22040007</v>
      </c>
      <c r="H8590" s="134">
        <f>Systematic[[#This Row],[SampleVariableLabel]]+100*Systematic[[#This Row],[State]]</f>
        <v>22040807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22</v>
      </c>
      <c r="B8591" s="1">
        <f t="shared" si="403"/>
        <v>4</v>
      </c>
      <c r="C8591" s="1">
        <f>IF(Systematic[[#This Row],[VariableIndex]]&gt;1,C8590,IF(C8590+1=StepsPerSubsample,0,C8590+1))</f>
        <v>9</v>
      </c>
      <c r="D8591" s="1">
        <f t="shared" si="404"/>
        <v>1</v>
      </c>
      <c r="E8591" s="1" t="str">
        <f>INDEX(Protocol[Mark],MATCH(C8591,Protocol[Step],0))</f>
        <v>9U</v>
      </c>
      <c r="F8591" s="151" t="str">
        <f>INDEX(Variables[Variable],MATCH(Systematic[[#This Row],[VariableIndex]],Variables[Index],0))</f>
        <v>O2 concentration</v>
      </c>
      <c r="G8591" s="134">
        <f>Systematic[[#This Row],[Sample]]*1000000+Systematic[[#This Row],[SubSample]]*10000+Systematic[[#This Row],[VariableIndex]]</f>
        <v>22040001</v>
      </c>
      <c r="H8591" s="134">
        <f>Systematic[[#This Row],[SampleVariableLabel]]+100*Systematic[[#This Row],[State]]</f>
        <v>22040901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22</v>
      </c>
      <c r="B8592" s="1">
        <f t="shared" si="403"/>
        <v>4</v>
      </c>
      <c r="C8592" s="1">
        <f>IF(Systematic[[#This Row],[VariableIndex]]&gt;1,C8591,IF(C8591+1=StepsPerSubsample,0,C8591+1))</f>
        <v>9</v>
      </c>
      <c r="D8592" s="1">
        <f t="shared" si="404"/>
        <v>2</v>
      </c>
      <c r="E8592" s="1" t="str">
        <f>INDEX(Protocol[Mark],MATCH(C8592,Protocol[Step],0))</f>
        <v>9U</v>
      </c>
      <c r="F8592" s="151" t="str">
        <f>INDEX(Variables[Variable],MATCH(Systematic[[#This Row],[VariableIndex]],Variables[Index],0))</f>
        <v>O2 flux per volume</v>
      </c>
      <c r="G8592" s="134">
        <f>Systematic[[#This Row],[Sample]]*1000000+Systematic[[#This Row],[SubSample]]*10000+Systematic[[#This Row],[VariableIndex]]</f>
        <v>22040002</v>
      </c>
      <c r="H8592" s="134">
        <f>Systematic[[#This Row],[SampleVariableLabel]]+100*Systematic[[#This Row],[State]]</f>
        <v>22040902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22</v>
      </c>
      <c r="B8593" s="1">
        <f t="shared" si="403"/>
        <v>4</v>
      </c>
      <c r="C8593" s="1">
        <f>IF(Systematic[[#This Row],[VariableIndex]]&gt;1,C8592,IF(C8592+1=StepsPerSubsample,0,C8592+1))</f>
        <v>9</v>
      </c>
      <c r="D8593" s="1">
        <f t="shared" si="404"/>
        <v>3</v>
      </c>
      <c r="E8593" s="1" t="str">
        <f>INDEX(Protocol[Mark],MATCH(C8593,Protocol[Step],0))</f>
        <v>9U</v>
      </c>
      <c r="F8593" s="151" t="str">
        <f>INDEX(Variables[Variable],MATCH(Systematic[[#This Row],[VariableIndex]],Variables[Index],0))</f>
        <v>Specific flux</v>
      </c>
      <c r="G8593" s="134">
        <f>Systematic[[#This Row],[Sample]]*1000000+Systematic[[#This Row],[SubSample]]*10000+Systematic[[#This Row],[VariableIndex]]</f>
        <v>22040003</v>
      </c>
      <c r="H8593" s="134">
        <f>Systematic[[#This Row],[SampleVariableLabel]]+100*Systematic[[#This Row],[State]]</f>
        <v>22040903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22</v>
      </c>
      <c r="B8594" s="1">
        <f t="shared" si="403"/>
        <v>4</v>
      </c>
      <c r="C8594" s="1">
        <f>IF(Systematic[[#This Row],[VariableIndex]]&gt;1,C8593,IF(C8593+1=StepsPerSubsample,0,C8593+1))</f>
        <v>9</v>
      </c>
      <c r="D8594" s="1">
        <f t="shared" si="404"/>
        <v>4</v>
      </c>
      <c r="E8594" s="1" t="str">
        <f>INDEX(Protocol[Mark],MATCH(C8594,Protocol[Step],0))</f>
        <v>9U</v>
      </c>
      <c r="F8594" s="151" t="str">
        <f>INDEX(Variables[Variable],MATCH(Systematic[[#This Row],[VariableIndex]],Variables[Index],0))</f>
        <v>Flux control ratio</v>
      </c>
      <c r="G8594" s="134">
        <f>Systematic[[#This Row],[Sample]]*1000000+Systematic[[#This Row],[SubSample]]*10000+Systematic[[#This Row],[VariableIndex]]</f>
        <v>22040004</v>
      </c>
      <c r="H8594" s="134">
        <f>Systematic[[#This Row],[SampleVariableLabel]]+100*Systematic[[#This Row],[State]]</f>
        <v>22040904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22</v>
      </c>
      <c r="B8595" s="1">
        <f t="shared" si="403"/>
        <v>4</v>
      </c>
      <c r="C8595" s="1">
        <f>IF(Systematic[[#This Row],[VariableIndex]]&gt;1,C8594,IF(C8594+1=StepsPerSubsample,0,C8594+1))</f>
        <v>9</v>
      </c>
      <c r="D8595" s="1">
        <f t="shared" si="404"/>
        <v>5</v>
      </c>
      <c r="E8595" s="1" t="str">
        <f>INDEX(Protocol[Mark],MATCH(C8595,Protocol[Step],0))</f>
        <v>9U</v>
      </c>
      <c r="F8595" s="151" t="str">
        <f>INDEX(Variables[Variable],MATCH(Systematic[[#This Row],[VariableIndex]],Variables[Index],0))</f>
        <v>Specific flux (mt)</v>
      </c>
      <c r="G8595" s="134">
        <f>Systematic[[#This Row],[Sample]]*1000000+Systematic[[#This Row],[SubSample]]*10000+Systematic[[#This Row],[VariableIndex]]</f>
        <v>22040005</v>
      </c>
      <c r="H8595" s="134">
        <f>Systematic[[#This Row],[SampleVariableLabel]]+100*Systematic[[#This Row],[State]]</f>
        <v>22040905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22</v>
      </c>
      <c r="B8596" s="1">
        <f t="shared" si="403"/>
        <v>4</v>
      </c>
      <c r="C8596" s="1">
        <f>IF(Systematic[[#This Row],[VariableIndex]]&gt;1,C8595,IF(C8595+1=StepsPerSubsample,0,C8595+1))</f>
        <v>9</v>
      </c>
      <c r="D8596" s="1">
        <f t="shared" si="404"/>
        <v>6</v>
      </c>
      <c r="E8596" s="1" t="str">
        <f>INDEX(Protocol[Mark],MATCH(C8596,Protocol[Step],0))</f>
        <v>9U</v>
      </c>
      <c r="F8596" s="151" t="str">
        <f>INDEX(Variables[Variable],MATCH(Systematic[[#This Row],[VariableIndex]],Variables[Index],0))</f>
        <v>FCR (mt: ROX-corr.)</v>
      </c>
      <c r="G8596" s="134">
        <f>Systematic[[#This Row],[Sample]]*1000000+Systematic[[#This Row],[SubSample]]*10000+Systematic[[#This Row],[VariableIndex]]</f>
        <v>22040006</v>
      </c>
      <c r="H8596" s="134">
        <f>Systematic[[#This Row],[SampleVariableLabel]]+100*Systematic[[#This Row],[State]]</f>
        <v>22040906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22</v>
      </c>
      <c r="B8597" s="1">
        <f t="shared" si="403"/>
        <v>4</v>
      </c>
      <c r="C8597" s="1">
        <f>IF(Systematic[[#This Row],[VariableIndex]]&gt;1,C8596,IF(C8596+1=StepsPerSubsample,0,C8596+1))</f>
        <v>9</v>
      </c>
      <c r="D8597" s="1">
        <f t="shared" si="404"/>
        <v>7</v>
      </c>
      <c r="E8597" s="1" t="str">
        <f>INDEX(Protocol[Mark],MATCH(C8597,Protocol[Step],0))</f>
        <v>9U</v>
      </c>
      <c r="F8597" s="151" t="str">
        <f>INDEX(Variables[Variable],MATCH(Systematic[[#This Row],[VariableIndex]],Variables[Index],0))</f>
        <v>FCR (mt: ROX-corr.)</v>
      </c>
      <c r="G8597" s="134">
        <f>Systematic[[#This Row],[Sample]]*1000000+Systematic[[#This Row],[SubSample]]*10000+Systematic[[#This Row],[VariableIndex]]</f>
        <v>22040007</v>
      </c>
      <c r="H8597" s="134">
        <f>Systematic[[#This Row],[SampleVariableLabel]]+100*Systematic[[#This Row],[State]]</f>
        <v>22040907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22</v>
      </c>
      <c r="B8598" s="1">
        <f t="shared" si="403"/>
        <v>4</v>
      </c>
      <c r="C8598" s="1">
        <f>IF(Systematic[[#This Row],[VariableIndex]]&gt;1,C8597,IF(C8597+1=StepsPerSubsample,0,C8597+1))</f>
        <v>10</v>
      </c>
      <c r="D8598" s="1">
        <f t="shared" si="404"/>
        <v>1</v>
      </c>
      <c r="E8598" s="1" t="str">
        <f>INDEX(Protocol[Mark],MATCH(C8598,Protocol[Step],0))</f>
        <v>9c</v>
      </c>
      <c r="F8598" s="151" t="str">
        <f>INDEX(Variables[Variable],MATCH(Systematic[[#This Row],[VariableIndex]],Variables[Index],0))</f>
        <v>O2 concentration</v>
      </c>
      <c r="G8598" s="134">
        <f>Systematic[[#This Row],[Sample]]*1000000+Systematic[[#This Row],[SubSample]]*10000+Systematic[[#This Row],[VariableIndex]]</f>
        <v>22040001</v>
      </c>
      <c r="H8598" s="134">
        <f>Systematic[[#This Row],[SampleVariableLabel]]+100*Systematic[[#This Row],[State]]</f>
        <v>22041001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22</v>
      </c>
      <c r="B8599" s="1">
        <f t="shared" si="403"/>
        <v>4</v>
      </c>
      <c r="C8599" s="1">
        <f>IF(Systematic[[#This Row],[VariableIndex]]&gt;1,C8598,IF(C8598+1=StepsPerSubsample,0,C8598+1))</f>
        <v>10</v>
      </c>
      <c r="D8599" s="1">
        <f t="shared" si="404"/>
        <v>2</v>
      </c>
      <c r="E8599" s="1" t="str">
        <f>INDEX(Protocol[Mark],MATCH(C8599,Protocol[Step],0))</f>
        <v>9c</v>
      </c>
      <c r="F8599" s="151" t="str">
        <f>INDEX(Variables[Variable],MATCH(Systematic[[#This Row],[VariableIndex]],Variables[Index],0))</f>
        <v>O2 flux per volume</v>
      </c>
      <c r="G8599" s="134">
        <f>Systematic[[#This Row],[Sample]]*1000000+Systematic[[#This Row],[SubSample]]*10000+Systematic[[#This Row],[VariableIndex]]</f>
        <v>22040002</v>
      </c>
      <c r="H8599" s="134">
        <f>Systematic[[#This Row],[SampleVariableLabel]]+100*Systematic[[#This Row],[State]]</f>
        <v>22041002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22</v>
      </c>
      <c r="B8600" s="1">
        <f t="shared" si="403"/>
        <v>4</v>
      </c>
      <c r="C8600" s="1">
        <f>IF(Systematic[[#This Row],[VariableIndex]]&gt;1,C8599,IF(C8599+1=StepsPerSubsample,0,C8599+1))</f>
        <v>10</v>
      </c>
      <c r="D8600" s="1">
        <f t="shared" si="404"/>
        <v>3</v>
      </c>
      <c r="E8600" s="1" t="str">
        <f>INDEX(Protocol[Mark],MATCH(C8600,Protocol[Step],0))</f>
        <v>9c</v>
      </c>
      <c r="F8600" s="151" t="str">
        <f>INDEX(Variables[Variable],MATCH(Systematic[[#This Row],[VariableIndex]],Variables[Index],0))</f>
        <v>Specific flux</v>
      </c>
      <c r="G8600" s="134">
        <f>Systematic[[#This Row],[Sample]]*1000000+Systematic[[#This Row],[SubSample]]*10000+Systematic[[#This Row],[VariableIndex]]</f>
        <v>22040003</v>
      </c>
      <c r="H8600" s="134">
        <f>Systematic[[#This Row],[SampleVariableLabel]]+100*Systematic[[#This Row],[State]]</f>
        <v>22041003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22</v>
      </c>
      <c r="B8601" s="1">
        <f t="shared" si="403"/>
        <v>4</v>
      </c>
      <c r="C8601" s="1">
        <f>IF(Systematic[[#This Row],[VariableIndex]]&gt;1,C8600,IF(C8600+1=StepsPerSubsample,0,C8600+1))</f>
        <v>10</v>
      </c>
      <c r="D8601" s="1">
        <f t="shared" si="404"/>
        <v>4</v>
      </c>
      <c r="E8601" s="1" t="str">
        <f>INDEX(Protocol[Mark],MATCH(C8601,Protocol[Step],0))</f>
        <v>9c</v>
      </c>
      <c r="F8601" s="151" t="str">
        <f>INDEX(Variables[Variable],MATCH(Systematic[[#This Row],[VariableIndex]],Variables[Index],0))</f>
        <v>Flux control ratio</v>
      </c>
      <c r="G8601" s="134">
        <f>Systematic[[#This Row],[Sample]]*1000000+Systematic[[#This Row],[SubSample]]*10000+Systematic[[#This Row],[VariableIndex]]</f>
        <v>22040004</v>
      </c>
      <c r="H8601" s="134">
        <f>Systematic[[#This Row],[SampleVariableLabel]]+100*Systematic[[#This Row],[State]]</f>
        <v>22041004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22</v>
      </c>
      <c r="B8602" s="1">
        <f t="shared" si="403"/>
        <v>4</v>
      </c>
      <c r="C8602" s="1">
        <f>IF(Systematic[[#This Row],[VariableIndex]]&gt;1,C8601,IF(C8601+1=StepsPerSubsample,0,C8601+1))</f>
        <v>10</v>
      </c>
      <c r="D8602" s="1">
        <f t="shared" si="404"/>
        <v>5</v>
      </c>
      <c r="E8602" s="1" t="str">
        <f>INDEX(Protocol[Mark],MATCH(C8602,Protocol[Step],0))</f>
        <v>9c</v>
      </c>
      <c r="F8602" s="151" t="str">
        <f>INDEX(Variables[Variable],MATCH(Systematic[[#This Row],[VariableIndex]],Variables[Index],0))</f>
        <v>Specific flux (mt)</v>
      </c>
      <c r="G8602" s="134">
        <f>Systematic[[#This Row],[Sample]]*1000000+Systematic[[#This Row],[SubSample]]*10000+Systematic[[#This Row],[VariableIndex]]</f>
        <v>22040005</v>
      </c>
      <c r="H8602" s="134">
        <f>Systematic[[#This Row],[SampleVariableLabel]]+100*Systematic[[#This Row],[State]]</f>
        <v>22041005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22</v>
      </c>
      <c r="B8603" s="1">
        <f t="shared" si="403"/>
        <v>4</v>
      </c>
      <c r="C8603" s="1">
        <f>IF(Systematic[[#This Row],[VariableIndex]]&gt;1,C8602,IF(C8602+1=StepsPerSubsample,0,C8602+1))</f>
        <v>10</v>
      </c>
      <c r="D8603" s="1">
        <f t="shared" si="404"/>
        <v>6</v>
      </c>
      <c r="E8603" s="1" t="str">
        <f>INDEX(Protocol[Mark],MATCH(C8603,Protocol[Step],0))</f>
        <v>9c</v>
      </c>
      <c r="F8603" s="151" t="str">
        <f>INDEX(Variables[Variable],MATCH(Systematic[[#This Row],[VariableIndex]],Variables[Index],0))</f>
        <v>FCR (mt: ROX-corr.)</v>
      </c>
      <c r="G8603" s="134">
        <f>Systematic[[#This Row],[Sample]]*1000000+Systematic[[#This Row],[SubSample]]*10000+Systematic[[#This Row],[VariableIndex]]</f>
        <v>22040006</v>
      </c>
      <c r="H8603" s="134">
        <f>Systematic[[#This Row],[SampleVariableLabel]]+100*Systematic[[#This Row],[State]]</f>
        <v>22041006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22</v>
      </c>
      <c r="B8604" s="1">
        <f t="shared" si="403"/>
        <v>4</v>
      </c>
      <c r="C8604" s="1">
        <f>IF(Systematic[[#This Row],[VariableIndex]]&gt;1,C8603,IF(C8603+1=StepsPerSubsample,0,C8603+1))</f>
        <v>10</v>
      </c>
      <c r="D8604" s="1">
        <f t="shared" si="404"/>
        <v>7</v>
      </c>
      <c r="E8604" s="1" t="str">
        <f>INDEX(Protocol[Mark],MATCH(C8604,Protocol[Step],0))</f>
        <v>9c</v>
      </c>
      <c r="F8604" s="151" t="str">
        <f>INDEX(Variables[Variable],MATCH(Systematic[[#This Row],[VariableIndex]],Variables[Index],0))</f>
        <v>FCR (mt: ROX-corr.)</v>
      </c>
      <c r="G8604" s="134">
        <f>Systematic[[#This Row],[Sample]]*1000000+Systematic[[#This Row],[SubSample]]*10000+Systematic[[#This Row],[VariableIndex]]</f>
        <v>22040007</v>
      </c>
      <c r="H8604" s="134">
        <f>Systematic[[#This Row],[SampleVariableLabel]]+100*Systematic[[#This Row],[State]]</f>
        <v>22041007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22</v>
      </c>
      <c r="B8605" s="1">
        <f t="shared" si="403"/>
        <v>4</v>
      </c>
      <c r="C8605" s="1">
        <f>IF(Systematic[[#This Row],[VariableIndex]]&gt;1,C8604,IF(C8604+1=StepsPerSubsample,0,C8604+1))</f>
        <v>11</v>
      </c>
      <c r="D8605" s="1">
        <f t="shared" si="404"/>
        <v>1</v>
      </c>
      <c r="E8605" s="1" t="str">
        <f>INDEX(Protocol[Mark],MATCH(C8605,Protocol[Step],0))</f>
        <v>10Ama</v>
      </c>
      <c r="F8605" s="151" t="str">
        <f>INDEX(Variables[Variable],MATCH(Systematic[[#This Row],[VariableIndex]],Variables[Index],0))</f>
        <v>O2 concentration</v>
      </c>
      <c r="G8605" s="134">
        <f>Systematic[[#This Row],[Sample]]*1000000+Systematic[[#This Row],[SubSample]]*10000+Systematic[[#This Row],[VariableIndex]]</f>
        <v>22040001</v>
      </c>
      <c r="H8605" s="134">
        <f>Systematic[[#This Row],[SampleVariableLabel]]+100*Systematic[[#This Row],[State]]</f>
        <v>22041101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22</v>
      </c>
      <c r="B8606" s="1">
        <f t="shared" si="403"/>
        <v>4</v>
      </c>
      <c r="C8606" s="1">
        <f>IF(Systematic[[#This Row],[VariableIndex]]&gt;1,C8605,IF(C8605+1=StepsPerSubsample,0,C8605+1))</f>
        <v>11</v>
      </c>
      <c r="D8606" s="1">
        <f t="shared" si="404"/>
        <v>2</v>
      </c>
      <c r="E8606" s="1" t="str">
        <f>INDEX(Protocol[Mark],MATCH(C8606,Protocol[Step],0))</f>
        <v>10Ama</v>
      </c>
      <c r="F8606" s="151" t="str">
        <f>INDEX(Variables[Variable],MATCH(Systematic[[#This Row],[VariableIndex]],Variables[Index],0))</f>
        <v>O2 flux per volume</v>
      </c>
      <c r="G8606" s="134">
        <f>Systematic[[#This Row],[Sample]]*1000000+Systematic[[#This Row],[SubSample]]*10000+Systematic[[#This Row],[VariableIndex]]</f>
        <v>22040002</v>
      </c>
      <c r="H8606" s="134">
        <f>Systematic[[#This Row],[SampleVariableLabel]]+100*Systematic[[#This Row],[State]]</f>
        <v>22041102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22</v>
      </c>
      <c r="B8607" s="1">
        <f t="shared" si="403"/>
        <v>4</v>
      </c>
      <c r="C8607" s="1">
        <f>IF(Systematic[[#This Row],[VariableIndex]]&gt;1,C8606,IF(C8606+1=StepsPerSubsample,0,C8606+1))</f>
        <v>11</v>
      </c>
      <c r="D8607" s="1">
        <f t="shared" si="404"/>
        <v>3</v>
      </c>
      <c r="E8607" s="1" t="str">
        <f>INDEX(Protocol[Mark],MATCH(C8607,Protocol[Step],0))</f>
        <v>10Ama</v>
      </c>
      <c r="F8607" s="151" t="str">
        <f>INDEX(Variables[Variable],MATCH(Systematic[[#This Row],[VariableIndex]],Variables[Index],0))</f>
        <v>Specific flux</v>
      </c>
      <c r="G8607" s="134">
        <f>Systematic[[#This Row],[Sample]]*1000000+Systematic[[#This Row],[SubSample]]*10000+Systematic[[#This Row],[VariableIndex]]</f>
        <v>22040003</v>
      </c>
      <c r="H8607" s="134">
        <f>Systematic[[#This Row],[SampleVariableLabel]]+100*Systematic[[#This Row],[State]]</f>
        <v>22041103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22</v>
      </c>
      <c r="B8608" s="1">
        <f t="shared" si="403"/>
        <v>4</v>
      </c>
      <c r="C8608" s="1">
        <f>IF(Systematic[[#This Row],[VariableIndex]]&gt;1,C8607,IF(C8607+1=StepsPerSubsample,0,C8607+1))</f>
        <v>11</v>
      </c>
      <c r="D8608" s="1">
        <f t="shared" si="404"/>
        <v>4</v>
      </c>
      <c r="E8608" s="1" t="str">
        <f>INDEX(Protocol[Mark],MATCH(C8608,Protocol[Step],0))</f>
        <v>10Ama</v>
      </c>
      <c r="F8608" s="151" t="str">
        <f>INDEX(Variables[Variable],MATCH(Systematic[[#This Row],[VariableIndex]],Variables[Index],0))</f>
        <v>Flux control ratio</v>
      </c>
      <c r="G8608" s="134">
        <f>Systematic[[#This Row],[Sample]]*1000000+Systematic[[#This Row],[SubSample]]*10000+Systematic[[#This Row],[VariableIndex]]</f>
        <v>22040004</v>
      </c>
      <c r="H8608" s="134">
        <f>Systematic[[#This Row],[SampleVariableLabel]]+100*Systematic[[#This Row],[State]]</f>
        <v>22041104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22</v>
      </c>
      <c r="B8609" s="1">
        <f t="shared" si="403"/>
        <v>4</v>
      </c>
      <c r="C8609" s="1">
        <f>IF(Systematic[[#This Row],[VariableIndex]]&gt;1,C8608,IF(C8608+1=StepsPerSubsample,0,C8608+1))</f>
        <v>11</v>
      </c>
      <c r="D8609" s="1">
        <f t="shared" si="404"/>
        <v>5</v>
      </c>
      <c r="E8609" s="1" t="str">
        <f>INDEX(Protocol[Mark],MATCH(C8609,Protocol[Step],0))</f>
        <v>10Ama</v>
      </c>
      <c r="F8609" s="151" t="str">
        <f>INDEX(Variables[Variable],MATCH(Systematic[[#This Row],[VariableIndex]],Variables[Index],0))</f>
        <v>Specific flux (mt)</v>
      </c>
      <c r="G8609" s="134">
        <f>Systematic[[#This Row],[Sample]]*1000000+Systematic[[#This Row],[SubSample]]*10000+Systematic[[#This Row],[VariableIndex]]</f>
        <v>22040005</v>
      </c>
      <c r="H8609" s="134">
        <f>Systematic[[#This Row],[SampleVariableLabel]]+100*Systematic[[#This Row],[State]]</f>
        <v>22041105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22</v>
      </c>
      <c r="B8610" s="1">
        <f t="shared" si="403"/>
        <v>4</v>
      </c>
      <c r="C8610" s="1">
        <f>IF(Systematic[[#This Row],[VariableIndex]]&gt;1,C8609,IF(C8609+1=StepsPerSubsample,0,C8609+1))</f>
        <v>11</v>
      </c>
      <c r="D8610" s="1">
        <f t="shared" si="404"/>
        <v>6</v>
      </c>
      <c r="E8610" s="1" t="str">
        <f>INDEX(Protocol[Mark],MATCH(C8610,Protocol[Step],0))</f>
        <v>10Ama</v>
      </c>
      <c r="F8610" s="151" t="str">
        <f>INDEX(Variables[Variable],MATCH(Systematic[[#This Row],[VariableIndex]],Variables[Index],0))</f>
        <v>FCR (mt: ROX-corr.)</v>
      </c>
      <c r="G8610" s="134">
        <f>Systematic[[#This Row],[Sample]]*1000000+Systematic[[#This Row],[SubSample]]*10000+Systematic[[#This Row],[VariableIndex]]</f>
        <v>22040006</v>
      </c>
      <c r="H8610" s="134">
        <f>Systematic[[#This Row],[SampleVariableLabel]]+100*Systematic[[#This Row],[State]]</f>
        <v>22041106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22</v>
      </c>
      <c r="B8611" s="1">
        <f t="shared" si="403"/>
        <v>4</v>
      </c>
      <c r="C8611" s="1">
        <f>IF(Systematic[[#This Row],[VariableIndex]]&gt;1,C8610,IF(C8610+1=StepsPerSubsample,0,C8610+1))</f>
        <v>11</v>
      </c>
      <c r="D8611" s="1">
        <f t="shared" si="404"/>
        <v>7</v>
      </c>
      <c r="E8611" s="1" t="str">
        <f>INDEX(Protocol[Mark],MATCH(C8611,Protocol[Step],0))</f>
        <v>10Ama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22040007</v>
      </c>
      <c r="H8611" s="134">
        <f>Systematic[[#This Row],[SampleVariableLabel]]+100*Systematic[[#This Row],[State]]</f>
        <v>22041107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22</v>
      </c>
      <c r="B8612" s="1">
        <f t="shared" si="403"/>
        <v>4</v>
      </c>
      <c r="C8612" s="1">
        <f>IF(Systematic[[#This Row],[VariableIndex]]&gt;1,C8611,IF(C8611+1=StepsPerSubsample,0,C8611+1))</f>
        <v>12</v>
      </c>
      <c r="D8612" s="1">
        <f t="shared" si="404"/>
        <v>1</v>
      </c>
      <c r="E8612" s="1" t="str">
        <f>INDEX(Protocol[Mark],MATCH(C8612,Protocol[Step],0))</f>
        <v>11AsTm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22040001</v>
      </c>
      <c r="H8612" s="134">
        <f>Systematic[[#This Row],[SampleVariableLabel]]+100*Systematic[[#This Row],[State]]</f>
        <v>22041201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22</v>
      </c>
      <c r="B8613" s="1">
        <f t="shared" si="403"/>
        <v>4</v>
      </c>
      <c r="C8613" s="1">
        <f>IF(Systematic[[#This Row],[VariableIndex]]&gt;1,C8612,IF(C8612+1=StepsPerSubsample,0,C8612+1))</f>
        <v>12</v>
      </c>
      <c r="D8613" s="1">
        <f t="shared" si="404"/>
        <v>2</v>
      </c>
      <c r="E8613" s="1" t="str">
        <f>INDEX(Protocol[Mark],MATCH(C8613,Protocol[Step],0))</f>
        <v>11AsTm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22040002</v>
      </c>
      <c r="H8613" s="134">
        <f>Systematic[[#This Row],[SampleVariableLabel]]+100*Systematic[[#This Row],[State]]</f>
        <v>22041202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22</v>
      </c>
      <c r="B8614" s="1">
        <f t="shared" si="403"/>
        <v>4</v>
      </c>
      <c r="C8614" s="1">
        <f>IF(Systematic[[#This Row],[VariableIndex]]&gt;1,C8613,IF(C8613+1=StepsPerSubsample,0,C8613+1))</f>
        <v>12</v>
      </c>
      <c r="D8614" s="1">
        <f t="shared" si="404"/>
        <v>3</v>
      </c>
      <c r="E8614" s="1" t="str">
        <f>INDEX(Protocol[Mark],MATCH(C8614,Protocol[Step],0))</f>
        <v>11AsTm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22040003</v>
      </c>
      <c r="H8614" s="134">
        <f>Systematic[[#This Row],[SampleVariableLabel]]+100*Systematic[[#This Row],[State]]</f>
        <v>22041203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22</v>
      </c>
      <c r="B8615" s="1">
        <f t="shared" si="403"/>
        <v>4</v>
      </c>
      <c r="C8615" s="1">
        <f>IF(Systematic[[#This Row],[VariableIndex]]&gt;1,C8614,IF(C8614+1=StepsPerSubsample,0,C8614+1))</f>
        <v>12</v>
      </c>
      <c r="D8615" s="1">
        <f t="shared" si="404"/>
        <v>4</v>
      </c>
      <c r="E8615" s="1" t="str">
        <f>INDEX(Protocol[Mark],MATCH(C8615,Protocol[Step],0))</f>
        <v>11AsTm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22040004</v>
      </c>
      <c r="H8615" s="134">
        <f>Systematic[[#This Row],[SampleVariableLabel]]+100*Systematic[[#This Row],[State]]</f>
        <v>22041204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22</v>
      </c>
      <c r="B8616" s="1">
        <f t="shared" si="403"/>
        <v>4</v>
      </c>
      <c r="C8616" s="1">
        <f>IF(Systematic[[#This Row],[VariableIndex]]&gt;1,C8615,IF(C8615+1=StepsPerSubsample,0,C8615+1))</f>
        <v>12</v>
      </c>
      <c r="D8616" s="1">
        <f t="shared" si="404"/>
        <v>5</v>
      </c>
      <c r="E8616" s="1" t="str">
        <f>INDEX(Protocol[Mark],MATCH(C8616,Protocol[Step],0))</f>
        <v>11AsTm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22040005</v>
      </c>
      <c r="H8616" s="134">
        <f>Systematic[[#This Row],[SampleVariableLabel]]+100*Systematic[[#This Row],[State]]</f>
        <v>22041205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22</v>
      </c>
      <c r="B8617" s="1">
        <f t="shared" ref="B8617:B8680" si="406">IF(OR(C8617&gt;0,D8617&gt;1),B8616,IF(B8616=SubsamplesPerSample,1,B8616+1))</f>
        <v>4</v>
      </c>
      <c r="C8617" s="1">
        <f>IF(Systematic[[#This Row],[VariableIndex]]&gt;1,C8616,IF(C8616+1=StepsPerSubsample,0,C8616+1))</f>
        <v>12</v>
      </c>
      <c r="D8617" s="1">
        <f t="shared" si="404"/>
        <v>6</v>
      </c>
      <c r="E8617" s="1" t="str">
        <f>INDEX(Protocol[Mark],MATCH(C8617,Protocol[Step],0))</f>
        <v>11AsTm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22040006</v>
      </c>
      <c r="H8617" s="134">
        <f>Systematic[[#This Row],[SampleVariableLabel]]+100*Systematic[[#This Row],[State]]</f>
        <v>22041206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22</v>
      </c>
      <c r="B8618" s="1">
        <f t="shared" si="406"/>
        <v>4</v>
      </c>
      <c r="C8618" s="1">
        <f>IF(Systematic[[#This Row],[VariableIndex]]&gt;1,C8617,IF(C8617+1=StepsPerSubsample,0,C8617+1))</f>
        <v>12</v>
      </c>
      <c r="D8618" s="1">
        <f t="shared" si="404"/>
        <v>7</v>
      </c>
      <c r="E8618" s="1" t="str">
        <f>INDEX(Protocol[Mark],MATCH(C8618,Protocol[Step],0))</f>
        <v>11AsTm</v>
      </c>
      <c r="F8618" s="151" t="str">
        <f>INDEX(Variables[Variable],MATCH(Systematic[[#This Row],[VariableIndex]],Variables[Index],0))</f>
        <v>FCR (mt: ROX-corr.)</v>
      </c>
      <c r="G8618" s="134">
        <f>Systematic[[#This Row],[Sample]]*1000000+Systematic[[#This Row],[SubSample]]*10000+Systematic[[#This Row],[VariableIndex]]</f>
        <v>22040007</v>
      </c>
      <c r="H8618" s="134">
        <f>Systematic[[#This Row],[SampleVariableLabel]]+100*Systematic[[#This Row],[State]]</f>
        <v>22041207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22</v>
      </c>
      <c r="B8619" s="1">
        <f t="shared" si="406"/>
        <v>4</v>
      </c>
      <c r="C8619" s="1">
        <f>IF(Systematic[[#This Row],[VariableIndex]]&gt;1,C8618,IF(C8618+1=StepsPerSubsample,0,C8618+1))</f>
        <v>13</v>
      </c>
      <c r="D8619" s="1">
        <f t="shared" si="404"/>
        <v>1</v>
      </c>
      <c r="E8619" s="1" t="str">
        <f>INDEX(Protocol[Mark],MATCH(C8619,Protocol[Step],0))</f>
        <v>12Azd</v>
      </c>
      <c r="F8619" s="151" t="str">
        <f>INDEX(Variables[Variable],MATCH(Systematic[[#This Row],[VariableIndex]],Variables[Index],0))</f>
        <v>O2 concentration</v>
      </c>
      <c r="G8619" s="134">
        <f>Systematic[[#This Row],[Sample]]*1000000+Systematic[[#This Row],[SubSample]]*10000+Systematic[[#This Row],[VariableIndex]]</f>
        <v>22040001</v>
      </c>
      <c r="H8619" s="134">
        <f>Systematic[[#This Row],[SampleVariableLabel]]+100*Systematic[[#This Row],[State]]</f>
        <v>22041301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22</v>
      </c>
      <c r="B8620" s="1">
        <f t="shared" si="406"/>
        <v>4</v>
      </c>
      <c r="C8620" s="1">
        <f>IF(Systematic[[#This Row],[VariableIndex]]&gt;1,C8619,IF(C8619+1=StepsPerSubsample,0,C8619+1))</f>
        <v>13</v>
      </c>
      <c r="D8620" s="1">
        <f t="shared" si="404"/>
        <v>2</v>
      </c>
      <c r="E8620" s="1" t="str">
        <f>INDEX(Protocol[Mark],MATCH(C8620,Protocol[Step],0))</f>
        <v>12Azd</v>
      </c>
      <c r="F8620" s="151" t="str">
        <f>INDEX(Variables[Variable],MATCH(Systematic[[#This Row],[VariableIndex]],Variables[Index],0))</f>
        <v>O2 flux per volume</v>
      </c>
      <c r="G8620" s="134">
        <f>Systematic[[#This Row],[Sample]]*1000000+Systematic[[#This Row],[SubSample]]*10000+Systematic[[#This Row],[VariableIndex]]</f>
        <v>22040002</v>
      </c>
      <c r="H8620" s="134">
        <f>Systematic[[#This Row],[SampleVariableLabel]]+100*Systematic[[#This Row],[State]]</f>
        <v>22041302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22</v>
      </c>
      <c r="B8621" s="1">
        <f t="shared" si="406"/>
        <v>4</v>
      </c>
      <c r="C8621" s="1">
        <f>IF(Systematic[[#This Row],[VariableIndex]]&gt;1,C8620,IF(C8620+1=StepsPerSubsample,0,C8620+1))</f>
        <v>13</v>
      </c>
      <c r="D8621" s="1">
        <f t="shared" si="404"/>
        <v>3</v>
      </c>
      <c r="E8621" s="1" t="str">
        <f>INDEX(Protocol[Mark],MATCH(C8621,Protocol[Step],0))</f>
        <v>12Azd</v>
      </c>
      <c r="F8621" s="151" t="str">
        <f>INDEX(Variables[Variable],MATCH(Systematic[[#This Row],[VariableIndex]],Variables[Index],0))</f>
        <v>Specific flux</v>
      </c>
      <c r="G8621" s="134">
        <f>Systematic[[#This Row],[Sample]]*1000000+Systematic[[#This Row],[SubSample]]*10000+Systematic[[#This Row],[VariableIndex]]</f>
        <v>22040003</v>
      </c>
      <c r="H8621" s="134">
        <f>Systematic[[#This Row],[SampleVariableLabel]]+100*Systematic[[#This Row],[State]]</f>
        <v>22041303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22</v>
      </c>
      <c r="B8622" s="1">
        <f t="shared" si="406"/>
        <v>4</v>
      </c>
      <c r="C8622" s="1">
        <f>IF(Systematic[[#This Row],[VariableIndex]]&gt;1,C8621,IF(C8621+1=StepsPerSubsample,0,C8621+1))</f>
        <v>13</v>
      </c>
      <c r="D8622" s="1">
        <f t="shared" si="404"/>
        <v>4</v>
      </c>
      <c r="E8622" s="1" t="str">
        <f>INDEX(Protocol[Mark],MATCH(C8622,Protocol[Step],0))</f>
        <v>12Azd</v>
      </c>
      <c r="F8622" s="151" t="str">
        <f>INDEX(Variables[Variable],MATCH(Systematic[[#This Row],[VariableIndex]],Variables[Index],0))</f>
        <v>Flux control ratio</v>
      </c>
      <c r="G8622" s="134">
        <f>Systematic[[#This Row],[Sample]]*1000000+Systematic[[#This Row],[SubSample]]*10000+Systematic[[#This Row],[VariableIndex]]</f>
        <v>22040004</v>
      </c>
      <c r="H8622" s="134">
        <f>Systematic[[#This Row],[SampleVariableLabel]]+100*Systematic[[#This Row],[State]]</f>
        <v>22041304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22</v>
      </c>
      <c r="B8623" s="1">
        <f t="shared" si="406"/>
        <v>4</v>
      </c>
      <c r="C8623" s="1">
        <f>IF(Systematic[[#This Row],[VariableIndex]]&gt;1,C8622,IF(C8622+1=StepsPerSubsample,0,C8622+1))</f>
        <v>13</v>
      </c>
      <c r="D8623" s="1">
        <f t="shared" si="404"/>
        <v>5</v>
      </c>
      <c r="E8623" s="1" t="str">
        <f>INDEX(Protocol[Mark],MATCH(C8623,Protocol[Step],0))</f>
        <v>12Azd</v>
      </c>
      <c r="F8623" s="151" t="str">
        <f>INDEX(Variables[Variable],MATCH(Systematic[[#This Row],[VariableIndex]],Variables[Index],0))</f>
        <v>Specific flux (mt)</v>
      </c>
      <c r="G8623" s="134">
        <f>Systematic[[#This Row],[Sample]]*1000000+Systematic[[#This Row],[SubSample]]*10000+Systematic[[#This Row],[VariableIndex]]</f>
        <v>22040005</v>
      </c>
      <c r="H8623" s="134">
        <f>Systematic[[#This Row],[SampleVariableLabel]]+100*Systematic[[#This Row],[State]]</f>
        <v>22041305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22</v>
      </c>
      <c r="B8624" s="1">
        <f t="shared" si="406"/>
        <v>4</v>
      </c>
      <c r="C8624" s="1">
        <f>IF(Systematic[[#This Row],[VariableIndex]]&gt;1,C8623,IF(C8623+1=StepsPerSubsample,0,C8623+1))</f>
        <v>13</v>
      </c>
      <c r="D8624" s="1">
        <f t="shared" si="404"/>
        <v>6</v>
      </c>
      <c r="E8624" s="1" t="str">
        <f>INDEX(Protocol[Mark],MATCH(C8624,Protocol[Step],0))</f>
        <v>12Azd</v>
      </c>
      <c r="F8624" s="151" t="str">
        <f>INDEX(Variables[Variable],MATCH(Systematic[[#This Row],[VariableIndex]],Variables[Index],0))</f>
        <v>FCR (mt: ROX-corr.)</v>
      </c>
      <c r="G8624" s="134">
        <f>Systematic[[#This Row],[Sample]]*1000000+Systematic[[#This Row],[SubSample]]*10000+Systematic[[#This Row],[VariableIndex]]</f>
        <v>22040006</v>
      </c>
      <c r="H8624" s="134">
        <f>Systematic[[#This Row],[SampleVariableLabel]]+100*Systematic[[#This Row],[State]]</f>
        <v>22041306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22</v>
      </c>
      <c r="B8625" s="1">
        <f t="shared" si="406"/>
        <v>4</v>
      </c>
      <c r="C8625" s="1">
        <f>IF(Systematic[[#This Row],[VariableIndex]]&gt;1,C8624,IF(C8624+1=StepsPerSubsample,0,C8624+1))</f>
        <v>13</v>
      </c>
      <c r="D8625" s="1">
        <f t="shared" si="404"/>
        <v>7</v>
      </c>
      <c r="E8625" s="1" t="str">
        <f>INDEX(Protocol[Mark],MATCH(C8625,Protocol[Step],0))</f>
        <v>12Azd</v>
      </c>
      <c r="F8625" s="151" t="str">
        <f>INDEX(Variables[Variable],MATCH(Systematic[[#This Row],[VariableIndex]],Variables[Index],0))</f>
        <v>FCR (mt: ROX-corr.)</v>
      </c>
      <c r="G8625" s="134">
        <f>Systematic[[#This Row],[Sample]]*1000000+Systematic[[#This Row],[SubSample]]*10000+Systematic[[#This Row],[VariableIndex]]</f>
        <v>22040007</v>
      </c>
      <c r="H8625" s="134">
        <f>Systematic[[#This Row],[SampleVariableLabel]]+100*Systematic[[#This Row],[State]]</f>
        <v>22041307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23</v>
      </c>
      <c r="B8626" s="1">
        <f t="shared" si="406"/>
        <v>1</v>
      </c>
      <c r="C8626" s="1">
        <f>IF(Systematic[[#This Row],[VariableIndex]]&gt;1,C8625,IF(C8625+1=StepsPerSubsample,0,C8625+1))</f>
        <v>0</v>
      </c>
      <c r="D8626" s="1">
        <f t="shared" si="404"/>
        <v>1</v>
      </c>
      <c r="E8626" s="1" t="str">
        <f>INDEX(Protocol[Mark],MATCH(C8626,Protocol[Step],0))</f>
        <v>1ce</v>
      </c>
      <c r="F8626" s="151" t="str">
        <f>INDEX(Variables[Variable],MATCH(Systematic[[#This Row],[VariableIndex]],Variables[Index],0))</f>
        <v>O2 concentration</v>
      </c>
      <c r="G8626" s="134">
        <f>Systematic[[#This Row],[Sample]]*1000000+Systematic[[#This Row],[SubSample]]*10000+Systematic[[#This Row],[VariableIndex]]</f>
        <v>23010001</v>
      </c>
      <c r="H8626" s="134">
        <f>Systematic[[#This Row],[SampleVariableLabel]]+100*Systematic[[#This Row],[State]]</f>
        <v>23010001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23</v>
      </c>
      <c r="B8627" s="1">
        <f t="shared" si="406"/>
        <v>1</v>
      </c>
      <c r="C8627" s="1">
        <f>IF(Systematic[[#This Row],[VariableIndex]]&gt;1,C8626,IF(C8626+1=StepsPerSubsample,0,C8626+1))</f>
        <v>0</v>
      </c>
      <c r="D8627" s="1">
        <f t="shared" si="404"/>
        <v>2</v>
      </c>
      <c r="E8627" s="1" t="str">
        <f>INDEX(Protocol[Mark],MATCH(C8627,Protocol[Step],0))</f>
        <v>1ce</v>
      </c>
      <c r="F8627" s="151" t="str">
        <f>INDEX(Variables[Variable],MATCH(Systematic[[#This Row],[VariableIndex]],Variables[Index],0))</f>
        <v>O2 flux per volume</v>
      </c>
      <c r="G8627" s="134">
        <f>Systematic[[#This Row],[Sample]]*1000000+Systematic[[#This Row],[SubSample]]*10000+Systematic[[#This Row],[VariableIndex]]</f>
        <v>23010002</v>
      </c>
      <c r="H8627" s="134">
        <f>Systematic[[#This Row],[SampleVariableLabel]]+100*Systematic[[#This Row],[State]]</f>
        <v>23010002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23</v>
      </c>
      <c r="B8628" s="1">
        <f t="shared" si="406"/>
        <v>1</v>
      </c>
      <c r="C8628" s="1">
        <f>IF(Systematic[[#This Row],[VariableIndex]]&gt;1,C8627,IF(C8627+1=StepsPerSubsample,0,C8627+1))</f>
        <v>0</v>
      </c>
      <c r="D8628" s="1">
        <f t="shared" si="404"/>
        <v>3</v>
      </c>
      <c r="E8628" s="1" t="str">
        <f>INDEX(Protocol[Mark],MATCH(C8628,Protocol[Step],0))</f>
        <v>1ce</v>
      </c>
      <c r="F8628" s="151" t="str">
        <f>INDEX(Variables[Variable],MATCH(Systematic[[#This Row],[VariableIndex]],Variables[Index],0))</f>
        <v>Specific flux</v>
      </c>
      <c r="G8628" s="134">
        <f>Systematic[[#This Row],[Sample]]*1000000+Systematic[[#This Row],[SubSample]]*10000+Systematic[[#This Row],[VariableIndex]]</f>
        <v>23010003</v>
      </c>
      <c r="H8628" s="134">
        <f>Systematic[[#This Row],[SampleVariableLabel]]+100*Systematic[[#This Row],[State]]</f>
        <v>23010003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23</v>
      </c>
      <c r="B8629" s="1">
        <f t="shared" si="406"/>
        <v>1</v>
      </c>
      <c r="C8629" s="1">
        <f>IF(Systematic[[#This Row],[VariableIndex]]&gt;1,C8628,IF(C8628+1=StepsPerSubsample,0,C8628+1))</f>
        <v>0</v>
      </c>
      <c r="D8629" s="1">
        <f t="shared" si="404"/>
        <v>4</v>
      </c>
      <c r="E8629" s="1" t="str">
        <f>INDEX(Protocol[Mark],MATCH(C8629,Protocol[Step],0))</f>
        <v>1ce</v>
      </c>
      <c r="F8629" s="151" t="str">
        <f>INDEX(Variables[Variable],MATCH(Systematic[[#This Row],[VariableIndex]],Variables[Index],0))</f>
        <v>Flux control ratio</v>
      </c>
      <c r="G8629" s="134">
        <f>Systematic[[#This Row],[Sample]]*1000000+Systematic[[#This Row],[SubSample]]*10000+Systematic[[#This Row],[VariableIndex]]</f>
        <v>23010004</v>
      </c>
      <c r="H8629" s="134">
        <f>Systematic[[#This Row],[SampleVariableLabel]]+100*Systematic[[#This Row],[State]]</f>
        <v>23010004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23</v>
      </c>
      <c r="B8630" s="1">
        <f t="shared" si="406"/>
        <v>1</v>
      </c>
      <c r="C8630" s="1">
        <f>IF(Systematic[[#This Row],[VariableIndex]]&gt;1,C8629,IF(C8629+1=StepsPerSubsample,0,C8629+1))</f>
        <v>0</v>
      </c>
      <c r="D8630" s="1">
        <f t="shared" si="404"/>
        <v>5</v>
      </c>
      <c r="E8630" s="1" t="str">
        <f>INDEX(Protocol[Mark],MATCH(C8630,Protocol[Step],0))</f>
        <v>1ce</v>
      </c>
      <c r="F8630" s="151" t="str">
        <f>INDEX(Variables[Variable],MATCH(Systematic[[#This Row],[VariableIndex]],Variables[Index],0))</f>
        <v>Specific flux (mt)</v>
      </c>
      <c r="G8630" s="134">
        <f>Systematic[[#This Row],[Sample]]*1000000+Systematic[[#This Row],[SubSample]]*10000+Systematic[[#This Row],[VariableIndex]]</f>
        <v>23010005</v>
      </c>
      <c r="H8630" s="134">
        <f>Systematic[[#This Row],[SampleVariableLabel]]+100*Systematic[[#This Row],[State]]</f>
        <v>23010005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23</v>
      </c>
      <c r="B8631" s="1">
        <f t="shared" si="406"/>
        <v>1</v>
      </c>
      <c r="C8631" s="1">
        <f>IF(Systematic[[#This Row],[VariableIndex]]&gt;1,C8630,IF(C8630+1=StepsPerSubsample,0,C8630+1))</f>
        <v>0</v>
      </c>
      <c r="D8631" s="1">
        <f t="shared" si="404"/>
        <v>6</v>
      </c>
      <c r="E8631" s="1" t="str">
        <f>INDEX(Protocol[Mark],MATCH(C8631,Protocol[Step],0))</f>
        <v>1ce</v>
      </c>
      <c r="F8631" s="151" t="str">
        <f>INDEX(Variables[Variable],MATCH(Systematic[[#This Row],[VariableIndex]],Variables[Index],0))</f>
        <v>FCR (mt: ROX-corr.)</v>
      </c>
      <c r="G8631" s="134">
        <f>Systematic[[#This Row],[Sample]]*1000000+Systematic[[#This Row],[SubSample]]*10000+Systematic[[#This Row],[VariableIndex]]</f>
        <v>23010006</v>
      </c>
      <c r="H8631" s="134">
        <f>Systematic[[#This Row],[SampleVariableLabel]]+100*Systematic[[#This Row],[State]]</f>
        <v>23010006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23</v>
      </c>
      <c r="B8632" s="1">
        <f t="shared" si="406"/>
        <v>1</v>
      </c>
      <c r="C8632" s="1">
        <f>IF(Systematic[[#This Row],[VariableIndex]]&gt;1,C8631,IF(C8631+1=StepsPerSubsample,0,C8631+1))</f>
        <v>0</v>
      </c>
      <c r="D8632" s="1">
        <f t="shared" si="404"/>
        <v>7</v>
      </c>
      <c r="E8632" s="1" t="str">
        <f>INDEX(Protocol[Mark],MATCH(C8632,Protocol[Step],0))</f>
        <v>1ce</v>
      </c>
      <c r="F8632" s="151" t="str">
        <f>INDEX(Variables[Variable],MATCH(Systematic[[#This Row],[VariableIndex]],Variables[Index],0))</f>
        <v>FCR (mt: ROX-corr.)</v>
      </c>
      <c r="G8632" s="134">
        <f>Systematic[[#This Row],[Sample]]*1000000+Systematic[[#This Row],[SubSample]]*10000+Systematic[[#This Row],[VariableIndex]]</f>
        <v>23010007</v>
      </c>
      <c r="H8632" s="134">
        <f>Systematic[[#This Row],[SampleVariableLabel]]+100*Systematic[[#This Row],[State]]</f>
        <v>23010007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23</v>
      </c>
      <c r="B8633" s="1">
        <f t="shared" si="406"/>
        <v>1</v>
      </c>
      <c r="C8633" s="1">
        <f>IF(Systematic[[#This Row],[VariableIndex]]&gt;1,C8632,IF(C8632+1=StepsPerSubsample,0,C8632+1))</f>
        <v>1</v>
      </c>
      <c r="D8633" s="1">
        <f t="shared" si="404"/>
        <v>1</v>
      </c>
      <c r="E8633" s="1" t="str">
        <f>INDEX(Protocol[Mark],MATCH(C8633,Protocol[Step],0))</f>
        <v>2P10</v>
      </c>
      <c r="F8633" s="151" t="str">
        <f>INDEX(Variables[Variable],MATCH(Systematic[[#This Row],[VariableIndex]],Variables[Index],0))</f>
        <v>O2 concentration</v>
      </c>
      <c r="G8633" s="134">
        <f>Systematic[[#This Row],[Sample]]*1000000+Systematic[[#This Row],[SubSample]]*10000+Systematic[[#This Row],[VariableIndex]]</f>
        <v>23010001</v>
      </c>
      <c r="H8633" s="134">
        <f>Systematic[[#This Row],[SampleVariableLabel]]+100*Systematic[[#This Row],[State]]</f>
        <v>23010101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23</v>
      </c>
      <c r="B8634" s="1">
        <f t="shared" si="406"/>
        <v>1</v>
      </c>
      <c r="C8634" s="1">
        <f>IF(Systematic[[#This Row],[VariableIndex]]&gt;1,C8633,IF(C8633+1=StepsPerSubsample,0,C8633+1))</f>
        <v>1</v>
      </c>
      <c r="D8634" s="1">
        <f t="shared" si="404"/>
        <v>2</v>
      </c>
      <c r="E8634" s="1" t="str">
        <f>INDEX(Protocol[Mark],MATCH(C8634,Protocol[Step],0))</f>
        <v>2P10</v>
      </c>
      <c r="F8634" s="151" t="str">
        <f>INDEX(Variables[Variable],MATCH(Systematic[[#This Row],[VariableIndex]],Variables[Index],0))</f>
        <v>O2 flux per volume</v>
      </c>
      <c r="G8634" s="134">
        <f>Systematic[[#This Row],[Sample]]*1000000+Systematic[[#This Row],[SubSample]]*10000+Systematic[[#This Row],[VariableIndex]]</f>
        <v>23010002</v>
      </c>
      <c r="H8634" s="134">
        <f>Systematic[[#This Row],[SampleVariableLabel]]+100*Systematic[[#This Row],[State]]</f>
        <v>23010102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23</v>
      </c>
      <c r="B8635" s="1">
        <f t="shared" si="406"/>
        <v>1</v>
      </c>
      <c r="C8635" s="1">
        <f>IF(Systematic[[#This Row],[VariableIndex]]&gt;1,C8634,IF(C8634+1=StepsPerSubsample,0,C8634+1))</f>
        <v>1</v>
      </c>
      <c r="D8635" s="1">
        <f t="shared" si="404"/>
        <v>3</v>
      </c>
      <c r="E8635" s="1" t="str">
        <f>INDEX(Protocol[Mark],MATCH(C8635,Protocol[Step],0))</f>
        <v>2P10</v>
      </c>
      <c r="F8635" s="151" t="str">
        <f>INDEX(Variables[Variable],MATCH(Systematic[[#This Row],[VariableIndex]],Variables[Index],0))</f>
        <v>Specific flux</v>
      </c>
      <c r="G8635" s="134">
        <f>Systematic[[#This Row],[Sample]]*1000000+Systematic[[#This Row],[SubSample]]*10000+Systematic[[#This Row],[VariableIndex]]</f>
        <v>23010003</v>
      </c>
      <c r="H8635" s="134">
        <f>Systematic[[#This Row],[SampleVariableLabel]]+100*Systematic[[#This Row],[State]]</f>
        <v>23010103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23</v>
      </c>
      <c r="B8636" s="1">
        <f t="shared" si="406"/>
        <v>1</v>
      </c>
      <c r="C8636" s="1">
        <f>IF(Systematic[[#This Row],[VariableIndex]]&gt;1,C8635,IF(C8635+1=StepsPerSubsample,0,C8635+1))</f>
        <v>1</v>
      </c>
      <c r="D8636" s="1">
        <f t="shared" si="404"/>
        <v>4</v>
      </c>
      <c r="E8636" s="1" t="str">
        <f>INDEX(Protocol[Mark],MATCH(C8636,Protocol[Step],0))</f>
        <v>2P10</v>
      </c>
      <c r="F8636" s="151" t="str">
        <f>INDEX(Variables[Variable],MATCH(Systematic[[#This Row],[VariableIndex]],Variables[Index],0))</f>
        <v>Flux control ratio</v>
      </c>
      <c r="G8636" s="134">
        <f>Systematic[[#This Row],[Sample]]*1000000+Systematic[[#This Row],[SubSample]]*10000+Systematic[[#This Row],[VariableIndex]]</f>
        <v>23010004</v>
      </c>
      <c r="H8636" s="134">
        <f>Systematic[[#This Row],[SampleVariableLabel]]+100*Systematic[[#This Row],[State]]</f>
        <v>23010104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23</v>
      </c>
      <c r="B8637" s="1">
        <f t="shared" si="406"/>
        <v>1</v>
      </c>
      <c r="C8637" s="1">
        <f>IF(Systematic[[#This Row],[VariableIndex]]&gt;1,C8636,IF(C8636+1=StepsPerSubsample,0,C8636+1))</f>
        <v>1</v>
      </c>
      <c r="D8637" s="1">
        <f t="shared" si="404"/>
        <v>5</v>
      </c>
      <c r="E8637" s="1" t="str">
        <f>INDEX(Protocol[Mark],MATCH(C8637,Protocol[Step],0))</f>
        <v>2P10</v>
      </c>
      <c r="F8637" s="151" t="str">
        <f>INDEX(Variables[Variable],MATCH(Systematic[[#This Row],[VariableIndex]],Variables[Index],0))</f>
        <v>Specific flux (mt)</v>
      </c>
      <c r="G8637" s="134">
        <f>Systematic[[#This Row],[Sample]]*1000000+Systematic[[#This Row],[SubSample]]*10000+Systematic[[#This Row],[VariableIndex]]</f>
        <v>23010005</v>
      </c>
      <c r="H8637" s="134">
        <f>Systematic[[#This Row],[SampleVariableLabel]]+100*Systematic[[#This Row],[State]]</f>
        <v>23010105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23</v>
      </c>
      <c r="B8638" s="1">
        <f t="shared" si="406"/>
        <v>1</v>
      </c>
      <c r="C8638" s="1">
        <f>IF(Systematic[[#This Row],[VariableIndex]]&gt;1,C8637,IF(C8637+1=StepsPerSubsample,0,C8637+1))</f>
        <v>1</v>
      </c>
      <c r="D8638" s="1">
        <f t="shared" si="404"/>
        <v>6</v>
      </c>
      <c r="E8638" s="1" t="str">
        <f>INDEX(Protocol[Mark],MATCH(C8638,Protocol[Step],0))</f>
        <v>2P10</v>
      </c>
      <c r="F8638" s="151" t="str">
        <f>INDEX(Variables[Variable],MATCH(Systematic[[#This Row],[VariableIndex]],Variables[Index],0))</f>
        <v>FCR (mt: ROX-corr.)</v>
      </c>
      <c r="G8638" s="134">
        <f>Systematic[[#This Row],[Sample]]*1000000+Systematic[[#This Row],[SubSample]]*10000+Systematic[[#This Row],[VariableIndex]]</f>
        <v>23010006</v>
      </c>
      <c r="H8638" s="134">
        <f>Systematic[[#This Row],[SampleVariableLabel]]+100*Systematic[[#This Row],[State]]</f>
        <v>23010106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23</v>
      </c>
      <c r="B8639" s="1">
        <f t="shared" si="406"/>
        <v>1</v>
      </c>
      <c r="C8639" s="1">
        <f>IF(Systematic[[#This Row],[VariableIndex]]&gt;1,C8638,IF(C8638+1=StepsPerSubsample,0,C8638+1))</f>
        <v>1</v>
      </c>
      <c r="D8639" s="1">
        <f t="shared" si="404"/>
        <v>7</v>
      </c>
      <c r="E8639" s="1" t="str">
        <f>INDEX(Protocol[Mark],MATCH(C8639,Protocol[Step],0))</f>
        <v>2P10</v>
      </c>
      <c r="F8639" s="151" t="str">
        <f>INDEX(Variables[Variable],MATCH(Systematic[[#This Row],[VariableIndex]],Variables[Index],0))</f>
        <v>FCR (mt: ROX-corr.)</v>
      </c>
      <c r="G8639" s="134">
        <f>Systematic[[#This Row],[Sample]]*1000000+Systematic[[#This Row],[SubSample]]*10000+Systematic[[#This Row],[VariableIndex]]</f>
        <v>23010007</v>
      </c>
      <c r="H8639" s="134">
        <f>Systematic[[#This Row],[SampleVariableLabel]]+100*Systematic[[#This Row],[State]]</f>
        <v>23010107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23</v>
      </c>
      <c r="B8640" s="1">
        <f t="shared" si="406"/>
        <v>1</v>
      </c>
      <c r="C8640" s="1">
        <f>IF(Systematic[[#This Row],[VariableIndex]]&gt;1,C8639,IF(C8639+1=StepsPerSubsample,0,C8639+1))</f>
        <v>2</v>
      </c>
      <c r="D8640" s="1">
        <f t="shared" si="404"/>
        <v>1</v>
      </c>
      <c r="E8640" s="1" t="str">
        <f>INDEX(Protocol[Mark],MATCH(C8640,Protocol[Step],0))</f>
        <v>3Omy</v>
      </c>
      <c r="F8640" s="151" t="str">
        <f>INDEX(Variables[Variable],MATCH(Systematic[[#This Row],[VariableIndex]],Variables[Index],0))</f>
        <v>O2 concentration</v>
      </c>
      <c r="G8640" s="134">
        <f>Systematic[[#This Row],[Sample]]*1000000+Systematic[[#This Row],[SubSample]]*10000+Systematic[[#This Row],[VariableIndex]]</f>
        <v>23010001</v>
      </c>
      <c r="H8640" s="134">
        <f>Systematic[[#This Row],[SampleVariableLabel]]+100*Systematic[[#This Row],[State]]</f>
        <v>23010201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23</v>
      </c>
      <c r="B8641" s="1">
        <f t="shared" si="406"/>
        <v>1</v>
      </c>
      <c r="C8641" s="1">
        <f>IF(Systematic[[#This Row],[VariableIndex]]&gt;1,C8640,IF(C8640+1=StepsPerSubsample,0,C8640+1))</f>
        <v>2</v>
      </c>
      <c r="D8641" s="1">
        <f t="shared" si="404"/>
        <v>2</v>
      </c>
      <c r="E8641" s="1" t="str">
        <f>INDEX(Protocol[Mark],MATCH(C8641,Protocol[Step],0))</f>
        <v>3Omy</v>
      </c>
      <c r="F8641" s="151" t="str">
        <f>INDEX(Variables[Variable],MATCH(Systematic[[#This Row],[VariableIndex]],Variables[Index],0))</f>
        <v>O2 flux per volume</v>
      </c>
      <c r="G8641" s="134">
        <f>Systematic[[#This Row],[Sample]]*1000000+Systematic[[#This Row],[SubSample]]*10000+Systematic[[#This Row],[VariableIndex]]</f>
        <v>23010002</v>
      </c>
      <c r="H8641" s="134">
        <f>Systematic[[#This Row],[SampleVariableLabel]]+100*Systematic[[#This Row],[State]]</f>
        <v>23010202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23</v>
      </c>
      <c r="B8642" s="1">
        <f t="shared" si="406"/>
        <v>1</v>
      </c>
      <c r="C8642" s="1">
        <f>IF(Systematic[[#This Row],[VariableIndex]]&gt;1,C8641,IF(C8641+1=StepsPerSubsample,0,C8641+1))</f>
        <v>2</v>
      </c>
      <c r="D8642" s="1">
        <f t="shared" si="404"/>
        <v>3</v>
      </c>
      <c r="E8642" s="1" t="str">
        <f>INDEX(Protocol[Mark],MATCH(C8642,Protocol[Step],0))</f>
        <v>3Omy</v>
      </c>
      <c r="F8642" s="151" t="str">
        <f>INDEX(Variables[Variable],MATCH(Systematic[[#This Row],[VariableIndex]],Variables[Index],0))</f>
        <v>Specific flux</v>
      </c>
      <c r="G8642" s="134">
        <f>Systematic[[#This Row],[Sample]]*1000000+Systematic[[#This Row],[SubSample]]*10000+Systematic[[#This Row],[VariableIndex]]</f>
        <v>23010003</v>
      </c>
      <c r="H8642" s="134">
        <f>Systematic[[#This Row],[SampleVariableLabel]]+100*Systematic[[#This Row],[State]]</f>
        <v>23010203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23</v>
      </c>
      <c r="B8643" s="1">
        <f t="shared" si="406"/>
        <v>1</v>
      </c>
      <c r="C8643" s="1">
        <f>IF(Systematic[[#This Row],[VariableIndex]]&gt;1,C8642,IF(C8642+1=StepsPerSubsample,0,C8642+1))</f>
        <v>2</v>
      </c>
      <c r="D8643" s="1">
        <f t="shared" ref="D8643:D8706" si="407">IF(D8642=nVariables,1,D8642+1)</f>
        <v>4</v>
      </c>
      <c r="E8643" s="1" t="str">
        <f>INDEX(Protocol[Mark],MATCH(C8643,Protocol[Step],0))</f>
        <v>3Omy</v>
      </c>
      <c r="F8643" s="151" t="str">
        <f>INDEX(Variables[Variable],MATCH(Systematic[[#This Row],[VariableIndex]],Variables[Index],0))</f>
        <v>Flux control ratio</v>
      </c>
      <c r="G8643" s="134">
        <f>Systematic[[#This Row],[Sample]]*1000000+Systematic[[#This Row],[SubSample]]*10000+Systematic[[#This Row],[VariableIndex]]</f>
        <v>23010004</v>
      </c>
      <c r="H8643" s="134">
        <f>Systematic[[#This Row],[SampleVariableLabel]]+100*Systematic[[#This Row],[State]]</f>
        <v>23010204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23</v>
      </c>
      <c r="B8644" s="1">
        <f t="shared" si="406"/>
        <v>1</v>
      </c>
      <c r="C8644" s="1">
        <f>IF(Systematic[[#This Row],[VariableIndex]]&gt;1,C8643,IF(C8643+1=StepsPerSubsample,0,C8643+1))</f>
        <v>2</v>
      </c>
      <c r="D8644" s="1">
        <f t="shared" si="407"/>
        <v>5</v>
      </c>
      <c r="E8644" s="1" t="str">
        <f>INDEX(Protocol[Mark],MATCH(C8644,Protocol[Step],0))</f>
        <v>3Omy</v>
      </c>
      <c r="F8644" s="151" t="str">
        <f>INDEX(Variables[Variable],MATCH(Systematic[[#This Row],[VariableIndex]],Variables[Index],0))</f>
        <v>Specific flux (mt)</v>
      </c>
      <c r="G8644" s="134">
        <f>Systematic[[#This Row],[Sample]]*1000000+Systematic[[#This Row],[SubSample]]*10000+Systematic[[#This Row],[VariableIndex]]</f>
        <v>23010005</v>
      </c>
      <c r="H8644" s="134">
        <f>Systematic[[#This Row],[SampleVariableLabel]]+100*Systematic[[#This Row],[State]]</f>
        <v>23010205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23</v>
      </c>
      <c r="B8645" s="1">
        <f t="shared" si="406"/>
        <v>1</v>
      </c>
      <c r="C8645" s="1">
        <f>IF(Systematic[[#This Row],[VariableIndex]]&gt;1,C8644,IF(C8644+1=StepsPerSubsample,0,C8644+1))</f>
        <v>2</v>
      </c>
      <c r="D8645" s="1">
        <f t="shared" si="407"/>
        <v>6</v>
      </c>
      <c r="E8645" s="1" t="str">
        <f>INDEX(Protocol[Mark],MATCH(C8645,Protocol[Step],0))</f>
        <v>3Omy</v>
      </c>
      <c r="F8645" s="151" t="str">
        <f>INDEX(Variables[Variable],MATCH(Systematic[[#This Row],[VariableIndex]],Variables[Index],0))</f>
        <v>FCR (mt: ROX-corr.)</v>
      </c>
      <c r="G8645" s="134">
        <f>Systematic[[#This Row],[Sample]]*1000000+Systematic[[#This Row],[SubSample]]*10000+Systematic[[#This Row],[VariableIndex]]</f>
        <v>23010006</v>
      </c>
      <c r="H8645" s="134">
        <f>Systematic[[#This Row],[SampleVariableLabel]]+100*Systematic[[#This Row],[State]]</f>
        <v>23010206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23</v>
      </c>
      <c r="B8646" s="1">
        <f t="shared" si="406"/>
        <v>1</v>
      </c>
      <c r="C8646" s="1">
        <f>IF(Systematic[[#This Row],[VariableIndex]]&gt;1,C8645,IF(C8645+1=StepsPerSubsample,0,C8645+1))</f>
        <v>2</v>
      </c>
      <c r="D8646" s="1">
        <f t="shared" si="407"/>
        <v>7</v>
      </c>
      <c r="E8646" s="1" t="str">
        <f>INDEX(Protocol[Mark],MATCH(C8646,Protocol[Step],0))</f>
        <v>3Omy</v>
      </c>
      <c r="F8646" s="151" t="str">
        <f>INDEX(Variables[Variable],MATCH(Systematic[[#This Row],[VariableIndex]],Variables[Index],0))</f>
        <v>FCR (mt: ROX-corr.)</v>
      </c>
      <c r="G8646" s="134">
        <f>Systematic[[#This Row],[Sample]]*1000000+Systematic[[#This Row],[SubSample]]*10000+Systematic[[#This Row],[VariableIndex]]</f>
        <v>23010007</v>
      </c>
      <c r="H8646" s="134">
        <f>Systematic[[#This Row],[SampleVariableLabel]]+100*Systematic[[#This Row],[State]]</f>
        <v>23010207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23</v>
      </c>
      <c r="B8647" s="1">
        <f t="shared" si="406"/>
        <v>1</v>
      </c>
      <c r="C8647" s="1">
        <f>IF(Systematic[[#This Row],[VariableIndex]]&gt;1,C8646,IF(C8646+1=StepsPerSubsample,0,C8646+1))</f>
        <v>3</v>
      </c>
      <c r="D8647" s="1">
        <f t="shared" si="407"/>
        <v>1</v>
      </c>
      <c r="E8647" s="1" t="str">
        <f>INDEX(Protocol[Mark],MATCH(C8647,Protocol[Step],0))</f>
        <v>4U</v>
      </c>
      <c r="F8647" s="151" t="str">
        <f>INDEX(Variables[Variable],MATCH(Systematic[[#This Row],[VariableIndex]],Variables[Index],0))</f>
        <v>O2 concentration</v>
      </c>
      <c r="G8647" s="134">
        <f>Systematic[[#This Row],[Sample]]*1000000+Systematic[[#This Row],[SubSample]]*10000+Systematic[[#This Row],[VariableIndex]]</f>
        <v>23010001</v>
      </c>
      <c r="H8647" s="134">
        <f>Systematic[[#This Row],[SampleVariableLabel]]+100*Systematic[[#This Row],[State]]</f>
        <v>23010301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23</v>
      </c>
      <c r="B8648" s="1">
        <f t="shared" si="406"/>
        <v>1</v>
      </c>
      <c r="C8648" s="1">
        <f>IF(Systematic[[#This Row],[VariableIndex]]&gt;1,C8647,IF(C8647+1=StepsPerSubsample,0,C8647+1))</f>
        <v>3</v>
      </c>
      <c r="D8648" s="1">
        <f t="shared" si="407"/>
        <v>2</v>
      </c>
      <c r="E8648" s="1" t="str">
        <f>INDEX(Protocol[Mark],MATCH(C8648,Protocol[Step],0))</f>
        <v>4U</v>
      </c>
      <c r="F8648" s="151" t="str">
        <f>INDEX(Variables[Variable],MATCH(Systematic[[#This Row],[VariableIndex]],Variables[Index],0))</f>
        <v>O2 flux per volume</v>
      </c>
      <c r="G8648" s="134">
        <f>Systematic[[#This Row],[Sample]]*1000000+Systematic[[#This Row],[SubSample]]*10000+Systematic[[#This Row],[VariableIndex]]</f>
        <v>23010002</v>
      </c>
      <c r="H8648" s="134">
        <f>Systematic[[#This Row],[SampleVariableLabel]]+100*Systematic[[#This Row],[State]]</f>
        <v>23010302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23</v>
      </c>
      <c r="B8649" s="1">
        <f t="shared" si="406"/>
        <v>1</v>
      </c>
      <c r="C8649" s="1">
        <f>IF(Systematic[[#This Row],[VariableIndex]]&gt;1,C8648,IF(C8648+1=StepsPerSubsample,0,C8648+1))</f>
        <v>3</v>
      </c>
      <c r="D8649" s="1">
        <f t="shared" si="407"/>
        <v>3</v>
      </c>
      <c r="E8649" s="1" t="str">
        <f>INDEX(Protocol[Mark],MATCH(C8649,Protocol[Step],0))</f>
        <v>4U</v>
      </c>
      <c r="F8649" s="151" t="str">
        <f>INDEX(Variables[Variable],MATCH(Systematic[[#This Row],[VariableIndex]],Variables[Index],0))</f>
        <v>Specific flux</v>
      </c>
      <c r="G8649" s="134">
        <f>Systematic[[#This Row],[Sample]]*1000000+Systematic[[#This Row],[SubSample]]*10000+Systematic[[#This Row],[VariableIndex]]</f>
        <v>23010003</v>
      </c>
      <c r="H8649" s="134">
        <f>Systematic[[#This Row],[SampleVariableLabel]]+100*Systematic[[#This Row],[State]]</f>
        <v>23010303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23</v>
      </c>
      <c r="B8650" s="1">
        <f t="shared" si="406"/>
        <v>1</v>
      </c>
      <c r="C8650" s="1">
        <f>IF(Systematic[[#This Row],[VariableIndex]]&gt;1,C8649,IF(C8649+1=StepsPerSubsample,0,C8649+1))</f>
        <v>3</v>
      </c>
      <c r="D8650" s="1">
        <f t="shared" si="407"/>
        <v>4</v>
      </c>
      <c r="E8650" s="1" t="str">
        <f>INDEX(Protocol[Mark],MATCH(C8650,Protocol[Step],0))</f>
        <v>4U</v>
      </c>
      <c r="F8650" s="151" t="str">
        <f>INDEX(Variables[Variable],MATCH(Systematic[[#This Row],[VariableIndex]],Variables[Index],0))</f>
        <v>Flux control ratio</v>
      </c>
      <c r="G8650" s="134">
        <f>Systematic[[#This Row],[Sample]]*1000000+Systematic[[#This Row],[SubSample]]*10000+Systematic[[#This Row],[VariableIndex]]</f>
        <v>23010004</v>
      </c>
      <c r="H8650" s="134">
        <f>Systematic[[#This Row],[SampleVariableLabel]]+100*Systematic[[#This Row],[State]]</f>
        <v>23010304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23</v>
      </c>
      <c r="B8651" s="1">
        <f t="shared" si="406"/>
        <v>1</v>
      </c>
      <c r="C8651" s="1">
        <f>IF(Systematic[[#This Row],[VariableIndex]]&gt;1,C8650,IF(C8650+1=StepsPerSubsample,0,C8650+1))</f>
        <v>3</v>
      </c>
      <c r="D8651" s="1">
        <f t="shared" si="407"/>
        <v>5</v>
      </c>
      <c r="E8651" s="1" t="str">
        <f>INDEX(Protocol[Mark],MATCH(C8651,Protocol[Step],0))</f>
        <v>4U</v>
      </c>
      <c r="F8651" s="151" t="str">
        <f>INDEX(Variables[Variable],MATCH(Systematic[[#This Row],[VariableIndex]],Variables[Index],0))</f>
        <v>Specific flux (mt)</v>
      </c>
      <c r="G8651" s="134">
        <f>Systematic[[#This Row],[Sample]]*1000000+Systematic[[#This Row],[SubSample]]*10000+Systematic[[#This Row],[VariableIndex]]</f>
        <v>23010005</v>
      </c>
      <c r="H8651" s="134">
        <f>Systematic[[#This Row],[SampleVariableLabel]]+100*Systematic[[#This Row],[State]]</f>
        <v>23010305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23</v>
      </c>
      <c r="B8652" s="1">
        <f t="shared" si="406"/>
        <v>1</v>
      </c>
      <c r="C8652" s="1">
        <f>IF(Systematic[[#This Row],[VariableIndex]]&gt;1,C8651,IF(C8651+1=StepsPerSubsample,0,C8651+1))</f>
        <v>3</v>
      </c>
      <c r="D8652" s="1">
        <f t="shared" si="407"/>
        <v>6</v>
      </c>
      <c r="E8652" s="1" t="str">
        <f>INDEX(Protocol[Mark],MATCH(C8652,Protocol[Step],0))</f>
        <v>4U</v>
      </c>
      <c r="F8652" s="151" t="str">
        <f>INDEX(Variables[Variable],MATCH(Systematic[[#This Row],[VariableIndex]],Variables[Index],0))</f>
        <v>FCR (mt: ROX-corr.)</v>
      </c>
      <c r="G8652" s="134">
        <f>Systematic[[#This Row],[Sample]]*1000000+Systematic[[#This Row],[SubSample]]*10000+Systematic[[#This Row],[VariableIndex]]</f>
        <v>23010006</v>
      </c>
      <c r="H8652" s="134">
        <f>Systematic[[#This Row],[SampleVariableLabel]]+100*Systematic[[#This Row],[State]]</f>
        <v>23010306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23</v>
      </c>
      <c r="B8653" s="1">
        <f t="shared" si="406"/>
        <v>1</v>
      </c>
      <c r="C8653" s="1">
        <f>IF(Systematic[[#This Row],[VariableIndex]]&gt;1,C8652,IF(C8652+1=StepsPerSubsample,0,C8652+1))</f>
        <v>3</v>
      </c>
      <c r="D8653" s="1">
        <f t="shared" si="407"/>
        <v>7</v>
      </c>
      <c r="E8653" s="1" t="str">
        <f>INDEX(Protocol[Mark],MATCH(C8653,Protocol[Step],0))</f>
        <v>4U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23010007</v>
      </c>
      <c r="H8653" s="134">
        <f>Systematic[[#This Row],[SampleVariableLabel]]+100*Systematic[[#This Row],[State]]</f>
        <v>23010307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23</v>
      </c>
      <c r="B8654" s="1">
        <f t="shared" si="406"/>
        <v>1</v>
      </c>
      <c r="C8654" s="1">
        <f>IF(Systematic[[#This Row],[VariableIndex]]&gt;1,C8653,IF(C8653+1=StepsPerSubsample,0,C8653+1))</f>
        <v>4</v>
      </c>
      <c r="D8654" s="1">
        <f t="shared" si="407"/>
        <v>1</v>
      </c>
      <c r="E8654" s="1" t="str">
        <f>INDEX(Protocol[Mark],MATCH(C8654,Protocol[Step],0))</f>
        <v>5Glc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23010001</v>
      </c>
      <c r="H8654" s="134">
        <f>Systematic[[#This Row],[SampleVariableLabel]]+100*Systematic[[#This Row],[State]]</f>
        <v>23010401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23</v>
      </c>
      <c r="B8655" s="1">
        <f t="shared" si="406"/>
        <v>1</v>
      </c>
      <c r="C8655" s="1">
        <f>IF(Systematic[[#This Row],[VariableIndex]]&gt;1,C8654,IF(C8654+1=StepsPerSubsample,0,C8654+1))</f>
        <v>4</v>
      </c>
      <c r="D8655" s="1">
        <f t="shared" si="407"/>
        <v>2</v>
      </c>
      <c r="E8655" s="1" t="str">
        <f>INDEX(Protocol[Mark],MATCH(C8655,Protocol[Step],0))</f>
        <v>5Glc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23010002</v>
      </c>
      <c r="H8655" s="134">
        <f>Systematic[[#This Row],[SampleVariableLabel]]+100*Systematic[[#This Row],[State]]</f>
        <v>23010402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23</v>
      </c>
      <c r="B8656" s="1">
        <f t="shared" si="406"/>
        <v>1</v>
      </c>
      <c r="C8656" s="1">
        <f>IF(Systematic[[#This Row],[VariableIndex]]&gt;1,C8655,IF(C8655+1=StepsPerSubsample,0,C8655+1))</f>
        <v>4</v>
      </c>
      <c r="D8656" s="1">
        <f t="shared" si="407"/>
        <v>3</v>
      </c>
      <c r="E8656" s="1" t="str">
        <f>INDEX(Protocol[Mark],MATCH(C8656,Protocol[Step],0))</f>
        <v>5Glc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23010003</v>
      </c>
      <c r="H8656" s="134">
        <f>Systematic[[#This Row],[SampleVariableLabel]]+100*Systematic[[#This Row],[State]]</f>
        <v>23010403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23</v>
      </c>
      <c r="B8657" s="1">
        <f t="shared" si="406"/>
        <v>1</v>
      </c>
      <c r="C8657" s="1">
        <f>IF(Systematic[[#This Row],[VariableIndex]]&gt;1,C8656,IF(C8656+1=StepsPerSubsample,0,C8656+1))</f>
        <v>4</v>
      </c>
      <c r="D8657" s="1">
        <f t="shared" si="407"/>
        <v>4</v>
      </c>
      <c r="E8657" s="1" t="str">
        <f>INDEX(Protocol[Mark],MATCH(C8657,Protocol[Step],0))</f>
        <v>5Glc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23010004</v>
      </c>
      <c r="H8657" s="134">
        <f>Systematic[[#This Row],[SampleVariableLabel]]+100*Systematic[[#This Row],[State]]</f>
        <v>23010404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23</v>
      </c>
      <c r="B8658" s="1">
        <f t="shared" si="406"/>
        <v>1</v>
      </c>
      <c r="C8658" s="1">
        <f>IF(Systematic[[#This Row],[VariableIndex]]&gt;1,C8657,IF(C8657+1=StepsPerSubsample,0,C8657+1))</f>
        <v>4</v>
      </c>
      <c r="D8658" s="1">
        <f t="shared" si="407"/>
        <v>5</v>
      </c>
      <c r="E8658" s="1" t="str">
        <f>INDEX(Protocol[Mark],MATCH(C8658,Protocol[Step],0))</f>
        <v>5Glc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23010005</v>
      </c>
      <c r="H8658" s="134">
        <f>Systematic[[#This Row],[SampleVariableLabel]]+100*Systematic[[#This Row],[State]]</f>
        <v>23010405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23</v>
      </c>
      <c r="B8659" s="1">
        <f t="shared" si="406"/>
        <v>1</v>
      </c>
      <c r="C8659" s="1">
        <f>IF(Systematic[[#This Row],[VariableIndex]]&gt;1,C8658,IF(C8658+1=StepsPerSubsample,0,C8658+1))</f>
        <v>4</v>
      </c>
      <c r="D8659" s="1">
        <f t="shared" si="407"/>
        <v>6</v>
      </c>
      <c r="E8659" s="1" t="str">
        <f>INDEX(Protocol[Mark],MATCH(C8659,Protocol[Step],0))</f>
        <v>5Glc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23010006</v>
      </c>
      <c r="H8659" s="134">
        <f>Systematic[[#This Row],[SampleVariableLabel]]+100*Systematic[[#This Row],[State]]</f>
        <v>23010406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23</v>
      </c>
      <c r="B8660" s="1">
        <f t="shared" si="406"/>
        <v>1</v>
      </c>
      <c r="C8660" s="1">
        <f>IF(Systematic[[#This Row],[VariableIndex]]&gt;1,C8659,IF(C8659+1=StepsPerSubsample,0,C8659+1))</f>
        <v>4</v>
      </c>
      <c r="D8660" s="1">
        <f t="shared" si="407"/>
        <v>7</v>
      </c>
      <c r="E8660" s="1" t="str">
        <f>INDEX(Protocol[Mark],MATCH(C8660,Protocol[Step],0))</f>
        <v>5Glc</v>
      </c>
      <c r="F8660" s="151" t="str">
        <f>INDEX(Variables[Variable],MATCH(Systematic[[#This Row],[VariableIndex]],Variables[Index],0))</f>
        <v>FCR (mt: ROX-corr.)</v>
      </c>
      <c r="G8660" s="134">
        <f>Systematic[[#This Row],[Sample]]*1000000+Systematic[[#This Row],[SubSample]]*10000+Systematic[[#This Row],[VariableIndex]]</f>
        <v>23010007</v>
      </c>
      <c r="H8660" s="134">
        <f>Systematic[[#This Row],[SampleVariableLabel]]+100*Systematic[[#This Row],[State]]</f>
        <v>23010407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23</v>
      </c>
      <c r="B8661" s="1">
        <f t="shared" si="406"/>
        <v>1</v>
      </c>
      <c r="C8661" s="1">
        <f>IF(Systematic[[#This Row],[VariableIndex]]&gt;1,C8660,IF(C8660+1=StepsPerSubsample,0,C8660+1))</f>
        <v>5</v>
      </c>
      <c r="D8661" s="1">
        <f t="shared" si="407"/>
        <v>1</v>
      </c>
      <c r="E8661" s="1" t="str">
        <f>INDEX(Protocol[Mark],MATCH(C8661,Protocol[Step],0))</f>
        <v>6M2</v>
      </c>
      <c r="F8661" s="151" t="str">
        <f>INDEX(Variables[Variable],MATCH(Systematic[[#This Row],[VariableIndex]],Variables[Index],0))</f>
        <v>O2 concentration</v>
      </c>
      <c r="G8661" s="134">
        <f>Systematic[[#This Row],[Sample]]*1000000+Systematic[[#This Row],[SubSample]]*10000+Systematic[[#This Row],[VariableIndex]]</f>
        <v>23010001</v>
      </c>
      <c r="H8661" s="134">
        <f>Systematic[[#This Row],[SampleVariableLabel]]+100*Systematic[[#This Row],[State]]</f>
        <v>23010501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23</v>
      </c>
      <c r="B8662" s="1">
        <f t="shared" si="406"/>
        <v>1</v>
      </c>
      <c r="C8662" s="1">
        <f>IF(Systematic[[#This Row],[VariableIndex]]&gt;1,C8661,IF(C8661+1=StepsPerSubsample,0,C8661+1))</f>
        <v>5</v>
      </c>
      <c r="D8662" s="1">
        <f t="shared" si="407"/>
        <v>2</v>
      </c>
      <c r="E8662" s="1" t="str">
        <f>INDEX(Protocol[Mark],MATCH(C8662,Protocol[Step],0))</f>
        <v>6M2</v>
      </c>
      <c r="F8662" s="151" t="str">
        <f>INDEX(Variables[Variable],MATCH(Systematic[[#This Row],[VariableIndex]],Variables[Index],0))</f>
        <v>O2 flux per volume</v>
      </c>
      <c r="G8662" s="134">
        <f>Systematic[[#This Row],[Sample]]*1000000+Systematic[[#This Row],[SubSample]]*10000+Systematic[[#This Row],[VariableIndex]]</f>
        <v>23010002</v>
      </c>
      <c r="H8662" s="134">
        <f>Systematic[[#This Row],[SampleVariableLabel]]+100*Systematic[[#This Row],[State]]</f>
        <v>23010502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23</v>
      </c>
      <c r="B8663" s="1">
        <f t="shared" si="406"/>
        <v>1</v>
      </c>
      <c r="C8663" s="1">
        <f>IF(Systematic[[#This Row],[VariableIndex]]&gt;1,C8662,IF(C8662+1=StepsPerSubsample,0,C8662+1))</f>
        <v>5</v>
      </c>
      <c r="D8663" s="1">
        <f t="shared" si="407"/>
        <v>3</v>
      </c>
      <c r="E8663" s="1" t="str">
        <f>INDEX(Protocol[Mark],MATCH(C8663,Protocol[Step],0))</f>
        <v>6M2</v>
      </c>
      <c r="F8663" s="151" t="str">
        <f>INDEX(Variables[Variable],MATCH(Systematic[[#This Row],[VariableIndex]],Variables[Index],0))</f>
        <v>Specific flux</v>
      </c>
      <c r="G8663" s="134">
        <f>Systematic[[#This Row],[Sample]]*1000000+Systematic[[#This Row],[SubSample]]*10000+Systematic[[#This Row],[VariableIndex]]</f>
        <v>23010003</v>
      </c>
      <c r="H8663" s="134">
        <f>Systematic[[#This Row],[SampleVariableLabel]]+100*Systematic[[#This Row],[State]]</f>
        <v>23010503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23</v>
      </c>
      <c r="B8664" s="1">
        <f t="shared" si="406"/>
        <v>1</v>
      </c>
      <c r="C8664" s="1">
        <f>IF(Systematic[[#This Row],[VariableIndex]]&gt;1,C8663,IF(C8663+1=StepsPerSubsample,0,C8663+1))</f>
        <v>5</v>
      </c>
      <c r="D8664" s="1">
        <f t="shared" si="407"/>
        <v>4</v>
      </c>
      <c r="E8664" s="1" t="str">
        <f>INDEX(Protocol[Mark],MATCH(C8664,Protocol[Step],0))</f>
        <v>6M2</v>
      </c>
      <c r="F8664" s="151" t="str">
        <f>INDEX(Variables[Variable],MATCH(Systematic[[#This Row],[VariableIndex]],Variables[Index],0))</f>
        <v>Flux control ratio</v>
      </c>
      <c r="G8664" s="134">
        <f>Systematic[[#This Row],[Sample]]*1000000+Systematic[[#This Row],[SubSample]]*10000+Systematic[[#This Row],[VariableIndex]]</f>
        <v>23010004</v>
      </c>
      <c r="H8664" s="134">
        <f>Systematic[[#This Row],[SampleVariableLabel]]+100*Systematic[[#This Row],[State]]</f>
        <v>23010504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23</v>
      </c>
      <c r="B8665" s="1">
        <f t="shared" si="406"/>
        <v>1</v>
      </c>
      <c r="C8665" s="1">
        <f>IF(Systematic[[#This Row],[VariableIndex]]&gt;1,C8664,IF(C8664+1=StepsPerSubsample,0,C8664+1))</f>
        <v>5</v>
      </c>
      <c r="D8665" s="1">
        <f t="shared" si="407"/>
        <v>5</v>
      </c>
      <c r="E8665" s="1" t="str">
        <f>INDEX(Protocol[Mark],MATCH(C8665,Protocol[Step],0))</f>
        <v>6M2</v>
      </c>
      <c r="F8665" s="151" t="str">
        <f>INDEX(Variables[Variable],MATCH(Systematic[[#This Row],[VariableIndex]],Variables[Index],0))</f>
        <v>Specific flux (mt)</v>
      </c>
      <c r="G8665" s="134">
        <f>Systematic[[#This Row],[Sample]]*1000000+Systematic[[#This Row],[SubSample]]*10000+Systematic[[#This Row],[VariableIndex]]</f>
        <v>23010005</v>
      </c>
      <c r="H8665" s="134">
        <f>Systematic[[#This Row],[SampleVariableLabel]]+100*Systematic[[#This Row],[State]]</f>
        <v>23010505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23</v>
      </c>
      <c r="B8666" s="1">
        <f t="shared" si="406"/>
        <v>1</v>
      </c>
      <c r="C8666" s="1">
        <f>IF(Systematic[[#This Row],[VariableIndex]]&gt;1,C8665,IF(C8665+1=StepsPerSubsample,0,C8665+1))</f>
        <v>5</v>
      </c>
      <c r="D8666" s="1">
        <f t="shared" si="407"/>
        <v>6</v>
      </c>
      <c r="E8666" s="1" t="str">
        <f>INDEX(Protocol[Mark],MATCH(C8666,Protocol[Step],0))</f>
        <v>6M2</v>
      </c>
      <c r="F8666" s="151" t="str">
        <f>INDEX(Variables[Variable],MATCH(Systematic[[#This Row],[VariableIndex]],Variables[Index],0))</f>
        <v>FCR (mt: ROX-corr.)</v>
      </c>
      <c r="G8666" s="134">
        <f>Systematic[[#This Row],[Sample]]*1000000+Systematic[[#This Row],[SubSample]]*10000+Systematic[[#This Row],[VariableIndex]]</f>
        <v>23010006</v>
      </c>
      <c r="H8666" s="134">
        <f>Systematic[[#This Row],[SampleVariableLabel]]+100*Systematic[[#This Row],[State]]</f>
        <v>23010506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23</v>
      </c>
      <c r="B8667" s="1">
        <f t="shared" si="406"/>
        <v>1</v>
      </c>
      <c r="C8667" s="1">
        <f>IF(Systematic[[#This Row],[VariableIndex]]&gt;1,C8666,IF(C8666+1=StepsPerSubsample,0,C8666+1))</f>
        <v>5</v>
      </c>
      <c r="D8667" s="1">
        <f t="shared" si="407"/>
        <v>7</v>
      </c>
      <c r="E8667" s="1" t="str">
        <f>INDEX(Protocol[Mark],MATCH(C8667,Protocol[Step],0))</f>
        <v>6M2</v>
      </c>
      <c r="F8667" s="151" t="str">
        <f>INDEX(Variables[Variable],MATCH(Systematic[[#This Row],[VariableIndex]],Variables[Index],0))</f>
        <v>FCR (mt: ROX-corr.)</v>
      </c>
      <c r="G8667" s="134">
        <f>Systematic[[#This Row],[Sample]]*1000000+Systematic[[#This Row],[SubSample]]*10000+Systematic[[#This Row],[VariableIndex]]</f>
        <v>23010007</v>
      </c>
      <c r="H8667" s="134">
        <f>Systematic[[#This Row],[SampleVariableLabel]]+100*Systematic[[#This Row],[State]]</f>
        <v>23010507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23</v>
      </c>
      <c r="B8668" s="1">
        <f t="shared" si="406"/>
        <v>1</v>
      </c>
      <c r="C8668" s="1">
        <f>IF(Systematic[[#This Row],[VariableIndex]]&gt;1,C8667,IF(C8667+1=StepsPerSubsample,0,C8667+1))</f>
        <v>6</v>
      </c>
      <c r="D8668" s="1">
        <f t="shared" si="407"/>
        <v>1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O2 concentration</v>
      </c>
      <c r="G8668" s="134">
        <f>Systematic[[#This Row],[Sample]]*1000000+Systematic[[#This Row],[SubSample]]*10000+Systematic[[#This Row],[VariableIndex]]</f>
        <v>23010001</v>
      </c>
      <c r="H8668" s="134">
        <f>Systematic[[#This Row],[SampleVariableLabel]]+100*Systematic[[#This Row],[State]]</f>
        <v>23010601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23</v>
      </c>
      <c r="B8669" s="1">
        <f t="shared" si="406"/>
        <v>1</v>
      </c>
      <c r="C8669" s="1">
        <f>IF(Systematic[[#This Row],[VariableIndex]]&gt;1,C8668,IF(C8668+1=StepsPerSubsample,0,C8668+1))</f>
        <v>6</v>
      </c>
      <c r="D8669" s="1">
        <f t="shared" si="407"/>
        <v>2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O2 flux per volume</v>
      </c>
      <c r="G8669" s="134">
        <f>Systematic[[#This Row],[Sample]]*1000000+Systematic[[#This Row],[SubSample]]*10000+Systematic[[#This Row],[VariableIndex]]</f>
        <v>23010002</v>
      </c>
      <c r="H8669" s="134">
        <f>Systematic[[#This Row],[SampleVariableLabel]]+100*Systematic[[#This Row],[State]]</f>
        <v>23010602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23</v>
      </c>
      <c r="B8670" s="1">
        <f t="shared" si="406"/>
        <v>1</v>
      </c>
      <c r="C8670" s="1">
        <f>IF(Systematic[[#This Row],[VariableIndex]]&gt;1,C8669,IF(C8669+1=StepsPerSubsample,0,C8669+1))</f>
        <v>6</v>
      </c>
      <c r="D8670" s="1">
        <f t="shared" si="407"/>
        <v>3</v>
      </c>
      <c r="E8670" s="1" t="str">
        <f>INDEX(Protocol[Mark],MATCH(C8670,Protocol[Step],0))</f>
        <v>7Rot</v>
      </c>
      <c r="F8670" s="151" t="str">
        <f>INDEX(Variables[Variable],MATCH(Systematic[[#This Row],[VariableIndex]],Variables[Index],0))</f>
        <v>Specific flux</v>
      </c>
      <c r="G8670" s="134">
        <f>Systematic[[#This Row],[Sample]]*1000000+Systematic[[#This Row],[SubSample]]*10000+Systematic[[#This Row],[VariableIndex]]</f>
        <v>23010003</v>
      </c>
      <c r="H8670" s="134">
        <f>Systematic[[#This Row],[SampleVariableLabel]]+100*Systematic[[#This Row],[State]]</f>
        <v>23010603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23</v>
      </c>
      <c r="B8671" s="1">
        <f t="shared" si="406"/>
        <v>1</v>
      </c>
      <c r="C8671" s="1">
        <f>IF(Systematic[[#This Row],[VariableIndex]]&gt;1,C8670,IF(C8670+1=StepsPerSubsample,0,C8670+1))</f>
        <v>6</v>
      </c>
      <c r="D8671" s="1">
        <f t="shared" si="407"/>
        <v>4</v>
      </c>
      <c r="E8671" s="1" t="str">
        <f>INDEX(Protocol[Mark],MATCH(C8671,Protocol[Step],0))</f>
        <v>7Rot</v>
      </c>
      <c r="F8671" s="151" t="str">
        <f>INDEX(Variables[Variable],MATCH(Systematic[[#This Row],[VariableIndex]],Variables[Index],0))</f>
        <v>Flux control ratio</v>
      </c>
      <c r="G8671" s="134">
        <f>Systematic[[#This Row],[Sample]]*1000000+Systematic[[#This Row],[SubSample]]*10000+Systematic[[#This Row],[VariableIndex]]</f>
        <v>23010004</v>
      </c>
      <c r="H8671" s="134">
        <f>Systematic[[#This Row],[SampleVariableLabel]]+100*Systematic[[#This Row],[State]]</f>
        <v>23010604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23</v>
      </c>
      <c r="B8672" s="1">
        <f t="shared" si="406"/>
        <v>1</v>
      </c>
      <c r="C8672" s="1">
        <f>IF(Systematic[[#This Row],[VariableIndex]]&gt;1,C8671,IF(C8671+1=StepsPerSubsample,0,C8671+1))</f>
        <v>6</v>
      </c>
      <c r="D8672" s="1">
        <f t="shared" si="407"/>
        <v>5</v>
      </c>
      <c r="E8672" s="1" t="str">
        <f>INDEX(Protocol[Mark],MATCH(C8672,Protocol[Step],0))</f>
        <v>7Rot</v>
      </c>
      <c r="F8672" s="151" t="str">
        <f>INDEX(Variables[Variable],MATCH(Systematic[[#This Row],[VariableIndex]],Variables[Index],0))</f>
        <v>Specific flux (mt)</v>
      </c>
      <c r="G8672" s="134">
        <f>Systematic[[#This Row],[Sample]]*1000000+Systematic[[#This Row],[SubSample]]*10000+Systematic[[#This Row],[VariableIndex]]</f>
        <v>23010005</v>
      </c>
      <c r="H8672" s="134">
        <f>Systematic[[#This Row],[SampleVariableLabel]]+100*Systematic[[#This Row],[State]]</f>
        <v>23010605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23</v>
      </c>
      <c r="B8673" s="1">
        <f t="shared" si="406"/>
        <v>1</v>
      </c>
      <c r="C8673" s="1">
        <f>IF(Systematic[[#This Row],[VariableIndex]]&gt;1,C8672,IF(C8672+1=StepsPerSubsample,0,C8672+1))</f>
        <v>6</v>
      </c>
      <c r="D8673" s="1">
        <f t="shared" si="407"/>
        <v>6</v>
      </c>
      <c r="E8673" s="1" t="str">
        <f>INDEX(Protocol[Mark],MATCH(C8673,Protocol[Step],0))</f>
        <v>7Rot</v>
      </c>
      <c r="F8673" s="151" t="str">
        <f>INDEX(Variables[Variable],MATCH(Systematic[[#This Row],[VariableIndex]],Variables[Index],0))</f>
        <v>FCR (mt: ROX-corr.)</v>
      </c>
      <c r="G8673" s="134">
        <f>Systematic[[#This Row],[Sample]]*1000000+Systematic[[#This Row],[SubSample]]*10000+Systematic[[#This Row],[VariableIndex]]</f>
        <v>23010006</v>
      </c>
      <c r="H8673" s="134">
        <f>Systematic[[#This Row],[SampleVariableLabel]]+100*Systematic[[#This Row],[State]]</f>
        <v>23010606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23</v>
      </c>
      <c r="B8674" s="1">
        <f t="shared" si="406"/>
        <v>1</v>
      </c>
      <c r="C8674" s="1">
        <f>IF(Systematic[[#This Row],[VariableIndex]]&gt;1,C8673,IF(C8673+1=StepsPerSubsample,0,C8673+1))</f>
        <v>6</v>
      </c>
      <c r="D8674" s="1">
        <f t="shared" si="407"/>
        <v>7</v>
      </c>
      <c r="E8674" s="1" t="str">
        <f>INDEX(Protocol[Mark],MATCH(C8674,Protocol[Step],0))</f>
        <v>7Rot</v>
      </c>
      <c r="F8674" s="151" t="str">
        <f>INDEX(Variables[Variable],MATCH(Systematic[[#This Row],[VariableIndex]],Variables[Index],0))</f>
        <v>FCR (mt: ROX-corr.)</v>
      </c>
      <c r="G8674" s="134">
        <f>Systematic[[#This Row],[Sample]]*1000000+Systematic[[#This Row],[SubSample]]*10000+Systematic[[#This Row],[VariableIndex]]</f>
        <v>23010007</v>
      </c>
      <c r="H8674" s="134">
        <f>Systematic[[#This Row],[SampleVariableLabel]]+100*Systematic[[#This Row],[State]]</f>
        <v>23010607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23</v>
      </c>
      <c r="B8675" s="1">
        <f t="shared" si="406"/>
        <v>1</v>
      </c>
      <c r="C8675" s="1">
        <f>IF(Systematic[[#This Row],[VariableIndex]]&gt;1,C8674,IF(C8674+1=StepsPerSubsample,0,C8674+1))</f>
        <v>7</v>
      </c>
      <c r="D8675" s="1">
        <f t="shared" si="407"/>
        <v>1</v>
      </c>
      <c r="E8675" s="1" t="str">
        <f>INDEX(Protocol[Mark],MATCH(C8675,Protocol[Step],0))</f>
        <v>8S</v>
      </c>
      <c r="F8675" s="151" t="str">
        <f>INDEX(Variables[Variable],MATCH(Systematic[[#This Row],[VariableIndex]],Variables[Index],0))</f>
        <v>O2 concentration</v>
      </c>
      <c r="G8675" s="134">
        <f>Systematic[[#This Row],[Sample]]*1000000+Systematic[[#This Row],[SubSample]]*10000+Systematic[[#This Row],[VariableIndex]]</f>
        <v>23010001</v>
      </c>
      <c r="H8675" s="134">
        <f>Systematic[[#This Row],[SampleVariableLabel]]+100*Systematic[[#This Row],[State]]</f>
        <v>23010701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23</v>
      </c>
      <c r="B8676" s="1">
        <f t="shared" si="406"/>
        <v>1</v>
      </c>
      <c r="C8676" s="1">
        <f>IF(Systematic[[#This Row],[VariableIndex]]&gt;1,C8675,IF(C8675+1=StepsPerSubsample,0,C8675+1))</f>
        <v>7</v>
      </c>
      <c r="D8676" s="1">
        <f t="shared" si="407"/>
        <v>2</v>
      </c>
      <c r="E8676" s="1" t="str">
        <f>INDEX(Protocol[Mark],MATCH(C8676,Protocol[Step],0))</f>
        <v>8S</v>
      </c>
      <c r="F8676" s="151" t="str">
        <f>INDEX(Variables[Variable],MATCH(Systematic[[#This Row],[VariableIndex]],Variables[Index],0))</f>
        <v>O2 flux per volume</v>
      </c>
      <c r="G8676" s="134">
        <f>Systematic[[#This Row],[Sample]]*1000000+Systematic[[#This Row],[SubSample]]*10000+Systematic[[#This Row],[VariableIndex]]</f>
        <v>23010002</v>
      </c>
      <c r="H8676" s="134">
        <f>Systematic[[#This Row],[SampleVariableLabel]]+100*Systematic[[#This Row],[State]]</f>
        <v>23010702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23</v>
      </c>
      <c r="B8677" s="1">
        <f t="shared" si="406"/>
        <v>1</v>
      </c>
      <c r="C8677" s="1">
        <f>IF(Systematic[[#This Row],[VariableIndex]]&gt;1,C8676,IF(C8676+1=StepsPerSubsample,0,C8676+1))</f>
        <v>7</v>
      </c>
      <c r="D8677" s="1">
        <f t="shared" si="407"/>
        <v>3</v>
      </c>
      <c r="E8677" s="1" t="str">
        <f>INDEX(Protocol[Mark],MATCH(C8677,Protocol[Step],0))</f>
        <v>8S</v>
      </c>
      <c r="F8677" s="151" t="str">
        <f>INDEX(Variables[Variable],MATCH(Systematic[[#This Row],[VariableIndex]],Variables[Index],0))</f>
        <v>Specific flux</v>
      </c>
      <c r="G8677" s="134">
        <f>Systematic[[#This Row],[Sample]]*1000000+Systematic[[#This Row],[SubSample]]*10000+Systematic[[#This Row],[VariableIndex]]</f>
        <v>23010003</v>
      </c>
      <c r="H8677" s="134">
        <f>Systematic[[#This Row],[SampleVariableLabel]]+100*Systematic[[#This Row],[State]]</f>
        <v>23010703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23</v>
      </c>
      <c r="B8678" s="1">
        <f t="shared" si="406"/>
        <v>1</v>
      </c>
      <c r="C8678" s="1">
        <f>IF(Systematic[[#This Row],[VariableIndex]]&gt;1,C8677,IF(C8677+1=StepsPerSubsample,0,C8677+1))</f>
        <v>7</v>
      </c>
      <c r="D8678" s="1">
        <f t="shared" si="407"/>
        <v>4</v>
      </c>
      <c r="E8678" s="1" t="str">
        <f>INDEX(Protocol[Mark],MATCH(C8678,Protocol[Step],0))</f>
        <v>8S</v>
      </c>
      <c r="F8678" s="151" t="str">
        <f>INDEX(Variables[Variable],MATCH(Systematic[[#This Row],[VariableIndex]],Variables[Index],0))</f>
        <v>Flux control ratio</v>
      </c>
      <c r="G8678" s="134">
        <f>Systematic[[#This Row],[Sample]]*1000000+Systematic[[#This Row],[SubSample]]*10000+Systematic[[#This Row],[VariableIndex]]</f>
        <v>23010004</v>
      </c>
      <c r="H8678" s="134">
        <f>Systematic[[#This Row],[SampleVariableLabel]]+100*Systematic[[#This Row],[State]]</f>
        <v>23010704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23</v>
      </c>
      <c r="B8679" s="1">
        <f t="shared" si="406"/>
        <v>1</v>
      </c>
      <c r="C8679" s="1">
        <f>IF(Systematic[[#This Row],[VariableIndex]]&gt;1,C8678,IF(C8678+1=StepsPerSubsample,0,C8678+1))</f>
        <v>7</v>
      </c>
      <c r="D8679" s="1">
        <f t="shared" si="407"/>
        <v>5</v>
      </c>
      <c r="E8679" s="1" t="str">
        <f>INDEX(Protocol[Mark],MATCH(C8679,Protocol[Step],0))</f>
        <v>8S</v>
      </c>
      <c r="F8679" s="151" t="str">
        <f>INDEX(Variables[Variable],MATCH(Systematic[[#This Row],[VariableIndex]],Variables[Index],0))</f>
        <v>Specific flux (mt)</v>
      </c>
      <c r="G8679" s="134">
        <f>Systematic[[#This Row],[Sample]]*1000000+Systematic[[#This Row],[SubSample]]*10000+Systematic[[#This Row],[VariableIndex]]</f>
        <v>23010005</v>
      </c>
      <c r="H8679" s="134">
        <f>Systematic[[#This Row],[SampleVariableLabel]]+100*Systematic[[#This Row],[State]]</f>
        <v>23010705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23</v>
      </c>
      <c r="B8680" s="1">
        <f t="shared" si="406"/>
        <v>1</v>
      </c>
      <c r="C8680" s="1">
        <f>IF(Systematic[[#This Row],[VariableIndex]]&gt;1,C8679,IF(C8679+1=StepsPerSubsample,0,C8679+1))</f>
        <v>7</v>
      </c>
      <c r="D8680" s="1">
        <f t="shared" si="407"/>
        <v>6</v>
      </c>
      <c r="E8680" s="1" t="str">
        <f>INDEX(Protocol[Mark],MATCH(C8680,Protocol[Step],0))</f>
        <v>8S</v>
      </c>
      <c r="F8680" s="151" t="str">
        <f>INDEX(Variables[Variable],MATCH(Systematic[[#This Row],[VariableIndex]],Variables[Index],0))</f>
        <v>FCR (mt: ROX-corr.)</v>
      </c>
      <c r="G8680" s="134">
        <f>Systematic[[#This Row],[Sample]]*1000000+Systematic[[#This Row],[SubSample]]*10000+Systematic[[#This Row],[VariableIndex]]</f>
        <v>23010006</v>
      </c>
      <c r="H8680" s="134">
        <f>Systematic[[#This Row],[SampleVariableLabel]]+100*Systematic[[#This Row],[State]]</f>
        <v>23010706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23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7</v>
      </c>
      <c r="D8681" s="1">
        <f t="shared" si="407"/>
        <v>7</v>
      </c>
      <c r="E8681" s="1" t="str">
        <f>INDEX(Protocol[Mark],MATCH(C8681,Protocol[Step],0))</f>
        <v>8S</v>
      </c>
      <c r="F8681" s="151" t="str">
        <f>INDEX(Variables[Variable],MATCH(Systematic[[#This Row],[VariableIndex]],Variables[Index],0))</f>
        <v>FCR (mt: ROX-corr.)</v>
      </c>
      <c r="G8681" s="134">
        <f>Systematic[[#This Row],[Sample]]*1000000+Systematic[[#This Row],[SubSample]]*10000+Systematic[[#This Row],[VariableIndex]]</f>
        <v>23010007</v>
      </c>
      <c r="H8681" s="134">
        <f>Systematic[[#This Row],[SampleVariableLabel]]+100*Systematic[[#This Row],[State]]</f>
        <v>23010707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23</v>
      </c>
      <c r="B8682" s="1">
        <f t="shared" si="409"/>
        <v>1</v>
      </c>
      <c r="C8682" s="1">
        <f>IF(Systematic[[#This Row],[VariableIndex]]&gt;1,C8681,IF(C8681+1=StepsPerSubsample,0,C8681+1))</f>
        <v>8</v>
      </c>
      <c r="D8682" s="1">
        <f t="shared" si="407"/>
        <v>1</v>
      </c>
      <c r="E8682" s="1" t="str">
        <f>INDEX(Protocol[Mark],MATCH(C8682,Protocol[Step],0))</f>
        <v>9Dig</v>
      </c>
      <c r="F8682" s="151" t="str">
        <f>INDEX(Variables[Variable],MATCH(Systematic[[#This Row],[VariableIndex]],Variables[Index],0))</f>
        <v>O2 concentration</v>
      </c>
      <c r="G8682" s="134">
        <f>Systematic[[#This Row],[Sample]]*1000000+Systematic[[#This Row],[SubSample]]*10000+Systematic[[#This Row],[VariableIndex]]</f>
        <v>23010001</v>
      </c>
      <c r="H8682" s="134">
        <f>Systematic[[#This Row],[SampleVariableLabel]]+100*Systematic[[#This Row],[State]]</f>
        <v>23010801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23</v>
      </c>
      <c r="B8683" s="1">
        <f t="shared" si="409"/>
        <v>1</v>
      </c>
      <c r="C8683" s="1">
        <f>IF(Systematic[[#This Row],[VariableIndex]]&gt;1,C8682,IF(C8682+1=StepsPerSubsample,0,C8682+1))</f>
        <v>8</v>
      </c>
      <c r="D8683" s="1">
        <f t="shared" si="407"/>
        <v>2</v>
      </c>
      <c r="E8683" s="1" t="str">
        <f>INDEX(Protocol[Mark],MATCH(C8683,Protocol[Step],0))</f>
        <v>9Dig</v>
      </c>
      <c r="F8683" s="151" t="str">
        <f>INDEX(Variables[Variable],MATCH(Systematic[[#This Row],[VariableIndex]],Variables[Index],0))</f>
        <v>O2 flux per volume</v>
      </c>
      <c r="G8683" s="134">
        <f>Systematic[[#This Row],[Sample]]*1000000+Systematic[[#This Row],[SubSample]]*10000+Systematic[[#This Row],[VariableIndex]]</f>
        <v>23010002</v>
      </c>
      <c r="H8683" s="134">
        <f>Systematic[[#This Row],[SampleVariableLabel]]+100*Systematic[[#This Row],[State]]</f>
        <v>23010802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23</v>
      </c>
      <c r="B8684" s="1">
        <f t="shared" si="409"/>
        <v>1</v>
      </c>
      <c r="C8684" s="1">
        <f>IF(Systematic[[#This Row],[VariableIndex]]&gt;1,C8683,IF(C8683+1=StepsPerSubsample,0,C8683+1))</f>
        <v>8</v>
      </c>
      <c r="D8684" s="1">
        <f t="shared" si="407"/>
        <v>3</v>
      </c>
      <c r="E8684" s="1" t="str">
        <f>INDEX(Protocol[Mark],MATCH(C8684,Protocol[Step],0))</f>
        <v>9Dig</v>
      </c>
      <c r="F8684" s="151" t="str">
        <f>INDEX(Variables[Variable],MATCH(Systematic[[#This Row],[VariableIndex]],Variables[Index],0))</f>
        <v>Specific flux</v>
      </c>
      <c r="G8684" s="134">
        <f>Systematic[[#This Row],[Sample]]*1000000+Systematic[[#This Row],[SubSample]]*10000+Systematic[[#This Row],[VariableIndex]]</f>
        <v>23010003</v>
      </c>
      <c r="H8684" s="134">
        <f>Systematic[[#This Row],[SampleVariableLabel]]+100*Systematic[[#This Row],[State]]</f>
        <v>23010803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23</v>
      </c>
      <c r="B8685" s="1">
        <f t="shared" si="409"/>
        <v>1</v>
      </c>
      <c r="C8685" s="1">
        <f>IF(Systematic[[#This Row],[VariableIndex]]&gt;1,C8684,IF(C8684+1=StepsPerSubsample,0,C8684+1))</f>
        <v>8</v>
      </c>
      <c r="D8685" s="1">
        <f t="shared" si="407"/>
        <v>4</v>
      </c>
      <c r="E8685" s="1" t="str">
        <f>INDEX(Protocol[Mark],MATCH(C8685,Protocol[Step],0))</f>
        <v>9Dig</v>
      </c>
      <c r="F8685" s="151" t="str">
        <f>INDEX(Variables[Variable],MATCH(Systematic[[#This Row],[VariableIndex]],Variables[Index],0))</f>
        <v>Flux control ratio</v>
      </c>
      <c r="G8685" s="134">
        <f>Systematic[[#This Row],[Sample]]*1000000+Systematic[[#This Row],[SubSample]]*10000+Systematic[[#This Row],[VariableIndex]]</f>
        <v>23010004</v>
      </c>
      <c r="H8685" s="134">
        <f>Systematic[[#This Row],[SampleVariableLabel]]+100*Systematic[[#This Row],[State]]</f>
        <v>23010804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23</v>
      </c>
      <c r="B8686" s="1">
        <f t="shared" si="409"/>
        <v>1</v>
      </c>
      <c r="C8686" s="1">
        <f>IF(Systematic[[#This Row],[VariableIndex]]&gt;1,C8685,IF(C8685+1=StepsPerSubsample,0,C8685+1))</f>
        <v>8</v>
      </c>
      <c r="D8686" s="1">
        <f t="shared" si="407"/>
        <v>5</v>
      </c>
      <c r="E8686" s="1" t="str">
        <f>INDEX(Protocol[Mark],MATCH(C8686,Protocol[Step],0))</f>
        <v>9Dig</v>
      </c>
      <c r="F8686" s="151" t="str">
        <f>INDEX(Variables[Variable],MATCH(Systematic[[#This Row],[VariableIndex]],Variables[Index],0))</f>
        <v>Specific flux (mt)</v>
      </c>
      <c r="G8686" s="134">
        <f>Systematic[[#This Row],[Sample]]*1000000+Systematic[[#This Row],[SubSample]]*10000+Systematic[[#This Row],[VariableIndex]]</f>
        <v>23010005</v>
      </c>
      <c r="H8686" s="134">
        <f>Systematic[[#This Row],[SampleVariableLabel]]+100*Systematic[[#This Row],[State]]</f>
        <v>23010805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23</v>
      </c>
      <c r="B8687" s="1">
        <f t="shared" si="409"/>
        <v>1</v>
      </c>
      <c r="C8687" s="1">
        <f>IF(Systematic[[#This Row],[VariableIndex]]&gt;1,C8686,IF(C8686+1=StepsPerSubsample,0,C8686+1))</f>
        <v>8</v>
      </c>
      <c r="D8687" s="1">
        <f t="shared" si="407"/>
        <v>6</v>
      </c>
      <c r="E8687" s="1" t="str">
        <f>INDEX(Protocol[Mark],MATCH(C8687,Protocol[Step],0))</f>
        <v>9Dig</v>
      </c>
      <c r="F8687" s="151" t="str">
        <f>INDEX(Variables[Variable],MATCH(Systematic[[#This Row],[VariableIndex]],Variables[Index],0))</f>
        <v>FCR (mt: ROX-corr.)</v>
      </c>
      <c r="G8687" s="134">
        <f>Systematic[[#This Row],[Sample]]*1000000+Systematic[[#This Row],[SubSample]]*10000+Systematic[[#This Row],[VariableIndex]]</f>
        <v>23010006</v>
      </c>
      <c r="H8687" s="134">
        <f>Systematic[[#This Row],[SampleVariableLabel]]+100*Systematic[[#This Row],[State]]</f>
        <v>23010806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23</v>
      </c>
      <c r="B8688" s="1">
        <f t="shared" si="409"/>
        <v>1</v>
      </c>
      <c r="C8688" s="1">
        <f>IF(Systematic[[#This Row],[VariableIndex]]&gt;1,C8687,IF(C8687+1=StepsPerSubsample,0,C8687+1))</f>
        <v>8</v>
      </c>
      <c r="D8688" s="1">
        <f t="shared" si="407"/>
        <v>7</v>
      </c>
      <c r="E8688" s="1" t="str">
        <f>INDEX(Protocol[Mark],MATCH(C8688,Protocol[Step],0))</f>
        <v>9Dig</v>
      </c>
      <c r="F8688" s="151" t="str">
        <f>INDEX(Variables[Variable],MATCH(Systematic[[#This Row],[VariableIndex]],Variables[Index],0))</f>
        <v>FCR (mt: ROX-corr.)</v>
      </c>
      <c r="G8688" s="134">
        <f>Systematic[[#This Row],[Sample]]*1000000+Systematic[[#This Row],[SubSample]]*10000+Systematic[[#This Row],[VariableIndex]]</f>
        <v>23010007</v>
      </c>
      <c r="H8688" s="134">
        <f>Systematic[[#This Row],[SampleVariableLabel]]+100*Systematic[[#This Row],[State]]</f>
        <v>23010807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23</v>
      </c>
      <c r="B8689" s="1">
        <f t="shared" si="409"/>
        <v>1</v>
      </c>
      <c r="C8689" s="1">
        <f>IF(Systematic[[#This Row],[VariableIndex]]&gt;1,C8688,IF(C8688+1=StepsPerSubsample,0,C8688+1))</f>
        <v>9</v>
      </c>
      <c r="D8689" s="1">
        <f t="shared" si="407"/>
        <v>1</v>
      </c>
      <c r="E8689" s="1" t="str">
        <f>INDEX(Protocol[Mark],MATCH(C8689,Protocol[Step],0))</f>
        <v>9U</v>
      </c>
      <c r="F8689" s="151" t="str">
        <f>INDEX(Variables[Variable],MATCH(Systematic[[#This Row],[VariableIndex]],Variables[Index],0))</f>
        <v>O2 concentration</v>
      </c>
      <c r="G8689" s="134">
        <f>Systematic[[#This Row],[Sample]]*1000000+Systematic[[#This Row],[SubSample]]*10000+Systematic[[#This Row],[VariableIndex]]</f>
        <v>23010001</v>
      </c>
      <c r="H8689" s="134">
        <f>Systematic[[#This Row],[SampleVariableLabel]]+100*Systematic[[#This Row],[State]]</f>
        <v>23010901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23</v>
      </c>
      <c r="B8690" s="1">
        <f t="shared" si="409"/>
        <v>1</v>
      </c>
      <c r="C8690" s="1">
        <f>IF(Systematic[[#This Row],[VariableIndex]]&gt;1,C8689,IF(C8689+1=StepsPerSubsample,0,C8689+1))</f>
        <v>9</v>
      </c>
      <c r="D8690" s="1">
        <f t="shared" si="407"/>
        <v>2</v>
      </c>
      <c r="E8690" s="1" t="str">
        <f>INDEX(Protocol[Mark],MATCH(C8690,Protocol[Step],0))</f>
        <v>9U</v>
      </c>
      <c r="F8690" s="151" t="str">
        <f>INDEX(Variables[Variable],MATCH(Systematic[[#This Row],[VariableIndex]],Variables[Index],0))</f>
        <v>O2 flux per volume</v>
      </c>
      <c r="G8690" s="134">
        <f>Systematic[[#This Row],[Sample]]*1000000+Systematic[[#This Row],[SubSample]]*10000+Systematic[[#This Row],[VariableIndex]]</f>
        <v>23010002</v>
      </c>
      <c r="H8690" s="134">
        <f>Systematic[[#This Row],[SampleVariableLabel]]+100*Systematic[[#This Row],[State]]</f>
        <v>23010902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23</v>
      </c>
      <c r="B8691" s="1">
        <f t="shared" si="409"/>
        <v>1</v>
      </c>
      <c r="C8691" s="1">
        <f>IF(Systematic[[#This Row],[VariableIndex]]&gt;1,C8690,IF(C8690+1=StepsPerSubsample,0,C8690+1))</f>
        <v>9</v>
      </c>
      <c r="D8691" s="1">
        <f t="shared" si="407"/>
        <v>3</v>
      </c>
      <c r="E8691" s="1" t="str">
        <f>INDEX(Protocol[Mark],MATCH(C8691,Protocol[Step],0))</f>
        <v>9U</v>
      </c>
      <c r="F8691" s="151" t="str">
        <f>INDEX(Variables[Variable],MATCH(Systematic[[#This Row],[VariableIndex]],Variables[Index],0))</f>
        <v>Specific flux</v>
      </c>
      <c r="G8691" s="134">
        <f>Systematic[[#This Row],[Sample]]*1000000+Systematic[[#This Row],[SubSample]]*10000+Systematic[[#This Row],[VariableIndex]]</f>
        <v>23010003</v>
      </c>
      <c r="H8691" s="134">
        <f>Systematic[[#This Row],[SampleVariableLabel]]+100*Systematic[[#This Row],[State]]</f>
        <v>23010903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23</v>
      </c>
      <c r="B8692" s="1">
        <f t="shared" si="409"/>
        <v>1</v>
      </c>
      <c r="C8692" s="1">
        <f>IF(Systematic[[#This Row],[VariableIndex]]&gt;1,C8691,IF(C8691+1=StepsPerSubsample,0,C8691+1))</f>
        <v>9</v>
      </c>
      <c r="D8692" s="1">
        <f t="shared" si="407"/>
        <v>4</v>
      </c>
      <c r="E8692" s="1" t="str">
        <f>INDEX(Protocol[Mark],MATCH(C8692,Protocol[Step],0))</f>
        <v>9U</v>
      </c>
      <c r="F8692" s="151" t="str">
        <f>INDEX(Variables[Variable],MATCH(Systematic[[#This Row],[VariableIndex]],Variables[Index],0))</f>
        <v>Flux control ratio</v>
      </c>
      <c r="G8692" s="134">
        <f>Systematic[[#This Row],[Sample]]*1000000+Systematic[[#This Row],[SubSample]]*10000+Systematic[[#This Row],[VariableIndex]]</f>
        <v>23010004</v>
      </c>
      <c r="H8692" s="134">
        <f>Systematic[[#This Row],[SampleVariableLabel]]+100*Systematic[[#This Row],[State]]</f>
        <v>23010904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23</v>
      </c>
      <c r="B8693" s="1">
        <f t="shared" si="409"/>
        <v>1</v>
      </c>
      <c r="C8693" s="1">
        <f>IF(Systematic[[#This Row],[VariableIndex]]&gt;1,C8692,IF(C8692+1=StepsPerSubsample,0,C8692+1))</f>
        <v>9</v>
      </c>
      <c r="D8693" s="1">
        <f t="shared" si="407"/>
        <v>5</v>
      </c>
      <c r="E8693" s="1" t="str">
        <f>INDEX(Protocol[Mark],MATCH(C8693,Protocol[Step],0))</f>
        <v>9U</v>
      </c>
      <c r="F8693" s="151" t="str">
        <f>INDEX(Variables[Variable],MATCH(Systematic[[#This Row],[VariableIndex]],Variables[Index],0))</f>
        <v>Specific flux (mt)</v>
      </c>
      <c r="G8693" s="134">
        <f>Systematic[[#This Row],[Sample]]*1000000+Systematic[[#This Row],[SubSample]]*10000+Systematic[[#This Row],[VariableIndex]]</f>
        <v>23010005</v>
      </c>
      <c r="H8693" s="134">
        <f>Systematic[[#This Row],[SampleVariableLabel]]+100*Systematic[[#This Row],[State]]</f>
        <v>23010905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23</v>
      </c>
      <c r="B8694" s="1">
        <f t="shared" si="409"/>
        <v>1</v>
      </c>
      <c r="C8694" s="1">
        <f>IF(Systematic[[#This Row],[VariableIndex]]&gt;1,C8693,IF(C8693+1=StepsPerSubsample,0,C8693+1))</f>
        <v>9</v>
      </c>
      <c r="D8694" s="1">
        <f t="shared" si="407"/>
        <v>6</v>
      </c>
      <c r="E8694" s="1" t="str">
        <f>INDEX(Protocol[Mark],MATCH(C8694,Protocol[Step],0))</f>
        <v>9U</v>
      </c>
      <c r="F8694" s="151" t="str">
        <f>INDEX(Variables[Variable],MATCH(Systematic[[#This Row],[VariableIndex]],Variables[Index],0))</f>
        <v>FCR (mt: ROX-corr.)</v>
      </c>
      <c r="G8694" s="134">
        <f>Systematic[[#This Row],[Sample]]*1000000+Systematic[[#This Row],[SubSample]]*10000+Systematic[[#This Row],[VariableIndex]]</f>
        <v>23010006</v>
      </c>
      <c r="H8694" s="134">
        <f>Systematic[[#This Row],[SampleVariableLabel]]+100*Systematic[[#This Row],[State]]</f>
        <v>23010906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23</v>
      </c>
      <c r="B8695" s="1">
        <f t="shared" si="409"/>
        <v>1</v>
      </c>
      <c r="C8695" s="1">
        <f>IF(Systematic[[#This Row],[VariableIndex]]&gt;1,C8694,IF(C8694+1=StepsPerSubsample,0,C8694+1))</f>
        <v>9</v>
      </c>
      <c r="D8695" s="1">
        <f t="shared" si="407"/>
        <v>7</v>
      </c>
      <c r="E8695" s="1" t="str">
        <f>INDEX(Protocol[Mark],MATCH(C8695,Protocol[Step],0))</f>
        <v>9U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23010007</v>
      </c>
      <c r="H8695" s="134">
        <f>Systematic[[#This Row],[SampleVariableLabel]]+100*Systematic[[#This Row],[State]]</f>
        <v>23010907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23</v>
      </c>
      <c r="B8696" s="1">
        <f t="shared" si="409"/>
        <v>1</v>
      </c>
      <c r="C8696" s="1">
        <f>IF(Systematic[[#This Row],[VariableIndex]]&gt;1,C8695,IF(C8695+1=StepsPerSubsample,0,C8695+1))</f>
        <v>10</v>
      </c>
      <c r="D8696" s="1">
        <f t="shared" si="407"/>
        <v>1</v>
      </c>
      <c r="E8696" s="1" t="str">
        <f>INDEX(Protocol[Mark],MATCH(C8696,Protocol[Step],0))</f>
        <v>9c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23010001</v>
      </c>
      <c r="H8696" s="134">
        <f>Systematic[[#This Row],[SampleVariableLabel]]+100*Systematic[[#This Row],[State]]</f>
        <v>23011001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23</v>
      </c>
      <c r="B8697" s="1">
        <f t="shared" si="409"/>
        <v>1</v>
      </c>
      <c r="C8697" s="1">
        <f>IF(Systematic[[#This Row],[VariableIndex]]&gt;1,C8696,IF(C8696+1=StepsPerSubsample,0,C8696+1))</f>
        <v>10</v>
      </c>
      <c r="D8697" s="1">
        <f t="shared" si="407"/>
        <v>2</v>
      </c>
      <c r="E8697" s="1" t="str">
        <f>INDEX(Protocol[Mark],MATCH(C8697,Protocol[Step],0))</f>
        <v>9c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23010002</v>
      </c>
      <c r="H8697" s="134">
        <f>Systematic[[#This Row],[SampleVariableLabel]]+100*Systematic[[#This Row],[State]]</f>
        <v>23011002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23</v>
      </c>
      <c r="B8698" s="1">
        <f t="shared" si="409"/>
        <v>1</v>
      </c>
      <c r="C8698" s="1">
        <f>IF(Systematic[[#This Row],[VariableIndex]]&gt;1,C8697,IF(C8697+1=StepsPerSubsample,0,C8697+1))</f>
        <v>10</v>
      </c>
      <c r="D8698" s="1">
        <f t="shared" si="407"/>
        <v>3</v>
      </c>
      <c r="E8698" s="1" t="str">
        <f>INDEX(Protocol[Mark],MATCH(C8698,Protocol[Step],0))</f>
        <v>9c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23010003</v>
      </c>
      <c r="H8698" s="134">
        <f>Systematic[[#This Row],[SampleVariableLabel]]+100*Systematic[[#This Row],[State]]</f>
        <v>23011003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23</v>
      </c>
      <c r="B8699" s="1">
        <f t="shared" si="409"/>
        <v>1</v>
      </c>
      <c r="C8699" s="1">
        <f>IF(Systematic[[#This Row],[VariableIndex]]&gt;1,C8698,IF(C8698+1=StepsPerSubsample,0,C8698+1))</f>
        <v>10</v>
      </c>
      <c r="D8699" s="1">
        <f t="shared" si="407"/>
        <v>4</v>
      </c>
      <c r="E8699" s="1" t="str">
        <f>INDEX(Protocol[Mark],MATCH(C8699,Protocol[Step],0))</f>
        <v>9c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23010004</v>
      </c>
      <c r="H8699" s="134">
        <f>Systematic[[#This Row],[SampleVariableLabel]]+100*Systematic[[#This Row],[State]]</f>
        <v>23011004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23</v>
      </c>
      <c r="B8700" s="1">
        <f t="shared" si="409"/>
        <v>1</v>
      </c>
      <c r="C8700" s="1">
        <f>IF(Systematic[[#This Row],[VariableIndex]]&gt;1,C8699,IF(C8699+1=StepsPerSubsample,0,C8699+1))</f>
        <v>10</v>
      </c>
      <c r="D8700" s="1">
        <f t="shared" si="407"/>
        <v>5</v>
      </c>
      <c r="E8700" s="1" t="str">
        <f>INDEX(Protocol[Mark],MATCH(C8700,Protocol[Step],0))</f>
        <v>9c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23010005</v>
      </c>
      <c r="H8700" s="134">
        <f>Systematic[[#This Row],[SampleVariableLabel]]+100*Systematic[[#This Row],[State]]</f>
        <v>23011005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23</v>
      </c>
      <c r="B8701" s="1">
        <f t="shared" si="409"/>
        <v>1</v>
      </c>
      <c r="C8701" s="1">
        <f>IF(Systematic[[#This Row],[VariableIndex]]&gt;1,C8700,IF(C8700+1=StepsPerSubsample,0,C8700+1))</f>
        <v>10</v>
      </c>
      <c r="D8701" s="1">
        <f t="shared" si="407"/>
        <v>6</v>
      </c>
      <c r="E8701" s="1" t="str">
        <f>INDEX(Protocol[Mark],MATCH(C8701,Protocol[Step],0))</f>
        <v>9c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23010006</v>
      </c>
      <c r="H8701" s="134">
        <f>Systematic[[#This Row],[SampleVariableLabel]]+100*Systematic[[#This Row],[State]]</f>
        <v>23011006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23</v>
      </c>
      <c r="B8702" s="1">
        <f t="shared" si="409"/>
        <v>1</v>
      </c>
      <c r="C8702" s="1">
        <f>IF(Systematic[[#This Row],[VariableIndex]]&gt;1,C8701,IF(C8701+1=StepsPerSubsample,0,C8701+1))</f>
        <v>10</v>
      </c>
      <c r="D8702" s="1">
        <f t="shared" si="407"/>
        <v>7</v>
      </c>
      <c r="E8702" s="1" t="str">
        <f>INDEX(Protocol[Mark],MATCH(C8702,Protocol[Step],0))</f>
        <v>9c</v>
      </c>
      <c r="F8702" s="151" t="str">
        <f>INDEX(Variables[Variable],MATCH(Systematic[[#This Row],[VariableIndex]],Variables[Index],0))</f>
        <v>FCR (mt: ROX-corr.)</v>
      </c>
      <c r="G8702" s="134">
        <f>Systematic[[#This Row],[Sample]]*1000000+Systematic[[#This Row],[SubSample]]*10000+Systematic[[#This Row],[VariableIndex]]</f>
        <v>23010007</v>
      </c>
      <c r="H8702" s="134">
        <f>Systematic[[#This Row],[SampleVariableLabel]]+100*Systematic[[#This Row],[State]]</f>
        <v>23011007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23</v>
      </c>
      <c r="B8703" s="1">
        <f t="shared" si="409"/>
        <v>1</v>
      </c>
      <c r="C8703" s="1">
        <f>IF(Systematic[[#This Row],[VariableIndex]]&gt;1,C8702,IF(C8702+1=StepsPerSubsample,0,C8702+1))</f>
        <v>11</v>
      </c>
      <c r="D8703" s="1">
        <f t="shared" si="407"/>
        <v>1</v>
      </c>
      <c r="E8703" s="1" t="str">
        <f>INDEX(Protocol[Mark],MATCH(C8703,Protocol[Step],0))</f>
        <v>10Ama</v>
      </c>
      <c r="F8703" s="151" t="str">
        <f>INDEX(Variables[Variable],MATCH(Systematic[[#This Row],[VariableIndex]],Variables[Index],0))</f>
        <v>O2 concentration</v>
      </c>
      <c r="G8703" s="134">
        <f>Systematic[[#This Row],[Sample]]*1000000+Systematic[[#This Row],[SubSample]]*10000+Systematic[[#This Row],[VariableIndex]]</f>
        <v>23010001</v>
      </c>
      <c r="H8703" s="134">
        <f>Systematic[[#This Row],[SampleVariableLabel]]+100*Systematic[[#This Row],[State]]</f>
        <v>23011101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23</v>
      </c>
      <c r="B8704" s="1">
        <f t="shared" si="409"/>
        <v>1</v>
      </c>
      <c r="C8704" s="1">
        <f>IF(Systematic[[#This Row],[VariableIndex]]&gt;1,C8703,IF(C8703+1=StepsPerSubsample,0,C8703+1))</f>
        <v>11</v>
      </c>
      <c r="D8704" s="1">
        <f t="shared" si="407"/>
        <v>2</v>
      </c>
      <c r="E8704" s="1" t="str">
        <f>INDEX(Protocol[Mark],MATCH(C8704,Protocol[Step],0))</f>
        <v>10Ama</v>
      </c>
      <c r="F8704" s="151" t="str">
        <f>INDEX(Variables[Variable],MATCH(Systematic[[#This Row],[VariableIndex]],Variables[Index],0))</f>
        <v>O2 flux per volume</v>
      </c>
      <c r="G8704" s="134">
        <f>Systematic[[#This Row],[Sample]]*1000000+Systematic[[#This Row],[SubSample]]*10000+Systematic[[#This Row],[VariableIndex]]</f>
        <v>23010002</v>
      </c>
      <c r="H8704" s="134">
        <f>Systematic[[#This Row],[SampleVariableLabel]]+100*Systematic[[#This Row],[State]]</f>
        <v>23011102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23</v>
      </c>
      <c r="B8705" s="1">
        <f t="shared" si="409"/>
        <v>1</v>
      </c>
      <c r="C8705" s="1">
        <f>IF(Systematic[[#This Row],[VariableIndex]]&gt;1,C8704,IF(C8704+1=StepsPerSubsample,0,C8704+1))</f>
        <v>11</v>
      </c>
      <c r="D8705" s="1">
        <f t="shared" si="407"/>
        <v>3</v>
      </c>
      <c r="E8705" s="1" t="str">
        <f>INDEX(Protocol[Mark],MATCH(C8705,Protocol[Step],0))</f>
        <v>10Ama</v>
      </c>
      <c r="F8705" s="151" t="str">
        <f>INDEX(Variables[Variable],MATCH(Systematic[[#This Row],[VariableIndex]],Variables[Index],0))</f>
        <v>Specific flux</v>
      </c>
      <c r="G8705" s="134">
        <f>Systematic[[#This Row],[Sample]]*1000000+Systematic[[#This Row],[SubSample]]*10000+Systematic[[#This Row],[VariableIndex]]</f>
        <v>23010003</v>
      </c>
      <c r="H8705" s="134">
        <f>Systematic[[#This Row],[SampleVariableLabel]]+100*Systematic[[#This Row],[State]]</f>
        <v>23011103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23</v>
      </c>
      <c r="B8706" s="1">
        <f t="shared" si="409"/>
        <v>1</v>
      </c>
      <c r="C8706" s="1">
        <f>IF(Systematic[[#This Row],[VariableIndex]]&gt;1,C8705,IF(C8705+1=StepsPerSubsample,0,C8705+1))</f>
        <v>11</v>
      </c>
      <c r="D8706" s="1">
        <f t="shared" si="407"/>
        <v>4</v>
      </c>
      <c r="E8706" s="1" t="str">
        <f>INDEX(Protocol[Mark],MATCH(C8706,Protocol[Step],0))</f>
        <v>10Ama</v>
      </c>
      <c r="F8706" s="151" t="str">
        <f>INDEX(Variables[Variable],MATCH(Systematic[[#This Row],[VariableIndex]],Variables[Index],0))</f>
        <v>Flux control ratio</v>
      </c>
      <c r="G8706" s="134">
        <f>Systematic[[#This Row],[Sample]]*1000000+Systematic[[#This Row],[SubSample]]*10000+Systematic[[#This Row],[VariableIndex]]</f>
        <v>23010004</v>
      </c>
      <c r="H8706" s="134">
        <f>Systematic[[#This Row],[SampleVariableLabel]]+100*Systematic[[#This Row],[State]]</f>
        <v>23011104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23</v>
      </c>
      <c r="B8707" s="1">
        <f t="shared" si="409"/>
        <v>1</v>
      </c>
      <c r="C8707" s="1">
        <f>IF(Systematic[[#This Row],[VariableIndex]]&gt;1,C8706,IF(C8706+1=StepsPerSubsample,0,C8706+1))</f>
        <v>11</v>
      </c>
      <c r="D8707" s="1">
        <f t="shared" ref="D8707:D8770" si="410">IF(D8706=nVariables,1,D8706+1)</f>
        <v>5</v>
      </c>
      <c r="E8707" s="1" t="str">
        <f>INDEX(Protocol[Mark],MATCH(C8707,Protocol[Step],0))</f>
        <v>10Ama</v>
      </c>
      <c r="F8707" s="151" t="str">
        <f>INDEX(Variables[Variable],MATCH(Systematic[[#This Row],[VariableIndex]],Variables[Index],0))</f>
        <v>Specific flux (mt)</v>
      </c>
      <c r="G8707" s="134">
        <f>Systematic[[#This Row],[Sample]]*1000000+Systematic[[#This Row],[SubSample]]*10000+Systematic[[#This Row],[VariableIndex]]</f>
        <v>23010005</v>
      </c>
      <c r="H8707" s="134">
        <f>Systematic[[#This Row],[SampleVariableLabel]]+100*Systematic[[#This Row],[State]]</f>
        <v>23011105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23</v>
      </c>
      <c r="B8708" s="1">
        <f t="shared" si="409"/>
        <v>1</v>
      </c>
      <c r="C8708" s="1">
        <f>IF(Systematic[[#This Row],[VariableIndex]]&gt;1,C8707,IF(C8707+1=StepsPerSubsample,0,C8707+1))</f>
        <v>11</v>
      </c>
      <c r="D8708" s="1">
        <f t="shared" si="410"/>
        <v>6</v>
      </c>
      <c r="E8708" s="1" t="str">
        <f>INDEX(Protocol[Mark],MATCH(C8708,Protocol[Step],0))</f>
        <v>10Ama</v>
      </c>
      <c r="F8708" s="151" t="str">
        <f>INDEX(Variables[Variable],MATCH(Systematic[[#This Row],[VariableIndex]],Variables[Index],0))</f>
        <v>FCR (mt: ROX-corr.)</v>
      </c>
      <c r="G8708" s="134">
        <f>Systematic[[#This Row],[Sample]]*1000000+Systematic[[#This Row],[SubSample]]*10000+Systematic[[#This Row],[VariableIndex]]</f>
        <v>23010006</v>
      </c>
      <c r="H8708" s="134">
        <f>Systematic[[#This Row],[SampleVariableLabel]]+100*Systematic[[#This Row],[State]]</f>
        <v>23011106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23</v>
      </c>
      <c r="B8709" s="1">
        <f t="shared" si="409"/>
        <v>1</v>
      </c>
      <c r="C8709" s="1">
        <f>IF(Systematic[[#This Row],[VariableIndex]]&gt;1,C8708,IF(C8708+1=StepsPerSubsample,0,C8708+1))</f>
        <v>11</v>
      </c>
      <c r="D8709" s="1">
        <f t="shared" si="410"/>
        <v>7</v>
      </c>
      <c r="E8709" s="1" t="str">
        <f>INDEX(Protocol[Mark],MATCH(C8709,Protocol[Step],0))</f>
        <v>10Ama</v>
      </c>
      <c r="F8709" s="151" t="str">
        <f>INDEX(Variables[Variable],MATCH(Systematic[[#This Row],[VariableIndex]],Variables[Index],0))</f>
        <v>FCR (mt: ROX-corr.)</v>
      </c>
      <c r="G8709" s="134">
        <f>Systematic[[#This Row],[Sample]]*1000000+Systematic[[#This Row],[SubSample]]*10000+Systematic[[#This Row],[VariableIndex]]</f>
        <v>23010007</v>
      </c>
      <c r="H8709" s="134">
        <f>Systematic[[#This Row],[SampleVariableLabel]]+100*Systematic[[#This Row],[State]]</f>
        <v>23011107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23</v>
      </c>
      <c r="B8710" s="1">
        <f t="shared" si="409"/>
        <v>1</v>
      </c>
      <c r="C8710" s="1">
        <f>IF(Systematic[[#This Row],[VariableIndex]]&gt;1,C8709,IF(C8709+1=StepsPerSubsample,0,C8709+1))</f>
        <v>12</v>
      </c>
      <c r="D8710" s="1">
        <f t="shared" si="410"/>
        <v>1</v>
      </c>
      <c r="E8710" s="1" t="str">
        <f>INDEX(Protocol[Mark],MATCH(C8710,Protocol[Step],0))</f>
        <v>11AsTm</v>
      </c>
      <c r="F8710" s="151" t="str">
        <f>INDEX(Variables[Variable],MATCH(Systematic[[#This Row],[VariableIndex]],Variables[Index],0))</f>
        <v>O2 concentration</v>
      </c>
      <c r="G8710" s="134">
        <f>Systematic[[#This Row],[Sample]]*1000000+Systematic[[#This Row],[SubSample]]*10000+Systematic[[#This Row],[VariableIndex]]</f>
        <v>23010001</v>
      </c>
      <c r="H8710" s="134">
        <f>Systematic[[#This Row],[SampleVariableLabel]]+100*Systematic[[#This Row],[State]]</f>
        <v>23011201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23</v>
      </c>
      <c r="B8711" s="1">
        <f t="shared" si="409"/>
        <v>1</v>
      </c>
      <c r="C8711" s="1">
        <f>IF(Systematic[[#This Row],[VariableIndex]]&gt;1,C8710,IF(C8710+1=StepsPerSubsample,0,C8710+1))</f>
        <v>12</v>
      </c>
      <c r="D8711" s="1">
        <f t="shared" si="410"/>
        <v>2</v>
      </c>
      <c r="E8711" s="1" t="str">
        <f>INDEX(Protocol[Mark],MATCH(C8711,Protocol[Step],0))</f>
        <v>11AsTm</v>
      </c>
      <c r="F8711" s="151" t="str">
        <f>INDEX(Variables[Variable],MATCH(Systematic[[#This Row],[VariableIndex]],Variables[Index],0))</f>
        <v>O2 flux per volume</v>
      </c>
      <c r="G8711" s="134">
        <f>Systematic[[#This Row],[Sample]]*1000000+Systematic[[#This Row],[SubSample]]*10000+Systematic[[#This Row],[VariableIndex]]</f>
        <v>23010002</v>
      </c>
      <c r="H8711" s="134">
        <f>Systematic[[#This Row],[SampleVariableLabel]]+100*Systematic[[#This Row],[State]]</f>
        <v>23011202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23</v>
      </c>
      <c r="B8712" s="1">
        <f t="shared" si="409"/>
        <v>1</v>
      </c>
      <c r="C8712" s="1">
        <f>IF(Systematic[[#This Row],[VariableIndex]]&gt;1,C8711,IF(C8711+1=StepsPerSubsample,0,C8711+1))</f>
        <v>12</v>
      </c>
      <c r="D8712" s="1">
        <f t="shared" si="410"/>
        <v>3</v>
      </c>
      <c r="E8712" s="1" t="str">
        <f>INDEX(Protocol[Mark],MATCH(C8712,Protocol[Step],0))</f>
        <v>11AsTm</v>
      </c>
      <c r="F8712" s="151" t="str">
        <f>INDEX(Variables[Variable],MATCH(Systematic[[#This Row],[VariableIndex]],Variables[Index],0))</f>
        <v>Specific flux</v>
      </c>
      <c r="G8712" s="134">
        <f>Systematic[[#This Row],[Sample]]*1000000+Systematic[[#This Row],[SubSample]]*10000+Systematic[[#This Row],[VariableIndex]]</f>
        <v>23010003</v>
      </c>
      <c r="H8712" s="134">
        <f>Systematic[[#This Row],[SampleVariableLabel]]+100*Systematic[[#This Row],[State]]</f>
        <v>23011203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23</v>
      </c>
      <c r="B8713" s="1">
        <f t="shared" si="409"/>
        <v>1</v>
      </c>
      <c r="C8713" s="1">
        <f>IF(Systematic[[#This Row],[VariableIndex]]&gt;1,C8712,IF(C8712+1=StepsPerSubsample,0,C8712+1))</f>
        <v>12</v>
      </c>
      <c r="D8713" s="1">
        <f t="shared" si="410"/>
        <v>4</v>
      </c>
      <c r="E8713" s="1" t="str">
        <f>INDEX(Protocol[Mark],MATCH(C8713,Protocol[Step],0))</f>
        <v>11AsTm</v>
      </c>
      <c r="F8713" s="151" t="str">
        <f>INDEX(Variables[Variable],MATCH(Systematic[[#This Row],[VariableIndex]],Variables[Index],0))</f>
        <v>Flux control ratio</v>
      </c>
      <c r="G8713" s="134">
        <f>Systematic[[#This Row],[Sample]]*1000000+Systematic[[#This Row],[SubSample]]*10000+Systematic[[#This Row],[VariableIndex]]</f>
        <v>23010004</v>
      </c>
      <c r="H8713" s="134">
        <f>Systematic[[#This Row],[SampleVariableLabel]]+100*Systematic[[#This Row],[State]]</f>
        <v>23011204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23</v>
      </c>
      <c r="B8714" s="1">
        <f t="shared" si="409"/>
        <v>1</v>
      </c>
      <c r="C8714" s="1">
        <f>IF(Systematic[[#This Row],[VariableIndex]]&gt;1,C8713,IF(C8713+1=StepsPerSubsample,0,C8713+1))</f>
        <v>12</v>
      </c>
      <c r="D8714" s="1">
        <f t="shared" si="410"/>
        <v>5</v>
      </c>
      <c r="E8714" s="1" t="str">
        <f>INDEX(Protocol[Mark],MATCH(C8714,Protocol[Step],0))</f>
        <v>11AsTm</v>
      </c>
      <c r="F8714" s="151" t="str">
        <f>INDEX(Variables[Variable],MATCH(Systematic[[#This Row],[VariableIndex]],Variables[Index],0))</f>
        <v>Specific flux (mt)</v>
      </c>
      <c r="G8714" s="134">
        <f>Systematic[[#This Row],[Sample]]*1000000+Systematic[[#This Row],[SubSample]]*10000+Systematic[[#This Row],[VariableIndex]]</f>
        <v>23010005</v>
      </c>
      <c r="H8714" s="134">
        <f>Systematic[[#This Row],[SampleVariableLabel]]+100*Systematic[[#This Row],[State]]</f>
        <v>23011205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23</v>
      </c>
      <c r="B8715" s="1">
        <f t="shared" si="409"/>
        <v>1</v>
      </c>
      <c r="C8715" s="1">
        <f>IF(Systematic[[#This Row],[VariableIndex]]&gt;1,C8714,IF(C8714+1=StepsPerSubsample,0,C8714+1))</f>
        <v>12</v>
      </c>
      <c r="D8715" s="1">
        <f t="shared" si="410"/>
        <v>6</v>
      </c>
      <c r="E8715" s="1" t="str">
        <f>INDEX(Protocol[Mark],MATCH(C8715,Protocol[Step],0))</f>
        <v>11AsTm</v>
      </c>
      <c r="F8715" s="151" t="str">
        <f>INDEX(Variables[Variable],MATCH(Systematic[[#This Row],[VariableIndex]],Variables[Index],0))</f>
        <v>FCR (mt: ROX-corr.)</v>
      </c>
      <c r="G8715" s="134">
        <f>Systematic[[#This Row],[Sample]]*1000000+Systematic[[#This Row],[SubSample]]*10000+Systematic[[#This Row],[VariableIndex]]</f>
        <v>23010006</v>
      </c>
      <c r="H8715" s="134">
        <f>Systematic[[#This Row],[SampleVariableLabel]]+100*Systematic[[#This Row],[State]]</f>
        <v>23011206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23</v>
      </c>
      <c r="B8716" s="1">
        <f t="shared" si="409"/>
        <v>1</v>
      </c>
      <c r="C8716" s="1">
        <f>IF(Systematic[[#This Row],[VariableIndex]]&gt;1,C8715,IF(C8715+1=StepsPerSubsample,0,C8715+1))</f>
        <v>12</v>
      </c>
      <c r="D8716" s="1">
        <f t="shared" si="410"/>
        <v>7</v>
      </c>
      <c r="E8716" s="1" t="str">
        <f>INDEX(Protocol[Mark],MATCH(C8716,Protocol[Step],0))</f>
        <v>11AsTm</v>
      </c>
      <c r="F8716" s="151" t="str">
        <f>INDEX(Variables[Variable],MATCH(Systematic[[#This Row],[VariableIndex]],Variables[Index],0))</f>
        <v>FCR (mt: ROX-corr.)</v>
      </c>
      <c r="G8716" s="134">
        <f>Systematic[[#This Row],[Sample]]*1000000+Systematic[[#This Row],[SubSample]]*10000+Systematic[[#This Row],[VariableIndex]]</f>
        <v>23010007</v>
      </c>
      <c r="H8716" s="134">
        <f>Systematic[[#This Row],[SampleVariableLabel]]+100*Systematic[[#This Row],[State]]</f>
        <v>23011207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23</v>
      </c>
      <c r="B8717" s="1">
        <f t="shared" si="409"/>
        <v>1</v>
      </c>
      <c r="C8717" s="1">
        <f>IF(Systematic[[#This Row],[VariableIndex]]&gt;1,C8716,IF(C8716+1=StepsPerSubsample,0,C8716+1))</f>
        <v>13</v>
      </c>
      <c r="D8717" s="1">
        <f t="shared" si="410"/>
        <v>1</v>
      </c>
      <c r="E8717" s="1" t="str">
        <f>INDEX(Protocol[Mark],MATCH(C8717,Protocol[Step],0))</f>
        <v>12Azd</v>
      </c>
      <c r="F8717" s="151" t="str">
        <f>INDEX(Variables[Variable],MATCH(Systematic[[#This Row],[VariableIndex]],Variables[Index],0))</f>
        <v>O2 concentration</v>
      </c>
      <c r="G8717" s="134">
        <f>Systematic[[#This Row],[Sample]]*1000000+Systematic[[#This Row],[SubSample]]*10000+Systematic[[#This Row],[VariableIndex]]</f>
        <v>23010001</v>
      </c>
      <c r="H8717" s="134">
        <f>Systematic[[#This Row],[SampleVariableLabel]]+100*Systematic[[#This Row],[State]]</f>
        <v>23011301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23</v>
      </c>
      <c r="B8718" s="1">
        <f t="shared" si="409"/>
        <v>1</v>
      </c>
      <c r="C8718" s="1">
        <f>IF(Systematic[[#This Row],[VariableIndex]]&gt;1,C8717,IF(C8717+1=StepsPerSubsample,0,C8717+1))</f>
        <v>13</v>
      </c>
      <c r="D8718" s="1">
        <f t="shared" si="410"/>
        <v>2</v>
      </c>
      <c r="E8718" s="1" t="str">
        <f>INDEX(Protocol[Mark],MATCH(C8718,Protocol[Step],0))</f>
        <v>12Azd</v>
      </c>
      <c r="F8718" s="151" t="str">
        <f>INDEX(Variables[Variable],MATCH(Systematic[[#This Row],[VariableIndex]],Variables[Index],0))</f>
        <v>O2 flux per volume</v>
      </c>
      <c r="G8718" s="134">
        <f>Systematic[[#This Row],[Sample]]*1000000+Systematic[[#This Row],[SubSample]]*10000+Systematic[[#This Row],[VariableIndex]]</f>
        <v>23010002</v>
      </c>
      <c r="H8718" s="134">
        <f>Systematic[[#This Row],[SampleVariableLabel]]+100*Systematic[[#This Row],[State]]</f>
        <v>23011302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23</v>
      </c>
      <c r="B8719" s="1">
        <f t="shared" si="409"/>
        <v>1</v>
      </c>
      <c r="C8719" s="1">
        <f>IF(Systematic[[#This Row],[VariableIndex]]&gt;1,C8718,IF(C8718+1=StepsPerSubsample,0,C8718+1))</f>
        <v>13</v>
      </c>
      <c r="D8719" s="1">
        <f t="shared" si="410"/>
        <v>3</v>
      </c>
      <c r="E8719" s="1" t="str">
        <f>INDEX(Protocol[Mark],MATCH(C8719,Protocol[Step],0))</f>
        <v>12Azd</v>
      </c>
      <c r="F8719" s="151" t="str">
        <f>INDEX(Variables[Variable],MATCH(Systematic[[#This Row],[VariableIndex]],Variables[Index],0))</f>
        <v>Specific flux</v>
      </c>
      <c r="G8719" s="134">
        <f>Systematic[[#This Row],[Sample]]*1000000+Systematic[[#This Row],[SubSample]]*10000+Systematic[[#This Row],[VariableIndex]]</f>
        <v>23010003</v>
      </c>
      <c r="H8719" s="134">
        <f>Systematic[[#This Row],[SampleVariableLabel]]+100*Systematic[[#This Row],[State]]</f>
        <v>23011303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23</v>
      </c>
      <c r="B8720" s="1">
        <f t="shared" si="409"/>
        <v>1</v>
      </c>
      <c r="C8720" s="1">
        <f>IF(Systematic[[#This Row],[VariableIndex]]&gt;1,C8719,IF(C8719+1=StepsPerSubsample,0,C8719+1))</f>
        <v>13</v>
      </c>
      <c r="D8720" s="1">
        <f t="shared" si="410"/>
        <v>4</v>
      </c>
      <c r="E8720" s="1" t="str">
        <f>INDEX(Protocol[Mark],MATCH(C8720,Protocol[Step],0))</f>
        <v>12Azd</v>
      </c>
      <c r="F8720" s="151" t="str">
        <f>INDEX(Variables[Variable],MATCH(Systematic[[#This Row],[VariableIndex]],Variables[Index],0))</f>
        <v>Flux control ratio</v>
      </c>
      <c r="G8720" s="134">
        <f>Systematic[[#This Row],[Sample]]*1000000+Systematic[[#This Row],[SubSample]]*10000+Systematic[[#This Row],[VariableIndex]]</f>
        <v>23010004</v>
      </c>
      <c r="H8720" s="134">
        <f>Systematic[[#This Row],[SampleVariableLabel]]+100*Systematic[[#This Row],[State]]</f>
        <v>23011304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23</v>
      </c>
      <c r="B8721" s="1">
        <f t="shared" si="409"/>
        <v>1</v>
      </c>
      <c r="C8721" s="1">
        <f>IF(Systematic[[#This Row],[VariableIndex]]&gt;1,C8720,IF(C8720+1=StepsPerSubsample,0,C8720+1))</f>
        <v>13</v>
      </c>
      <c r="D8721" s="1">
        <f t="shared" si="410"/>
        <v>5</v>
      </c>
      <c r="E8721" s="1" t="str">
        <f>INDEX(Protocol[Mark],MATCH(C8721,Protocol[Step],0))</f>
        <v>12Azd</v>
      </c>
      <c r="F8721" s="151" t="str">
        <f>INDEX(Variables[Variable],MATCH(Systematic[[#This Row],[VariableIndex]],Variables[Index],0))</f>
        <v>Specific flux (mt)</v>
      </c>
      <c r="G8721" s="134">
        <f>Systematic[[#This Row],[Sample]]*1000000+Systematic[[#This Row],[SubSample]]*10000+Systematic[[#This Row],[VariableIndex]]</f>
        <v>23010005</v>
      </c>
      <c r="H8721" s="134">
        <f>Systematic[[#This Row],[SampleVariableLabel]]+100*Systematic[[#This Row],[State]]</f>
        <v>23011305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23</v>
      </c>
      <c r="B8722" s="1">
        <f t="shared" si="409"/>
        <v>1</v>
      </c>
      <c r="C8722" s="1">
        <f>IF(Systematic[[#This Row],[VariableIndex]]&gt;1,C8721,IF(C8721+1=StepsPerSubsample,0,C8721+1))</f>
        <v>13</v>
      </c>
      <c r="D8722" s="1">
        <f t="shared" si="410"/>
        <v>6</v>
      </c>
      <c r="E8722" s="1" t="str">
        <f>INDEX(Protocol[Mark],MATCH(C8722,Protocol[Step],0))</f>
        <v>12Azd</v>
      </c>
      <c r="F8722" s="151" t="str">
        <f>INDEX(Variables[Variable],MATCH(Systematic[[#This Row],[VariableIndex]],Variables[Index],0))</f>
        <v>FCR (mt: ROX-corr.)</v>
      </c>
      <c r="G8722" s="134">
        <f>Systematic[[#This Row],[Sample]]*1000000+Systematic[[#This Row],[SubSample]]*10000+Systematic[[#This Row],[VariableIndex]]</f>
        <v>23010006</v>
      </c>
      <c r="H8722" s="134">
        <f>Systematic[[#This Row],[SampleVariableLabel]]+100*Systematic[[#This Row],[State]]</f>
        <v>23011306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23</v>
      </c>
      <c r="B8723" s="1">
        <f t="shared" si="409"/>
        <v>1</v>
      </c>
      <c r="C8723" s="1">
        <f>IF(Systematic[[#This Row],[VariableIndex]]&gt;1,C8722,IF(C8722+1=StepsPerSubsample,0,C8722+1))</f>
        <v>13</v>
      </c>
      <c r="D8723" s="1">
        <f t="shared" si="410"/>
        <v>7</v>
      </c>
      <c r="E8723" s="1" t="str">
        <f>INDEX(Protocol[Mark],MATCH(C8723,Protocol[Step],0))</f>
        <v>12Azd</v>
      </c>
      <c r="F8723" s="151" t="str">
        <f>INDEX(Variables[Variable],MATCH(Systematic[[#This Row],[VariableIndex]],Variables[Index],0))</f>
        <v>FCR (mt: ROX-corr.)</v>
      </c>
      <c r="G8723" s="134">
        <f>Systematic[[#This Row],[Sample]]*1000000+Systematic[[#This Row],[SubSample]]*10000+Systematic[[#This Row],[VariableIndex]]</f>
        <v>23010007</v>
      </c>
      <c r="H8723" s="134">
        <f>Systematic[[#This Row],[SampleVariableLabel]]+100*Systematic[[#This Row],[State]]</f>
        <v>23011307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23</v>
      </c>
      <c r="B8724" s="1">
        <f t="shared" si="409"/>
        <v>2</v>
      </c>
      <c r="C8724" s="1">
        <f>IF(Systematic[[#This Row],[VariableIndex]]&gt;1,C8723,IF(C8723+1=StepsPerSubsample,0,C8723+1))</f>
        <v>0</v>
      </c>
      <c r="D8724" s="1">
        <f t="shared" si="410"/>
        <v>1</v>
      </c>
      <c r="E8724" s="1" t="str">
        <f>INDEX(Protocol[Mark],MATCH(C8724,Protocol[Step],0))</f>
        <v>1ce</v>
      </c>
      <c r="F8724" s="151" t="str">
        <f>INDEX(Variables[Variable],MATCH(Systematic[[#This Row],[VariableIndex]],Variables[Index],0))</f>
        <v>O2 concentration</v>
      </c>
      <c r="G8724" s="134">
        <f>Systematic[[#This Row],[Sample]]*1000000+Systematic[[#This Row],[SubSample]]*10000+Systematic[[#This Row],[VariableIndex]]</f>
        <v>23020001</v>
      </c>
      <c r="H8724" s="134">
        <f>Systematic[[#This Row],[SampleVariableLabel]]+100*Systematic[[#This Row],[State]]</f>
        <v>23020001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23</v>
      </c>
      <c r="B8725" s="1">
        <f t="shared" si="409"/>
        <v>2</v>
      </c>
      <c r="C8725" s="1">
        <f>IF(Systematic[[#This Row],[VariableIndex]]&gt;1,C8724,IF(C8724+1=StepsPerSubsample,0,C8724+1))</f>
        <v>0</v>
      </c>
      <c r="D8725" s="1">
        <f t="shared" si="410"/>
        <v>2</v>
      </c>
      <c r="E8725" s="1" t="str">
        <f>INDEX(Protocol[Mark],MATCH(C8725,Protocol[Step],0))</f>
        <v>1ce</v>
      </c>
      <c r="F8725" s="151" t="str">
        <f>INDEX(Variables[Variable],MATCH(Systematic[[#This Row],[VariableIndex]],Variables[Index],0))</f>
        <v>O2 flux per volume</v>
      </c>
      <c r="G8725" s="134">
        <f>Systematic[[#This Row],[Sample]]*1000000+Systematic[[#This Row],[SubSample]]*10000+Systematic[[#This Row],[VariableIndex]]</f>
        <v>23020002</v>
      </c>
      <c r="H8725" s="134">
        <f>Systematic[[#This Row],[SampleVariableLabel]]+100*Systematic[[#This Row],[State]]</f>
        <v>23020002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23</v>
      </c>
      <c r="B8726" s="1">
        <f t="shared" si="409"/>
        <v>2</v>
      </c>
      <c r="C8726" s="1">
        <f>IF(Systematic[[#This Row],[VariableIndex]]&gt;1,C8725,IF(C8725+1=StepsPerSubsample,0,C8725+1))</f>
        <v>0</v>
      </c>
      <c r="D8726" s="1">
        <f t="shared" si="410"/>
        <v>3</v>
      </c>
      <c r="E8726" s="1" t="str">
        <f>INDEX(Protocol[Mark],MATCH(C8726,Protocol[Step],0))</f>
        <v>1ce</v>
      </c>
      <c r="F8726" s="151" t="str">
        <f>INDEX(Variables[Variable],MATCH(Systematic[[#This Row],[VariableIndex]],Variables[Index],0))</f>
        <v>Specific flux</v>
      </c>
      <c r="G8726" s="134">
        <f>Systematic[[#This Row],[Sample]]*1000000+Systematic[[#This Row],[SubSample]]*10000+Systematic[[#This Row],[VariableIndex]]</f>
        <v>23020003</v>
      </c>
      <c r="H8726" s="134">
        <f>Systematic[[#This Row],[SampleVariableLabel]]+100*Systematic[[#This Row],[State]]</f>
        <v>23020003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23</v>
      </c>
      <c r="B8727" s="1">
        <f t="shared" si="409"/>
        <v>2</v>
      </c>
      <c r="C8727" s="1">
        <f>IF(Systematic[[#This Row],[VariableIndex]]&gt;1,C8726,IF(C8726+1=StepsPerSubsample,0,C8726+1))</f>
        <v>0</v>
      </c>
      <c r="D8727" s="1">
        <f t="shared" si="410"/>
        <v>4</v>
      </c>
      <c r="E8727" s="1" t="str">
        <f>INDEX(Protocol[Mark],MATCH(C8727,Protocol[Step],0))</f>
        <v>1ce</v>
      </c>
      <c r="F8727" s="151" t="str">
        <f>INDEX(Variables[Variable],MATCH(Systematic[[#This Row],[VariableIndex]],Variables[Index],0))</f>
        <v>Flux control ratio</v>
      </c>
      <c r="G8727" s="134">
        <f>Systematic[[#This Row],[Sample]]*1000000+Systematic[[#This Row],[SubSample]]*10000+Systematic[[#This Row],[VariableIndex]]</f>
        <v>23020004</v>
      </c>
      <c r="H8727" s="134">
        <f>Systematic[[#This Row],[SampleVariableLabel]]+100*Systematic[[#This Row],[State]]</f>
        <v>23020004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23</v>
      </c>
      <c r="B8728" s="1">
        <f t="shared" si="409"/>
        <v>2</v>
      </c>
      <c r="C8728" s="1">
        <f>IF(Systematic[[#This Row],[VariableIndex]]&gt;1,C8727,IF(C8727+1=StepsPerSubsample,0,C8727+1))</f>
        <v>0</v>
      </c>
      <c r="D8728" s="1">
        <f t="shared" si="410"/>
        <v>5</v>
      </c>
      <c r="E8728" s="1" t="str">
        <f>INDEX(Protocol[Mark],MATCH(C8728,Protocol[Step],0))</f>
        <v>1ce</v>
      </c>
      <c r="F8728" s="151" t="str">
        <f>INDEX(Variables[Variable],MATCH(Systematic[[#This Row],[VariableIndex]],Variables[Index],0))</f>
        <v>Specific flux (mt)</v>
      </c>
      <c r="G8728" s="134">
        <f>Systematic[[#This Row],[Sample]]*1000000+Systematic[[#This Row],[SubSample]]*10000+Systematic[[#This Row],[VariableIndex]]</f>
        <v>23020005</v>
      </c>
      <c r="H8728" s="134">
        <f>Systematic[[#This Row],[SampleVariableLabel]]+100*Systematic[[#This Row],[State]]</f>
        <v>23020005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23</v>
      </c>
      <c r="B8729" s="1">
        <f t="shared" si="409"/>
        <v>2</v>
      </c>
      <c r="C8729" s="1">
        <f>IF(Systematic[[#This Row],[VariableIndex]]&gt;1,C8728,IF(C8728+1=StepsPerSubsample,0,C8728+1))</f>
        <v>0</v>
      </c>
      <c r="D8729" s="1">
        <f t="shared" si="410"/>
        <v>6</v>
      </c>
      <c r="E8729" s="1" t="str">
        <f>INDEX(Protocol[Mark],MATCH(C8729,Protocol[Step],0))</f>
        <v>1ce</v>
      </c>
      <c r="F8729" s="151" t="str">
        <f>INDEX(Variables[Variable],MATCH(Systematic[[#This Row],[VariableIndex]],Variables[Index],0))</f>
        <v>FCR (mt: ROX-corr.)</v>
      </c>
      <c r="G8729" s="134">
        <f>Systematic[[#This Row],[Sample]]*1000000+Systematic[[#This Row],[SubSample]]*10000+Systematic[[#This Row],[VariableIndex]]</f>
        <v>23020006</v>
      </c>
      <c r="H8729" s="134">
        <f>Systematic[[#This Row],[SampleVariableLabel]]+100*Systematic[[#This Row],[State]]</f>
        <v>23020006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23</v>
      </c>
      <c r="B8730" s="1">
        <f t="shared" si="409"/>
        <v>2</v>
      </c>
      <c r="C8730" s="1">
        <f>IF(Systematic[[#This Row],[VariableIndex]]&gt;1,C8729,IF(C8729+1=StepsPerSubsample,0,C8729+1))</f>
        <v>0</v>
      </c>
      <c r="D8730" s="1">
        <f t="shared" si="410"/>
        <v>7</v>
      </c>
      <c r="E8730" s="1" t="str">
        <f>INDEX(Protocol[Mark],MATCH(C8730,Protocol[Step],0))</f>
        <v>1ce</v>
      </c>
      <c r="F8730" s="151" t="str">
        <f>INDEX(Variables[Variable],MATCH(Systematic[[#This Row],[VariableIndex]],Variables[Index],0))</f>
        <v>FCR (mt: ROX-corr.)</v>
      </c>
      <c r="G8730" s="134">
        <f>Systematic[[#This Row],[Sample]]*1000000+Systematic[[#This Row],[SubSample]]*10000+Systematic[[#This Row],[VariableIndex]]</f>
        <v>23020007</v>
      </c>
      <c r="H8730" s="134">
        <f>Systematic[[#This Row],[SampleVariableLabel]]+100*Systematic[[#This Row],[State]]</f>
        <v>23020007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23</v>
      </c>
      <c r="B8731" s="1">
        <f t="shared" si="409"/>
        <v>2</v>
      </c>
      <c r="C8731" s="1">
        <f>IF(Systematic[[#This Row],[VariableIndex]]&gt;1,C8730,IF(C8730+1=StepsPerSubsample,0,C8730+1))</f>
        <v>1</v>
      </c>
      <c r="D8731" s="1">
        <f t="shared" si="410"/>
        <v>1</v>
      </c>
      <c r="E8731" s="1" t="str">
        <f>INDEX(Protocol[Mark],MATCH(C8731,Protocol[Step],0))</f>
        <v>2P10</v>
      </c>
      <c r="F8731" s="151" t="str">
        <f>INDEX(Variables[Variable],MATCH(Systematic[[#This Row],[VariableIndex]],Variables[Index],0))</f>
        <v>O2 concentration</v>
      </c>
      <c r="G8731" s="134">
        <f>Systematic[[#This Row],[Sample]]*1000000+Systematic[[#This Row],[SubSample]]*10000+Systematic[[#This Row],[VariableIndex]]</f>
        <v>23020001</v>
      </c>
      <c r="H8731" s="134">
        <f>Systematic[[#This Row],[SampleVariableLabel]]+100*Systematic[[#This Row],[State]]</f>
        <v>23020101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23</v>
      </c>
      <c r="B8732" s="1">
        <f t="shared" si="409"/>
        <v>2</v>
      </c>
      <c r="C8732" s="1">
        <f>IF(Systematic[[#This Row],[VariableIndex]]&gt;1,C8731,IF(C8731+1=StepsPerSubsample,0,C8731+1))</f>
        <v>1</v>
      </c>
      <c r="D8732" s="1">
        <f t="shared" si="410"/>
        <v>2</v>
      </c>
      <c r="E8732" s="1" t="str">
        <f>INDEX(Protocol[Mark],MATCH(C8732,Protocol[Step],0))</f>
        <v>2P10</v>
      </c>
      <c r="F8732" s="151" t="str">
        <f>INDEX(Variables[Variable],MATCH(Systematic[[#This Row],[VariableIndex]],Variables[Index],0))</f>
        <v>O2 flux per volume</v>
      </c>
      <c r="G8732" s="134">
        <f>Systematic[[#This Row],[Sample]]*1000000+Systematic[[#This Row],[SubSample]]*10000+Systematic[[#This Row],[VariableIndex]]</f>
        <v>23020002</v>
      </c>
      <c r="H8732" s="134">
        <f>Systematic[[#This Row],[SampleVariableLabel]]+100*Systematic[[#This Row],[State]]</f>
        <v>23020102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23</v>
      </c>
      <c r="B8733" s="1">
        <f t="shared" si="409"/>
        <v>2</v>
      </c>
      <c r="C8733" s="1">
        <f>IF(Systematic[[#This Row],[VariableIndex]]&gt;1,C8732,IF(C8732+1=StepsPerSubsample,0,C8732+1))</f>
        <v>1</v>
      </c>
      <c r="D8733" s="1">
        <f t="shared" si="410"/>
        <v>3</v>
      </c>
      <c r="E8733" s="1" t="str">
        <f>INDEX(Protocol[Mark],MATCH(C8733,Protocol[Step],0))</f>
        <v>2P10</v>
      </c>
      <c r="F8733" s="151" t="str">
        <f>INDEX(Variables[Variable],MATCH(Systematic[[#This Row],[VariableIndex]],Variables[Index],0))</f>
        <v>Specific flux</v>
      </c>
      <c r="G8733" s="134">
        <f>Systematic[[#This Row],[Sample]]*1000000+Systematic[[#This Row],[SubSample]]*10000+Systematic[[#This Row],[VariableIndex]]</f>
        <v>23020003</v>
      </c>
      <c r="H8733" s="134">
        <f>Systematic[[#This Row],[SampleVariableLabel]]+100*Systematic[[#This Row],[State]]</f>
        <v>23020103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23</v>
      </c>
      <c r="B8734" s="1">
        <f t="shared" si="409"/>
        <v>2</v>
      </c>
      <c r="C8734" s="1">
        <f>IF(Systematic[[#This Row],[VariableIndex]]&gt;1,C8733,IF(C8733+1=StepsPerSubsample,0,C8733+1))</f>
        <v>1</v>
      </c>
      <c r="D8734" s="1">
        <f t="shared" si="410"/>
        <v>4</v>
      </c>
      <c r="E8734" s="1" t="str">
        <f>INDEX(Protocol[Mark],MATCH(C8734,Protocol[Step],0))</f>
        <v>2P10</v>
      </c>
      <c r="F8734" s="151" t="str">
        <f>INDEX(Variables[Variable],MATCH(Systematic[[#This Row],[VariableIndex]],Variables[Index],0))</f>
        <v>Flux control ratio</v>
      </c>
      <c r="G8734" s="134">
        <f>Systematic[[#This Row],[Sample]]*1000000+Systematic[[#This Row],[SubSample]]*10000+Systematic[[#This Row],[VariableIndex]]</f>
        <v>23020004</v>
      </c>
      <c r="H8734" s="134">
        <f>Systematic[[#This Row],[SampleVariableLabel]]+100*Systematic[[#This Row],[State]]</f>
        <v>23020104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23</v>
      </c>
      <c r="B8735" s="1">
        <f t="shared" si="409"/>
        <v>2</v>
      </c>
      <c r="C8735" s="1">
        <f>IF(Systematic[[#This Row],[VariableIndex]]&gt;1,C8734,IF(C8734+1=StepsPerSubsample,0,C8734+1))</f>
        <v>1</v>
      </c>
      <c r="D8735" s="1">
        <f t="shared" si="410"/>
        <v>5</v>
      </c>
      <c r="E8735" s="1" t="str">
        <f>INDEX(Protocol[Mark],MATCH(C8735,Protocol[Step],0))</f>
        <v>2P10</v>
      </c>
      <c r="F8735" s="151" t="str">
        <f>INDEX(Variables[Variable],MATCH(Systematic[[#This Row],[VariableIndex]],Variables[Index],0))</f>
        <v>Specific flux (mt)</v>
      </c>
      <c r="G8735" s="134">
        <f>Systematic[[#This Row],[Sample]]*1000000+Systematic[[#This Row],[SubSample]]*10000+Systematic[[#This Row],[VariableIndex]]</f>
        <v>23020005</v>
      </c>
      <c r="H8735" s="134">
        <f>Systematic[[#This Row],[SampleVariableLabel]]+100*Systematic[[#This Row],[State]]</f>
        <v>23020105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23</v>
      </c>
      <c r="B8736" s="1">
        <f t="shared" si="409"/>
        <v>2</v>
      </c>
      <c r="C8736" s="1">
        <f>IF(Systematic[[#This Row],[VariableIndex]]&gt;1,C8735,IF(C8735+1=StepsPerSubsample,0,C8735+1))</f>
        <v>1</v>
      </c>
      <c r="D8736" s="1">
        <f t="shared" si="410"/>
        <v>6</v>
      </c>
      <c r="E8736" s="1" t="str">
        <f>INDEX(Protocol[Mark],MATCH(C8736,Protocol[Step],0))</f>
        <v>2P10</v>
      </c>
      <c r="F8736" s="151" t="str">
        <f>INDEX(Variables[Variable],MATCH(Systematic[[#This Row],[VariableIndex]],Variables[Index],0))</f>
        <v>FCR (mt: ROX-corr.)</v>
      </c>
      <c r="G8736" s="134">
        <f>Systematic[[#This Row],[Sample]]*1000000+Systematic[[#This Row],[SubSample]]*10000+Systematic[[#This Row],[VariableIndex]]</f>
        <v>23020006</v>
      </c>
      <c r="H8736" s="134">
        <f>Systematic[[#This Row],[SampleVariableLabel]]+100*Systematic[[#This Row],[State]]</f>
        <v>23020106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23</v>
      </c>
      <c r="B8737" s="1">
        <f t="shared" si="409"/>
        <v>2</v>
      </c>
      <c r="C8737" s="1">
        <f>IF(Systematic[[#This Row],[VariableIndex]]&gt;1,C8736,IF(C8736+1=StepsPerSubsample,0,C8736+1))</f>
        <v>1</v>
      </c>
      <c r="D8737" s="1">
        <f t="shared" si="410"/>
        <v>7</v>
      </c>
      <c r="E8737" s="1" t="str">
        <f>INDEX(Protocol[Mark],MATCH(C8737,Protocol[Step],0))</f>
        <v>2P10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23020007</v>
      </c>
      <c r="H8737" s="134">
        <f>Systematic[[#This Row],[SampleVariableLabel]]+100*Systematic[[#This Row],[State]]</f>
        <v>23020107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23</v>
      </c>
      <c r="B8738" s="1">
        <f t="shared" si="409"/>
        <v>2</v>
      </c>
      <c r="C8738" s="1">
        <f>IF(Systematic[[#This Row],[VariableIndex]]&gt;1,C8737,IF(C8737+1=StepsPerSubsample,0,C8737+1))</f>
        <v>2</v>
      </c>
      <c r="D8738" s="1">
        <f t="shared" si="410"/>
        <v>1</v>
      </c>
      <c r="E8738" s="1" t="str">
        <f>INDEX(Protocol[Mark],MATCH(C8738,Protocol[Step],0))</f>
        <v>3Omy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23020001</v>
      </c>
      <c r="H8738" s="134">
        <f>Systematic[[#This Row],[SampleVariableLabel]]+100*Systematic[[#This Row],[State]]</f>
        <v>23020201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23</v>
      </c>
      <c r="B8739" s="1">
        <f t="shared" si="409"/>
        <v>2</v>
      </c>
      <c r="C8739" s="1">
        <f>IF(Systematic[[#This Row],[VariableIndex]]&gt;1,C8738,IF(C8738+1=StepsPerSubsample,0,C8738+1))</f>
        <v>2</v>
      </c>
      <c r="D8739" s="1">
        <f t="shared" si="410"/>
        <v>2</v>
      </c>
      <c r="E8739" s="1" t="str">
        <f>INDEX(Protocol[Mark],MATCH(C8739,Protocol[Step],0))</f>
        <v>3Omy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23020002</v>
      </c>
      <c r="H8739" s="134">
        <f>Systematic[[#This Row],[SampleVariableLabel]]+100*Systematic[[#This Row],[State]]</f>
        <v>23020202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23</v>
      </c>
      <c r="B8740" s="1">
        <f t="shared" si="409"/>
        <v>2</v>
      </c>
      <c r="C8740" s="1">
        <f>IF(Systematic[[#This Row],[VariableIndex]]&gt;1,C8739,IF(C8739+1=StepsPerSubsample,0,C8739+1))</f>
        <v>2</v>
      </c>
      <c r="D8740" s="1">
        <f t="shared" si="410"/>
        <v>3</v>
      </c>
      <c r="E8740" s="1" t="str">
        <f>INDEX(Protocol[Mark],MATCH(C8740,Protocol[Step],0))</f>
        <v>3Omy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23020003</v>
      </c>
      <c r="H8740" s="134">
        <f>Systematic[[#This Row],[SampleVariableLabel]]+100*Systematic[[#This Row],[State]]</f>
        <v>23020203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23</v>
      </c>
      <c r="B8741" s="1">
        <f t="shared" si="409"/>
        <v>2</v>
      </c>
      <c r="C8741" s="1">
        <f>IF(Systematic[[#This Row],[VariableIndex]]&gt;1,C8740,IF(C8740+1=StepsPerSubsample,0,C8740+1))</f>
        <v>2</v>
      </c>
      <c r="D8741" s="1">
        <f t="shared" si="410"/>
        <v>4</v>
      </c>
      <c r="E8741" s="1" t="str">
        <f>INDEX(Protocol[Mark],MATCH(C8741,Protocol[Step],0))</f>
        <v>3Omy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23020004</v>
      </c>
      <c r="H8741" s="134">
        <f>Systematic[[#This Row],[SampleVariableLabel]]+100*Systematic[[#This Row],[State]]</f>
        <v>23020204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23</v>
      </c>
      <c r="B8742" s="1">
        <f t="shared" si="409"/>
        <v>2</v>
      </c>
      <c r="C8742" s="1">
        <f>IF(Systematic[[#This Row],[VariableIndex]]&gt;1,C8741,IF(C8741+1=StepsPerSubsample,0,C8741+1))</f>
        <v>2</v>
      </c>
      <c r="D8742" s="1">
        <f t="shared" si="410"/>
        <v>5</v>
      </c>
      <c r="E8742" s="1" t="str">
        <f>INDEX(Protocol[Mark],MATCH(C8742,Protocol[Step],0))</f>
        <v>3Omy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23020005</v>
      </c>
      <c r="H8742" s="134">
        <f>Systematic[[#This Row],[SampleVariableLabel]]+100*Systematic[[#This Row],[State]]</f>
        <v>23020205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23</v>
      </c>
      <c r="B8743" s="1">
        <f t="shared" si="409"/>
        <v>2</v>
      </c>
      <c r="C8743" s="1">
        <f>IF(Systematic[[#This Row],[VariableIndex]]&gt;1,C8742,IF(C8742+1=StepsPerSubsample,0,C8742+1))</f>
        <v>2</v>
      </c>
      <c r="D8743" s="1">
        <f t="shared" si="410"/>
        <v>6</v>
      </c>
      <c r="E8743" s="1" t="str">
        <f>INDEX(Protocol[Mark],MATCH(C8743,Protocol[Step],0))</f>
        <v>3Omy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23020006</v>
      </c>
      <c r="H8743" s="134">
        <f>Systematic[[#This Row],[SampleVariableLabel]]+100*Systematic[[#This Row],[State]]</f>
        <v>23020206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23</v>
      </c>
      <c r="B8744" s="1">
        <f t="shared" si="409"/>
        <v>2</v>
      </c>
      <c r="C8744" s="1">
        <f>IF(Systematic[[#This Row],[VariableIndex]]&gt;1,C8743,IF(C8743+1=StepsPerSubsample,0,C8743+1))</f>
        <v>2</v>
      </c>
      <c r="D8744" s="1">
        <f t="shared" si="410"/>
        <v>7</v>
      </c>
      <c r="E8744" s="1" t="str">
        <f>INDEX(Protocol[Mark],MATCH(C8744,Protocol[Step],0))</f>
        <v>3Omy</v>
      </c>
      <c r="F8744" s="151" t="str">
        <f>INDEX(Variables[Variable],MATCH(Systematic[[#This Row],[VariableIndex]],Variables[Index],0))</f>
        <v>FCR (mt: ROX-corr.)</v>
      </c>
      <c r="G8744" s="134">
        <f>Systematic[[#This Row],[Sample]]*1000000+Systematic[[#This Row],[SubSample]]*10000+Systematic[[#This Row],[VariableIndex]]</f>
        <v>23020007</v>
      </c>
      <c r="H8744" s="134">
        <f>Systematic[[#This Row],[SampleVariableLabel]]+100*Systematic[[#This Row],[State]]</f>
        <v>23020207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23</v>
      </c>
      <c r="B8745" s="1">
        <f t="shared" ref="B8745:B8808" si="412">IF(OR(C8745&gt;0,D8745&gt;1),B8744,IF(B8744=SubsamplesPerSample,1,B8744+1))</f>
        <v>2</v>
      </c>
      <c r="C8745" s="1">
        <f>IF(Systematic[[#This Row],[VariableIndex]]&gt;1,C8744,IF(C8744+1=StepsPerSubsample,0,C8744+1))</f>
        <v>3</v>
      </c>
      <c r="D8745" s="1">
        <f t="shared" si="410"/>
        <v>1</v>
      </c>
      <c r="E8745" s="1" t="str">
        <f>INDEX(Protocol[Mark],MATCH(C8745,Protocol[Step],0))</f>
        <v>4U</v>
      </c>
      <c r="F8745" s="151" t="str">
        <f>INDEX(Variables[Variable],MATCH(Systematic[[#This Row],[VariableIndex]],Variables[Index],0))</f>
        <v>O2 concentration</v>
      </c>
      <c r="G8745" s="134">
        <f>Systematic[[#This Row],[Sample]]*1000000+Systematic[[#This Row],[SubSample]]*10000+Systematic[[#This Row],[VariableIndex]]</f>
        <v>23020001</v>
      </c>
      <c r="H8745" s="134">
        <f>Systematic[[#This Row],[SampleVariableLabel]]+100*Systematic[[#This Row],[State]]</f>
        <v>23020301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23</v>
      </c>
      <c r="B8746" s="1">
        <f t="shared" si="412"/>
        <v>2</v>
      </c>
      <c r="C8746" s="1">
        <f>IF(Systematic[[#This Row],[VariableIndex]]&gt;1,C8745,IF(C8745+1=StepsPerSubsample,0,C8745+1))</f>
        <v>3</v>
      </c>
      <c r="D8746" s="1">
        <f t="shared" si="410"/>
        <v>2</v>
      </c>
      <c r="E8746" s="1" t="str">
        <f>INDEX(Protocol[Mark],MATCH(C8746,Protocol[Step],0))</f>
        <v>4U</v>
      </c>
      <c r="F8746" s="151" t="str">
        <f>INDEX(Variables[Variable],MATCH(Systematic[[#This Row],[VariableIndex]],Variables[Index],0))</f>
        <v>O2 flux per volume</v>
      </c>
      <c r="G8746" s="134">
        <f>Systematic[[#This Row],[Sample]]*1000000+Systematic[[#This Row],[SubSample]]*10000+Systematic[[#This Row],[VariableIndex]]</f>
        <v>23020002</v>
      </c>
      <c r="H8746" s="134">
        <f>Systematic[[#This Row],[SampleVariableLabel]]+100*Systematic[[#This Row],[State]]</f>
        <v>23020302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23</v>
      </c>
      <c r="B8747" s="1">
        <f t="shared" si="412"/>
        <v>2</v>
      </c>
      <c r="C8747" s="1">
        <f>IF(Systematic[[#This Row],[VariableIndex]]&gt;1,C8746,IF(C8746+1=StepsPerSubsample,0,C8746+1))</f>
        <v>3</v>
      </c>
      <c r="D8747" s="1">
        <f t="shared" si="410"/>
        <v>3</v>
      </c>
      <c r="E8747" s="1" t="str">
        <f>INDEX(Protocol[Mark],MATCH(C8747,Protocol[Step],0))</f>
        <v>4U</v>
      </c>
      <c r="F8747" s="151" t="str">
        <f>INDEX(Variables[Variable],MATCH(Systematic[[#This Row],[VariableIndex]],Variables[Index],0))</f>
        <v>Specific flux</v>
      </c>
      <c r="G8747" s="134">
        <f>Systematic[[#This Row],[Sample]]*1000000+Systematic[[#This Row],[SubSample]]*10000+Systematic[[#This Row],[VariableIndex]]</f>
        <v>23020003</v>
      </c>
      <c r="H8747" s="134">
        <f>Systematic[[#This Row],[SampleVariableLabel]]+100*Systematic[[#This Row],[State]]</f>
        <v>23020303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23</v>
      </c>
      <c r="B8748" s="1">
        <f t="shared" si="412"/>
        <v>2</v>
      </c>
      <c r="C8748" s="1">
        <f>IF(Systematic[[#This Row],[VariableIndex]]&gt;1,C8747,IF(C8747+1=StepsPerSubsample,0,C8747+1))</f>
        <v>3</v>
      </c>
      <c r="D8748" s="1">
        <f t="shared" si="410"/>
        <v>4</v>
      </c>
      <c r="E8748" s="1" t="str">
        <f>INDEX(Protocol[Mark],MATCH(C8748,Protocol[Step],0))</f>
        <v>4U</v>
      </c>
      <c r="F8748" s="151" t="str">
        <f>INDEX(Variables[Variable],MATCH(Systematic[[#This Row],[VariableIndex]],Variables[Index],0))</f>
        <v>Flux control ratio</v>
      </c>
      <c r="G8748" s="134">
        <f>Systematic[[#This Row],[Sample]]*1000000+Systematic[[#This Row],[SubSample]]*10000+Systematic[[#This Row],[VariableIndex]]</f>
        <v>23020004</v>
      </c>
      <c r="H8748" s="134">
        <f>Systematic[[#This Row],[SampleVariableLabel]]+100*Systematic[[#This Row],[State]]</f>
        <v>23020304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23</v>
      </c>
      <c r="B8749" s="1">
        <f t="shared" si="412"/>
        <v>2</v>
      </c>
      <c r="C8749" s="1">
        <f>IF(Systematic[[#This Row],[VariableIndex]]&gt;1,C8748,IF(C8748+1=StepsPerSubsample,0,C8748+1))</f>
        <v>3</v>
      </c>
      <c r="D8749" s="1">
        <f t="shared" si="410"/>
        <v>5</v>
      </c>
      <c r="E8749" s="1" t="str">
        <f>INDEX(Protocol[Mark],MATCH(C8749,Protocol[Step],0))</f>
        <v>4U</v>
      </c>
      <c r="F8749" s="151" t="str">
        <f>INDEX(Variables[Variable],MATCH(Systematic[[#This Row],[VariableIndex]],Variables[Index],0))</f>
        <v>Specific flux (mt)</v>
      </c>
      <c r="G8749" s="134">
        <f>Systematic[[#This Row],[Sample]]*1000000+Systematic[[#This Row],[SubSample]]*10000+Systematic[[#This Row],[VariableIndex]]</f>
        <v>23020005</v>
      </c>
      <c r="H8749" s="134">
        <f>Systematic[[#This Row],[SampleVariableLabel]]+100*Systematic[[#This Row],[State]]</f>
        <v>23020305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23</v>
      </c>
      <c r="B8750" s="1">
        <f t="shared" si="412"/>
        <v>2</v>
      </c>
      <c r="C8750" s="1">
        <f>IF(Systematic[[#This Row],[VariableIndex]]&gt;1,C8749,IF(C8749+1=StepsPerSubsample,0,C8749+1))</f>
        <v>3</v>
      </c>
      <c r="D8750" s="1">
        <f t="shared" si="410"/>
        <v>6</v>
      </c>
      <c r="E8750" s="1" t="str">
        <f>INDEX(Protocol[Mark],MATCH(C8750,Protocol[Step],0))</f>
        <v>4U</v>
      </c>
      <c r="F8750" s="151" t="str">
        <f>INDEX(Variables[Variable],MATCH(Systematic[[#This Row],[VariableIndex]],Variables[Index],0))</f>
        <v>FCR (mt: ROX-corr.)</v>
      </c>
      <c r="G8750" s="134">
        <f>Systematic[[#This Row],[Sample]]*1000000+Systematic[[#This Row],[SubSample]]*10000+Systematic[[#This Row],[VariableIndex]]</f>
        <v>23020006</v>
      </c>
      <c r="H8750" s="134">
        <f>Systematic[[#This Row],[SampleVariableLabel]]+100*Systematic[[#This Row],[State]]</f>
        <v>23020306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23</v>
      </c>
      <c r="B8751" s="1">
        <f t="shared" si="412"/>
        <v>2</v>
      </c>
      <c r="C8751" s="1">
        <f>IF(Systematic[[#This Row],[VariableIndex]]&gt;1,C8750,IF(C8750+1=StepsPerSubsample,0,C8750+1))</f>
        <v>3</v>
      </c>
      <c r="D8751" s="1">
        <f t="shared" si="410"/>
        <v>7</v>
      </c>
      <c r="E8751" s="1" t="str">
        <f>INDEX(Protocol[Mark],MATCH(C8751,Protocol[Step],0))</f>
        <v>4U</v>
      </c>
      <c r="F8751" s="151" t="str">
        <f>INDEX(Variables[Variable],MATCH(Systematic[[#This Row],[VariableIndex]],Variables[Index],0))</f>
        <v>FCR (mt: ROX-corr.)</v>
      </c>
      <c r="G8751" s="134">
        <f>Systematic[[#This Row],[Sample]]*1000000+Systematic[[#This Row],[SubSample]]*10000+Systematic[[#This Row],[VariableIndex]]</f>
        <v>23020007</v>
      </c>
      <c r="H8751" s="134">
        <f>Systematic[[#This Row],[SampleVariableLabel]]+100*Systematic[[#This Row],[State]]</f>
        <v>23020307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23</v>
      </c>
      <c r="B8752" s="1">
        <f t="shared" si="412"/>
        <v>2</v>
      </c>
      <c r="C8752" s="1">
        <f>IF(Systematic[[#This Row],[VariableIndex]]&gt;1,C8751,IF(C8751+1=StepsPerSubsample,0,C8751+1))</f>
        <v>4</v>
      </c>
      <c r="D8752" s="1">
        <f t="shared" si="410"/>
        <v>1</v>
      </c>
      <c r="E8752" s="1" t="str">
        <f>INDEX(Protocol[Mark],MATCH(C8752,Protocol[Step],0))</f>
        <v>5Glc</v>
      </c>
      <c r="F8752" s="151" t="str">
        <f>INDEX(Variables[Variable],MATCH(Systematic[[#This Row],[VariableIndex]],Variables[Index],0))</f>
        <v>O2 concentration</v>
      </c>
      <c r="G8752" s="134">
        <f>Systematic[[#This Row],[Sample]]*1000000+Systematic[[#This Row],[SubSample]]*10000+Systematic[[#This Row],[VariableIndex]]</f>
        <v>23020001</v>
      </c>
      <c r="H8752" s="134">
        <f>Systematic[[#This Row],[SampleVariableLabel]]+100*Systematic[[#This Row],[State]]</f>
        <v>23020401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23</v>
      </c>
      <c r="B8753" s="1">
        <f t="shared" si="412"/>
        <v>2</v>
      </c>
      <c r="C8753" s="1">
        <f>IF(Systematic[[#This Row],[VariableIndex]]&gt;1,C8752,IF(C8752+1=StepsPerSubsample,0,C8752+1))</f>
        <v>4</v>
      </c>
      <c r="D8753" s="1">
        <f t="shared" si="410"/>
        <v>2</v>
      </c>
      <c r="E8753" s="1" t="str">
        <f>INDEX(Protocol[Mark],MATCH(C8753,Protocol[Step],0))</f>
        <v>5Glc</v>
      </c>
      <c r="F8753" s="151" t="str">
        <f>INDEX(Variables[Variable],MATCH(Systematic[[#This Row],[VariableIndex]],Variables[Index],0))</f>
        <v>O2 flux per volume</v>
      </c>
      <c r="G8753" s="134">
        <f>Systematic[[#This Row],[Sample]]*1000000+Systematic[[#This Row],[SubSample]]*10000+Systematic[[#This Row],[VariableIndex]]</f>
        <v>23020002</v>
      </c>
      <c r="H8753" s="134">
        <f>Systematic[[#This Row],[SampleVariableLabel]]+100*Systematic[[#This Row],[State]]</f>
        <v>23020402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23</v>
      </c>
      <c r="B8754" s="1">
        <f t="shared" si="412"/>
        <v>2</v>
      </c>
      <c r="C8754" s="1">
        <f>IF(Systematic[[#This Row],[VariableIndex]]&gt;1,C8753,IF(C8753+1=StepsPerSubsample,0,C8753+1))</f>
        <v>4</v>
      </c>
      <c r="D8754" s="1">
        <f t="shared" si="410"/>
        <v>3</v>
      </c>
      <c r="E8754" s="1" t="str">
        <f>INDEX(Protocol[Mark],MATCH(C8754,Protocol[Step],0))</f>
        <v>5Glc</v>
      </c>
      <c r="F8754" s="151" t="str">
        <f>INDEX(Variables[Variable],MATCH(Systematic[[#This Row],[VariableIndex]],Variables[Index],0))</f>
        <v>Specific flux</v>
      </c>
      <c r="G8754" s="134">
        <f>Systematic[[#This Row],[Sample]]*1000000+Systematic[[#This Row],[SubSample]]*10000+Systematic[[#This Row],[VariableIndex]]</f>
        <v>23020003</v>
      </c>
      <c r="H8754" s="134">
        <f>Systematic[[#This Row],[SampleVariableLabel]]+100*Systematic[[#This Row],[State]]</f>
        <v>23020403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23</v>
      </c>
      <c r="B8755" s="1">
        <f t="shared" si="412"/>
        <v>2</v>
      </c>
      <c r="C8755" s="1">
        <f>IF(Systematic[[#This Row],[VariableIndex]]&gt;1,C8754,IF(C8754+1=StepsPerSubsample,0,C8754+1))</f>
        <v>4</v>
      </c>
      <c r="D8755" s="1">
        <f t="shared" si="410"/>
        <v>4</v>
      </c>
      <c r="E8755" s="1" t="str">
        <f>INDEX(Protocol[Mark],MATCH(C8755,Protocol[Step],0))</f>
        <v>5Glc</v>
      </c>
      <c r="F8755" s="151" t="str">
        <f>INDEX(Variables[Variable],MATCH(Systematic[[#This Row],[VariableIndex]],Variables[Index],0))</f>
        <v>Flux control ratio</v>
      </c>
      <c r="G8755" s="134">
        <f>Systematic[[#This Row],[Sample]]*1000000+Systematic[[#This Row],[SubSample]]*10000+Systematic[[#This Row],[VariableIndex]]</f>
        <v>23020004</v>
      </c>
      <c r="H8755" s="134">
        <f>Systematic[[#This Row],[SampleVariableLabel]]+100*Systematic[[#This Row],[State]]</f>
        <v>23020404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23</v>
      </c>
      <c r="B8756" s="1">
        <f t="shared" si="412"/>
        <v>2</v>
      </c>
      <c r="C8756" s="1">
        <f>IF(Systematic[[#This Row],[VariableIndex]]&gt;1,C8755,IF(C8755+1=StepsPerSubsample,0,C8755+1))</f>
        <v>4</v>
      </c>
      <c r="D8756" s="1">
        <f t="shared" si="410"/>
        <v>5</v>
      </c>
      <c r="E8756" s="1" t="str">
        <f>INDEX(Protocol[Mark],MATCH(C8756,Protocol[Step],0))</f>
        <v>5Glc</v>
      </c>
      <c r="F8756" s="151" t="str">
        <f>INDEX(Variables[Variable],MATCH(Systematic[[#This Row],[VariableIndex]],Variables[Index],0))</f>
        <v>Specific flux (mt)</v>
      </c>
      <c r="G8756" s="134">
        <f>Systematic[[#This Row],[Sample]]*1000000+Systematic[[#This Row],[SubSample]]*10000+Systematic[[#This Row],[VariableIndex]]</f>
        <v>23020005</v>
      </c>
      <c r="H8756" s="134">
        <f>Systematic[[#This Row],[SampleVariableLabel]]+100*Systematic[[#This Row],[State]]</f>
        <v>23020405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23</v>
      </c>
      <c r="B8757" s="1">
        <f t="shared" si="412"/>
        <v>2</v>
      </c>
      <c r="C8757" s="1">
        <f>IF(Systematic[[#This Row],[VariableIndex]]&gt;1,C8756,IF(C8756+1=StepsPerSubsample,0,C8756+1))</f>
        <v>4</v>
      </c>
      <c r="D8757" s="1">
        <f t="shared" si="410"/>
        <v>6</v>
      </c>
      <c r="E8757" s="1" t="str">
        <f>INDEX(Protocol[Mark],MATCH(C8757,Protocol[Step],0))</f>
        <v>5Glc</v>
      </c>
      <c r="F8757" s="151" t="str">
        <f>INDEX(Variables[Variable],MATCH(Systematic[[#This Row],[VariableIndex]],Variables[Index],0))</f>
        <v>FCR (mt: ROX-corr.)</v>
      </c>
      <c r="G8757" s="134">
        <f>Systematic[[#This Row],[Sample]]*1000000+Systematic[[#This Row],[SubSample]]*10000+Systematic[[#This Row],[VariableIndex]]</f>
        <v>23020006</v>
      </c>
      <c r="H8757" s="134">
        <f>Systematic[[#This Row],[SampleVariableLabel]]+100*Systematic[[#This Row],[State]]</f>
        <v>23020406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23</v>
      </c>
      <c r="B8758" s="1">
        <f t="shared" si="412"/>
        <v>2</v>
      </c>
      <c r="C8758" s="1">
        <f>IF(Systematic[[#This Row],[VariableIndex]]&gt;1,C8757,IF(C8757+1=StepsPerSubsample,0,C8757+1))</f>
        <v>4</v>
      </c>
      <c r="D8758" s="1">
        <f t="shared" si="410"/>
        <v>7</v>
      </c>
      <c r="E8758" s="1" t="str">
        <f>INDEX(Protocol[Mark],MATCH(C8758,Protocol[Step],0))</f>
        <v>5Glc</v>
      </c>
      <c r="F8758" s="151" t="str">
        <f>INDEX(Variables[Variable],MATCH(Systematic[[#This Row],[VariableIndex]],Variables[Index],0))</f>
        <v>FCR (mt: ROX-corr.)</v>
      </c>
      <c r="G8758" s="134">
        <f>Systematic[[#This Row],[Sample]]*1000000+Systematic[[#This Row],[SubSample]]*10000+Systematic[[#This Row],[VariableIndex]]</f>
        <v>23020007</v>
      </c>
      <c r="H8758" s="134">
        <f>Systematic[[#This Row],[SampleVariableLabel]]+100*Systematic[[#This Row],[State]]</f>
        <v>23020407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23</v>
      </c>
      <c r="B8759" s="1">
        <f t="shared" si="412"/>
        <v>2</v>
      </c>
      <c r="C8759" s="1">
        <f>IF(Systematic[[#This Row],[VariableIndex]]&gt;1,C8758,IF(C8758+1=StepsPerSubsample,0,C8758+1))</f>
        <v>5</v>
      </c>
      <c r="D8759" s="1">
        <f t="shared" si="410"/>
        <v>1</v>
      </c>
      <c r="E8759" s="1" t="str">
        <f>INDEX(Protocol[Mark],MATCH(C8759,Protocol[Step],0))</f>
        <v>6M2</v>
      </c>
      <c r="F8759" s="151" t="str">
        <f>INDEX(Variables[Variable],MATCH(Systematic[[#This Row],[VariableIndex]],Variables[Index],0))</f>
        <v>O2 concentration</v>
      </c>
      <c r="G8759" s="134">
        <f>Systematic[[#This Row],[Sample]]*1000000+Systematic[[#This Row],[SubSample]]*10000+Systematic[[#This Row],[VariableIndex]]</f>
        <v>23020001</v>
      </c>
      <c r="H8759" s="134">
        <f>Systematic[[#This Row],[SampleVariableLabel]]+100*Systematic[[#This Row],[State]]</f>
        <v>23020501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23</v>
      </c>
      <c r="B8760" s="1">
        <f t="shared" si="412"/>
        <v>2</v>
      </c>
      <c r="C8760" s="1">
        <f>IF(Systematic[[#This Row],[VariableIndex]]&gt;1,C8759,IF(C8759+1=StepsPerSubsample,0,C8759+1))</f>
        <v>5</v>
      </c>
      <c r="D8760" s="1">
        <f t="shared" si="410"/>
        <v>2</v>
      </c>
      <c r="E8760" s="1" t="str">
        <f>INDEX(Protocol[Mark],MATCH(C8760,Protocol[Step],0))</f>
        <v>6M2</v>
      </c>
      <c r="F8760" s="151" t="str">
        <f>INDEX(Variables[Variable],MATCH(Systematic[[#This Row],[VariableIndex]],Variables[Index],0))</f>
        <v>O2 flux per volume</v>
      </c>
      <c r="G8760" s="134">
        <f>Systematic[[#This Row],[Sample]]*1000000+Systematic[[#This Row],[SubSample]]*10000+Systematic[[#This Row],[VariableIndex]]</f>
        <v>23020002</v>
      </c>
      <c r="H8760" s="134">
        <f>Systematic[[#This Row],[SampleVariableLabel]]+100*Systematic[[#This Row],[State]]</f>
        <v>23020502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23</v>
      </c>
      <c r="B8761" s="1">
        <f t="shared" si="412"/>
        <v>2</v>
      </c>
      <c r="C8761" s="1">
        <f>IF(Systematic[[#This Row],[VariableIndex]]&gt;1,C8760,IF(C8760+1=StepsPerSubsample,0,C8760+1))</f>
        <v>5</v>
      </c>
      <c r="D8761" s="1">
        <f t="shared" si="410"/>
        <v>3</v>
      </c>
      <c r="E8761" s="1" t="str">
        <f>INDEX(Protocol[Mark],MATCH(C8761,Protocol[Step],0))</f>
        <v>6M2</v>
      </c>
      <c r="F8761" s="151" t="str">
        <f>INDEX(Variables[Variable],MATCH(Systematic[[#This Row],[VariableIndex]],Variables[Index],0))</f>
        <v>Specific flux</v>
      </c>
      <c r="G8761" s="134">
        <f>Systematic[[#This Row],[Sample]]*1000000+Systematic[[#This Row],[SubSample]]*10000+Systematic[[#This Row],[VariableIndex]]</f>
        <v>23020003</v>
      </c>
      <c r="H8761" s="134">
        <f>Systematic[[#This Row],[SampleVariableLabel]]+100*Systematic[[#This Row],[State]]</f>
        <v>23020503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23</v>
      </c>
      <c r="B8762" s="1">
        <f t="shared" si="412"/>
        <v>2</v>
      </c>
      <c r="C8762" s="1">
        <f>IF(Systematic[[#This Row],[VariableIndex]]&gt;1,C8761,IF(C8761+1=StepsPerSubsample,0,C8761+1))</f>
        <v>5</v>
      </c>
      <c r="D8762" s="1">
        <f t="shared" si="410"/>
        <v>4</v>
      </c>
      <c r="E8762" s="1" t="str">
        <f>INDEX(Protocol[Mark],MATCH(C8762,Protocol[Step],0))</f>
        <v>6M2</v>
      </c>
      <c r="F8762" s="151" t="str">
        <f>INDEX(Variables[Variable],MATCH(Systematic[[#This Row],[VariableIndex]],Variables[Index],0))</f>
        <v>Flux control ratio</v>
      </c>
      <c r="G8762" s="134">
        <f>Systematic[[#This Row],[Sample]]*1000000+Systematic[[#This Row],[SubSample]]*10000+Systematic[[#This Row],[VariableIndex]]</f>
        <v>23020004</v>
      </c>
      <c r="H8762" s="134">
        <f>Systematic[[#This Row],[SampleVariableLabel]]+100*Systematic[[#This Row],[State]]</f>
        <v>23020504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23</v>
      </c>
      <c r="B8763" s="1">
        <f t="shared" si="412"/>
        <v>2</v>
      </c>
      <c r="C8763" s="1">
        <f>IF(Systematic[[#This Row],[VariableIndex]]&gt;1,C8762,IF(C8762+1=StepsPerSubsample,0,C8762+1))</f>
        <v>5</v>
      </c>
      <c r="D8763" s="1">
        <f t="shared" si="410"/>
        <v>5</v>
      </c>
      <c r="E8763" s="1" t="str">
        <f>INDEX(Protocol[Mark],MATCH(C8763,Protocol[Step],0))</f>
        <v>6M2</v>
      </c>
      <c r="F8763" s="151" t="str">
        <f>INDEX(Variables[Variable],MATCH(Systematic[[#This Row],[VariableIndex]],Variables[Index],0))</f>
        <v>Specific flux (mt)</v>
      </c>
      <c r="G8763" s="134">
        <f>Systematic[[#This Row],[Sample]]*1000000+Systematic[[#This Row],[SubSample]]*10000+Systematic[[#This Row],[VariableIndex]]</f>
        <v>23020005</v>
      </c>
      <c r="H8763" s="134">
        <f>Systematic[[#This Row],[SampleVariableLabel]]+100*Systematic[[#This Row],[State]]</f>
        <v>23020505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23</v>
      </c>
      <c r="B8764" s="1">
        <f t="shared" si="412"/>
        <v>2</v>
      </c>
      <c r="C8764" s="1">
        <f>IF(Systematic[[#This Row],[VariableIndex]]&gt;1,C8763,IF(C8763+1=StepsPerSubsample,0,C8763+1))</f>
        <v>5</v>
      </c>
      <c r="D8764" s="1">
        <f t="shared" si="410"/>
        <v>6</v>
      </c>
      <c r="E8764" s="1" t="str">
        <f>INDEX(Protocol[Mark],MATCH(C8764,Protocol[Step],0))</f>
        <v>6M2</v>
      </c>
      <c r="F8764" s="151" t="str">
        <f>INDEX(Variables[Variable],MATCH(Systematic[[#This Row],[VariableIndex]],Variables[Index],0))</f>
        <v>FCR (mt: ROX-corr.)</v>
      </c>
      <c r="G8764" s="134">
        <f>Systematic[[#This Row],[Sample]]*1000000+Systematic[[#This Row],[SubSample]]*10000+Systematic[[#This Row],[VariableIndex]]</f>
        <v>23020006</v>
      </c>
      <c r="H8764" s="134">
        <f>Systematic[[#This Row],[SampleVariableLabel]]+100*Systematic[[#This Row],[State]]</f>
        <v>23020506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23</v>
      </c>
      <c r="B8765" s="1">
        <f t="shared" si="412"/>
        <v>2</v>
      </c>
      <c r="C8765" s="1">
        <f>IF(Systematic[[#This Row],[VariableIndex]]&gt;1,C8764,IF(C8764+1=StepsPerSubsample,0,C8764+1))</f>
        <v>5</v>
      </c>
      <c r="D8765" s="1">
        <f t="shared" si="410"/>
        <v>7</v>
      </c>
      <c r="E8765" s="1" t="str">
        <f>INDEX(Protocol[Mark],MATCH(C8765,Protocol[Step],0))</f>
        <v>6M2</v>
      </c>
      <c r="F8765" s="151" t="str">
        <f>INDEX(Variables[Variable],MATCH(Systematic[[#This Row],[VariableIndex]],Variables[Index],0))</f>
        <v>FCR (mt: ROX-corr.)</v>
      </c>
      <c r="G8765" s="134">
        <f>Systematic[[#This Row],[Sample]]*1000000+Systematic[[#This Row],[SubSample]]*10000+Systematic[[#This Row],[VariableIndex]]</f>
        <v>23020007</v>
      </c>
      <c r="H8765" s="134">
        <f>Systematic[[#This Row],[SampleVariableLabel]]+100*Systematic[[#This Row],[State]]</f>
        <v>23020507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23</v>
      </c>
      <c r="B8766" s="1">
        <f t="shared" si="412"/>
        <v>2</v>
      </c>
      <c r="C8766" s="1">
        <f>IF(Systematic[[#This Row],[VariableIndex]]&gt;1,C8765,IF(C8765+1=StepsPerSubsample,0,C8765+1))</f>
        <v>6</v>
      </c>
      <c r="D8766" s="1">
        <f t="shared" si="410"/>
        <v>1</v>
      </c>
      <c r="E8766" s="1" t="str">
        <f>INDEX(Protocol[Mark],MATCH(C8766,Protocol[Step],0))</f>
        <v>7Rot</v>
      </c>
      <c r="F8766" s="151" t="str">
        <f>INDEX(Variables[Variable],MATCH(Systematic[[#This Row],[VariableIndex]],Variables[Index],0))</f>
        <v>O2 concentration</v>
      </c>
      <c r="G8766" s="134">
        <f>Systematic[[#This Row],[Sample]]*1000000+Systematic[[#This Row],[SubSample]]*10000+Systematic[[#This Row],[VariableIndex]]</f>
        <v>23020001</v>
      </c>
      <c r="H8766" s="134">
        <f>Systematic[[#This Row],[SampleVariableLabel]]+100*Systematic[[#This Row],[State]]</f>
        <v>23020601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23</v>
      </c>
      <c r="B8767" s="1">
        <f t="shared" si="412"/>
        <v>2</v>
      </c>
      <c r="C8767" s="1">
        <f>IF(Systematic[[#This Row],[VariableIndex]]&gt;1,C8766,IF(C8766+1=StepsPerSubsample,0,C8766+1))</f>
        <v>6</v>
      </c>
      <c r="D8767" s="1">
        <f t="shared" si="410"/>
        <v>2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O2 flux per volume</v>
      </c>
      <c r="G8767" s="134">
        <f>Systematic[[#This Row],[Sample]]*1000000+Systematic[[#This Row],[SubSample]]*10000+Systematic[[#This Row],[VariableIndex]]</f>
        <v>23020002</v>
      </c>
      <c r="H8767" s="134">
        <f>Systematic[[#This Row],[SampleVariableLabel]]+100*Systematic[[#This Row],[State]]</f>
        <v>23020602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23</v>
      </c>
      <c r="B8768" s="1">
        <f t="shared" si="412"/>
        <v>2</v>
      </c>
      <c r="C8768" s="1">
        <f>IF(Systematic[[#This Row],[VariableIndex]]&gt;1,C8767,IF(C8767+1=StepsPerSubsample,0,C8767+1))</f>
        <v>6</v>
      </c>
      <c r="D8768" s="1">
        <f t="shared" si="410"/>
        <v>3</v>
      </c>
      <c r="E8768" s="1" t="str">
        <f>INDEX(Protocol[Mark],MATCH(C8768,Protocol[Step],0))</f>
        <v>7Rot</v>
      </c>
      <c r="F8768" s="151" t="str">
        <f>INDEX(Variables[Variable],MATCH(Systematic[[#This Row],[VariableIndex]],Variables[Index],0))</f>
        <v>Specific flux</v>
      </c>
      <c r="G8768" s="134">
        <f>Systematic[[#This Row],[Sample]]*1000000+Systematic[[#This Row],[SubSample]]*10000+Systematic[[#This Row],[VariableIndex]]</f>
        <v>23020003</v>
      </c>
      <c r="H8768" s="134">
        <f>Systematic[[#This Row],[SampleVariableLabel]]+100*Systematic[[#This Row],[State]]</f>
        <v>23020603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23</v>
      </c>
      <c r="B8769" s="1">
        <f t="shared" si="412"/>
        <v>2</v>
      </c>
      <c r="C8769" s="1">
        <f>IF(Systematic[[#This Row],[VariableIndex]]&gt;1,C8768,IF(C8768+1=StepsPerSubsample,0,C8768+1))</f>
        <v>6</v>
      </c>
      <c r="D8769" s="1">
        <f t="shared" si="410"/>
        <v>4</v>
      </c>
      <c r="E8769" s="1" t="str">
        <f>INDEX(Protocol[Mark],MATCH(C8769,Protocol[Step],0))</f>
        <v>7Rot</v>
      </c>
      <c r="F8769" s="151" t="str">
        <f>INDEX(Variables[Variable],MATCH(Systematic[[#This Row],[VariableIndex]],Variables[Index],0))</f>
        <v>Flux control ratio</v>
      </c>
      <c r="G8769" s="134">
        <f>Systematic[[#This Row],[Sample]]*1000000+Systematic[[#This Row],[SubSample]]*10000+Systematic[[#This Row],[VariableIndex]]</f>
        <v>23020004</v>
      </c>
      <c r="H8769" s="134">
        <f>Systematic[[#This Row],[SampleVariableLabel]]+100*Systematic[[#This Row],[State]]</f>
        <v>23020604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23</v>
      </c>
      <c r="B8770" s="1">
        <f t="shared" si="412"/>
        <v>2</v>
      </c>
      <c r="C8770" s="1">
        <f>IF(Systematic[[#This Row],[VariableIndex]]&gt;1,C8769,IF(C8769+1=StepsPerSubsample,0,C8769+1))</f>
        <v>6</v>
      </c>
      <c r="D8770" s="1">
        <f t="shared" si="410"/>
        <v>5</v>
      </c>
      <c r="E8770" s="1" t="str">
        <f>INDEX(Protocol[Mark],MATCH(C8770,Protocol[Step],0))</f>
        <v>7Rot</v>
      </c>
      <c r="F8770" s="151" t="str">
        <f>INDEX(Variables[Variable],MATCH(Systematic[[#This Row],[VariableIndex]],Variables[Index],0))</f>
        <v>Specific flux (mt)</v>
      </c>
      <c r="G8770" s="134">
        <f>Systematic[[#This Row],[Sample]]*1000000+Systematic[[#This Row],[SubSample]]*10000+Systematic[[#This Row],[VariableIndex]]</f>
        <v>23020005</v>
      </c>
      <c r="H8770" s="134">
        <f>Systematic[[#This Row],[SampleVariableLabel]]+100*Systematic[[#This Row],[State]]</f>
        <v>23020605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23</v>
      </c>
      <c r="B8771" s="1">
        <f t="shared" si="412"/>
        <v>2</v>
      </c>
      <c r="C8771" s="1">
        <f>IF(Systematic[[#This Row],[VariableIndex]]&gt;1,C8770,IF(C8770+1=StepsPerSubsample,0,C8770+1))</f>
        <v>6</v>
      </c>
      <c r="D8771" s="1">
        <f t="shared" ref="D8771:D8834" si="413">IF(D8770=nVariables,1,D8770+1)</f>
        <v>6</v>
      </c>
      <c r="E8771" s="1" t="str">
        <f>INDEX(Protocol[Mark],MATCH(C8771,Protocol[Step],0))</f>
        <v>7Rot</v>
      </c>
      <c r="F8771" s="151" t="str">
        <f>INDEX(Variables[Variable],MATCH(Systematic[[#This Row],[VariableIndex]],Variables[Index],0))</f>
        <v>FCR (mt: ROX-corr.)</v>
      </c>
      <c r="G8771" s="134">
        <f>Systematic[[#This Row],[Sample]]*1000000+Systematic[[#This Row],[SubSample]]*10000+Systematic[[#This Row],[VariableIndex]]</f>
        <v>23020006</v>
      </c>
      <c r="H8771" s="134">
        <f>Systematic[[#This Row],[SampleVariableLabel]]+100*Systematic[[#This Row],[State]]</f>
        <v>23020606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23</v>
      </c>
      <c r="B8772" s="1">
        <f t="shared" si="412"/>
        <v>2</v>
      </c>
      <c r="C8772" s="1">
        <f>IF(Systematic[[#This Row],[VariableIndex]]&gt;1,C8771,IF(C8771+1=StepsPerSubsample,0,C8771+1))</f>
        <v>6</v>
      </c>
      <c r="D8772" s="1">
        <f t="shared" si="413"/>
        <v>7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FCR (mt: ROX-corr.)</v>
      </c>
      <c r="G8772" s="134">
        <f>Systematic[[#This Row],[Sample]]*1000000+Systematic[[#This Row],[SubSample]]*10000+Systematic[[#This Row],[VariableIndex]]</f>
        <v>23020007</v>
      </c>
      <c r="H8772" s="134">
        <f>Systematic[[#This Row],[SampleVariableLabel]]+100*Systematic[[#This Row],[State]]</f>
        <v>23020607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23</v>
      </c>
      <c r="B8773" s="1">
        <f t="shared" si="412"/>
        <v>2</v>
      </c>
      <c r="C8773" s="1">
        <f>IF(Systematic[[#This Row],[VariableIndex]]&gt;1,C8772,IF(C8772+1=StepsPerSubsample,0,C8772+1))</f>
        <v>7</v>
      </c>
      <c r="D8773" s="1">
        <f t="shared" si="413"/>
        <v>1</v>
      </c>
      <c r="E8773" s="1" t="str">
        <f>INDEX(Protocol[Mark],MATCH(C8773,Protocol[Step],0))</f>
        <v>8S</v>
      </c>
      <c r="F8773" s="151" t="str">
        <f>INDEX(Variables[Variable],MATCH(Systematic[[#This Row],[VariableIndex]],Variables[Index],0))</f>
        <v>O2 concentration</v>
      </c>
      <c r="G8773" s="134">
        <f>Systematic[[#This Row],[Sample]]*1000000+Systematic[[#This Row],[SubSample]]*10000+Systematic[[#This Row],[VariableIndex]]</f>
        <v>23020001</v>
      </c>
      <c r="H8773" s="134">
        <f>Systematic[[#This Row],[SampleVariableLabel]]+100*Systematic[[#This Row],[State]]</f>
        <v>23020701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23</v>
      </c>
      <c r="B8774" s="1">
        <f t="shared" si="412"/>
        <v>2</v>
      </c>
      <c r="C8774" s="1">
        <f>IF(Systematic[[#This Row],[VariableIndex]]&gt;1,C8773,IF(C8773+1=StepsPerSubsample,0,C8773+1))</f>
        <v>7</v>
      </c>
      <c r="D8774" s="1">
        <f t="shared" si="413"/>
        <v>2</v>
      </c>
      <c r="E8774" s="1" t="str">
        <f>INDEX(Protocol[Mark],MATCH(C8774,Protocol[Step],0))</f>
        <v>8S</v>
      </c>
      <c r="F8774" s="151" t="str">
        <f>INDEX(Variables[Variable],MATCH(Systematic[[#This Row],[VariableIndex]],Variables[Index],0))</f>
        <v>O2 flux per volume</v>
      </c>
      <c r="G8774" s="134">
        <f>Systematic[[#This Row],[Sample]]*1000000+Systematic[[#This Row],[SubSample]]*10000+Systematic[[#This Row],[VariableIndex]]</f>
        <v>23020002</v>
      </c>
      <c r="H8774" s="134">
        <f>Systematic[[#This Row],[SampleVariableLabel]]+100*Systematic[[#This Row],[State]]</f>
        <v>23020702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23</v>
      </c>
      <c r="B8775" s="1">
        <f t="shared" si="412"/>
        <v>2</v>
      </c>
      <c r="C8775" s="1">
        <f>IF(Systematic[[#This Row],[VariableIndex]]&gt;1,C8774,IF(C8774+1=StepsPerSubsample,0,C8774+1))</f>
        <v>7</v>
      </c>
      <c r="D8775" s="1">
        <f t="shared" si="413"/>
        <v>3</v>
      </c>
      <c r="E8775" s="1" t="str">
        <f>INDEX(Protocol[Mark],MATCH(C8775,Protocol[Step],0))</f>
        <v>8S</v>
      </c>
      <c r="F8775" s="151" t="str">
        <f>INDEX(Variables[Variable],MATCH(Systematic[[#This Row],[VariableIndex]],Variables[Index],0))</f>
        <v>Specific flux</v>
      </c>
      <c r="G8775" s="134">
        <f>Systematic[[#This Row],[Sample]]*1000000+Systematic[[#This Row],[SubSample]]*10000+Systematic[[#This Row],[VariableIndex]]</f>
        <v>23020003</v>
      </c>
      <c r="H8775" s="134">
        <f>Systematic[[#This Row],[SampleVariableLabel]]+100*Systematic[[#This Row],[State]]</f>
        <v>23020703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23</v>
      </c>
      <c r="B8776" s="1">
        <f t="shared" si="412"/>
        <v>2</v>
      </c>
      <c r="C8776" s="1">
        <f>IF(Systematic[[#This Row],[VariableIndex]]&gt;1,C8775,IF(C8775+1=StepsPerSubsample,0,C8775+1))</f>
        <v>7</v>
      </c>
      <c r="D8776" s="1">
        <f t="shared" si="413"/>
        <v>4</v>
      </c>
      <c r="E8776" s="1" t="str">
        <f>INDEX(Protocol[Mark],MATCH(C8776,Protocol[Step],0))</f>
        <v>8S</v>
      </c>
      <c r="F8776" s="151" t="str">
        <f>INDEX(Variables[Variable],MATCH(Systematic[[#This Row],[VariableIndex]],Variables[Index],0))</f>
        <v>Flux control ratio</v>
      </c>
      <c r="G8776" s="134">
        <f>Systematic[[#This Row],[Sample]]*1000000+Systematic[[#This Row],[SubSample]]*10000+Systematic[[#This Row],[VariableIndex]]</f>
        <v>23020004</v>
      </c>
      <c r="H8776" s="134">
        <f>Systematic[[#This Row],[SampleVariableLabel]]+100*Systematic[[#This Row],[State]]</f>
        <v>23020704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23</v>
      </c>
      <c r="B8777" s="1">
        <f t="shared" si="412"/>
        <v>2</v>
      </c>
      <c r="C8777" s="1">
        <f>IF(Systematic[[#This Row],[VariableIndex]]&gt;1,C8776,IF(C8776+1=StepsPerSubsample,0,C8776+1))</f>
        <v>7</v>
      </c>
      <c r="D8777" s="1">
        <f t="shared" si="413"/>
        <v>5</v>
      </c>
      <c r="E8777" s="1" t="str">
        <f>INDEX(Protocol[Mark],MATCH(C8777,Protocol[Step],0))</f>
        <v>8S</v>
      </c>
      <c r="F8777" s="151" t="str">
        <f>INDEX(Variables[Variable],MATCH(Systematic[[#This Row],[VariableIndex]],Variables[Index],0))</f>
        <v>Specific flux (mt)</v>
      </c>
      <c r="G8777" s="134">
        <f>Systematic[[#This Row],[Sample]]*1000000+Systematic[[#This Row],[SubSample]]*10000+Systematic[[#This Row],[VariableIndex]]</f>
        <v>23020005</v>
      </c>
      <c r="H8777" s="134">
        <f>Systematic[[#This Row],[SampleVariableLabel]]+100*Systematic[[#This Row],[State]]</f>
        <v>23020705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23</v>
      </c>
      <c r="B8778" s="1">
        <f t="shared" si="412"/>
        <v>2</v>
      </c>
      <c r="C8778" s="1">
        <f>IF(Systematic[[#This Row],[VariableIndex]]&gt;1,C8777,IF(C8777+1=StepsPerSubsample,0,C8777+1))</f>
        <v>7</v>
      </c>
      <c r="D8778" s="1">
        <f t="shared" si="413"/>
        <v>6</v>
      </c>
      <c r="E8778" s="1" t="str">
        <f>INDEX(Protocol[Mark],MATCH(C8778,Protocol[Step],0))</f>
        <v>8S</v>
      </c>
      <c r="F8778" s="151" t="str">
        <f>INDEX(Variables[Variable],MATCH(Systematic[[#This Row],[VariableIndex]],Variables[Index],0))</f>
        <v>FCR (mt: ROX-corr.)</v>
      </c>
      <c r="G8778" s="134">
        <f>Systematic[[#This Row],[Sample]]*1000000+Systematic[[#This Row],[SubSample]]*10000+Systematic[[#This Row],[VariableIndex]]</f>
        <v>23020006</v>
      </c>
      <c r="H8778" s="134">
        <f>Systematic[[#This Row],[SampleVariableLabel]]+100*Systematic[[#This Row],[State]]</f>
        <v>23020706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23</v>
      </c>
      <c r="B8779" s="1">
        <f t="shared" si="412"/>
        <v>2</v>
      </c>
      <c r="C8779" s="1">
        <f>IF(Systematic[[#This Row],[VariableIndex]]&gt;1,C8778,IF(C8778+1=StepsPerSubsample,0,C8778+1))</f>
        <v>7</v>
      </c>
      <c r="D8779" s="1">
        <f t="shared" si="413"/>
        <v>7</v>
      </c>
      <c r="E8779" s="1" t="str">
        <f>INDEX(Protocol[Mark],MATCH(C8779,Protocol[Step],0))</f>
        <v>8S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23020007</v>
      </c>
      <c r="H8779" s="134">
        <f>Systematic[[#This Row],[SampleVariableLabel]]+100*Systematic[[#This Row],[State]]</f>
        <v>23020707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23</v>
      </c>
      <c r="B8780" s="1">
        <f t="shared" si="412"/>
        <v>2</v>
      </c>
      <c r="C8780" s="1">
        <f>IF(Systematic[[#This Row],[VariableIndex]]&gt;1,C8779,IF(C8779+1=StepsPerSubsample,0,C8779+1))</f>
        <v>8</v>
      </c>
      <c r="D8780" s="1">
        <f t="shared" si="413"/>
        <v>1</v>
      </c>
      <c r="E8780" s="1" t="str">
        <f>INDEX(Protocol[Mark],MATCH(C8780,Protocol[Step],0))</f>
        <v>9Dig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23020001</v>
      </c>
      <c r="H8780" s="134">
        <f>Systematic[[#This Row],[SampleVariableLabel]]+100*Systematic[[#This Row],[State]]</f>
        <v>23020801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23</v>
      </c>
      <c r="B8781" s="1">
        <f t="shared" si="412"/>
        <v>2</v>
      </c>
      <c r="C8781" s="1">
        <f>IF(Systematic[[#This Row],[VariableIndex]]&gt;1,C8780,IF(C8780+1=StepsPerSubsample,0,C8780+1))</f>
        <v>8</v>
      </c>
      <c r="D8781" s="1">
        <f t="shared" si="413"/>
        <v>2</v>
      </c>
      <c r="E8781" s="1" t="str">
        <f>INDEX(Protocol[Mark],MATCH(C8781,Protocol[Step],0))</f>
        <v>9Dig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23020002</v>
      </c>
      <c r="H8781" s="134">
        <f>Systematic[[#This Row],[SampleVariableLabel]]+100*Systematic[[#This Row],[State]]</f>
        <v>23020802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23</v>
      </c>
      <c r="B8782" s="1">
        <f t="shared" si="412"/>
        <v>2</v>
      </c>
      <c r="C8782" s="1">
        <f>IF(Systematic[[#This Row],[VariableIndex]]&gt;1,C8781,IF(C8781+1=StepsPerSubsample,0,C8781+1))</f>
        <v>8</v>
      </c>
      <c r="D8782" s="1">
        <f t="shared" si="413"/>
        <v>3</v>
      </c>
      <c r="E8782" s="1" t="str">
        <f>INDEX(Protocol[Mark],MATCH(C8782,Protocol[Step],0))</f>
        <v>9Dig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23020003</v>
      </c>
      <c r="H8782" s="134">
        <f>Systematic[[#This Row],[SampleVariableLabel]]+100*Systematic[[#This Row],[State]]</f>
        <v>23020803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23</v>
      </c>
      <c r="B8783" s="1">
        <f t="shared" si="412"/>
        <v>2</v>
      </c>
      <c r="C8783" s="1">
        <f>IF(Systematic[[#This Row],[VariableIndex]]&gt;1,C8782,IF(C8782+1=StepsPerSubsample,0,C8782+1))</f>
        <v>8</v>
      </c>
      <c r="D8783" s="1">
        <f t="shared" si="413"/>
        <v>4</v>
      </c>
      <c r="E8783" s="1" t="str">
        <f>INDEX(Protocol[Mark],MATCH(C8783,Protocol[Step],0))</f>
        <v>9Dig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23020004</v>
      </c>
      <c r="H8783" s="134">
        <f>Systematic[[#This Row],[SampleVariableLabel]]+100*Systematic[[#This Row],[State]]</f>
        <v>23020804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23</v>
      </c>
      <c r="B8784" s="1">
        <f t="shared" si="412"/>
        <v>2</v>
      </c>
      <c r="C8784" s="1">
        <f>IF(Systematic[[#This Row],[VariableIndex]]&gt;1,C8783,IF(C8783+1=StepsPerSubsample,0,C8783+1))</f>
        <v>8</v>
      </c>
      <c r="D8784" s="1">
        <f t="shared" si="413"/>
        <v>5</v>
      </c>
      <c r="E8784" s="1" t="str">
        <f>INDEX(Protocol[Mark],MATCH(C8784,Protocol[Step],0))</f>
        <v>9Dig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23020005</v>
      </c>
      <c r="H8784" s="134">
        <f>Systematic[[#This Row],[SampleVariableLabel]]+100*Systematic[[#This Row],[State]]</f>
        <v>23020805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23</v>
      </c>
      <c r="B8785" s="1">
        <f t="shared" si="412"/>
        <v>2</v>
      </c>
      <c r="C8785" s="1">
        <f>IF(Systematic[[#This Row],[VariableIndex]]&gt;1,C8784,IF(C8784+1=StepsPerSubsample,0,C8784+1))</f>
        <v>8</v>
      </c>
      <c r="D8785" s="1">
        <f t="shared" si="413"/>
        <v>6</v>
      </c>
      <c r="E8785" s="1" t="str">
        <f>INDEX(Protocol[Mark],MATCH(C8785,Protocol[Step],0))</f>
        <v>9Dig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23020006</v>
      </c>
      <c r="H8785" s="134">
        <f>Systematic[[#This Row],[SampleVariableLabel]]+100*Systematic[[#This Row],[State]]</f>
        <v>23020806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23</v>
      </c>
      <c r="B8786" s="1">
        <f t="shared" si="412"/>
        <v>2</v>
      </c>
      <c r="C8786" s="1">
        <f>IF(Systematic[[#This Row],[VariableIndex]]&gt;1,C8785,IF(C8785+1=StepsPerSubsample,0,C8785+1))</f>
        <v>8</v>
      </c>
      <c r="D8786" s="1">
        <f t="shared" si="413"/>
        <v>7</v>
      </c>
      <c r="E8786" s="1" t="str">
        <f>INDEX(Protocol[Mark],MATCH(C8786,Protocol[Step],0))</f>
        <v>9Dig</v>
      </c>
      <c r="F8786" s="151" t="str">
        <f>INDEX(Variables[Variable],MATCH(Systematic[[#This Row],[VariableIndex]],Variables[Index],0))</f>
        <v>FCR (mt: ROX-corr.)</v>
      </c>
      <c r="G8786" s="134">
        <f>Systematic[[#This Row],[Sample]]*1000000+Systematic[[#This Row],[SubSample]]*10000+Systematic[[#This Row],[VariableIndex]]</f>
        <v>23020007</v>
      </c>
      <c r="H8786" s="134">
        <f>Systematic[[#This Row],[SampleVariableLabel]]+100*Systematic[[#This Row],[State]]</f>
        <v>23020807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23</v>
      </c>
      <c r="B8787" s="1">
        <f t="shared" si="412"/>
        <v>2</v>
      </c>
      <c r="C8787" s="1">
        <f>IF(Systematic[[#This Row],[VariableIndex]]&gt;1,C8786,IF(C8786+1=StepsPerSubsample,0,C8786+1))</f>
        <v>9</v>
      </c>
      <c r="D8787" s="1">
        <f t="shared" si="413"/>
        <v>1</v>
      </c>
      <c r="E8787" s="1" t="str">
        <f>INDEX(Protocol[Mark],MATCH(C8787,Protocol[Step],0))</f>
        <v>9U</v>
      </c>
      <c r="F8787" s="151" t="str">
        <f>INDEX(Variables[Variable],MATCH(Systematic[[#This Row],[VariableIndex]],Variables[Index],0))</f>
        <v>O2 concentration</v>
      </c>
      <c r="G8787" s="134">
        <f>Systematic[[#This Row],[Sample]]*1000000+Systematic[[#This Row],[SubSample]]*10000+Systematic[[#This Row],[VariableIndex]]</f>
        <v>23020001</v>
      </c>
      <c r="H8787" s="134">
        <f>Systematic[[#This Row],[SampleVariableLabel]]+100*Systematic[[#This Row],[State]]</f>
        <v>23020901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23</v>
      </c>
      <c r="B8788" s="1">
        <f t="shared" si="412"/>
        <v>2</v>
      </c>
      <c r="C8788" s="1">
        <f>IF(Systematic[[#This Row],[VariableIndex]]&gt;1,C8787,IF(C8787+1=StepsPerSubsample,0,C8787+1))</f>
        <v>9</v>
      </c>
      <c r="D8788" s="1">
        <f t="shared" si="413"/>
        <v>2</v>
      </c>
      <c r="E8788" s="1" t="str">
        <f>INDEX(Protocol[Mark],MATCH(C8788,Protocol[Step],0))</f>
        <v>9U</v>
      </c>
      <c r="F8788" s="151" t="str">
        <f>INDEX(Variables[Variable],MATCH(Systematic[[#This Row],[VariableIndex]],Variables[Index],0))</f>
        <v>O2 flux per volume</v>
      </c>
      <c r="G8788" s="134">
        <f>Systematic[[#This Row],[Sample]]*1000000+Systematic[[#This Row],[SubSample]]*10000+Systematic[[#This Row],[VariableIndex]]</f>
        <v>23020002</v>
      </c>
      <c r="H8788" s="134">
        <f>Systematic[[#This Row],[SampleVariableLabel]]+100*Systematic[[#This Row],[State]]</f>
        <v>23020902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23</v>
      </c>
      <c r="B8789" s="1">
        <f t="shared" si="412"/>
        <v>2</v>
      </c>
      <c r="C8789" s="1">
        <f>IF(Systematic[[#This Row],[VariableIndex]]&gt;1,C8788,IF(C8788+1=StepsPerSubsample,0,C8788+1))</f>
        <v>9</v>
      </c>
      <c r="D8789" s="1">
        <f t="shared" si="413"/>
        <v>3</v>
      </c>
      <c r="E8789" s="1" t="str">
        <f>INDEX(Protocol[Mark],MATCH(C8789,Protocol[Step],0))</f>
        <v>9U</v>
      </c>
      <c r="F8789" s="151" t="str">
        <f>INDEX(Variables[Variable],MATCH(Systematic[[#This Row],[VariableIndex]],Variables[Index],0))</f>
        <v>Specific flux</v>
      </c>
      <c r="G8789" s="134">
        <f>Systematic[[#This Row],[Sample]]*1000000+Systematic[[#This Row],[SubSample]]*10000+Systematic[[#This Row],[VariableIndex]]</f>
        <v>23020003</v>
      </c>
      <c r="H8789" s="134">
        <f>Systematic[[#This Row],[SampleVariableLabel]]+100*Systematic[[#This Row],[State]]</f>
        <v>23020903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23</v>
      </c>
      <c r="B8790" s="1">
        <f t="shared" si="412"/>
        <v>2</v>
      </c>
      <c r="C8790" s="1">
        <f>IF(Systematic[[#This Row],[VariableIndex]]&gt;1,C8789,IF(C8789+1=StepsPerSubsample,0,C8789+1))</f>
        <v>9</v>
      </c>
      <c r="D8790" s="1">
        <f t="shared" si="413"/>
        <v>4</v>
      </c>
      <c r="E8790" s="1" t="str">
        <f>INDEX(Protocol[Mark],MATCH(C8790,Protocol[Step],0))</f>
        <v>9U</v>
      </c>
      <c r="F8790" s="151" t="str">
        <f>INDEX(Variables[Variable],MATCH(Systematic[[#This Row],[VariableIndex]],Variables[Index],0))</f>
        <v>Flux control ratio</v>
      </c>
      <c r="G8790" s="134">
        <f>Systematic[[#This Row],[Sample]]*1000000+Systematic[[#This Row],[SubSample]]*10000+Systematic[[#This Row],[VariableIndex]]</f>
        <v>23020004</v>
      </c>
      <c r="H8790" s="134">
        <f>Systematic[[#This Row],[SampleVariableLabel]]+100*Systematic[[#This Row],[State]]</f>
        <v>23020904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23</v>
      </c>
      <c r="B8791" s="1">
        <f t="shared" si="412"/>
        <v>2</v>
      </c>
      <c r="C8791" s="1">
        <f>IF(Systematic[[#This Row],[VariableIndex]]&gt;1,C8790,IF(C8790+1=StepsPerSubsample,0,C8790+1))</f>
        <v>9</v>
      </c>
      <c r="D8791" s="1">
        <f t="shared" si="413"/>
        <v>5</v>
      </c>
      <c r="E8791" s="1" t="str">
        <f>INDEX(Protocol[Mark],MATCH(C8791,Protocol[Step],0))</f>
        <v>9U</v>
      </c>
      <c r="F8791" s="151" t="str">
        <f>INDEX(Variables[Variable],MATCH(Systematic[[#This Row],[VariableIndex]],Variables[Index],0))</f>
        <v>Specific flux (mt)</v>
      </c>
      <c r="G8791" s="134">
        <f>Systematic[[#This Row],[Sample]]*1000000+Systematic[[#This Row],[SubSample]]*10000+Systematic[[#This Row],[VariableIndex]]</f>
        <v>23020005</v>
      </c>
      <c r="H8791" s="134">
        <f>Systematic[[#This Row],[SampleVariableLabel]]+100*Systematic[[#This Row],[State]]</f>
        <v>23020905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23</v>
      </c>
      <c r="B8792" s="1">
        <f t="shared" si="412"/>
        <v>2</v>
      </c>
      <c r="C8792" s="1">
        <f>IF(Systematic[[#This Row],[VariableIndex]]&gt;1,C8791,IF(C8791+1=StepsPerSubsample,0,C8791+1))</f>
        <v>9</v>
      </c>
      <c r="D8792" s="1">
        <f t="shared" si="413"/>
        <v>6</v>
      </c>
      <c r="E8792" s="1" t="str">
        <f>INDEX(Protocol[Mark],MATCH(C8792,Protocol[Step],0))</f>
        <v>9U</v>
      </c>
      <c r="F8792" s="151" t="str">
        <f>INDEX(Variables[Variable],MATCH(Systematic[[#This Row],[VariableIndex]],Variables[Index],0))</f>
        <v>FCR (mt: ROX-corr.)</v>
      </c>
      <c r="G8792" s="134">
        <f>Systematic[[#This Row],[Sample]]*1000000+Systematic[[#This Row],[SubSample]]*10000+Systematic[[#This Row],[VariableIndex]]</f>
        <v>23020006</v>
      </c>
      <c r="H8792" s="134">
        <f>Systematic[[#This Row],[SampleVariableLabel]]+100*Systematic[[#This Row],[State]]</f>
        <v>23020906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23</v>
      </c>
      <c r="B8793" s="1">
        <f t="shared" si="412"/>
        <v>2</v>
      </c>
      <c r="C8793" s="1">
        <f>IF(Systematic[[#This Row],[VariableIndex]]&gt;1,C8792,IF(C8792+1=StepsPerSubsample,0,C8792+1))</f>
        <v>9</v>
      </c>
      <c r="D8793" s="1">
        <f t="shared" si="413"/>
        <v>7</v>
      </c>
      <c r="E8793" s="1" t="str">
        <f>INDEX(Protocol[Mark],MATCH(C8793,Protocol[Step],0))</f>
        <v>9U</v>
      </c>
      <c r="F8793" s="151" t="str">
        <f>INDEX(Variables[Variable],MATCH(Systematic[[#This Row],[VariableIndex]],Variables[Index],0))</f>
        <v>FCR (mt: ROX-corr.)</v>
      </c>
      <c r="G8793" s="134">
        <f>Systematic[[#This Row],[Sample]]*1000000+Systematic[[#This Row],[SubSample]]*10000+Systematic[[#This Row],[VariableIndex]]</f>
        <v>23020007</v>
      </c>
      <c r="H8793" s="134">
        <f>Systematic[[#This Row],[SampleVariableLabel]]+100*Systematic[[#This Row],[State]]</f>
        <v>23020907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23</v>
      </c>
      <c r="B8794" s="1">
        <f t="shared" si="412"/>
        <v>2</v>
      </c>
      <c r="C8794" s="1">
        <f>IF(Systematic[[#This Row],[VariableIndex]]&gt;1,C8793,IF(C8793+1=StepsPerSubsample,0,C8793+1))</f>
        <v>10</v>
      </c>
      <c r="D8794" s="1">
        <f t="shared" si="413"/>
        <v>1</v>
      </c>
      <c r="E8794" s="1" t="str">
        <f>INDEX(Protocol[Mark],MATCH(C8794,Protocol[Step],0))</f>
        <v>9c</v>
      </c>
      <c r="F8794" s="151" t="str">
        <f>INDEX(Variables[Variable],MATCH(Systematic[[#This Row],[VariableIndex]],Variables[Index],0))</f>
        <v>O2 concentration</v>
      </c>
      <c r="G8794" s="134">
        <f>Systematic[[#This Row],[Sample]]*1000000+Systematic[[#This Row],[SubSample]]*10000+Systematic[[#This Row],[VariableIndex]]</f>
        <v>23020001</v>
      </c>
      <c r="H8794" s="134">
        <f>Systematic[[#This Row],[SampleVariableLabel]]+100*Systematic[[#This Row],[State]]</f>
        <v>23021001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23</v>
      </c>
      <c r="B8795" s="1">
        <f t="shared" si="412"/>
        <v>2</v>
      </c>
      <c r="C8795" s="1">
        <f>IF(Systematic[[#This Row],[VariableIndex]]&gt;1,C8794,IF(C8794+1=StepsPerSubsample,0,C8794+1))</f>
        <v>10</v>
      </c>
      <c r="D8795" s="1">
        <f t="shared" si="413"/>
        <v>2</v>
      </c>
      <c r="E8795" s="1" t="str">
        <f>INDEX(Protocol[Mark],MATCH(C8795,Protocol[Step],0))</f>
        <v>9c</v>
      </c>
      <c r="F8795" s="151" t="str">
        <f>INDEX(Variables[Variable],MATCH(Systematic[[#This Row],[VariableIndex]],Variables[Index],0))</f>
        <v>O2 flux per volume</v>
      </c>
      <c r="G8795" s="134">
        <f>Systematic[[#This Row],[Sample]]*1000000+Systematic[[#This Row],[SubSample]]*10000+Systematic[[#This Row],[VariableIndex]]</f>
        <v>23020002</v>
      </c>
      <c r="H8795" s="134">
        <f>Systematic[[#This Row],[SampleVariableLabel]]+100*Systematic[[#This Row],[State]]</f>
        <v>23021002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23</v>
      </c>
      <c r="B8796" s="1">
        <f t="shared" si="412"/>
        <v>2</v>
      </c>
      <c r="C8796" s="1">
        <f>IF(Systematic[[#This Row],[VariableIndex]]&gt;1,C8795,IF(C8795+1=StepsPerSubsample,0,C8795+1))</f>
        <v>10</v>
      </c>
      <c r="D8796" s="1">
        <f t="shared" si="413"/>
        <v>3</v>
      </c>
      <c r="E8796" s="1" t="str">
        <f>INDEX(Protocol[Mark],MATCH(C8796,Protocol[Step],0))</f>
        <v>9c</v>
      </c>
      <c r="F8796" s="151" t="str">
        <f>INDEX(Variables[Variable],MATCH(Systematic[[#This Row],[VariableIndex]],Variables[Index],0))</f>
        <v>Specific flux</v>
      </c>
      <c r="G8796" s="134">
        <f>Systematic[[#This Row],[Sample]]*1000000+Systematic[[#This Row],[SubSample]]*10000+Systematic[[#This Row],[VariableIndex]]</f>
        <v>23020003</v>
      </c>
      <c r="H8796" s="134">
        <f>Systematic[[#This Row],[SampleVariableLabel]]+100*Systematic[[#This Row],[State]]</f>
        <v>23021003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23</v>
      </c>
      <c r="B8797" s="1">
        <f t="shared" si="412"/>
        <v>2</v>
      </c>
      <c r="C8797" s="1">
        <f>IF(Systematic[[#This Row],[VariableIndex]]&gt;1,C8796,IF(C8796+1=StepsPerSubsample,0,C8796+1))</f>
        <v>10</v>
      </c>
      <c r="D8797" s="1">
        <f t="shared" si="413"/>
        <v>4</v>
      </c>
      <c r="E8797" s="1" t="str">
        <f>INDEX(Protocol[Mark],MATCH(C8797,Protocol[Step],0))</f>
        <v>9c</v>
      </c>
      <c r="F8797" s="151" t="str">
        <f>INDEX(Variables[Variable],MATCH(Systematic[[#This Row],[VariableIndex]],Variables[Index],0))</f>
        <v>Flux control ratio</v>
      </c>
      <c r="G8797" s="134">
        <f>Systematic[[#This Row],[Sample]]*1000000+Systematic[[#This Row],[SubSample]]*10000+Systematic[[#This Row],[VariableIndex]]</f>
        <v>23020004</v>
      </c>
      <c r="H8797" s="134">
        <f>Systematic[[#This Row],[SampleVariableLabel]]+100*Systematic[[#This Row],[State]]</f>
        <v>23021004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23</v>
      </c>
      <c r="B8798" s="1">
        <f t="shared" si="412"/>
        <v>2</v>
      </c>
      <c r="C8798" s="1">
        <f>IF(Systematic[[#This Row],[VariableIndex]]&gt;1,C8797,IF(C8797+1=StepsPerSubsample,0,C8797+1))</f>
        <v>10</v>
      </c>
      <c r="D8798" s="1">
        <f t="shared" si="413"/>
        <v>5</v>
      </c>
      <c r="E8798" s="1" t="str">
        <f>INDEX(Protocol[Mark],MATCH(C8798,Protocol[Step],0))</f>
        <v>9c</v>
      </c>
      <c r="F8798" s="151" t="str">
        <f>INDEX(Variables[Variable],MATCH(Systematic[[#This Row],[VariableIndex]],Variables[Index],0))</f>
        <v>Specific flux (mt)</v>
      </c>
      <c r="G8798" s="134">
        <f>Systematic[[#This Row],[Sample]]*1000000+Systematic[[#This Row],[SubSample]]*10000+Systematic[[#This Row],[VariableIndex]]</f>
        <v>23020005</v>
      </c>
      <c r="H8798" s="134">
        <f>Systematic[[#This Row],[SampleVariableLabel]]+100*Systematic[[#This Row],[State]]</f>
        <v>23021005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23</v>
      </c>
      <c r="B8799" s="1">
        <f t="shared" si="412"/>
        <v>2</v>
      </c>
      <c r="C8799" s="1">
        <f>IF(Systematic[[#This Row],[VariableIndex]]&gt;1,C8798,IF(C8798+1=StepsPerSubsample,0,C8798+1))</f>
        <v>10</v>
      </c>
      <c r="D8799" s="1">
        <f t="shared" si="413"/>
        <v>6</v>
      </c>
      <c r="E8799" s="1" t="str">
        <f>INDEX(Protocol[Mark],MATCH(C8799,Protocol[Step],0))</f>
        <v>9c</v>
      </c>
      <c r="F8799" s="151" t="str">
        <f>INDEX(Variables[Variable],MATCH(Systematic[[#This Row],[VariableIndex]],Variables[Index],0))</f>
        <v>FCR (mt: ROX-corr.)</v>
      </c>
      <c r="G8799" s="134">
        <f>Systematic[[#This Row],[Sample]]*1000000+Systematic[[#This Row],[SubSample]]*10000+Systematic[[#This Row],[VariableIndex]]</f>
        <v>23020006</v>
      </c>
      <c r="H8799" s="134">
        <f>Systematic[[#This Row],[SampleVariableLabel]]+100*Systematic[[#This Row],[State]]</f>
        <v>23021006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23</v>
      </c>
      <c r="B8800" s="1">
        <f t="shared" si="412"/>
        <v>2</v>
      </c>
      <c r="C8800" s="1">
        <f>IF(Systematic[[#This Row],[VariableIndex]]&gt;1,C8799,IF(C8799+1=StepsPerSubsample,0,C8799+1))</f>
        <v>10</v>
      </c>
      <c r="D8800" s="1">
        <f t="shared" si="413"/>
        <v>7</v>
      </c>
      <c r="E8800" s="1" t="str">
        <f>INDEX(Protocol[Mark],MATCH(C8800,Protocol[Step],0))</f>
        <v>9c</v>
      </c>
      <c r="F8800" s="151" t="str">
        <f>INDEX(Variables[Variable],MATCH(Systematic[[#This Row],[VariableIndex]],Variables[Index],0))</f>
        <v>FCR (mt: ROX-corr.)</v>
      </c>
      <c r="G8800" s="134">
        <f>Systematic[[#This Row],[Sample]]*1000000+Systematic[[#This Row],[SubSample]]*10000+Systematic[[#This Row],[VariableIndex]]</f>
        <v>23020007</v>
      </c>
      <c r="H8800" s="134">
        <f>Systematic[[#This Row],[SampleVariableLabel]]+100*Systematic[[#This Row],[State]]</f>
        <v>23021007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23</v>
      </c>
      <c r="B8801" s="1">
        <f t="shared" si="412"/>
        <v>2</v>
      </c>
      <c r="C8801" s="1">
        <f>IF(Systematic[[#This Row],[VariableIndex]]&gt;1,C8800,IF(C8800+1=StepsPerSubsample,0,C8800+1))</f>
        <v>11</v>
      </c>
      <c r="D8801" s="1">
        <f t="shared" si="413"/>
        <v>1</v>
      </c>
      <c r="E8801" s="1" t="str">
        <f>INDEX(Protocol[Mark],MATCH(C8801,Protocol[Step],0))</f>
        <v>10Ama</v>
      </c>
      <c r="F8801" s="151" t="str">
        <f>INDEX(Variables[Variable],MATCH(Systematic[[#This Row],[VariableIndex]],Variables[Index],0))</f>
        <v>O2 concentration</v>
      </c>
      <c r="G8801" s="134">
        <f>Systematic[[#This Row],[Sample]]*1000000+Systematic[[#This Row],[SubSample]]*10000+Systematic[[#This Row],[VariableIndex]]</f>
        <v>23020001</v>
      </c>
      <c r="H8801" s="134">
        <f>Systematic[[#This Row],[SampleVariableLabel]]+100*Systematic[[#This Row],[State]]</f>
        <v>23021101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23</v>
      </c>
      <c r="B8802" s="1">
        <f t="shared" si="412"/>
        <v>2</v>
      </c>
      <c r="C8802" s="1">
        <f>IF(Systematic[[#This Row],[VariableIndex]]&gt;1,C8801,IF(C8801+1=StepsPerSubsample,0,C8801+1))</f>
        <v>11</v>
      </c>
      <c r="D8802" s="1">
        <f t="shared" si="413"/>
        <v>2</v>
      </c>
      <c r="E8802" s="1" t="str">
        <f>INDEX(Protocol[Mark],MATCH(C8802,Protocol[Step],0))</f>
        <v>10Ama</v>
      </c>
      <c r="F8802" s="151" t="str">
        <f>INDEX(Variables[Variable],MATCH(Systematic[[#This Row],[VariableIndex]],Variables[Index],0))</f>
        <v>O2 flux per volume</v>
      </c>
      <c r="G8802" s="134">
        <f>Systematic[[#This Row],[Sample]]*1000000+Systematic[[#This Row],[SubSample]]*10000+Systematic[[#This Row],[VariableIndex]]</f>
        <v>23020002</v>
      </c>
      <c r="H8802" s="134">
        <f>Systematic[[#This Row],[SampleVariableLabel]]+100*Systematic[[#This Row],[State]]</f>
        <v>23021102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23</v>
      </c>
      <c r="B8803" s="1">
        <f t="shared" si="412"/>
        <v>2</v>
      </c>
      <c r="C8803" s="1">
        <f>IF(Systematic[[#This Row],[VariableIndex]]&gt;1,C8802,IF(C8802+1=StepsPerSubsample,0,C8802+1))</f>
        <v>11</v>
      </c>
      <c r="D8803" s="1">
        <f t="shared" si="413"/>
        <v>3</v>
      </c>
      <c r="E8803" s="1" t="str">
        <f>INDEX(Protocol[Mark],MATCH(C8803,Protocol[Step],0))</f>
        <v>10Ama</v>
      </c>
      <c r="F8803" s="151" t="str">
        <f>INDEX(Variables[Variable],MATCH(Systematic[[#This Row],[VariableIndex]],Variables[Index],0))</f>
        <v>Specific flux</v>
      </c>
      <c r="G8803" s="134">
        <f>Systematic[[#This Row],[Sample]]*1000000+Systematic[[#This Row],[SubSample]]*10000+Systematic[[#This Row],[VariableIndex]]</f>
        <v>23020003</v>
      </c>
      <c r="H8803" s="134">
        <f>Systematic[[#This Row],[SampleVariableLabel]]+100*Systematic[[#This Row],[State]]</f>
        <v>23021103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23</v>
      </c>
      <c r="B8804" s="1">
        <f t="shared" si="412"/>
        <v>2</v>
      </c>
      <c r="C8804" s="1">
        <f>IF(Systematic[[#This Row],[VariableIndex]]&gt;1,C8803,IF(C8803+1=StepsPerSubsample,0,C8803+1))</f>
        <v>11</v>
      </c>
      <c r="D8804" s="1">
        <f t="shared" si="413"/>
        <v>4</v>
      </c>
      <c r="E8804" s="1" t="str">
        <f>INDEX(Protocol[Mark],MATCH(C8804,Protocol[Step],0))</f>
        <v>10Ama</v>
      </c>
      <c r="F8804" s="151" t="str">
        <f>INDEX(Variables[Variable],MATCH(Systematic[[#This Row],[VariableIndex]],Variables[Index],0))</f>
        <v>Flux control ratio</v>
      </c>
      <c r="G8804" s="134">
        <f>Systematic[[#This Row],[Sample]]*1000000+Systematic[[#This Row],[SubSample]]*10000+Systematic[[#This Row],[VariableIndex]]</f>
        <v>23020004</v>
      </c>
      <c r="H8804" s="134">
        <f>Systematic[[#This Row],[SampleVariableLabel]]+100*Systematic[[#This Row],[State]]</f>
        <v>23021104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23</v>
      </c>
      <c r="B8805" s="1">
        <f t="shared" si="412"/>
        <v>2</v>
      </c>
      <c r="C8805" s="1">
        <f>IF(Systematic[[#This Row],[VariableIndex]]&gt;1,C8804,IF(C8804+1=StepsPerSubsample,0,C8804+1))</f>
        <v>11</v>
      </c>
      <c r="D8805" s="1">
        <f t="shared" si="413"/>
        <v>5</v>
      </c>
      <c r="E8805" s="1" t="str">
        <f>INDEX(Protocol[Mark],MATCH(C8805,Protocol[Step],0))</f>
        <v>10Ama</v>
      </c>
      <c r="F8805" s="151" t="str">
        <f>INDEX(Variables[Variable],MATCH(Systematic[[#This Row],[VariableIndex]],Variables[Index],0))</f>
        <v>Specific flux (mt)</v>
      </c>
      <c r="G8805" s="134">
        <f>Systematic[[#This Row],[Sample]]*1000000+Systematic[[#This Row],[SubSample]]*10000+Systematic[[#This Row],[VariableIndex]]</f>
        <v>23020005</v>
      </c>
      <c r="H8805" s="134">
        <f>Systematic[[#This Row],[SampleVariableLabel]]+100*Systematic[[#This Row],[State]]</f>
        <v>23021105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23</v>
      </c>
      <c r="B8806" s="1">
        <f t="shared" si="412"/>
        <v>2</v>
      </c>
      <c r="C8806" s="1">
        <f>IF(Systematic[[#This Row],[VariableIndex]]&gt;1,C8805,IF(C8805+1=StepsPerSubsample,0,C8805+1))</f>
        <v>11</v>
      </c>
      <c r="D8806" s="1">
        <f t="shared" si="413"/>
        <v>6</v>
      </c>
      <c r="E8806" s="1" t="str">
        <f>INDEX(Protocol[Mark],MATCH(C8806,Protocol[Step],0))</f>
        <v>10Ama</v>
      </c>
      <c r="F8806" s="151" t="str">
        <f>INDEX(Variables[Variable],MATCH(Systematic[[#This Row],[VariableIndex]],Variables[Index],0))</f>
        <v>FCR (mt: ROX-corr.)</v>
      </c>
      <c r="G8806" s="134">
        <f>Systematic[[#This Row],[Sample]]*1000000+Systematic[[#This Row],[SubSample]]*10000+Systematic[[#This Row],[VariableIndex]]</f>
        <v>23020006</v>
      </c>
      <c r="H8806" s="134">
        <f>Systematic[[#This Row],[SampleVariableLabel]]+100*Systematic[[#This Row],[State]]</f>
        <v>23021106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23</v>
      </c>
      <c r="B8807" s="1">
        <f t="shared" si="412"/>
        <v>2</v>
      </c>
      <c r="C8807" s="1">
        <f>IF(Systematic[[#This Row],[VariableIndex]]&gt;1,C8806,IF(C8806+1=StepsPerSubsample,0,C8806+1))</f>
        <v>11</v>
      </c>
      <c r="D8807" s="1">
        <f t="shared" si="413"/>
        <v>7</v>
      </c>
      <c r="E8807" s="1" t="str">
        <f>INDEX(Protocol[Mark],MATCH(C8807,Protocol[Step],0))</f>
        <v>10Ama</v>
      </c>
      <c r="F8807" s="151" t="str">
        <f>INDEX(Variables[Variable],MATCH(Systematic[[#This Row],[VariableIndex]],Variables[Index],0))</f>
        <v>FCR (mt: ROX-corr.)</v>
      </c>
      <c r="G8807" s="134">
        <f>Systematic[[#This Row],[Sample]]*1000000+Systematic[[#This Row],[SubSample]]*10000+Systematic[[#This Row],[VariableIndex]]</f>
        <v>23020007</v>
      </c>
      <c r="H8807" s="134">
        <f>Systematic[[#This Row],[SampleVariableLabel]]+100*Systematic[[#This Row],[State]]</f>
        <v>23021107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23</v>
      </c>
      <c r="B8808" s="1">
        <f t="shared" si="412"/>
        <v>2</v>
      </c>
      <c r="C8808" s="1">
        <f>IF(Systematic[[#This Row],[VariableIndex]]&gt;1,C8807,IF(C8807+1=StepsPerSubsample,0,C8807+1))</f>
        <v>12</v>
      </c>
      <c r="D8808" s="1">
        <f t="shared" si="413"/>
        <v>1</v>
      </c>
      <c r="E8808" s="1" t="str">
        <f>INDEX(Protocol[Mark],MATCH(C8808,Protocol[Step],0))</f>
        <v>11AsTm</v>
      </c>
      <c r="F8808" s="151" t="str">
        <f>INDEX(Variables[Variable],MATCH(Systematic[[#This Row],[VariableIndex]],Variables[Index],0))</f>
        <v>O2 concentration</v>
      </c>
      <c r="G8808" s="134">
        <f>Systematic[[#This Row],[Sample]]*1000000+Systematic[[#This Row],[SubSample]]*10000+Systematic[[#This Row],[VariableIndex]]</f>
        <v>23020001</v>
      </c>
      <c r="H8808" s="134">
        <f>Systematic[[#This Row],[SampleVariableLabel]]+100*Systematic[[#This Row],[State]]</f>
        <v>23021201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23</v>
      </c>
      <c r="B8809" s="1">
        <f t="shared" ref="B8809:B8872" si="415">IF(OR(C8809&gt;0,D8809&gt;1),B8808,IF(B8808=SubsamplesPerSample,1,B8808+1))</f>
        <v>2</v>
      </c>
      <c r="C8809" s="1">
        <f>IF(Systematic[[#This Row],[VariableIndex]]&gt;1,C8808,IF(C8808+1=StepsPerSubsample,0,C8808+1))</f>
        <v>12</v>
      </c>
      <c r="D8809" s="1">
        <f t="shared" si="413"/>
        <v>2</v>
      </c>
      <c r="E8809" s="1" t="str">
        <f>INDEX(Protocol[Mark],MATCH(C8809,Protocol[Step],0))</f>
        <v>11AsTm</v>
      </c>
      <c r="F8809" s="151" t="str">
        <f>INDEX(Variables[Variable],MATCH(Systematic[[#This Row],[VariableIndex]],Variables[Index],0))</f>
        <v>O2 flux per volume</v>
      </c>
      <c r="G8809" s="134">
        <f>Systematic[[#This Row],[Sample]]*1000000+Systematic[[#This Row],[SubSample]]*10000+Systematic[[#This Row],[VariableIndex]]</f>
        <v>23020002</v>
      </c>
      <c r="H8809" s="134">
        <f>Systematic[[#This Row],[SampleVariableLabel]]+100*Systematic[[#This Row],[State]]</f>
        <v>23021202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23</v>
      </c>
      <c r="B8810" s="1">
        <f t="shared" si="415"/>
        <v>2</v>
      </c>
      <c r="C8810" s="1">
        <f>IF(Systematic[[#This Row],[VariableIndex]]&gt;1,C8809,IF(C8809+1=StepsPerSubsample,0,C8809+1))</f>
        <v>12</v>
      </c>
      <c r="D8810" s="1">
        <f t="shared" si="413"/>
        <v>3</v>
      </c>
      <c r="E8810" s="1" t="str">
        <f>INDEX(Protocol[Mark],MATCH(C8810,Protocol[Step],0))</f>
        <v>11AsTm</v>
      </c>
      <c r="F8810" s="151" t="str">
        <f>INDEX(Variables[Variable],MATCH(Systematic[[#This Row],[VariableIndex]],Variables[Index],0))</f>
        <v>Specific flux</v>
      </c>
      <c r="G8810" s="134">
        <f>Systematic[[#This Row],[Sample]]*1000000+Systematic[[#This Row],[SubSample]]*10000+Systematic[[#This Row],[VariableIndex]]</f>
        <v>23020003</v>
      </c>
      <c r="H8810" s="134">
        <f>Systematic[[#This Row],[SampleVariableLabel]]+100*Systematic[[#This Row],[State]]</f>
        <v>23021203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23</v>
      </c>
      <c r="B8811" s="1">
        <f t="shared" si="415"/>
        <v>2</v>
      </c>
      <c r="C8811" s="1">
        <f>IF(Systematic[[#This Row],[VariableIndex]]&gt;1,C8810,IF(C8810+1=StepsPerSubsample,0,C8810+1))</f>
        <v>12</v>
      </c>
      <c r="D8811" s="1">
        <f t="shared" si="413"/>
        <v>4</v>
      </c>
      <c r="E8811" s="1" t="str">
        <f>INDEX(Protocol[Mark],MATCH(C8811,Protocol[Step],0))</f>
        <v>11AsTm</v>
      </c>
      <c r="F8811" s="151" t="str">
        <f>INDEX(Variables[Variable],MATCH(Systematic[[#This Row],[VariableIndex]],Variables[Index],0))</f>
        <v>Flux control ratio</v>
      </c>
      <c r="G8811" s="134">
        <f>Systematic[[#This Row],[Sample]]*1000000+Systematic[[#This Row],[SubSample]]*10000+Systematic[[#This Row],[VariableIndex]]</f>
        <v>23020004</v>
      </c>
      <c r="H8811" s="134">
        <f>Systematic[[#This Row],[SampleVariableLabel]]+100*Systematic[[#This Row],[State]]</f>
        <v>23021204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23</v>
      </c>
      <c r="B8812" s="1">
        <f t="shared" si="415"/>
        <v>2</v>
      </c>
      <c r="C8812" s="1">
        <f>IF(Systematic[[#This Row],[VariableIndex]]&gt;1,C8811,IF(C8811+1=StepsPerSubsample,0,C8811+1))</f>
        <v>12</v>
      </c>
      <c r="D8812" s="1">
        <f t="shared" si="413"/>
        <v>5</v>
      </c>
      <c r="E8812" s="1" t="str">
        <f>INDEX(Protocol[Mark],MATCH(C8812,Protocol[Step],0))</f>
        <v>11AsTm</v>
      </c>
      <c r="F8812" s="151" t="str">
        <f>INDEX(Variables[Variable],MATCH(Systematic[[#This Row],[VariableIndex]],Variables[Index],0))</f>
        <v>Specific flux (mt)</v>
      </c>
      <c r="G8812" s="134">
        <f>Systematic[[#This Row],[Sample]]*1000000+Systematic[[#This Row],[SubSample]]*10000+Systematic[[#This Row],[VariableIndex]]</f>
        <v>23020005</v>
      </c>
      <c r="H8812" s="134">
        <f>Systematic[[#This Row],[SampleVariableLabel]]+100*Systematic[[#This Row],[State]]</f>
        <v>23021205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23</v>
      </c>
      <c r="B8813" s="1">
        <f t="shared" si="415"/>
        <v>2</v>
      </c>
      <c r="C8813" s="1">
        <f>IF(Systematic[[#This Row],[VariableIndex]]&gt;1,C8812,IF(C8812+1=StepsPerSubsample,0,C8812+1))</f>
        <v>12</v>
      </c>
      <c r="D8813" s="1">
        <f t="shared" si="413"/>
        <v>6</v>
      </c>
      <c r="E8813" s="1" t="str">
        <f>INDEX(Protocol[Mark],MATCH(C8813,Protocol[Step],0))</f>
        <v>11AsTm</v>
      </c>
      <c r="F8813" s="151" t="str">
        <f>INDEX(Variables[Variable],MATCH(Systematic[[#This Row],[VariableIndex]],Variables[Index],0))</f>
        <v>FCR (mt: ROX-corr.)</v>
      </c>
      <c r="G8813" s="134">
        <f>Systematic[[#This Row],[Sample]]*1000000+Systematic[[#This Row],[SubSample]]*10000+Systematic[[#This Row],[VariableIndex]]</f>
        <v>23020006</v>
      </c>
      <c r="H8813" s="134">
        <f>Systematic[[#This Row],[SampleVariableLabel]]+100*Systematic[[#This Row],[State]]</f>
        <v>23021206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23</v>
      </c>
      <c r="B8814" s="1">
        <f t="shared" si="415"/>
        <v>2</v>
      </c>
      <c r="C8814" s="1">
        <f>IF(Systematic[[#This Row],[VariableIndex]]&gt;1,C8813,IF(C8813+1=StepsPerSubsample,0,C8813+1))</f>
        <v>12</v>
      </c>
      <c r="D8814" s="1">
        <f t="shared" si="413"/>
        <v>7</v>
      </c>
      <c r="E8814" s="1" t="str">
        <f>INDEX(Protocol[Mark],MATCH(C8814,Protocol[Step],0))</f>
        <v>11AsTm</v>
      </c>
      <c r="F8814" s="151" t="str">
        <f>INDEX(Variables[Variable],MATCH(Systematic[[#This Row],[VariableIndex]],Variables[Index],0))</f>
        <v>FCR (mt: ROX-corr.)</v>
      </c>
      <c r="G8814" s="134">
        <f>Systematic[[#This Row],[Sample]]*1000000+Systematic[[#This Row],[SubSample]]*10000+Systematic[[#This Row],[VariableIndex]]</f>
        <v>23020007</v>
      </c>
      <c r="H8814" s="134">
        <f>Systematic[[#This Row],[SampleVariableLabel]]+100*Systematic[[#This Row],[State]]</f>
        <v>23021207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23</v>
      </c>
      <c r="B8815" s="1">
        <f t="shared" si="415"/>
        <v>2</v>
      </c>
      <c r="C8815" s="1">
        <f>IF(Systematic[[#This Row],[VariableIndex]]&gt;1,C8814,IF(C8814+1=StepsPerSubsample,0,C8814+1))</f>
        <v>13</v>
      </c>
      <c r="D8815" s="1">
        <f t="shared" si="413"/>
        <v>1</v>
      </c>
      <c r="E8815" s="1" t="str">
        <f>INDEX(Protocol[Mark],MATCH(C8815,Protocol[Step],0))</f>
        <v>12Azd</v>
      </c>
      <c r="F8815" s="151" t="str">
        <f>INDEX(Variables[Variable],MATCH(Systematic[[#This Row],[VariableIndex]],Variables[Index],0))</f>
        <v>O2 concentration</v>
      </c>
      <c r="G8815" s="134">
        <f>Systematic[[#This Row],[Sample]]*1000000+Systematic[[#This Row],[SubSample]]*10000+Systematic[[#This Row],[VariableIndex]]</f>
        <v>23020001</v>
      </c>
      <c r="H8815" s="134">
        <f>Systematic[[#This Row],[SampleVariableLabel]]+100*Systematic[[#This Row],[State]]</f>
        <v>23021301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23</v>
      </c>
      <c r="B8816" s="1">
        <f t="shared" si="415"/>
        <v>2</v>
      </c>
      <c r="C8816" s="1">
        <f>IF(Systematic[[#This Row],[VariableIndex]]&gt;1,C8815,IF(C8815+1=StepsPerSubsample,0,C8815+1))</f>
        <v>13</v>
      </c>
      <c r="D8816" s="1">
        <f t="shared" si="413"/>
        <v>2</v>
      </c>
      <c r="E8816" s="1" t="str">
        <f>INDEX(Protocol[Mark],MATCH(C8816,Protocol[Step],0))</f>
        <v>12Azd</v>
      </c>
      <c r="F8816" s="151" t="str">
        <f>INDEX(Variables[Variable],MATCH(Systematic[[#This Row],[VariableIndex]],Variables[Index],0))</f>
        <v>O2 flux per volume</v>
      </c>
      <c r="G8816" s="134">
        <f>Systematic[[#This Row],[Sample]]*1000000+Systematic[[#This Row],[SubSample]]*10000+Systematic[[#This Row],[VariableIndex]]</f>
        <v>23020002</v>
      </c>
      <c r="H8816" s="134">
        <f>Systematic[[#This Row],[SampleVariableLabel]]+100*Systematic[[#This Row],[State]]</f>
        <v>23021302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23</v>
      </c>
      <c r="B8817" s="1">
        <f t="shared" si="415"/>
        <v>2</v>
      </c>
      <c r="C8817" s="1">
        <f>IF(Systematic[[#This Row],[VariableIndex]]&gt;1,C8816,IF(C8816+1=StepsPerSubsample,0,C8816+1))</f>
        <v>13</v>
      </c>
      <c r="D8817" s="1">
        <f t="shared" si="413"/>
        <v>3</v>
      </c>
      <c r="E8817" s="1" t="str">
        <f>INDEX(Protocol[Mark],MATCH(C8817,Protocol[Step],0))</f>
        <v>12Azd</v>
      </c>
      <c r="F8817" s="151" t="str">
        <f>INDEX(Variables[Variable],MATCH(Systematic[[#This Row],[VariableIndex]],Variables[Index],0))</f>
        <v>Specific flux</v>
      </c>
      <c r="G8817" s="134">
        <f>Systematic[[#This Row],[Sample]]*1000000+Systematic[[#This Row],[SubSample]]*10000+Systematic[[#This Row],[VariableIndex]]</f>
        <v>23020003</v>
      </c>
      <c r="H8817" s="134">
        <f>Systematic[[#This Row],[SampleVariableLabel]]+100*Systematic[[#This Row],[State]]</f>
        <v>23021303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23</v>
      </c>
      <c r="B8818" s="1">
        <f t="shared" si="415"/>
        <v>2</v>
      </c>
      <c r="C8818" s="1">
        <f>IF(Systematic[[#This Row],[VariableIndex]]&gt;1,C8817,IF(C8817+1=StepsPerSubsample,0,C8817+1))</f>
        <v>13</v>
      </c>
      <c r="D8818" s="1">
        <f t="shared" si="413"/>
        <v>4</v>
      </c>
      <c r="E8818" s="1" t="str">
        <f>INDEX(Protocol[Mark],MATCH(C8818,Protocol[Step],0))</f>
        <v>12Azd</v>
      </c>
      <c r="F8818" s="151" t="str">
        <f>INDEX(Variables[Variable],MATCH(Systematic[[#This Row],[VariableIndex]],Variables[Index],0))</f>
        <v>Flux control ratio</v>
      </c>
      <c r="G8818" s="134">
        <f>Systematic[[#This Row],[Sample]]*1000000+Systematic[[#This Row],[SubSample]]*10000+Systematic[[#This Row],[VariableIndex]]</f>
        <v>23020004</v>
      </c>
      <c r="H8818" s="134">
        <f>Systematic[[#This Row],[SampleVariableLabel]]+100*Systematic[[#This Row],[State]]</f>
        <v>23021304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23</v>
      </c>
      <c r="B8819" s="1">
        <f t="shared" si="415"/>
        <v>2</v>
      </c>
      <c r="C8819" s="1">
        <f>IF(Systematic[[#This Row],[VariableIndex]]&gt;1,C8818,IF(C8818+1=StepsPerSubsample,0,C8818+1))</f>
        <v>13</v>
      </c>
      <c r="D8819" s="1">
        <f t="shared" si="413"/>
        <v>5</v>
      </c>
      <c r="E8819" s="1" t="str">
        <f>INDEX(Protocol[Mark],MATCH(C8819,Protocol[Step],0))</f>
        <v>12Azd</v>
      </c>
      <c r="F8819" s="151" t="str">
        <f>INDEX(Variables[Variable],MATCH(Systematic[[#This Row],[VariableIndex]],Variables[Index],0))</f>
        <v>Specific flux (mt)</v>
      </c>
      <c r="G8819" s="134">
        <f>Systematic[[#This Row],[Sample]]*1000000+Systematic[[#This Row],[SubSample]]*10000+Systematic[[#This Row],[VariableIndex]]</f>
        <v>23020005</v>
      </c>
      <c r="H8819" s="134">
        <f>Systematic[[#This Row],[SampleVariableLabel]]+100*Systematic[[#This Row],[State]]</f>
        <v>23021305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23</v>
      </c>
      <c r="B8820" s="1">
        <f t="shared" si="415"/>
        <v>2</v>
      </c>
      <c r="C8820" s="1">
        <f>IF(Systematic[[#This Row],[VariableIndex]]&gt;1,C8819,IF(C8819+1=StepsPerSubsample,0,C8819+1))</f>
        <v>13</v>
      </c>
      <c r="D8820" s="1">
        <f t="shared" si="413"/>
        <v>6</v>
      </c>
      <c r="E8820" s="1" t="str">
        <f>INDEX(Protocol[Mark],MATCH(C8820,Protocol[Step],0))</f>
        <v>12Azd</v>
      </c>
      <c r="F8820" s="151" t="str">
        <f>INDEX(Variables[Variable],MATCH(Systematic[[#This Row],[VariableIndex]],Variables[Index],0))</f>
        <v>FCR (mt: ROX-corr.)</v>
      </c>
      <c r="G8820" s="134">
        <f>Systematic[[#This Row],[Sample]]*1000000+Systematic[[#This Row],[SubSample]]*10000+Systematic[[#This Row],[VariableIndex]]</f>
        <v>23020006</v>
      </c>
      <c r="H8820" s="134">
        <f>Systematic[[#This Row],[SampleVariableLabel]]+100*Systematic[[#This Row],[State]]</f>
        <v>23021306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23</v>
      </c>
      <c r="B8821" s="1">
        <f t="shared" si="415"/>
        <v>2</v>
      </c>
      <c r="C8821" s="1">
        <f>IF(Systematic[[#This Row],[VariableIndex]]&gt;1,C8820,IF(C8820+1=StepsPerSubsample,0,C8820+1))</f>
        <v>13</v>
      </c>
      <c r="D8821" s="1">
        <f t="shared" si="413"/>
        <v>7</v>
      </c>
      <c r="E8821" s="1" t="str">
        <f>INDEX(Protocol[Mark],MATCH(C8821,Protocol[Step],0))</f>
        <v>12Azd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23020007</v>
      </c>
      <c r="H8821" s="134">
        <f>Systematic[[#This Row],[SampleVariableLabel]]+100*Systematic[[#This Row],[State]]</f>
        <v>23021307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23</v>
      </c>
      <c r="B8822" s="1">
        <f t="shared" si="415"/>
        <v>3</v>
      </c>
      <c r="C8822" s="1">
        <f>IF(Systematic[[#This Row],[VariableIndex]]&gt;1,C8821,IF(C8821+1=StepsPerSubsample,0,C8821+1))</f>
        <v>0</v>
      </c>
      <c r="D8822" s="1">
        <f t="shared" si="413"/>
        <v>1</v>
      </c>
      <c r="E8822" s="1" t="str">
        <f>INDEX(Protocol[Mark],MATCH(C8822,Protocol[Step],0))</f>
        <v>1ce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23030001</v>
      </c>
      <c r="H8822" s="134">
        <f>Systematic[[#This Row],[SampleVariableLabel]]+100*Systematic[[#This Row],[State]]</f>
        <v>23030001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23</v>
      </c>
      <c r="B8823" s="1">
        <f t="shared" si="415"/>
        <v>3</v>
      </c>
      <c r="C8823" s="1">
        <f>IF(Systematic[[#This Row],[VariableIndex]]&gt;1,C8822,IF(C8822+1=StepsPerSubsample,0,C8822+1))</f>
        <v>0</v>
      </c>
      <c r="D8823" s="1">
        <f t="shared" si="413"/>
        <v>2</v>
      </c>
      <c r="E8823" s="1" t="str">
        <f>INDEX(Protocol[Mark],MATCH(C8823,Protocol[Step],0))</f>
        <v>1ce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23030002</v>
      </c>
      <c r="H8823" s="134">
        <f>Systematic[[#This Row],[SampleVariableLabel]]+100*Systematic[[#This Row],[State]]</f>
        <v>23030002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23</v>
      </c>
      <c r="B8824" s="1">
        <f t="shared" si="415"/>
        <v>3</v>
      </c>
      <c r="C8824" s="1">
        <f>IF(Systematic[[#This Row],[VariableIndex]]&gt;1,C8823,IF(C8823+1=StepsPerSubsample,0,C8823+1))</f>
        <v>0</v>
      </c>
      <c r="D8824" s="1">
        <f t="shared" si="413"/>
        <v>3</v>
      </c>
      <c r="E8824" s="1" t="str">
        <f>INDEX(Protocol[Mark],MATCH(C8824,Protocol[Step],0))</f>
        <v>1ce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23030003</v>
      </c>
      <c r="H8824" s="134">
        <f>Systematic[[#This Row],[SampleVariableLabel]]+100*Systematic[[#This Row],[State]]</f>
        <v>23030003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23</v>
      </c>
      <c r="B8825" s="1">
        <f t="shared" si="415"/>
        <v>3</v>
      </c>
      <c r="C8825" s="1">
        <f>IF(Systematic[[#This Row],[VariableIndex]]&gt;1,C8824,IF(C8824+1=StepsPerSubsample,0,C8824+1))</f>
        <v>0</v>
      </c>
      <c r="D8825" s="1">
        <f t="shared" si="413"/>
        <v>4</v>
      </c>
      <c r="E8825" s="1" t="str">
        <f>INDEX(Protocol[Mark],MATCH(C8825,Protocol[Step],0))</f>
        <v>1ce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23030004</v>
      </c>
      <c r="H8825" s="134">
        <f>Systematic[[#This Row],[SampleVariableLabel]]+100*Systematic[[#This Row],[State]]</f>
        <v>23030004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23</v>
      </c>
      <c r="B8826" s="1">
        <f t="shared" si="415"/>
        <v>3</v>
      </c>
      <c r="C8826" s="1">
        <f>IF(Systematic[[#This Row],[VariableIndex]]&gt;1,C8825,IF(C8825+1=StepsPerSubsample,0,C8825+1))</f>
        <v>0</v>
      </c>
      <c r="D8826" s="1">
        <f t="shared" si="413"/>
        <v>5</v>
      </c>
      <c r="E8826" s="1" t="str">
        <f>INDEX(Protocol[Mark],MATCH(C8826,Protocol[Step],0))</f>
        <v>1ce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23030005</v>
      </c>
      <c r="H8826" s="134">
        <f>Systematic[[#This Row],[SampleVariableLabel]]+100*Systematic[[#This Row],[State]]</f>
        <v>23030005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23</v>
      </c>
      <c r="B8827" s="1">
        <f t="shared" si="415"/>
        <v>3</v>
      </c>
      <c r="C8827" s="1">
        <f>IF(Systematic[[#This Row],[VariableIndex]]&gt;1,C8826,IF(C8826+1=StepsPerSubsample,0,C8826+1))</f>
        <v>0</v>
      </c>
      <c r="D8827" s="1">
        <f t="shared" si="413"/>
        <v>6</v>
      </c>
      <c r="E8827" s="1" t="str">
        <f>INDEX(Protocol[Mark],MATCH(C8827,Protocol[Step],0))</f>
        <v>1ce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23030006</v>
      </c>
      <c r="H8827" s="134">
        <f>Systematic[[#This Row],[SampleVariableLabel]]+100*Systematic[[#This Row],[State]]</f>
        <v>23030006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23</v>
      </c>
      <c r="B8828" s="1">
        <f t="shared" si="415"/>
        <v>3</v>
      </c>
      <c r="C8828" s="1">
        <f>IF(Systematic[[#This Row],[VariableIndex]]&gt;1,C8827,IF(C8827+1=StepsPerSubsample,0,C8827+1))</f>
        <v>0</v>
      </c>
      <c r="D8828" s="1">
        <f t="shared" si="413"/>
        <v>7</v>
      </c>
      <c r="E8828" s="1" t="str">
        <f>INDEX(Protocol[Mark],MATCH(C8828,Protocol[Step],0))</f>
        <v>1ce</v>
      </c>
      <c r="F8828" s="151" t="str">
        <f>INDEX(Variables[Variable],MATCH(Systematic[[#This Row],[VariableIndex]],Variables[Index],0))</f>
        <v>FCR (mt: ROX-corr.)</v>
      </c>
      <c r="G8828" s="134">
        <f>Systematic[[#This Row],[Sample]]*1000000+Systematic[[#This Row],[SubSample]]*10000+Systematic[[#This Row],[VariableIndex]]</f>
        <v>23030007</v>
      </c>
      <c r="H8828" s="134">
        <f>Systematic[[#This Row],[SampleVariableLabel]]+100*Systematic[[#This Row],[State]]</f>
        <v>23030007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23</v>
      </c>
      <c r="B8829" s="1">
        <f t="shared" si="415"/>
        <v>3</v>
      </c>
      <c r="C8829" s="1">
        <f>IF(Systematic[[#This Row],[VariableIndex]]&gt;1,C8828,IF(C8828+1=StepsPerSubsample,0,C8828+1))</f>
        <v>1</v>
      </c>
      <c r="D8829" s="1">
        <f t="shared" si="413"/>
        <v>1</v>
      </c>
      <c r="E8829" s="1" t="str">
        <f>INDEX(Protocol[Mark],MATCH(C8829,Protocol[Step],0))</f>
        <v>2P10</v>
      </c>
      <c r="F8829" s="151" t="str">
        <f>INDEX(Variables[Variable],MATCH(Systematic[[#This Row],[VariableIndex]],Variables[Index],0))</f>
        <v>O2 concentration</v>
      </c>
      <c r="G8829" s="134">
        <f>Systematic[[#This Row],[Sample]]*1000000+Systematic[[#This Row],[SubSample]]*10000+Systematic[[#This Row],[VariableIndex]]</f>
        <v>23030001</v>
      </c>
      <c r="H8829" s="134">
        <f>Systematic[[#This Row],[SampleVariableLabel]]+100*Systematic[[#This Row],[State]]</f>
        <v>23030101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23</v>
      </c>
      <c r="B8830" s="1">
        <f t="shared" si="415"/>
        <v>3</v>
      </c>
      <c r="C8830" s="1">
        <f>IF(Systematic[[#This Row],[VariableIndex]]&gt;1,C8829,IF(C8829+1=StepsPerSubsample,0,C8829+1))</f>
        <v>1</v>
      </c>
      <c r="D8830" s="1">
        <f t="shared" si="413"/>
        <v>2</v>
      </c>
      <c r="E8830" s="1" t="str">
        <f>INDEX(Protocol[Mark],MATCH(C8830,Protocol[Step],0))</f>
        <v>2P10</v>
      </c>
      <c r="F8830" s="151" t="str">
        <f>INDEX(Variables[Variable],MATCH(Systematic[[#This Row],[VariableIndex]],Variables[Index],0))</f>
        <v>O2 flux per volume</v>
      </c>
      <c r="G8830" s="134">
        <f>Systematic[[#This Row],[Sample]]*1000000+Systematic[[#This Row],[SubSample]]*10000+Systematic[[#This Row],[VariableIndex]]</f>
        <v>23030002</v>
      </c>
      <c r="H8830" s="134">
        <f>Systematic[[#This Row],[SampleVariableLabel]]+100*Systematic[[#This Row],[State]]</f>
        <v>23030102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23</v>
      </c>
      <c r="B8831" s="1">
        <f t="shared" si="415"/>
        <v>3</v>
      </c>
      <c r="C8831" s="1">
        <f>IF(Systematic[[#This Row],[VariableIndex]]&gt;1,C8830,IF(C8830+1=StepsPerSubsample,0,C8830+1))</f>
        <v>1</v>
      </c>
      <c r="D8831" s="1">
        <f t="shared" si="413"/>
        <v>3</v>
      </c>
      <c r="E8831" s="1" t="str">
        <f>INDEX(Protocol[Mark],MATCH(C8831,Protocol[Step],0))</f>
        <v>2P10</v>
      </c>
      <c r="F8831" s="151" t="str">
        <f>INDEX(Variables[Variable],MATCH(Systematic[[#This Row],[VariableIndex]],Variables[Index],0))</f>
        <v>Specific flux</v>
      </c>
      <c r="G8831" s="134">
        <f>Systematic[[#This Row],[Sample]]*1000000+Systematic[[#This Row],[SubSample]]*10000+Systematic[[#This Row],[VariableIndex]]</f>
        <v>23030003</v>
      </c>
      <c r="H8831" s="134">
        <f>Systematic[[#This Row],[SampleVariableLabel]]+100*Systematic[[#This Row],[State]]</f>
        <v>23030103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23</v>
      </c>
      <c r="B8832" s="1">
        <f t="shared" si="415"/>
        <v>3</v>
      </c>
      <c r="C8832" s="1">
        <f>IF(Systematic[[#This Row],[VariableIndex]]&gt;1,C8831,IF(C8831+1=StepsPerSubsample,0,C8831+1))</f>
        <v>1</v>
      </c>
      <c r="D8832" s="1">
        <f t="shared" si="413"/>
        <v>4</v>
      </c>
      <c r="E8832" s="1" t="str">
        <f>INDEX(Protocol[Mark],MATCH(C8832,Protocol[Step],0))</f>
        <v>2P10</v>
      </c>
      <c r="F8832" s="151" t="str">
        <f>INDEX(Variables[Variable],MATCH(Systematic[[#This Row],[VariableIndex]],Variables[Index],0))</f>
        <v>Flux control ratio</v>
      </c>
      <c r="G8832" s="134">
        <f>Systematic[[#This Row],[Sample]]*1000000+Systematic[[#This Row],[SubSample]]*10000+Systematic[[#This Row],[VariableIndex]]</f>
        <v>23030004</v>
      </c>
      <c r="H8832" s="134">
        <f>Systematic[[#This Row],[SampleVariableLabel]]+100*Systematic[[#This Row],[State]]</f>
        <v>23030104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23</v>
      </c>
      <c r="B8833" s="1">
        <f t="shared" si="415"/>
        <v>3</v>
      </c>
      <c r="C8833" s="1">
        <f>IF(Systematic[[#This Row],[VariableIndex]]&gt;1,C8832,IF(C8832+1=StepsPerSubsample,0,C8832+1))</f>
        <v>1</v>
      </c>
      <c r="D8833" s="1">
        <f t="shared" si="413"/>
        <v>5</v>
      </c>
      <c r="E8833" s="1" t="str">
        <f>INDEX(Protocol[Mark],MATCH(C8833,Protocol[Step],0))</f>
        <v>2P10</v>
      </c>
      <c r="F8833" s="151" t="str">
        <f>INDEX(Variables[Variable],MATCH(Systematic[[#This Row],[VariableIndex]],Variables[Index],0))</f>
        <v>Specific flux (mt)</v>
      </c>
      <c r="G8833" s="134">
        <f>Systematic[[#This Row],[Sample]]*1000000+Systematic[[#This Row],[SubSample]]*10000+Systematic[[#This Row],[VariableIndex]]</f>
        <v>23030005</v>
      </c>
      <c r="H8833" s="134">
        <f>Systematic[[#This Row],[SampleVariableLabel]]+100*Systematic[[#This Row],[State]]</f>
        <v>23030105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23</v>
      </c>
      <c r="B8834" s="1">
        <f t="shared" si="415"/>
        <v>3</v>
      </c>
      <c r="C8834" s="1">
        <f>IF(Systematic[[#This Row],[VariableIndex]]&gt;1,C8833,IF(C8833+1=StepsPerSubsample,0,C8833+1))</f>
        <v>1</v>
      </c>
      <c r="D8834" s="1">
        <f t="shared" si="413"/>
        <v>6</v>
      </c>
      <c r="E8834" s="1" t="str">
        <f>INDEX(Protocol[Mark],MATCH(C8834,Protocol[Step],0))</f>
        <v>2P10</v>
      </c>
      <c r="F8834" s="151" t="str">
        <f>INDEX(Variables[Variable],MATCH(Systematic[[#This Row],[VariableIndex]],Variables[Index],0))</f>
        <v>FCR (mt: ROX-corr.)</v>
      </c>
      <c r="G8834" s="134">
        <f>Systematic[[#This Row],[Sample]]*1000000+Systematic[[#This Row],[SubSample]]*10000+Systematic[[#This Row],[VariableIndex]]</f>
        <v>23030006</v>
      </c>
      <c r="H8834" s="134">
        <f>Systematic[[#This Row],[SampleVariableLabel]]+100*Systematic[[#This Row],[State]]</f>
        <v>23030106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23</v>
      </c>
      <c r="B8835" s="1">
        <f t="shared" si="415"/>
        <v>3</v>
      </c>
      <c r="C8835" s="1">
        <f>IF(Systematic[[#This Row],[VariableIndex]]&gt;1,C8834,IF(C8834+1=StepsPerSubsample,0,C8834+1))</f>
        <v>1</v>
      </c>
      <c r="D8835" s="1">
        <f t="shared" ref="D8835:D8898" si="416">IF(D8834=nVariables,1,D8834+1)</f>
        <v>7</v>
      </c>
      <c r="E8835" s="1" t="str">
        <f>INDEX(Protocol[Mark],MATCH(C8835,Protocol[Step],0))</f>
        <v>2P10</v>
      </c>
      <c r="F8835" s="151" t="str">
        <f>INDEX(Variables[Variable],MATCH(Systematic[[#This Row],[VariableIndex]],Variables[Index],0))</f>
        <v>FCR (mt: ROX-corr.)</v>
      </c>
      <c r="G8835" s="134">
        <f>Systematic[[#This Row],[Sample]]*1000000+Systematic[[#This Row],[SubSample]]*10000+Systematic[[#This Row],[VariableIndex]]</f>
        <v>23030007</v>
      </c>
      <c r="H8835" s="134">
        <f>Systematic[[#This Row],[SampleVariableLabel]]+100*Systematic[[#This Row],[State]]</f>
        <v>23030107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23</v>
      </c>
      <c r="B8836" s="1">
        <f t="shared" si="415"/>
        <v>3</v>
      </c>
      <c r="C8836" s="1">
        <f>IF(Systematic[[#This Row],[VariableIndex]]&gt;1,C8835,IF(C8835+1=StepsPerSubsample,0,C8835+1))</f>
        <v>2</v>
      </c>
      <c r="D8836" s="1">
        <f t="shared" si="416"/>
        <v>1</v>
      </c>
      <c r="E8836" s="1" t="str">
        <f>INDEX(Protocol[Mark],MATCH(C8836,Protocol[Step],0))</f>
        <v>3Omy</v>
      </c>
      <c r="F8836" s="151" t="str">
        <f>INDEX(Variables[Variable],MATCH(Systematic[[#This Row],[VariableIndex]],Variables[Index],0))</f>
        <v>O2 concentration</v>
      </c>
      <c r="G8836" s="134">
        <f>Systematic[[#This Row],[Sample]]*1000000+Systematic[[#This Row],[SubSample]]*10000+Systematic[[#This Row],[VariableIndex]]</f>
        <v>23030001</v>
      </c>
      <c r="H8836" s="134">
        <f>Systematic[[#This Row],[SampleVariableLabel]]+100*Systematic[[#This Row],[State]]</f>
        <v>23030201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23</v>
      </c>
      <c r="B8837" s="1">
        <f t="shared" si="415"/>
        <v>3</v>
      </c>
      <c r="C8837" s="1">
        <f>IF(Systematic[[#This Row],[VariableIndex]]&gt;1,C8836,IF(C8836+1=StepsPerSubsample,0,C8836+1))</f>
        <v>2</v>
      </c>
      <c r="D8837" s="1">
        <f t="shared" si="416"/>
        <v>2</v>
      </c>
      <c r="E8837" s="1" t="str">
        <f>INDEX(Protocol[Mark],MATCH(C8837,Protocol[Step],0))</f>
        <v>3Omy</v>
      </c>
      <c r="F8837" s="151" t="str">
        <f>INDEX(Variables[Variable],MATCH(Systematic[[#This Row],[VariableIndex]],Variables[Index],0))</f>
        <v>O2 flux per volume</v>
      </c>
      <c r="G8837" s="134">
        <f>Systematic[[#This Row],[Sample]]*1000000+Systematic[[#This Row],[SubSample]]*10000+Systematic[[#This Row],[VariableIndex]]</f>
        <v>23030002</v>
      </c>
      <c r="H8837" s="134">
        <f>Systematic[[#This Row],[SampleVariableLabel]]+100*Systematic[[#This Row],[State]]</f>
        <v>23030202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23</v>
      </c>
      <c r="B8838" s="1">
        <f t="shared" si="415"/>
        <v>3</v>
      </c>
      <c r="C8838" s="1">
        <f>IF(Systematic[[#This Row],[VariableIndex]]&gt;1,C8837,IF(C8837+1=StepsPerSubsample,0,C8837+1))</f>
        <v>2</v>
      </c>
      <c r="D8838" s="1">
        <f t="shared" si="416"/>
        <v>3</v>
      </c>
      <c r="E8838" s="1" t="str">
        <f>INDEX(Protocol[Mark],MATCH(C8838,Protocol[Step],0))</f>
        <v>3Omy</v>
      </c>
      <c r="F8838" s="151" t="str">
        <f>INDEX(Variables[Variable],MATCH(Systematic[[#This Row],[VariableIndex]],Variables[Index],0))</f>
        <v>Specific flux</v>
      </c>
      <c r="G8838" s="134">
        <f>Systematic[[#This Row],[Sample]]*1000000+Systematic[[#This Row],[SubSample]]*10000+Systematic[[#This Row],[VariableIndex]]</f>
        <v>23030003</v>
      </c>
      <c r="H8838" s="134">
        <f>Systematic[[#This Row],[SampleVariableLabel]]+100*Systematic[[#This Row],[State]]</f>
        <v>23030203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23</v>
      </c>
      <c r="B8839" s="1">
        <f t="shared" si="415"/>
        <v>3</v>
      </c>
      <c r="C8839" s="1">
        <f>IF(Systematic[[#This Row],[VariableIndex]]&gt;1,C8838,IF(C8838+1=StepsPerSubsample,0,C8838+1))</f>
        <v>2</v>
      </c>
      <c r="D8839" s="1">
        <f t="shared" si="416"/>
        <v>4</v>
      </c>
      <c r="E8839" s="1" t="str">
        <f>INDEX(Protocol[Mark],MATCH(C8839,Protocol[Step],0))</f>
        <v>3Omy</v>
      </c>
      <c r="F8839" s="151" t="str">
        <f>INDEX(Variables[Variable],MATCH(Systematic[[#This Row],[VariableIndex]],Variables[Index],0))</f>
        <v>Flux control ratio</v>
      </c>
      <c r="G8839" s="134">
        <f>Systematic[[#This Row],[Sample]]*1000000+Systematic[[#This Row],[SubSample]]*10000+Systematic[[#This Row],[VariableIndex]]</f>
        <v>23030004</v>
      </c>
      <c r="H8839" s="134">
        <f>Systematic[[#This Row],[SampleVariableLabel]]+100*Systematic[[#This Row],[State]]</f>
        <v>23030204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23</v>
      </c>
      <c r="B8840" s="1">
        <f t="shared" si="415"/>
        <v>3</v>
      </c>
      <c r="C8840" s="1">
        <f>IF(Systematic[[#This Row],[VariableIndex]]&gt;1,C8839,IF(C8839+1=StepsPerSubsample,0,C8839+1))</f>
        <v>2</v>
      </c>
      <c r="D8840" s="1">
        <f t="shared" si="416"/>
        <v>5</v>
      </c>
      <c r="E8840" s="1" t="str">
        <f>INDEX(Protocol[Mark],MATCH(C8840,Protocol[Step],0))</f>
        <v>3Omy</v>
      </c>
      <c r="F8840" s="151" t="str">
        <f>INDEX(Variables[Variable],MATCH(Systematic[[#This Row],[VariableIndex]],Variables[Index],0))</f>
        <v>Specific flux (mt)</v>
      </c>
      <c r="G8840" s="134">
        <f>Systematic[[#This Row],[Sample]]*1000000+Systematic[[#This Row],[SubSample]]*10000+Systematic[[#This Row],[VariableIndex]]</f>
        <v>23030005</v>
      </c>
      <c r="H8840" s="134">
        <f>Systematic[[#This Row],[SampleVariableLabel]]+100*Systematic[[#This Row],[State]]</f>
        <v>23030205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23</v>
      </c>
      <c r="B8841" s="1">
        <f t="shared" si="415"/>
        <v>3</v>
      </c>
      <c r="C8841" s="1">
        <f>IF(Systematic[[#This Row],[VariableIndex]]&gt;1,C8840,IF(C8840+1=StepsPerSubsample,0,C8840+1))</f>
        <v>2</v>
      </c>
      <c r="D8841" s="1">
        <f t="shared" si="416"/>
        <v>6</v>
      </c>
      <c r="E8841" s="1" t="str">
        <f>INDEX(Protocol[Mark],MATCH(C8841,Protocol[Step],0))</f>
        <v>3Omy</v>
      </c>
      <c r="F8841" s="151" t="str">
        <f>INDEX(Variables[Variable],MATCH(Systematic[[#This Row],[VariableIndex]],Variables[Index],0))</f>
        <v>FCR (mt: ROX-corr.)</v>
      </c>
      <c r="G8841" s="134">
        <f>Systematic[[#This Row],[Sample]]*1000000+Systematic[[#This Row],[SubSample]]*10000+Systematic[[#This Row],[VariableIndex]]</f>
        <v>23030006</v>
      </c>
      <c r="H8841" s="134">
        <f>Systematic[[#This Row],[SampleVariableLabel]]+100*Systematic[[#This Row],[State]]</f>
        <v>23030206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23</v>
      </c>
      <c r="B8842" s="1">
        <f t="shared" si="415"/>
        <v>3</v>
      </c>
      <c r="C8842" s="1">
        <f>IF(Systematic[[#This Row],[VariableIndex]]&gt;1,C8841,IF(C8841+1=StepsPerSubsample,0,C8841+1))</f>
        <v>2</v>
      </c>
      <c r="D8842" s="1">
        <f t="shared" si="416"/>
        <v>7</v>
      </c>
      <c r="E8842" s="1" t="str">
        <f>INDEX(Protocol[Mark],MATCH(C8842,Protocol[Step],0))</f>
        <v>3Omy</v>
      </c>
      <c r="F8842" s="151" t="str">
        <f>INDEX(Variables[Variable],MATCH(Systematic[[#This Row],[VariableIndex]],Variables[Index],0))</f>
        <v>FCR (mt: ROX-corr.)</v>
      </c>
      <c r="G8842" s="134">
        <f>Systematic[[#This Row],[Sample]]*1000000+Systematic[[#This Row],[SubSample]]*10000+Systematic[[#This Row],[VariableIndex]]</f>
        <v>23030007</v>
      </c>
      <c r="H8842" s="134">
        <f>Systematic[[#This Row],[SampleVariableLabel]]+100*Systematic[[#This Row],[State]]</f>
        <v>23030207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23</v>
      </c>
      <c r="B8843" s="1">
        <f t="shared" si="415"/>
        <v>3</v>
      </c>
      <c r="C8843" s="1">
        <f>IF(Systematic[[#This Row],[VariableIndex]]&gt;1,C8842,IF(C8842+1=StepsPerSubsample,0,C8842+1))</f>
        <v>3</v>
      </c>
      <c r="D8843" s="1">
        <f t="shared" si="416"/>
        <v>1</v>
      </c>
      <c r="E8843" s="1" t="str">
        <f>INDEX(Protocol[Mark],MATCH(C8843,Protocol[Step],0))</f>
        <v>4U</v>
      </c>
      <c r="F8843" s="151" t="str">
        <f>INDEX(Variables[Variable],MATCH(Systematic[[#This Row],[VariableIndex]],Variables[Index],0))</f>
        <v>O2 concentration</v>
      </c>
      <c r="G8843" s="134">
        <f>Systematic[[#This Row],[Sample]]*1000000+Systematic[[#This Row],[SubSample]]*10000+Systematic[[#This Row],[VariableIndex]]</f>
        <v>23030001</v>
      </c>
      <c r="H8843" s="134">
        <f>Systematic[[#This Row],[SampleVariableLabel]]+100*Systematic[[#This Row],[State]]</f>
        <v>23030301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23</v>
      </c>
      <c r="B8844" s="1">
        <f t="shared" si="415"/>
        <v>3</v>
      </c>
      <c r="C8844" s="1">
        <f>IF(Systematic[[#This Row],[VariableIndex]]&gt;1,C8843,IF(C8843+1=StepsPerSubsample,0,C8843+1))</f>
        <v>3</v>
      </c>
      <c r="D8844" s="1">
        <f t="shared" si="416"/>
        <v>2</v>
      </c>
      <c r="E8844" s="1" t="str">
        <f>INDEX(Protocol[Mark],MATCH(C8844,Protocol[Step],0))</f>
        <v>4U</v>
      </c>
      <c r="F8844" s="151" t="str">
        <f>INDEX(Variables[Variable],MATCH(Systematic[[#This Row],[VariableIndex]],Variables[Index],0))</f>
        <v>O2 flux per volume</v>
      </c>
      <c r="G8844" s="134">
        <f>Systematic[[#This Row],[Sample]]*1000000+Systematic[[#This Row],[SubSample]]*10000+Systematic[[#This Row],[VariableIndex]]</f>
        <v>23030002</v>
      </c>
      <c r="H8844" s="134">
        <f>Systematic[[#This Row],[SampleVariableLabel]]+100*Systematic[[#This Row],[State]]</f>
        <v>23030302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23</v>
      </c>
      <c r="B8845" s="1">
        <f t="shared" si="415"/>
        <v>3</v>
      </c>
      <c r="C8845" s="1">
        <f>IF(Systematic[[#This Row],[VariableIndex]]&gt;1,C8844,IF(C8844+1=StepsPerSubsample,0,C8844+1))</f>
        <v>3</v>
      </c>
      <c r="D8845" s="1">
        <f t="shared" si="416"/>
        <v>3</v>
      </c>
      <c r="E8845" s="1" t="str">
        <f>INDEX(Protocol[Mark],MATCH(C8845,Protocol[Step],0))</f>
        <v>4U</v>
      </c>
      <c r="F8845" s="151" t="str">
        <f>INDEX(Variables[Variable],MATCH(Systematic[[#This Row],[VariableIndex]],Variables[Index],0))</f>
        <v>Specific flux</v>
      </c>
      <c r="G8845" s="134">
        <f>Systematic[[#This Row],[Sample]]*1000000+Systematic[[#This Row],[SubSample]]*10000+Systematic[[#This Row],[VariableIndex]]</f>
        <v>23030003</v>
      </c>
      <c r="H8845" s="134">
        <f>Systematic[[#This Row],[SampleVariableLabel]]+100*Systematic[[#This Row],[State]]</f>
        <v>23030303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23</v>
      </c>
      <c r="B8846" s="1">
        <f t="shared" si="415"/>
        <v>3</v>
      </c>
      <c r="C8846" s="1">
        <f>IF(Systematic[[#This Row],[VariableIndex]]&gt;1,C8845,IF(C8845+1=StepsPerSubsample,0,C8845+1))</f>
        <v>3</v>
      </c>
      <c r="D8846" s="1">
        <f t="shared" si="416"/>
        <v>4</v>
      </c>
      <c r="E8846" s="1" t="str">
        <f>INDEX(Protocol[Mark],MATCH(C8846,Protocol[Step],0))</f>
        <v>4U</v>
      </c>
      <c r="F8846" s="151" t="str">
        <f>INDEX(Variables[Variable],MATCH(Systematic[[#This Row],[VariableIndex]],Variables[Index],0))</f>
        <v>Flux control ratio</v>
      </c>
      <c r="G8846" s="134">
        <f>Systematic[[#This Row],[Sample]]*1000000+Systematic[[#This Row],[SubSample]]*10000+Systematic[[#This Row],[VariableIndex]]</f>
        <v>23030004</v>
      </c>
      <c r="H8846" s="134">
        <f>Systematic[[#This Row],[SampleVariableLabel]]+100*Systematic[[#This Row],[State]]</f>
        <v>23030304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23</v>
      </c>
      <c r="B8847" s="1">
        <f t="shared" si="415"/>
        <v>3</v>
      </c>
      <c r="C8847" s="1">
        <f>IF(Systematic[[#This Row],[VariableIndex]]&gt;1,C8846,IF(C8846+1=StepsPerSubsample,0,C8846+1))</f>
        <v>3</v>
      </c>
      <c r="D8847" s="1">
        <f t="shared" si="416"/>
        <v>5</v>
      </c>
      <c r="E8847" s="1" t="str">
        <f>INDEX(Protocol[Mark],MATCH(C8847,Protocol[Step],0))</f>
        <v>4U</v>
      </c>
      <c r="F8847" s="151" t="str">
        <f>INDEX(Variables[Variable],MATCH(Systematic[[#This Row],[VariableIndex]],Variables[Index],0))</f>
        <v>Specific flux (mt)</v>
      </c>
      <c r="G8847" s="134">
        <f>Systematic[[#This Row],[Sample]]*1000000+Systematic[[#This Row],[SubSample]]*10000+Systematic[[#This Row],[VariableIndex]]</f>
        <v>23030005</v>
      </c>
      <c r="H8847" s="134">
        <f>Systematic[[#This Row],[SampleVariableLabel]]+100*Systematic[[#This Row],[State]]</f>
        <v>23030305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23</v>
      </c>
      <c r="B8848" s="1">
        <f t="shared" si="415"/>
        <v>3</v>
      </c>
      <c r="C8848" s="1">
        <f>IF(Systematic[[#This Row],[VariableIndex]]&gt;1,C8847,IF(C8847+1=StepsPerSubsample,0,C8847+1))</f>
        <v>3</v>
      </c>
      <c r="D8848" s="1">
        <f t="shared" si="416"/>
        <v>6</v>
      </c>
      <c r="E8848" s="1" t="str">
        <f>INDEX(Protocol[Mark],MATCH(C8848,Protocol[Step],0))</f>
        <v>4U</v>
      </c>
      <c r="F8848" s="151" t="str">
        <f>INDEX(Variables[Variable],MATCH(Systematic[[#This Row],[VariableIndex]],Variables[Index],0))</f>
        <v>FCR (mt: ROX-corr.)</v>
      </c>
      <c r="G8848" s="134">
        <f>Systematic[[#This Row],[Sample]]*1000000+Systematic[[#This Row],[SubSample]]*10000+Systematic[[#This Row],[VariableIndex]]</f>
        <v>23030006</v>
      </c>
      <c r="H8848" s="134">
        <f>Systematic[[#This Row],[SampleVariableLabel]]+100*Systematic[[#This Row],[State]]</f>
        <v>23030306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23</v>
      </c>
      <c r="B8849" s="1">
        <f t="shared" si="415"/>
        <v>3</v>
      </c>
      <c r="C8849" s="1">
        <f>IF(Systematic[[#This Row],[VariableIndex]]&gt;1,C8848,IF(C8848+1=StepsPerSubsample,0,C8848+1))</f>
        <v>3</v>
      </c>
      <c r="D8849" s="1">
        <f t="shared" si="416"/>
        <v>7</v>
      </c>
      <c r="E8849" s="1" t="str">
        <f>INDEX(Protocol[Mark],MATCH(C8849,Protocol[Step],0))</f>
        <v>4U</v>
      </c>
      <c r="F8849" s="151" t="str">
        <f>INDEX(Variables[Variable],MATCH(Systematic[[#This Row],[VariableIndex]],Variables[Index],0))</f>
        <v>FCR (mt: ROX-corr.)</v>
      </c>
      <c r="G8849" s="134">
        <f>Systematic[[#This Row],[Sample]]*1000000+Systematic[[#This Row],[SubSample]]*10000+Systematic[[#This Row],[VariableIndex]]</f>
        <v>23030007</v>
      </c>
      <c r="H8849" s="134">
        <f>Systematic[[#This Row],[SampleVariableLabel]]+100*Systematic[[#This Row],[State]]</f>
        <v>23030307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23</v>
      </c>
      <c r="B8850" s="1">
        <f t="shared" si="415"/>
        <v>3</v>
      </c>
      <c r="C8850" s="1">
        <f>IF(Systematic[[#This Row],[VariableIndex]]&gt;1,C8849,IF(C8849+1=StepsPerSubsample,0,C8849+1))</f>
        <v>4</v>
      </c>
      <c r="D8850" s="1">
        <f t="shared" si="416"/>
        <v>1</v>
      </c>
      <c r="E8850" s="1" t="str">
        <f>INDEX(Protocol[Mark],MATCH(C8850,Protocol[Step],0))</f>
        <v>5Glc</v>
      </c>
      <c r="F8850" s="151" t="str">
        <f>INDEX(Variables[Variable],MATCH(Systematic[[#This Row],[VariableIndex]],Variables[Index],0))</f>
        <v>O2 concentration</v>
      </c>
      <c r="G8850" s="134">
        <f>Systematic[[#This Row],[Sample]]*1000000+Systematic[[#This Row],[SubSample]]*10000+Systematic[[#This Row],[VariableIndex]]</f>
        <v>23030001</v>
      </c>
      <c r="H8850" s="134">
        <f>Systematic[[#This Row],[SampleVariableLabel]]+100*Systematic[[#This Row],[State]]</f>
        <v>23030401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23</v>
      </c>
      <c r="B8851" s="1">
        <f t="shared" si="415"/>
        <v>3</v>
      </c>
      <c r="C8851" s="1">
        <f>IF(Systematic[[#This Row],[VariableIndex]]&gt;1,C8850,IF(C8850+1=StepsPerSubsample,0,C8850+1))</f>
        <v>4</v>
      </c>
      <c r="D8851" s="1">
        <f t="shared" si="416"/>
        <v>2</v>
      </c>
      <c r="E8851" s="1" t="str">
        <f>INDEX(Protocol[Mark],MATCH(C8851,Protocol[Step],0))</f>
        <v>5Glc</v>
      </c>
      <c r="F8851" s="151" t="str">
        <f>INDEX(Variables[Variable],MATCH(Systematic[[#This Row],[VariableIndex]],Variables[Index],0))</f>
        <v>O2 flux per volume</v>
      </c>
      <c r="G8851" s="134">
        <f>Systematic[[#This Row],[Sample]]*1000000+Systematic[[#This Row],[SubSample]]*10000+Systematic[[#This Row],[VariableIndex]]</f>
        <v>23030002</v>
      </c>
      <c r="H8851" s="134">
        <f>Systematic[[#This Row],[SampleVariableLabel]]+100*Systematic[[#This Row],[State]]</f>
        <v>23030402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23</v>
      </c>
      <c r="B8852" s="1">
        <f t="shared" si="415"/>
        <v>3</v>
      </c>
      <c r="C8852" s="1">
        <f>IF(Systematic[[#This Row],[VariableIndex]]&gt;1,C8851,IF(C8851+1=StepsPerSubsample,0,C8851+1))</f>
        <v>4</v>
      </c>
      <c r="D8852" s="1">
        <f t="shared" si="416"/>
        <v>3</v>
      </c>
      <c r="E8852" s="1" t="str">
        <f>INDEX(Protocol[Mark],MATCH(C8852,Protocol[Step],0))</f>
        <v>5Glc</v>
      </c>
      <c r="F8852" s="151" t="str">
        <f>INDEX(Variables[Variable],MATCH(Systematic[[#This Row],[VariableIndex]],Variables[Index],0))</f>
        <v>Specific flux</v>
      </c>
      <c r="G8852" s="134">
        <f>Systematic[[#This Row],[Sample]]*1000000+Systematic[[#This Row],[SubSample]]*10000+Systematic[[#This Row],[VariableIndex]]</f>
        <v>23030003</v>
      </c>
      <c r="H8852" s="134">
        <f>Systematic[[#This Row],[SampleVariableLabel]]+100*Systematic[[#This Row],[State]]</f>
        <v>23030403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23</v>
      </c>
      <c r="B8853" s="1">
        <f t="shared" si="415"/>
        <v>3</v>
      </c>
      <c r="C8853" s="1">
        <f>IF(Systematic[[#This Row],[VariableIndex]]&gt;1,C8852,IF(C8852+1=StepsPerSubsample,0,C8852+1))</f>
        <v>4</v>
      </c>
      <c r="D8853" s="1">
        <f t="shared" si="416"/>
        <v>4</v>
      </c>
      <c r="E8853" s="1" t="str">
        <f>INDEX(Protocol[Mark],MATCH(C8853,Protocol[Step],0))</f>
        <v>5Glc</v>
      </c>
      <c r="F8853" s="151" t="str">
        <f>INDEX(Variables[Variable],MATCH(Systematic[[#This Row],[VariableIndex]],Variables[Index],0))</f>
        <v>Flux control ratio</v>
      </c>
      <c r="G8853" s="134">
        <f>Systematic[[#This Row],[Sample]]*1000000+Systematic[[#This Row],[SubSample]]*10000+Systematic[[#This Row],[VariableIndex]]</f>
        <v>23030004</v>
      </c>
      <c r="H8853" s="134">
        <f>Systematic[[#This Row],[SampleVariableLabel]]+100*Systematic[[#This Row],[State]]</f>
        <v>23030404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23</v>
      </c>
      <c r="B8854" s="1">
        <f t="shared" si="415"/>
        <v>3</v>
      </c>
      <c r="C8854" s="1">
        <f>IF(Systematic[[#This Row],[VariableIndex]]&gt;1,C8853,IF(C8853+1=StepsPerSubsample,0,C8853+1))</f>
        <v>4</v>
      </c>
      <c r="D8854" s="1">
        <f t="shared" si="416"/>
        <v>5</v>
      </c>
      <c r="E8854" s="1" t="str">
        <f>INDEX(Protocol[Mark],MATCH(C8854,Protocol[Step],0))</f>
        <v>5Glc</v>
      </c>
      <c r="F8854" s="151" t="str">
        <f>INDEX(Variables[Variable],MATCH(Systematic[[#This Row],[VariableIndex]],Variables[Index],0))</f>
        <v>Specific flux (mt)</v>
      </c>
      <c r="G8854" s="134">
        <f>Systematic[[#This Row],[Sample]]*1000000+Systematic[[#This Row],[SubSample]]*10000+Systematic[[#This Row],[VariableIndex]]</f>
        <v>23030005</v>
      </c>
      <c r="H8854" s="134">
        <f>Systematic[[#This Row],[SampleVariableLabel]]+100*Systematic[[#This Row],[State]]</f>
        <v>23030405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23</v>
      </c>
      <c r="B8855" s="1">
        <f t="shared" si="415"/>
        <v>3</v>
      </c>
      <c r="C8855" s="1">
        <f>IF(Systematic[[#This Row],[VariableIndex]]&gt;1,C8854,IF(C8854+1=StepsPerSubsample,0,C8854+1))</f>
        <v>4</v>
      </c>
      <c r="D8855" s="1">
        <f t="shared" si="416"/>
        <v>6</v>
      </c>
      <c r="E8855" s="1" t="str">
        <f>INDEX(Protocol[Mark],MATCH(C8855,Protocol[Step],0))</f>
        <v>5Glc</v>
      </c>
      <c r="F8855" s="151" t="str">
        <f>INDEX(Variables[Variable],MATCH(Systematic[[#This Row],[VariableIndex]],Variables[Index],0))</f>
        <v>FCR (mt: ROX-corr.)</v>
      </c>
      <c r="G8855" s="134">
        <f>Systematic[[#This Row],[Sample]]*1000000+Systematic[[#This Row],[SubSample]]*10000+Systematic[[#This Row],[VariableIndex]]</f>
        <v>23030006</v>
      </c>
      <c r="H8855" s="134">
        <f>Systematic[[#This Row],[SampleVariableLabel]]+100*Systematic[[#This Row],[State]]</f>
        <v>23030406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23</v>
      </c>
      <c r="B8856" s="1">
        <f t="shared" si="415"/>
        <v>3</v>
      </c>
      <c r="C8856" s="1">
        <f>IF(Systematic[[#This Row],[VariableIndex]]&gt;1,C8855,IF(C8855+1=StepsPerSubsample,0,C8855+1))</f>
        <v>4</v>
      </c>
      <c r="D8856" s="1">
        <f t="shared" si="416"/>
        <v>7</v>
      </c>
      <c r="E8856" s="1" t="str">
        <f>INDEX(Protocol[Mark],MATCH(C8856,Protocol[Step],0))</f>
        <v>5Glc</v>
      </c>
      <c r="F8856" s="151" t="str">
        <f>INDEX(Variables[Variable],MATCH(Systematic[[#This Row],[VariableIndex]],Variables[Index],0))</f>
        <v>FCR (mt: ROX-corr.)</v>
      </c>
      <c r="G8856" s="134">
        <f>Systematic[[#This Row],[Sample]]*1000000+Systematic[[#This Row],[SubSample]]*10000+Systematic[[#This Row],[VariableIndex]]</f>
        <v>23030007</v>
      </c>
      <c r="H8856" s="134">
        <f>Systematic[[#This Row],[SampleVariableLabel]]+100*Systematic[[#This Row],[State]]</f>
        <v>23030407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23</v>
      </c>
      <c r="B8857" s="1">
        <f t="shared" si="415"/>
        <v>3</v>
      </c>
      <c r="C8857" s="1">
        <f>IF(Systematic[[#This Row],[VariableIndex]]&gt;1,C8856,IF(C8856+1=StepsPerSubsample,0,C8856+1))</f>
        <v>5</v>
      </c>
      <c r="D8857" s="1">
        <f t="shared" si="416"/>
        <v>1</v>
      </c>
      <c r="E8857" s="1" t="str">
        <f>INDEX(Protocol[Mark],MATCH(C8857,Protocol[Step],0))</f>
        <v>6M2</v>
      </c>
      <c r="F8857" s="151" t="str">
        <f>INDEX(Variables[Variable],MATCH(Systematic[[#This Row],[VariableIndex]],Variables[Index],0))</f>
        <v>O2 concentration</v>
      </c>
      <c r="G8857" s="134">
        <f>Systematic[[#This Row],[Sample]]*1000000+Systematic[[#This Row],[SubSample]]*10000+Systematic[[#This Row],[VariableIndex]]</f>
        <v>23030001</v>
      </c>
      <c r="H8857" s="134">
        <f>Systematic[[#This Row],[SampleVariableLabel]]+100*Systematic[[#This Row],[State]]</f>
        <v>23030501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23</v>
      </c>
      <c r="B8858" s="1">
        <f t="shared" si="415"/>
        <v>3</v>
      </c>
      <c r="C8858" s="1">
        <f>IF(Systematic[[#This Row],[VariableIndex]]&gt;1,C8857,IF(C8857+1=StepsPerSubsample,0,C8857+1))</f>
        <v>5</v>
      </c>
      <c r="D8858" s="1">
        <f t="shared" si="416"/>
        <v>2</v>
      </c>
      <c r="E8858" s="1" t="str">
        <f>INDEX(Protocol[Mark],MATCH(C8858,Protocol[Step],0))</f>
        <v>6M2</v>
      </c>
      <c r="F8858" s="151" t="str">
        <f>INDEX(Variables[Variable],MATCH(Systematic[[#This Row],[VariableIndex]],Variables[Index],0))</f>
        <v>O2 flux per volume</v>
      </c>
      <c r="G8858" s="134">
        <f>Systematic[[#This Row],[Sample]]*1000000+Systematic[[#This Row],[SubSample]]*10000+Systematic[[#This Row],[VariableIndex]]</f>
        <v>23030002</v>
      </c>
      <c r="H8858" s="134">
        <f>Systematic[[#This Row],[SampleVariableLabel]]+100*Systematic[[#This Row],[State]]</f>
        <v>23030502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23</v>
      </c>
      <c r="B8859" s="1">
        <f t="shared" si="415"/>
        <v>3</v>
      </c>
      <c r="C8859" s="1">
        <f>IF(Systematic[[#This Row],[VariableIndex]]&gt;1,C8858,IF(C8858+1=StepsPerSubsample,0,C8858+1))</f>
        <v>5</v>
      </c>
      <c r="D8859" s="1">
        <f t="shared" si="416"/>
        <v>3</v>
      </c>
      <c r="E8859" s="1" t="str">
        <f>INDEX(Protocol[Mark],MATCH(C8859,Protocol[Step],0))</f>
        <v>6M2</v>
      </c>
      <c r="F8859" s="151" t="str">
        <f>INDEX(Variables[Variable],MATCH(Systematic[[#This Row],[VariableIndex]],Variables[Index],0))</f>
        <v>Specific flux</v>
      </c>
      <c r="G8859" s="134">
        <f>Systematic[[#This Row],[Sample]]*1000000+Systematic[[#This Row],[SubSample]]*10000+Systematic[[#This Row],[VariableIndex]]</f>
        <v>23030003</v>
      </c>
      <c r="H8859" s="134">
        <f>Systematic[[#This Row],[SampleVariableLabel]]+100*Systematic[[#This Row],[State]]</f>
        <v>23030503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23</v>
      </c>
      <c r="B8860" s="1">
        <f t="shared" si="415"/>
        <v>3</v>
      </c>
      <c r="C8860" s="1">
        <f>IF(Systematic[[#This Row],[VariableIndex]]&gt;1,C8859,IF(C8859+1=StepsPerSubsample,0,C8859+1))</f>
        <v>5</v>
      </c>
      <c r="D8860" s="1">
        <f t="shared" si="416"/>
        <v>4</v>
      </c>
      <c r="E8860" s="1" t="str">
        <f>INDEX(Protocol[Mark],MATCH(C8860,Protocol[Step],0))</f>
        <v>6M2</v>
      </c>
      <c r="F8860" s="151" t="str">
        <f>INDEX(Variables[Variable],MATCH(Systematic[[#This Row],[VariableIndex]],Variables[Index],0))</f>
        <v>Flux control ratio</v>
      </c>
      <c r="G8860" s="134">
        <f>Systematic[[#This Row],[Sample]]*1000000+Systematic[[#This Row],[SubSample]]*10000+Systematic[[#This Row],[VariableIndex]]</f>
        <v>23030004</v>
      </c>
      <c r="H8860" s="134">
        <f>Systematic[[#This Row],[SampleVariableLabel]]+100*Systematic[[#This Row],[State]]</f>
        <v>23030504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23</v>
      </c>
      <c r="B8861" s="1">
        <f t="shared" si="415"/>
        <v>3</v>
      </c>
      <c r="C8861" s="1">
        <f>IF(Systematic[[#This Row],[VariableIndex]]&gt;1,C8860,IF(C8860+1=StepsPerSubsample,0,C8860+1))</f>
        <v>5</v>
      </c>
      <c r="D8861" s="1">
        <f t="shared" si="416"/>
        <v>5</v>
      </c>
      <c r="E8861" s="1" t="str">
        <f>INDEX(Protocol[Mark],MATCH(C8861,Protocol[Step],0))</f>
        <v>6M2</v>
      </c>
      <c r="F8861" s="151" t="str">
        <f>INDEX(Variables[Variable],MATCH(Systematic[[#This Row],[VariableIndex]],Variables[Index],0))</f>
        <v>Specific flux (mt)</v>
      </c>
      <c r="G8861" s="134">
        <f>Systematic[[#This Row],[Sample]]*1000000+Systematic[[#This Row],[SubSample]]*10000+Systematic[[#This Row],[VariableIndex]]</f>
        <v>23030005</v>
      </c>
      <c r="H8861" s="134">
        <f>Systematic[[#This Row],[SampleVariableLabel]]+100*Systematic[[#This Row],[State]]</f>
        <v>23030505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23</v>
      </c>
      <c r="B8862" s="1">
        <f t="shared" si="415"/>
        <v>3</v>
      </c>
      <c r="C8862" s="1">
        <f>IF(Systematic[[#This Row],[VariableIndex]]&gt;1,C8861,IF(C8861+1=StepsPerSubsample,0,C8861+1))</f>
        <v>5</v>
      </c>
      <c r="D8862" s="1">
        <f t="shared" si="416"/>
        <v>6</v>
      </c>
      <c r="E8862" s="1" t="str">
        <f>INDEX(Protocol[Mark],MATCH(C8862,Protocol[Step],0))</f>
        <v>6M2</v>
      </c>
      <c r="F8862" s="151" t="str">
        <f>INDEX(Variables[Variable],MATCH(Systematic[[#This Row],[VariableIndex]],Variables[Index],0))</f>
        <v>FCR (mt: ROX-corr.)</v>
      </c>
      <c r="G8862" s="134">
        <f>Systematic[[#This Row],[Sample]]*1000000+Systematic[[#This Row],[SubSample]]*10000+Systematic[[#This Row],[VariableIndex]]</f>
        <v>23030006</v>
      </c>
      <c r="H8862" s="134">
        <f>Systematic[[#This Row],[SampleVariableLabel]]+100*Systematic[[#This Row],[State]]</f>
        <v>23030506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23</v>
      </c>
      <c r="B8863" s="1">
        <f t="shared" si="415"/>
        <v>3</v>
      </c>
      <c r="C8863" s="1">
        <f>IF(Systematic[[#This Row],[VariableIndex]]&gt;1,C8862,IF(C8862+1=StepsPerSubsample,0,C8862+1))</f>
        <v>5</v>
      </c>
      <c r="D8863" s="1">
        <f t="shared" si="416"/>
        <v>7</v>
      </c>
      <c r="E8863" s="1" t="str">
        <f>INDEX(Protocol[Mark],MATCH(C8863,Protocol[Step],0))</f>
        <v>6M2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23030007</v>
      </c>
      <c r="H8863" s="134">
        <f>Systematic[[#This Row],[SampleVariableLabel]]+100*Systematic[[#This Row],[State]]</f>
        <v>23030507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23</v>
      </c>
      <c r="B8864" s="1">
        <f t="shared" si="415"/>
        <v>3</v>
      </c>
      <c r="C8864" s="1">
        <f>IF(Systematic[[#This Row],[VariableIndex]]&gt;1,C8863,IF(C8863+1=StepsPerSubsample,0,C8863+1))</f>
        <v>6</v>
      </c>
      <c r="D8864" s="1">
        <f t="shared" si="416"/>
        <v>1</v>
      </c>
      <c r="E8864" s="1" t="str">
        <f>INDEX(Protocol[Mark],MATCH(C8864,Protocol[Step],0))</f>
        <v>7Rot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23030001</v>
      </c>
      <c r="H8864" s="134">
        <f>Systematic[[#This Row],[SampleVariableLabel]]+100*Systematic[[#This Row],[State]]</f>
        <v>23030601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23</v>
      </c>
      <c r="B8865" s="1">
        <f t="shared" si="415"/>
        <v>3</v>
      </c>
      <c r="C8865" s="1">
        <f>IF(Systematic[[#This Row],[VariableIndex]]&gt;1,C8864,IF(C8864+1=StepsPerSubsample,0,C8864+1))</f>
        <v>6</v>
      </c>
      <c r="D8865" s="1">
        <f t="shared" si="416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23030002</v>
      </c>
      <c r="H8865" s="134">
        <f>Systematic[[#This Row],[SampleVariableLabel]]+100*Systematic[[#This Row],[State]]</f>
        <v>23030602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23</v>
      </c>
      <c r="B8866" s="1">
        <f t="shared" si="415"/>
        <v>3</v>
      </c>
      <c r="C8866" s="1">
        <f>IF(Systematic[[#This Row],[VariableIndex]]&gt;1,C8865,IF(C8865+1=StepsPerSubsample,0,C8865+1))</f>
        <v>6</v>
      </c>
      <c r="D8866" s="1">
        <f t="shared" si="416"/>
        <v>3</v>
      </c>
      <c r="E8866" s="1" t="str">
        <f>INDEX(Protocol[Mark],MATCH(C8866,Protocol[Step],0))</f>
        <v>7Rot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23030003</v>
      </c>
      <c r="H8866" s="134">
        <f>Systematic[[#This Row],[SampleVariableLabel]]+100*Systematic[[#This Row],[State]]</f>
        <v>23030603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23</v>
      </c>
      <c r="B8867" s="1">
        <f t="shared" si="415"/>
        <v>3</v>
      </c>
      <c r="C8867" s="1">
        <f>IF(Systematic[[#This Row],[VariableIndex]]&gt;1,C8866,IF(C8866+1=StepsPerSubsample,0,C8866+1))</f>
        <v>6</v>
      </c>
      <c r="D8867" s="1">
        <f t="shared" si="416"/>
        <v>4</v>
      </c>
      <c r="E8867" s="1" t="str">
        <f>INDEX(Protocol[Mark],MATCH(C8867,Protocol[Step],0))</f>
        <v>7Rot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23030004</v>
      </c>
      <c r="H8867" s="134">
        <f>Systematic[[#This Row],[SampleVariableLabel]]+100*Systematic[[#This Row],[State]]</f>
        <v>23030604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23</v>
      </c>
      <c r="B8868" s="1">
        <f t="shared" si="415"/>
        <v>3</v>
      </c>
      <c r="C8868" s="1">
        <f>IF(Systematic[[#This Row],[VariableIndex]]&gt;1,C8867,IF(C8867+1=StepsPerSubsample,0,C8867+1))</f>
        <v>6</v>
      </c>
      <c r="D8868" s="1">
        <f t="shared" si="416"/>
        <v>5</v>
      </c>
      <c r="E8868" s="1" t="str">
        <f>INDEX(Protocol[Mark],MATCH(C8868,Protocol[Step],0))</f>
        <v>7Rot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23030005</v>
      </c>
      <c r="H8868" s="134">
        <f>Systematic[[#This Row],[SampleVariableLabel]]+100*Systematic[[#This Row],[State]]</f>
        <v>23030605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23</v>
      </c>
      <c r="B8869" s="1">
        <f t="shared" si="415"/>
        <v>3</v>
      </c>
      <c r="C8869" s="1">
        <f>IF(Systematic[[#This Row],[VariableIndex]]&gt;1,C8868,IF(C8868+1=StepsPerSubsample,0,C8868+1))</f>
        <v>6</v>
      </c>
      <c r="D8869" s="1">
        <f t="shared" si="416"/>
        <v>6</v>
      </c>
      <c r="E8869" s="1" t="str">
        <f>INDEX(Protocol[Mark],MATCH(C8869,Protocol[Step],0))</f>
        <v>7Rot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23030006</v>
      </c>
      <c r="H8869" s="134">
        <f>Systematic[[#This Row],[SampleVariableLabel]]+100*Systematic[[#This Row],[State]]</f>
        <v>23030606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23</v>
      </c>
      <c r="B8870" s="1">
        <f t="shared" si="415"/>
        <v>3</v>
      </c>
      <c r="C8870" s="1">
        <f>IF(Systematic[[#This Row],[VariableIndex]]&gt;1,C8869,IF(C8869+1=StepsPerSubsample,0,C8869+1))</f>
        <v>6</v>
      </c>
      <c r="D8870" s="1">
        <f t="shared" si="416"/>
        <v>7</v>
      </c>
      <c r="E8870" s="1" t="str">
        <f>INDEX(Protocol[Mark],MATCH(C8870,Protocol[Step],0))</f>
        <v>7Rot</v>
      </c>
      <c r="F8870" s="151" t="str">
        <f>INDEX(Variables[Variable],MATCH(Systematic[[#This Row],[VariableIndex]],Variables[Index],0))</f>
        <v>FCR (mt: ROX-corr.)</v>
      </c>
      <c r="G8870" s="134">
        <f>Systematic[[#This Row],[Sample]]*1000000+Systematic[[#This Row],[SubSample]]*10000+Systematic[[#This Row],[VariableIndex]]</f>
        <v>23030007</v>
      </c>
      <c r="H8870" s="134">
        <f>Systematic[[#This Row],[SampleVariableLabel]]+100*Systematic[[#This Row],[State]]</f>
        <v>23030607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23</v>
      </c>
      <c r="B8871" s="1">
        <f t="shared" si="415"/>
        <v>3</v>
      </c>
      <c r="C8871" s="1">
        <f>IF(Systematic[[#This Row],[VariableIndex]]&gt;1,C8870,IF(C8870+1=StepsPerSubsample,0,C8870+1))</f>
        <v>7</v>
      </c>
      <c r="D8871" s="1">
        <f t="shared" si="416"/>
        <v>1</v>
      </c>
      <c r="E8871" s="1" t="str">
        <f>INDEX(Protocol[Mark],MATCH(C8871,Protocol[Step],0))</f>
        <v>8S</v>
      </c>
      <c r="F8871" s="151" t="str">
        <f>INDEX(Variables[Variable],MATCH(Systematic[[#This Row],[VariableIndex]],Variables[Index],0))</f>
        <v>O2 concentration</v>
      </c>
      <c r="G8871" s="134">
        <f>Systematic[[#This Row],[Sample]]*1000000+Systematic[[#This Row],[SubSample]]*10000+Systematic[[#This Row],[VariableIndex]]</f>
        <v>23030001</v>
      </c>
      <c r="H8871" s="134">
        <f>Systematic[[#This Row],[SampleVariableLabel]]+100*Systematic[[#This Row],[State]]</f>
        <v>23030701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23</v>
      </c>
      <c r="B8872" s="1">
        <f t="shared" si="415"/>
        <v>3</v>
      </c>
      <c r="C8872" s="1">
        <f>IF(Systematic[[#This Row],[VariableIndex]]&gt;1,C8871,IF(C8871+1=StepsPerSubsample,0,C8871+1))</f>
        <v>7</v>
      </c>
      <c r="D8872" s="1">
        <f t="shared" si="416"/>
        <v>2</v>
      </c>
      <c r="E8872" s="1" t="str">
        <f>INDEX(Protocol[Mark],MATCH(C8872,Protocol[Step],0))</f>
        <v>8S</v>
      </c>
      <c r="F8872" s="151" t="str">
        <f>INDEX(Variables[Variable],MATCH(Systematic[[#This Row],[VariableIndex]],Variables[Index],0))</f>
        <v>O2 flux per volume</v>
      </c>
      <c r="G8872" s="134">
        <f>Systematic[[#This Row],[Sample]]*1000000+Systematic[[#This Row],[SubSample]]*10000+Systematic[[#This Row],[VariableIndex]]</f>
        <v>23030002</v>
      </c>
      <c r="H8872" s="134">
        <f>Systematic[[#This Row],[SampleVariableLabel]]+100*Systematic[[#This Row],[State]]</f>
        <v>23030702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23</v>
      </c>
      <c r="B8873" s="1">
        <f t="shared" ref="B8873:B8936" si="418">IF(OR(C8873&gt;0,D8873&gt;1),B8872,IF(B8872=SubsamplesPerSample,1,B8872+1))</f>
        <v>3</v>
      </c>
      <c r="C8873" s="1">
        <f>IF(Systematic[[#This Row],[VariableIndex]]&gt;1,C8872,IF(C8872+1=StepsPerSubsample,0,C8872+1))</f>
        <v>7</v>
      </c>
      <c r="D8873" s="1">
        <f t="shared" si="416"/>
        <v>3</v>
      </c>
      <c r="E8873" s="1" t="str">
        <f>INDEX(Protocol[Mark],MATCH(C8873,Protocol[Step],0))</f>
        <v>8S</v>
      </c>
      <c r="F8873" s="151" t="str">
        <f>INDEX(Variables[Variable],MATCH(Systematic[[#This Row],[VariableIndex]],Variables[Index],0))</f>
        <v>Specific flux</v>
      </c>
      <c r="G8873" s="134">
        <f>Systematic[[#This Row],[Sample]]*1000000+Systematic[[#This Row],[SubSample]]*10000+Systematic[[#This Row],[VariableIndex]]</f>
        <v>23030003</v>
      </c>
      <c r="H8873" s="134">
        <f>Systematic[[#This Row],[SampleVariableLabel]]+100*Systematic[[#This Row],[State]]</f>
        <v>23030703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23</v>
      </c>
      <c r="B8874" s="1">
        <f t="shared" si="418"/>
        <v>3</v>
      </c>
      <c r="C8874" s="1">
        <f>IF(Systematic[[#This Row],[VariableIndex]]&gt;1,C8873,IF(C8873+1=StepsPerSubsample,0,C8873+1))</f>
        <v>7</v>
      </c>
      <c r="D8874" s="1">
        <f t="shared" si="416"/>
        <v>4</v>
      </c>
      <c r="E8874" s="1" t="str">
        <f>INDEX(Protocol[Mark],MATCH(C8874,Protocol[Step],0))</f>
        <v>8S</v>
      </c>
      <c r="F8874" s="151" t="str">
        <f>INDEX(Variables[Variable],MATCH(Systematic[[#This Row],[VariableIndex]],Variables[Index],0))</f>
        <v>Flux control ratio</v>
      </c>
      <c r="G8874" s="134">
        <f>Systematic[[#This Row],[Sample]]*1000000+Systematic[[#This Row],[SubSample]]*10000+Systematic[[#This Row],[VariableIndex]]</f>
        <v>23030004</v>
      </c>
      <c r="H8874" s="134">
        <f>Systematic[[#This Row],[SampleVariableLabel]]+100*Systematic[[#This Row],[State]]</f>
        <v>23030704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23</v>
      </c>
      <c r="B8875" s="1">
        <f t="shared" si="418"/>
        <v>3</v>
      </c>
      <c r="C8875" s="1">
        <f>IF(Systematic[[#This Row],[VariableIndex]]&gt;1,C8874,IF(C8874+1=StepsPerSubsample,0,C8874+1))</f>
        <v>7</v>
      </c>
      <c r="D8875" s="1">
        <f t="shared" si="416"/>
        <v>5</v>
      </c>
      <c r="E8875" s="1" t="str">
        <f>INDEX(Protocol[Mark],MATCH(C8875,Protocol[Step],0))</f>
        <v>8S</v>
      </c>
      <c r="F8875" s="151" t="str">
        <f>INDEX(Variables[Variable],MATCH(Systematic[[#This Row],[VariableIndex]],Variables[Index],0))</f>
        <v>Specific flux (mt)</v>
      </c>
      <c r="G8875" s="134">
        <f>Systematic[[#This Row],[Sample]]*1000000+Systematic[[#This Row],[SubSample]]*10000+Systematic[[#This Row],[VariableIndex]]</f>
        <v>23030005</v>
      </c>
      <c r="H8875" s="134">
        <f>Systematic[[#This Row],[SampleVariableLabel]]+100*Systematic[[#This Row],[State]]</f>
        <v>23030705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23</v>
      </c>
      <c r="B8876" s="1">
        <f t="shared" si="418"/>
        <v>3</v>
      </c>
      <c r="C8876" s="1">
        <f>IF(Systematic[[#This Row],[VariableIndex]]&gt;1,C8875,IF(C8875+1=StepsPerSubsample,0,C8875+1))</f>
        <v>7</v>
      </c>
      <c r="D8876" s="1">
        <f t="shared" si="416"/>
        <v>6</v>
      </c>
      <c r="E8876" s="1" t="str">
        <f>INDEX(Protocol[Mark],MATCH(C8876,Protocol[Step],0))</f>
        <v>8S</v>
      </c>
      <c r="F8876" s="151" t="str">
        <f>INDEX(Variables[Variable],MATCH(Systematic[[#This Row],[VariableIndex]],Variables[Index],0))</f>
        <v>FCR (mt: ROX-corr.)</v>
      </c>
      <c r="G8876" s="134">
        <f>Systematic[[#This Row],[Sample]]*1000000+Systematic[[#This Row],[SubSample]]*10000+Systematic[[#This Row],[VariableIndex]]</f>
        <v>23030006</v>
      </c>
      <c r="H8876" s="134">
        <f>Systematic[[#This Row],[SampleVariableLabel]]+100*Systematic[[#This Row],[State]]</f>
        <v>23030706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23</v>
      </c>
      <c r="B8877" s="1">
        <f t="shared" si="418"/>
        <v>3</v>
      </c>
      <c r="C8877" s="1">
        <f>IF(Systematic[[#This Row],[VariableIndex]]&gt;1,C8876,IF(C8876+1=StepsPerSubsample,0,C8876+1))</f>
        <v>7</v>
      </c>
      <c r="D8877" s="1">
        <f t="shared" si="416"/>
        <v>7</v>
      </c>
      <c r="E8877" s="1" t="str">
        <f>INDEX(Protocol[Mark],MATCH(C8877,Protocol[Step],0))</f>
        <v>8S</v>
      </c>
      <c r="F8877" s="151" t="str">
        <f>INDEX(Variables[Variable],MATCH(Systematic[[#This Row],[VariableIndex]],Variables[Index],0))</f>
        <v>FCR (mt: ROX-corr.)</v>
      </c>
      <c r="G8877" s="134">
        <f>Systematic[[#This Row],[Sample]]*1000000+Systematic[[#This Row],[SubSample]]*10000+Systematic[[#This Row],[VariableIndex]]</f>
        <v>23030007</v>
      </c>
      <c r="H8877" s="134">
        <f>Systematic[[#This Row],[SampleVariableLabel]]+100*Systematic[[#This Row],[State]]</f>
        <v>23030707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23</v>
      </c>
      <c r="B8878" s="1">
        <f t="shared" si="418"/>
        <v>3</v>
      </c>
      <c r="C8878" s="1">
        <f>IF(Systematic[[#This Row],[VariableIndex]]&gt;1,C8877,IF(C8877+1=StepsPerSubsample,0,C8877+1))</f>
        <v>8</v>
      </c>
      <c r="D8878" s="1">
        <f t="shared" si="416"/>
        <v>1</v>
      </c>
      <c r="E8878" s="1" t="str">
        <f>INDEX(Protocol[Mark],MATCH(C8878,Protocol[Step],0))</f>
        <v>9Dig</v>
      </c>
      <c r="F8878" s="151" t="str">
        <f>INDEX(Variables[Variable],MATCH(Systematic[[#This Row],[VariableIndex]],Variables[Index],0))</f>
        <v>O2 concentration</v>
      </c>
      <c r="G8878" s="134">
        <f>Systematic[[#This Row],[Sample]]*1000000+Systematic[[#This Row],[SubSample]]*10000+Systematic[[#This Row],[VariableIndex]]</f>
        <v>23030001</v>
      </c>
      <c r="H8878" s="134">
        <f>Systematic[[#This Row],[SampleVariableLabel]]+100*Systematic[[#This Row],[State]]</f>
        <v>23030801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23</v>
      </c>
      <c r="B8879" s="1">
        <f t="shared" si="418"/>
        <v>3</v>
      </c>
      <c r="C8879" s="1">
        <f>IF(Systematic[[#This Row],[VariableIndex]]&gt;1,C8878,IF(C8878+1=StepsPerSubsample,0,C8878+1))</f>
        <v>8</v>
      </c>
      <c r="D8879" s="1">
        <f t="shared" si="416"/>
        <v>2</v>
      </c>
      <c r="E8879" s="1" t="str">
        <f>INDEX(Protocol[Mark],MATCH(C8879,Protocol[Step],0))</f>
        <v>9Dig</v>
      </c>
      <c r="F8879" s="151" t="str">
        <f>INDEX(Variables[Variable],MATCH(Systematic[[#This Row],[VariableIndex]],Variables[Index],0))</f>
        <v>O2 flux per volume</v>
      </c>
      <c r="G8879" s="134">
        <f>Systematic[[#This Row],[Sample]]*1000000+Systematic[[#This Row],[SubSample]]*10000+Systematic[[#This Row],[VariableIndex]]</f>
        <v>23030002</v>
      </c>
      <c r="H8879" s="134">
        <f>Systematic[[#This Row],[SampleVariableLabel]]+100*Systematic[[#This Row],[State]]</f>
        <v>23030802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23</v>
      </c>
      <c r="B8880" s="1">
        <f t="shared" si="418"/>
        <v>3</v>
      </c>
      <c r="C8880" s="1">
        <f>IF(Systematic[[#This Row],[VariableIndex]]&gt;1,C8879,IF(C8879+1=StepsPerSubsample,0,C8879+1))</f>
        <v>8</v>
      </c>
      <c r="D8880" s="1">
        <f t="shared" si="416"/>
        <v>3</v>
      </c>
      <c r="E8880" s="1" t="str">
        <f>INDEX(Protocol[Mark],MATCH(C8880,Protocol[Step],0))</f>
        <v>9Dig</v>
      </c>
      <c r="F8880" s="151" t="str">
        <f>INDEX(Variables[Variable],MATCH(Systematic[[#This Row],[VariableIndex]],Variables[Index],0))</f>
        <v>Specific flux</v>
      </c>
      <c r="G8880" s="134">
        <f>Systematic[[#This Row],[Sample]]*1000000+Systematic[[#This Row],[SubSample]]*10000+Systematic[[#This Row],[VariableIndex]]</f>
        <v>23030003</v>
      </c>
      <c r="H8880" s="134">
        <f>Systematic[[#This Row],[SampleVariableLabel]]+100*Systematic[[#This Row],[State]]</f>
        <v>23030803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23</v>
      </c>
      <c r="B8881" s="1">
        <f t="shared" si="418"/>
        <v>3</v>
      </c>
      <c r="C8881" s="1">
        <f>IF(Systematic[[#This Row],[VariableIndex]]&gt;1,C8880,IF(C8880+1=StepsPerSubsample,0,C8880+1))</f>
        <v>8</v>
      </c>
      <c r="D8881" s="1">
        <f t="shared" si="416"/>
        <v>4</v>
      </c>
      <c r="E8881" s="1" t="str">
        <f>INDEX(Protocol[Mark],MATCH(C8881,Protocol[Step],0))</f>
        <v>9Dig</v>
      </c>
      <c r="F8881" s="151" t="str">
        <f>INDEX(Variables[Variable],MATCH(Systematic[[#This Row],[VariableIndex]],Variables[Index],0))</f>
        <v>Flux control ratio</v>
      </c>
      <c r="G8881" s="134">
        <f>Systematic[[#This Row],[Sample]]*1000000+Systematic[[#This Row],[SubSample]]*10000+Systematic[[#This Row],[VariableIndex]]</f>
        <v>23030004</v>
      </c>
      <c r="H8881" s="134">
        <f>Systematic[[#This Row],[SampleVariableLabel]]+100*Systematic[[#This Row],[State]]</f>
        <v>23030804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23</v>
      </c>
      <c r="B8882" s="1">
        <f t="shared" si="418"/>
        <v>3</v>
      </c>
      <c r="C8882" s="1">
        <f>IF(Systematic[[#This Row],[VariableIndex]]&gt;1,C8881,IF(C8881+1=StepsPerSubsample,0,C8881+1))</f>
        <v>8</v>
      </c>
      <c r="D8882" s="1">
        <f t="shared" si="416"/>
        <v>5</v>
      </c>
      <c r="E8882" s="1" t="str">
        <f>INDEX(Protocol[Mark],MATCH(C8882,Protocol[Step],0))</f>
        <v>9Dig</v>
      </c>
      <c r="F8882" s="151" t="str">
        <f>INDEX(Variables[Variable],MATCH(Systematic[[#This Row],[VariableIndex]],Variables[Index],0))</f>
        <v>Specific flux (mt)</v>
      </c>
      <c r="G8882" s="134">
        <f>Systematic[[#This Row],[Sample]]*1000000+Systematic[[#This Row],[SubSample]]*10000+Systematic[[#This Row],[VariableIndex]]</f>
        <v>23030005</v>
      </c>
      <c r="H8882" s="134">
        <f>Systematic[[#This Row],[SampleVariableLabel]]+100*Systematic[[#This Row],[State]]</f>
        <v>23030805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23</v>
      </c>
      <c r="B8883" s="1">
        <f t="shared" si="418"/>
        <v>3</v>
      </c>
      <c r="C8883" s="1">
        <f>IF(Systematic[[#This Row],[VariableIndex]]&gt;1,C8882,IF(C8882+1=StepsPerSubsample,0,C8882+1))</f>
        <v>8</v>
      </c>
      <c r="D8883" s="1">
        <f t="shared" si="416"/>
        <v>6</v>
      </c>
      <c r="E8883" s="1" t="str">
        <f>INDEX(Protocol[Mark],MATCH(C8883,Protocol[Step],0))</f>
        <v>9Dig</v>
      </c>
      <c r="F8883" s="151" t="str">
        <f>INDEX(Variables[Variable],MATCH(Systematic[[#This Row],[VariableIndex]],Variables[Index],0))</f>
        <v>FCR (mt: ROX-corr.)</v>
      </c>
      <c r="G8883" s="134">
        <f>Systematic[[#This Row],[Sample]]*1000000+Systematic[[#This Row],[SubSample]]*10000+Systematic[[#This Row],[VariableIndex]]</f>
        <v>23030006</v>
      </c>
      <c r="H8883" s="134">
        <f>Systematic[[#This Row],[SampleVariableLabel]]+100*Systematic[[#This Row],[State]]</f>
        <v>23030806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23</v>
      </c>
      <c r="B8884" s="1">
        <f t="shared" si="418"/>
        <v>3</v>
      </c>
      <c r="C8884" s="1">
        <f>IF(Systematic[[#This Row],[VariableIndex]]&gt;1,C8883,IF(C8883+1=StepsPerSubsample,0,C8883+1))</f>
        <v>8</v>
      </c>
      <c r="D8884" s="1">
        <f t="shared" si="416"/>
        <v>7</v>
      </c>
      <c r="E8884" s="1" t="str">
        <f>INDEX(Protocol[Mark],MATCH(C8884,Protocol[Step],0))</f>
        <v>9Dig</v>
      </c>
      <c r="F8884" s="151" t="str">
        <f>INDEX(Variables[Variable],MATCH(Systematic[[#This Row],[VariableIndex]],Variables[Index],0))</f>
        <v>FCR (mt: ROX-corr.)</v>
      </c>
      <c r="G8884" s="134">
        <f>Systematic[[#This Row],[Sample]]*1000000+Systematic[[#This Row],[SubSample]]*10000+Systematic[[#This Row],[VariableIndex]]</f>
        <v>23030007</v>
      </c>
      <c r="H8884" s="134">
        <f>Systematic[[#This Row],[SampleVariableLabel]]+100*Systematic[[#This Row],[State]]</f>
        <v>23030807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23</v>
      </c>
      <c r="B8885" s="1">
        <f t="shared" si="418"/>
        <v>3</v>
      </c>
      <c r="C8885" s="1">
        <f>IF(Systematic[[#This Row],[VariableIndex]]&gt;1,C8884,IF(C8884+1=StepsPerSubsample,0,C8884+1))</f>
        <v>9</v>
      </c>
      <c r="D8885" s="1">
        <f t="shared" si="416"/>
        <v>1</v>
      </c>
      <c r="E8885" s="1" t="str">
        <f>INDEX(Protocol[Mark],MATCH(C8885,Protocol[Step],0))</f>
        <v>9U</v>
      </c>
      <c r="F8885" s="151" t="str">
        <f>INDEX(Variables[Variable],MATCH(Systematic[[#This Row],[VariableIndex]],Variables[Index],0))</f>
        <v>O2 concentration</v>
      </c>
      <c r="G8885" s="134">
        <f>Systematic[[#This Row],[Sample]]*1000000+Systematic[[#This Row],[SubSample]]*10000+Systematic[[#This Row],[VariableIndex]]</f>
        <v>23030001</v>
      </c>
      <c r="H8885" s="134">
        <f>Systematic[[#This Row],[SampleVariableLabel]]+100*Systematic[[#This Row],[State]]</f>
        <v>23030901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23</v>
      </c>
      <c r="B8886" s="1">
        <f t="shared" si="418"/>
        <v>3</v>
      </c>
      <c r="C8886" s="1">
        <f>IF(Systematic[[#This Row],[VariableIndex]]&gt;1,C8885,IF(C8885+1=StepsPerSubsample,0,C8885+1))</f>
        <v>9</v>
      </c>
      <c r="D8886" s="1">
        <f t="shared" si="416"/>
        <v>2</v>
      </c>
      <c r="E8886" s="1" t="str">
        <f>INDEX(Protocol[Mark],MATCH(C8886,Protocol[Step],0))</f>
        <v>9U</v>
      </c>
      <c r="F8886" s="151" t="str">
        <f>INDEX(Variables[Variable],MATCH(Systematic[[#This Row],[VariableIndex]],Variables[Index],0))</f>
        <v>O2 flux per volume</v>
      </c>
      <c r="G8886" s="134">
        <f>Systematic[[#This Row],[Sample]]*1000000+Systematic[[#This Row],[SubSample]]*10000+Systematic[[#This Row],[VariableIndex]]</f>
        <v>23030002</v>
      </c>
      <c r="H8886" s="134">
        <f>Systematic[[#This Row],[SampleVariableLabel]]+100*Systematic[[#This Row],[State]]</f>
        <v>23030902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23</v>
      </c>
      <c r="B8887" s="1">
        <f t="shared" si="418"/>
        <v>3</v>
      </c>
      <c r="C8887" s="1">
        <f>IF(Systematic[[#This Row],[VariableIndex]]&gt;1,C8886,IF(C8886+1=StepsPerSubsample,0,C8886+1))</f>
        <v>9</v>
      </c>
      <c r="D8887" s="1">
        <f t="shared" si="416"/>
        <v>3</v>
      </c>
      <c r="E8887" s="1" t="str">
        <f>INDEX(Protocol[Mark],MATCH(C8887,Protocol[Step],0))</f>
        <v>9U</v>
      </c>
      <c r="F8887" s="151" t="str">
        <f>INDEX(Variables[Variable],MATCH(Systematic[[#This Row],[VariableIndex]],Variables[Index],0))</f>
        <v>Specific flux</v>
      </c>
      <c r="G8887" s="134">
        <f>Systematic[[#This Row],[Sample]]*1000000+Systematic[[#This Row],[SubSample]]*10000+Systematic[[#This Row],[VariableIndex]]</f>
        <v>23030003</v>
      </c>
      <c r="H8887" s="134">
        <f>Systematic[[#This Row],[SampleVariableLabel]]+100*Systematic[[#This Row],[State]]</f>
        <v>23030903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23</v>
      </c>
      <c r="B8888" s="1">
        <f t="shared" si="418"/>
        <v>3</v>
      </c>
      <c r="C8888" s="1">
        <f>IF(Systematic[[#This Row],[VariableIndex]]&gt;1,C8887,IF(C8887+1=StepsPerSubsample,0,C8887+1))</f>
        <v>9</v>
      </c>
      <c r="D8888" s="1">
        <f t="shared" si="416"/>
        <v>4</v>
      </c>
      <c r="E8888" s="1" t="str">
        <f>INDEX(Protocol[Mark],MATCH(C8888,Protocol[Step],0))</f>
        <v>9U</v>
      </c>
      <c r="F8888" s="151" t="str">
        <f>INDEX(Variables[Variable],MATCH(Systematic[[#This Row],[VariableIndex]],Variables[Index],0))</f>
        <v>Flux control ratio</v>
      </c>
      <c r="G8888" s="134">
        <f>Systematic[[#This Row],[Sample]]*1000000+Systematic[[#This Row],[SubSample]]*10000+Systematic[[#This Row],[VariableIndex]]</f>
        <v>23030004</v>
      </c>
      <c r="H8888" s="134">
        <f>Systematic[[#This Row],[SampleVariableLabel]]+100*Systematic[[#This Row],[State]]</f>
        <v>23030904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23</v>
      </c>
      <c r="B8889" s="1">
        <f t="shared" si="418"/>
        <v>3</v>
      </c>
      <c r="C8889" s="1">
        <f>IF(Systematic[[#This Row],[VariableIndex]]&gt;1,C8888,IF(C8888+1=StepsPerSubsample,0,C8888+1))</f>
        <v>9</v>
      </c>
      <c r="D8889" s="1">
        <f t="shared" si="416"/>
        <v>5</v>
      </c>
      <c r="E8889" s="1" t="str">
        <f>INDEX(Protocol[Mark],MATCH(C8889,Protocol[Step],0))</f>
        <v>9U</v>
      </c>
      <c r="F8889" s="151" t="str">
        <f>INDEX(Variables[Variable],MATCH(Systematic[[#This Row],[VariableIndex]],Variables[Index],0))</f>
        <v>Specific flux (mt)</v>
      </c>
      <c r="G8889" s="134">
        <f>Systematic[[#This Row],[Sample]]*1000000+Systematic[[#This Row],[SubSample]]*10000+Systematic[[#This Row],[VariableIndex]]</f>
        <v>23030005</v>
      </c>
      <c r="H8889" s="134">
        <f>Systematic[[#This Row],[SampleVariableLabel]]+100*Systematic[[#This Row],[State]]</f>
        <v>23030905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23</v>
      </c>
      <c r="B8890" s="1">
        <f t="shared" si="418"/>
        <v>3</v>
      </c>
      <c r="C8890" s="1">
        <f>IF(Systematic[[#This Row],[VariableIndex]]&gt;1,C8889,IF(C8889+1=StepsPerSubsample,0,C8889+1))</f>
        <v>9</v>
      </c>
      <c r="D8890" s="1">
        <f t="shared" si="416"/>
        <v>6</v>
      </c>
      <c r="E8890" s="1" t="str">
        <f>INDEX(Protocol[Mark],MATCH(C8890,Protocol[Step],0))</f>
        <v>9U</v>
      </c>
      <c r="F8890" s="151" t="str">
        <f>INDEX(Variables[Variable],MATCH(Systematic[[#This Row],[VariableIndex]],Variables[Index],0))</f>
        <v>FCR (mt: ROX-corr.)</v>
      </c>
      <c r="G8890" s="134">
        <f>Systematic[[#This Row],[Sample]]*1000000+Systematic[[#This Row],[SubSample]]*10000+Systematic[[#This Row],[VariableIndex]]</f>
        <v>23030006</v>
      </c>
      <c r="H8890" s="134">
        <f>Systematic[[#This Row],[SampleVariableLabel]]+100*Systematic[[#This Row],[State]]</f>
        <v>23030906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23</v>
      </c>
      <c r="B8891" s="1">
        <f t="shared" si="418"/>
        <v>3</v>
      </c>
      <c r="C8891" s="1">
        <f>IF(Systematic[[#This Row],[VariableIndex]]&gt;1,C8890,IF(C8890+1=StepsPerSubsample,0,C8890+1))</f>
        <v>9</v>
      </c>
      <c r="D8891" s="1">
        <f t="shared" si="416"/>
        <v>7</v>
      </c>
      <c r="E8891" s="1" t="str">
        <f>INDEX(Protocol[Mark],MATCH(C8891,Protocol[Step],0))</f>
        <v>9U</v>
      </c>
      <c r="F8891" s="151" t="str">
        <f>INDEX(Variables[Variable],MATCH(Systematic[[#This Row],[VariableIndex]],Variables[Index],0))</f>
        <v>FCR (mt: ROX-corr.)</v>
      </c>
      <c r="G8891" s="134">
        <f>Systematic[[#This Row],[Sample]]*1000000+Systematic[[#This Row],[SubSample]]*10000+Systematic[[#This Row],[VariableIndex]]</f>
        <v>23030007</v>
      </c>
      <c r="H8891" s="134">
        <f>Systematic[[#This Row],[SampleVariableLabel]]+100*Systematic[[#This Row],[State]]</f>
        <v>23030907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23</v>
      </c>
      <c r="B8892" s="1">
        <f t="shared" si="418"/>
        <v>3</v>
      </c>
      <c r="C8892" s="1">
        <f>IF(Systematic[[#This Row],[VariableIndex]]&gt;1,C8891,IF(C8891+1=StepsPerSubsample,0,C8891+1))</f>
        <v>10</v>
      </c>
      <c r="D8892" s="1">
        <f t="shared" si="416"/>
        <v>1</v>
      </c>
      <c r="E8892" s="1" t="str">
        <f>INDEX(Protocol[Mark],MATCH(C8892,Protocol[Step],0))</f>
        <v>9c</v>
      </c>
      <c r="F8892" s="151" t="str">
        <f>INDEX(Variables[Variable],MATCH(Systematic[[#This Row],[VariableIndex]],Variables[Index],0))</f>
        <v>O2 concentration</v>
      </c>
      <c r="G8892" s="134">
        <f>Systematic[[#This Row],[Sample]]*1000000+Systematic[[#This Row],[SubSample]]*10000+Systematic[[#This Row],[VariableIndex]]</f>
        <v>23030001</v>
      </c>
      <c r="H8892" s="134">
        <f>Systematic[[#This Row],[SampleVariableLabel]]+100*Systematic[[#This Row],[State]]</f>
        <v>23031001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23</v>
      </c>
      <c r="B8893" s="1">
        <f t="shared" si="418"/>
        <v>3</v>
      </c>
      <c r="C8893" s="1">
        <f>IF(Systematic[[#This Row],[VariableIndex]]&gt;1,C8892,IF(C8892+1=StepsPerSubsample,0,C8892+1))</f>
        <v>10</v>
      </c>
      <c r="D8893" s="1">
        <f t="shared" si="416"/>
        <v>2</v>
      </c>
      <c r="E8893" s="1" t="str">
        <f>INDEX(Protocol[Mark],MATCH(C8893,Protocol[Step],0))</f>
        <v>9c</v>
      </c>
      <c r="F8893" s="151" t="str">
        <f>INDEX(Variables[Variable],MATCH(Systematic[[#This Row],[VariableIndex]],Variables[Index],0))</f>
        <v>O2 flux per volume</v>
      </c>
      <c r="G8893" s="134">
        <f>Systematic[[#This Row],[Sample]]*1000000+Systematic[[#This Row],[SubSample]]*10000+Systematic[[#This Row],[VariableIndex]]</f>
        <v>23030002</v>
      </c>
      <c r="H8893" s="134">
        <f>Systematic[[#This Row],[SampleVariableLabel]]+100*Systematic[[#This Row],[State]]</f>
        <v>23031002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23</v>
      </c>
      <c r="B8894" s="1">
        <f t="shared" si="418"/>
        <v>3</v>
      </c>
      <c r="C8894" s="1">
        <f>IF(Systematic[[#This Row],[VariableIndex]]&gt;1,C8893,IF(C8893+1=StepsPerSubsample,0,C8893+1))</f>
        <v>10</v>
      </c>
      <c r="D8894" s="1">
        <f t="shared" si="416"/>
        <v>3</v>
      </c>
      <c r="E8894" s="1" t="str">
        <f>INDEX(Protocol[Mark],MATCH(C8894,Protocol[Step],0))</f>
        <v>9c</v>
      </c>
      <c r="F8894" s="151" t="str">
        <f>INDEX(Variables[Variable],MATCH(Systematic[[#This Row],[VariableIndex]],Variables[Index],0))</f>
        <v>Specific flux</v>
      </c>
      <c r="G8894" s="134">
        <f>Systematic[[#This Row],[Sample]]*1000000+Systematic[[#This Row],[SubSample]]*10000+Systematic[[#This Row],[VariableIndex]]</f>
        <v>23030003</v>
      </c>
      <c r="H8894" s="134">
        <f>Systematic[[#This Row],[SampleVariableLabel]]+100*Systematic[[#This Row],[State]]</f>
        <v>23031003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23</v>
      </c>
      <c r="B8895" s="1">
        <f t="shared" si="418"/>
        <v>3</v>
      </c>
      <c r="C8895" s="1">
        <f>IF(Systematic[[#This Row],[VariableIndex]]&gt;1,C8894,IF(C8894+1=StepsPerSubsample,0,C8894+1))</f>
        <v>10</v>
      </c>
      <c r="D8895" s="1">
        <f t="shared" si="416"/>
        <v>4</v>
      </c>
      <c r="E8895" s="1" t="str">
        <f>INDEX(Protocol[Mark],MATCH(C8895,Protocol[Step],0))</f>
        <v>9c</v>
      </c>
      <c r="F8895" s="151" t="str">
        <f>INDEX(Variables[Variable],MATCH(Systematic[[#This Row],[VariableIndex]],Variables[Index],0))</f>
        <v>Flux control ratio</v>
      </c>
      <c r="G8895" s="134">
        <f>Systematic[[#This Row],[Sample]]*1000000+Systematic[[#This Row],[SubSample]]*10000+Systematic[[#This Row],[VariableIndex]]</f>
        <v>23030004</v>
      </c>
      <c r="H8895" s="134">
        <f>Systematic[[#This Row],[SampleVariableLabel]]+100*Systematic[[#This Row],[State]]</f>
        <v>23031004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23</v>
      </c>
      <c r="B8896" s="1">
        <f t="shared" si="418"/>
        <v>3</v>
      </c>
      <c r="C8896" s="1">
        <f>IF(Systematic[[#This Row],[VariableIndex]]&gt;1,C8895,IF(C8895+1=StepsPerSubsample,0,C8895+1))</f>
        <v>10</v>
      </c>
      <c r="D8896" s="1">
        <f t="shared" si="416"/>
        <v>5</v>
      </c>
      <c r="E8896" s="1" t="str">
        <f>INDEX(Protocol[Mark],MATCH(C8896,Protocol[Step],0))</f>
        <v>9c</v>
      </c>
      <c r="F8896" s="151" t="str">
        <f>INDEX(Variables[Variable],MATCH(Systematic[[#This Row],[VariableIndex]],Variables[Index],0))</f>
        <v>Specific flux (mt)</v>
      </c>
      <c r="G8896" s="134">
        <f>Systematic[[#This Row],[Sample]]*1000000+Systematic[[#This Row],[SubSample]]*10000+Systematic[[#This Row],[VariableIndex]]</f>
        <v>23030005</v>
      </c>
      <c r="H8896" s="134">
        <f>Systematic[[#This Row],[SampleVariableLabel]]+100*Systematic[[#This Row],[State]]</f>
        <v>23031005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23</v>
      </c>
      <c r="B8897" s="1">
        <f t="shared" si="418"/>
        <v>3</v>
      </c>
      <c r="C8897" s="1">
        <f>IF(Systematic[[#This Row],[VariableIndex]]&gt;1,C8896,IF(C8896+1=StepsPerSubsample,0,C8896+1))</f>
        <v>10</v>
      </c>
      <c r="D8897" s="1">
        <f t="shared" si="416"/>
        <v>6</v>
      </c>
      <c r="E8897" s="1" t="str">
        <f>INDEX(Protocol[Mark],MATCH(C8897,Protocol[Step],0))</f>
        <v>9c</v>
      </c>
      <c r="F8897" s="151" t="str">
        <f>INDEX(Variables[Variable],MATCH(Systematic[[#This Row],[VariableIndex]],Variables[Index],0))</f>
        <v>FCR (mt: ROX-corr.)</v>
      </c>
      <c r="G8897" s="134">
        <f>Systematic[[#This Row],[Sample]]*1000000+Systematic[[#This Row],[SubSample]]*10000+Systematic[[#This Row],[VariableIndex]]</f>
        <v>23030006</v>
      </c>
      <c r="H8897" s="134">
        <f>Systematic[[#This Row],[SampleVariableLabel]]+100*Systematic[[#This Row],[State]]</f>
        <v>23031006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23</v>
      </c>
      <c r="B8898" s="1">
        <f t="shared" si="418"/>
        <v>3</v>
      </c>
      <c r="C8898" s="1">
        <f>IF(Systematic[[#This Row],[VariableIndex]]&gt;1,C8897,IF(C8897+1=StepsPerSubsample,0,C8897+1))</f>
        <v>10</v>
      </c>
      <c r="D8898" s="1">
        <f t="shared" si="416"/>
        <v>7</v>
      </c>
      <c r="E8898" s="1" t="str">
        <f>INDEX(Protocol[Mark],MATCH(C8898,Protocol[Step],0))</f>
        <v>9c</v>
      </c>
      <c r="F8898" s="151" t="str">
        <f>INDEX(Variables[Variable],MATCH(Systematic[[#This Row],[VariableIndex]],Variables[Index],0))</f>
        <v>FCR (mt: ROX-corr.)</v>
      </c>
      <c r="G8898" s="134">
        <f>Systematic[[#This Row],[Sample]]*1000000+Systematic[[#This Row],[SubSample]]*10000+Systematic[[#This Row],[VariableIndex]]</f>
        <v>23030007</v>
      </c>
      <c r="H8898" s="134">
        <f>Systematic[[#This Row],[SampleVariableLabel]]+100*Systematic[[#This Row],[State]]</f>
        <v>23031007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23</v>
      </c>
      <c r="B8899" s="1">
        <f t="shared" si="418"/>
        <v>3</v>
      </c>
      <c r="C8899" s="1">
        <f>IF(Systematic[[#This Row],[VariableIndex]]&gt;1,C8898,IF(C8898+1=StepsPerSubsample,0,C8898+1))</f>
        <v>11</v>
      </c>
      <c r="D8899" s="1">
        <f t="shared" ref="D8899:D8962" si="419">IF(D8898=nVariables,1,D8898+1)</f>
        <v>1</v>
      </c>
      <c r="E8899" s="1" t="str">
        <f>INDEX(Protocol[Mark],MATCH(C8899,Protocol[Step],0))</f>
        <v>10Ama</v>
      </c>
      <c r="F8899" s="151" t="str">
        <f>INDEX(Variables[Variable],MATCH(Systematic[[#This Row],[VariableIndex]],Variables[Index],0))</f>
        <v>O2 concentration</v>
      </c>
      <c r="G8899" s="134">
        <f>Systematic[[#This Row],[Sample]]*1000000+Systematic[[#This Row],[SubSample]]*10000+Systematic[[#This Row],[VariableIndex]]</f>
        <v>23030001</v>
      </c>
      <c r="H8899" s="134">
        <f>Systematic[[#This Row],[SampleVariableLabel]]+100*Systematic[[#This Row],[State]]</f>
        <v>23031101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23</v>
      </c>
      <c r="B8900" s="1">
        <f t="shared" si="418"/>
        <v>3</v>
      </c>
      <c r="C8900" s="1">
        <f>IF(Systematic[[#This Row],[VariableIndex]]&gt;1,C8899,IF(C8899+1=StepsPerSubsample,0,C8899+1))</f>
        <v>11</v>
      </c>
      <c r="D8900" s="1">
        <f t="shared" si="419"/>
        <v>2</v>
      </c>
      <c r="E8900" s="1" t="str">
        <f>INDEX(Protocol[Mark],MATCH(C8900,Protocol[Step],0))</f>
        <v>10Ama</v>
      </c>
      <c r="F8900" s="151" t="str">
        <f>INDEX(Variables[Variable],MATCH(Systematic[[#This Row],[VariableIndex]],Variables[Index],0))</f>
        <v>O2 flux per volume</v>
      </c>
      <c r="G8900" s="134">
        <f>Systematic[[#This Row],[Sample]]*1000000+Systematic[[#This Row],[SubSample]]*10000+Systematic[[#This Row],[VariableIndex]]</f>
        <v>23030002</v>
      </c>
      <c r="H8900" s="134">
        <f>Systematic[[#This Row],[SampleVariableLabel]]+100*Systematic[[#This Row],[State]]</f>
        <v>23031102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23</v>
      </c>
      <c r="B8901" s="1">
        <f t="shared" si="418"/>
        <v>3</v>
      </c>
      <c r="C8901" s="1">
        <f>IF(Systematic[[#This Row],[VariableIndex]]&gt;1,C8900,IF(C8900+1=StepsPerSubsample,0,C8900+1))</f>
        <v>11</v>
      </c>
      <c r="D8901" s="1">
        <f t="shared" si="419"/>
        <v>3</v>
      </c>
      <c r="E8901" s="1" t="str">
        <f>INDEX(Protocol[Mark],MATCH(C8901,Protocol[Step],0))</f>
        <v>10Ama</v>
      </c>
      <c r="F8901" s="151" t="str">
        <f>INDEX(Variables[Variable],MATCH(Systematic[[#This Row],[VariableIndex]],Variables[Index],0))</f>
        <v>Specific flux</v>
      </c>
      <c r="G8901" s="134">
        <f>Systematic[[#This Row],[Sample]]*1000000+Systematic[[#This Row],[SubSample]]*10000+Systematic[[#This Row],[VariableIndex]]</f>
        <v>23030003</v>
      </c>
      <c r="H8901" s="134">
        <f>Systematic[[#This Row],[SampleVariableLabel]]+100*Systematic[[#This Row],[State]]</f>
        <v>23031103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23</v>
      </c>
      <c r="B8902" s="1">
        <f t="shared" si="418"/>
        <v>3</v>
      </c>
      <c r="C8902" s="1">
        <f>IF(Systematic[[#This Row],[VariableIndex]]&gt;1,C8901,IF(C8901+1=StepsPerSubsample,0,C8901+1))</f>
        <v>11</v>
      </c>
      <c r="D8902" s="1">
        <f t="shared" si="419"/>
        <v>4</v>
      </c>
      <c r="E8902" s="1" t="str">
        <f>INDEX(Protocol[Mark],MATCH(C8902,Protocol[Step],0))</f>
        <v>10Ama</v>
      </c>
      <c r="F8902" s="151" t="str">
        <f>INDEX(Variables[Variable],MATCH(Systematic[[#This Row],[VariableIndex]],Variables[Index],0))</f>
        <v>Flux control ratio</v>
      </c>
      <c r="G8902" s="134">
        <f>Systematic[[#This Row],[Sample]]*1000000+Systematic[[#This Row],[SubSample]]*10000+Systematic[[#This Row],[VariableIndex]]</f>
        <v>23030004</v>
      </c>
      <c r="H8902" s="134">
        <f>Systematic[[#This Row],[SampleVariableLabel]]+100*Systematic[[#This Row],[State]]</f>
        <v>23031104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23</v>
      </c>
      <c r="B8903" s="1">
        <f t="shared" si="418"/>
        <v>3</v>
      </c>
      <c r="C8903" s="1">
        <f>IF(Systematic[[#This Row],[VariableIndex]]&gt;1,C8902,IF(C8902+1=StepsPerSubsample,0,C8902+1))</f>
        <v>11</v>
      </c>
      <c r="D8903" s="1">
        <f t="shared" si="419"/>
        <v>5</v>
      </c>
      <c r="E8903" s="1" t="str">
        <f>INDEX(Protocol[Mark],MATCH(C8903,Protocol[Step],0))</f>
        <v>10Ama</v>
      </c>
      <c r="F8903" s="151" t="str">
        <f>INDEX(Variables[Variable],MATCH(Systematic[[#This Row],[VariableIndex]],Variables[Index],0))</f>
        <v>Specific flux (mt)</v>
      </c>
      <c r="G8903" s="134">
        <f>Systematic[[#This Row],[Sample]]*1000000+Systematic[[#This Row],[SubSample]]*10000+Systematic[[#This Row],[VariableIndex]]</f>
        <v>23030005</v>
      </c>
      <c r="H8903" s="134">
        <f>Systematic[[#This Row],[SampleVariableLabel]]+100*Systematic[[#This Row],[State]]</f>
        <v>23031105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23</v>
      </c>
      <c r="B8904" s="1">
        <f t="shared" si="418"/>
        <v>3</v>
      </c>
      <c r="C8904" s="1">
        <f>IF(Systematic[[#This Row],[VariableIndex]]&gt;1,C8903,IF(C8903+1=StepsPerSubsample,0,C8903+1))</f>
        <v>11</v>
      </c>
      <c r="D8904" s="1">
        <f t="shared" si="419"/>
        <v>6</v>
      </c>
      <c r="E8904" s="1" t="str">
        <f>INDEX(Protocol[Mark],MATCH(C8904,Protocol[Step],0))</f>
        <v>10Ama</v>
      </c>
      <c r="F8904" s="151" t="str">
        <f>INDEX(Variables[Variable],MATCH(Systematic[[#This Row],[VariableIndex]],Variables[Index],0))</f>
        <v>FCR (mt: ROX-corr.)</v>
      </c>
      <c r="G8904" s="134">
        <f>Systematic[[#This Row],[Sample]]*1000000+Systematic[[#This Row],[SubSample]]*10000+Systematic[[#This Row],[VariableIndex]]</f>
        <v>23030006</v>
      </c>
      <c r="H8904" s="134">
        <f>Systematic[[#This Row],[SampleVariableLabel]]+100*Systematic[[#This Row],[State]]</f>
        <v>23031106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23</v>
      </c>
      <c r="B8905" s="1">
        <f t="shared" si="418"/>
        <v>3</v>
      </c>
      <c r="C8905" s="1">
        <f>IF(Systematic[[#This Row],[VariableIndex]]&gt;1,C8904,IF(C8904+1=StepsPerSubsample,0,C8904+1))</f>
        <v>11</v>
      </c>
      <c r="D8905" s="1">
        <f t="shared" si="419"/>
        <v>7</v>
      </c>
      <c r="E8905" s="1" t="str">
        <f>INDEX(Protocol[Mark],MATCH(C8905,Protocol[Step],0))</f>
        <v>10Ama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23030007</v>
      </c>
      <c r="H8905" s="134">
        <f>Systematic[[#This Row],[SampleVariableLabel]]+100*Systematic[[#This Row],[State]]</f>
        <v>23031107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23</v>
      </c>
      <c r="B8906" s="1">
        <f t="shared" si="418"/>
        <v>3</v>
      </c>
      <c r="C8906" s="1">
        <f>IF(Systematic[[#This Row],[VariableIndex]]&gt;1,C8905,IF(C8905+1=StepsPerSubsample,0,C8905+1))</f>
        <v>12</v>
      </c>
      <c r="D8906" s="1">
        <f t="shared" si="419"/>
        <v>1</v>
      </c>
      <c r="E8906" s="1" t="str">
        <f>INDEX(Protocol[Mark],MATCH(C8906,Protocol[Step],0))</f>
        <v>11AsTm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23030001</v>
      </c>
      <c r="H8906" s="134">
        <f>Systematic[[#This Row],[SampleVariableLabel]]+100*Systematic[[#This Row],[State]]</f>
        <v>23031201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23</v>
      </c>
      <c r="B8907" s="1">
        <f t="shared" si="418"/>
        <v>3</v>
      </c>
      <c r="C8907" s="1">
        <f>IF(Systematic[[#This Row],[VariableIndex]]&gt;1,C8906,IF(C8906+1=StepsPerSubsample,0,C8906+1))</f>
        <v>12</v>
      </c>
      <c r="D8907" s="1">
        <f t="shared" si="419"/>
        <v>2</v>
      </c>
      <c r="E8907" s="1" t="str">
        <f>INDEX(Protocol[Mark],MATCH(C8907,Protocol[Step],0))</f>
        <v>11AsTm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23030002</v>
      </c>
      <c r="H8907" s="134">
        <f>Systematic[[#This Row],[SampleVariableLabel]]+100*Systematic[[#This Row],[State]]</f>
        <v>23031202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23</v>
      </c>
      <c r="B8908" s="1">
        <f t="shared" si="418"/>
        <v>3</v>
      </c>
      <c r="C8908" s="1">
        <f>IF(Systematic[[#This Row],[VariableIndex]]&gt;1,C8907,IF(C8907+1=StepsPerSubsample,0,C8907+1))</f>
        <v>12</v>
      </c>
      <c r="D8908" s="1">
        <f t="shared" si="419"/>
        <v>3</v>
      </c>
      <c r="E8908" s="1" t="str">
        <f>INDEX(Protocol[Mark],MATCH(C8908,Protocol[Step],0))</f>
        <v>11AsTm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23030003</v>
      </c>
      <c r="H8908" s="134">
        <f>Systematic[[#This Row],[SampleVariableLabel]]+100*Systematic[[#This Row],[State]]</f>
        <v>23031203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23</v>
      </c>
      <c r="B8909" s="1">
        <f t="shared" si="418"/>
        <v>3</v>
      </c>
      <c r="C8909" s="1">
        <f>IF(Systematic[[#This Row],[VariableIndex]]&gt;1,C8908,IF(C8908+1=StepsPerSubsample,0,C8908+1))</f>
        <v>12</v>
      </c>
      <c r="D8909" s="1">
        <f t="shared" si="419"/>
        <v>4</v>
      </c>
      <c r="E8909" s="1" t="str">
        <f>INDEX(Protocol[Mark],MATCH(C8909,Protocol[Step],0))</f>
        <v>11AsTm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23030004</v>
      </c>
      <c r="H8909" s="134">
        <f>Systematic[[#This Row],[SampleVariableLabel]]+100*Systematic[[#This Row],[State]]</f>
        <v>23031204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23</v>
      </c>
      <c r="B8910" s="1">
        <f t="shared" si="418"/>
        <v>3</v>
      </c>
      <c r="C8910" s="1">
        <f>IF(Systematic[[#This Row],[VariableIndex]]&gt;1,C8909,IF(C8909+1=StepsPerSubsample,0,C8909+1))</f>
        <v>12</v>
      </c>
      <c r="D8910" s="1">
        <f t="shared" si="419"/>
        <v>5</v>
      </c>
      <c r="E8910" s="1" t="str">
        <f>INDEX(Protocol[Mark],MATCH(C8910,Protocol[Step],0))</f>
        <v>11AsTm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23030005</v>
      </c>
      <c r="H8910" s="134">
        <f>Systematic[[#This Row],[SampleVariableLabel]]+100*Systematic[[#This Row],[State]]</f>
        <v>23031205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23</v>
      </c>
      <c r="B8911" s="1">
        <f t="shared" si="418"/>
        <v>3</v>
      </c>
      <c r="C8911" s="1">
        <f>IF(Systematic[[#This Row],[VariableIndex]]&gt;1,C8910,IF(C8910+1=StepsPerSubsample,0,C8910+1))</f>
        <v>12</v>
      </c>
      <c r="D8911" s="1">
        <f t="shared" si="419"/>
        <v>6</v>
      </c>
      <c r="E8911" s="1" t="str">
        <f>INDEX(Protocol[Mark],MATCH(C8911,Protocol[Step],0))</f>
        <v>11AsTm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23030006</v>
      </c>
      <c r="H8911" s="134">
        <f>Systematic[[#This Row],[SampleVariableLabel]]+100*Systematic[[#This Row],[State]]</f>
        <v>23031206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23</v>
      </c>
      <c r="B8912" s="1">
        <f t="shared" si="418"/>
        <v>3</v>
      </c>
      <c r="C8912" s="1">
        <f>IF(Systematic[[#This Row],[VariableIndex]]&gt;1,C8911,IF(C8911+1=StepsPerSubsample,0,C8911+1))</f>
        <v>12</v>
      </c>
      <c r="D8912" s="1">
        <f t="shared" si="419"/>
        <v>7</v>
      </c>
      <c r="E8912" s="1" t="str">
        <f>INDEX(Protocol[Mark],MATCH(C8912,Protocol[Step],0))</f>
        <v>11AsTm</v>
      </c>
      <c r="F8912" s="151" t="str">
        <f>INDEX(Variables[Variable],MATCH(Systematic[[#This Row],[VariableIndex]],Variables[Index],0))</f>
        <v>FCR (mt: ROX-corr.)</v>
      </c>
      <c r="G8912" s="134">
        <f>Systematic[[#This Row],[Sample]]*1000000+Systematic[[#This Row],[SubSample]]*10000+Systematic[[#This Row],[VariableIndex]]</f>
        <v>23030007</v>
      </c>
      <c r="H8912" s="134">
        <f>Systematic[[#This Row],[SampleVariableLabel]]+100*Systematic[[#This Row],[State]]</f>
        <v>23031207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23</v>
      </c>
      <c r="B8913" s="1">
        <f t="shared" si="418"/>
        <v>3</v>
      </c>
      <c r="C8913" s="1">
        <f>IF(Systematic[[#This Row],[VariableIndex]]&gt;1,C8912,IF(C8912+1=StepsPerSubsample,0,C8912+1))</f>
        <v>13</v>
      </c>
      <c r="D8913" s="1">
        <f t="shared" si="419"/>
        <v>1</v>
      </c>
      <c r="E8913" s="1" t="str">
        <f>INDEX(Protocol[Mark],MATCH(C8913,Protocol[Step],0))</f>
        <v>12Azd</v>
      </c>
      <c r="F8913" s="151" t="str">
        <f>INDEX(Variables[Variable],MATCH(Systematic[[#This Row],[VariableIndex]],Variables[Index],0))</f>
        <v>O2 concentration</v>
      </c>
      <c r="G8913" s="134">
        <f>Systematic[[#This Row],[Sample]]*1000000+Systematic[[#This Row],[SubSample]]*10000+Systematic[[#This Row],[VariableIndex]]</f>
        <v>23030001</v>
      </c>
      <c r="H8913" s="134">
        <f>Systematic[[#This Row],[SampleVariableLabel]]+100*Systematic[[#This Row],[State]]</f>
        <v>23031301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23</v>
      </c>
      <c r="B8914" s="1">
        <f t="shared" si="418"/>
        <v>3</v>
      </c>
      <c r="C8914" s="1">
        <f>IF(Systematic[[#This Row],[VariableIndex]]&gt;1,C8913,IF(C8913+1=StepsPerSubsample,0,C8913+1))</f>
        <v>13</v>
      </c>
      <c r="D8914" s="1">
        <f t="shared" si="419"/>
        <v>2</v>
      </c>
      <c r="E8914" s="1" t="str">
        <f>INDEX(Protocol[Mark],MATCH(C8914,Protocol[Step],0))</f>
        <v>12Azd</v>
      </c>
      <c r="F8914" s="151" t="str">
        <f>INDEX(Variables[Variable],MATCH(Systematic[[#This Row],[VariableIndex]],Variables[Index],0))</f>
        <v>O2 flux per volume</v>
      </c>
      <c r="G8914" s="134">
        <f>Systematic[[#This Row],[Sample]]*1000000+Systematic[[#This Row],[SubSample]]*10000+Systematic[[#This Row],[VariableIndex]]</f>
        <v>23030002</v>
      </c>
      <c r="H8914" s="134">
        <f>Systematic[[#This Row],[SampleVariableLabel]]+100*Systematic[[#This Row],[State]]</f>
        <v>23031302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23</v>
      </c>
      <c r="B8915" s="1">
        <f t="shared" si="418"/>
        <v>3</v>
      </c>
      <c r="C8915" s="1">
        <f>IF(Systematic[[#This Row],[VariableIndex]]&gt;1,C8914,IF(C8914+1=StepsPerSubsample,0,C8914+1))</f>
        <v>13</v>
      </c>
      <c r="D8915" s="1">
        <f t="shared" si="419"/>
        <v>3</v>
      </c>
      <c r="E8915" s="1" t="str">
        <f>INDEX(Protocol[Mark],MATCH(C8915,Protocol[Step],0))</f>
        <v>12Azd</v>
      </c>
      <c r="F8915" s="151" t="str">
        <f>INDEX(Variables[Variable],MATCH(Systematic[[#This Row],[VariableIndex]],Variables[Index],0))</f>
        <v>Specific flux</v>
      </c>
      <c r="G8915" s="134">
        <f>Systematic[[#This Row],[Sample]]*1000000+Systematic[[#This Row],[SubSample]]*10000+Systematic[[#This Row],[VariableIndex]]</f>
        <v>23030003</v>
      </c>
      <c r="H8915" s="134">
        <f>Systematic[[#This Row],[SampleVariableLabel]]+100*Systematic[[#This Row],[State]]</f>
        <v>23031303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23</v>
      </c>
      <c r="B8916" s="1">
        <f t="shared" si="418"/>
        <v>3</v>
      </c>
      <c r="C8916" s="1">
        <f>IF(Systematic[[#This Row],[VariableIndex]]&gt;1,C8915,IF(C8915+1=StepsPerSubsample,0,C8915+1))</f>
        <v>13</v>
      </c>
      <c r="D8916" s="1">
        <f t="shared" si="419"/>
        <v>4</v>
      </c>
      <c r="E8916" s="1" t="str">
        <f>INDEX(Protocol[Mark],MATCH(C8916,Protocol[Step],0))</f>
        <v>12Azd</v>
      </c>
      <c r="F8916" s="151" t="str">
        <f>INDEX(Variables[Variable],MATCH(Systematic[[#This Row],[VariableIndex]],Variables[Index],0))</f>
        <v>Flux control ratio</v>
      </c>
      <c r="G8916" s="134">
        <f>Systematic[[#This Row],[Sample]]*1000000+Systematic[[#This Row],[SubSample]]*10000+Systematic[[#This Row],[VariableIndex]]</f>
        <v>23030004</v>
      </c>
      <c r="H8916" s="134">
        <f>Systematic[[#This Row],[SampleVariableLabel]]+100*Systematic[[#This Row],[State]]</f>
        <v>23031304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23</v>
      </c>
      <c r="B8917" s="1">
        <f t="shared" si="418"/>
        <v>3</v>
      </c>
      <c r="C8917" s="1">
        <f>IF(Systematic[[#This Row],[VariableIndex]]&gt;1,C8916,IF(C8916+1=StepsPerSubsample,0,C8916+1))</f>
        <v>13</v>
      </c>
      <c r="D8917" s="1">
        <f t="shared" si="419"/>
        <v>5</v>
      </c>
      <c r="E8917" s="1" t="str">
        <f>INDEX(Protocol[Mark],MATCH(C8917,Protocol[Step],0))</f>
        <v>12Azd</v>
      </c>
      <c r="F8917" s="151" t="str">
        <f>INDEX(Variables[Variable],MATCH(Systematic[[#This Row],[VariableIndex]],Variables[Index],0))</f>
        <v>Specific flux (mt)</v>
      </c>
      <c r="G8917" s="134">
        <f>Systematic[[#This Row],[Sample]]*1000000+Systematic[[#This Row],[SubSample]]*10000+Systematic[[#This Row],[VariableIndex]]</f>
        <v>23030005</v>
      </c>
      <c r="H8917" s="134">
        <f>Systematic[[#This Row],[SampleVariableLabel]]+100*Systematic[[#This Row],[State]]</f>
        <v>23031305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23</v>
      </c>
      <c r="B8918" s="1">
        <f t="shared" si="418"/>
        <v>3</v>
      </c>
      <c r="C8918" s="1">
        <f>IF(Systematic[[#This Row],[VariableIndex]]&gt;1,C8917,IF(C8917+1=StepsPerSubsample,0,C8917+1))</f>
        <v>13</v>
      </c>
      <c r="D8918" s="1">
        <f t="shared" si="419"/>
        <v>6</v>
      </c>
      <c r="E8918" s="1" t="str">
        <f>INDEX(Protocol[Mark],MATCH(C8918,Protocol[Step],0))</f>
        <v>12Azd</v>
      </c>
      <c r="F8918" s="151" t="str">
        <f>INDEX(Variables[Variable],MATCH(Systematic[[#This Row],[VariableIndex]],Variables[Index],0))</f>
        <v>FCR (mt: ROX-corr.)</v>
      </c>
      <c r="G8918" s="134">
        <f>Systematic[[#This Row],[Sample]]*1000000+Systematic[[#This Row],[SubSample]]*10000+Systematic[[#This Row],[VariableIndex]]</f>
        <v>23030006</v>
      </c>
      <c r="H8918" s="134">
        <f>Systematic[[#This Row],[SampleVariableLabel]]+100*Systematic[[#This Row],[State]]</f>
        <v>23031306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23</v>
      </c>
      <c r="B8919" s="1">
        <f t="shared" si="418"/>
        <v>3</v>
      </c>
      <c r="C8919" s="1">
        <f>IF(Systematic[[#This Row],[VariableIndex]]&gt;1,C8918,IF(C8918+1=StepsPerSubsample,0,C8918+1))</f>
        <v>13</v>
      </c>
      <c r="D8919" s="1">
        <f t="shared" si="419"/>
        <v>7</v>
      </c>
      <c r="E8919" s="1" t="str">
        <f>INDEX(Protocol[Mark],MATCH(C8919,Protocol[Step],0))</f>
        <v>12Azd</v>
      </c>
      <c r="F8919" s="151" t="str">
        <f>INDEX(Variables[Variable],MATCH(Systematic[[#This Row],[VariableIndex]],Variables[Index],0))</f>
        <v>FCR (mt: ROX-corr.)</v>
      </c>
      <c r="G8919" s="134">
        <f>Systematic[[#This Row],[Sample]]*1000000+Systematic[[#This Row],[SubSample]]*10000+Systematic[[#This Row],[VariableIndex]]</f>
        <v>23030007</v>
      </c>
      <c r="H8919" s="134">
        <f>Systematic[[#This Row],[SampleVariableLabel]]+100*Systematic[[#This Row],[State]]</f>
        <v>23031307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23</v>
      </c>
      <c r="B8920" s="1">
        <f t="shared" si="418"/>
        <v>4</v>
      </c>
      <c r="C8920" s="1">
        <f>IF(Systematic[[#This Row],[VariableIndex]]&gt;1,C8919,IF(C8919+1=StepsPerSubsample,0,C8919+1))</f>
        <v>0</v>
      </c>
      <c r="D8920" s="1">
        <f t="shared" si="419"/>
        <v>1</v>
      </c>
      <c r="E8920" s="1" t="str">
        <f>INDEX(Protocol[Mark],MATCH(C8920,Protocol[Step],0))</f>
        <v>1ce</v>
      </c>
      <c r="F8920" s="151" t="str">
        <f>INDEX(Variables[Variable],MATCH(Systematic[[#This Row],[VariableIndex]],Variables[Index],0))</f>
        <v>O2 concentration</v>
      </c>
      <c r="G8920" s="134">
        <f>Systematic[[#This Row],[Sample]]*1000000+Systematic[[#This Row],[SubSample]]*10000+Systematic[[#This Row],[VariableIndex]]</f>
        <v>23040001</v>
      </c>
      <c r="H8920" s="134">
        <f>Systematic[[#This Row],[SampleVariableLabel]]+100*Systematic[[#This Row],[State]]</f>
        <v>23040001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23</v>
      </c>
      <c r="B8921" s="1">
        <f t="shared" si="418"/>
        <v>4</v>
      </c>
      <c r="C8921" s="1">
        <f>IF(Systematic[[#This Row],[VariableIndex]]&gt;1,C8920,IF(C8920+1=StepsPerSubsample,0,C8920+1))</f>
        <v>0</v>
      </c>
      <c r="D8921" s="1">
        <f t="shared" si="419"/>
        <v>2</v>
      </c>
      <c r="E8921" s="1" t="str">
        <f>INDEX(Protocol[Mark],MATCH(C8921,Protocol[Step],0))</f>
        <v>1ce</v>
      </c>
      <c r="F8921" s="151" t="str">
        <f>INDEX(Variables[Variable],MATCH(Systematic[[#This Row],[VariableIndex]],Variables[Index],0))</f>
        <v>O2 flux per volume</v>
      </c>
      <c r="G8921" s="134">
        <f>Systematic[[#This Row],[Sample]]*1000000+Systematic[[#This Row],[SubSample]]*10000+Systematic[[#This Row],[VariableIndex]]</f>
        <v>23040002</v>
      </c>
      <c r="H8921" s="134">
        <f>Systematic[[#This Row],[SampleVariableLabel]]+100*Systematic[[#This Row],[State]]</f>
        <v>23040002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23</v>
      </c>
      <c r="B8922" s="1">
        <f t="shared" si="418"/>
        <v>4</v>
      </c>
      <c r="C8922" s="1">
        <f>IF(Systematic[[#This Row],[VariableIndex]]&gt;1,C8921,IF(C8921+1=StepsPerSubsample,0,C8921+1))</f>
        <v>0</v>
      </c>
      <c r="D8922" s="1">
        <f t="shared" si="419"/>
        <v>3</v>
      </c>
      <c r="E8922" s="1" t="str">
        <f>INDEX(Protocol[Mark],MATCH(C8922,Protocol[Step],0))</f>
        <v>1ce</v>
      </c>
      <c r="F8922" s="151" t="str">
        <f>INDEX(Variables[Variable],MATCH(Systematic[[#This Row],[VariableIndex]],Variables[Index],0))</f>
        <v>Specific flux</v>
      </c>
      <c r="G8922" s="134">
        <f>Systematic[[#This Row],[Sample]]*1000000+Systematic[[#This Row],[SubSample]]*10000+Systematic[[#This Row],[VariableIndex]]</f>
        <v>23040003</v>
      </c>
      <c r="H8922" s="134">
        <f>Systematic[[#This Row],[SampleVariableLabel]]+100*Systematic[[#This Row],[State]]</f>
        <v>23040003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23</v>
      </c>
      <c r="B8923" s="1">
        <f t="shared" si="418"/>
        <v>4</v>
      </c>
      <c r="C8923" s="1">
        <f>IF(Systematic[[#This Row],[VariableIndex]]&gt;1,C8922,IF(C8922+1=StepsPerSubsample,0,C8922+1))</f>
        <v>0</v>
      </c>
      <c r="D8923" s="1">
        <f t="shared" si="419"/>
        <v>4</v>
      </c>
      <c r="E8923" s="1" t="str">
        <f>INDEX(Protocol[Mark],MATCH(C8923,Protocol[Step],0))</f>
        <v>1ce</v>
      </c>
      <c r="F8923" s="151" t="str">
        <f>INDEX(Variables[Variable],MATCH(Systematic[[#This Row],[VariableIndex]],Variables[Index],0))</f>
        <v>Flux control ratio</v>
      </c>
      <c r="G8923" s="134">
        <f>Systematic[[#This Row],[Sample]]*1000000+Systematic[[#This Row],[SubSample]]*10000+Systematic[[#This Row],[VariableIndex]]</f>
        <v>23040004</v>
      </c>
      <c r="H8923" s="134">
        <f>Systematic[[#This Row],[SampleVariableLabel]]+100*Systematic[[#This Row],[State]]</f>
        <v>23040004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23</v>
      </c>
      <c r="B8924" s="1">
        <f t="shared" si="418"/>
        <v>4</v>
      </c>
      <c r="C8924" s="1">
        <f>IF(Systematic[[#This Row],[VariableIndex]]&gt;1,C8923,IF(C8923+1=StepsPerSubsample,0,C8923+1))</f>
        <v>0</v>
      </c>
      <c r="D8924" s="1">
        <f t="shared" si="419"/>
        <v>5</v>
      </c>
      <c r="E8924" s="1" t="str">
        <f>INDEX(Protocol[Mark],MATCH(C8924,Protocol[Step],0))</f>
        <v>1ce</v>
      </c>
      <c r="F8924" s="151" t="str">
        <f>INDEX(Variables[Variable],MATCH(Systematic[[#This Row],[VariableIndex]],Variables[Index],0))</f>
        <v>Specific flux (mt)</v>
      </c>
      <c r="G8924" s="134">
        <f>Systematic[[#This Row],[Sample]]*1000000+Systematic[[#This Row],[SubSample]]*10000+Systematic[[#This Row],[VariableIndex]]</f>
        <v>23040005</v>
      </c>
      <c r="H8924" s="134">
        <f>Systematic[[#This Row],[SampleVariableLabel]]+100*Systematic[[#This Row],[State]]</f>
        <v>23040005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23</v>
      </c>
      <c r="B8925" s="1">
        <f t="shared" si="418"/>
        <v>4</v>
      </c>
      <c r="C8925" s="1">
        <f>IF(Systematic[[#This Row],[VariableIndex]]&gt;1,C8924,IF(C8924+1=StepsPerSubsample,0,C8924+1))</f>
        <v>0</v>
      </c>
      <c r="D8925" s="1">
        <f t="shared" si="419"/>
        <v>6</v>
      </c>
      <c r="E8925" s="1" t="str">
        <f>INDEX(Protocol[Mark],MATCH(C8925,Protocol[Step],0))</f>
        <v>1ce</v>
      </c>
      <c r="F8925" s="151" t="str">
        <f>INDEX(Variables[Variable],MATCH(Systematic[[#This Row],[VariableIndex]],Variables[Index],0))</f>
        <v>FCR (mt: ROX-corr.)</v>
      </c>
      <c r="G8925" s="134">
        <f>Systematic[[#This Row],[Sample]]*1000000+Systematic[[#This Row],[SubSample]]*10000+Systematic[[#This Row],[VariableIndex]]</f>
        <v>23040006</v>
      </c>
      <c r="H8925" s="134">
        <f>Systematic[[#This Row],[SampleVariableLabel]]+100*Systematic[[#This Row],[State]]</f>
        <v>23040006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23</v>
      </c>
      <c r="B8926" s="1">
        <f t="shared" si="418"/>
        <v>4</v>
      </c>
      <c r="C8926" s="1">
        <f>IF(Systematic[[#This Row],[VariableIndex]]&gt;1,C8925,IF(C8925+1=StepsPerSubsample,0,C8925+1))</f>
        <v>0</v>
      </c>
      <c r="D8926" s="1">
        <f t="shared" si="419"/>
        <v>7</v>
      </c>
      <c r="E8926" s="1" t="str">
        <f>INDEX(Protocol[Mark],MATCH(C8926,Protocol[Step],0))</f>
        <v>1ce</v>
      </c>
      <c r="F8926" s="151" t="str">
        <f>INDEX(Variables[Variable],MATCH(Systematic[[#This Row],[VariableIndex]],Variables[Index],0))</f>
        <v>FCR (mt: ROX-corr.)</v>
      </c>
      <c r="G8926" s="134">
        <f>Systematic[[#This Row],[Sample]]*1000000+Systematic[[#This Row],[SubSample]]*10000+Systematic[[#This Row],[VariableIndex]]</f>
        <v>23040007</v>
      </c>
      <c r="H8926" s="134">
        <f>Systematic[[#This Row],[SampleVariableLabel]]+100*Systematic[[#This Row],[State]]</f>
        <v>23040007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23</v>
      </c>
      <c r="B8927" s="1">
        <f t="shared" si="418"/>
        <v>4</v>
      </c>
      <c r="C8927" s="1">
        <f>IF(Systematic[[#This Row],[VariableIndex]]&gt;1,C8926,IF(C8926+1=StepsPerSubsample,0,C8926+1))</f>
        <v>1</v>
      </c>
      <c r="D8927" s="1">
        <f t="shared" si="419"/>
        <v>1</v>
      </c>
      <c r="E8927" s="1" t="str">
        <f>INDEX(Protocol[Mark],MATCH(C8927,Protocol[Step],0))</f>
        <v>2P10</v>
      </c>
      <c r="F8927" s="151" t="str">
        <f>INDEX(Variables[Variable],MATCH(Systematic[[#This Row],[VariableIndex]],Variables[Index],0))</f>
        <v>O2 concentration</v>
      </c>
      <c r="G8927" s="134">
        <f>Systematic[[#This Row],[Sample]]*1000000+Systematic[[#This Row],[SubSample]]*10000+Systematic[[#This Row],[VariableIndex]]</f>
        <v>23040001</v>
      </c>
      <c r="H8927" s="134">
        <f>Systematic[[#This Row],[SampleVariableLabel]]+100*Systematic[[#This Row],[State]]</f>
        <v>23040101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23</v>
      </c>
      <c r="B8928" s="1">
        <f t="shared" si="418"/>
        <v>4</v>
      </c>
      <c r="C8928" s="1">
        <f>IF(Systematic[[#This Row],[VariableIndex]]&gt;1,C8927,IF(C8927+1=StepsPerSubsample,0,C8927+1))</f>
        <v>1</v>
      </c>
      <c r="D8928" s="1">
        <f t="shared" si="419"/>
        <v>2</v>
      </c>
      <c r="E8928" s="1" t="str">
        <f>INDEX(Protocol[Mark],MATCH(C8928,Protocol[Step],0))</f>
        <v>2P10</v>
      </c>
      <c r="F8928" s="151" t="str">
        <f>INDEX(Variables[Variable],MATCH(Systematic[[#This Row],[VariableIndex]],Variables[Index],0))</f>
        <v>O2 flux per volume</v>
      </c>
      <c r="G8928" s="134">
        <f>Systematic[[#This Row],[Sample]]*1000000+Systematic[[#This Row],[SubSample]]*10000+Systematic[[#This Row],[VariableIndex]]</f>
        <v>23040002</v>
      </c>
      <c r="H8928" s="134">
        <f>Systematic[[#This Row],[SampleVariableLabel]]+100*Systematic[[#This Row],[State]]</f>
        <v>23040102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23</v>
      </c>
      <c r="B8929" s="1">
        <f t="shared" si="418"/>
        <v>4</v>
      </c>
      <c r="C8929" s="1">
        <f>IF(Systematic[[#This Row],[VariableIndex]]&gt;1,C8928,IF(C8928+1=StepsPerSubsample,0,C8928+1))</f>
        <v>1</v>
      </c>
      <c r="D8929" s="1">
        <f t="shared" si="419"/>
        <v>3</v>
      </c>
      <c r="E8929" s="1" t="str">
        <f>INDEX(Protocol[Mark],MATCH(C8929,Protocol[Step],0))</f>
        <v>2P10</v>
      </c>
      <c r="F8929" s="151" t="str">
        <f>INDEX(Variables[Variable],MATCH(Systematic[[#This Row],[VariableIndex]],Variables[Index],0))</f>
        <v>Specific flux</v>
      </c>
      <c r="G8929" s="134">
        <f>Systematic[[#This Row],[Sample]]*1000000+Systematic[[#This Row],[SubSample]]*10000+Systematic[[#This Row],[VariableIndex]]</f>
        <v>23040003</v>
      </c>
      <c r="H8929" s="134">
        <f>Systematic[[#This Row],[SampleVariableLabel]]+100*Systematic[[#This Row],[State]]</f>
        <v>23040103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23</v>
      </c>
      <c r="B8930" s="1">
        <f t="shared" si="418"/>
        <v>4</v>
      </c>
      <c r="C8930" s="1">
        <f>IF(Systematic[[#This Row],[VariableIndex]]&gt;1,C8929,IF(C8929+1=StepsPerSubsample,0,C8929+1))</f>
        <v>1</v>
      </c>
      <c r="D8930" s="1">
        <f t="shared" si="419"/>
        <v>4</v>
      </c>
      <c r="E8930" s="1" t="str">
        <f>INDEX(Protocol[Mark],MATCH(C8930,Protocol[Step],0))</f>
        <v>2P10</v>
      </c>
      <c r="F8930" s="151" t="str">
        <f>INDEX(Variables[Variable],MATCH(Systematic[[#This Row],[VariableIndex]],Variables[Index],0))</f>
        <v>Flux control ratio</v>
      </c>
      <c r="G8930" s="134">
        <f>Systematic[[#This Row],[Sample]]*1000000+Systematic[[#This Row],[SubSample]]*10000+Systematic[[#This Row],[VariableIndex]]</f>
        <v>23040004</v>
      </c>
      <c r="H8930" s="134">
        <f>Systematic[[#This Row],[SampleVariableLabel]]+100*Systematic[[#This Row],[State]]</f>
        <v>23040104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23</v>
      </c>
      <c r="B8931" s="1">
        <f t="shared" si="418"/>
        <v>4</v>
      </c>
      <c r="C8931" s="1">
        <f>IF(Systematic[[#This Row],[VariableIndex]]&gt;1,C8930,IF(C8930+1=StepsPerSubsample,0,C8930+1))</f>
        <v>1</v>
      </c>
      <c r="D8931" s="1">
        <f t="shared" si="419"/>
        <v>5</v>
      </c>
      <c r="E8931" s="1" t="str">
        <f>INDEX(Protocol[Mark],MATCH(C8931,Protocol[Step],0))</f>
        <v>2P10</v>
      </c>
      <c r="F8931" s="151" t="str">
        <f>INDEX(Variables[Variable],MATCH(Systematic[[#This Row],[VariableIndex]],Variables[Index],0))</f>
        <v>Specific flux (mt)</v>
      </c>
      <c r="G8931" s="134">
        <f>Systematic[[#This Row],[Sample]]*1000000+Systematic[[#This Row],[SubSample]]*10000+Systematic[[#This Row],[VariableIndex]]</f>
        <v>23040005</v>
      </c>
      <c r="H8931" s="134">
        <f>Systematic[[#This Row],[SampleVariableLabel]]+100*Systematic[[#This Row],[State]]</f>
        <v>23040105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23</v>
      </c>
      <c r="B8932" s="1">
        <f t="shared" si="418"/>
        <v>4</v>
      </c>
      <c r="C8932" s="1">
        <f>IF(Systematic[[#This Row],[VariableIndex]]&gt;1,C8931,IF(C8931+1=StepsPerSubsample,0,C8931+1))</f>
        <v>1</v>
      </c>
      <c r="D8932" s="1">
        <f t="shared" si="419"/>
        <v>6</v>
      </c>
      <c r="E8932" s="1" t="str">
        <f>INDEX(Protocol[Mark],MATCH(C8932,Protocol[Step],0))</f>
        <v>2P10</v>
      </c>
      <c r="F8932" s="151" t="str">
        <f>INDEX(Variables[Variable],MATCH(Systematic[[#This Row],[VariableIndex]],Variables[Index],0))</f>
        <v>FCR (mt: ROX-corr.)</v>
      </c>
      <c r="G8932" s="134">
        <f>Systematic[[#This Row],[Sample]]*1000000+Systematic[[#This Row],[SubSample]]*10000+Systematic[[#This Row],[VariableIndex]]</f>
        <v>23040006</v>
      </c>
      <c r="H8932" s="134">
        <f>Systematic[[#This Row],[SampleVariableLabel]]+100*Systematic[[#This Row],[State]]</f>
        <v>23040106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23</v>
      </c>
      <c r="B8933" s="1">
        <f t="shared" si="418"/>
        <v>4</v>
      </c>
      <c r="C8933" s="1">
        <f>IF(Systematic[[#This Row],[VariableIndex]]&gt;1,C8932,IF(C8932+1=StepsPerSubsample,0,C8932+1))</f>
        <v>1</v>
      </c>
      <c r="D8933" s="1">
        <f t="shared" si="419"/>
        <v>7</v>
      </c>
      <c r="E8933" s="1" t="str">
        <f>INDEX(Protocol[Mark],MATCH(C8933,Protocol[Step],0))</f>
        <v>2P10</v>
      </c>
      <c r="F8933" s="151" t="str">
        <f>INDEX(Variables[Variable],MATCH(Systematic[[#This Row],[VariableIndex]],Variables[Index],0))</f>
        <v>FCR (mt: ROX-corr.)</v>
      </c>
      <c r="G8933" s="134">
        <f>Systematic[[#This Row],[Sample]]*1000000+Systematic[[#This Row],[SubSample]]*10000+Systematic[[#This Row],[VariableIndex]]</f>
        <v>23040007</v>
      </c>
      <c r="H8933" s="134">
        <f>Systematic[[#This Row],[SampleVariableLabel]]+100*Systematic[[#This Row],[State]]</f>
        <v>23040107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23</v>
      </c>
      <c r="B8934" s="1">
        <f t="shared" si="418"/>
        <v>4</v>
      </c>
      <c r="C8934" s="1">
        <f>IF(Systematic[[#This Row],[VariableIndex]]&gt;1,C8933,IF(C8933+1=StepsPerSubsample,0,C8933+1))</f>
        <v>2</v>
      </c>
      <c r="D8934" s="1">
        <f t="shared" si="419"/>
        <v>1</v>
      </c>
      <c r="E8934" s="1" t="str">
        <f>INDEX(Protocol[Mark],MATCH(C8934,Protocol[Step],0))</f>
        <v>3Omy</v>
      </c>
      <c r="F8934" s="151" t="str">
        <f>INDEX(Variables[Variable],MATCH(Systematic[[#This Row],[VariableIndex]],Variables[Index],0))</f>
        <v>O2 concentration</v>
      </c>
      <c r="G8934" s="134">
        <f>Systematic[[#This Row],[Sample]]*1000000+Systematic[[#This Row],[SubSample]]*10000+Systematic[[#This Row],[VariableIndex]]</f>
        <v>23040001</v>
      </c>
      <c r="H8934" s="134">
        <f>Systematic[[#This Row],[SampleVariableLabel]]+100*Systematic[[#This Row],[State]]</f>
        <v>23040201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23</v>
      </c>
      <c r="B8935" s="1">
        <f t="shared" si="418"/>
        <v>4</v>
      </c>
      <c r="C8935" s="1">
        <f>IF(Systematic[[#This Row],[VariableIndex]]&gt;1,C8934,IF(C8934+1=StepsPerSubsample,0,C8934+1))</f>
        <v>2</v>
      </c>
      <c r="D8935" s="1">
        <f t="shared" si="419"/>
        <v>2</v>
      </c>
      <c r="E8935" s="1" t="str">
        <f>INDEX(Protocol[Mark],MATCH(C8935,Protocol[Step],0))</f>
        <v>3Omy</v>
      </c>
      <c r="F8935" s="151" t="str">
        <f>INDEX(Variables[Variable],MATCH(Systematic[[#This Row],[VariableIndex]],Variables[Index],0))</f>
        <v>O2 flux per volume</v>
      </c>
      <c r="G8935" s="134">
        <f>Systematic[[#This Row],[Sample]]*1000000+Systematic[[#This Row],[SubSample]]*10000+Systematic[[#This Row],[VariableIndex]]</f>
        <v>23040002</v>
      </c>
      <c r="H8935" s="134">
        <f>Systematic[[#This Row],[SampleVariableLabel]]+100*Systematic[[#This Row],[State]]</f>
        <v>23040202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23</v>
      </c>
      <c r="B8936" s="1">
        <f t="shared" si="418"/>
        <v>4</v>
      </c>
      <c r="C8936" s="1">
        <f>IF(Systematic[[#This Row],[VariableIndex]]&gt;1,C8935,IF(C8935+1=StepsPerSubsample,0,C8935+1))</f>
        <v>2</v>
      </c>
      <c r="D8936" s="1">
        <f t="shared" si="419"/>
        <v>3</v>
      </c>
      <c r="E8936" s="1" t="str">
        <f>INDEX(Protocol[Mark],MATCH(C8936,Protocol[Step],0))</f>
        <v>3Omy</v>
      </c>
      <c r="F8936" s="151" t="str">
        <f>INDEX(Variables[Variable],MATCH(Systematic[[#This Row],[VariableIndex]],Variables[Index],0))</f>
        <v>Specific flux</v>
      </c>
      <c r="G8936" s="134">
        <f>Systematic[[#This Row],[Sample]]*1000000+Systematic[[#This Row],[SubSample]]*10000+Systematic[[#This Row],[VariableIndex]]</f>
        <v>23040003</v>
      </c>
      <c r="H8936" s="134">
        <f>Systematic[[#This Row],[SampleVariableLabel]]+100*Systematic[[#This Row],[State]]</f>
        <v>23040203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23</v>
      </c>
      <c r="B8937" s="1">
        <f t="shared" ref="B8937:B9000" si="421">IF(OR(C8937&gt;0,D8937&gt;1),B8936,IF(B8936=SubsamplesPerSample,1,B8936+1))</f>
        <v>4</v>
      </c>
      <c r="C8937" s="1">
        <f>IF(Systematic[[#This Row],[VariableIndex]]&gt;1,C8936,IF(C8936+1=StepsPerSubsample,0,C8936+1))</f>
        <v>2</v>
      </c>
      <c r="D8937" s="1">
        <f t="shared" si="419"/>
        <v>4</v>
      </c>
      <c r="E8937" s="1" t="str">
        <f>INDEX(Protocol[Mark],MATCH(C8937,Protocol[Step],0))</f>
        <v>3Omy</v>
      </c>
      <c r="F8937" s="151" t="str">
        <f>INDEX(Variables[Variable],MATCH(Systematic[[#This Row],[VariableIndex]],Variables[Index],0))</f>
        <v>Flux control ratio</v>
      </c>
      <c r="G8937" s="134">
        <f>Systematic[[#This Row],[Sample]]*1000000+Systematic[[#This Row],[SubSample]]*10000+Systematic[[#This Row],[VariableIndex]]</f>
        <v>23040004</v>
      </c>
      <c r="H8937" s="134">
        <f>Systematic[[#This Row],[SampleVariableLabel]]+100*Systematic[[#This Row],[State]]</f>
        <v>23040204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23</v>
      </c>
      <c r="B8938" s="1">
        <f t="shared" si="421"/>
        <v>4</v>
      </c>
      <c r="C8938" s="1">
        <f>IF(Systematic[[#This Row],[VariableIndex]]&gt;1,C8937,IF(C8937+1=StepsPerSubsample,0,C8937+1))</f>
        <v>2</v>
      </c>
      <c r="D8938" s="1">
        <f t="shared" si="419"/>
        <v>5</v>
      </c>
      <c r="E8938" s="1" t="str">
        <f>INDEX(Protocol[Mark],MATCH(C8938,Protocol[Step],0))</f>
        <v>3Omy</v>
      </c>
      <c r="F8938" s="151" t="str">
        <f>INDEX(Variables[Variable],MATCH(Systematic[[#This Row],[VariableIndex]],Variables[Index],0))</f>
        <v>Specific flux (mt)</v>
      </c>
      <c r="G8938" s="134">
        <f>Systematic[[#This Row],[Sample]]*1000000+Systematic[[#This Row],[SubSample]]*10000+Systematic[[#This Row],[VariableIndex]]</f>
        <v>23040005</v>
      </c>
      <c r="H8938" s="134">
        <f>Systematic[[#This Row],[SampleVariableLabel]]+100*Systematic[[#This Row],[State]]</f>
        <v>23040205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23</v>
      </c>
      <c r="B8939" s="1">
        <f t="shared" si="421"/>
        <v>4</v>
      </c>
      <c r="C8939" s="1">
        <f>IF(Systematic[[#This Row],[VariableIndex]]&gt;1,C8938,IF(C8938+1=StepsPerSubsample,0,C8938+1))</f>
        <v>2</v>
      </c>
      <c r="D8939" s="1">
        <f t="shared" si="419"/>
        <v>6</v>
      </c>
      <c r="E8939" s="1" t="str">
        <f>INDEX(Protocol[Mark],MATCH(C8939,Protocol[Step],0))</f>
        <v>3Omy</v>
      </c>
      <c r="F8939" s="151" t="str">
        <f>INDEX(Variables[Variable],MATCH(Systematic[[#This Row],[VariableIndex]],Variables[Index],0))</f>
        <v>FCR (mt: ROX-corr.)</v>
      </c>
      <c r="G8939" s="134">
        <f>Systematic[[#This Row],[Sample]]*1000000+Systematic[[#This Row],[SubSample]]*10000+Systematic[[#This Row],[VariableIndex]]</f>
        <v>23040006</v>
      </c>
      <c r="H8939" s="134">
        <f>Systematic[[#This Row],[SampleVariableLabel]]+100*Systematic[[#This Row],[State]]</f>
        <v>23040206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23</v>
      </c>
      <c r="B8940" s="1">
        <f t="shared" si="421"/>
        <v>4</v>
      </c>
      <c r="C8940" s="1">
        <f>IF(Systematic[[#This Row],[VariableIndex]]&gt;1,C8939,IF(C8939+1=StepsPerSubsample,0,C8939+1))</f>
        <v>2</v>
      </c>
      <c r="D8940" s="1">
        <f t="shared" si="419"/>
        <v>7</v>
      </c>
      <c r="E8940" s="1" t="str">
        <f>INDEX(Protocol[Mark],MATCH(C8940,Protocol[Step],0))</f>
        <v>3Omy</v>
      </c>
      <c r="F8940" s="151" t="str">
        <f>INDEX(Variables[Variable],MATCH(Systematic[[#This Row],[VariableIndex]],Variables[Index],0))</f>
        <v>FCR (mt: ROX-corr.)</v>
      </c>
      <c r="G8940" s="134">
        <f>Systematic[[#This Row],[Sample]]*1000000+Systematic[[#This Row],[SubSample]]*10000+Systematic[[#This Row],[VariableIndex]]</f>
        <v>23040007</v>
      </c>
      <c r="H8940" s="134">
        <f>Systematic[[#This Row],[SampleVariableLabel]]+100*Systematic[[#This Row],[State]]</f>
        <v>23040207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23</v>
      </c>
      <c r="B8941" s="1">
        <f t="shared" si="421"/>
        <v>4</v>
      </c>
      <c r="C8941" s="1">
        <f>IF(Systematic[[#This Row],[VariableIndex]]&gt;1,C8940,IF(C8940+1=StepsPerSubsample,0,C8940+1))</f>
        <v>3</v>
      </c>
      <c r="D8941" s="1">
        <f t="shared" si="419"/>
        <v>1</v>
      </c>
      <c r="E8941" s="1" t="str">
        <f>INDEX(Protocol[Mark],MATCH(C8941,Protocol[Step],0))</f>
        <v>4U</v>
      </c>
      <c r="F8941" s="151" t="str">
        <f>INDEX(Variables[Variable],MATCH(Systematic[[#This Row],[VariableIndex]],Variables[Index],0))</f>
        <v>O2 concentration</v>
      </c>
      <c r="G8941" s="134">
        <f>Systematic[[#This Row],[Sample]]*1000000+Systematic[[#This Row],[SubSample]]*10000+Systematic[[#This Row],[VariableIndex]]</f>
        <v>23040001</v>
      </c>
      <c r="H8941" s="134">
        <f>Systematic[[#This Row],[SampleVariableLabel]]+100*Systematic[[#This Row],[State]]</f>
        <v>23040301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23</v>
      </c>
      <c r="B8942" s="1">
        <f t="shared" si="421"/>
        <v>4</v>
      </c>
      <c r="C8942" s="1">
        <f>IF(Systematic[[#This Row],[VariableIndex]]&gt;1,C8941,IF(C8941+1=StepsPerSubsample,0,C8941+1))</f>
        <v>3</v>
      </c>
      <c r="D8942" s="1">
        <f t="shared" si="419"/>
        <v>2</v>
      </c>
      <c r="E8942" s="1" t="str">
        <f>INDEX(Protocol[Mark],MATCH(C8942,Protocol[Step],0))</f>
        <v>4U</v>
      </c>
      <c r="F8942" s="151" t="str">
        <f>INDEX(Variables[Variable],MATCH(Systematic[[#This Row],[VariableIndex]],Variables[Index],0))</f>
        <v>O2 flux per volume</v>
      </c>
      <c r="G8942" s="134">
        <f>Systematic[[#This Row],[Sample]]*1000000+Systematic[[#This Row],[SubSample]]*10000+Systematic[[#This Row],[VariableIndex]]</f>
        <v>23040002</v>
      </c>
      <c r="H8942" s="134">
        <f>Systematic[[#This Row],[SampleVariableLabel]]+100*Systematic[[#This Row],[State]]</f>
        <v>23040302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23</v>
      </c>
      <c r="B8943" s="1">
        <f t="shared" si="421"/>
        <v>4</v>
      </c>
      <c r="C8943" s="1">
        <f>IF(Systematic[[#This Row],[VariableIndex]]&gt;1,C8942,IF(C8942+1=StepsPerSubsample,0,C8942+1))</f>
        <v>3</v>
      </c>
      <c r="D8943" s="1">
        <f t="shared" si="419"/>
        <v>3</v>
      </c>
      <c r="E8943" s="1" t="str">
        <f>INDEX(Protocol[Mark],MATCH(C8943,Protocol[Step],0))</f>
        <v>4U</v>
      </c>
      <c r="F8943" s="151" t="str">
        <f>INDEX(Variables[Variable],MATCH(Systematic[[#This Row],[VariableIndex]],Variables[Index],0))</f>
        <v>Specific flux</v>
      </c>
      <c r="G8943" s="134">
        <f>Systematic[[#This Row],[Sample]]*1000000+Systematic[[#This Row],[SubSample]]*10000+Systematic[[#This Row],[VariableIndex]]</f>
        <v>23040003</v>
      </c>
      <c r="H8943" s="134">
        <f>Systematic[[#This Row],[SampleVariableLabel]]+100*Systematic[[#This Row],[State]]</f>
        <v>23040303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23</v>
      </c>
      <c r="B8944" s="1">
        <f t="shared" si="421"/>
        <v>4</v>
      </c>
      <c r="C8944" s="1">
        <f>IF(Systematic[[#This Row],[VariableIndex]]&gt;1,C8943,IF(C8943+1=StepsPerSubsample,0,C8943+1))</f>
        <v>3</v>
      </c>
      <c r="D8944" s="1">
        <f t="shared" si="419"/>
        <v>4</v>
      </c>
      <c r="E8944" s="1" t="str">
        <f>INDEX(Protocol[Mark],MATCH(C8944,Protocol[Step],0))</f>
        <v>4U</v>
      </c>
      <c r="F8944" s="151" t="str">
        <f>INDEX(Variables[Variable],MATCH(Systematic[[#This Row],[VariableIndex]],Variables[Index],0))</f>
        <v>Flux control ratio</v>
      </c>
      <c r="G8944" s="134">
        <f>Systematic[[#This Row],[Sample]]*1000000+Systematic[[#This Row],[SubSample]]*10000+Systematic[[#This Row],[VariableIndex]]</f>
        <v>23040004</v>
      </c>
      <c r="H8944" s="134">
        <f>Systematic[[#This Row],[SampleVariableLabel]]+100*Systematic[[#This Row],[State]]</f>
        <v>23040304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23</v>
      </c>
      <c r="B8945" s="1">
        <f t="shared" si="421"/>
        <v>4</v>
      </c>
      <c r="C8945" s="1">
        <f>IF(Systematic[[#This Row],[VariableIndex]]&gt;1,C8944,IF(C8944+1=StepsPerSubsample,0,C8944+1))</f>
        <v>3</v>
      </c>
      <c r="D8945" s="1">
        <f t="shared" si="419"/>
        <v>5</v>
      </c>
      <c r="E8945" s="1" t="str">
        <f>INDEX(Protocol[Mark],MATCH(C8945,Protocol[Step],0))</f>
        <v>4U</v>
      </c>
      <c r="F8945" s="151" t="str">
        <f>INDEX(Variables[Variable],MATCH(Systematic[[#This Row],[VariableIndex]],Variables[Index],0))</f>
        <v>Specific flux (mt)</v>
      </c>
      <c r="G8945" s="134">
        <f>Systematic[[#This Row],[Sample]]*1000000+Systematic[[#This Row],[SubSample]]*10000+Systematic[[#This Row],[VariableIndex]]</f>
        <v>23040005</v>
      </c>
      <c r="H8945" s="134">
        <f>Systematic[[#This Row],[SampleVariableLabel]]+100*Systematic[[#This Row],[State]]</f>
        <v>23040305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23</v>
      </c>
      <c r="B8946" s="1">
        <f t="shared" si="421"/>
        <v>4</v>
      </c>
      <c r="C8946" s="1">
        <f>IF(Systematic[[#This Row],[VariableIndex]]&gt;1,C8945,IF(C8945+1=StepsPerSubsample,0,C8945+1))</f>
        <v>3</v>
      </c>
      <c r="D8946" s="1">
        <f t="shared" si="419"/>
        <v>6</v>
      </c>
      <c r="E8946" s="1" t="str">
        <f>INDEX(Protocol[Mark],MATCH(C8946,Protocol[Step],0))</f>
        <v>4U</v>
      </c>
      <c r="F8946" s="151" t="str">
        <f>INDEX(Variables[Variable],MATCH(Systematic[[#This Row],[VariableIndex]],Variables[Index],0))</f>
        <v>FCR (mt: ROX-corr.)</v>
      </c>
      <c r="G8946" s="134">
        <f>Systematic[[#This Row],[Sample]]*1000000+Systematic[[#This Row],[SubSample]]*10000+Systematic[[#This Row],[VariableIndex]]</f>
        <v>23040006</v>
      </c>
      <c r="H8946" s="134">
        <f>Systematic[[#This Row],[SampleVariableLabel]]+100*Systematic[[#This Row],[State]]</f>
        <v>23040306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23</v>
      </c>
      <c r="B8947" s="1">
        <f t="shared" si="421"/>
        <v>4</v>
      </c>
      <c r="C8947" s="1">
        <f>IF(Systematic[[#This Row],[VariableIndex]]&gt;1,C8946,IF(C8946+1=StepsPerSubsample,0,C8946+1))</f>
        <v>3</v>
      </c>
      <c r="D8947" s="1">
        <f t="shared" si="419"/>
        <v>7</v>
      </c>
      <c r="E8947" s="1" t="str">
        <f>INDEX(Protocol[Mark],MATCH(C8947,Protocol[Step],0))</f>
        <v>4U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23040007</v>
      </c>
      <c r="H8947" s="134">
        <f>Systematic[[#This Row],[SampleVariableLabel]]+100*Systematic[[#This Row],[State]]</f>
        <v>23040307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23</v>
      </c>
      <c r="B8948" s="1">
        <f t="shared" si="421"/>
        <v>4</v>
      </c>
      <c r="C8948" s="1">
        <f>IF(Systematic[[#This Row],[VariableIndex]]&gt;1,C8947,IF(C8947+1=StepsPerSubsample,0,C8947+1))</f>
        <v>4</v>
      </c>
      <c r="D8948" s="1">
        <f t="shared" si="419"/>
        <v>1</v>
      </c>
      <c r="E8948" s="1" t="str">
        <f>INDEX(Protocol[Mark],MATCH(C8948,Protocol[Step],0))</f>
        <v>5Glc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23040001</v>
      </c>
      <c r="H8948" s="134">
        <f>Systematic[[#This Row],[SampleVariableLabel]]+100*Systematic[[#This Row],[State]]</f>
        <v>23040401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23</v>
      </c>
      <c r="B8949" s="1">
        <f t="shared" si="421"/>
        <v>4</v>
      </c>
      <c r="C8949" s="1">
        <f>IF(Systematic[[#This Row],[VariableIndex]]&gt;1,C8948,IF(C8948+1=StepsPerSubsample,0,C8948+1))</f>
        <v>4</v>
      </c>
      <c r="D8949" s="1">
        <f t="shared" si="419"/>
        <v>2</v>
      </c>
      <c r="E8949" s="1" t="str">
        <f>INDEX(Protocol[Mark],MATCH(C8949,Protocol[Step],0))</f>
        <v>5Glc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23040002</v>
      </c>
      <c r="H8949" s="134">
        <f>Systematic[[#This Row],[SampleVariableLabel]]+100*Systematic[[#This Row],[State]]</f>
        <v>23040402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23</v>
      </c>
      <c r="B8950" s="1">
        <f t="shared" si="421"/>
        <v>4</v>
      </c>
      <c r="C8950" s="1">
        <f>IF(Systematic[[#This Row],[VariableIndex]]&gt;1,C8949,IF(C8949+1=StepsPerSubsample,0,C8949+1))</f>
        <v>4</v>
      </c>
      <c r="D8950" s="1">
        <f t="shared" si="419"/>
        <v>3</v>
      </c>
      <c r="E8950" s="1" t="str">
        <f>INDEX(Protocol[Mark],MATCH(C8950,Protocol[Step],0))</f>
        <v>5Glc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23040003</v>
      </c>
      <c r="H8950" s="134">
        <f>Systematic[[#This Row],[SampleVariableLabel]]+100*Systematic[[#This Row],[State]]</f>
        <v>23040403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23</v>
      </c>
      <c r="B8951" s="1">
        <f t="shared" si="421"/>
        <v>4</v>
      </c>
      <c r="C8951" s="1">
        <f>IF(Systematic[[#This Row],[VariableIndex]]&gt;1,C8950,IF(C8950+1=StepsPerSubsample,0,C8950+1))</f>
        <v>4</v>
      </c>
      <c r="D8951" s="1">
        <f t="shared" si="419"/>
        <v>4</v>
      </c>
      <c r="E8951" s="1" t="str">
        <f>INDEX(Protocol[Mark],MATCH(C8951,Protocol[Step],0))</f>
        <v>5Glc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23040004</v>
      </c>
      <c r="H8951" s="134">
        <f>Systematic[[#This Row],[SampleVariableLabel]]+100*Systematic[[#This Row],[State]]</f>
        <v>23040404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23</v>
      </c>
      <c r="B8952" s="1">
        <f t="shared" si="421"/>
        <v>4</v>
      </c>
      <c r="C8952" s="1">
        <f>IF(Systematic[[#This Row],[VariableIndex]]&gt;1,C8951,IF(C8951+1=StepsPerSubsample,0,C8951+1))</f>
        <v>4</v>
      </c>
      <c r="D8952" s="1">
        <f t="shared" si="419"/>
        <v>5</v>
      </c>
      <c r="E8952" s="1" t="str">
        <f>INDEX(Protocol[Mark],MATCH(C8952,Protocol[Step],0))</f>
        <v>5Glc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23040005</v>
      </c>
      <c r="H8952" s="134">
        <f>Systematic[[#This Row],[SampleVariableLabel]]+100*Systematic[[#This Row],[State]]</f>
        <v>23040405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23</v>
      </c>
      <c r="B8953" s="1">
        <f t="shared" si="421"/>
        <v>4</v>
      </c>
      <c r="C8953" s="1">
        <f>IF(Systematic[[#This Row],[VariableIndex]]&gt;1,C8952,IF(C8952+1=StepsPerSubsample,0,C8952+1))</f>
        <v>4</v>
      </c>
      <c r="D8953" s="1">
        <f t="shared" si="419"/>
        <v>6</v>
      </c>
      <c r="E8953" s="1" t="str">
        <f>INDEX(Protocol[Mark],MATCH(C8953,Protocol[Step],0))</f>
        <v>5Glc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23040006</v>
      </c>
      <c r="H8953" s="134">
        <f>Systematic[[#This Row],[SampleVariableLabel]]+100*Systematic[[#This Row],[State]]</f>
        <v>23040406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23</v>
      </c>
      <c r="B8954" s="1">
        <f t="shared" si="421"/>
        <v>4</v>
      </c>
      <c r="C8954" s="1">
        <f>IF(Systematic[[#This Row],[VariableIndex]]&gt;1,C8953,IF(C8953+1=StepsPerSubsample,0,C8953+1))</f>
        <v>4</v>
      </c>
      <c r="D8954" s="1">
        <f t="shared" si="419"/>
        <v>7</v>
      </c>
      <c r="E8954" s="1" t="str">
        <f>INDEX(Protocol[Mark],MATCH(C8954,Protocol[Step],0))</f>
        <v>5Glc</v>
      </c>
      <c r="F8954" s="151" t="str">
        <f>INDEX(Variables[Variable],MATCH(Systematic[[#This Row],[VariableIndex]],Variables[Index],0))</f>
        <v>FCR (mt: ROX-corr.)</v>
      </c>
      <c r="G8954" s="134">
        <f>Systematic[[#This Row],[Sample]]*1000000+Systematic[[#This Row],[SubSample]]*10000+Systematic[[#This Row],[VariableIndex]]</f>
        <v>23040007</v>
      </c>
      <c r="H8954" s="134">
        <f>Systematic[[#This Row],[SampleVariableLabel]]+100*Systematic[[#This Row],[State]]</f>
        <v>23040407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23</v>
      </c>
      <c r="B8955" s="1">
        <f t="shared" si="421"/>
        <v>4</v>
      </c>
      <c r="C8955" s="1">
        <f>IF(Systematic[[#This Row],[VariableIndex]]&gt;1,C8954,IF(C8954+1=StepsPerSubsample,0,C8954+1))</f>
        <v>5</v>
      </c>
      <c r="D8955" s="1">
        <f t="shared" si="419"/>
        <v>1</v>
      </c>
      <c r="E8955" s="1" t="str">
        <f>INDEX(Protocol[Mark],MATCH(C8955,Protocol[Step],0))</f>
        <v>6M2</v>
      </c>
      <c r="F8955" s="151" t="str">
        <f>INDEX(Variables[Variable],MATCH(Systematic[[#This Row],[VariableIndex]],Variables[Index],0))</f>
        <v>O2 concentration</v>
      </c>
      <c r="G8955" s="134">
        <f>Systematic[[#This Row],[Sample]]*1000000+Systematic[[#This Row],[SubSample]]*10000+Systematic[[#This Row],[VariableIndex]]</f>
        <v>23040001</v>
      </c>
      <c r="H8955" s="134">
        <f>Systematic[[#This Row],[SampleVariableLabel]]+100*Systematic[[#This Row],[State]]</f>
        <v>23040501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23</v>
      </c>
      <c r="B8956" s="1">
        <f t="shared" si="421"/>
        <v>4</v>
      </c>
      <c r="C8956" s="1">
        <f>IF(Systematic[[#This Row],[VariableIndex]]&gt;1,C8955,IF(C8955+1=StepsPerSubsample,0,C8955+1))</f>
        <v>5</v>
      </c>
      <c r="D8956" s="1">
        <f t="shared" si="419"/>
        <v>2</v>
      </c>
      <c r="E8956" s="1" t="str">
        <f>INDEX(Protocol[Mark],MATCH(C8956,Protocol[Step],0))</f>
        <v>6M2</v>
      </c>
      <c r="F8956" s="151" t="str">
        <f>INDEX(Variables[Variable],MATCH(Systematic[[#This Row],[VariableIndex]],Variables[Index],0))</f>
        <v>O2 flux per volume</v>
      </c>
      <c r="G8956" s="134">
        <f>Systematic[[#This Row],[Sample]]*1000000+Systematic[[#This Row],[SubSample]]*10000+Systematic[[#This Row],[VariableIndex]]</f>
        <v>23040002</v>
      </c>
      <c r="H8956" s="134">
        <f>Systematic[[#This Row],[SampleVariableLabel]]+100*Systematic[[#This Row],[State]]</f>
        <v>23040502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23</v>
      </c>
      <c r="B8957" s="1">
        <f t="shared" si="421"/>
        <v>4</v>
      </c>
      <c r="C8957" s="1">
        <f>IF(Systematic[[#This Row],[VariableIndex]]&gt;1,C8956,IF(C8956+1=StepsPerSubsample,0,C8956+1))</f>
        <v>5</v>
      </c>
      <c r="D8957" s="1">
        <f t="shared" si="419"/>
        <v>3</v>
      </c>
      <c r="E8957" s="1" t="str">
        <f>INDEX(Protocol[Mark],MATCH(C8957,Protocol[Step],0))</f>
        <v>6M2</v>
      </c>
      <c r="F8957" s="151" t="str">
        <f>INDEX(Variables[Variable],MATCH(Systematic[[#This Row],[VariableIndex]],Variables[Index],0))</f>
        <v>Specific flux</v>
      </c>
      <c r="G8957" s="134">
        <f>Systematic[[#This Row],[Sample]]*1000000+Systematic[[#This Row],[SubSample]]*10000+Systematic[[#This Row],[VariableIndex]]</f>
        <v>23040003</v>
      </c>
      <c r="H8957" s="134">
        <f>Systematic[[#This Row],[SampleVariableLabel]]+100*Systematic[[#This Row],[State]]</f>
        <v>23040503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23</v>
      </c>
      <c r="B8958" s="1">
        <f t="shared" si="421"/>
        <v>4</v>
      </c>
      <c r="C8958" s="1">
        <f>IF(Systematic[[#This Row],[VariableIndex]]&gt;1,C8957,IF(C8957+1=StepsPerSubsample,0,C8957+1))</f>
        <v>5</v>
      </c>
      <c r="D8958" s="1">
        <f t="shared" si="419"/>
        <v>4</v>
      </c>
      <c r="E8958" s="1" t="str">
        <f>INDEX(Protocol[Mark],MATCH(C8958,Protocol[Step],0))</f>
        <v>6M2</v>
      </c>
      <c r="F8958" s="151" t="str">
        <f>INDEX(Variables[Variable],MATCH(Systematic[[#This Row],[VariableIndex]],Variables[Index],0))</f>
        <v>Flux control ratio</v>
      </c>
      <c r="G8958" s="134">
        <f>Systematic[[#This Row],[Sample]]*1000000+Systematic[[#This Row],[SubSample]]*10000+Systematic[[#This Row],[VariableIndex]]</f>
        <v>23040004</v>
      </c>
      <c r="H8958" s="134">
        <f>Systematic[[#This Row],[SampleVariableLabel]]+100*Systematic[[#This Row],[State]]</f>
        <v>23040504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23</v>
      </c>
      <c r="B8959" s="1">
        <f t="shared" si="421"/>
        <v>4</v>
      </c>
      <c r="C8959" s="1">
        <f>IF(Systematic[[#This Row],[VariableIndex]]&gt;1,C8958,IF(C8958+1=StepsPerSubsample,0,C8958+1))</f>
        <v>5</v>
      </c>
      <c r="D8959" s="1">
        <f t="shared" si="419"/>
        <v>5</v>
      </c>
      <c r="E8959" s="1" t="str">
        <f>INDEX(Protocol[Mark],MATCH(C8959,Protocol[Step],0))</f>
        <v>6M2</v>
      </c>
      <c r="F8959" s="151" t="str">
        <f>INDEX(Variables[Variable],MATCH(Systematic[[#This Row],[VariableIndex]],Variables[Index],0))</f>
        <v>Specific flux (mt)</v>
      </c>
      <c r="G8959" s="134">
        <f>Systematic[[#This Row],[Sample]]*1000000+Systematic[[#This Row],[SubSample]]*10000+Systematic[[#This Row],[VariableIndex]]</f>
        <v>23040005</v>
      </c>
      <c r="H8959" s="134">
        <f>Systematic[[#This Row],[SampleVariableLabel]]+100*Systematic[[#This Row],[State]]</f>
        <v>23040505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23</v>
      </c>
      <c r="B8960" s="1">
        <f t="shared" si="421"/>
        <v>4</v>
      </c>
      <c r="C8960" s="1">
        <f>IF(Systematic[[#This Row],[VariableIndex]]&gt;1,C8959,IF(C8959+1=StepsPerSubsample,0,C8959+1))</f>
        <v>5</v>
      </c>
      <c r="D8960" s="1">
        <f t="shared" si="419"/>
        <v>6</v>
      </c>
      <c r="E8960" s="1" t="str">
        <f>INDEX(Protocol[Mark],MATCH(C8960,Protocol[Step],0))</f>
        <v>6M2</v>
      </c>
      <c r="F8960" s="151" t="str">
        <f>INDEX(Variables[Variable],MATCH(Systematic[[#This Row],[VariableIndex]],Variables[Index],0))</f>
        <v>FCR (mt: ROX-corr.)</v>
      </c>
      <c r="G8960" s="134">
        <f>Systematic[[#This Row],[Sample]]*1000000+Systematic[[#This Row],[SubSample]]*10000+Systematic[[#This Row],[VariableIndex]]</f>
        <v>23040006</v>
      </c>
      <c r="H8960" s="134">
        <f>Systematic[[#This Row],[SampleVariableLabel]]+100*Systematic[[#This Row],[State]]</f>
        <v>23040506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23</v>
      </c>
      <c r="B8961" s="1">
        <f t="shared" si="421"/>
        <v>4</v>
      </c>
      <c r="C8961" s="1">
        <f>IF(Systematic[[#This Row],[VariableIndex]]&gt;1,C8960,IF(C8960+1=StepsPerSubsample,0,C8960+1))</f>
        <v>5</v>
      </c>
      <c r="D8961" s="1">
        <f t="shared" si="419"/>
        <v>7</v>
      </c>
      <c r="E8961" s="1" t="str">
        <f>INDEX(Protocol[Mark],MATCH(C8961,Protocol[Step],0))</f>
        <v>6M2</v>
      </c>
      <c r="F8961" s="151" t="str">
        <f>INDEX(Variables[Variable],MATCH(Systematic[[#This Row],[VariableIndex]],Variables[Index],0))</f>
        <v>FCR (mt: ROX-corr.)</v>
      </c>
      <c r="G8961" s="134">
        <f>Systematic[[#This Row],[Sample]]*1000000+Systematic[[#This Row],[SubSample]]*10000+Systematic[[#This Row],[VariableIndex]]</f>
        <v>23040007</v>
      </c>
      <c r="H8961" s="134">
        <f>Systematic[[#This Row],[SampleVariableLabel]]+100*Systematic[[#This Row],[State]]</f>
        <v>23040507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23</v>
      </c>
      <c r="B8962" s="1">
        <f t="shared" si="421"/>
        <v>4</v>
      </c>
      <c r="C8962" s="1">
        <f>IF(Systematic[[#This Row],[VariableIndex]]&gt;1,C8961,IF(C8961+1=StepsPerSubsample,0,C8961+1))</f>
        <v>6</v>
      </c>
      <c r="D8962" s="1">
        <f t="shared" si="419"/>
        <v>1</v>
      </c>
      <c r="E8962" s="1" t="str">
        <f>INDEX(Protocol[Mark],MATCH(C8962,Protocol[Step],0))</f>
        <v>7Rot</v>
      </c>
      <c r="F8962" s="151" t="str">
        <f>INDEX(Variables[Variable],MATCH(Systematic[[#This Row],[VariableIndex]],Variables[Index],0))</f>
        <v>O2 concentration</v>
      </c>
      <c r="G8962" s="134">
        <f>Systematic[[#This Row],[Sample]]*1000000+Systematic[[#This Row],[SubSample]]*10000+Systematic[[#This Row],[VariableIndex]]</f>
        <v>23040001</v>
      </c>
      <c r="H8962" s="134">
        <f>Systematic[[#This Row],[SampleVariableLabel]]+100*Systematic[[#This Row],[State]]</f>
        <v>23040601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23</v>
      </c>
      <c r="B8963" s="1">
        <f t="shared" si="421"/>
        <v>4</v>
      </c>
      <c r="C8963" s="1">
        <f>IF(Systematic[[#This Row],[VariableIndex]]&gt;1,C8962,IF(C8962+1=StepsPerSubsample,0,C8962+1))</f>
        <v>6</v>
      </c>
      <c r="D8963" s="1">
        <f t="shared" ref="D8963:D9026" si="422">IF(D8962=nVariables,1,D8962+1)</f>
        <v>2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O2 flux per volume</v>
      </c>
      <c r="G8963" s="134">
        <f>Systematic[[#This Row],[Sample]]*1000000+Systematic[[#This Row],[SubSample]]*10000+Systematic[[#This Row],[VariableIndex]]</f>
        <v>23040002</v>
      </c>
      <c r="H8963" s="134">
        <f>Systematic[[#This Row],[SampleVariableLabel]]+100*Systematic[[#This Row],[State]]</f>
        <v>23040602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23</v>
      </c>
      <c r="B8964" s="1">
        <f t="shared" si="421"/>
        <v>4</v>
      </c>
      <c r="C8964" s="1">
        <f>IF(Systematic[[#This Row],[VariableIndex]]&gt;1,C8963,IF(C8963+1=StepsPerSubsample,0,C8963+1))</f>
        <v>6</v>
      </c>
      <c r="D8964" s="1">
        <f t="shared" si="422"/>
        <v>3</v>
      </c>
      <c r="E8964" s="1" t="str">
        <f>INDEX(Protocol[Mark],MATCH(C8964,Protocol[Step],0))</f>
        <v>7Rot</v>
      </c>
      <c r="F8964" s="151" t="str">
        <f>INDEX(Variables[Variable],MATCH(Systematic[[#This Row],[VariableIndex]],Variables[Index],0))</f>
        <v>Specific flux</v>
      </c>
      <c r="G8964" s="134">
        <f>Systematic[[#This Row],[Sample]]*1000000+Systematic[[#This Row],[SubSample]]*10000+Systematic[[#This Row],[VariableIndex]]</f>
        <v>23040003</v>
      </c>
      <c r="H8964" s="134">
        <f>Systematic[[#This Row],[SampleVariableLabel]]+100*Systematic[[#This Row],[State]]</f>
        <v>23040603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23</v>
      </c>
      <c r="B8965" s="1">
        <f t="shared" si="421"/>
        <v>4</v>
      </c>
      <c r="C8965" s="1">
        <f>IF(Systematic[[#This Row],[VariableIndex]]&gt;1,C8964,IF(C8964+1=StepsPerSubsample,0,C8964+1))</f>
        <v>6</v>
      </c>
      <c r="D8965" s="1">
        <f t="shared" si="422"/>
        <v>4</v>
      </c>
      <c r="E8965" s="1" t="str">
        <f>INDEX(Protocol[Mark],MATCH(C8965,Protocol[Step],0))</f>
        <v>7Rot</v>
      </c>
      <c r="F8965" s="151" t="str">
        <f>INDEX(Variables[Variable],MATCH(Systematic[[#This Row],[VariableIndex]],Variables[Index],0))</f>
        <v>Flux control ratio</v>
      </c>
      <c r="G8965" s="134">
        <f>Systematic[[#This Row],[Sample]]*1000000+Systematic[[#This Row],[SubSample]]*10000+Systematic[[#This Row],[VariableIndex]]</f>
        <v>23040004</v>
      </c>
      <c r="H8965" s="134">
        <f>Systematic[[#This Row],[SampleVariableLabel]]+100*Systematic[[#This Row],[State]]</f>
        <v>23040604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23</v>
      </c>
      <c r="B8966" s="1">
        <f t="shared" si="421"/>
        <v>4</v>
      </c>
      <c r="C8966" s="1">
        <f>IF(Systematic[[#This Row],[VariableIndex]]&gt;1,C8965,IF(C8965+1=StepsPerSubsample,0,C8965+1))</f>
        <v>6</v>
      </c>
      <c r="D8966" s="1">
        <f t="shared" si="422"/>
        <v>5</v>
      </c>
      <c r="E8966" s="1" t="str">
        <f>INDEX(Protocol[Mark],MATCH(C8966,Protocol[Step],0))</f>
        <v>7Rot</v>
      </c>
      <c r="F8966" s="151" t="str">
        <f>INDEX(Variables[Variable],MATCH(Systematic[[#This Row],[VariableIndex]],Variables[Index],0))</f>
        <v>Specific flux (mt)</v>
      </c>
      <c r="G8966" s="134">
        <f>Systematic[[#This Row],[Sample]]*1000000+Systematic[[#This Row],[SubSample]]*10000+Systematic[[#This Row],[VariableIndex]]</f>
        <v>23040005</v>
      </c>
      <c r="H8966" s="134">
        <f>Systematic[[#This Row],[SampleVariableLabel]]+100*Systematic[[#This Row],[State]]</f>
        <v>23040605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23</v>
      </c>
      <c r="B8967" s="1">
        <f t="shared" si="421"/>
        <v>4</v>
      </c>
      <c r="C8967" s="1">
        <f>IF(Systematic[[#This Row],[VariableIndex]]&gt;1,C8966,IF(C8966+1=StepsPerSubsample,0,C8966+1))</f>
        <v>6</v>
      </c>
      <c r="D8967" s="1">
        <f t="shared" si="422"/>
        <v>6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FCR (mt: ROX-corr.)</v>
      </c>
      <c r="G8967" s="134">
        <f>Systematic[[#This Row],[Sample]]*1000000+Systematic[[#This Row],[SubSample]]*10000+Systematic[[#This Row],[VariableIndex]]</f>
        <v>23040006</v>
      </c>
      <c r="H8967" s="134">
        <f>Systematic[[#This Row],[SampleVariableLabel]]+100*Systematic[[#This Row],[State]]</f>
        <v>23040606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23</v>
      </c>
      <c r="B8968" s="1">
        <f t="shared" si="421"/>
        <v>4</v>
      </c>
      <c r="C8968" s="1">
        <f>IF(Systematic[[#This Row],[VariableIndex]]&gt;1,C8967,IF(C8967+1=StepsPerSubsample,0,C8967+1))</f>
        <v>6</v>
      </c>
      <c r="D8968" s="1">
        <f t="shared" si="422"/>
        <v>7</v>
      </c>
      <c r="E8968" s="1" t="str">
        <f>INDEX(Protocol[Mark],MATCH(C8968,Protocol[Step],0))</f>
        <v>7Rot</v>
      </c>
      <c r="F8968" s="151" t="str">
        <f>INDEX(Variables[Variable],MATCH(Systematic[[#This Row],[VariableIndex]],Variables[Index],0))</f>
        <v>FCR (mt: ROX-corr.)</v>
      </c>
      <c r="G8968" s="134">
        <f>Systematic[[#This Row],[Sample]]*1000000+Systematic[[#This Row],[SubSample]]*10000+Systematic[[#This Row],[VariableIndex]]</f>
        <v>23040007</v>
      </c>
      <c r="H8968" s="134">
        <f>Systematic[[#This Row],[SampleVariableLabel]]+100*Systematic[[#This Row],[State]]</f>
        <v>23040607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23</v>
      </c>
      <c r="B8969" s="1">
        <f t="shared" si="421"/>
        <v>4</v>
      </c>
      <c r="C8969" s="1">
        <f>IF(Systematic[[#This Row],[VariableIndex]]&gt;1,C8968,IF(C8968+1=StepsPerSubsample,0,C8968+1))</f>
        <v>7</v>
      </c>
      <c r="D8969" s="1">
        <f t="shared" si="422"/>
        <v>1</v>
      </c>
      <c r="E8969" s="1" t="str">
        <f>INDEX(Protocol[Mark],MATCH(C8969,Protocol[Step],0))</f>
        <v>8S</v>
      </c>
      <c r="F8969" s="151" t="str">
        <f>INDEX(Variables[Variable],MATCH(Systematic[[#This Row],[VariableIndex]],Variables[Index],0))</f>
        <v>O2 concentration</v>
      </c>
      <c r="G8969" s="134">
        <f>Systematic[[#This Row],[Sample]]*1000000+Systematic[[#This Row],[SubSample]]*10000+Systematic[[#This Row],[VariableIndex]]</f>
        <v>23040001</v>
      </c>
      <c r="H8969" s="134">
        <f>Systematic[[#This Row],[SampleVariableLabel]]+100*Systematic[[#This Row],[State]]</f>
        <v>23040701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23</v>
      </c>
      <c r="B8970" s="1">
        <f t="shared" si="421"/>
        <v>4</v>
      </c>
      <c r="C8970" s="1">
        <f>IF(Systematic[[#This Row],[VariableIndex]]&gt;1,C8969,IF(C8969+1=StepsPerSubsample,0,C8969+1))</f>
        <v>7</v>
      </c>
      <c r="D8970" s="1">
        <f t="shared" si="422"/>
        <v>2</v>
      </c>
      <c r="E8970" s="1" t="str">
        <f>INDEX(Protocol[Mark],MATCH(C8970,Protocol[Step],0))</f>
        <v>8S</v>
      </c>
      <c r="F8970" s="151" t="str">
        <f>INDEX(Variables[Variable],MATCH(Systematic[[#This Row],[VariableIndex]],Variables[Index],0))</f>
        <v>O2 flux per volume</v>
      </c>
      <c r="G8970" s="134">
        <f>Systematic[[#This Row],[Sample]]*1000000+Systematic[[#This Row],[SubSample]]*10000+Systematic[[#This Row],[VariableIndex]]</f>
        <v>23040002</v>
      </c>
      <c r="H8970" s="134">
        <f>Systematic[[#This Row],[SampleVariableLabel]]+100*Systematic[[#This Row],[State]]</f>
        <v>23040702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23</v>
      </c>
      <c r="B8971" s="1">
        <f t="shared" si="421"/>
        <v>4</v>
      </c>
      <c r="C8971" s="1">
        <f>IF(Systematic[[#This Row],[VariableIndex]]&gt;1,C8970,IF(C8970+1=StepsPerSubsample,0,C8970+1))</f>
        <v>7</v>
      </c>
      <c r="D8971" s="1">
        <f t="shared" si="422"/>
        <v>3</v>
      </c>
      <c r="E8971" s="1" t="str">
        <f>INDEX(Protocol[Mark],MATCH(C8971,Protocol[Step],0))</f>
        <v>8S</v>
      </c>
      <c r="F8971" s="151" t="str">
        <f>INDEX(Variables[Variable],MATCH(Systematic[[#This Row],[VariableIndex]],Variables[Index],0))</f>
        <v>Specific flux</v>
      </c>
      <c r="G8971" s="134">
        <f>Systematic[[#This Row],[Sample]]*1000000+Systematic[[#This Row],[SubSample]]*10000+Systematic[[#This Row],[VariableIndex]]</f>
        <v>23040003</v>
      </c>
      <c r="H8971" s="134">
        <f>Systematic[[#This Row],[SampleVariableLabel]]+100*Systematic[[#This Row],[State]]</f>
        <v>23040703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23</v>
      </c>
      <c r="B8972" s="1">
        <f t="shared" si="421"/>
        <v>4</v>
      </c>
      <c r="C8972" s="1">
        <f>IF(Systematic[[#This Row],[VariableIndex]]&gt;1,C8971,IF(C8971+1=StepsPerSubsample,0,C8971+1))</f>
        <v>7</v>
      </c>
      <c r="D8972" s="1">
        <f t="shared" si="422"/>
        <v>4</v>
      </c>
      <c r="E8972" s="1" t="str">
        <f>INDEX(Protocol[Mark],MATCH(C8972,Protocol[Step],0))</f>
        <v>8S</v>
      </c>
      <c r="F8972" s="151" t="str">
        <f>INDEX(Variables[Variable],MATCH(Systematic[[#This Row],[VariableIndex]],Variables[Index],0))</f>
        <v>Flux control ratio</v>
      </c>
      <c r="G8972" s="134">
        <f>Systematic[[#This Row],[Sample]]*1000000+Systematic[[#This Row],[SubSample]]*10000+Systematic[[#This Row],[VariableIndex]]</f>
        <v>23040004</v>
      </c>
      <c r="H8972" s="134">
        <f>Systematic[[#This Row],[SampleVariableLabel]]+100*Systematic[[#This Row],[State]]</f>
        <v>23040704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23</v>
      </c>
      <c r="B8973" s="1">
        <f t="shared" si="421"/>
        <v>4</v>
      </c>
      <c r="C8973" s="1">
        <f>IF(Systematic[[#This Row],[VariableIndex]]&gt;1,C8972,IF(C8972+1=StepsPerSubsample,0,C8972+1))</f>
        <v>7</v>
      </c>
      <c r="D8973" s="1">
        <f t="shared" si="422"/>
        <v>5</v>
      </c>
      <c r="E8973" s="1" t="str">
        <f>INDEX(Protocol[Mark],MATCH(C8973,Protocol[Step],0))</f>
        <v>8S</v>
      </c>
      <c r="F8973" s="151" t="str">
        <f>INDEX(Variables[Variable],MATCH(Systematic[[#This Row],[VariableIndex]],Variables[Index],0))</f>
        <v>Specific flux (mt)</v>
      </c>
      <c r="G8973" s="134">
        <f>Systematic[[#This Row],[Sample]]*1000000+Systematic[[#This Row],[SubSample]]*10000+Systematic[[#This Row],[VariableIndex]]</f>
        <v>23040005</v>
      </c>
      <c r="H8973" s="134">
        <f>Systematic[[#This Row],[SampleVariableLabel]]+100*Systematic[[#This Row],[State]]</f>
        <v>23040705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23</v>
      </c>
      <c r="B8974" s="1">
        <f t="shared" si="421"/>
        <v>4</v>
      </c>
      <c r="C8974" s="1">
        <f>IF(Systematic[[#This Row],[VariableIndex]]&gt;1,C8973,IF(C8973+1=StepsPerSubsample,0,C8973+1))</f>
        <v>7</v>
      </c>
      <c r="D8974" s="1">
        <f t="shared" si="422"/>
        <v>6</v>
      </c>
      <c r="E8974" s="1" t="str">
        <f>INDEX(Protocol[Mark],MATCH(C8974,Protocol[Step],0))</f>
        <v>8S</v>
      </c>
      <c r="F8974" s="151" t="str">
        <f>INDEX(Variables[Variable],MATCH(Systematic[[#This Row],[VariableIndex]],Variables[Index],0))</f>
        <v>FCR (mt: ROX-corr.)</v>
      </c>
      <c r="G8974" s="134">
        <f>Systematic[[#This Row],[Sample]]*1000000+Systematic[[#This Row],[SubSample]]*10000+Systematic[[#This Row],[VariableIndex]]</f>
        <v>23040006</v>
      </c>
      <c r="H8974" s="134">
        <f>Systematic[[#This Row],[SampleVariableLabel]]+100*Systematic[[#This Row],[State]]</f>
        <v>23040706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23</v>
      </c>
      <c r="B8975" s="1">
        <f t="shared" si="421"/>
        <v>4</v>
      </c>
      <c r="C8975" s="1">
        <f>IF(Systematic[[#This Row],[VariableIndex]]&gt;1,C8974,IF(C8974+1=StepsPerSubsample,0,C8974+1))</f>
        <v>7</v>
      </c>
      <c r="D8975" s="1">
        <f t="shared" si="422"/>
        <v>7</v>
      </c>
      <c r="E8975" s="1" t="str">
        <f>INDEX(Protocol[Mark],MATCH(C8975,Protocol[Step],0))</f>
        <v>8S</v>
      </c>
      <c r="F8975" s="151" t="str">
        <f>INDEX(Variables[Variable],MATCH(Systematic[[#This Row],[VariableIndex]],Variables[Index],0))</f>
        <v>FCR (mt: ROX-corr.)</v>
      </c>
      <c r="G8975" s="134">
        <f>Systematic[[#This Row],[Sample]]*1000000+Systematic[[#This Row],[SubSample]]*10000+Systematic[[#This Row],[VariableIndex]]</f>
        <v>23040007</v>
      </c>
      <c r="H8975" s="134">
        <f>Systematic[[#This Row],[SampleVariableLabel]]+100*Systematic[[#This Row],[State]]</f>
        <v>23040707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23</v>
      </c>
      <c r="B8976" s="1">
        <f t="shared" si="421"/>
        <v>4</v>
      </c>
      <c r="C8976" s="1">
        <f>IF(Systematic[[#This Row],[VariableIndex]]&gt;1,C8975,IF(C8975+1=StepsPerSubsample,0,C8975+1))</f>
        <v>8</v>
      </c>
      <c r="D8976" s="1">
        <f t="shared" si="422"/>
        <v>1</v>
      </c>
      <c r="E8976" s="1" t="str">
        <f>INDEX(Protocol[Mark],MATCH(C8976,Protocol[Step],0))</f>
        <v>9Dig</v>
      </c>
      <c r="F8976" s="151" t="str">
        <f>INDEX(Variables[Variable],MATCH(Systematic[[#This Row],[VariableIndex]],Variables[Index],0))</f>
        <v>O2 concentration</v>
      </c>
      <c r="G8976" s="134">
        <f>Systematic[[#This Row],[Sample]]*1000000+Systematic[[#This Row],[SubSample]]*10000+Systematic[[#This Row],[VariableIndex]]</f>
        <v>23040001</v>
      </c>
      <c r="H8976" s="134">
        <f>Systematic[[#This Row],[SampleVariableLabel]]+100*Systematic[[#This Row],[State]]</f>
        <v>23040801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23</v>
      </c>
      <c r="B8977" s="1">
        <f t="shared" si="421"/>
        <v>4</v>
      </c>
      <c r="C8977" s="1">
        <f>IF(Systematic[[#This Row],[VariableIndex]]&gt;1,C8976,IF(C8976+1=StepsPerSubsample,0,C8976+1))</f>
        <v>8</v>
      </c>
      <c r="D8977" s="1">
        <f t="shared" si="422"/>
        <v>2</v>
      </c>
      <c r="E8977" s="1" t="str">
        <f>INDEX(Protocol[Mark],MATCH(C8977,Protocol[Step],0))</f>
        <v>9Dig</v>
      </c>
      <c r="F8977" s="151" t="str">
        <f>INDEX(Variables[Variable],MATCH(Systematic[[#This Row],[VariableIndex]],Variables[Index],0))</f>
        <v>O2 flux per volume</v>
      </c>
      <c r="G8977" s="134">
        <f>Systematic[[#This Row],[Sample]]*1000000+Systematic[[#This Row],[SubSample]]*10000+Systematic[[#This Row],[VariableIndex]]</f>
        <v>23040002</v>
      </c>
      <c r="H8977" s="134">
        <f>Systematic[[#This Row],[SampleVariableLabel]]+100*Systematic[[#This Row],[State]]</f>
        <v>23040802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23</v>
      </c>
      <c r="B8978" s="1">
        <f t="shared" si="421"/>
        <v>4</v>
      </c>
      <c r="C8978" s="1">
        <f>IF(Systematic[[#This Row],[VariableIndex]]&gt;1,C8977,IF(C8977+1=StepsPerSubsample,0,C8977+1))</f>
        <v>8</v>
      </c>
      <c r="D8978" s="1">
        <f t="shared" si="422"/>
        <v>3</v>
      </c>
      <c r="E8978" s="1" t="str">
        <f>INDEX(Protocol[Mark],MATCH(C8978,Protocol[Step],0))</f>
        <v>9Dig</v>
      </c>
      <c r="F8978" s="151" t="str">
        <f>INDEX(Variables[Variable],MATCH(Systematic[[#This Row],[VariableIndex]],Variables[Index],0))</f>
        <v>Specific flux</v>
      </c>
      <c r="G8978" s="134">
        <f>Systematic[[#This Row],[Sample]]*1000000+Systematic[[#This Row],[SubSample]]*10000+Systematic[[#This Row],[VariableIndex]]</f>
        <v>23040003</v>
      </c>
      <c r="H8978" s="134">
        <f>Systematic[[#This Row],[SampleVariableLabel]]+100*Systematic[[#This Row],[State]]</f>
        <v>23040803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23</v>
      </c>
      <c r="B8979" s="1">
        <f t="shared" si="421"/>
        <v>4</v>
      </c>
      <c r="C8979" s="1">
        <f>IF(Systematic[[#This Row],[VariableIndex]]&gt;1,C8978,IF(C8978+1=StepsPerSubsample,0,C8978+1))</f>
        <v>8</v>
      </c>
      <c r="D8979" s="1">
        <f t="shared" si="422"/>
        <v>4</v>
      </c>
      <c r="E8979" s="1" t="str">
        <f>INDEX(Protocol[Mark],MATCH(C8979,Protocol[Step],0))</f>
        <v>9Dig</v>
      </c>
      <c r="F8979" s="151" t="str">
        <f>INDEX(Variables[Variable],MATCH(Systematic[[#This Row],[VariableIndex]],Variables[Index],0))</f>
        <v>Flux control ratio</v>
      </c>
      <c r="G8979" s="134">
        <f>Systematic[[#This Row],[Sample]]*1000000+Systematic[[#This Row],[SubSample]]*10000+Systematic[[#This Row],[VariableIndex]]</f>
        <v>23040004</v>
      </c>
      <c r="H8979" s="134">
        <f>Systematic[[#This Row],[SampleVariableLabel]]+100*Systematic[[#This Row],[State]]</f>
        <v>23040804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23</v>
      </c>
      <c r="B8980" s="1">
        <f t="shared" si="421"/>
        <v>4</v>
      </c>
      <c r="C8980" s="1">
        <f>IF(Systematic[[#This Row],[VariableIndex]]&gt;1,C8979,IF(C8979+1=StepsPerSubsample,0,C8979+1))</f>
        <v>8</v>
      </c>
      <c r="D8980" s="1">
        <f t="shared" si="422"/>
        <v>5</v>
      </c>
      <c r="E8980" s="1" t="str">
        <f>INDEX(Protocol[Mark],MATCH(C8980,Protocol[Step],0))</f>
        <v>9Dig</v>
      </c>
      <c r="F8980" s="151" t="str">
        <f>INDEX(Variables[Variable],MATCH(Systematic[[#This Row],[VariableIndex]],Variables[Index],0))</f>
        <v>Specific flux (mt)</v>
      </c>
      <c r="G8980" s="134">
        <f>Systematic[[#This Row],[Sample]]*1000000+Systematic[[#This Row],[SubSample]]*10000+Systematic[[#This Row],[VariableIndex]]</f>
        <v>23040005</v>
      </c>
      <c r="H8980" s="134">
        <f>Systematic[[#This Row],[SampleVariableLabel]]+100*Systematic[[#This Row],[State]]</f>
        <v>23040805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23</v>
      </c>
      <c r="B8981" s="1">
        <f t="shared" si="421"/>
        <v>4</v>
      </c>
      <c r="C8981" s="1">
        <f>IF(Systematic[[#This Row],[VariableIndex]]&gt;1,C8980,IF(C8980+1=StepsPerSubsample,0,C8980+1))</f>
        <v>8</v>
      </c>
      <c r="D8981" s="1">
        <f t="shared" si="422"/>
        <v>6</v>
      </c>
      <c r="E8981" s="1" t="str">
        <f>INDEX(Protocol[Mark],MATCH(C8981,Protocol[Step],0))</f>
        <v>9Dig</v>
      </c>
      <c r="F8981" s="151" t="str">
        <f>INDEX(Variables[Variable],MATCH(Systematic[[#This Row],[VariableIndex]],Variables[Index],0))</f>
        <v>FCR (mt: ROX-corr.)</v>
      </c>
      <c r="G8981" s="134">
        <f>Systematic[[#This Row],[Sample]]*1000000+Systematic[[#This Row],[SubSample]]*10000+Systematic[[#This Row],[VariableIndex]]</f>
        <v>23040006</v>
      </c>
      <c r="H8981" s="134">
        <f>Systematic[[#This Row],[SampleVariableLabel]]+100*Systematic[[#This Row],[State]]</f>
        <v>23040806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23</v>
      </c>
      <c r="B8982" s="1">
        <f t="shared" si="421"/>
        <v>4</v>
      </c>
      <c r="C8982" s="1">
        <f>IF(Systematic[[#This Row],[VariableIndex]]&gt;1,C8981,IF(C8981+1=StepsPerSubsample,0,C8981+1))</f>
        <v>8</v>
      </c>
      <c r="D8982" s="1">
        <f t="shared" si="422"/>
        <v>7</v>
      </c>
      <c r="E8982" s="1" t="str">
        <f>INDEX(Protocol[Mark],MATCH(C8982,Protocol[Step],0))</f>
        <v>9Dig</v>
      </c>
      <c r="F8982" s="151" t="str">
        <f>INDEX(Variables[Variable],MATCH(Systematic[[#This Row],[VariableIndex]],Variables[Index],0))</f>
        <v>FCR (mt: ROX-corr.)</v>
      </c>
      <c r="G8982" s="134">
        <f>Systematic[[#This Row],[Sample]]*1000000+Systematic[[#This Row],[SubSample]]*10000+Systematic[[#This Row],[VariableIndex]]</f>
        <v>23040007</v>
      </c>
      <c r="H8982" s="134">
        <f>Systematic[[#This Row],[SampleVariableLabel]]+100*Systematic[[#This Row],[State]]</f>
        <v>23040807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23</v>
      </c>
      <c r="B8983" s="1">
        <f t="shared" si="421"/>
        <v>4</v>
      </c>
      <c r="C8983" s="1">
        <f>IF(Systematic[[#This Row],[VariableIndex]]&gt;1,C8982,IF(C8982+1=StepsPerSubsample,0,C8982+1))</f>
        <v>9</v>
      </c>
      <c r="D8983" s="1">
        <f t="shared" si="422"/>
        <v>1</v>
      </c>
      <c r="E8983" s="1" t="str">
        <f>INDEX(Protocol[Mark],MATCH(C8983,Protocol[Step],0))</f>
        <v>9U</v>
      </c>
      <c r="F8983" s="151" t="str">
        <f>INDEX(Variables[Variable],MATCH(Systematic[[#This Row],[VariableIndex]],Variables[Index],0))</f>
        <v>O2 concentration</v>
      </c>
      <c r="G8983" s="134">
        <f>Systematic[[#This Row],[Sample]]*1000000+Systematic[[#This Row],[SubSample]]*10000+Systematic[[#This Row],[VariableIndex]]</f>
        <v>23040001</v>
      </c>
      <c r="H8983" s="134">
        <f>Systematic[[#This Row],[SampleVariableLabel]]+100*Systematic[[#This Row],[State]]</f>
        <v>23040901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23</v>
      </c>
      <c r="B8984" s="1">
        <f t="shared" si="421"/>
        <v>4</v>
      </c>
      <c r="C8984" s="1">
        <f>IF(Systematic[[#This Row],[VariableIndex]]&gt;1,C8983,IF(C8983+1=StepsPerSubsample,0,C8983+1))</f>
        <v>9</v>
      </c>
      <c r="D8984" s="1">
        <f t="shared" si="422"/>
        <v>2</v>
      </c>
      <c r="E8984" s="1" t="str">
        <f>INDEX(Protocol[Mark],MATCH(C8984,Protocol[Step],0))</f>
        <v>9U</v>
      </c>
      <c r="F8984" s="151" t="str">
        <f>INDEX(Variables[Variable],MATCH(Systematic[[#This Row],[VariableIndex]],Variables[Index],0))</f>
        <v>O2 flux per volume</v>
      </c>
      <c r="G8984" s="134">
        <f>Systematic[[#This Row],[Sample]]*1000000+Systematic[[#This Row],[SubSample]]*10000+Systematic[[#This Row],[VariableIndex]]</f>
        <v>23040002</v>
      </c>
      <c r="H8984" s="134">
        <f>Systematic[[#This Row],[SampleVariableLabel]]+100*Systematic[[#This Row],[State]]</f>
        <v>23040902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23</v>
      </c>
      <c r="B8985" s="1">
        <f t="shared" si="421"/>
        <v>4</v>
      </c>
      <c r="C8985" s="1">
        <f>IF(Systematic[[#This Row],[VariableIndex]]&gt;1,C8984,IF(C8984+1=StepsPerSubsample,0,C8984+1))</f>
        <v>9</v>
      </c>
      <c r="D8985" s="1">
        <f t="shared" si="422"/>
        <v>3</v>
      </c>
      <c r="E8985" s="1" t="str">
        <f>INDEX(Protocol[Mark],MATCH(C8985,Protocol[Step],0))</f>
        <v>9U</v>
      </c>
      <c r="F8985" s="151" t="str">
        <f>INDEX(Variables[Variable],MATCH(Systematic[[#This Row],[VariableIndex]],Variables[Index],0))</f>
        <v>Specific flux</v>
      </c>
      <c r="G8985" s="134">
        <f>Systematic[[#This Row],[Sample]]*1000000+Systematic[[#This Row],[SubSample]]*10000+Systematic[[#This Row],[VariableIndex]]</f>
        <v>23040003</v>
      </c>
      <c r="H8985" s="134">
        <f>Systematic[[#This Row],[SampleVariableLabel]]+100*Systematic[[#This Row],[State]]</f>
        <v>23040903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23</v>
      </c>
      <c r="B8986" s="1">
        <f t="shared" si="421"/>
        <v>4</v>
      </c>
      <c r="C8986" s="1">
        <f>IF(Systematic[[#This Row],[VariableIndex]]&gt;1,C8985,IF(C8985+1=StepsPerSubsample,0,C8985+1))</f>
        <v>9</v>
      </c>
      <c r="D8986" s="1">
        <f t="shared" si="422"/>
        <v>4</v>
      </c>
      <c r="E8986" s="1" t="str">
        <f>INDEX(Protocol[Mark],MATCH(C8986,Protocol[Step],0))</f>
        <v>9U</v>
      </c>
      <c r="F8986" s="151" t="str">
        <f>INDEX(Variables[Variable],MATCH(Systematic[[#This Row],[VariableIndex]],Variables[Index],0))</f>
        <v>Flux control ratio</v>
      </c>
      <c r="G8986" s="134">
        <f>Systematic[[#This Row],[Sample]]*1000000+Systematic[[#This Row],[SubSample]]*10000+Systematic[[#This Row],[VariableIndex]]</f>
        <v>23040004</v>
      </c>
      <c r="H8986" s="134">
        <f>Systematic[[#This Row],[SampleVariableLabel]]+100*Systematic[[#This Row],[State]]</f>
        <v>23040904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23</v>
      </c>
      <c r="B8987" s="1">
        <f t="shared" si="421"/>
        <v>4</v>
      </c>
      <c r="C8987" s="1">
        <f>IF(Systematic[[#This Row],[VariableIndex]]&gt;1,C8986,IF(C8986+1=StepsPerSubsample,0,C8986+1))</f>
        <v>9</v>
      </c>
      <c r="D8987" s="1">
        <f t="shared" si="422"/>
        <v>5</v>
      </c>
      <c r="E8987" s="1" t="str">
        <f>INDEX(Protocol[Mark],MATCH(C8987,Protocol[Step],0))</f>
        <v>9U</v>
      </c>
      <c r="F8987" s="151" t="str">
        <f>INDEX(Variables[Variable],MATCH(Systematic[[#This Row],[VariableIndex]],Variables[Index],0))</f>
        <v>Specific flux (mt)</v>
      </c>
      <c r="G8987" s="134">
        <f>Systematic[[#This Row],[Sample]]*1000000+Systematic[[#This Row],[SubSample]]*10000+Systematic[[#This Row],[VariableIndex]]</f>
        <v>23040005</v>
      </c>
      <c r="H8987" s="134">
        <f>Systematic[[#This Row],[SampleVariableLabel]]+100*Systematic[[#This Row],[State]]</f>
        <v>23040905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23</v>
      </c>
      <c r="B8988" s="1">
        <f t="shared" si="421"/>
        <v>4</v>
      </c>
      <c r="C8988" s="1">
        <f>IF(Systematic[[#This Row],[VariableIndex]]&gt;1,C8987,IF(C8987+1=StepsPerSubsample,0,C8987+1))</f>
        <v>9</v>
      </c>
      <c r="D8988" s="1">
        <f t="shared" si="422"/>
        <v>6</v>
      </c>
      <c r="E8988" s="1" t="str">
        <f>INDEX(Protocol[Mark],MATCH(C8988,Protocol[Step],0))</f>
        <v>9U</v>
      </c>
      <c r="F8988" s="151" t="str">
        <f>INDEX(Variables[Variable],MATCH(Systematic[[#This Row],[VariableIndex]],Variables[Index],0))</f>
        <v>FCR (mt: ROX-corr.)</v>
      </c>
      <c r="G8988" s="134">
        <f>Systematic[[#This Row],[Sample]]*1000000+Systematic[[#This Row],[SubSample]]*10000+Systematic[[#This Row],[VariableIndex]]</f>
        <v>23040006</v>
      </c>
      <c r="H8988" s="134">
        <f>Systematic[[#This Row],[SampleVariableLabel]]+100*Systematic[[#This Row],[State]]</f>
        <v>23040906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23</v>
      </c>
      <c r="B8989" s="1">
        <f t="shared" si="421"/>
        <v>4</v>
      </c>
      <c r="C8989" s="1">
        <f>IF(Systematic[[#This Row],[VariableIndex]]&gt;1,C8988,IF(C8988+1=StepsPerSubsample,0,C8988+1))</f>
        <v>9</v>
      </c>
      <c r="D8989" s="1">
        <f t="shared" si="422"/>
        <v>7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23040007</v>
      </c>
      <c r="H8989" s="134">
        <f>Systematic[[#This Row],[SampleVariableLabel]]+100*Systematic[[#This Row],[State]]</f>
        <v>23040907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23</v>
      </c>
      <c r="B8990" s="1">
        <f t="shared" si="421"/>
        <v>4</v>
      </c>
      <c r="C8990" s="1">
        <f>IF(Systematic[[#This Row],[VariableIndex]]&gt;1,C8989,IF(C8989+1=StepsPerSubsample,0,C8989+1))</f>
        <v>10</v>
      </c>
      <c r="D8990" s="1">
        <f t="shared" si="422"/>
        <v>1</v>
      </c>
      <c r="E8990" s="1" t="str">
        <f>INDEX(Protocol[Mark],MATCH(C8990,Protocol[Step],0))</f>
        <v>9c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23040001</v>
      </c>
      <c r="H8990" s="134">
        <f>Systematic[[#This Row],[SampleVariableLabel]]+100*Systematic[[#This Row],[State]]</f>
        <v>23041001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23</v>
      </c>
      <c r="B8991" s="1">
        <f t="shared" si="421"/>
        <v>4</v>
      </c>
      <c r="C8991" s="1">
        <f>IF(Systematic[[#This Row],[VariableIndex]]&gt;1,C8990,IF(C8990+1=StepsPerSubsample,0,C8990+1))</f>
        <v>10</v>
      </c>
      <c r="D8991" s="1">
        <f t="shared" si="422"/>
        <v>2</v>
      </c>
      <c r="E8991" s="1" t="str">
        <f>INDEX(Protocol[Mark],MATCH(C8991,Protocol[Step],0))</f>
        <v>9c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23040002</v>
      </c>
      <c r="H8991" s="134">
        <f>Systematic[[#This Row],[SampleVariableLabel]]+100*Systematic[[#This Row],[State]]</f>
        <v>23041002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23</v>
      </c>
      <c r="B8992" s="1">
        <f t="shared" si="421"/>
        <v>4</v>
      </c>
      <c r="C8992" s="1">
        <f>IF(Systematic[[#This Row],[VariableIndex]]&gt;1,C8991,IF(C8991+1=StepsPerSubsample,0,C8991+1))</f>
        <v>10</v>
      </c>
      <c r="D8992" s="1">
        <f t="shared" si="422"/>
        <v>3</v>
      </c>
      <c r="E8992" s="1" t="str">
        <f>INDEX(Protocol[Mark],MATCH(C8992,Protocol[Step],0))</f>
        <v>9c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23040003</v>
      </c>
      <c r="H8992" s="134">
        <f>Systematic[[#This Row],[SampleVariableLabel]]+100*Systematic[[#This Row],[State]]</f>
        <v>23041003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23</v>
      </c>
      <c r="B8993" s="1">
        <f t="shared" si="421"/>
        <v>4</v>
      </c>
      <c r="C8993" s="1">
        <f>IF(Systematic[[#This Row],[VariableIndex]]&gt;1,C8992,IF(C8992+1=StepsPerSubsample,0,C8992+1))</f>
        <v>10</v>
      </c>
      <c r="D8993" s="1">
        <f t="shared" si="422"/>
        <v>4</v>
      </c>
      <c r="E8993" s="1" t="str">
        <f>INDEX(Protocol[Mark],MATCH(C8993,Protocol[Step],0))</f>
        <v>9c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23040004</v>
      </c>
      <c r="H8993" s="134">
        <f>Systematic[[#This Row],[SampleVariableLabel]]+100*Systematic[[#This Row],[State]]</f>
        <v>23041004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23</v>
      </c>
      <c r="B8994" s="1">
        <f t="shared" si="421"/>
        <v>4</v>
      </c>
      <c r="C8994" s="1">
        <f>IF(Systematic[[#This Row],[VariableIndex]]&gt;1,C8993,IF(C8993+1=StepsPerSubsample,0,C8993+1))</f>
        <v>10</v>
      </c>
      <c r="D8994" s="1">
        <f t="shared" si="422"/>
        <v>5</v>
      </c>
      <c r="E8994" s="1" t="str">
        <f>INDEX(Protocol[Mark],MATCH(C8994,Protocol[Step],0))</f>
        <v>9c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23040005</v>
      </c>
      <c r="H8994" s="134">
        <f>Systematic[[#This Row],[SampleVariableLabel]]+100*Systematic[[#This Row],[State]]</f>
        <v>23041005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23</v>
      </c>
      <c r="B8995" s="1">
        <f t="shared" si="421"/>
        <v>4</v>
      </c>
      <c r="C8995" s="1">
        <f>IF(Systematic[[#This Row],[VariableIndex]]&gt;1,C8994,IF(C8994+1=StepsPerSubsample,0,C8994+1))</f>
        <v>10</v>
      </c>
      <c r="D8995" s="1">
        <f t="shared" si="422"/>
        <v>6</v>
      </c>
      <c r="E8995" s="1" t="str">
        <f>INDEX(Protocol[Mark],MATCH(C8995,Protocol[Step],0))</f>
        <v>9c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23040006</v>
      </c>
      <c r="H8995" s="134">
        <f>Systematic[[#This Row],[SampleVariableLabel]]+100*Systematic[[#This Row],[State]]</f>
        <v>23041006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23</v>
      </c>
      <c r="B8996" s="1">
        <f t="shared" si="421"/>
        <v>4</v>
      </c>
      <c r="C8996" s="1">
        <f>IF(Systematic[[#This Row],[VariableIndex]]&gt;1,C8995,IF(C8995+1=StepsPerSubsample,0,C8995+1))</f>
        <v>10</v>
      </c>
      <c r="D8996" s="1">
        <f t="shared" si="422"/>
        <v>7</v>
      </c>
      <c r="E8996" s="1" t="str">
        <f>INDEX(Protocol[Mark],MATCH(C8996,Protocol[Step],0))</f>
        <v>9c</v>
      </c>
      <c r="F8996" s="151" t="str">
        <f>INDEX(Variables[Variable],MATCH(Systematic[[#This Row],[VariableIndex]],Variables[Index],0))</f>
        <v>FCR (mt: ROX-corr.)</v>
      </c>
      <c r="G8996" s="134">
        <f>Systematic[[#This Row],[Sample]]*1000000+Systematic[[#This Row],[SubSample]]*10000+Systematic[[#This Row],[VariableIndex]]</f>
        <v>23040007</v>
      </c>
      <c r="H8996" s="134">
        <f>Systematic[[#This Row],[SampleVariableLabel]]+100*Systematic[[#This Row],[State]]</f>
        <v>23041007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23</v>
      </c>
      <c r="B8997" s="1">
        <f t="shared" si="421"/>
        <v>4</v>
      </c>
      <c r="C8997" s="1">
        <f>IF(Systematic[[#This Row],[VariableIndex]]&gt;1,C8996,IF(C8996+1=StepsPerSubsample,0,C8996+1))</f>
        <v>11</v>
      </c>
      <c r="D8997" s="1">
        <f t="shared" si="422"/>
        <v>1</v>
      </c>
      <c r="E8997" s="1" t="str">
        <f>INDEX(Protocol[Mark],MATCH(C8997,Protocol[Step],0))</f>
        <v>10Ama</v>
      </c>
      <c r="F8997" s="151" t="str">
        <f>INDEX(Variables[Variable],MATCH(Systematic[[#This Row],[VariableIndex]],Variables[Index],0))</f>
        <v>O2 concentration</v>
      </c>
      <c r="G8997" s="134">
        <f>Systematic[[#This Row],[Sample]]*1000000+Systematic[[#This Row],[SubSample]]*10000+Systematic[[#This Row],[VariableIndex]]</f>
        <v>23040001</v>
      </c>
      <c r="H8997" s="134">
        <f>Systematic[[#This Row],[SampleVariableLabel]]+100*Systematic[[#This Row],[State]]</f>
        <v>23041101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23</v>
      </c>
      <c r="B8998" s="1">
        <f t="shared" si="421"/>
        <v>4</v>
      </c>
      <c r="C8998" s="1">
        <f>IF(Systematic[[#This Row],[VariableIndex]]&gt;1,C8997,IF(C8997+1=StepsPerSubsample,0,C8997+1))</f>
        <v>11</v>
      </c>
      <c r="D8998" s="1">
        <f t="shared" si="422"/>
        <v>2</v>
      </c>
      <c r="E8998" s="1" t="str">
        <f>INDEX(Protocol[Mark],MATCH(C8998,Protocol[Step],0))</f>
        <v>10Ama</v>
      </c>
      <c r="F8998" s="151" t="str">
        <f>INDEX(Variables[Variable],MATCH(Systematic[[#This Row],[VariableIndex]],Variables[Index],0))</f>
        <v>O2 flux per volume</v>
      </c>
      <c r="G8998" s="134">
        <f>Systematic[[#This Row],[Sample]]*1000000+Systematic[[#This Row],[SubSample]]*10000+Systematic[[#This Row],[VariableIndex]]</f>
        <v>23040002</v>
      </c>
      <c r="H8998" s="134">
        <f>Systematic[[#This Row],[SampleVariableLabel]]+100*Systematic[[#This Row],[State]]</f>
        <v>23041102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23</v>
      </c>
      <c r="B8999" s="1">
        <f t="shared" si="421"/>
        <v>4</v>
      </c>
      <c r="C8999" s="1">
        <f>IF(Systematic[[#This Row],[VariableIndex]]&gt;1,C8998,IF(C8998+1=StepsPerSubsample,0,C8998+1))</f>
        <v>11</v>
      </c>
      <c r="D8999" s="1">
        <f t="shared" si="422"/>
        <v>3</v>
      </c>
      <c r="E8999" s="1" t="str">
        <f>INDEX(Protocol[Mark],MATCH(C8999,Protocol[Step],0))</f>
        <v>10Ama</v>
      </c>
      <c r="F8999" s="151" t="str">
        <f>INDEX(Variables[Variable],MATCH(Systematic[[#This Row],[VariableIndex]],Variables[Index],0))</f>
        <v>Specific flux</v>
      </c>
      <c r="G8999" s="134">
        <f>Systematic[[#This Row],[Sample]]*1000000+Systematic[[#This Row],[SubSample]]*10000+Systematic[[#This Row],[VariableIndex]]</f>
        <v>23040003</v>
      </c>
      <c r="H8999" s="134">
        <f>Systematic[[#This Row],[SampleVariableLabel]]+100*Systematic[[#This Row],[State]]</f>
        <v>23041103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23</v>
      </c>
      <c r="B9000" s="1">
        <f t="shared" si="421"/>
        <v>4</v>
      </c>
      <c r="C9000" s="1">
        <f>IF(Systematic[[#This Row],[VariableIndex]]&gt;1,C8999,IF(C8999+1=StepsPerSubsample,0,C8999+1))</f>
        <v>11</v>
      </c>
      <c r="D9000" s="1">
        <f t="shared" si="422"/>
        <v>4</v>
      </c>
      <c r="E9000" s="1" t="str">
        <f>INDEX(Protocol[Mark],MATCH(C9000,Protocol[Step],0))</f>
        <v>10Ama</v>
      </c>
      <c r="F9000" s="151" t="str">
        <f>INDEX(Variables[Variable],MATCH(Systematic[[#This Row],[VariableIndex]],Variables[Index],0))</f>
        <v>Flux control ratio</v>
      </c>
      <c r="G9000" s="134">
        <f>Systematic[[#This Row],[Sample]]*1000000+Systematic[[#This Row],[SubSample]]*10000+Systematic[[#This Row],[VariableIndex]]</f>
        <v>23040004</v>
      </c>
      <c r="H9000" s="134">
        <f>Systematic[[#This Row],[SampleVariableLabel]]+100*Systematic[[#This Row],[State]]</f>
        <v>23041104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23</v>
      </c>
      <c r="B9001" s="1">
        <f t="shared" ref="B9001:B9064" si="424">IF(OR(C9001&gt;0,D9001&gt;1),B9000,IF(B9000=SubsamplesPerSample,1,B9000+1))</f>
        <v>4</v>
      </c>
      <c r="C9001" s="1">
        <f>IF(Systematic[[#This Row],[VariableIndex]]&gt;1,C9000,IF(C9000+1=StepsPerSubsample,0,C9000+1))</f>
        <v>11</v>
      </c>
      <c r="D9001" s="1">
        <f t="shared" si="422"/>
        <v>5</v>
      </c>
      <c r="E9001" s="1" t="str">
        <f>INDEX(Protocol[Mark],MATCH(C9001,Protocol[Step],0))</f>
        <v>10Ama</v>
      </c>
      <c r="F9001" s="151" t="str">
        <f>INDEX(Variables[Variable],MATCH(Systematic[[#This Row],[VariableIndex]],Variables[Index],0))</f>
        <v>Specific flux (mt)</v>
      </c>
      <c r="G9001" s="134">
        <f>Systematic[[#This Row],[Sample]]*1000000+Systematic[[#This Row],[SubSample]]*10000+Systematic[[#This Row],[VariableIndex]]</f>
        <v>23040005</v>
      </c>
      <c r="H9001" s="134">
        <f>Systematic[[#This Row],[SampleVariableLabel]]+100*Systematic[[#This Row],[State]]</f>
        <v>23041105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23</v>
      </c>
      <c r="B9002" s="1">
        <f t="shared" si="424"/>
        <v>4</v>
      </c>
      <c r="C9002" s="1">
        <f>IF(Systematic[[#This Row],[VariableIndex]]&gt;1,C9001,IF(C9001+1=StepsPerSubsample,0,C9001+1))</f>
        <v>11</v>
      </c>
      <c r="D9002" s="1">
        <f t="shared" si="422"/>
        <v>6</v>
      </c>
      <c r="E9002" s="1" t="str">
        <f>INDEX(Protocol[Mark],MATCH(C9002,Protocol[Step],0))</f>
        <v>10Ama</v>
      </c>
      <c r="F9002" s="151" t="str">
        <f>INDEX(Variables[Variable],MATCH(Systematic[[#This Row],[VariableIndex]],Variables[Index],0))</f>
        <v>FCR (mt: ROX-corr.)</v>
      </c>
      <c r="G9002" s="134">
        <f>Systematic[[#This Row],[Sample]]*1000000+Systematic[[#This Row],[SubSample]]*10000+Systematic[[#This Row],[VariableIndex]]</f>
        <v>23040006</v>
      </c>
      <c r="H9002" s="134">
        <f>Systematic[[#This Row],[SampleVariableLabel]]+100*Systematic[[#This Row],[State]]</f>
        <v>23041106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23</v>
      </c>
      <c r="B9003" s="1">
        <f t="shared" si="424"/>
        <v>4</v>
      </c>
      <c r="C9003" s="1">
        <f>IF(Systematic[[#This Row],[VariableIndex]]&gt;1,C9002,IF(C9002+1=StepsPerSubsample,0,C9002+1))</f>
        <v>11</v>
      </c>
      <c r="D9003" s="1">
        <f t="shared" si="422"/>
        <v>7</v>
      </c>
      <c r="E9003" s="1" t="str">
        <f>INDEX(Protocol[Mark],MATCH(C9003,Protocol[Step],0))</f>
        <v>10Ama</v>
      </c>
      <c r="F9003" s="151" t="str">
        <f>INDEX(Variables[Variable],MATCH(Systematic[[#This Row],[VariableIndex]],Variables[Index],0))</f>
        <v>FCR (mt: ROX-corr.)</v>
      </c>
      <c r="G9003" s="134">
        <f>Systematic[[#This Row],[Sample]]*1000000+Systematic[[#This Row],[SubSample]]*10000+Systematic[[#This Row],[VariableIndex]]</f>
        <v>23040007</v>
      </c>
      <c r="H9003" s="134">
        <f>Systematic[[#This Row],[SampleVariableLabel]]+100*Systematic[[#This Row],[State]]</f>
        <v>23041107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23</v>
      </c>
      <c r="B9004" s="1">
        <f t="shared" si="424"/>
        <v>4</v>
      </c>
      <c r="C9004" s="1">
        <f>IF(Systematic[[#This Row],[VariableIndex]]&gt;1,C9003,IF(C9003+1=StepsPerSubsample,0,C9003+1))</f>
        <v>12</v>
      </c>
      <c r="D9004" s="1">
        <f t="shared" si="422"/>
        <v>1</v>
      </c>
      <c r="E9004" s="1" t="str">
        <f>INDEX(Protocol[Mark],MATCH(C9004,Protocol[Step],0))</f>
        <v>11AsTm</v>
      </c>
      <c r="F9004" s="151" t="str">
        <f>INDEX(Variables[Variable],MATCH(Systematic[[#This Row],[VariableIndex]],Variables[Index],0))</f>
        <v>O2 concentration</v>
      </c>
      <c r="G9004" s="134">
        <f>Systematic[[#This Row],[Sample]]*1000000+Systematic[[#This Row],[SubSample]]*10000+Systematic[[#This Row],[VariableIndex]]</f>
        <v>23040001</v>
      </c>
      <c r="H9004" s="134">
        <f>Systematic[[#This Row],[SampleVariableLabel]]+100*Systematic[[#This Row],[State]]</f>
        <v>23041201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23</v>
      </c>
      <c r="B9005" s="1">
        <f t="shared" si="424"/>
        <v>4</v>
      </c>
      <c r="C9005" s="1">
        <f>IF(Systematic[[#This Row],[VariableIndex]]&gt;1,C9004,IF(C9004+1=StepsPerSubsample,0,C9004+1))</f>
        <v>12</v>
      </c>
      <c r="D9005" s="1">
        <f t="shared" si="422"/>
        <v>2</v>
      </c>
      <c r="E9005" s="1" t="str">
        <f>INDEX(Protocol[Mark],MATCH(C9005,Protocol[Step],0))</f>
        <v>11AsTm</v>
      </c>
      <c r="F9005" s="151" t="str">
        <f>INDEX(Variables[Variable],MATCH(Systematic[[#This Row],[VariableIndex]],Variables[Index],0))</f>
        <v>O2 flux per volume</v>
      </c>
      <c r="G9005" s="134">
        <f>Systematic[[#This Row],[Sample]]*1000000+Systematic[[#This Row],[SubSample]]*10000+Systematic[[#This Row],[VariableIndex]]</f>
        <v>23040002</v>
      </c>
      <c r="H9005" s="134">
        <f>Systematic[[#This Row],[SampleVariableLabel]]+100*Systematic[[#This Row],[State]]</f>
        <v>23041202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23</v>
      </c>
      <c r="B9006" s="1">
        <f t="shared" si="424"/>
        <v>4</v>
      </c>
      <c r="C9006" s="1">
        <f>IF(Systematic[[#This Row],[VariableIndex]]&gt;1,C9005,IF(C9005+1=StepsPerSubsample,0,C9005+1))</f>
        <v>12</v>
      </c>
      <c r="D9006" s="1">
        <f t="shared" si="422"/>
        <v>3</v>
      </c>
      <c r="E9006" s="1" t="str">
        <f>INDEX(Protocol[Mark],MATCH(C9006,Protocol[Step],0))</f>
        <v>11AsTm</v>
      </c>
      <c r="F9006" s="151" t="str">
        <f>INDEX(Variables[Variable],MATCH(Systematic[[#This Row],[VariableIndex]],Variables[Index],0))</f>
        <v>Specific flux</v>
      </c>
      <c r="G9006" s="134">
        <f>Systematic[[#This Row],[Sample]]*1000000+Systematic[[#This Row],[SubSample]]*10000+Systematic[[#This Row],[VariableIndex]]</f>
        <v>23040003</v>
      </c>
      <c r="H9006" s="134">
        <f>Systematic[[#This Row],[SampleVariableLabel]]+100*Systematic[[#This Row],[State]]</f>
        <v>23041203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23</v>
      </c>
      <c r="B9007" s="1">
        <f t="shared" si="424"/>
        <v>4</v>
      </c>
      <c r="C9007" s="1">
        <f>IF(Systematic[[#This Row],[VariableIndex]]&gt;1,C9006,IF(C9006+1=StepsPerSubsample,0,C9006+1))</f>
        <v>12</v>
      </c>
      <c r="D9007" s="1">
        <f t="shared" si="422"/>
        <v>4</v>
      </c>
      <c r="E9007" s="1" t="str">
        <f>INDEX(Protocol[Mark],MATCH(C9007,Protocol[Step],0))</f>
        <v>11AsTm</v>
      </c>
      <c r="F9007" s="151" t="str">
        <f>INDEX(Variables[Variable],MATCH(Systematic[[#This Row],[VariableIndex]],Variables[Index],0))</f>
        <v>Flux control ratio</v>
      </c>
      <c r="G9007" s="134">
        <f>Systematic[[#This Row],[Sample]]*1000000+Systematic[[#This Row],[SubSample]]*10000+Systematic[[#This Row],[VariableIndex]]</f>
        <v>23040004</v>
      </c>
      <c r="H9007" s="134">
        <f>Systematic[[#This Row],[SampleVariableLabel]]+100*Systematic[[#This Row],[State]]</f>
        <v>23041204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23</v>
      </c>
      <c r="B9008" s="1">
        <f t="shared" si="424"/>
        <v>4</v>
      </c>
      <c r="C9008" s="1">
        <f>IF(Systematic[[#This Row],[VariableIndex]]&gt;1,C9007,IF(C9007+1=StepsPerSubsample,0,C9007+1))</f>
        <v>12</v>
      </c>
      <c r="D9008" s="1">
        <f t="shared" si="422"/>
        <v>5</v>
      </c>
      <c r="E9008" s="1" t="str">
        <f>INDEX(Protocol[Mark],MATCH(C9008,Protocol[Step],0))</f>
        <v>11AsTm</v>
      </c>
      <c r="F9008" s="151" t="str">
        <f>INDEX(Variables[Variable],MATCH(Systematic[[#This Row],[VariableIndex]],Variables[Index],0))</f>
        <v>Specific flux (mt)</v>
      </c>
      <c r="G9008" s="134">
        <f>Systematic[[#This Row],[Sample]]*1000000+Systematic[[#This Row],[SubSample]]*10000+Systematic[[#This Row],[VariableIndex]]</f>
        <v>23040005</v>
      </c>
      <c r="H9008" s="134">
        <f>Systematic[[#This Row],[SampleVariableLabel]]+100*Systematic[[#This Row],[State]]</f>
        <v>23041205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23</v>
      </c>
      <c r="B9009" s="1">
        <f t="shared" si="424"/>
        <v>4</v>
      </c>
      <c r="C9009" s="1">
        <f>IF(Systematic[[#This Row],[VariableIndex]]&gt;1,C9008,IF(C9008+1=StepsPerSubsample,0,C9008+1))</f>
        <v>12</v>
      </c>
      <c r="D9009" s="1">
        <f t="shared" si="422"/>
        <v>6</v>
      </c>
      <c r="E9009" s="1" t="str">
        <f>INDEX(Protocol[Mark],MATCH(C9009,Protocol[Step],0))</f>
        <v>11AsTm</v>
      </c>
      <c r="F9009" s="151" t="str">
        <f>INDEX(Variables[Variable],MATCH(Systematic[[#This Row],[VariableIndex]],Variables[Index],0))</f>
        <v>FCR (mt: ROX-corr.)</v>
      </c>
      <c r="G9009" s="134">
        <f>Systematic[[#This Row],[Sample]]*1000000+Systematic[[#This Row],[SubSample]]*10000+Systematic[[#This Row],[VariableIndex]]</f>
        <v>23040006</v>
      </c>
      <c r="H9009" s="134">
        <f>Systematic[[#This Row],[SampleVariableLabel]]+100*Systematic[[#This Row],[State]]</f>
        <v>23041206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23</v>
      </c>
      <c r="B9010" s="1">
        <f t="shared" si="424"/>
        <v>4</v>
      </c>
      <c r="C9010" s="1">
        <f>IF(Systematic[[#This Row],[VariableIndex]]&gt;1,C9009,IF(C9009+1=StepsPerSubsample,0,C9009+1))</f>
        <v>12</v>
      </c>
      <c r="D9010" s="1">
        <f t="shared" si="422"/>
        <v>7</v>
      </c>
      <c r="E9010" s="1" t="str">
        <f>INDEX(Protocol[Mark],MATCH(C9010,Protocol[Step],0))</f>
        <v>11AsTm</v>
      </c>
      <c r="F9010" s="151" t="str">
        <f>INDEX(Variables[Variable],MATCH(Systematic[[#This Row],[VariableIndex]],Variables[Index],0))</f>
        <v>FCR (mt: ROX-corr.)</v>
      </c>
      <c r="G9010" s="134">
        <f>Systematic[[#This Row],[Sample]]*1000000+Systematic[[#This Row],[SubSample]]*10000+Systematic[[#This Row],[VariableIndex]]</f>
        <v>23040007</v>
      </c>
      <c r="H9010" s="134">
        <f>Systematic[[#This Row],[SampleVariableLabel]]+100*Systematic[[#This Row],[State]]</f>
        <v>23041207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23</v>
      </c>
      <c r="B9011" s="1">
        <f t="shared" si="424"/>
        <v>4</v>
      </c>
      <c r="C9011" s="1">
        <f>IF(Systematic[[#This Row],[VariableIndex]]&gt;1,C9010,IF(C9010+1=StepsPerSubsample,0,C9010+1))</f>
        <v>13</v>
      </c>
      <c r="D9011" s="1">
        <f t="shared" si="422"/>
        <v>1</v>
      </c>
      <c r="E9011" s="1" t="str">
        <f>INDEX(Protocol[Mark],MATCH(C9011,Protocol[Step],0))</f>
        <v>12Azd</v>
      </c>
      <c r="F9011" s="151" t="str">
        <f>INDEX(Variables[Variable],MATCH(Systematic[[#This Row],[VariableIndex]],Variables[Index],0))</f>
        <v>O2 concentration</v>
      </c>
      <c r="G9011" s="134">
        <f>Systematic[[#This Row],[Sample]]*1000000+Systematic[[#This Row],[SubSample]]*10000+Systematic[[#This Row],[VariableIndex]]</f>
        <v>23040001</v>
      </c>
      <c r="H9011" s="134">
        <f>Systematic[[#This Row],[SampleVariableLabel]]+100*Systematic[[#This Row],[State]]</f>
        <v>23041301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23</v>
      </c>
      <c r="B9012" s="1">
        <f t="shared" si="424"/>
        <v>4</v>
      </c>
      <c r="C9012" s="1">
        <f>IF(Systematic[[#This Row],[VariableIndex]]&gt;1,C9011,IF(C9011+1=StepsPerSubsample,0,C9011+1))</f>
        <v>13</v>
      </c>
      <c r="D9012" s="1">
        <f t="shared" si="422"/>
        <v>2</v>
      </c>
      <c r="E9012" s="1" t="str">
        <f>INDEX(Protocol[Mark],MATCH(C9012,Protocol[Step],0))</f>
        <v>12Azd</v>
      </c>
      <c r="F9012" s="151" t="str">
        <f>INDEX(Variables[Variable],MATCH(Systematic[[#This Row],[VariableIndex]],Variables[Index],0))</f>
        <v>O2 flux per volume</v>
      </c>
      <c r="G9012" s="134">
        <f>Systematic[[#This Row],[Sample]]*1000000+Systematic[[#This Row],[SubSample]]*10000+Systematic[[#This Row],[VariableIndex]]</f>
        <v>23040002</v>
      </c>
      <c r="H9012" s="134">
        <f>Systematic[[#This Row],[SampleVariableLabel]]+100*Systematic[[#This Row],[State]]</f>
        <v>23041302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23</v>
      </c>
      <c r="B9013" s="1">
        <f t="shared" si="424"/>
        <v>4</v>
      </c>
      <c r="C9013" s="1">
        <f>IF(Systematic[[#This Row],[VariableIndex]]&gt;1,C9012,IF(C9012+1=StepsPerSubsample,0,C9012+1))</f>
        <v>13</v>
      </c>
      <c r="D9013" s="1">
        <f t="shared" si="422"/>
        <v>3</v>
      </c>
      <c r="E9013" s="1" t="str">
        <f>INDEX(Protocol[Mark],MATCH(C9013,Protocol[Step],0))</f>
        <v>12Azd</v>
      </c>
      <c r="F9013" s="151" t="str">
        <f>INDEX(Variables[Variable],MATCH(Systematic[[#This Row],[VariableIndex]],Variables[Index],0))</f>
        <v>Specific flux</v>
      </c>
      <c r="G9013" s="134">
        <f>Systematic[[#This Row],[Sample]]*1000000+Systematic[[#This Row],[SubSample]]*10000+Systematic[[#This Row],[VariableIndex]]</f>
        <v>23040003</v>
      </c>
      <c r="H9013" s="134">
        <f>Systematic[[#This Row],[SampleVariableLabel]]+100*Systematic[[#This Row],[State]]</f>
        <v>23041303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23</v>
      </c>
      <c r="B9014" s="1">
        <f t="shared" si="424"/>
        <v>4</v>
      </c>
      <c r="C9014" s="1">
        <f>IF(Systematic[[#This Row],[VariableIndex]]&gt;1,C9013,IF(C9013+1=StepsPerSubsample,0,C9013+1))</f>
        <v>13</v>
      </c>
      <c r="D9014" s="1">
        <f t="shared" si="422"/>
        <v>4</v>
      </c>
      <c r="E9014" s="1" t="str">
        <f>INDEX(Protocol[Mark],MATCH(C9014,Protocol[Step],0))</f>
        <v>12Azd</v>
      </c>
      <c r="F9014" s="151" t="str">
        <f>INDEX(Variables[Variable],MATCH(Systematic[[#This Row],[VariableIndex]],Variables[Index],0))</f>
        <v>Flux control ratio</v>
      </c>
      <c r="G9014" s="134">
        <f>Systematic[[#This Row],[Sample]]*1000000+Systematic[[#This Row],[SubSample]]*10000+Systematic[[#This Row],[VariableIndex]]</f>
        <v>23040004</v>
      </c>
      <c r="H9014" s="134">
        <f>Systematic[[#This Row],[SampleVariableLabel]]+100*Systematic[[#This Row],[State]]</f>
        <v>23041304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23</v>
      </c>
      <c r="B9015" s="1">
        <f t="shared" si="424"/>
        <v>4</v>
      </c>
      <c r="C9015" s="1">
        <f>IF(Systematic[[#This Row],[VariableIndex]]&gt;1,C9014,IF(C9014+1=StepsPerSubsample,0,C9014+1))</f>
        <v>13</v>
      </c>
      <c r="D9015" s="1">
        <f t="shared" si="422"/>
        <v>5</v>
      </c>
      <c r="E9015" s="1" t="str">
        <f>INDEX(Protocol[Mark],MATCH(C9015,Protocol[Step],0))</f>
        <v>12Azd</v>
      </c>
      <c r="F9015" s="151" t="str">
        <f>INDEX(Variables[Variable],MATCH(Systematic[[#This Row],[VariableIndex]],Variables[Index],0))</f>
        <v>Specific flux (mt)</v>
      </c>
      <c r="G9015" s="134">
        <f>Systematic[[#This Row],[Sample]]*1000000+Systematic[[#This Row],[SubSample]]*10000+Systematic[[#This Row],[VariableIndex]]</f>
        <v>23040005</v>
      </c>
      <c r="H9015" s="134">
        <f>Systematic[[#This Row],[SampleVariableLabel]]+100*Systematic[[#This Row],[State]]</f>
        <v>23041305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23</v>
      </c>
      <c r="B9016" s="1">
        <f t="shared" si="424"/>
        <v>4</v>
      </c>
      <c r="C9016" s="1">
        <f>IF(Systematic[[#This Row],[VariableIndex]]&gt;1,C9015,IF(C9015+1=StepsPerSubsample,0,C9015+1))</f>
        <v>13</v>
      </c>
      <c r="D9016" s="1">
        <f t="shared" si="422"/>
        <v>6</v>
      </c>
      <c r="E9016" s="1" t="str">
        <f>INDEX(Protocol[Mark],MATCH(C9016,Protocol[Step],0))</f>
        <v>12Azd</v>
      </c>
      <c r="F9016" s="151" t="str">
        <f>INDEX(Variables[Variable],MATCH(Systematic[[#This Row],[VariableIndex]],Variables[Index],0))</f>
        <v>FCR (mt: ROX-corr.)</v>
      </c>
      <c r="G9016" s="134">
        <f>Systematic[[#This Row],[Sample]]*1000000+Systematic[[#This Row],[SubSample]]*10000+Systematic[[#This Row],[VariableIndex]]</f>
        <v>23040006</v>
      </c>
      <c r="H9016" s="134">
        <f>Systematic[[#This Row],[SampleVariableLabel]]+100*Systematic[[#This Row],[State]]</f>
        <v>23041306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23</v>
      </c>
      <c r="B9017" s="1">
        <f t="shared" si="424"/>
        <v>4</v>
      </c>
      <c r="C9017" s="1">
        <f>IF(Systematic[[#This Row],[VariableIndex]]&gt;1,C9016,IF(C9016+1=StepsPerSubsample,0,C9016+1))</f>
        <v>13</v>
      </c>
      <c r="D9017" s="1">
        <f t="shared" si="422"/>
        <v>7</v>
      </c>
      <c r="E9017" s="1" t="str">
        <f>INDEX(Protocol[Mark],MATCH(C9017,Protocol[Step],0))</f>
        <v>12Azd</v>
      </c>
      <c r="F9017" s="151" t="str">
        <f>INDEX(Variables[Variable],MATCH(Systematic[[#This Row],[VariableIndex]],Variables[Index],0))</f>
        <v>FCR (mt: ROX-corr.)</v>
      </c>
      <c r="G9017" s="134">
        <f>Systematic[[#This Row],[Sample]]*1000000+Systematic[[#This Row],[SubSample]]*10000+Systematic[[#This Row],[VariableIndex]]</f>
        <v>23040007</v>
      </c>
      <c r="H9017" s="134">
        <f>Systematic[[#This Row],[SampleVariableLabel]]+100*Systematic[[#This Row],[State]]</f>
        <v>23041307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24</v>
      </c>
      <c r="B9018" s="1">
        <f t="shared" si="424"/>
        <v>1</v>
      </c>
      <c r="C9018" s="1">
        <f>IF(Systematic[[#This Row],[VariableIndex]]&gt;1,C9017,IF(C9017+1=StepsPerSubsample,0,C9017+1))</f>
        <v>0</v>
      </c>
      <c r="D9018" s="1">
        <f t="shared" si="422"/>
        <v>1</v>
      </c>
      <c r="E9018" s="1" t="str">
        <f>INDEX(Protocol[Mark],MATCH(C9018,Protocol[Step],0))</f>
        <v>1ce</v>
      </c>
      <c r="F9018" s="151" t="str">
        <f>INDEX(Variables[Variable],MATCH(Systematic[[#This Row],[VariableIndex]],Variables[Index],0))</f>
        <v>O2 concentration</v>
      </c>
      <c r="G9018" s="134">
        <f>Systematic[[#This Row],[Sample]]*1000000+Systematic[[#This Row],[SubSample]]*10000+Systematic[[#This Row],[VariableIndex]]</f>
        <v>24010001</v>
      </c>
      <c r="H9018" s="134">
        <f>Systematic[[#This Row],[SampleVariableLabel]]+100*Systematic[[#This Row],[State]]</f>
        <v>24010001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24</v>
      </c>
      <c r="B9019" s="1">
        <f t="shared" si="424"/>
        <v>1</v>
      </c>
      <c r="C9019" s="1">
        <f>IF(Systematic[[#This Row],[VariableIndex]]&gt;1,C9018,IF(C9018+1=StepsPerSubsample,0,C9018+1))</f>
        <v>0</v>
      </c>
      <c r="D9019" s="1">
        <f t="shared" si="422"/>
        <v>2</v>
      </c>
      <c r="E9019" s="1" t="str">
        <f>INDEX(Protocol[Mark],MATCH(C9019,Protocol[Step],0))</f>
        <v>1ce</v>
      </c>
      <c r="F9019" s="151" t="str">
        <f>INDEX(Variables[Variable],MATCH(Systematic[[#This Row],[VariableIndex]],Variables[Index],0))</f>
        <v>O2 flux per volume</v>
      </c>
      <c r="G9019" s="134">
        <f>Systematic[[#This Row],[Sample]]*1000000+Systematic[[#This Row],[SubSample]]*10000+Systematic[[#This Row],[VariableIndex]]</f>
        <v>24010002</v>
      </c>
      <c r="H9019" s="134">
        <f>Systematic[[#This Row],[SampleVariableLabel]]+100*Systematic[[#This Row],[State]]</f>
        <v>24010002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24</v>
      </c>
      <c r="B9020" s="1">
        <f t="shared" si="424"/>
        <v>1</v>
      </c>
      <c r="C9020" s="1">
        <f>IF(Systematic[[#This Row],[VariableIndex]]&gt;1,C9019,IF(C9019+1=StepsPerSubsample,0,C9019+1))</f>
        <v>0</v>
      </c>
      <c r="D9020" s="1">
        <f t="shared" si="422"/>
        <v>3</v>
      </c>
      <c r="E9020" s="1" t="str">
        <f>INDEX(Protocol[Mark],MATCH(C9020,Protocol[Step],0))</f>
        <v>1ce</v>
      </c>
      <c r="F9020" s="151" t="str">
        <f>INDEX(Variables[Variable],MATCH(Systematic[[#This Row],[VariableIndex]],Variables[Index],0))</f>
        <v>Specific flux</v>
      </c>
      <c r="G9020" s="134">
        <f>Systematic[[#This Row],[Sample]]*1000000+Systematic[[#This Row],[SubSample]]*10000+Systematic[[#This Row],[VariableIndex]]</f>
        <v>24010003</v>
      </c>
      <c r="H9020" s="134">
        <f>Systematic[[#This Row],[SampleVariableLabel]]+100*Systematic[[#This Row],[State]]</f>
        <v>24010003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24</v>
      </c>
      <c r="B9021" s="1">
        <f t="shared" si="424"/>
        <v>1</v>
      </c>
      <c r="C9021" s="1">
        <f>IF(Systematic[[#This Row],[VariableIndex]]&gt;1,C9020,IF(C9020+1=StepsPerSubsample,0,C9020+1))</f>
        <v>0</v>
      </c>
      <c r="D9021" s="1">
        <f t="shared" si="422"/>
        <v>4</v>
      </c>
      <c r="E9021" s="1" t="str">
        <f>INDEX(Protocol[Mark],MATCH(C9021,Protocol[Step],0))</f>
        <v>1ce</v>
      </c>
      <c r="F9021" s="151" t="str">
        <f>INDEX(Variables[Variable],MATCH(Systematic[[#This Row],[VariableIndex]],Variables[Index],0))</f>
        <v>Flux control ratio</v>
      </c>
      <c r="G9021" s="134">
        <f>Systematic[[#This Row],[Sample]]*1000000+Systematic[[#This Row],[SubSample]]*10000+Systematic[[#This Row],[VariableIndex]]</f>
        <v>24010004</v>
      </c>
      <c r="H9021" s="134">
        <f>Systematic[[#This Row],[SampleVariableLabel]]+100*Systematic[[#This Row],[State]]</f>
        <v>24010004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24</v>
      </c>
      <c r="B9022" s="1">
        <f t="shared" si="424"/>
        <v>1</v>
      </c>
      <c r="C9022" s="1">
        <f>IF(Systematic[[#This Row],[VariableIndex]]&gt;1,C9021,IF(C9021+1=StepsPerSubsample,0,C9021+1))</f>
        <v>0</v>
      </c>
      <c r="D9022" s="1">
        <f t="shared" si="422"/>
        <v>5</v>
      </c>
      <c r="E9022" s="1" t="str">
        <f>INDEX(Protocol[Mark],MATCH(C9022,Protocol[Step],0))</f>
        <v>1ce</v>
      </c>
      <c r="F9022" s="151" t="str">
        <f>INDEX(Variables[Variable],MATCH(Systematic[[#This Row],[VariableIndex]],Variables[Index],0))</f>
        <v>Specific flux (mt)</v>
      </c>
      <c r="G9022" s="134">
        <f>Systematic[[#This Row],[Sample]]*1000000+Systematic[[#This Row],[SubSample]]*10000+Systematic[[#This Row],[VariableIndex]]</f>
        <v>24010005</v>
      </c>
      <c r="H9022" s="134">
        <f>Systematic[[#This Row],[SampleVariableLabel]]+100*Systematic[[#This Row],[State]]</f>
        <v>24010005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24</v>
      </c>
      <c r="B9023" s="1">
        <f t="shared" si="424"/>
        <v>1</v>
      </c>
      <c r="C9023" s="1">
        <f>IF(Systematic[[#This Row],[VariableIndex]]&gt;1,C9022,IF(C9022+1=StepsPerSubsample,0,C9022+1))</f>
        <v>0</v>
      </c>
      <c r="D9023" s="1">
        <f t="shared" si="422"/>
        <v>6</v>
      </c>
      <c r="E9023" s="1" t="str">
        <f>INDEX(Protocol[Mark],MATCH(C9023,Protocol[Step],0))</f>
        <v>1ce</v>
      </c>
      <c r="F9023" s="151" t="str">
        <f>INDEX(Variables[Variable],MATCH(Systematic[[#This Row],[VariableIndex]],Variables[Index],0))</f>
        <v>FCR (mt: ROX-corr.)</v>
      </c>
      <c r="G9023" s="134">
        <f>Systematic[[#This Row],[Sample]]*1000000+Systematic[[#This Row],[SubSample]]*10000+Systematic[[#This Row],[VariableIndex]]</f>
        <v>24010006</v>
      </c>
      <c r="H9023" s="134">
        <f>Systematic[[#This Row],[SampleVariableLabel]]+100*Systematic[[#This Row],[State]]</f>
        <v>24010006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24</v>
      </c>
      <c r="B9024" s="1">
        <f t="shared" si="424"/>
        <v>1</v>
      </c>
      <c r="C9024" s="1">
        <f>IF(Systematic[[#This Row],[VariableIndex]]&gt;1,C9023,IF(C9023+1=StepsPerSubsample,0,C9023+1))</f>
        <v>0</v>
      </c>
      <c r="D9024" s="1">
        <f t="shared" si="422"/>
        <v>7</v>
      </c>
      <c r="E9024" s="1" t="str">
        <f>INDEX(Protocol[Mark],MATCH(C9024,Protocol[Step],0))</f>
        <v>1ce</v>
      </c>
      <c r="F9024" s="151" t="str">
        <f>INDEX(Variables[Variable],MATCH(Systematic[[#This Row],[VariableIndex]],Variables[Index],0))</f>
        <v>FCR (mt: ROX-corr.)</v>
      </c>
      <c r="G9024" s="134">
        <f>Systematic[[#This Row],[Sample]]*1000000+Systematic[[#This Row],[SubSample]]*10000+Systematic[[#This Row],[VariableIndex]]</f>
        <v>24010007</v>
      </c>
      <c r="H9024" s="134">
        <f>Systematic[[#This Row],[SampleVariableLabel]]+100*Systematic[[#This Row],[State]]</f>
        <v>24010007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24</v>
      </c>
      <c r="B9025" s="1">
        <f t="shared" si="424"/>
        <v>1</v>
      </c>
      <c r="C9025" s="1">
        <f>IF(Systematic[[#This Row],[VariableIndex]]&gt;1,C9024,IF(C9024+1=StepsPerSubsample,0,C9024+1))</f>
        <v>1</v>
      </c>
      <c r="D9025" s="1">
        <f t="shared" si="422"/>
        <v>1</v>
      </c>
      <c r="E9025" s="1" t="str">
        <f>INDEX(Protocol[Mark],MATCH(C9025,Protocol[Step],0))</f>
        <v>2P10</v>
      </c>
      <c r="F9025" s="151" t="str">
        <f>INDEX(Variables[Variable],MATCH(Systematic[[#This Row],[VariableIndex]],Variables[Index],0))</f>
        <v>O2 concentration</v>
      </c>
      <c r="G9025" s="134">
        <f>Systematic[[#This Row],[Sample]]*1000000+Systematic[[#This Row],[SubSample]]*10000+Systematic[[#This Row],[VariableIndex]]</f>
        <v>24010001</v>
      </c>
      <c r="H9025" s="134">
        <f>Systematic[[#This Row],[SampleVariableLabel]]+100*Systematic[[#This Row],[State]]</f>
        <v>24010101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24</v>
      </c>
      <c r="B9026" s="1">
        <f t="shared" si="424"/>
        <v>1</v>
      </c>
      <c r="C9026" s="1">
        <f>IF(Systematic[[#This Row],[VariableIndex]]&gt;1,C9025,IF(C9025+1=StepsPerSubsample,0,C9025+1))</f>
        <v>1</v>
      </c>
      <c r="D9026" s="1">
        <f t="shared" si="422"/>
        <v>2</v>
      </c>
      <c r="E9026" s="1" t="str">
        <f>INDEX(Protocol[Mark],MATCH(C9026,Protocol[Step],0))</f>
        <v>2P10</v>
      </c>
      <c r="F9026" s="151" t="str">
        <f>INDEX(Variables[Variable],MATCH(Systematic[[#This Row],[VariableIndex]],Variables[Index],0))</f>
        <v>O2 flux per volume</v>
      </c>
      <c r="G9026" s="134">
        <f>Systematic[[#This Row],[Sample]]*1000000+Systematic[[#This Row],[SubSample]]*10000+Systematic[[#This Row],[VariableIndex]]</f>
        <v>24010002</v>
      </c>
      <c r="H9026" s="134">
        <f>Systematic[[#This Row],[SampleVariableLabel]]+100*Systematic[[#This Row],[State]]</f>
        <v>24010102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24</v>
      </c>
      <c r="B9027" s="1">
        <f t="shared" si="424"/>
        <v>1</v>
      </c>
      <c r="C9027" s="1">
        <f>IF(Systematic[[#This Row],[VariableIndex]]&gt;1,C9026,IF(C9026+1=StepsPerSubsample,0,C9026+1))</f>
        <v>1</v>
      </c>
      <c r="D9027" s="1">
        <f t="shared" ref="D9027:D9090" si="425">IF(D9026=nVariables,1,D9026+1)</f>
        <v>3</v>
      </c>
      <c r="E9027" s="1" t="str">
        <f>INDEX(Protocol[Mark],MATCH(C9027,Protocol[Step],0))</f>
        <v>2P10</v>
      </c>
      <c r="F9027" s="151" t="str">
        <f>INDEX(Variables[Variable],MATCH(Systematic[[#This Row],[VariableIndex]],Variables[Index],0))</f>
        <v>Specific flux</v>
      </c>
      <c r="G9027" s="134">
        <f>Systematic[[#This Row],[Sample]]*1000000+Systematic[[#This Row],[SubSample]]*10000+Systematic[[#This Row],[VariableIndex]]</f>
        <v>24010003</v>
      </c>
      <c r="H9027" s="134">
        <f>Systematic[[#This Row],[SampleVariableLabel]]+100*Systematic[[#This Row],[State]]</f>
        <v>24010103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24</v>
      </c>
      <c r="B9028" s="1">
        <f t="shared" si="424"/>
        <v>1</v>
      </c>
      <c r="C9028" s="1">
        <f>IF(Systematic[[#This Row],[VariableIndex]]&gt;1,C9027,IF(C9027+1=StepsPerSubsample,0,C9027+1))</f>
        <v>1</v>
      </c>
      <c r="D9028" s="1">
        <f t="shared" si="425"/>
        <v>4</v>
      </c>
      <c r="E9028" s="1" t="str">
        <f>INDEX(Protocol[Mark],MATCH(C9028,Protocol[Step],0))</f>
        <v>2P10</v>
      </c>
      <c r="F9028" s="151" t="str">
        <f>INDEX(Variables[Variable],MATCH(Systematic[[#This Row],[VariableIndex]],Variables[Index],0))</f>
        <v>Flux control ratio</v>
      </c>
      <c r="G9028" s="134">
        <f>Systematic[[#This Row],[Sample]]*1000000+Systematic[[#This Row],[SubSample]]*10000+Systematic[[#This Row],[VariableIndex]]</f>
        <v>24010004</v>
      </c>
      <c r="H9028" s="134">
        <f>Systematic[[#This Row],[SampleVariableLabel]]+100*Systematic[[#This Row],[State]]</f>
        <v>24010104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24</v>
      </c>
      <c r="B9029" s="1">
        <f t="shared" si="424"/>
        <v>1</v>
      </c>
      <c r="C9029" s="1">
        <f>IF(Systematic[[#This Row],[VariableIndex]]&gt;1,C9028,IF(C9028+1=StepsPerSubsample,0,C9028+1))</f>
        <v>1</v>
      </c>
      <c r="D9029" s="1">
        <f t="shared" si="425"/>
        <v>5</v>
      </c>
      <c r="E9029" s="1" t="str">
        <f>INDEX(Protocol[Mark],MATCH(C9029,Protocol[Step],0))</f>
        <v>2P10</v>
      </c>
      <c r="F9029" s="151" t="str">
        <f>INDEX(Variables[Variable],MATCH(Systematic[[#This Row],[VariableIndex]],Variables[Index],0))</f>
        <v>Specific flux (mt)</v>
      </c>
      <c r="G9029" s="134">
        <f>Systematic[[#This Row],[Sample]]*1000000+Systematic[[#This Row],[SubSample]]*10000+Systematic[[#This Row],[VariableIndex]]</f>
        <v>24010005</v>
      </c>
      <c r="H9029" s="134">
        <f>Systematic[[#This Row],[SampleVariableLabel]]+100*Systematic[[#This Row],[State]]</f>
        <v>24010105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24</v>
      </c>
      <c r="B9030" s="1">
        <f t="shared" si="424"/>
        <v>1</v>
      </c>
      <c r="C9030" s="1">
        <f>IF(Systematic[[#This Row],[VariableIndex]]&gt;1,C9029,IF(C9029+1=StepsPerSubsample,0,C9029+1))</f>
        <v>1</v>
      </c>
      <c r="D9030" s="1">
        <f t="shared" si="425"/>
        <v>6</v>
      </c>
      <c r="E9030" s="1" t="str">
        <f>INDEX(Protocol[Mark],MATCH(C9030,Protocol[Step],0))</f>
        <v>2P10</v>
      </c>
      <c r="F9030" s="151" t="str">
        <f>INDEX(Variables[Variable],MATCH(Systematic[[#This Row],[VariableIndex]],Variables[Index],0))</f>
        <v>FCR (mt: ROX-corr.)</v>
      </c>
      <c r="G9030" s="134">
        <f>Systematic[[#This Row],[Sample]]*1000000+Systematic[[#This Row],[SubSample]]*10000+Systematic[[#This Row],[VariableIndex]]</f>
        <v>24010006</v>
      </c>
      <c r="H9030" s="134">
        <f>Systematic[[#This Row],[SampleVariableLabel]]+100*Systematic[[#This Row],[State]]</f>
        <v>24010106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24</v>
      </c>
      <c r="B9031" s="1">
        <f t="shared" si="424"/>
        <v>1</v>
      </c>
      <c r="C9031" s="1">
        <f>IF(Systematic[[#This Row],[VariableIndex]]&gt;1,C9030,IF(C9030+1=StepsPerSubsample,0,C9030+1))</f>
        <v>1</v>
      </c>
      <c r="D9031" s="1">
        <f t="shared" si="425"/>
        <v>7</v>
      </c>
      <c r="E9031" s="1" t="str">
        <f>INDEX(Protocol[Mark],MATCH(C9031,Protocol[Step],0))</f>
        <v>2P10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24010007</v>
      </c>
      <c r="H9031" s="134">
        <f>Systematic[[#This Row],[SampleVariableLabel]]+100*Systematic[[#This Row],[State]]</f>
        <v>24010107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24</v>
      </c>
      <c r="B9032" s="1">
        <f t="shared" si="424"/>
        <v>1</v>
      </c>
      <c r="C9032" s="1">
        <f>IF(Systematic[[#This Row],[VariableIndex]]&gt;1,C9031,IF(C9031+1=StepsPerSubsample,0,C9031+1))</f>
        <v>2</v>
      </c>
      <c r="D9032" s="1">
        <f t="shared" si="425"/>
        <v>1</v>
      </c>
      <c r="E9032" s="1" t="str">
        <f>INDEX(Protocol[Mark],MATCH(C9032,Protocol[Step],0))</f>
        <v>3Omy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24010001</v>
      </c>
      <c r="H9032" s="134">
        <f>Systematic[[#This Row],[SampleVariableLabel]]+100*Systematic[[#This Row],[State]]</f>
        <v>24010201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24</v>
      </c>
      <c r="B9033" s="1">
        <f t="shared" si="424"/>
        <v>1</v>
      </c>
      <c r="C9033" s="1">
        <f>IF(Systematic[[#This Row],[VariableIndex]]&gt;1,C9032,IF(C9032+1=StepsPerSubsample,0,C9032+1))</f>
        <v>2</v>
      </c>
      <c r="D9033" s="1">
        <f t="shared" si="425"/>
        <v>2</v>
      </c>
      <c r="E9033" s="1" t="str">
        <f>INDEX(Protocol[Mark],MATCH(C9033,Protocol[Step],0))</f>
        <v>3Omy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24010002</v>
      </c>
      <c r="H9033" s="134">
        <f>Systematic[[#This Row],[SampleVariableLabel]]+100*Systematic[[#This Row],[State]]</f>
        <v>24010202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24</v>
      </c>
      <c r="B9034" s="1">
        <f t="shared" si="424"/>
        <v>1</v>
      </c>
      <c r="C9034" s="1">
        <f>IF(Systematic[[#This Row],[VariableIndex]]&gt;1,C9033,IF(C9033+1=StepsPerSubsample,0,C9033+1))</f>
        <v>2</v>
      </c>
      <c r="D9034" s="1">
        <f t="shared" si="425"/>
        <v>3</v>
      </c>
      <c r="E9034" s="1" t="str">
        <f>INDEX(Protocol[Mark],MATCH(C9034,Protocol[Step],0))</f>
        <v>3Omy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24010003</v>
      </c>
      <c r="H9034" s="134">
        <f>Systematic[[#This Row],[SampleVariableLabel]]+100*Systematic[[#This Row],[State]]</f>
        <v>24010203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24</v>
      </c>
      <c r="B9035" s="1">
        <f t="shared" si="424"/>
        <v>1</v>
      </c>
      <c r="C9035" s="1">
        <f>IF(Systematic[[#This Row],[VariableIndex]]&gt;1,C9034,IF(C9034+1=StepsPerSubsample,0,C9034+1))</f>
        <v>2</v>
      </c>
      <c r="D9035" s="1">
        <f t="shared" si="425"/>
        <v>4</v>
      </c>
      <c r="E9035" s="1" t="str">
        <f>INDEX(Protocol[Mark],MATCH(C9035,Protocol[Step],0))</f>
        <v>3Omy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24010004</v>
      </c>
      <c r="H9035" s="134">
        <f>Systematic[[#This Row],[SampleVariableLabel]]+100*Systematic[[#This Row],[State]]</f>
        <v>24010204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24</v>
      </c>
      <c r="B9036" s="1">
        <f t="shared" si="424"/>
        <v>1</v>
      </c>
      <c r="C9036" s="1">
        <f>IF(Systematic[[#This Row],[VariableIndex]]&gt;1,C9035,IF(C9035+1=StepsPerSubsample,0,C9035+1))</f>
        <v>2</v>
      </c>
      <c r="D9036" s="1">
        <f t="shared" si="425"/>
        <v>5</v>
      </c>
      <c r="E9036" s="1" t="str">
        <f>INDEX(Protocol[Mark],MATCH(C9036,Protocol[Step],0))</f>
        <v>3Omy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24010005</v>
      </c>
      <c r="H9036" s="134">
        <f>Systematic[[#This Row],[SampleVariableLabel]]+100*Systematic[[#This Row],[State]]</f>
        <v>24010205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24</v>
      </c>
      <c r="B9037" s="1">
        <f t="shared" si="424"/>
        <v>1</v>
      </c>
      <c r="C9037" s="1">
        <f>IF(Systematic[[#This Row],[VariableIndex]]&gt;1,C9036,IF(C9036+1=StepsPerSubsample,0,C9036+1))</f>
        <v>2</v>
      </c>
      <c r="D9037" s="1">
        <f t="shared" si="425"/>
        <v>6</v>
      </c>
      <c r="E9037" s="1" t="str">
        <f>INDEX(Protocol[Mark],MATCH(C9037,Protocol[Step],0))</f>
        <v>3Omy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24010006</v>
      </c>
      <c r="H9037" s="134">
        <f>Systematic[[#This Row],[SampleVariableLabel]]+100*Systematic[[#This Row],[State]]</f>
        <v>24010206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24</v>
      </c>
      <c r="B9038" s="1">
        <f t="shared" si="424"/>
        <v>1</v>
      </c>
      <c r="C9038" s="1">
        <f>IF(Systematic[[#This Row],[VariableIndex]]&gt;1,C9037,IF(C9037+1=StepsPerSubsample,0,C9037+1))</f>
        <v>2</v>
      </c>
      <c r="D9038" s="1">
        <f t="shared" si="425"/>
        <v>7</v>
      </c>
      <c r="E9038" s="1" t="str">
        <f>INDEX(Protocol[Mark],MATCH(C9038,Protocol[Step],0))</f>
        <v>3Omy</v>
      </c>
      <c r="F9038" s="151" t="str">
        <f>INDEX(Variables[Variable],MATCH(Systematic[[#This Row],[VariableIndex]],Variables[Index],0))</f>
        <v>FCR (mt: ROX-corr.)</v>
      </c>
      <c r="G9038" s="134">
        <f>Systematic[[#This Row],[Sample]]*1000000+Systematic[[#This Row],[SubSample]]*10000+Systematic[[#This Row],[VariableIndex]]</f>
        <v>24010007</v>
      </c>
      <c r="H9038" s="134">
        <f>Systematic[[#This Row],[SampleVariableLabel]]+100*Systematic[[#This Row],[State]]</f>
        <v>24010207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24</v>
      </c>
      <c r="B9039" s="1">
        <f t="shared" si="424"/>
        <v>1</v>
      </c>
      <c r="C9039" s="1">
        <f>IF(Systematic[[#This Row],[VariableIndex]]&gt;1,C9038,IF(C9038+1=StepsPerSubsample,0,C9038+1))</f>
        <v>3</v>
      </c>
      <c r="D9039" s="1">
        <f t="shared" si="425"/>
        <v>1</v>
      </c>
      <c r="E9039" s="1" t="str">
        <f>INDEX(Protocol[Mark],MATCH(C9039,Protocol[Step],0))</f>
        <v>4U</v>
      </c>
      <c r="F9039" s="151" t="str">
        <f>INDEX(Variables[Variable],MATCH(Systematic[[#This Row],[VariableIndex]],Variables[Index],0))</f>
        <v>O2 concentration</v>
      </c>
      <c r="G9039" s="134">
        <f>Systematic[[#This Row],[Sample]]*1000000+Systematic[[#This Row],[SubSample]]*10000+Systematic[[#This Row],[VariableIndex]]</f>
        <v>24010001</v>
      </c>
      <c r="H9039" s="134">
        <f>Systematic[[#This Row],[SampleVariableLabel]]+100*Systematic[[#This Row],[State]]</f>
        <v>24010301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24</v>
      </c>
      <c r="B9040" s="1">
        <f t="shared" si="424"/>
        <v>1</v>
      </c>
      <c r="C9040" s="1">
        <f>IF(Systematic[[#This Row],[VariableIndex]]&gt;1,C9039,IF(C9039+1=StepsPerSubsample,0,C9039+1))</f>
        <v>3</v>
      </c>
      <c r="D9040" s="1">
        <f t="shared" si="425"/>
        <v>2</v>
      </c>
      <c r="E9040" s="1" t="str">
        <f>INDEX(Protocol[Mark],MATCH(C9040,Protocol[Step],0))</f>
        <v>4U</v>
      </c>
      <c r="F9040" s="151" t="str">
        <f>INDEX(Variables[Variable],MATCH(Systematic[[#This Row],[VariableIndex]],Variables[Index],0))</f>
        <v>O2 flux per volume</v>
      </c>
      <c r="G9040" s="134">
        <f>Systematic[[#This Row],[Sample]]*1000000+Systematic[[#This Row],[SubSample]]*10000+Systematic[[#This Row],[VariableIndex]]</f>
        <v>24010002</v>
      </c>
      <c r="H9040" s="134">
        <f>Systematic[[#This Row],[SampleVariableLabel]]+100*Systematic[[#This Row],[State]]</f>
        <v>24010302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24</v>
      </c>
      <c r="B9041" s="1">
        <f t="shared" si="424"/>
        <v>1</v>
      </c>
      <c r="C9041" s="1">
        <f>IF(Systematic[[#This Row],[VariableIndex]]&gt;1,C9040,IF(C9040+1=StepsPerSubsample,0,C9040+1))</f>
        <v>3</v>
      </c>
      <c r="D9041" s="1">
        <f t="shared" si="425"/>
        <v>3</v>
      </c>
      <c r="E9041" s="1" t="str">
        <f>INDEX(Protocol[Mark],MATCH(C9041,Protocol[Step],0))</f>
        <v>4U</v>
      </c>
      <c r="F9041" s="151" t="str">
        <f>INDEX(Variables[Variable],MATCH(Systematic[[#This Row],[VariableIndex]],Variables[Index],0))</f>
        <v>Specific flux</v>
      </c>
      <c r="G9041" s="134">
        <f>Systematic[[#This Row],[Sample]]*1000000+Systematic[[#This Row],[SubSample]]*10000+Systematic[[#This Row],[VariableIndex]]</f>
        <v>24010003</v>
      </c>
      <c r="H9041" s="134">
        <f>Systematic[[#This Row],[SampleVariableLabel]]+100*Systematic[[#This Row],[State]]</f>
        <v>24010303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24</v>
      </c>
      <c r="B9042" s="1">
        <f t="shared" si="424"/>
        <v>1</v>
      </c>
      <c r="C9042" s="1">
        <f>IF(Systematic[[#This Row],[VariableIndex]]&gt;1,C9041,IF(C9041+1=StepsPerSubsample,0,C9041+1))</f>
        <v>3</v>
      </c>
      <c r="D9042" s="1">
        <f t="shared" si="425"/>
        <v>4</v>
      </c>
      <c r="E9042" s="1" t="str">
        <f>INDEX(Protocol[Mark],MATCH(C9042,Protocol[Step],0))</f>
        <v>4U</v>
      </c>
      <c r="F9042" s="151" t="str">
        <f>INDEX(Variables[Variable],MATCH(Systematic[[#This Row],[VariableIndex]],Variables[Index],0))</f>
        <v>Flux control ratio</v>
      </c>
      <c r="G9042" s="134">
        <f>Systematic[[#This Row],[Sample]]*1000000+Systematic[[#This Row],[SubSample]]*10000+Systematic[[#This Row],[VariableIndex]]</f>
        <v>24010004</v>
      </c>
      <c r="H9042" s="134">
        <f>Systematic[[#This Row],[SampleVariableLabel]]+100*Systematic[[#This Row],[State]]</f>
        <v>24010304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24</v>
      </c>
      <c r="B9043" s="1">
        <f t="shared" si="424"/>
        <v>1</v>
      </c>
      <c r="C9043" s="1">
        <f>IF(Systematic[[#This Row],[VariableIndex]]&gt;1,C9042,IF(C9042+1=StepsPerSubsample,0,C9042+1))</f>
        <v>3</v>
      </c>
      <c r="D9043" s="1">
        <f t="shared" si="425"/>
        <v>5</v>
      </c>
      <c r="E9043" s="1" t="str">
        <f>INDEX(Protocol[Mark],MATCH(C9043,Protocol[Step],0))</f>
        <v>4U</v>
      </c>
      <c r="F9043" s="151" t="str">
        <f>INDEX(Variables[Variable],MATCH(Systematic[[#This Row],[VariableIndex]],Variables[Index],0))</f>
        <v>Specific flux (mt)</v>
      </c>
      <c r="G9043" s="134">
        <f>Systematic[[#This Row],[Sample]]*1000000+Systematic[[#This Row],[SubSample]]*10000+Systematic[[#This Row],[VariableIndex]]</f>
        <v>24010005</v>
      </c>
      <c r="H9043" s="134">
        <f>Systematic[[#This Row],[SampleVariableLabel]]+100*Systematic[[#This Row],[State]]</f>
        <v>24010305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24</v>
      </c>
      <c r="B9044" s="1">
        <f t="shared" si="424"/>
        <v>1</v>
      </c>
      <c r="C9044" s="1">
        <f>IF(Systematic[[#This Row],[VariableIndex]]&gt;1,C9043,IF(C9043+1=StepsPerSubsample,0,C9043+1))</f>
        <v>3</v>
      </c>
      <c r="D9044" s="1">
        <f t="shared" si="425"/>
        <v>6</v>
      </c>
      <c r="E9044" s="1" t="str">
        <f>INDEX(Protocol[Mark],MATCH(C9044,Protocol[Step],0))</f>
        <v>4U</v>
      </c>
      <c r="F9044" s="151" t="str">
        <f>INDEX(Variables[Variable],MATCH(Systematic[[#This Row],[VariableIndex]],Variables[Index],0))</f>
        <v>FCR (mt: ROX-corr.)</v>
      </c>
      <c r="G9044" s="134">
        <f>Systematic[[#This Row],[Sample]]*1000000+Systematic[[#This Row],[SubSample]]*10000+Systematic[[#This Row],[VariableIndex]]</f>
        <v>24010006</v>
      </c>
      <c r="H9044" s="134">
        <f>Systematic[[#This Row],[SampleVariableLabel]]+100*Systematic[[#This Row],[State]]</f>
        <v>24010306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24</v>
      </c>
      <c r="B9045" s="1">
        <f t="shared" si="424"/>
        <v>1</v>
      </c>
      <c r="C9045" s="1">
        <f>IF(Systematic[[#This Row],[VariableIndex]]&gt;1,C9044,IF(C9044+1=StepsPerSubsample,0,C9044+1))</f>
        <v>3</v>
      </c>
      <c r="D9045" s="1">
        <f t="shared" si="425"/>
        <v>7</v>
      </c>
      <c r="E9045" s="1" t="str">
        <f>INDEX(Protocol[Mark],MATCH(C9045,Protocol[Step],0))</f>
        <v>4U</v>
      </c>
      <c r="F9045" s="151" t="str">
        <f>INDEX(Variables[Variable],MATCH(Systematic[[#This Row],[VariableIndex]],Variables[Index],0))</f>
        <v>FCR (mt: ROX-corr.)</v>
      </c>
      <c r="G9045" s="134">
        <f>Systematic[[#This Row],[Sample]]*1000000+Systematic[[#This Row],[SubSample]]*10000+Systematic[[#This Row],[VariableIndex]]</f>
        <v>24010007</v>
      </c>
      <c r="H9045" s="134">
        <f>Systematic[[#This Row],[SampleVariableLabel]]+100*Systematic[[#This Row],[State]]</f>
        <v>24010307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24</v>
      </c>
      <c r="B9046" s="1">
        <f t="shared" si="424"/>
        <v>1</v>
      </c>
      <c r="C9046" s="1">
        <f>IF(Systematic[[#This Row],[VariableIndex]]&gt;1,C9045,IF(C9045+1=StepsPerSubsample,0,C9045+1))</f>
        <v>4</v>
      </c>
      <c r="D9046" s="1">
        <f t="shared" si="425"/>
        <v>1</v>
      </c>
      <c r="E9046" s="1" t="str">
        <f>INDEX(Protocol[Mark],MATCH(C9046,Protocol[Step],0))</f>
        <v>5Glc</v>
      </c>
      <c r="F9046" s="151" t="str">
        <f>INDEX(Variables[Variable],MATCH(Systematic[[#This Row],[VariableIndex]],Variables[Index],0))</f>
        <v>O2 concentration</v>
      </c>
      <c r="G9046" s="134">
        <f>Systematic[[#This Row],[Sample]]*1000000+Systematic[[#This Row],[SubSample]]*10000+Systematic[[#This Row],[VariableIndex]]</f>
        <v>24010001</v>
      </c>
      <c r="H9046" s="134">
        <f>Systematic[[#This Row],[SampleVariableLabel]]+100*Systematic[[#This Row],[State]]</f>
        <v>24010401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24</v>
      </c>
      <c r="B9047" s="1">
        <f t="shared" si="424"/>
        <v>1</v>
      </c>
      <c r="C9047" s="1">
        <f>IF(Systematic[[#This Row],[VariableIndex]]&gt;1,C9046,IF(C9046+1=StepsPerSubsample,0,C9046+1))</f>
        <v>4</v>
      </c>
      <c r="D9047" s="1">
        <f t="shared" si="425"/>
        <v>2</v>
      </c>
      <c r="E9047" s="1" t="str">
        <f>INDEX(Protocol[Mark],MATCH(C9047,Protocol[Step],0))</f>
        <v>5Glc</v>
      </c>
      <c r="F9047" s="151" t="str">
        <f>INDEX(Variables[Variable],MATCH(Systematic[[#This Row],[VariableIndex]],Variables[Index],0))</f>
        <v>O2 flux per volume</v>
      </c>
      <c r="G9047" s="134">
        <f>Systematic[[#This Row],[Sample]]*1000000+Systematic[[#This Row],[SubSample]]*10000+Systematic[[#This Row],[VariableIndex]]</f>
        <v>24010002</v>
      </c>
      <c r="H9047" s="134">
        <f>Systematic[[#This Row],[SampleVariableLabel]]+100*Systematic[[#This Row],[State]]</f>
        <v>24010402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24</v>
      </c>
      <c r="B9048" s="1">
        <f t="shared" si="424"/>
        <v>1</v>
      </c>
      <c r="C9048" s="1">
        <f>IF(Systematic[[#This Row],[VariableIndex]]&gt;1,C9047,IF(C9047+1=StepsPerSubsample,0,C9047+1))</f>
        <v>4</v>
      </c>
      <c r="D9048" s="1">
        <f t="shared" si="425"/>
        <v>3</v>
      </c>
      <c r="E9048" s="1" t="str">
        <f>INDEX(Protocol[Mark],MATCH(C9048,Protocol[Step],0))</f>
        <v>5Glc</v>
      </c>
      <c r="F9048" s="151" t="str">
        <f>INDEX(Variables[Variable],MATCH(Systematic[[#This Row],[VariableIndex]],Variables[Index],0))</f>
        <v>Specific flux</v>
      </c>
      <c r="G9048" s="134">
        <f>Systematic[[#This Row],[Sample]]*1000000+Systematic[[#This Row],[SubSample]]*10000+Systematic[[#This Row],[VariableIndex]]</f>
        <v>24010003</v>
      </c>
      <c r="H9048" s="134">
        <f>Systematic[[#This Row],[SampleVariableLabel]]+100*Systematic[[#This Row],[State]]</f>
        <v>24010403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24</v>
      </c>
      <c r="B9049" s="1">
        <f t="shared" si="424"/>
        <v>1</v>
      </c>
      <c r="C9049" s="1">
        <f>IF(Systematic[[#This Row],[VariableIndex]]&gt;1,C9048,IF(C9048+1=StepsPerSubsample,0,C9048+1))</f>
        <v>4</v>
      </c>
      <c r="D9049" s="1">
        <f t="shared" si="425"/>
        <v>4</v>
      </c>
      <c r="E9049" s="1" t="str">
        <f>INDEX(Protocol[Mark],MATCH(C9049,Protocol[Step],0))</f>
        <v>5Glc</v>
      </c>
      <c r="F9049" s="151" t="str">
        <f>INDEX(Variables[Variable],MATCH(Systematic[[#This Row],[VariableIndex]],Variables[Index],0))</f>
        <v>Flux control ratio</v>
      </c>
      <c r="G9049" s="134">
        <f>Systematic[[#This Row],[Sample]]*1000000+Systematic[[#This Row],[SubSample]]*10000+Systematic[[#This Row],[VariableIndex]]</f>
        <v>24010004</v>
      </c>
      <c r="H9049" s="134">
        <f>Systematic[[#This Row],[SampleVariableLabel]]+100*Systematic[[#This Row],[State]]</f>
        <v>24010404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24</v>
      </c>
      <c r="B9050" s="1">
        <f t="shared" si="424"/>
        <v>1</v>
      </c>
      <c r="C9050" s="1">
        <f>IF(Systematic[[#This Row],[VariableIndex]]&gt;1,C9049,IF(C9049+1=StepsPerSubsample,0,C9049+1))</f>
        <v>4</v>
      </c>
      <c r="D9050" s="1">
        <f t="shared" si="425"/>
        <v>5</v>
      </c>
      <c r="E9050" s="1" t="str">
        <f>INDEX(Protocol[Mark],MATCH(C9050,Protocol[Step],0))</f>
        <v>5Glc</v>
      </c>
      <c r="F9050" s="151" t="str">
        <f>INDEX(Variables[Variable],MATCH(Systematic[[#This Row],[VariableIndex]],Variables[Index],0))</f>
        <v>Specific flux (mt)</v>
      </c>
      <c r="G9050" s="134">
        <f>Systematic[[#This Row],[Sample]]*1000000+Systematic[[#This Row],[SubSample]]*10000+Systematic[[#This Row],[VariableIndex]]</f>
        <v>24010005</v>
      </c>
      <c r="H9050" s="134">
        <f>Systematic[[#This Row],[SampleVariableLabel]]+100*Systematic[[#This Row],[State]]</f>
        <v>24010405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24</v>
      </c>
      <c r="B9051" s="1">
        <f t="shared" si="424"/>
        <v>1</v>
      </c>
      <c r="C9051" s="1">
        <f>IF(Systematic[[#This Row],[VariableIndex]]&gt;1,C9050,IF(C9050+1=StepsPerSubsample,0,C9050+1))</f>
        <v>4</v>
      </c>
      <c r="D9051" s="1">
        <f t="shared" si="425"/>
        <v>6</v>
      </c>
      <c r="E9051" s="1" t="str">
        <f>INDEX(Protocol[Mark],MATCH(C9051,Protocol[Step],0))</f>
        <v>5Glc</v>
      </c>
      <c r="F9051" s="151" t="str">
        <f>INDEX(Variables[Variable],MATCH(Systematic[[#This Row],[VariableIndex]],Variables[Index],0))</f>
        <v>FCR (mt: ROX-corr.)</v>
      </c>
      <c r="G9051" s="134">
        <f>Systematic[[#This Row],[Sample]]*1000000+Systematic[[#This Row],[SubSample]]*10000+Systematic[[#This Row],[VariableIndex]]</f>
        <v>24010006</v>
      </c>
      <c r="H9051" s="134">
        <f>Systematic[[#This Row],[SampleVariableLabel]]+100*Systematic[[#This Row],[State]]</f>
        <v>24010406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24</v>
      </c>
      <c r="B9052" s="1">
        <f t="shared" si="424"/>
        <v>1</v>
      </c>
      <c r="C9052" s="1">
        <f>IF(Systematic[[#This Row],[VariableIndex]]&gt;1,C9051,IF(C9051+1=StepsPerSubsample,0,C9051+1))</f>
        <v>4</v>
      </c>
      <c r="D9052" s="1">
        <f t="shared" si="425"/>
        <v>7</v>
      </c>
      <c r="E9052" s="1" t="str">
        <f>INDEX(Protocol[Mark],MATCH(C9052,Protocol[Step],0))</f>
        <v>5Glc</v>
      </c>
      <c r="F9052" s="151" t="str">
        <f>INDEX(Variables[Variable],MATCH(Systematic[[#This Row],[VariableIndex]],Variables[Index],0))</f>
        <v>FCR (mt: ROX-corr.)</v>
      </c>
      <c r="G9052" s="134">
        <f>Systematic[[#This Row],[Sample]]*1000000+Systematic[[#This Row],[SubSample]]*10000+Systematic[[#This Row],[VariableIndex]]</f>
        <v>24010007</v>
      </c>
      <c r="H9052" s="134">
        <f>Systematic[[#This Row],[SampleVariableLabel]]+100*Systematic[[#This Row],[State]]</f>
        <v>24010407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24</v>
      </c>
      <c r="B9053" s="1">
        <f t="shared" si="424"/>
        <v>1</v>
      </c>
      <c r="C9053" s="1">
        <f>IF(Systematic[[#This Row],[VariableIndex]]&gt;1,C9052,IF(C9052+1=StepsPerSubsample,0,C9052+1))</f>
        <v>5</v>
      </c>
      <c r="D9053" s="1">
        <f t="shared" si="425"/>
        <v>1</v>
      </c>
      <c r="E9053" s="1" t="str">
        <f>INDEX(Protocol[Mark],MATCH(C9053,Protocol[Step],0))</f>
        <v>6M2</v>
      </c>
      <c r="F9053" s="151" t="str">
        <f>INDEX(Variables[Variable],MATCH(Systematic[[#This Row],[VariableIndex]],Variables[Index],0))</f>
        <v>O2 concentration</v>
      </c>
      <c r="G9053" s="134">
        <f>Systematic[[#This Row],[Sample]]*1000000+Systematic[[#This Row],[SubSample]]*10000+Systematic[[#This Row],[VariableIndex]]</f>
        <v>24010001</v>
      </c>
      <c r="H9053" s="134">
        <f>Systematic[[#This Row],[SampleVariableLabel]]+100*Systematic[[#This Row],[State]]</f>
        <v>24010501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24</v>
      </c>
      <c r="B9054" s="1">
        <f t="shared" si="424"/>
        <v>1</v>
      </c>
      <c r="C9054" s="1">
        <f>IF(Systematic[[#This Row],[VariableIndex]]&gt;1,C9053,IF(C9053+1=StepsPerSubsample,0,C9053+1))</f>
        <v>5</v>
      </c>
      <c r="D9054" s="1">
        <f t="shared" si="425"/>
        <v>2</v>
      </c>
      <c r="E9054" s="1" t="str">
        <f>INDEX(Protocol[Mark],MATCH(C9054,Protocol[Step],0))</f>
        <v>6M2</v>
      </c>
      <c r="F9054" s="151" t="str">
        <f>INDEX(Variables[Variable],MATCH(Systematic[[#This Row],[VariableIndex]],Variables[Index],0))</f>
        <v>O2 flux per volume</v>
      </c>
      <c r="G9054" s="134">
        <f>Systematic[[#This Row],[Sample]]*1000000+Systematic[[#This Row],[SubSample]]*10000+Systematic[[#This Row],[VariableIndex]]</f>
        <v>24010002</v>
      </c>
      <c r="H9054" s="134">
        <f>Systematic[[#This Row],[SampleVariableLabel]]+100*Systematic[[#This Row],[State]]</f>
        <v>24010502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24</v>
      </c>
      <c r="B9055" s="1">
        <f t="shared" si="424"/>
        <v>1</v>
      </c>
      <c r="C9055" s="1">
        <f>IF(Systematic[[#This Row],[VariableIndex]]&gt;1,C9054,IF(C9054+1=StepsPerSubsample,0,C9054+1))</f>
        <v>5</v>
      </c>
      <c r="D9055" s="1">
        <f t="shared" si="425"/>
        <v>3</v>
      </c>
      <c r="E9055" s="1" t="str">
        <f>INDEX(Protocol[Mark],MATCH(C9055,Protocol[Step],0))</f>
        <v>6M2</v>
      </c>
      <c r="F9055" s="151" t="str">
        <f>INDEX(Variables[Variable],MATCH(Systematic[[#This Row],[VariableIndex]],Variables[Index],0))</f>
        <v>Specific flux</v>
      </c>
      <c r="G9055" s="134">
        <f>Systematic[[#This Row],[Sample]]*1000000+Systematic[[#This Row],[SubSample]]*10000+Systematic[[#This Row],[VariableIndex]]</f>
        <v>24010003</v>
      </c>
      <c r="H9055" s="134">
        <f>Systematic[[#This Row],[SampleVariableLabel]]+100*Systematic[[#This Row],[State]]</f>
        <v>24010503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24</v>
      </c>
      <c r="B9056" s="1">
        <f t="shared" si="424"/>
        <v>1</v>
      </c>
      <c r="C9056" s="1">
        <f>IF(Systematic[[#This Row],[VariableIndex]]&gt;1,C9055,IF(C9055+1=StepsPerSubsample,0,C9055+1))</f>
        <v>5</v>
      </c>
      <c r="D9056" s="1">
        <f t="shared" si="425"/>
        <v>4</v>
      </c>
      <c r="E9056" s="1" t="str">
        <f>INDEX(Protocol[Mark],MATCH(C9056,Protocol[Step],0))</f>
        <v>6M2</v>
      </c>
      <c r="F9056" s="151" t="str">
        <f>INDEX(Variables[Variable],MATCH(Systematic[[#This Row],[VariableIndex]],Variables[Index],0))</f>
        <v>Flux control ratio</v>
      </c>
      <c r="G9056" s="134">
        <f>Systematic[[#This Row],[Sample]]*1000000+Systematic[[#This Row],[SubSample]]*10000+Systematic[[#This Row],[VariableIndex]]</f>
        <v>24010004</v>
      </c>
      <c r="H9056" s="134">
        <f>Systematic[[#This Row],[SampleVariableLabel]]+100*Systematic[[#This Row],[State]]</f>
        <v>24010504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24</v>
      </c>
      <c r="B9057" s="1">
        <f t="shared" si="424"/>
        <v>1</v>
      </c>
      <c r="C9057" s="1">
        <f>IF(Systematic[[#This Row],[VariableIndex]]&gt;1,C9056,IF(C9056+1=StepsPerSubsample,0,C9056+1))</f>
        <v>5</v>
      </c>
      <c r="D9057" s="1">
        <f t="shared" si="425"/>
        <v>5</v>
      </c>
      <c r="E9057" s="1" t="str">
        <f>INDEX(Protocol[Mark],MATCH(C9057,Protocol[Step],0))</f>
        <v>6M2</v>
      </c>
      <c r="F9057" s="151" t="str">
        <f>INDEX(Variables[Variable],MATCH(Systematic[[#This Row],[VariableIndex]],Variables[Index],0))</f>
        <v>Specific flux (mt)</v>
      </c>
      <c r="G9057" s="134">
        <f>Systematic[[#This Row],[Sample]]*1000000+Systematic[[#This Row],[SubSample]]*10000+Systematic[[#This Row],[VariableIndex]]</f>
        <v>24010005</v>
      </c>
      <c r="H9057" s="134">
        <f>Systematic[[#This Row],[SampleVariableLabel]]+100*Systematic[[#This Row],[State]]</f>
        <v>24010505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24</v>
      </c>
      <c r="B9058" s="1">
        <f t="shared" si="424"/>
        <v>1</v>
      </c>
      <c r="C9058" s="1">
        <f>IF(Systematic[[#This Row],[VariableIndex]]&gt;1,C9057,IF(C9057+1=StepsPerSubsample,0,C9057+1))</f>
        <v>5</v>
      </c>
      <c r="D9058" s="1">
        <f t="shared" si="425"/>
        <v>6</v>
      </c>
      <c r="E9058" s="1" t="str">
        <f>INDEX(Protocol[Mark],MATCH(C9058,Protocol[Step],0))</f>
        <v>6M2</v>
      </c>
      <c r="F9058" s="151" t="str">
        <f>INDEX(Variables[Variable],MATCH(Systematic[[#This Row],[VariableIndex]],Variables[Index],0))</f>
        <v>FCR (mt: ROX-corr.)</v>
      </c>
      <c r="G9058" s="134">
        <f>Systematic[[#This Row],[Sample]]*1000000+Systematic[[#This Row],[SubSample]]*10000+Systematic[[#This Row],[VariableIndex]]</f>
        <v>24010006</v>
      </c>
      <c r="H9058" s="134">
        <f>Systematic[[#This Row],[SampleVariableLabel]]+100*Systematic[[#This Row],[State]]</f>
        <v>24010506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24</v>
      </c>
      <c r="B9059" s="1">
        <f t="shared" si="424"/>
        <v>1</v>
      </c>
      <c r="C9059" s="1">
        <f>IF(Systematic[[#This Row],[VariableIndex]]&gt;1,C9058,IF(C9058+1=StepsPerSubsample,0,C9058+1))</f>
        <v>5</v>
      </c>
      <c r="D9059" s="1">
        <f t="shared" si="425"/>
        <v>7</v>
      </c>
      <c r="E9059" s="1" t="str">
        <f>INDEX(Protocol[Mark],MATCH(C9059,Protocol[Step],0))</f>
        <v>6M2</v>
      </c>
      <c r="F9059" s="151" t="str">
        <f>INDEX(Variables[Variable],MATCH(Systematic[[#This Row],[VariableIndex]],Variables[Index],0))</f>
        <v>FCR (mt: ROX-corr.)</v>
      </c>
      <c r="G9059" s="134">
        <f>Systematic[[#This Row],[Sample]]*1000000+Systematic[[#This Row],[SubSample]]*10000+Systematic[[#This Row],[VariableIndex]]</f>
        <v>24010007</v>
      </c>
      <c r="H9059" s="134">
        <f>Systematic[[#This Row],[SampleVariableLabel]]+100*Systematic[[#This Row],[State]]</f>
        <v>24010507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24</v>
      </c>
      <c r="B9060" s="1">
        <f t="shared" si="424"/>
        <v>1</v>
      </c>
      <c r="C9060" s="1">
        <f>IF(Systematic[[#This Row],[VariableIndex]]&gt;1,C9059,IF(C9059+1=StepsPerSubsample,0,C9059+1))</f>
        <v>6</v>
      </c>
      <c r="D9060" s="1">
        <f t="shared" si="425"/>
        <v>1</v>
      </c>
      <c r="E9060" s="1" t="str">
        <f>INDEX(Protocol[Mark],MATCH(C9060,Protocol[Step],0))</f>
        <v>7Rot</v>
      </c>
      <c r="F9060" s="151" t="str">
        <f>INDEX(Variables[Variable],MATCH(Systematic[[#This Row],[VariableIndex]],Variables[Index],0))</f>
        <v>O2 concentration</v>
      </c>
      <c r="G9060" s="134">
        <f>Systematic[[#This Row],[Sample]]*1000000+Systematic[[#This Row],[SubSample]]*10000+Systematic[[#This Row],[VariableIndex]]</f>
        <v>24010001</v>
      </c>
      <c r="H9060" s="134">
        <f>Systematic[[#This Row],[SampleVariableLabel]]+100*Systematic[[#This Row],[State]]</f>
        <v>24010601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24</v>
      </c>
      <c r="B9061" s="1">
        <f t="shared" si="424"/>
        <v>1</v>
      </c>
      <c r="C9061" s="1">
        <f>IF(Systematic[[#This Row],[VariableIndex]]&gt;1,C9060,IF(C9060+1=StepsPerSubsample,0,C9060+1))</f>
        <v>6</v>
      </c>
      <c r="D9061" s="1">
        <f t="shared" si="425"/>
        <v>2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O2 flux per volume</v>
      </c>
      <c r="G9061" s="134">
        <f>Systematic[[#This Row],[Sample]]*1000000+Systematic[[#This Row],[SubSample]]*10000+Systematic[[#This Row],[VariableIndex]]</f>
        <v>24010002</v>
      </c>
      <c r="H9061" s="134">
        <f>Systematic[[#This Row],[SampleVariableLabel]]+100*Systematic[[#This Row],[State]]</f>
        <v>24010602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24</v>
      </c>
      <c r="B9062" s="1">
        <f t="shared" si="424"/>
        <v>1</v>
      </c>
      <c r="C9062" s="1">
        <f>IF(Systematic[[#This Row],[VariableIndex]]&gt;1,C9061,IF(C9061+1=StepsPerSubsample,0,C9061+1))</f>
        <v>6</v>
      </c>
      <c r="D9062" s="1">
        <f t="shared" si="425"/>
        <v>3</v>
      </c>
      <c r="E9062" s="1" t="str">
        <f>INDEX(Protocol[Mark],MATCH(C9062,Protocol[Step],0))</f>
        <v>7Rot</v>
      </c>
      <c r="F9062" s="151" t="str">
        <f>INDEX(Variables[Variable],MATCH(Systematic[[#This Row],[VariableIndex]],Variables[Index],0))</f>
        <v>Specific flux</v>
      </c>
      <c r="G9062" s="134">
        <f>Systematic[[#This Row],[Sample]]*1000000+Systematic[[#This Row],[SubSample]]*10000+Systematic[[#This Row],[VariableIndex]]</f>
        <v>24010003</v>
      </c>
      <c r="H9062" s="134">
        <f>Systematic[[#This Row],[SampleVariableLabel]]+100*Systematic[[#This Row],[State]]</f>
        <v>24010603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24</v>
      </c>
      <c r="B9063" s="1">
        <f t="shared" si="424"/>
        <v>1</v>
      </c>
      <c r="C9063" s="1">
        <f>IF(Systematic[[#This Row],[VariableIndex]]&gt;1,C9062,IF(C9062+1=StepsPerSubsample,0,C9062+1))</f>
        <v>6</v>
      </c>
      <c r="D9063" s="1">
        <f t="shared" si="425"/>
        <v>4</v>
      </c>
      <c r="E9063" s="1" t="str">
        <f>INDEX(Protocol[Mark],MATCH(C9063,Protocol[Step],0))</f>
        <v>7Rot</v>
      </c>
      <c r="F9063" s="151" t="str">
        <f>INDEX(Variables[Variable],MATCH(Systematic[[#This Row],[VariableIndex]],Variables[Index],0))</f>
        <v>Flux control ratio</v>
      </c>
      <c r="G9063" s="134">
        <f>Systematic[[#This Row],[Sample]]*1000000+Systematic[[#This Row],[SubSample]]*10000+Systematic[[#This Row],[VariableIndex]]</f>
        <v>24010004</v>
      </c>
      <c r="H9063" s="134">
        <f>Systematic[[#This Row],[SampleVariableLabel]]+100*Systematic[[#This Row],[State]]</f>
        <v>24010604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24</v>
      </c>
      <c r="B9064" s="1">
        <f t="shared" si="424"/>
        <v>1</v>
      </c>
      <c r="C9064" s="1">
        <f>IF(Systematic[[#This Row],[VariableIndex]]&gt;1,C9063,IF(C9063+1=StepsPerSubsample,0,C9063+1))</f>
        <v>6</v>
      </c>
      <c r="D9064" s="1">
        <f t="shared" si="425"/>
        <v>5</v>
      </c>
      <c r="E9064" s="1" t="str">
        <f>INDEX(Protocol[Mark],MATCH(C9064,Protocol[Step],0))</f>
        <v>7Rot</v>
      </c>
      <c r="F9064" s="151" t="str">
        <f>INDEX(Variables[Variable],MATCH(Systematic[[#This Row],[VariableIndex]],Variables[Index],0))</f>
        <v>Specific flux (mt)</v>
      </c>
      <c r="G9064" s="134">
        <f>Systematic[[#This Row],[Sample]]*1000000+Systematic[[#This Row],[SubSample]]*10000+Systematic[[#This Row],[VariableIndex]]</f>
        <v>24010005</v>
      </c>
      <c r="H9064" s="134">
        <f>Systematic[[#This Row],[SampleVariableLabel]]+100*Systematic[[#This Row],[State]]</f>
        <v>24010605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24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6</v>
      </c>
      <c r="D9065" s="1">
        <f t="shared" si="425"/>
        <v>6</v>
      </c>
      <c r="E9065" s="1" t="str">
        <f>INDEX(Protocol[Mark],MATCH(C9065,Protocol[Step],0))</f>
        <v>7Rot</v>
      </c>
      <c r="F9065" s="151" t="str">
        <f>INDEX(Variables[Variable],MATCH(Systematic[[#This Row],[VariableIndex]],Variables[Index],0))</f>
        <v>FCR (mt: ROX-corr.)</v>
      </c>
      <c r="G9065" s="134">
        <f>Systematic[[#This Row],[Sample]]*1000000+Systematic[[#This Row],[SubSample]]*10000+Systematic[[#This Row],[VariableIndex]]</f>
        <v>24010006</v>
      </c>
      <c r="H9065" s="134">
        <f>Systematic[[#This Row],[SampleVariableLabel]]+100*Systematic[[#This Row],[State]]</f>
        <v>24010606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24</v>
      </c>
      <c r="B9066" s="1">
        <f t="shared" si="427"/>
        <v>1</v>
      </c>
      <c r="C9066" s="1">
        <f>IF(Systematic[[#This Row],[VariableIndex]]&gt;1,C9065,IF(C9065+1=StepsPerSubsample,0,C9065+1))</f>
        <v>6</v>
      </c>
      <c r="D9066" s="1">
        <f t="shared" si="425"/>
        <v>7</v>
      </c>
      <c r="E9066" s="1" t="str">
        <f>INDEX(Protocol[Mark],MATCH(C9066,Protocol[Step],0))</f>
        <v>7Rot</v>
      </c>
      <c r="F9066" s="151" t="str">
        <f>INDEX(Variables[Variable],MATCH(Systematic[[#This Row],[VariableIndex]],Variables[Index],0))</f>
        <v>FCR (mt: ROX-corr.)</v>
      </c>
      <c r="G9066" s="134">
        <f>Systematic[[#This Row],[Sample]]*1000000+Systematic[[#This Row],[SubSample]]*10000+Systematic[[#This Row],[VariableIndex]]</f>
        <v>24010007</v>
      </c>
      <c r="H9066" s="134">
        <f>Systematic[[#This Row],[SampleVariableLabel]]+100*Systematic[[#This Row],[State]]</f>
        <v>24010607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24</v>
      </c>
      <c r="B9067" s="1">
        <f t="shared" si="427"/>
        <v>1</v>
      </c>
      <c r="C9067" s="1">
        <f>IF(Systematic[[#This Row],[VariableIndex]]&gt;1,C9066,IF(C9066+1=StepsPerSubsample,0,C9066+1))</f>
        <v>7</v>
      </c>
      <c r="D9067" s="1">
        <f t="shared" si="425"/>
        <v>1</v>
      </c>
      <c r="E9067" s="1" t="str">
        <f>INDEX(Protocol[Mark],MATCH(C9067,Protocol[Step],0))</f>
        <v>8S</v>
      </c>
      <c r="F9067" s="151" t="str">
        <f>INDEX(Variables[Variable],MATCH(Systematic[[#This Row],[VariableIndex]],Variables[Index],0))</f>
        <v>O2 concentration</v>
      </c>
      <c r="G9067" s="134">
        <f>Systematic[[#This Row],[Sample]]*1000000+Systematic[[#This Row],[SubSample]]*10000+Systematic[[#This Row],[VariableIndex]]</f>
        <v>24010001</v>
      </c>
      <c r="H9067" s="134">
        <f>Systematic[[#This Row],[SampleVariableLabel]]+100*Systematic[[#This Row],[State]]</f>
        <v>24010701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24</v>
      </c>
      <c r="B9068" s="1">
        <f t="shared" si="427"/>
        <v>1</v>
      </c>
      <c r="C9068" s="1">
        <f>IF(Systematic[[#This Row],[VariableIndex]]&gt;1,C9067,IF(C9067+1=StepsPerSubsample,0,C9067+1))</f>
        <v>7</v>
      </c>
      <c r="D9068" s="1">
        <f t="shared" si="425"/>
        <v>2</v>
      </c>
      <c r="E9068" s="1" t="str">
        <f>INDEX(Protocol[Mark],MATCH(C9068,Protocol[Step],0))</f>
        <v>8S</v>
      </c>
      <c r="F9068" s="151" t="str">
        <f>INDEX(Variables[Variable],MATCH(Systematic[[#This Row],[VariableIndex]],Variables[Index],0))</f>
        <v>O2 flux per volume</v>
      </c>
      <c r="G9068" s="134">
        <f>Systematic[[#This Row],[Sample]]*1000000+Systematic[[#This Row],[SubSample]]*10000+Systematic[[#This Row],[VariableIndex]]</f>
        <v>24010002</v>
      </c>
      <c r="H9068" s="134">
        <f>Systematic[[#This Row],[SampleVariableLabel]]+100*Systematic[[#This Row],[State]]</f>
        <v>24010702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24</v>
      </c>
      <c r="B9069" s="1">
        <f t="shared" si="427"/>
        <v>1</v>
      </c>
      <c r="C9069" s="1">
        <f>IF(Systematic[[#This Row],[VariableIndex]]&gt;1,C9068,IF(C9068+1=StepsPerSubsample,0,C9068+1))</f>
        <v>7</v>
      </c>
      <c r="D9069" s="1">
        <f t="shared" si="425"/>
        <v>3</v>
      </c>
      <c r="E9069" s="1" t="str">
        <f>INDEX(Protocol[Mark],MATCH(C9069,Protocol[Step],0))</f>
        <v>8S</v>
      </c>
      <c r="F9069" s="151" t="str">
        <f>INDEX(Variables[Variable],MATCH(Systematic[[#This Row],[VariableIndex]],Variables[Index],0))</f>
        <v>Specific flux</v>
      </c>
      <c r="G9069" s="134">
        <f>Systematic[[#This Row],[Sample]]*1000000+Systematic[[#This Row],[SubSample]]*10000+Systematic[[#This Row],[VariableIndex]]</f>
        <v>24010003</v>
      </c>
      <c r="H9069" s="134">
        <f>Systematic[[#This Row],[SampleVariableLabel]]+100*Systematic[[#This Row],[State]]</f>
        <v>24010703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24</v>
      </c>
      <c r="B9070" s="1">
        <f t="shared" si="427"/>
        <v>1</v>
      </c>
      <c r="C9070" s="1">
        <f>IF(Systematic[[#This Row],[VariableIndex]]&gt;1,C9069,IF(C9069+1=StepsPerSubsample,0,C9069+1))</f>
        <v>7</v>
      </c>
      <c r="D9070" s="1">
        <f t="shared" si="425"/>
        <v>4</v>
      </c>
      <c r="E9070" s="1" t="str">
        <f>INDEX(Protocol[Mark],MATCH(C9070,Protocol[Step],0))</f>
        <v>8S</v>
      </c>
      <c r="F9070" s="151" t="str">
        <f>INDEX(Variables[Variable],MATCH(Systematic[[#This Row],[VariableIndex]],Variables[Index],0))</f>
        <v>Flux control ratio</v>
      </c>
      <c r="G9070" s="134">
        <f>Systematic[[#This Row],[Sample]]*1000000+Systematic[[#This Row],[SubSample]]*10000+Systematic[[#This Row],[VariableIndex]]</f>
        <v>24010004</v>
      </c>
      <c r="H9070" s="134">
        <f>Systematic[[#This Row],[SampleVariableLabel]]+100*Systematic[[#This Row],[State]]</f>
        <v>24010704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24</v>
      </c>
      <c r="B9071" s="1">
        <f t="shared" si="427"/>
        <v>1</v>
      </c>
      <c r="C9071" s="1">
        <f>IF(Systematic[[#This Row],[VariableIndex]]&gt;1,C9070,IF(C9070+1=StepsPerSubsample,0,C9070+1))</f>
        <v>7</v>
      </c>
      <c r="D9071" s="1">
        <f t="shared" si="425"/>
        <v>5</v>
      </c>
      <c r="E9071" s="1" t="str">
        <f>INDEX(Protocol[Mark],MATCH(C9071,Protocol[Step],0))</f>
        <v>8S</v>
      </c>
      <c r="F9071" s="151" t="str">
        <f>INDEX(Variables[Variable],MATCH(Systematic[[#This Row],[VariableIndex]],Variables[Index],0))</f>
        <v>Specific flux (mt)</v>
      </c>
      <c r="G9071" s="134">
        <f>Systematic[[#This Row],[Sample]]*1000000+Systematic[[#This Row],[SubSample]]*10000+Systematic[[#This Row],[VariableIndex]]</f>
        <v>24010005</v>
      </c>
      <c r="H9071" s="134">
        <f>Systematic[[#This Row],[SampleVariableLabel]]+100*Systematic[[#This Row],[State]]</f>
        <v>24010705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24</v>
      </c>
      <c r="B9072" s="1">
        <f t="shared" si="427"/>
        <v>1</v>
      </c>
      <c r="C9072" s="1">
        <f>IF(Systematic[[#This Row],[VariableIndex]]&gt;1,C9071,IF(C9071+1=StepsPerSubsample,0,C9071+1))</f>
        <v>7</v>
      </c>
      <c r="D9072" s="1">
        <f t="shared" si="425"/>
        <v>6</v>
      </c>
      <c r="E9072" s="1" t="str">
        <f>INDEX(Protocol[Mark],MATCH(C9072,Protocol[Step],0))</f>
        <v>8S</v>
      </c>
      <c r="F9072" s="151" t="str">
        <f>INDEX(Variables[Variable],MATCH(Systematic[[#This Row],[VariableIndex]],Variables[Index],0))</f>
        <v>FCR (mt: ROX-corr.)</v>
      </c>
      <c r="G9072" s="134">
        <f>Systematic[[#This Row],[Sample]]*1000000+Systematic[[#This Row],[SubSample]]*10000+Systematic[[#This Row],[VariableIndex]]</f>
        <v>24010006</v>
      </c>
      <c r="H9072" s="134">
        <f>Systematic[[#This Row],[SampleVariableLabel]]+100*Systematic[[#This Row],[State]]</f>
        <v>24010706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24</v>
      </c>
      <c r="B9073" s="1">
        <f t="shared" si="427"/>
        <v>1</v>
      </c>
      <c r="C9073" s="1">
        <f>IF(Systematic[[#This Row],[VariableIndex]]&gt;1,C9072,IF(C9072+1=StepsPerSubsample,0,C9072+1))</f>
        <v>7</v>
      </c>
      <c r="D9073" s="1">
        <f t="shared" si="425"/>
        <v>7</v>
      </c>
      <c r="E9073" s="1" t="str">
        <f>INDEX(Protocol[Mark],MATCH(C9073,Protocol[Step],0))</f>
        <v>8S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24010007</v>
      </c>
      <c r="H9073" s="134">
        <f>Systematic[[#This Row],[SampleVariableLabel]]+100*Systematic[[#This Row],[State]]</f>
        <v>24010707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24</v>
      </c>
      <c r="B9074" s="1">
        <f t="shared" si="427"/>
        <v>1</v>
      </c>
      <c r="C9074" s="1">
        <f>IF(Systematic[[#This Row],[VariableIndex]]&gt;1,C9073,IF(C9073+1=StepsPerSubsample,0,C9073+1))</f>
        <v>8</v>
      </c>
      <c r="D9074" s="1">
        <f t="shared" si="425"/>
        <v>1</v>
      </c>
      <c r="E9074" s="1" t="str">
        <f>INDEX(Protocol[Mark],MATCH(C9074,Protocol[Step],0))</f>
        <v>9Dig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24010001</v>
      </c>
      <c r="H9074" s="134">
        <f>Systematic[[#This Row],[SampleVariableLabel]]+100*Systematic[[#This Row],[State]]</f>
        <v>24010801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24</v>
      </c>
      <c r="B9075" s="1">
        <f t="shared" si="427"/>
        <v>1</v>
      </c>
      <c r="C9075" s="1">
        <f>IF(Systematic[[#This Row],[VariableIndex]]&gt;1,C9074,IF(C9074+1=StepsPerSubsample,0,C9074+1))</f>
        <v>8</v>
      </c>
      <c r="D9075" s="1">
        <f t="shared" si="425"/>
        <v>2</v>
      </c>
      <c r="E9075" s="1" t="str">
        <f>INDEX(Protocol[Mark],MATCH(C9075,Protocol[Step],0))</f>
        <v>9Dig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24010002</v>
      </c>
      <c r="H9075" s="134">
        <f>Systematic[[#This Row],[SampleVariableLabel]]+100*Systematic[[#This Row],[State]]</f>
        <v>24010802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24</v>
      </c>
      <c r="B9076" s="1">
        <f t="shared" si="427"/>
        <v>1</v>
      </c>
      <c r="C9076" s="1">
        <f>IF(Systematic[[#This Row],[VariableIndex]]&gt;1,C9075,IF(C9075+1=StepsPerSubsample,0,C9075+1))</f>
        <v>8</v>
      </c>
      <c r="D9076" s="1">
        <f t="shared" si="425"/>
        <v>3</v>
      </c>
      <c r="E9076" s="1" t="str">
        <f>INDEX(Protocol[Mark],MATCH(C9076,Protocol[Step],0))</f>
        <v>9Dig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24010003</v>
      </c>
      <c r="H9076" s="134">
        <f>Systematic[[#This Row],[SampleVariableLabel]]+100*Systematic[[#This Row],[State]]</f>
        <v>24010803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24</v>
      </c>
      <c r="B9077" s="1">
        <f t="shared" si="427"/>
        <v>1</v>
      </c>
      <c r="C9077" s="1">
        <f>IF(Systematic[[#This Row],[VariableIndex]]&gt;1,C9076,IF(C9076+1=StepsPerSubsample,0,C9076+1))</f>
        <v>8</v>
      </c>
      <c r="D9077" s="1">
        <f t="shared" si="425"/>
        <v>4</v>
      </c>
      <c r="E9077" s="1" t="str">
        <f>INDEX(Protocol[Mark],MATCH(C9077,Protocol[Step],0))</f>
        <v>9Dig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24010004</v>
      </c>
      <c r="H9077" s="134">
        <f>Systematic[[#This Row],[SampleVariableLabel]]+100*Systematic[[#This Row],[State]]</f>
        <v>24010804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24</v>
      </c>
      <c r="B9078" s="1">
        <f t="shared" si="427"/>
        <v>1</v>
      </c>
      <c r="C9078" s="1">
        <f>IF(Systematic[[#This Row],[VariableIndex]]&gt;1,C9077,IF(C9077+1=StepsPerSubsample,0,C9077+1))</f>
        <v>8</v>
      </c>
      <c r="D9078" s="1">
        <f t="shared" si="425"/>
        <v>5</v>
      </c>
      <c r="E9078" s="1" t="str">
        <f>INDEX(Protocol[Mark],MATCH(C9078,Protocol[Step],0))</f>
        <v>9Dig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24010005</v>
      </c>
      <c r="H9078" s="134">
        <f>Systematic[[#This Row],[SampleVariableLabel]]+100*Systematic[[#This Row],[State]]</f>
        <v>24010805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24</v>
      </c>
      <c r="B9079" s="1">
        <f t="shared" si="427"/>
        <v>1</v>
      </c>
      <c r="C9079" s="1">
        <f>IF(Systematic[[#This Row],[VariableIndex]]&gt;1,C9078,IF(C9078+1=StepsPerSubsample,0,C9078+1))</f>
        <v>8</v>
      </c>
      <c r="D9079" s="1">
        <f t="shared" si="425"/>
        <v>6</v>
      </c>
      <c r="E9079" s="1" t="str">
        <f>INDEX(Protocol[Mark],MATCH(C9079,Protocol[Step],0))</f>
        <v>9Dig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24010006</v>
      </c>
      <c r="H9079" s="134">
        <f>Systematic[[#This Row],[SampleVariableLabel]]+100*Systematic[[#This Row],[State]]</f>
        <v>24010806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24</v>
      </c>
      <c r="B9080" s="1">
        <f t="shared" si="427"/>
        <v>1</v>
      </c>
      <c r="C9080" s="1">
        <f>IF(Systematic[[#This Row],[VariableIndex]]&gt;1,C9079,IF(C9079+1=StepsPerSubsample,0,C9079+1))</f>
        <v>8</v>
      </c>
      <c r="D9080" s="1">
        <f t="shared" si="425"/>
        <v>7</v>
      </c>
      <c r="E9080" s="1" t="str">
        <f>INDEX(Protocol[Mark],MATCH(C9080,Protocol[Step],0))</f>
        <v>9Dig</v>
      </c>
      <c r="F9080" s="151" t="str">
        <f>INDEX(Variables[Variable],MATCH(Systematic[[#This Row],[VariableIndex]],Variables[Index],0))</f>
        <v>FCR (mt: ROX-corr.)</v>
      </c>
      <c r="G9080" s="134">
        <f>Systematic[[#This Row],[Sample]]*1000000+Systematic[[#This Row],[SubSample]]*10000+Systematic[[#This Row],[VariableIndex]]</f>
        <v>24010007</v>
      </c>
      <c r="H9080" s="134">
        <f>Systematic[[#This Row],[SampleVariableLabel]]+100*Systematic[[#This Row],[State]]</f>
        <v>24010807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24</v>
      </c>
      <c r="B9081" s="1">
        <f t="shared" si="427"/>
        <v>1</v>
      </c>
      <c r="C9081" s="1">
        <f>IF(Systematic[[#This Row],[VariableIndex]]&gt;1,C9080,IF(C9080+1=StepsPerSubsample,0,C9080+1))</f>
        <v>9</v>
      </c>
      <c r="D9081" s="1">
        <f t="shared" si="425"/>
        <v>1</v>
      </c>
      <c r="E9081" s="1" t="str">
        <f>INDEX(Protocol[Mark],MATCH(C9081,Protocol[Step],0))</f>
        <v>9U</v>
      </c>
      <c r="F9081" s="151" t="str">
        <f>INDEX(Variables[Variable],MATCH(Systematic[[#This Row],[VariableIndex]],Variables[Index],0))</f>
        <v>O2 concentration</v>
      </c>
      <c r="G9081" s="134">
        <f>Systematic[[#This Row],[Sample]]*1000000+Systematic[[#This Row],[SubSample]]*10000+Systematic[[#This Row],[VariableIndex]]</f>
        <v>24010001</v>
      </c>
      <c r="H9081" s="134">
        <f>Systematic[[#This Row],[SampleVariableLabel]]+100*Systematic[[#This Row],[State]]</f>
        <v>24010901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24</v>
      </c>
      <c r="B9082" s="1">
        <f t="shared" si="427"/>
        <v>1</v>
      </c>
      <c r="C9082" s="1">
        <f>IF(Systematic[[#This Row],[VariableIndex]]&gt;1,C9081,IF(C9081+1=StepsPerSubsample,0,C9081+1))</f>
        <v>9</v>
      </c>
      <c r="D9082" s="1">
        <f t="shared" si="425"/>
        <v>2</v>
      </c>
      <c r="E9082" s="1" t="str">
        <f>INDEX(Protocol[Mark],MATCH(C9082,Protocol[Step],0))</f>
        <v>9U</v>
      </c>
      <c r="F9082" s="151" t="str">
        <f>INDEX(Variables[Variable],MATCH(Systematic[[#This Row],[VariableIndex]],Variables[Index],0))</f>
        <v>O2 flux per volume</v>
      </c>
      <c r="G9082" s="134">
        <f>Systematic[[#This Row],[Sample]]*1000000+Systematic[[#This Row],[SubSample]]*10000+Systematic[[#This Row],[VariableIndex]]</f>
        <v>24010002</v>
      </c>
      <c r="H9082" s="134">
        <f>Systematic[[#This Row],[SampleVariableLabel]]+100*Systematic[[#This Row],[State]]</f>
        <v>24010902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24</v>
      </c>
      <c r="B9083" s="1">
        <f t="shared" si="427"/>
        <v>1</v>
      </c>
      <c r="C9083" s="1">
        <f>IF(Systematic[[#This Row],[VariableIndex]]&gt;1,C9082,IF(C9082+1=StepsPerSubsample,0,C9082+1))</f>
        <v>9</v>
      </c>
      <c r="D9083" s="1">
        <f t="shared" si="425"/>
        <v>3</v>
      </c>
      <c r="E9083" s="1" t="str">
        <f>INDEX(Protocol[Mark],MATCH(C9083,Protocol[Step],0))</f>
        <v>9U</v>
      </c>
      <c r="F9083" s="151" t="str">
        <f>INDEX(Variables[Variable],MATCH(Systematic[[#This Row],[VariableIndex]],Variables[Index],0))</f>
        <v>Specific flux</v>
      </c>
      <c r="G9083" s="134">
        <f>Systematic[[#This Row],[Sample]]*1000000+Systematic[[#This Row],[SubSample]]*10000+Systematic[[#This Row],[VariableIndex]]</f>
        <v>24010003</v>
      </c>
      <c r="H9083" s="134">
        <f>Systematic[[#This Row],[SampleVariableLabel]]+100*Systematic[[#This Row],[State]]</f>
        <v>24010903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24</v>
      </c>
      <c r="B9084" s="1">
        <f t="shared" si="427"/>
        <v>1</v>
      </c>
      <c r="C9084" s="1">
        <f>IF(Systematic[[#This Row],[VariableIndex]]&gt;1,C9083,IF(C9083+1=StepsPerSubsample,0,C9083+1))</f>
        <v>9</v>
      </c>
      <c r="D9084" s="1">
        <f t="shared" si="425"/>
        <v>4</v>
      </c>
      <c r="E9084" s="1" t="str">
        <f>INDEX(Protocol[Mark],MATCH(C9084,Protocol[Step],0))</f>
        <v>9U</v>
      </c>
      <c r="F9084" s="151" t="str">
        <f>INDEX(Variables[Variable],MATCH(Systematic[[#This Row],[VariableIndex]],Variables[Index],0))</f>
        <v>Flux control ratio</v>
      </c>
      <c r="G9084" s="134">
        <f>Systematic[[#This Row],[Sample]]*1000000+Systematic[[#This Row],[SubSample]]*10000+Systematic[[#This Row],[VariableIndex]]</f>
        <v>24010004</v>
      </c>
      <c r="H9084" s="134">
        <f>Systematic[[#This Row],[SampleVariableLabel]]+100*Systematic[[#This Row],[State]]</f>
        <v>24010904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24</v>
      </c>
      <c r="B9085" s="1">
        <f t="shared" si="427"/>
        <v>1</v>
      </c>
      <c r="C9085" s="1">
        <f>IF(Systematic[[#This Row],[VariableIndex]]&gt;1,C9084,IF(C9084+1=StepsPerSubsample,0,C9084+1))</f>
        <v>9</v>
      </c>
      <c r="D9085" s="1">
        <f t="shared" si="425"/>
        <v>5</v>
      </c>
      <c r="E9085" s="1" t="str">
        <f>INDEX(Protocol[Mark],MATCH(C9085,Protocol[Step],0))</f>
        <v>9U</v>
      </c>
      <c r="F9085" s="151" t="str">
        <f>INDEX(Variables[Variable],MATCH(Systematic[[#This Row],[VariableIndex]],Variables[Index],0))</f>
        <v>Specific flux (mt)</v>
      </c>
      <c r="G9085" s="134">
        <f>Systematic[[#This Row],[Sample]]*1000000+Systematic[[#This Row],[SubSample]]*10000+Systematic[[#This Row],[VariableIndex]]</f>
        <v>24010005</v>
      </c>
      <c r="H9085" s="134">
        <f>Systematic[[#This Row],[SampleVariableLabel]]+100*Systematic[[#This Row],[State]]</f>
        <v>24010905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24</v>
      </c>
      <c r="B9086" s="1">
        <f t="shared" si="427"/>
        <v>1</v>
      </c>
      <c r="C9086" s="1">
        <f>IF(Systematic[[#This Row],[VariableIndex]]&gt;1,C9085,IF(C9085+1=StepsPerSubsample,0,C9085+1))</f>
        <v>9</v>
      </c>
      <c r="D9086" s="1">
        <f t="shared" si="425"/>
        <v>6</v>
      </c>
      <c r="E9086" s="1" t="str">
        <f>INDEX(Protocol[Mark],MATCH(C9086,Protocol[Step],0))</f>
        <v>9U</v>
      </c>
      <c r="F9086" s="151" t="str">
        <f>INDEX(Variables[Variable],MATCH(Systematic[[#This Row],[VariableIndex]],Variables[Index],0))</f>
        <v>FCR (mt: ROX-corr.)</v>
      </c>
      <c r="G9086" s="134">
        <f>Systematic[[#This Row],[Sample]]*1000000+Systematic[[#This Row],[SubSample]]*10000+Systematic[[#This Row],[VariableIndex]]</f>
        <v>24010006</v>
      </c>
      <c r="H9086" s="134">
        <f>Systematic[[#This Row],[SampleVariableLabel]]+100*Systematic[[#This Row],[State]]</f>
        <v>24010906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24</v>
      </c>
      <c r="B9087" s="1">
        <f t="shared" si="427"/>
        <v>1</v>
      </c>
      <c r="C9087" s="1">
        <f>IF(Systematic[[#This Row],[VariableIndex]]&gt;1,C9086,IF(C9086+1=StepsPerSubsample,0,C9086+1))</f>
        <v>9</v>
      </c>
      <c r="D9087" s="1">
        <f t="shared" si="425"/>
        <v>7</v>
      </c>
      <c r="E9087" s="1" t="str">
        <f>INDEX(Protocol[Mark],MATCH(C9087,Protocol[Step],0))</f>
        <v>9U</v>
      </c>
      <c r="F9087" s="151" t="str">
        <f>INDEX(Variables[Variable],MATCH(Systematic[[#This Row],[VariableIndex]],Variables[Index],0))</f>
        <v>FCR (mt: ROX-corr.)</v>
      </c>
      <c r="G9087" s="134">
        <f>Systematic[[#This Row],[Sample]]*1000000+Systematic[[#This Row],[SubSample]]*10000+Systematic[[#This Row],[VariableIndex]]</f>
        <v>24010007</v>
      </c>
      <c r="H9087" s="134">
        <f>Systematic[[#This Row],[SampleVariableLabel]]+100*Systematic[[#This Row],[State]]</f>
        <v>24010907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24</v>
      </c>
      <c r="B9088" s="1">
        <f t="shared" si="427"/>
        <v>1</v>
      </c>
      <c r="C9088" s="1">
        <f>IF(Systematic[[#This Row],[VariableIndex]]&gt;1,C9087,IF(C9087+1=StepsPerSubsample,0,C9087+1))</f>
        <v>10</v>
      </c>
      <c r="D9088" s="1">
        <f t="shared" si="425"/>
        <v>1</v>
      </c>
      <c r="E9088" s="1" t="str">
        <f>INDEX(Protocol[Mark],MATCH(C9088,Protocol[Step],0))</f>
        <v>9c</v>
      </c>
      <c r="F9088" s="151" t="str">
        <f>INDEX(Variables[Variable],MATCH(Systematic[[#This Row],[VariableIndex]],Variables[Index],0))</f>
        <v>O2 concentration</v>
      </c>
      <c r="G9088" s="134">
        <f>Systematic[[#This Row],[Sample]]*1000000+Systematic[[#This Row],[SubSample]]*10000+Systematic[[#This Row],[VariableIndex]]</f>
        <v>24010001</v>
      </c>
      <c r="H9088" s="134">
        <f>Systematic[[#This Row],[SampleVariableLabel]]+100*Systematic[[#This Row],[State]]</f>
        <v>24011001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24</v>
      </c>
      <c r="B9089" s="1">
        <f t="shared" si="427"/>
        <v>1</v>
      </c>
      <c r="C9089" s="1">
        <f>IF(Systematic[[#This Row],[VariableIndex]]&gt;1,C9088,IF(C9088+1=StepsPerSubsample,0,C9088+1))</f>
        <v>10</v>
      </c>
      <c r="D9089" s="1">
        <f t="shared" si="425"/>
        <v>2</v>
      </c>
      <c r="E9089" s="1" t="str">
        <f>INDEX(Protocol[Mark],MATCH(C9089,Protocol[Step],0))</f>
        <v>9c</v>
      </c>
      <c r="F9089" s="151" t="str">
        <f>INDEX(Variables[Variable],MATCH(Systematic[[#This Row],[VariableIndex]],Variables[Index],0))</f>
        <v>O2 flux per volume</v>
      </c>
      <c r="G9089" s="134">
        <f>Systematic[[#This Row],[Sample]]*1000000+Systematic[[#This Row],[SubSample]]*10000+Systematic[[#This Row],[VariableIndex]]</f>
        <v>24010002</v>
      </c>
      <c r="H9089" s="134">
        <f>Systematic[[#This Row],[SampleVariableLabel]]+100*Systematic[[#This Row],[State]]</f>
        <v>24011002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24</v>
      </c>
      <c r="B9090" s="1">
        <f t="shared" si="427"/>
        <v>1</v>
      </c>
      <c r="C9090" s="1">
        <f>IF(Systematic[[#This Row],[VariableIndex]]&gt;1,C9089,IF(C9089+1=StepsPerSubsample,0,C9089+1))</f>
        <v>10</v>
      </c>
      <c r="D9090" s="1">
        <f t="shared" si="425"/>
        <v>3</v>
      </c>
      <c r="E9090" s="1" t="str">
        <f>INDEX(Protocol[Mark],MATCH(C9090,Protocol[Step],0))</f>
        <v>9c</v>
      </c>
      <c r="F9090" s="151" t="str">
        <f>INDEX(Variables[Variable],MATCH(Systematic[[#This Row],[VariableIndex]],Variables[Index],0))</f>
        <v>Specific flux</v>
      </c>
      <c r="G9090" s="134">
        <f>Systematic[[#This Row],[Sample]]*1000000+Systematic[[#This Row],[SubSample]]*10000+Systematic[[#This Row],[VariableIndex]]</f>
        <v>24010003</v>
      </c>
      <c r="H9090" s="134">
        <f>Systematic[[#This Row],[SampleVariableLabel]]+100*Systematic[[#This Row],[State]]</f>
        <v>24011003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24</v>
      </c>
      <c r="B9091" s="1">
        <f t="shared" si="427"/>
        <v>1</v>
      </c>
      <c r="C9091" s="1">
        <f>IF(Systematic[[#This Row],[VariableIndex]]&gt;1,C9090,IF(C9090+1=StepsPerSubsample,0,C9090+1))</f>
        <v>10</v>
      </c>
      <c r="D9091" s="1">
        <f t="shared" ref="D9091:D9154" si="428">IF(D9090=nVariables,1,D9090+1)</f>
        <v>4</v>
      </c>
      <c r="E9091" s="1" t="str">
        <f>INDEX(Protocol[Mark],MATCH(C9091,Protocol[Step],0))</f>
        <v>9c</v>
      </c>
      <c r="F9091" s="151" t="str">
        <f>INDEX(Variables[Variable],MATCH(Systematic[[#This Row],[VariableIndex]],Variables[Index],0))</f>
        <v>Flux control ratio</v>
      </c>
      <c r="G9091" s="134">
        <f>Systematic[[#This Row],[Sample]]*1000000+Systematic[[#This Row],[SubSample]]*10000+Systematic[[#This Row],[VariableIndex]]</f>
        <v>24010004</v>
      </c>
      <c r="H9091" s="134">
        <f>Systematic[[#This Row],[SampleVariableLabel]]+100*Systematic[[#This Row],[State]]</f>
        <v>24011004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24</v>
      </c>
      <c r="B9092" s="1">
        <f t="shared" si="427"/>
        <v>1</v>
      </c>
      <c r="C9092" s="1">
        <f>IF(Systematic[[#This Row],[VariableIndex]]&gt;1,C9091,IF(C9091+1=StepsPerSubsample,0,C9091+1))</f>
        <v>10</v>
      </c>
      <c r="D9092" s="1">
        <f t="shared" si="428"/>
        <v>5</v>
      </c>
      <c r="E9092" s="1" t="str">
        <f>INDEX(Protocol[Mark],MATCH(C9092,Protocol[Step],0))</f>
        <v>9c</v>
      </c>
      <c r="F9092" s="151" t="str">
        <f>INDEX(Variables[Variable],MATCH(Systematic[[#This Row],[VariableIndex]],Variables[Index],0))</f>
        <v>Specific flux (mt)</v>
      </c>
      <c r="G9092" s="134">
        <f>Systematic[[#This Row],[Sample]]*1000000+Systematic[[#This Row],[SubSample]]*10000+Systematic[[#This Row],[VariableIndex]]</f>
        <v>24010005</v>
      </c>
      <c r="H9092" s="134">
        <f>Systematic[[#This Row],[SampleVariableLabel]]+100*Systematic[[#This Row],[State]]</f>
        <v>24011005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24</v>
      </c>
      <c r="B9093" s="1">
        <f t="shared" si="427"/>
        <v>1</v>
      </c>
      <c r="C9093" s="1">
        <f>IF(Systematic[[#This Row],[VariableIndex]]&gt;1,C9092,IF(C9092+1=StepsPerSubsample,0,C9092+1))</f>
        <v>10</v>
      </c>
      <c r="D9093" s="1">
        <f t="shared" si="428"/>
        <v>6</v>
      </c>
      <c r="E9093" s="1" t="str">
        <f>INDEX(Protocol[Mark],MATCH(C9093,Protocol[Step],0))</f>
        <v>9c</v>
      </c>
      <c r="F9093" s="151" t="str">
        <f>INDEX(Variables[Variable],MATCH(Systematic[[#This Row],[VariableIndex]],Variables[Index],0))</f>
        <v>FCR (mt: ROX-corr.)</v>
      </c>
      <c r="G9093" s="134">
        <f>Systematic[[#This Row],[Sample]]*1000000+Systematic[[#This Row],[SubSample]]*10000+Systematic[[#This Row],[VariableIndex]]</f>
        <v>24010006</v>
      </c>
      <c r="H9093" s="134">
        <f>Systematic[[#This Row],[SampleVariableLabel]]+100*Systematic[[#This Row],[State]]</f>
        <v>24011006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24</v>
      </c>
      <c r="B9094" s="1">
        <f t="shared" si="427"/>
        <v>1</v>
      </c>
      <c r="C9094" s="1">
        <f>IF(Systematic[[#This Row],[VariableIndex]]&gt;1,C9093,IF(C9093+1=StepsPerSubsample,0,C9093+1))</f>
        <v>10</v>
      </c>
      <c r="D9094" s="1">
        <f t="shared" si="428"/>
        <v>7</v>
      </c>
      <c r="E9094" s="1" t="str">
        <f>INDEX(Protocol[Mark],MATCH(C9094,Protocol[Step],0))</f>
        <v>9c</v>
      </c>
      <c r="F9094" s="151" t="str">
        <f>INDEX(Variables[Variable],MATCH(Systematic[[#This Row],[VariableIndex]],Variables[Index],0))</f>
        <v>FCR (mt: ROX-corr.)</v>
      </c>
      <c r="G9094" s="134">
        <f>Systematic[[#This Row],[Sample]]*1000000+Systematic[[#This Row],[SubSample]]*10000+Systematic[[#This Row],[VariableIndex]]</f>
        <v>24010007</v>
      </c>
      <c r="H9094" s="134">
        <f>Systematic[[#This Row],[SampleVariableLabel]]+100*Systematic[[#This Row],[State]]</f>
        <v>24011007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24</v>
      </c>
      <c r="B9095" s="1">
        <f t="shared" si="427"/>
        <v>1</v>
      </c>
      <c r="C9095" s="1">
        <f>IF(Systematic[[#This Row],[VariableIndex]]&gt;1,C9094,IF(C9094+1=StepsPerSubsample,0,C9094+1))</f>
        <v>11</v>
      </c>
      <c r="D9095" s="1">
        <f t="shared" si="428"/>
        <v>1</v>
      </c>
      <c r="E9095" s="1" t="str">
        <f>INDEX(Protocol[Mark],MATCH(C9095,Protocol[Step],0))</f>
        <v>10Ama</v>
      </c>
      <c r="F9095" s="151" t="str">
        <f>INDEX(Variables[Variable],MATCH(Systematic[[#This Row],[VariableIndex]],Variables[Index],0))</f>
        <v>O2 concentration</v>
      </c>
      <c r="G9095" s="134">
        <f>Systematic[[#This Row],[Sample]]*1000000+Systematic[[#This Row],[SubSample]]*10000+Systematic[[#This Row],[VariableIndex]]</f>
        <v>24010001</v>
      </c>
      <c r="H9095" s="134">
        <f>Systematic[[#This Row],[SampleVariableLabel]]+100*Systematic[[#This Row],[State]]</f>
        <v>24011101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24</v>
      </c>
      <c r="B9096" s="1">
        <f t="shared" si="427"/>
        <v>1</v>
      </c>
      <c r="C9096" s="1">
        <f>IF(Systematic[[#This Row],[VariableIndex]]&gt;1,C9095,IF(C9095+1=StepsPerSubsample,0,C9095+1))</f>
        <v>11</v>
      </c>
      <c r="D9096" s="1">
        <f t="shared" si="428"/>
        <v>2</v>
      </c>
      <c r="E9096" s="1" t="str">
        <f>INDEX(Protocol[Mark],MATCH(C9096,Protocol[Step],0))</f>
        <v>10Ama</v>
      </c>
      <c r="F9096" s="151" t="str">
        <f>INDEX(Variables[Variable],MATCH(Systematic[[#This Row],[VariableIndex]],Variables[Index],0))</f>
        <v>O2 flux per volume</v>
      </c>
      <c r="G9096" s="134">
        <f>Systematic[[#This Row],[Sample]]*1000000+Systematic[[#This Row],[SubSample]]*10000+Systematic[[#This Row],[VariableIndex]]</f>
        <v>24010002</v>
      </c>
      <c r="H9096" s="134">
        <f>Systematic[[#This Row],[SampleVariableLabel]]+100*Systematic[[#This Row],[State]]</f>
        <v>24011102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24</v>
      </c>
      <c r="B9097" s="1">
        <f t="shared" si="427"/>
        <v>1</v>
      </c>
      <c r="C9097" s="1">
        <f>IF(Systematic[[#This Row],[VariableIndex]]&gt;1,C9096,IF(C9096+1=StepsPerSubsample,0,C9096+1))</f>
        <v>11</v>
      </c>
      <c r="D9097" s="1">
        <f t="shared" si="428"/>
        <v>3</v>
      </c>
      <c r="E9097" s="1" t="str">
        <f>INDEX(Protocol[Mark],MATCH(C9097,Protocol[Step],0))</f>
        <v>10Ama</v>
      </c>
      <c r="F9097" s="151" t="str">
        <f>INDEX(Variables[Variable],MATCH(Systematic[[#This Row],[VariableIndex]],Variables[Index],0))</f>
        <v>Specific flux</v>
      </c>
      <c r="G9097" s="134">
        <f>Systematic[[#This Row],[Sample]]*1000000+Systematic[[#This Row],[SubSample]]*10000+Systematic[[#This Row],[VariableIndex]]</f>
        <v>24010003</v>
      </c>
      <c r="H9097" s="134">
        <f>Systematic[[#This Row],[SampleVariableLabel]]+100*Systematic[[#This Row],[State]]</f>
        <v>24011103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24</v>
      </c>
      <c r="B9098" s="1">
        <f t="shared" si="427"/>
        <v>1</v>
      </c>
      <c r="C9098" s="1">
        <f>IF(Systematic[[#This Row],[VariableIndex]]&gt;1,C9097,IF(C9097+1=StepsPerSubsample,0,C9097+1))</f>
        <v>11</v>
      </c>
      <c r="D9098" s="1">
        <f t="shared" si="428"/>
        <v>4</v>
      </c>
      <c r="E9098" s="1" t="str">
        <f>INDEX(Protocol[Mark],MATCH(C9098,Protocol[Step],0))</f>
        <v>10Ama</v>
      </c>
      <c r="F9098" s="151" t="str">
        <f>INDEX(Variables[Variable],MATCH(Systematic[[#This Row],[VariableIndex]],Variables[Index],0))</f>
        <v>Flux control ratio</v>
      </c>
      <c r="G9098" s="134">
        <f>Systematic[[#This Row],[Sample]]*1000000+Systematic[[#This Row],[SubSample]]*10000+Systematic[[#This Row],[VariableIndex]]</f>
        <v>24010004</v>
      </c>
      <c r="H9098" s="134">
        <f>Systematic[[#This Row],[SampleVariableLabel]]+100*Systematic[[#This Row],[State]]</f>
        <v>24011104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24</v>
      </c>
      <c r="B9099" s="1">
        <f t="shared" si="427"/>
        <v>1</v>
      </c>
      <c r="C9099" s="1">
        <f>IF(Systematic[[#This Row],[VariableIndex]]&gt;1,C9098,IF(C9098+1=StepsPerSubsample,0,C9098+1))</f>
        <v>11</v>
      </c>
      <c r="D9099" s="1">
        <f t="shared" si="428"/>
        <v>5</v>
      </c>
      <c r="E9099" s="1" t="str">
        <f>INDEX(Protocol[Mark],MATCH(C9099,Protocol[Step],0))</f>
        <v>10Ama</v>
      </c>
      <c r="F9099" s="151" t="str">
        <f>INDEX(Variables[Variable],MATCH(Systematic[[#This Row],[VariableIndex]],Variables[Index],0))</f>
        <v>Specific flux (mt)</v>
      </c>
      <c r="G9099" s="134">
        <f>Systematic[[#This Row],[Sample]]*1000000+Systematic[[#This Row],[SubSample]]*10000+Systematic[[#This Row],[VariableIndex]]</f>
        <v>24010005</v>
      </c>
      <c r="H9099" s="134">
        <f>Systematic[[#This Row],[SampleVariableLabel]]+100*Systematic[[#This Row],[State]]</f>
        <v>24011105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24</v>
      </c>
      <c r="B9100" s="1">
        <f t="shared" si="427"/>
        <v>1</v>
      </c>
      <c r="C9100" s="1">
        <f>IF(Systematic[[#This Row],[VariableIndex]]&gt;1,C9099,IF(C9099+1=StepsPerSubsample,0,C9099+1))</f>
        <v>11</v>
      </c>
      <c r="D9100" s="1">
        <f t="shared" si="428"/>
        <v>6</v>
      </c>
      <c r="E9100" s="1" t="str">
        <f>INDEX(Protocol[Mark],MATCH(C9100,Protocol[Step],0))</f>
        <v>10Ama</v>
      </c>
      <c r="F9100" s="151" t="str">
        <f>INDEX(Variables[Variable],MATCH(Systematic[[#This Row],[VariableIndex]],Variables[Index],0))</f>
        <v>FCR (mt: ROX-corr.)</v>
      </c>
      <c r="G9100" s="134">
        <f>Systematic[[#This Row],[Sample]]*1000000+Systematic[[#This Row],[SubSample]]*10000+Systematic[[#This Row],[VariableIndex]]</f>
        <v>24010006</v>
      </c>
      <c r="H9100" s="134">
        <f>Systematic[[#This Row],[SampleVariableLabel]]+100*Systematic[[#This Row],[State]]</f>
        <v>24011106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24</v>
      </c>
      <c r="B9101" s="1">
        <f t="shared" si="427"/>
        <v>1</v>
      </c>
      <c r="C9101" s="1">
        <f>IF(Systematic[[#This Row],[VariableIndex]]&gt;1,C9100,IF(C9100+1=StepsPerSubsample,0,C9100+1))</f>
        <v>11</v>
      </c>
      <c r="D9101" s="1">
        <f t="shared" si="428"/>
        <v>7</v>
      </c>
      <c r="E9101" s="1" t="str">
        <f>INDEX(Protocol[Mark],MATCH(C9101,Protocol[Step],0))</f>
        <v>10Ama</v>
      </c>
      <c r="F9101" s="151" t="str">
        <f>INDEX(Variables[Variable],MATCH(Systematic[[#This Row],[VariableIndex]],Variables[Index],0))</f>
        <v>FCR (mt: ROX-corr.)</v>
      </c>
      <c r="G9101" s="134">
        <f>Systematic[[#This Row],[Sample]]*1000000+Systematic[[#This Row],[SubSample]]*10000+Systematic[[#This Row],[VariableIndex]]</f>
        <v>24010007</v>
      </c>
      <c r="H9101" s="134">
        <f>Systematic[[#This Row],[SampleVariableLabel]]+100*Systematic[[#This Row],[State]]</f>
        <v>24011107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24</v>
      </c>
      <c r="B9102" s="1">
        <f t="shared" si="427"/>
        <v>1</v>
      </c>
      <c r="C9102" s="1">
        <f>IF(Systematic[[#This Row],[VariableIndex]]&gt;1,C9101,IF(C9101+1=StepsPerSubsample,0,C9101+1))</f>
        <v>12</v>
      </c>
      <c r="D9102" s="1">
        <f t="shared" si="428"/>
        <v>1</v>
      </c>
      <c r="E9102" s="1" t="str">
        <f>INDEX(Protocol[Mark],MATCH(C9102,Protocol[Step],0))</f>
        <v>11AsTm</v>
      </c>
      <c r="F9102" s="151" t="str">
        <f>INDEX(Variables[Variable],MATCH(Systematic[[#This Row],[VariableIndex]],Variables[Index],0))</f>
        <v>O2 concentration</v>
      </c>
      <c r="G9102" s="134">
        <f>Systematic[[#This Row],[Sample]]*1000000+Systematic[[#This Row],[SubSample]]*10000+Systematic[[#This Row],[VariableIndex]]</f>
        <v>24010001</v>
      </c>
      <c r="H9102" s="134">
        <f>Systematic[[#This Row],[SampleVariableLabel]]+100*Systematic[[#This Row],[State]]</f>
        <v>24011201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24</v>
      </c>
      <c r="B9103" s="1">
        <f t="shared" si="427"/>
        <v>1</v>
      </c>
      <c r="C9103" s="1">
        <f>IF(Systematic[[#This Row],[VariableIndex]]&gt;1,C9102,IF(C9102+1=StepsPerSubsample,0,C9102+1))</f>
        <v>12</v>
      </c>
      <c r="D9103" s="1">
        <f t="shared" si="428"/>
        <v>2</v>
      </c>
      <c r="E9103" s="1" t="str">
        <f>INDEX(Protocol[Mark],MATCH(C9103,Protocol[Step],0))</f>
        <v>11AsTm</v>
      </c>
      <c r="F9103" s="151" t="str">
        <f>INDEX(Variables[Variable],MATCH(Systematic[[#This Row],[VariableIndex]],Variables[Index],0))</f>
        <v>O2 flux per volume</v>
      </c>
      <c r="G9103" s="134">
        <f>Systematic[[#This Row],[Sample]]*1000000+Systematic[[#This Row],[SubSample]]*10000+Systematic[[#This Row],[VariableIndex]]</f>
        <v>24010002</v>
      </c>
      <c r="H9103" s="134">
        <f>Systematic[[#This Row],[SampleVariableLabel]]+100*Systematic[[#This Row],[State]]</f>
        <v>24011202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24</v>
      </c>
      <c r="B9104" s="1">
        <f t="shared" si="427"/>
        <v>1</v>
      </c>
      <c r="C9104" s="1">
        <f>IF(Systematic[[#This Row],[VariableIndex]]&gt;1,C9103,IF(C9103+1=StepsPerSubsample,0,C9103+1))</f>
        <v>12</v>
      </c>
      <c r="D9104" s="1">
        <f t="shared" si="428"/>
        <v>3</v>
      </c>
      <c r="E9104" s="1" t="str">
        <f>INDEX(Protocol[Mark],MATCH(C9104,Protocol[Step],0))</f>
        <v>11AsTm</v>
      </c>
      <c r="F9104" s="151" t="str">
        <f>INDEX(Variables[Variable],MATCH(Systematic[[#This Row],[VariableIndex]],Variables[Index],0))</f>
        <v>Specific flux</v>
      </c>
      <c r="G9104" s="134">
        <f>Systematic[[#This Row],[Sample]]*1000000+Systematic[[#This Row],[SubSample]]*10000+Systematic[[#This Row],[VariableIndex]]</f>
        <v>24010003</v>
      </c>
      <c r="H9104" s="134">
        <f>Systematic[[#This Row],[SampleVariableLabel]]+100*Systematic[[#This Row],[State]]</f>
        <v>24011203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24</v>
      </c>
      <c r="B9105" s="1">
        <f t="shared" si="427"/>
        <v>1</v>
      </c>
      <c r="C9105" s="1">
        <f>IF(Systematic[[#This Row],[VariableIndex]]&gt;1,C9104,IF(C9104+1=StepsPerSubsample,0,C9104+1))</f>
        <v>12</v>
      </c>
      <c r="D9105" s="1">
        <f t="shared" si="428"/>
        <v>4</v>
      </c>
      <c r="E9105" s="1" t="str">
        <f>INDEX(Protocol[Mark],MATCH(C9105,Protocol[Step],0))</f>
        <v>11AsTm</v>
      </c>
      <c r="F9105" s="151" t="str">
        <f>INDEX(Variables[Variable],MATCH(Systematic[[#This Row],[VariableIndex]],Variables[Index],0))</f>
        <v>Flux control ratio</v>
      </c>
      <c r="G9105" s="134">
        <f>Systematic[[#This Row],[Sample]]*1000000+Systematic[[#This Row],[SubSample]]*10000+Systematic[[#This Row],[VariableIndex]]</f>
        <v>24010004</v>
      </c>
      <c r="H9105" s="134">
        <f>Systematic[[#This Row],[SampleVariableLabel]]+100*Systematic[[#This Row],[State]]</f>
        <v>24011204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24</v>
      </c>
      <c r="B9106" s="1">
        <f t="shared" si="427"/>
        <v>1</v>
      </c>
      <c r="C9106" s="1">
        <f>IF(Systematic[[#This Row],[VariableIndex]]&gt;1,C9105,IF(C9105+1=StepsPerSubsample,0,C9105+1))</f>
        <v>12</v>
      </c>
      <c r="D9106" s="1">
        <f t="shared" si="428"/>
        <v>5</v>
      </c>
      <c r="E9106" s="1" t="str">
        <f>INDEX(Protocol[Mark],MATCH(C9106,Protocol[Step],0))</f>
        <v>11AsTm</v>
      </c>
      <c r="F9106" s="151" t="str">
        <f>INDEX(Variables[Variable],MATCH(Systematic[[#This Row],[VariableIndex]],Variables[Index],0))</f>
        <v>Specific flux (mt)</v>
      </c>
      <c r="G9106" s="134">
        <f>Systematic[[#This Row],[Sample]]*1000000+Systematic[[#This Row],[SubSample]]*10000+Systematic[[#This Row],[VariableIndex]]</f>
        <v>24010005</v>
      </c>
      <c r="H9106" s="134">
        <f>Systematic[[#This Row],[SampleVariableLabel]]+100*Systematic[[#This Row],[State]]</f>
        <v>24011205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24</v>
      </c>
      <c r="B9107" s="1">
        <f t="shared" si="427"/>
        <v>1</v>
      </c>
      <c r="C9107" s="1">
        <f>IF(Systematic[[#This Row],[VariableIndex]]&gt;1,C9106,IF(C9106+1=StepsPerSubsample,0,C9106+1))</f>
        <v>12</v>
      </c>
      <c r="D9107" s="1">
        <f t="shared" si="428"/>
        <v>6</v>
      </c>
      <c r="E9107" s="1" t="str">
        <f>INDEX(Protocol[Mark],MATCH(C9107,Protocol[Step],0))</f>
        <v>11AsTm</v>
      </c>
      <c r="F9107" s="151" t="str">
        <f>INDEX(Variables[Variable],MATCH(Systematic[[#This Row],[VariableIndex]],Variables[Index],0))</f>
        <v>FCR (mt: ROX-corr.)</v>
      </c>
      <c r="G9107" s="134">
        <f>Systematic[[#This Row],[Sample]]*1000000+Systematic[[#This Row],[SubSample]]*10000+Systematic[[#This Row],[VariableIndex]]</f>
        <v>24010006</v>
      </c>
      <c r="H9107" s="134">
        <f>Systematic[[#This Row],[SampleVariableLabel]]+100*Systematic[[#This Row],[State]]</f>
        <v>24011206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24</v>
      </c>
      <c r="B9108" s="1">
        <f t="shared" si="427"/>
        <v>1</v>
      </c>
      <c r="C9108" s="1">
        <f>IF(Systematic[[#This Row],[VariableIndex]]&gt;1,C9107,IF(C9107+1=StepsPerSubsample,0,C9107+1))</f>
        <v>12</v>
      </c>
      <c r="D9108" s="1">
        <f t="shared" si="428"/>
        <v>7</v>
      </c>
      <c r="E9108" s="1" t="str">
        <f>INDEX(Protocol[Mark],MATCH(C9108,Protocol[Step],0))</f>
        <v>11AsTm</v>
      </c>
      <c r="F9108" s="151" t="str">
        <f>INDEX(Variables[Variable],MATCH(Systematic[[#This Row],[VariableIndex]],Variables[Index],0))</f>
        <v>FCR (mt: ROX-corr.)</v>
      </c>
      <c r="G9108" s="134">
        <f>Systematic[[#This Row],[Sample]]*1000000+Systematic[[#This Row],[SubSample]]*10000+Systematic[[#This Row],[VariableIndex]]</f>
        <v>24010007</v>
      </c>
      <c r="H9108" s="134">
        <f>Systematic[[#This Row],[SampleVariableLabel]]+100*Systematic[[#This Row],[State]]</f>
        <v>24011207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24</v>
      </c>
      <c r="B9109" s="1">
        <f t="shared" si="427"/>
        <v>1</v>
      </c>
      <c r="C9109" s="1">
        <f>IF(Systematic[[#This Row],[VariableIndex]]&gt;1,C9108,IF(C9108+1=StepsPerSubsample,0,C9108+1))</f>
        <v>13</v>
      </c>
      <c r="D9109" s="1">
        <f t="shared" si="428"/>
        <v>1</v>
      </c>
      <c r="E9109" s="1" t="str">
        <f>INDEX(Protocol[Mark],MATCH(C9109,Protocol[Step],0))</f>
        <v>12Azd</v>
      </c>
      <c r="F9109" s="151" t="str">
        <f>INDEX(Variables[Variable],MATCH(Systematic[[#This Row],[VariableIndex]],Variables[Index],0))</f>
        <v>O2 concentration</v>
      </c>
      <c r="G9109" s="134">
        <f>Systematic[[#This Row],[Sample]]*1000000+Systematic[[#This Row],[SubSample]]*10000+Systematic[[#This Row],[VariableIndex]]</f>
        <v>24010001</v>
      </c>
      <c r="H9109" s="134">
        <f>Systematic[[#This Row],[SampleVariableLabel]]+100*Systematic[[#This Row],[State]]</f>
        <v>24011301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24</v>
      </c>
      <c r="B9110" s="1">
        <f t="shared" si="427"/>
        <v>1</v>
      </c>
      <c r="C9110" s="1">
        <f>IF(Systematic[[#This Row],[VariableIndex]]&gt;1,C9109,IF(C9109+1=StepsPerSubsample,0,C9109+1))</f>
        <v>13</v>
      </c>
      <c r="D9110" s="1">
        <f t="shared" si="428"/>
        <v>2</v>
      </c>
      <c r="E9110" s="1" t="str">
        <f>INDEX(Protocol[Mark],MATCH(C9110,Protocol[Step],0))</f>
        <v>12Azd</v>
      </c>
      <c r="F9110" s="151" t="str">
        <f>INDEX(Variables[Variable],MATCH(Systematic[[#This Row],[VariableIndex]],Variables[Index],0))</f>
        <v>O2 flux per volume</v>
      </c>
      <c r="G9110" s="134">
        <f>Systematic[[#This Row],[Sample]]*1000000+Systematic[[#This Row],[SubSample]]*10000+Systematic[[#This Row],[VariableIndex]]</f>
        <v>24010002</v>
      </c>
      <c r="H9110" s="134">
        <f>Systematic[[#This Row],[SampleVariableLabel]]+100*Systematic[[#This Row],[State]]</f>
        <v>24011302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24</v>
      </c>
      <c r="B9111" s="1">
        <f t="shared" si="427"/>
        <v>1</v>
      </c>
      <c r="C9111" s="1">
        <f>IF(Systematic[[#This Row],[VariableIndex]]&gt;1,C9110,IF(C9110+1=StepsPerSubsample,0,C9110+1))</f>
        <v>13</v>
      </c>
      <c r="D9111" s="1">
        <f t="shared" si="428"/>
        <v>3</v>
      </c>
      <c r="E9111" s="1" t="str">
        <f>INDEX(Protocol[Mark],MATCH(C9111,Protocol[Step],0))</f>
        <v>12Azd</v>
      </c>
      <c r="F9111" s="151" t="str">
        <f>INDEX(Variables[Variable],MATCH(Systematic[[#This Row],[VariableIndex]],Variables[Index],0))</f>
        <v>Specific flux</v>
      </c>
      <c r="G9111" s="134">
        <f>Systematic[[#This Row],[Sample]]*1000000+Systematic[[#This Row],[SubSample]]*10000+Systematic[[#This Row],[VariableIndex]]</f>
        <v>24010003</v>
      </c>
      <c r="H9111" s="134">
        <f>Systematic[[#This Row],[SampleVariableLabel]]+100*Systematic[[#This Row],[State]]</f>
        <v>24011303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24</v>
      </c>
      <c r="B9112" s="1">
        <f t="shared" si="427"/>
        <v>1</v>
      </c>
      <c r="C9112" s="1">
        <f>IF(Systematic[[#This Row],[VariableIndex]]&gt;1,C9111,IF(C9111+1=StepsPerSubsample,0,C9111+1))</f>
        <v>13</v>
      </c>
      <c r="D9112" s="1">
        <f t="shared" si="428"/>
        <v>4</v>
      </c>
      <c r="E9112" s="1" t="str">
        <f>INDEX(Protocol[Mark],MATCH(C9112,Protocol[Step],0))</f>
        <v>12Azd</v>
      </c>
      <c r="F9112" s="151" t="str">
        <f>INDEX(Variables[Variable],MATCH(Systematic[[#This Row],[VariableIndex]],Variables[Index],0))</f>
        <v>Flux control ratio</v>
      </c>
      <c r="G9112" s="134">
        <f>Systematic[[#This Row],[Sample]]*1000000+Systematic[[#This Row],[SubSample]]*10000+Systematic[[#This Row],[VariableIndex]]</f>
        <v>24010004</v>
      </c>
      <c r="H9112" s="134">
        <f>Systematic[[#This Row],[SampleVariableLabel]]+100*Systematic[[#This Row],[State]]</f>
        <v>24011304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24</v>
      </c>
      <c r="B9113" s="1">
        <f t="shared" si="427"/>
        <v>1</v>
      </c>
      <c r="C9113" s="1">
        <f>IF(Systematic[[#This Row],[VariableIndex]]&gt;1,C9112,IF(C9112+1=StepsPerSubsample,0,C9112+1))</f>
        <v>13</v>
      </c>
      <c r="D9113" s="1">
        <f t="shared" si="428"/>
        <v>5</v>
      </c>
      <c r="E9113" s="1" t="str">
        <f>INDEX(Protocol[Mark],MATCH(C9113,Protocol[Step],0))</f>
        <v>12Azd</v>
      </c>
      <c r="F9113" s="151" t="str">
        <f>INDEX(Variables[Variable],MATCH(Systematic[[#This Row],[VariableIndex]],Variables[Index],0))</f>
        <v>Specific flux (mt)</v>
      </c>
      <c r="G9113" s="134">
        <f>Systematic[[#This Row],[Sample]]*1000000+Systematic[[#This Row],[SubSample]]*10000+Systematic[[#This Row],[VariableIndex]]</f>
        <v>24010005</v>
      </c>
      <c r="H9113" s="134">
        <f>Systematic[[#This Row],[SampleVariableLabel]]+100*Systematic[[#This Row],[State]]</f>
        <v>24011305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24</v>
      </c>
      <c r="B9114" s="1">
        <f t="shared" si="427"/>
        <v>1</v>
      </c>
      <c r="C9114" s="1">
        <f>IF(Systematic[[#This Row],[VariableIndex]]&gt;1,C9113,IF(C9113+1=StepsPerSubsample,0,C9113+1))</f>
        <v>13</v>
      </c>
      <c r="D9114" s="1">
        <f t="shared" si="428"/>
        <v>6</v>
      </c>
      <c r="E9114" s="1" t="str">
        <f>INDEX(Protocol[Mark],MATCH(C9114,Protocol[Step],0))</f>
        <v>12Azd</v>
      </c>
      <c r="F9114" s="151" t="str">
        <f>INDEX(Variables[Variable],MATCH(Systematic[[#This Row],[VariableIndex]],Variables[Index],0))</f>
        <v>FCR (mt: ROX-corr.)</v>
      </c>
      <c r="G9114" s="134">
        <f>Systematic[[#This Row],[Sample]]*1000000+Systematic[[#This Row],[SubSample]]*10000+Systematic[[#This Row],[VariableIndex]]</f>
        <v>24010006</v>
      </c>
      <c r="H9114" s="134">
        <f>Systematic[[#This Row],[SampleVariableLabel]]+100*Systematic[[#This Row],[State]]</f>
        <v>24011306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24</v>
      </c>
      <c r="B9115" s="1">
        <f t="shared" si="427"/>
        <v>1</v>
      </c>
      <c r="C9115" s="1">
        <f>IF(Systematic[[#This Row],[VariableIndex]]&gt;1,C9114,IF(C9114+1=StepsPerSubsample,0,C9114+1))</f>
        <v>13</v>
      </c>
      <c r="D9115" s="1">
        <f t="shared" si="428"/>
        <v>7</v>
      </c>
      <c r="E9115" s="1" t="str">
        <f>INDEX(Protocol[Mark],MATCH(C9115,Protocol[Step],0))</f>
        <v>12Azd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24010007</v>
      </c>
      <c r="H9115" s="134">
        <f>Systematic[[#This Row],[SampleVariableLabel]]+100*Systematic[[#This Row],[State]]</f>
        <v>24011307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24</v>
      </c>
      <c r="B9116" s="1">
        <f t="shared" si="427"/>
        <v>2</v>
      </c>
      <c r="C9116" s="1">
        <f>IF(Systematic[[#This Row],[VariableIndex]]&gt;1,C9115,IF(C9115+1=StepsPerSubsample,0,C9115+1))</f>
        <v>0</v>
      </c>
      <c r="D9116" s="1">
        <f t="shared" si="428"/>
        <v>1</v>
      </c>
      <c r="E9116" s="1" t="str">
        <f>INDEX(Protocol[Mark],MATCH(C9116,Protocol[Step],0))</f>
        <v>1ce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24020001</v>
      </c>
      <c r="H9116" s="134">
        <f>Systematic[[#This Row],[SampleVariableLabel]]+100*Systematic[[#This Row],[State]]</f>
        <v>24020001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24</v>
      </c>
      <c r="B9117" s="1">
        <f t="shared" si="427"/>
        <v>2</v>
      </c>
      <c r="C9117" s="1">
        <f>IF(Systematic[[#This Row],[VariableIndex]]&gt;1,C9116,IF(C9116+1=StepsPerSubsample,0,C9116+1))</f>
        <v>0</v>
      </c>
      <c r="D9117" s="1">
        <f t="shared" si="428"/>
        <v>2</v>
      </c>
      <c r="E9117" s="1" t="str">
        <f>INDEX(Protocol[Mark],MATCH(C9117,Protocol[Step],0))</f>
        <v>1ce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24020002</v>
      </c>
      <c r="H9117" s="134">
        <f>Systematic[[#This Row],[SampleVariableLabel]]+100*Systematic[[#This Row],[State]]</f>
        <v>24020002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24</v>
      </c>
      <c r="B9118" s="1">
        <f t="shared" si="427"/>
        <v>2</v>
      </c>
      <c r="C9118" s="1">
        <f>IF(Systematic[[#This Row],[VariableIndex]]&gt;1,C9117,IF(C9117+1=StepsPerSubsample,0,C9117+1))</f>
        <v>0</v>
      </c>
      <c r="D9118" s="1">
        <f t="shared" si="428"/>
        <v>3</v>
      </c>
      <c r="E9118" s="1" t="str">
        <f>INDEX(Protocol[Mark],MATCH(C9118,Protocol[Step],0))</f>
        <v>1ce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24020003</v>
      </c>
      <c r="H9118" s="134">
        <f>Systematic[[#This Row],[SampleVariableLabel]]+100*Systematic[[#This Row],[State]]</f>
        <v>24020003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24</v>
      </c>
      <c r="B9119" s="1">
        <f t="shared" si="427"/>
        <v>2</v>
      </c>
      <c r="C9119" s="1">
        <f>IF(Systematic[[#This Row],[VariableIndex]]&gt;1,C9118,IF(C9118+1=StepsPerSubsample,0,C9118+1))</f>
        <v>0</v>
      </c>
      <c r="D9119" s="1">
        <f t="shared" si="428"/>
        <v>4</v>
      </c>
      <c r="E9119" s="1" t="str">
        <f>INDEX(Protocol[Mark],MATCH(C9119,Protocol[Step],0))</f>
        <v>1ce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24020004</v>
      </c>
      <c r="H9119" s="134">
        <f>Systematic[[#This Row],[SampleVariableLabel]]+100*Systematic[[#This Row],[State]]</f>
        <v>24020004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24</v>
      </c>
      <c r="B9120" s="1">
        <f t="shared" si="427"/>
        <v>2</v>
      </c>
      <c r="C9120" s="1">
        <f>IF(Systematic[[#This Row],[VariableIndex]]&gt;1,C9119,IF(C9119+1=StepsPerSubsample,0,C9119+1))</f>
        <v>0</v>
      </c>
      <c r="D9120" s="1">
        <f t="shared" si="428"/>
        <v>5</v>
      </c>
      <c r="E9120" s="1" t="str">
        <f>INDEX(Protocol[Mark],MATCH(C9120,Protocol[Step],0))</f>
        <v>1ce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24020005</v>
      </c>
      <c r="H9120" s="134">
        <f>Systematic[[#This Row],[SampleVariableLabel]]+100*Systematic[[#This Row],[State]]</f>
        <v>24020005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24</v>
      </c>
      <c r="B9121" s="1">
        <f t="shared" si="427"/>
        <v>2</v>
      </c>
      <c r="C9121" s="1">
        <f>IF(Systematic[[#This Row],[VariableIndex]]&gt;1,C9120,IF(C9120+1=StepsPerSubsample,0,C9120+1))</f>
        <v>0</v>
      </c>
      <c r="D9121" s="1">
        <f t="shared" si="428"/>
        <v>6</v>
      </c>
      <c r="E9121" s="1" t="str">
        <f>INDEX(Protocol[Mark],MATCH(C9121,Protocol[Step],0))</f>
        <v>1ce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24020006</v>
      </c>
      <c r="H9121" s="134">
        <f>Systematic[[#This Row],[SampleVariableLabel]]+100*Systematic[[#This Row],[State]]</f>
        <v>24020006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24</v>
      </c>
      <c r="B9122" s="1">
        <f t="shared" si="427"/>
        <v>2</v>
      </c>
      <c r="C9122" s="1">
        <f>IF(Systematic[[#This Row],[VariableIndex]]&gt;1,C9121,IF(C9121+1=StepsPerSubsample,0,C9121+1))</f>
        <v>0</v>
      </c>
      <c r="D9122" s="1">
        <f t="shared" si="428"/>
        <v>7</v>
      </c>
      <c r="E9122" s="1" t="str">
        <f>INDEX(Protocol[Mark],MATCH(C9122,Protocol[Step],0))</f>
        <v>1ce</v>
      </c>
      <c r="F9122" s="151" t="str">
        <f>INDEX(Variables[Variable],MATCH(Systematic[[#This Row],[VariableIndex]],Variables[Index],0))</f>
        <v>FCR (mt: ROX-corr.)</v>
      </c>
      <c r="G9122" s="134">
        <f>Systematic[[#This Row],[Sample]]*1000000+Systematic[[#This Row],[SubSample]]*10000+Systematic[[#This Row],[VariableIndex]]</f>
        <v>24020007</v>
      </c>
      <c r="H9122" s="134">
        <f>Systematic[[#This Row],[SampleVariableLabel]]+100*Systematic[[#This Row],[State]]</f>
        <v>24020007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24</v>
      </c>
      <c r="B9123" s="1">
        <f t="shared" si="427"/>
        <v>2</v>
      </c>
      <c r="C9123" s="1">
        <f>IF(Systematic[[#This Row],[VariableIndex]]&gt;1,C9122,IF(C9122+1=StepsPerSubsample,0,C9122+1))</f>
        <v>1</v>
      </c>
      <c r="D9123" s="1">
        <f t="shared" si="428"/>
        <v>1</v>
      </c>
      <c r="E9123" s="1" t="str">
        <f>INDEX(Protocol[Mark],MATCH(C9123,Protocol[Step],0))</f>
        <v>2P10</v>
      </c>
      <c r="F9123" s="151" t="str">
        <f>INDEX(Variables[Variable],MATCH(Systematic[[#This Row],[VariableIndex]],Variables[Index],0))</f>
        <v>O2 concentration</v>
      </c>
      <c r="G9123" s="134">
        <f>Systematic[[#This Row],[Sample]]*1000000+Systematic[[#This Row],[SubSample]]*10000+Systematic[[#This Row],[VariableIndex]]</f>
        <v>24020001</v>
      </c>
      <c r="H9123" s="134">
        <f>Systematic[[#This Row],[SampleVariableLabel]]+100*Systematic[[#This Row],[State]]</f>
        <v>24020101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24</v>
      </c>
      <c r="B9124" s="1">
        <f t="shared" si="427"/>
        <v>2</v>
      </c>
      <c r="C9124" s="1">
        <f>IF(Systematic[[#This Row],[VariableIndex]]&gt;1,C9123,IF(C9123+1=StepsPerSubsample,0,C9123+1))</f>
        <v>1</v>
      </c>
      <c r="D9124" s="1">
        <f t="shared" si="428"/>
        <v>2</v>
      </c>
      <c r="E9124" s="1" t="str">
        <f>INDEX(Protocol[Mark],MATCH(C9124,Protocol[Step],0))</f>
        <v>2P10</v>
      </c>
      <c r="F9124" s="151" t="str">
        <f>INDEX(Variables[Variable],MATCH(Systematic[[#This Row],[VariableIndex]],Variables[Index],0))</f>
        <v>O2 flux per volume</v>
      </c>
      <c r="G9124" s="134">
        <f>Systematic[[#This Row],[Sample]]*1000000+Systematic[[#This Row],[SubSample]]*10000+Systematic[[#This Row],[VariableIndex]]</f>
        <v>24020002</v>
      </c>
      <c r="H9124" s="134">
        <f>Systematic[[#This Row],[SampleVariableLabel]]+100*Systematic[[#This Row],[State]]</f>
        <v>24020102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24</v>
      </c>
      <c r="B9125" s="1">
        <f t="shared" si="427"/>
        <v>2</v>
      </c>
      <c r="C9125" s="1">
        <f>IF(Systematic[[#This Row],[VariableIndex]]&gt;1,C9124,IF(C9124+1=StepsPerSubsample,0,C9124+1))</f>
        <v>1</v>
      </c>
      <c r="D9125" s="1">
        <f t="shared" si="428"/>
        <v>3</v>
      </c>
      <c r="E9125" s="1" t="str">
        <f>INDEX(Protocol[Mark],MATCH(C9125,Protocol[Step],0))</f>
        <v>2P10</v>
      </c>
      <c r="F9125" s="151" t="str">
        <f>INDEX(Variables[Variable],MATCH(Systematic[[#This Row],[VariableIndex]],Variables[Index],0))</f>
        <v>Specific flux</v>
      </c>
      <c r="G9125" s="134">
        <f>Systematic[[#This Row],[Sample]]*1000000+Systematic[[#This Row],[SubSample]]*10000+Systematic[[#This Row],[VariableIndex]]</f>
        <v>24020003</v>
      </c>
      <c r="H9125" s="134">
        <f>Systematic[[#This Row],[SampleVariableLabel]]+100*Systematic[[#This Row],[State]]</f>
        <v>24020103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24</v>
      </c>
      <c r="B9126" s="1">
        <f t="shared" si="427"/>
        <v>2</v>
      </c>
      <c r="C9126" s="1">
        <f>IF(Systematic[[#This Row],[VariableIndex]]&gt;1,C9125,IF(C9125+1=StepsPerSubsample,0,C9125+1))</f>
        <v>1</v>
      </c>
      <c r="D9126" s="1">
        <f t="shared" si="428"/>
        <v>4</v>
      </c>
      <c r="E9126" s="1" t="str">
        <f>INDEX(Protocol[Mark],MATCH(C9126,Protocol[Step],0))</f>
        <v>2P10</v>
      </c>
      <c r="F9126" s="151" t="str">
        <f>INDEX(Variables[Variable],MATCH(Systematic[[#This Row],[VariableIndex]],Variables[Index],0))</f>
        <v>Flux control ratio</v>
      </c>
      <c r="G9126" s="134">
        <f>Systematic[[#This Row],[Sample]]*1000000+Systematic[[#This Row],[SubSample]]*10000+Systematic[[#This Row],[VariableIndex]]</f>
        <v>24020004</v>
      </c>
      <c r="H9126" s="134">
        <f>Systematic[[#This Row],[SampleVariableLabel]]+100*Systematic[[#This Row],[State]]</f>
        <v>24020104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24</v>
      </c>
      <c r="B9127" s="1">
        <f t="shared" si="427"/>
        <v>2</v>
      </c>
      <c r="C9127" s="1">
        <f>IF(Systematic[[#This Row],[VariableIndex]]&gt;1,C9126,IF(C9126+1=StepsPerSubsample,0,C9126+1))</f>
        <v>1</v>
      </c>
      <c r="D9127" s="1">
        <f t="shared" si="428"/>
        <v>5</v>
      </c>
      <c r="E9127" s="1" t="str">
        <f>INDEX(Protocol[Mark],MATCH(C9127,Protocol[Step],0))</f>
        <v>2P10</v>
      </c>
      <c r="F9127" s="151" t="str">
        <f>INDEX(Variables[Variable],MATCH(Systematic[[#This Row],[VariableIndex]],Variables[Index],0))</f>
        <v>Specific flux (mt)</v>
      </c>
      <c r="G9127" s="134">
        <f>Systematic[[#This Row],[Sample]]*1000000+Systematic[[#This Row],[SubSample]]*10000+Systematic[[#This Row],[VariableIndex]]</f>
        <v>24020005</v>
      </c>
      <c r="H9127" s="134">
        <f>Systematic[[#This Row],[SampleVariableLabel]]+100*Systematic[[#This Row],[State]]</f>
        <v>24020105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24</v>
      </c>
      <c r="B9128" s="1">
        <f t="shared" si="427"/>
        <v>2</v>
      </c>
      <c r="C9128" s="1">
        <f>IF(Systematic[[#This Row],[VariableIndex]]&gt;1,C9127,IF(C9127+1=StepsPerSubsample,0,C9127+1))</f>
        <v>1</v>
      </c>
      <c r="D9128" s="1">
        <f t="shared" si="428"/>
        <v>6</v>
      </c>
      <c r="E9128" s="1" t="str">
        <f>INDEX(Protocol[Mark],MATCH(C9128,Protocol[Step],0))</f>
        <v>2P10</v>
      </c>
      <c r="F9128" s="151" t="str">
        <f>INDEX(Variables[Variable],MATCH(Systematic[[#This Row],[VariableIndex]],Variables[Index],0))</f>
        <v>FCR (mt: ROX-corr.)</v>
      </c>
      <c r="G9128" s="134">
        <f>Systematic[[#This Row],[Sample]]*1000000+Systematic[[#This Row],[SubSample]]*10000+Systematic[[#This Row],[VariableIndex]]</f>
        <v>24020006</v>
      </c>
      <c r="H9128" s="134">
        <f>Systematic[[#This Row],[SampleVariableLabel]]+100*Systematic[[#This Row],[State]]</f>
        <v>24020106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24</v>
      </c>
      <c r="B9129" s="1">
        <f t="shared" ref="B9129:B9192" si="430">IF(OR(C9129&gt;0,D9129&gt;1),B9128,IF(B9128=SubsamplesPerSample,1,B9128+1))</f>
        <v>2</v>
      </c>
      <c r="C9129" s="1">
        <f>IF(Systematic[[#This Row],[VariableIndex]]&gt;1,C9128,IF(C9128+1=StepsPerSubsample,0,C9128+1))</f>
        <v>1</v>
      </c>
      <c r="D9129" s="1">
        <f t="shared" si="428"/>
        <v>7</v>
      </c>
      <c r="E9129" s="1" t="str">
        <f>INDEX(Protocol[Mark],MATCH(C9129,Protocol[Step],0))</f>
        <v>2P10</v>
      </c>
      <c r="F9129" s="151" t="str">
        <f>INDEX(Variables[Variable],MATCH(Systematic[[#This Row],[VariableIndex]],Variables[Index],0))</f>
        <v>FCR (mt: ROX-corr.)</v>
      </c>
      <c r="G9129" s="134">
        <f>Systematic[[#This Row],[Sample]]*1000000+Systematic[[#This Row],[SubSample]]*10000+Systematic[[#This Row],[VariableIndex]]</f>
        <v>24020007</v>
      </c>
      <c r="H9129" s="134">
        <f>Systematic[[#This Row],[SampleVariableLabel]]+100*Systematic[[#This Row],[State]]</f>
        <v>24020107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24</v>
      </c>
      <c r="B9130" s="1">
        <f t="shared" si="430"/>
        <v>2</v>
      </c>
      <c r="C9130" s="1">
        <f>IF(Systematic[[#This Row],[VariableIndex]]&gt;1,C9129,IF(C9129+1=StepsPerSubsample,0,C9129+1))</f>
        <v>2</v>
      </c>
      <c r="D9130" s="1">
        <f t="shared" si="428"/>
        <v>1</v>
      </c>
      <c r="E9130" s="1" t="str">
        <f>INDEX(Protocol[Mark],MATCH(C9130,Protocol[Step],0))</f>
        <v>3Omy</v>
      </c>
      <c r="F9130" s="151" t="str">
        <f>INDEX(Variables[Variable],MATCH(Systematic[[#This Row],[VariableIndex]],Variables[Index],0))</f>
        <v>O2 concentration</v>
      </c>
      <c r="G9130" s="134">
        <f>Systematic[[#This Row],[Sample]]*1000000+Systematic[[#This Row],[SubSample]]*10000+Systematic[[#This Row],[VariableIndex]]</f>
        <v>24020001</v>
      </c>
      <c r="H9130" s="134">
        <f>Systematic[[#This Row],[SampleVariableLabel]]+100*Systematic[[#This Row],[State]]</f>
        <v>24020201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24</v>
      </c>
      <c r="B9131" s="1">
        <f t="shared" si="430"/>
        <v>2</v>
      </c>
      <c r="C9131" s="1">
        <f>IF(Systematic[[#This Row],[VariableIndex]]&gt;1,C9130,IF(C9130+1=StepsPerSubsample,0,C9130+1))</f>
        <v>2</v>
      </c>
      <c r="D9131" s="1">
        <f t="shared" si="428"/>
        <v>2</v>
      </c>
      <c r="E9131" s="1" t="str">
        <f>INDEX(Protocol[Mark],MATCH(C9131,Protocol[Step],0))</f>
        <v>3Omy</v>
      </c>
      <c r="F9131" s="151" t="str">
        <f>INDEX(Variables[Variable],MATCH(Systematic[[#This Row],[VariableIndex]],Variables[Index],0))</f>
        <v>O2 flux per volume</v>
      </c>
      <c r="G9131" s="134">
        <f>Systematic[[#This Row],[Sample]]*1000000+Systematic[[#This Row],[SubSample]]*10000+Systematic[[#This Row],[VariableIndex]]</f>
        <v>24020002</v>
      </c>
      <c r="H9131" s="134">
        <f>Systematic[[#This Row],[SampleVariableLabel]]+100*Systematic[[#This Row],[State]]</f>
        <v>24020202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24</v>
      </c>
      <c r="B9132" s="1">
        <f t="shared" si="430"/>
        <v>2</v>
      </c>
      <c r="C9132" s="1">
        <f>IF(Systematic[[#This Row],[VariableIndex]]&gt;1,C9131,IF(C9131+1=StepsPerSubsample,0,C9131+1))</f>
        <v>2</v>
      </c>
      <c r="D9132" s="1">
        <f t="shared" si="428"/>
        <v>3</v>
      </c>
      <c r="E9132" s="1" t="str">
        <f>INDEX(Protocol[Mark],MATCH(C9132,Protocol[Step],0))</f>
        <v>3Omy</v>
      </c>
      <c r="F9132" s="151" t="str">
        <f>INDEX(Variables[Variable],MATCH(Systematic[[#This Row],[VariableIndex]],Variables[Index],0))</f>
        <v>Specific flux</v>
      </c>
      <c r="G9132" s="134">
        <f>Systematic[[#This Row],[Sample]]*1000000+Systematic[[#This Row],[SubSample]]*10000+Systematic[[#This Row],[VariableIndex]]</f>
        <v>24020003</v>
      </c>
      <c r="H9132" s="134">
        <f>Systematic[[#This Row],[SampleVariableLabel]]+100*Systematic[[#This Row],[State]]</f>
        <v>24020203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24</v>
      </c>
      <c r="B9133" s="1">
        <f t="shared" si="430"/>
        <v>2</v>
      </c>
      <c r="C9133" s="1">
        <f>IF(Systematic[[#This Row],[VariableIndex]]&gt;1,C9132,IF(C9132+1=StepsPerSubsample,0,C9132+1))</f>
        <v>2</v>
      </c>
      <c r="D9133" s="1">
        <f t="shared" si="428"/>
        <v>4</v>
      </c>
      <c r="E9133" s="1" t="str">
        <f>INDEX(Protocol[Mark],MATCH(C9133,Protocol[Step],0))</f>
        <v>3Omy</v>
      </c>
      <c r="F9133" s="151" t="str">
        <f>INDEX(Variables[Variable],MATCH(Systematic[[#This Row],[VariableIndex]],Variables[Index],0))</f>
        <v>Flux control ratio</v>
      </c>
      <c r="G9133" s="134">
        <f>Systematic[[#This Row],[Sample]]*1000000+Systematic[[#This Row],[SubSample]]*10000+Systematic[[#This Row],[VariableIndex]]</f>
        <v>24020004</v>
      </c>
      <c r="H9133" s="134">
        <f>Systematic[[#This Row],[SampleVariableLabel]]+100*Systematic[[#This Row],[State]]</f>
        <v>24020204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24</v>
      </c>
      <c r="B9134" s="1">
        <f t="shared" si="430"/>
        <v>2</v>
      </c>
      <c r="C9134" s="1">
        <f>IF(Systematic[[#This Row],[VariableIndex]]&gt;1,C9133,IF(C9133+1=StepsPerSubsample,0,C9133+1))</f>
        <v>2</v>
      </c>
      <c r="D9134" s="1">
        <f t="shared" si="428"/>
        <v>5</v>
      </c>
      <c r="E9134" s="1" t="str">
        <f>INDEX(Protocol[Mark],MATCH(C9134,Protocol[Step],0))</f>
        <v>3Omy</v>
      </c>
      <c r="F9134" s="151" t="str">
        <f>INDEX(Variables[Variable],MATCH(Systematic[[#This Row],[VariableIndex]],Variables[Index],0))</f>
        <v>Specific flux (mt)</v>
      </c>
      <c r="G9134" s="134">
        <f>Systematic[[#This Row],[Sample]]*1000000+Systematic[[#This Row],[SubSample]]*10000+Systematic[[#This Row],[VariableIndex]]</f>
        <v>24020005</v>
      </c>
      <c r="H9134" s="134">
        <f>Systematic[[#This Row],[SampleVariableLabel]]+100*Systematic[[#This Row],[State]]</f>
        <v>24020205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24</v>
      </c>
      <c r="B9135" s="1">
        <f t="shared" si="430"/>
        <v>2</v>
      </c>
      <c r="C9135" s="1">
        <f>IF(Systematic[[#This Row],[VariableIndex]]&gt;1,C9134,IF(C9134+1=StepsPerSubsample,0,C9134+1))</f>
        <v>2</v>
      </c>
      <c r="D9135" s="1">
        <f t="shared" si="428"/>
        <v>6</v>
      </c>
      <c r="E9135" s="1" t="str">
        <f>INDEX(Protocol[Mark],MATCH(C9135,Protocol[Step],0))</f>
        <v>3Omy</v>
      </c>
      <c r="F9135" s="151" t="str">
        <f>INDEX(Variables[Variable],MATCH(Systematic[[#This Row],[VariableIndex]],Variables[Index],0))</f>
        <v>FCR (mt: ROX-corr.)</v>
      </c>
      <c r="G9135" s="134">
        <f>Systematic[[#This Row],[Sample]]*1000000+Systematic[[#This Row],[SubSample]]*10000+Systematic[[#This Row],[VariableIndex]]</f>
        <v>24020006</v>
      </c>
      <c r="H9135" s="134">
        <f>Systematic[[#This Row],[SampleVariableLabel]]+100*Systematic[[#This Row],[State]]</f>
        <v>24020206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24</v>
      </c>
      <c r="B9136" s="1">
        <f t="shared" si="430"/>
        <v>2</v>
      </c>
      <c r="C9136" s="1">
        <f>IF(Systematic[[#This Row],[VariableIndex]]&gt;1,C9135,IF(C9135+1=StepsPerSubsample,0,C9135+1))</f>
        <v>2</v>
      </c>
      <c r="D9136" s="1">
        <f t="shared" si="428"/>
        <v>7</v>
      </c>
      <c r="E9136" s="1" t="str">
        <f>INDEX(Protocol[Mark],MATCH(C9136,Protocol[Step],0))</f>
        <v>3Omy</v>
      </c>
      <c r="F9136" s="151" t="str">
        <f>INDEX(Variables[Variable],MATCH(Systematic[[#This Row],[VariableIndex]],Variables[Index],0))</f>
        <v>FCR (mt: ROX-corr.)</v>
      </c>
      <c r="G9136" s="134">
        <f>Systematic[[#This Row],[Sample]]*1000000+Systematic[[#This Row],[SubSample]]*10000+Systematic[[#This Row],[VariableIndex]]</f>
        <v>24020007</v>
      </c>
      <c r="H9136" s="134">
        <f>Systematic[[#This Row],[SampleVariableLabel]]+100*Systematic[[#This Row],[State]]</f>
        <v>24020207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24</v>
      </c>
      <c r="B9137" s="1">
        <f t="shared" si="430"/>
        <v>2</v>
      </c>
      <c r="C9137" s="1">
        <f>IF(Systematic[[#This Row],[VariableIndex]]&gt;1,C9136,IF(C9136+1=StepsPerSubsample,0,C9136+1))</f>
        <v>3</v>
      </c>
      <c r="D9137" s="1">
        <f t="shared" si="428"/>
        <v>1</v>
      </c>
      <c r="E9137" s="1" t="str">
        <f>INDEX(Protocol[Mark],MATCH(C9137,Protocol[Step],0))</f>
        <v>4U</v>
      </c>
      <c r="F9137" s="151" t="str">
        <f>INDEX(Variables[Variable],MATCH(Systematic[[#This Row],[VariableIndex]],Variables[Index],0))</f>
        <v>O2 concentration</v>
      </c>
      <c r="G9137" s="134">
        <f>Systematic[[#This Row],[Sample]]*1000000+Systematic[[#This Row],[SubSample]]*10000+Systematic[[#This Row],[VariableIndex]]</f>
        <v>24020001</v>
      </c>
      <c r="H9137" s="134">
        <f>Systematic[[#This Row],[SampleVariableLabel]]+100*Systematic[[#This Row],[State]]</f>
        <v>24020301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24</v>
      </c>
      <c r="B9138" s="1">
        <f t="shared" si="430"/>
        <v>2</v>
      </c>
      <c r="C9138" s="1">
        <f>IF(Systematic[[#This Row],[VariableIndex]]&gt;1,C9137,IF(C9137+1=StepsPerSubsample,0,C9137+1))</f>
        <v>3</v>
      </c>
      <c r="D9138" s="1">
        <f t="shared" si="428"/>
        <v>2</v>
      </c>
      <c r="E9138" s="1" t="str">
        <f>INDEX(Protocol[Mark],MATCH(C9138,Protocol[Step],0))</f>
        <v>4U</v>
      </c>
      <c r="F9138" s="151" t="str">
        <f>INDEX(Variables[Variable],MATCH(Systematic[[#This Row],[VariableIndex]],Variables[Index],0))</f>
        <v>O2 flux per volume</v>
      </c>
      <c r="G9138" s="134">
        <f>Systematic[[#This Row],[Sample]]*1000000+Systematic[[#This Row],[SubSample]]*10000+Systematic[[#This Row],[VariableIndex]]</f>
        <v>24020002</v>
      </c>
      <c r="H9138" s="134">
        <f>Systematic[[#This Row],[SampleVariableLabel]]+100*Systematic[[#This Row],[State]]</f>
        <v>24020302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24</v>
      </c>
      <c r="B9139" s="1">
        <f t="shared" si="430"/>
        <v>2</v>
      </c>
      <c r="C9139" s="1">
        <f>IF(Systematic[[#This Row],[VariableIndex]]&gt;1,C9138,IF(C9138+1=StepsPerSubsample,0,C9138+1))</f>
        <v>3</v>
      </c>
      <c r="D9139" s="1">
        <f t="shared" si="428"/>
        <v>3</v>
      </c>
      <c r="E9139" s="1" t="str">
        <f>INDEX(Protocol[Mark],MATCH(C9139,Protocol[Step],0))</f>
        <v>4U</v>
      </c>
      <c r="F9139" s="151" t="str">
        <f>INDEX(Variables[Variable],MATCH(Systematic[[#This Row],[VariableIndex]],Variables[Index],0))</f>
        <v>Specific flux</v>
      </c>
      <c r="G9139" s="134">
        <f>Systematic[[#This Row],[Sample]]*1000000+Systematic[[#This Row],[SubSample]]*10000+Systematic[[#This Row],[VariableIndex]]</f>
        <v>24020003</v>
      </c>
      <c r="H9139" s="134">
        <f>Systematic[[#This Row],[SampleVariableLabel]]+100*Systematic[[#This Row],[State]]</f>
        <v>24020303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24</v>
      </c>
      <c r="B9140" s="1">
        <f t="shared" si="430"/>
        <v>2</v>
      </c>
      <c r="C9140" s="1">
        <f>IF(Systematic[[#This Row],[VariableIndex]]&gt;1,C9139,IF(C9139+1=StepsPerSubsample,0,C9139+1))</f>
        <v>3</v>
      </c>
      <c r="D9140" s="1">
        <f t="shared" si="428"/>
        <v>4</v>
      </c>
      <c r="E9140" s="1" t="str">
        <f>INDEX(Protocol[Mark],MATCH(C9140,Protocol[Step],0))</f>
        <v>4U</v>
      </c>
      <c r="F9140" s="151" t="str">
        <f>INDEX(Variables[Variable],MATCH(Systematic[[#This Row],[VariableIndex]],Variables[Index],0))</f>
        <v>Flux control ratio</v>
      </c>
      <c r="G9140" s="134">
        <f>Systematic[[#This Row],[Sample]]*1000000+Systematic[[#This Row],[SubSample]]*10000+Systematic[[#This Row],[VariableIndex]]</f>
        <v>24020004</v>
      </c>
      <c r="H9140" s="134">
        <f>Systematic[[#This Row],[SampleVariableLabel]]+100*Systematic[[#This Row],[State]]</f>
        <v>24020304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24</v>
      </c>
      <c r="B9141" s="1">
        <f t="shared" si="430"/>
        <v>2</v>
      </c>
      <c r="C9141" s="1">
        <f>IF(Systematic[[#This Row],[VariableIndex]]&gt;1,C9140,IF(C9140+1=StepsPerSubsample,0,C9140+1))</f>
        <v>3</v>
      </c>
      <c r="D9141" s="1">
        <f t="shared" si="428"/>
        <v>5</v>
      </c>
      <c r="E9141" s="1" t="str">
        <f>INDEX(Protocol[Mark],MATCH(C9141,Protocol[Step],0))</f>
        <v>4U</v>
      </c>
      <c r="F9141" s="151" t="str">
        <f>INDEX(Variables[Variable],MATCH(Systematic[[#This Row],[VariableIndex]],Variables[Index],0))</f>
        <v>Specific flux (mt)</v>
      </c>
      <c r="G9141" s="134">
        <f>Systematic[[#This Row],[Sample]]*1000000+Systematic[[#This Row],[SubSample]]*10000+Systematic[[#This Row],[VariableIndex]]</f>
        <v>24020005</v>
      </c>
      <c r="H9141" s="134">
        <f>Systematic[[#This Row],[SampleVariableLabel]]+100*Systematic[[#This Row],[State]]</f>
        <v>24020305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24</v>
      </c>
      <c r="B9142" s="1">
        <f t="shared" si="430"/>
        <v>2</v>
      </c>
      <c r="C9142" s="1">
        <f>IF(Systematic[[#This Row],[VariableIndex]]&gt;1,C9141,IF(C9141+1=StepsPerSubsample,0,C9141+1))</f>
        <v>3</v>
      </c>
      <c r="D9142" s="1">
        <f t="shared" si="428"/>
        <v>6</v>
      </c>
      <c r="E9142" s="1" t="str">
        <f>INDEX(Protocol[Mark],MATCH(C9142,Protocol[Step],0))</f>
        <v>4U</v>
      </c>
      <c r="F9142" s="151" t="str">
        <f>INDEX(Variables[Variable],MATCH(Systematic[[#This Row],[VariableIndex]],Variables[Index],0))</f>
        <v>FCR (mt: ROX-corr.)</v>
      </c>
      <c r="G9142" s="134">
        <f>Systematic[[#This Row],[Sample]]*1000000+Systematic[[#This Row],[SubSample]]*10000+Systematic[[#This Row],[VariableIndex]]</f>
        <v>24020006</v>
      </c>
      <c r="H9142" s="134">
        <f>Systematic[[#This Row],[SampleVariableLabel]]+100*Systematic[[#This Row],[State]]</f>
        <v>24020306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24</v>
      </c>
      <c r="B9143" s="1">
        <f t="shared" si="430"/>
        <v>2</v>
      </c>
      <c r="C9143" s="1">
        <f>IF(Systematic[[#This Row],[VariableIndex]]&gt;1,C9142,IF(C9142+1=StepsPerSubsample,0,C9142+1))</f>
        <v>3</v>
      </c>
      <c r="D9143" s="1">
        <f t="shared" si="428"/>
        <v>7</v>
      </c>
      <c r="E9143" s="1" t="str">
        <f>INDEX(Protocol[Mark],MATCH(C9143,Protocol[Step],0))</f>
        <v>4U</v>
      </c>
      <c r="F9143" s="151" t="str">
        <f>INDEX(Variables[Variable],MATCH(Systematic[[#This Row],[VariableIndex]],Variables[Index],0))</f>
        <v>FCR (mt: ROX-corr.)</v>
      </c>
      <c r="G9143" s="134">
        <f>Systematic[[#This Row],[Sample]]*1000000+Systematic[[#This Row],[SubSample]]*10000+Systematic[[#This Row],[VariableIndex]]</f>
        <v>24020007</v>
      </c>
      <c r="H9143" s="134">
        <f>Systematic[[#This Row],[SampleVariableLabel]]+100*Systematic[[#This Row],[State]]</f>
        <v>24020307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24</v>
      </c>
      <c r="B9144" s="1">
        <f t="shared" si="430"/>
        <v>2</v>
      </c>
      <c r="C9144" s="1">
        <f>IF(Systematic[[#This Row],[VariableIndex]]&gt;1,C9143,IF(C9143+1=StepsPerSubsample,0,C9143+1))</f>
        <v>4</v>
      </c>
      <c r="D9144" s="1">
        <f t="shared" si="428"/>
        <v>1</v>
      </c>
      <c r="E9144" s="1" t="str">
        <f>INDEX(Protocol[Mark],MATCH(C9144,Protocol[Step],0))</f>
        <v>5Glc</v>
      </c>
      <c r="F9144" s="151" t="str">
        <f>INDEX(Variables[Variable],MATCH(Systematic[[#This Row],[VariableIndex]],Variables[Index],0))</f>
        <v>O2 concentration</v>
      </c>
      <c r="G9144" s="134">
        <f>Systematic[[#This Row],[Sample]]*1000000+Systematic[[#This Row],[SubSample]]*10000+Systematic[[#This Row],[VariableIndex]]</f>
        <v>24020001</v>
      </c>
      <c r="H9144" s="134">
        <f>Systematic[[#This Row],[SampleVariableLabel]]+100*Systematic[[#This Row],[State]]</f>
        <v>24020401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24</v>
      </c>
      <c r="B9145" s="1">
        <f t="shared" si="430"/>
        <v>2</v>
      </c>
      <c r="C9145" s="1">
        <f>IF(Systematic[[#This Row],[VariableIndex]]&gt;1,C9144,IF(C9144+1=StepsPerSubsample,0,C9144+1))</f>
        <v>4</v>
      </c>
      <c r="D9145" s="1">
        <f t="shared" si="428"/>
        <v>2</v>
      </c>
      <c r="E9145" s="1" t="str">
        <f>INDEX(Protocol[Mark],MATCH(C9145,Protocol[Step],0))</f>
        <v>5Glc</v>
      </c>
      <c r="F9145" s="151" t="str">
        <f>INDEX(Variables[Variable],MATCH(Systematic[[#This Row],[VariableIndex]],Variables[Index],0))</f>
        <v>O2 flux per volume</v>
      </c>
      <c r="G9145" s="134">
        <f>Systematic[[#This Row],[Sample]]*1000000+Systematic[[#This Row],[SubSample]]*10000+Systematic[[#This Row],[VariableIndex]]</f>
        <v>24020002</v>
      </c>
      <c r="H9145" s="134">
        <f>Systematic[[#This Row],[SampleVariableLabel]]+100*Systematic[[#This Row],[State]]</f>
        <v>24020402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24</v>
      </c>
      <c r="B9146" s="1">
        <f t="shared" si="430"/>
        <v>2</v>
      </c>
      <c r="C9146" s="1">
        <f>IF(Systematic[[#This Row],[VariableIndex]]&gt;1,C9145,IF(C9145+1=StepsPerSubsample,0,C9145+1))</f>
        <v>4</v>
      </c>
      <c r="D9146" s="1">
        <f t="shared" si="428"/>
        <v>3</v>
      </c>
      <c r="E9146" s="1" t="str">
        <f>INDEX(Protocol[Mark],MATCH(C9146,Protocol[Step],0))</f>
        <v>5Glc</v>
      </c>
      <c r="F9146" s="151" t="str">
        <f>INDEX(Variables[Variable],MATCH(Systematic[[#This Row],[VariableIndex]],Variables[Index],0))</f>
        <v>Specific flux</v>
      </c>
      <c r="G9146" s="134">
        <f>Systematic[[#This Row],[Sample]]*1000000+Systematic[[#This Row],[SubSample]]*10000+Systematic[[#This Row],[VariableIndex]]</f>
        <v>24020003</v>
      </c>
      <c r="H9146" s="134">
        <f>Systematic[[#This Row],[SampleVariableLabel]]+100*Systematic[[#This Row],[State]]</f>
        <v>24020403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24</v>
      </c>
      <c r="B9147" s="1">
        <f t="shared" si="430"/>
        <v>2</v>
      </c>
      <c r="C9147" s="1">
        <f>IF(Systematic[[#This Row],[VariableIndex]]&gt;1,C9146,IF(C9146+1=StepsPerSubsample,0,C9146+1))</f>
        <v>4</v>
      </c>
      <c r="D9147" s="1">
        <f t="shared" si="428"/>
        <v>4</v>
      </c>
      <c r="E9147" s="1" t="str">
        <f>INDEX(Protocol[Mark],MATCH(C9147,Protocol[Step],0))</f>
        <v>5Glc</v>
      </c>
      <c r="F9147" s="151" t="str">
        <f>INDEX(Variables[Variable],MATCH(Systematic[[#This Row],[VariableIndex]],Variables[Index],0))</f>
        <v>Flux control ratio</v>
      </c>
      <c r="G9147" s="134">
        <f>Systematic[[#This Row],[Sample]]*1000000+Systematic[[#This Row],[SubSample]]*10000+Systematic[[#This Row],[VariableIndex]]</f>
        <v>24020004</v>
      </c>
      <c r="H9147" s="134">
        <f>Systematic[[#This Row],[SampleVariableLabel]]+100*Systematic[[#This Row],[State]]</f>
        <v>24020404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24</v>
      </c>
      <c r="B9148" s="1">
        <f t="shared" si="430"/>
        <v>2</v>
      </c>
      <c r="C9148" s="1">
        <f>IF(Systematic[[#This Row],[VariableIndex]]&gt;1,C9147,IF(C9147+1=StepsPerSubsample,0,C9147+1))</f>
        <v>4</v>
      </c>
      <c r="D9148" s="1">
        <f t="shared" si="428"/>
        <v>5</v>
      </c>
      <c r="E9148" s="1" t="str">
        <f>INDEX(Protocol[Mark],MATCH(C9148,Protocol[Step],0))</f>
        <v>5Glc</v>
      </c>
      <c r="F9148" s="151" t="str">
        <f>INDEX(Variables[Variable],MATCH(Systematic[[#This Row],[VariableIndex]],Variables[Index],0))</f>
        <v>Specific flux (mt)</v>
      </c>
      <c r="G9148" s="134">
        <f>Systematic[[#This Row],[Sample]]*1000000+Systematic[[#This Row],[SubSample]]*10000+Systematic[[#This Row],[VariableIndex]]</f>
        <v>24020005</v>
      </c>
      <c r="H9148" s="134">
        <f>Systematic[[#This Row],[SampleVariableLabel]]+100*Systematic[[#This Row],[State]]</f>
        <v>24020405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24</v>
      </c>
      <c r="B9149" s="1">
        <f t="shared" si="430"/>
        <v>2</v>
      </c>
      <c r="C9149" s="1">
        <f>IF(Systematic[[#This Row],[VariableIndex]]&gt;1,C9148,IF(C9148+1=StepsPerSubsample,0,C9148+1))</f>
        <v>4</v>
      </c>
      <c r="D9149" s="1">
        <f t="shared" si="428"/>
        <v>6</v>
      </c>
      <c r="E9149" s="1" t="str">
        <f>INDEX(Protocol[Mark],MATCH(C9149,Protocol[Step],0))</f>
        <v>5Glc</v>
      </c>
      <c r="F9149" s="151" t="str">
        <f>INDEX(Variables[Variable],MATCH(Systematic[[#This Row],[VariableIndex]],Variables[Index],0))</f>
        <v>FCR (mt: ROX-corr.)</v>
      </c>
      <c r="G9149" s="134">
        <f>Systematic[[#This Row],[Sample]]*1000000+Systematic[[#This Row],[SubSample]]*10000+Systematic[[#This Row],[VariableIndex]]</f>
        <v>24020006</v>
      </c>
      <c r="H9149" s="134">
        <f>Systematic[[#This Row],[SampleVariableLabel]]+100*Systematic[[#This Row],[State]]</f>
        <v>24020406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24</v>
      </c>
      <c r="B9150" s="1">
        <f t="shared" si="430"/>
        <v>2</v>
      </c>
      <c r="C9150" s="1">
        <f>IF(Systematic[[#This Row],[VariableIndex]]&gt;1,C9149,IF(C9149+1=StepsPerSubsample,0,C9149+1))</f>
        <v>4</v>
      </c>
      <c r="D9150" s="1">
        <f t="shared" si="428"/>
        <v>7</v>
      </c>
      <c r="E9150" s="1" t="str">
        <f>INDEX(Protocol[Mark],MATCH(C9150,Protocol[Step],0))</f>
        <v>5Glc</v>
      </c>
      <c r="F9150" s="151" t="str">
        <f>INDEX(Variables[Variable],MATCH(Systematic[[#This Row],[VariableIndex]],Variables[Index],0))</f>
        <v>FCR (mt: ROX-corr.)</v>
      </c>
      <c r="G9150" s="134">
        <f>Systematic[[#This Row],[Sample]]*1000000+Systematic[[#This Row],[SubSample]]*10000+Systematic[[#This Row],[VariableIndex]]</f>
        <v>24020007</v>
      </c>
      <c r="H9150" s="134">
        <f>Systematic[[#This Row],[SampleVariableLabel]]+100*Systematic[[#This Row],[State]]</f>
        <v>24020407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24</v>
      </c>
      <c r="B9151" s="1">
        <f t="shared" si="430"/>
        <v>2</v>
      </c>
      <c r="C9151" s="1">
        <f>IF(Systematic[[#This Row],[VariableIndex]]&gt;1,C9150,IF(C9150+1=StepsPerSubsample,0,C9150+1))</f>
        <v>5</v>
      </c>
      <c r="D9151" s="1">
        <f t="shared" si="428"/>
        <v>1</v>
      </c>
      <c r="E9151" s="1" t="str">
        <f>INDEX(Protocol[Mark],MATCH(C9151,Protocol[Step],0))</f>
        <v>6M2</v>
      </c>
      <c r="F9151" s="151" t="str">
        <f>INDEX(Variables[Variable],MATCH(Systematic[[#This Row],[VariableIndex]],Variables[Index],0))</f>
        <v>O2 concentration</v>
      </c>
      <c r="G9151" s="134">
        <f>Systematic[[#This Row],[Sample]]*1000000+Systematic[[#This Row],[SubSample]]*10000+Systematic[[#This Row],[VariableIndex]]</f>
        <v>24020001</v>
      </c>
      <c r="H9151" s="134">
        <f>Systematic[[#This Row],[SampleVariableLabel]]+100*Systematic[[#This Row],[State]]</f>
        <v>24020501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24</v>
      </c>
      <c r="B9152" s="1">
        <f t="shared" si="430"/>
        <v>2</v>
      </c>
      <c r="C9152" s="1">
        <f>IF(Systematic[[#This Row],[VariableIndex]]&gt;1,C9151,IF(C9151+1=StepsPerSubsample,0,C9151+1))</f>
        <v>5</v>
      </c>
      <c r="D9152" s="1">
        <f t="shared" si="428"/>
        <v>2</v>
      </c>
      <c r="E9152" s="1" t="str">
        <f>INDEX(Protocol[Mark],MATCH(C9152,Protocol[Step],0))</f>
        <v>6M2</v>
      </c>
      <c r="F9152" s="151" t="str">
        <f>INDEX(Variables[Variable],MATCH(Systematic[[#This Row],[VariableIndex]],Variables[Index],0))</f>
        <v>O2 flux per volume</v>
      </c>
      <c r="G9152" s="134">
        <f>Systematic[[#This Row],[Sample]]*1000000+Systematic[[#This Row],[SubSample]]*10000+Systematic[[#This Row],[VariableIndex]]</f>
        <v>24020002</v>
      </c>
      <c r="H9152" s="134">
        <f>Systematic[[#This Row],[SampleVariableLabel]]+100*Systematic[[#This Row],[State]]</f>
        <v>24020502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24</v>
      </c>
      <c r="B9153" s="1">
        <f t="shared" si="430"/>
        <v>2</v>
      </c>
      <c r="C9153" s="1">
        <f>IF(Systematic[[#This Row],[VariableIndex]]&gt;1,C9152,IF(C9152+1=StepsPerSubsample,0,C9152+1))</f>
        <v>5</v>
      </c>
      <c r="D9153" s="1">
        <f t="shared" si="428"/>
        <v>3</v>
      </c>
      <c r="E9153" s="1" t="str">
        <f>INDEX(Protocol[Mark],MATCH(C9153,Protocol[Step],0))</f>
        <v>6M2</v>
      </c>
      <c r="F9153" s="151" t="str">
        <f>INDEX(Variables[Variable],MATCH(Systematic[[#This Row],[VariableIndex]],Variables[Index],0))</f>
        <v>Specific flux</v>
      </c>
      <c r="G9153" s="134">
        <f>Systematic[[#This Row],[Sample]]*1000000+Systematic[[#This Row],[SubSample]]*10000+Systematic[[#This Row],[VariableIndex]]</f>
        <v>24020003</v>
      </c>
      <c r="H9153" s="134">
        <f>Systematic[[#This Row],[SampleVariableLabel]]+100*Systematic[[#This Row],[State]]</f>
        <v>24020503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24</v>
      </c>
      <c r="B9154" s="1">
        <f t="shared" si="430"/>
        <v>2</v>
      </c>
      <c r="C9154" s="1">
        <f>IF(Systematic[[#This Row],[VariableIndex]]&gt;1,C9153,IF(C9153+1=StepsPerSubsample,0,C9153+1))</f>
        <v>5</v>
      </c>
      <c r="D9154" s="1">
        <f t="shared" si="428"/>
        <v>4</v>
      </c>
      <c r="E9154" s="1" t="str">
        <f>INDEX(Protocol[Mark],MATCH(C9154,Protocol[Step],0))</f>
        <v>6M2</v>
      </c>
      <c r="F9154" s="151" t="str">
        <f>INDEX(Variables[Variable],MATCH(Systematic[[#This Row],[VariableIndex]],Variables[Index],0))</f>
        <v>Flux control ratio</v>
      </c>
      <c r="G9154" s="134">
        <f>Systematic[[#This Row],[Sample]]*1000000+Systematic[[#This Row],[SubSample]]*10000+Systematic[[#This Row],[VariableIndex]]</f>
        <v>24020004</v>
      </c>
      <c r="H9154" s="134">
        <f>Systematic[[#This Row],[SampleVariableLabel]]+100*Systematic[[#This Row],[State]]</f>
        <v>24020504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24</v>
      </c>
      <c r="B9155" s="1">
        <f t="shared" si="430"/>
        <v>2</v>
      </c>
      <c r="C9155" s="1">
        <f>IF(Systematic[[#This Row],[VariableIndex]]&gt;1,C9154,IF(C9154+1=StepsPerSubsample,0,C9154+1))</f>
        <v>5</v>
      </c>
      <c r="D9155" s="1">
        <f t="shared" ref="D9155:D9218" si="431">IF(D9154=nVariables,1,D9154+1)</f>
        <v>5</v>
      </c>
      <c r="E9155" s="1" t="str">
        <f>INDEX(Protocol[Mark],MATCH(C9155,Protocol[Step],0))</f>
        <v>6M2</v>
      </c>
      <c r="F9155" s="151" t="str">
        <f>INDEX(Variables[Variable],MATCH(Systematic[[#This Row],[VariableIndex]],Variables[Index],0))</f>
        <v>Specific flux (mt)</v>
      </c>
      <c r="G9155" s="134">
        <f>Systematic[[#This Row],[Sample]]*1000000+Systematic[[#This Row],[SubSample]]*10000+Systematic[[#This Row],[VariableIndex]]</f>
        <v>24020005</v>
      </c>
      <c r="H9155" s="134">
        <f>Systematic[[#This Row],[SampleVariableLabel]]+100*Systematic[[#This Row],[State]]</f>
        <v>24020505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24</v>
      </c>
      <c r="B9156" s="1">
        <f t="shared" si="430"/>
        <v>2</v>
      </c>
      <c r="C9156" s="1">
        <f>IF(Systematic[[#This Row],[VariableIndex]]&gt;1,C9155,IF(C9155+1=StepsPerSubsample,0,C9155+1))</f>
        <v>5</v>
      </c>
      <c r="D9156" s="1">
        <f t="shared" si="431"/>
        <v>6</v>
      </c>
      <c r="E9156" s="1" t="str">
        <f>INDEX(Protocol[Mark],MATCH(C9156,Protocol[Step],0))</f>
        <v>6M2</v>
      </c>
      <c r="F9156" s="151" t="str">
        <f>INDEX(Variables[Variable],MATCH(Systematic[[#This Row],[VariableIndex]],Variables[Index],0))</f>
        <v>FCR (mt: ROX-corr.)</v>
      </c>
      <c r="G9156" s="134">
        <f>Systematic[[#This Row],[Sample]]*1000000+Systematic[[#This Row],[SubSample]]*10000+Systematic[[#This Row],[VariableIndex]]</f>
        <v>24020006</v>
      </c>
      <c r="H9156" s="134">
        <f>Systematic[[#This Row],[SampleVariableLabel]]+100*Systematic[[#This Row],[State]]</f>
        <v>24020506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24</v>
      </c>
      <c r="B9157" s="1">
        <f t="shared" si="430"/>
        <v>2</v>
      </c>
      <c r="C9157" s="1">
        <f>IF(Systematic[[#This Row],[VariableIndex]]&gt;1,C9156,IF(C9156+1=StepsPerSubsample,0,C9156+1))</f>
        <v>5</v>
      </c>
      <c r="D9157" s="1">
        <f t="shared" si="431"/>
        <v>7</v>
      </c>
      <c r="E9157" s="1" t="str">
        <f>INDEX(Protocol[Mark],MATCH(C9157,Protocol[Step],0))</f>
        <v>6M2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24020007</v>
      </c>
      <c r="H9157" s="134">
        <f>Systematic[[#This Row],[SampleVariableLabel]]+100*Systematic[[#This Row],[State]]</f>
        <v>24020507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24</v>
      </c>
      <c r="B9158" s="1">
        <f t="shared" si="430"/>
        <v>2</v>
      </c>
      <c r="C9158" s="1">
        <f>IF(Systematic[[#This Row],[VariableIndex]]&gt;1,C9157,IF(C9157+1=StepsPerSubsample,0,C9157+1))</f>
        <v>6</v>
      </c>
      <c r="D9158" s="1">
        <f t="shared" si="431"/>
        <v>1</v>
      </c>
      <c r="E9158" s="1" t="str">
        <f>INDEX(Protocol[Mark],MATCH(C9158,Protocol[Step],0))</f>
        <v>7Rot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24020001</v>
      </c>
      <c r="H9158" s="134">
        <f>Systematic[[#This Row],[SampleVariableLabel]]+100*Systematic[[#This Row],[State]]</f>
        <v>24020601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24</v>
      </c>
      <c r="B9159" s="1">
        <f t="shared" si="430"/>
        <v>2</v>
      </c>
      <c r="C9159" s="1">
        <f>IF(Systematic[[#This Row],[VariableIndex]]&gt;1,C9158,IF(C9158+1=StepsPerSubsample,0,C9158+1))</f>
        <v>6</v>
      </c>
      <c r="D9159" s="1">
        <f t="shared" si="431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24020002</v>
      </c>
      <c r="H9159" s="134">
        <f>Systematic[[#This Row],[SampleVariableLabel]]+100*Systematic[[#This Row],[State]]</f>
        <v>24020602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24</v>
      </c>
      <c r="B9160" s="1">
        <f t="shared" si="430"/>
        <v>2</v>
      </c>
      <c r="C9160" s="1">
        <f>IF(Systematic[[#This Row],[VariableIndex]]&gt;1,C9159,IF(C9159+1=StepsPerSubsample,0,C9159+1))</f>
        <v>6</v>
      </c>
      <c r="D9160" s="1">
        <f t="shared" si="431"/>
        <v>3</v>
      </c>
      <c r="E9160" s="1" t="str">
        <f>INDEX(Protocol[Mark],MATCH(C9160,Protocol[Step],0))</f>
        <v>7Rot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24020003</v>
      </c>
      <c r="H9160" s="134">
        <f>Systematic[[#This Row],[SampleVariableLabel]]+100*Systematic[[#This Row],[State]]</f>
        <v>24020603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24</v>
      </c>
      <c r="B9161" s="1">
        <f t="shared" si="430"/>
        <v>2</v>
      </c>
      <c r="C9161" s="1">
        <f>IF(Systematic[[#This Row],[VariableIndex]]&gt;1,C9160,IF(C9160+1=StepsPerSubsample,0,C9160+1))</f>
        <v>6</v>
      </c>
      <c r="D9161" s="1">
        <f t="shared" si="431"/>
        <v>4</v>
      </c>
      <c r="E9161" s="1" t="str">
        <f>INDEX(Protocol[Mark],MATCH(C9161,Protocol[Step],0))</f>
        <v>7Rot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24020004</v>
      </c>
      <c r="H9161" s="134">
        <f>Systematic[[#This Row],[SampleVariableLabel]]+100*Systematic[[#This Row],[State]]</f>
        <v>24020604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24</v>
      </c>
      <c r="B9162" s="1">
        <f t="shared" si="430"/>
        <v>2</v>
      </c>
      <c r="C9162" s="1">
        <f>IF(Systematic[[#This Row],[VariableIndex]]&gt;1,C9161,IF(C9161+1=StepsPerSubsample,0,C9161+1))</f>
        <v>6</v>
      </c>
      <c r="D9162" s="1">
        <f t="shared" si="431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24020005</v>
      </c>
      <c r="H9162" s="134">
        <f>Systematic[[#This Row],[SampleVariableLabel]]+100*Systematic[[#This Row],[State]]</f>
        <v>24020605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24</v>
      </c>
      <c r="B9163" s="1">
        <f t="shared" si="430"/>
        <v>2</v>
      </c>
      <c r="C9163" s="1">
        <f>IF(Systematic[[#This Row],[VariableIndex]]&gt;1,C9162,IF(C9162+1=StepsPerSubsample,0,C9162+1))</f>
        <v>6</v>
      </c>
      <c r="D9163" s="1">
        <f t="shared" si="431"/>
        <v>6</v>
      </c>
      <c r="E9163" s="1" t="str">
        <f>INDEX(Protocol[Mark],MATCH(C9163,Protocol[Step],0))</f>
        <v>7Rot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24020006</v>
      </c>
      <c r="H9163" s="134">
        <f>Systematic[[#This Row],[SampleVariableLabel]]+100*Systematic[[#This Row],[State]]</f>
        <v>24020606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24</v>
      </c>
      <c r="B9164" s="1">
        <f t="shared" si="430"/>
        <v>2</v>
      </c>
      <c r="C9164" s="1">
        <f>IF(Systematic[[#This Row],[VariableIndex]]&gt;1,C9163,IF(C9163+1=StepsPerSubsample,0,C9163+1))</f>
        <v>6</v>
      </c>
      <c r="D9164" s="1">
        <f t="shared" si="431"/>
        <v>7</v>
      </c>
      <c r="E9164" s="1" t="str">
        <f>INDEX(Protocol[Mark],MATCH(C9164,Protocol[Step],0))</f>
        <v>7Rot</v>
      </c>
      <c r="F9164" s="151" t="str">
        <f>INDEX(Variables[Variable],MATCH(Systematic[[#This Row],[VariableIndex]],Variables[Index],0))</f>
        <v>FCR (mt: ROX-corr.)</v>
      </c>
      <c r="G9164" s="134">
        <f>Systematic[[#This Row],[Sample]]*1000000+Systematic[[#This Row],[SubSample]]*10000+Systematic[[#This Row],[VariableIndex]]</f>
        <v>24020007</v>
      </c>
      <c r="H9164" s="134">
        <f>Systematic[[#This Row],[SampleVariableLabel]]+100*Systematic[[#This Row],[State]]</f>
        <v>24020607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24</v>
      </c>
      <c r="B9165" s="1">
        <f t="shared" si="430"/>
        <v>2</v>
      </c>
      <c r="C9165" s="1">
        <f>IF(Systematic[[#This Row],[VariableIndex]]&gt;1,C9164,IF(C9164+1=StepsPerSubsample,0,C9164+1))</f>
        <v>7</v>
      </c>
      <c r="D9165" s="1">
        <f t="shared" si="431"/>
        <v>1</v>
      </c>
      <c r="E9165" s="1" t="str">
        <f>INDEX(Protocol[Mark],MATCH(C9165,Protocol[Step],0))</f>
        <v>8S</v>
      </c>
      <c r="F9165" s="151" t="str">
        <f>INDEX(Variables[Variable],MATCH(Systematic[[#This Row],[VariableIndex]],Variables[Index],0))</f>
        <v>O2 concentration</v>
      </c>
      <c r="G9165" s="134">
        <f>Systematic[[#This Row],[Sample]]*1000000+Systematic[[#This Row],[SubSample]]*10000+Systematic[[#This Row],[VariableIndex]]</f>
        <v>24020001</v>
      </c>
      <c r="H9165" s="134">
        <f>Systematic[[#This Row],[SampleVariableLabel]]+100*Systematic[[#This Row],[State]]</f>
        <v>24020701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24</v>
      </c>
      <c r="B9166" s="1">
        <f t="shared" si="430"/>
        <v>2</v>
      </c>
      <c r="C9166" s="1">
        <f>IF(Systematic[[#This Row],[VariableIndex]]&gt;1,C9165,IF(C9165+1=StepsPerSubsample,0,C9165+1))</f>
        <v>7</v>
      </c>
      <c r="D9166" s="1">
        <f t="shared" si="431"/>
        <v>2</v>
      </c>
      <c r="E9166" s="1" t="str">
        <f>INDEX(Protocol[Mark],MATCH(C9166,Protocol[Step],0))</f>
        <v>8S</v>
      </c>
      <c r="F9166" s="151" t="str">
        <f>INDEX(Variables[Variable],MATCH(Systematic[[#This Row],[VariableIndex]],Variables[Index],0))</f>
        <v>O2 flux per volume</v>
      </c>
      <c r="G9166" s="134">
        <f>Systematic[[#This Row],[Sample]]*1000000+Systematic[[#This Row],[SubSample]]*10000+Systematic[[#This Row],[VariableIndex]]</f>
        <v>24020002</v>
      </c>
      <c r="H9166" s="134">
        <f>Systematic[[#This Row],[SampleVariableLabel]]+100*Systematic[[#This Row],[State]]</f>
        <v>24020702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24</v>
      </c>
      <c r="B9167" s="1">
        <f t="shared" si="430"/>
        <v>2</v>
      </c>
      <c r="C9167" s="1">
        <f>IF(Systematic[[#This Row],[VariableIndex]]&gt;1,C9166,IF(C9166+1=StepsPerSubsample,0,C9166+1))</f>
        <v>7</v>
      </c>
      <c r="D9167" s="1">
        <f t="shared" si="431"/>
        <v>3</v>
      </c>
      <c r="E9167" s="1" t="str">
        <f>INDEX(Protocol[Mark],MATCH(C9167,Protocol[Step],0))</f>
        <v>8S</v>
      </c>
      <c r="F9167" s="151" t="str">
        <f>INDEX(Variables[Variable],MATCH(Systematic[[#This Row],[VariableIndex]],Variables[Index],0))</f>
        <v>Specific flux</v>
      </c>
      <c r="G9167" s="134">
        <f>Systematic[[#This Row],[Sample]]*1000000+Systematic[[#This Row],[SubSample]]*10000+Systematic[[#This Row],[VariableIndex]]</f>
        <v>24020003</v>
      </c>
      <c r="H9167" s="134">
        <f>Systematic[[#This Row],[SampleVariableLabel]]+100*Systematic[[#This Row],[State]]</f>
        <v>24020703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24</v>
      </c>
      <c r="B9168" s="1">
        <f t="shared" si="430"/>
        <v>2</v>
      </c>
      <c r="C9168" s="1">
        <f>IF(Systematic[[#This Row],[VariableIndex]]&gt;1,C9167,IF(C9167+1=StepsPerSubsample,0,C9167+1))</f>
        <v>7</v>
      </c>
      <c r="D9168" s="1">
        <f t="shared" si="431"/>
        <v>4</v>
      </c>
      <c r="E9168" s="1" t="str">
        <f>INDEX(Protocol[Mark],MATCH(C9168,Protocol[Step],0))</f>
        <v>8S</v>
      </c>
      <c r="F9168" s="151" t="str">
        <f>INDEX(Variables[Variable],MATCH(Systematic[[#This Row],[VariableIndex]],Variables[Index],0))</f>
        <v>Flux control ratio</v>
      </c>
      <c r="G9168" s="134">
        <f>Systematic[[#This Row],[Sample]]*1000000+Systematic[[#This Row],[SubSample]]*10000+Systematic[[#This Row],[VariableIndex]]</f>
        <v>24020004</v>
      </c>
      <c r="H9168" s="134">
        <f>Systematic[[#This Row],[SampleVariableLabel]]+100*Systematic[[#This Row],[State]]</f>
        <v>24020704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24</v>
      </c>
      <c r="B9169" s="1">
        <f t="shared" si="430"/>
        <v>2</v>
      </c>
      <c r="C9169" s="1">
        <f>IF(Systematic[[#This Row],[VariableIndex]]&gt;1,C9168,IF(C9168+1=StepsPerSubsample,0,C9168+1))</f>
        <v>7</v>
      </c>
      <c r="D9169" s="1">
        <f t="shared" si="431"/>
        <v>5</v>
      </c>
      <c r="E9169" s="1" t="str">
        <f>INDEX(Protocol[Mark],MATCH(C9169,Protocol[Step],0))</f>
        <v>8S</v>
      </c>
      <c r="F9169" s="151" t="str">
        <f>INDEX(Variables[Variable],MATCH(Systematic[[#This Row],[VariableIndex]],Variables[Index],0))</f>
        <v>Specific flux (mt)</v>
      </c>
      <c r="G9169" s="134">
        <f>Systematic[[#This Row],[Sample]]*1000000+Systematic[[#This Row],[SubSample]]*10000+Systematic[[#This Row],[VariableIndex]]</f>
        <v>24020005</v>
      </c>
      <c r="H9169" s="134">
        <f>Systematic[[#This Row],[SampleVariableLabel]]+100*Systematic[[#This Row],[State]]</f>
        <v>24020705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24</v>
      </c>
      <c r="B9170" s="1">
        <f t="shared" si="430"/>
        <v>2</v>
      </c>
      <c r="C9170" s="1">
        <f>IF(Systematic[[#This Row],[VariableIndex]]&gt;1,C9169,IF(C9169+1=StepsPerSubsample,0,C9169+1))</f>
        <v>7</v>
      </c>
      <c r="D9170" s="1">
        <f t="shared" si="431"/>
        <v>6</v>
      </c>
      <c r="E9170" s="1" t="str">
        <f>INDEX(Protocol[Mark],MATCH(C9170,Protocol[Step],0))</f>
        <v>8S</v>
      </c>
      <c r="F9170" s="151" t="str">
        <f>INDEX(Variables[Variable],MATCH(Systematic[[#This Row],[VariableIndex]],Variables[Index],0))</f>
        <v>FCR (mt: ROX-corr.)</v>
      </c>
      <c r="G9170" s="134">
        <f>Systematic[[#This Row],[Sample]]*1000000+Systematic[[#This Row],[SubSample]]*10000+Systematic[[#This Row],[VariableIndex]]</f>
        <v>24020006</v>
      </c>
      <c r="H9170" s="134">
        <f>Systematic[[#This Row],[SampleVariableLabel]]+100*Systematic[[#This Row],[State]]</f>
        <v>24020706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24</v>
      </c>
      <c r="B9171" s="1">
        <f t="shared" si="430"/>
        <v>2</v>
      </c>
      <c r="C9171" s="1">
        <f>IF(Systematic[[#This Row],[VariableIndex]]&gt;1,C9170,IF(C9170+1=StepsPerSubsample,0,C9170+1))</f>
        <v>7</v>
      </c>
      <c r="D9171" s="1">
        <f t="shared" si="431"/>
        <v>7</v>
      </c>
      <c r="E9171" s="1" t="str">
        <f>INDEX(Protocol[Mark],MATCH(C9171,Protocol[Step],0))</f>
        <v>8S</v>
      </c>
      <c r="F9171" s="151" t="str">
        <f>INDEX(Variables[Variable],MATCH(Systematic[[#This Row],[VariableIndex]],Variables[Index],0))</f>
        <v>FCR (mt: ROX-corr.)</v>
      </c>
      <c r="G9171" s="134">
        <f>Systematic[[#This Row],[Sample]]*1000000+Systematic[[#This Row],[SubSample]]*10000+Systematic[[#This Row],[VariableIndex]]</f>
        <v>24020007</v>
      </c>
      <c r="H9171" s="134">
        <f>Systematic[[#This Row],[SampleVariableLabel]]+100*Systematic[[#This Row],[State]]</f>
        <v>24020707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24</v>
      </c>
      <c r="B9172" s="1">
        <f t="shared" si="430"/>
        <v>2</v>
      </c>
      <c r="C9172" s="1">
        <f>IF(Systematic[[#This Row],[VariableIndex]]&gt;1,C9171,IF(C9171+1=StepsPerSubsample,0,C9171+1))</f>
        <v>8</v>
      </c>
      <c r="D9172" s="1">
        <f t="shared" si="431"/>
        <v>1</v>
      </c>
      <c r="E9172" s="1" t="str">
        <f>INDEX(Protocol[Mark],MATCH(C9172,Protocol[Step],0))</f>
        <v>9Dig</v>
      </c>
      <c r="F9172" s="151" t="str">
        <f>INDEX(Variables[Variable],MATCH(Systematic[[#This Row],[VariableIndex]],Variables[Index],0))</f>
        <v>O2 concentration</v>
      </c>
      <c r="G9172" s="134">
        <f>Systematic[[#This Row],[Sample]]*1000000+Systematic[[#This Row],[SubSample]]*10000+Systematic[[#This Row],[VariableIndex]]</f>
        <v>24020001</v>
      </c>
      <c r="H9172" s="134">
        <f>Systematic[[#This Row],[SampleVariableLabel]]+100*Systematic[[#This Row],[State]]</f>
        <v>24020801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24</v>
      </c>
      <c r="B9173" s="1">
        <f t="shared" si="430"/>
        <v>2</v>
      </c>
      <c r="C9173" s="1">
        <f>IF(Systematic[[#This Row],[VariableIndex]]&gt;1,C9172,IF(C9172+1=StepsPerSubsample,0,C9172+1))</f>
        <v>8</v>
      </c>
      <c r="D9173" s="1">
        <f t="shared" si="431"/>
        <v>2</v>
      </c>
      <c r="E9173" s="1" t="str">
        <f>INDEX(Protocol[Mark],MATCH(C9173,Protocol[Step],0))</f>
        <v>9Dig</v>
      </c>
      <c r="F9173" s="151" t="str">
        <f>INDEX(Variables[Variable],MATCH(Systematic[[#This Row],[VariableIndex]],Variables[Index],0))</f>
        <v>O2 flux per volume</v>
      </c>
      <c r="G9173" s="134">
        <f>Systematic[[#This Row],[Sample]]*1000000+Systematic[[#This Row],[SubSample]]*10000+Systematic[[#This Row],[VariableIndex]]</f>
        <v>24020002</v>
      </c>
      <c r="H9173" s="134">
        <f>Systematic[[#This Row],[SampleVariableLabel]]+100*Systematic[[#This Row],[State]]</f>
        <v>24020802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24</v>
      </c>
      <c r="B9174" s="1">
        <f t="shared" si="430"/>
        <v>2</v>
      </c>
      <c r="C9174" s="1">
        <f>IF(Systematic[[#This Row],[VariableIndex]]&gt;1,C9173,IF(C9173+1=StepsPerSubsample,0,C9173+1))</f>
        <v>8</v>
      </c>
      <c r="D9174" s="1">
        <f t="shared" si="431"/>
        <v>3</v>
      </c>
      <c r="E9174" s="1" t="str">
        <f>INDEX(Protocol[Mark],MATCH(C9174,Protocol[Step],0))</f>
        <v>9Dig</v>
      </c>
      <c r="F9174" s="151" t="str">
        <f>INDEX(Variables[Variable],MATCH(Systematic[[#This Row],[VariableIndex]],Variables[Index],0))</f>
        <v>Specific flux</v>
      </c>
      <c r="G9174" s="134">
        <f>Systematic[[#This Row],[Sample]]*1000000+Systematic[[#This Row],[SubSample]]*10000+Systematic[[#This Row],[VariableIndex]]</f>
        <v>24020003</v>
      </c>
      <c r="H9174" s="134">
        <f>Systematic[[#This Row],[SampleVariableLabel]]+100*Systematic[[#This Row],[State]]</f>
        <v>24020803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24</v>
      </c>
      <c r="B9175" s="1">
        <f t="shared" si="430"/>
        <v>2</v>
      </c>
      <c r="C9175" s="1">
        <f>IF(Systematic[[#This Row],[VariableIndex]]&gt;1,C9174,IF(C9174+1=StepsPerSubsample,0,C9174+1))</f>
        <v>8</v>
      </c>
      <c r="D9175" s="1">
        <f t="shared" si="431"/>
        <v>4</v>
      </c>
      <c r="E9175" s="1" t="str">
        <f>INDEX(Protocol[Mark],MATCH(C9175,Protocol[Step],0))</f>
        <v>9Dig</v>
      </c>
      <c r="F9175" s="151" t="str">
        <f>INDEX(Variables[Variable],MATCH(Systematic[[#This Row],[VariableIndex]],Variables[Index],0))</f>
        <v>Flux control ratio</v>
      </c>
      <c r="G9175" s="134">
        <f>Systematic[[#This Row],[Sample]]*1000000+Systematic[[#This Row],[SubSample]]*10000+Systematic[[#This Row],[VariableIndex]]</f>
        <v>24020004</v>
      </c>
      <c r="H9175" s="134">
        <f>Systematic[[#This Row],[SampleVariableLabel]]+100*Systematic[[#This Row],[State]]</f>
        <v>24020804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24</v>
      </c>
      <c r="B9176" s="1">
        <f t="shared" si="430"/>
        <v>2</v>
      </c>
      <c r="C9176" s="1">
        <f>IF(Systematic[[#This Row],[VariableIndex]]&gt;1,C9175,IF(C9175+1=StepsPerSubsample,0,C9175+1))</f>
        <v>8</v>
      </c>
      <c r="D9176" s="1">
        <f t="shared" si="431"/>
        <v>5</v>
      </c>
      <c r="E9176" s="1" t="str">
        <f>INDEX(Protocol[Mark],MATCH(C9176,Protocol[Step],0))</f>
        <v>9Dig</v>
      </c>
      <c r="F9176" s="151" t="str">
        <f>INDEX(Variables[Variable],MATCH(Systematic[[#This Row],[VariableIndex]],Variables[Index],0))</f>
        <v>Specific flux (mt)</v>
      </c>
      <c r="G9176" s="134">
        <f>Systematic[[#This Row],[Sample]]*1000000+Systematic[[#This Row],[SubSample]]*10000+Systematic[[#This Row],[VariableIndex]]</f>
        <v>24020005</v>
      </c>
      <c r="H9176" s="134">
        <f>Systematic[[#This Row],[SampleVariableLabel]]+100*Systematic[[#This Row],[State]]</f>
        <v>24020805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24</v>
      </c>
      <c r="B9177" s="1">
        <f t="shared" si="430"/>
        <v>2</v>
      </c>
      <c r="C9177" s="1">
        <f>IF(Systematic[[#This Row],[VariableIndex]]&gt;1,C9176,IF(C9176+1=StepsPerSubsample,0,C9176+1))</f>
        <v>8</v>
      </c>
      <c r="D9177" s="1">
        <f t="shared" si="431"/>
        <v>6</v>
      </c>
      <c r="E9177" s="1" t="str">
        <f>INDEX(Protocol[Mark],MATCH(C9177,Protocol[Step],0))</f>
        <v>9Dig</v>
      </c>
      <c r="F9177" s="151" t="str">
        <f>INDEX(Variables[Variable],MATCH(Systematic[[#This Row],[VariableIndex]],Variables[Index],0))</f>
        <v>FCR (mt: ROX-corr.)</v>
      </c>
      <c r="G9177" s="134">
        <f>Systematic[[#This Row],[Sample]]*1000000+Systematic[[#This Row],[SubSample]]*10000+Systematic[[#This Row],[VariableIndex]]</f>
        <v>24020006</v>
      </c>
      <c r="H9177" s="134">
        <f>Systematic[[#This Row],[SampleVariableLabel]]+100*Systematic[[#This Row],[State]]</f>
        <v>24020806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24</v>
      </c>
      <c r="B9178" s="1">
        <f t="shared" si="430"/>
        <v>2</v>
      </c>
      <c r="C9178" s="1">
        <f>IF(Systematic[[#This Row],[VariableIndex]]&gt;1,C9177,IF(C9177+1=StepsPerSubsample,0,C9177+1))</f>
        <v>8</v>
      </c>
      <c r="D9178" s="1">
        <f t="shared" si="431"/>
        <v>7</v>
      </c>
      <c r="E9178" s="1" t="str">
        <f>INDEX(Protocol[Mark],MATCH(C9178,Protocol[Step],0))</f>
        <v>9Dig</v>
      </c>
      <c r="F9178" s="151" t="str">
        <f>INDEX(Variables[Variable],MATCH(Systematic[[#This Row],[VariableIndex]],Variables[Index],0))</f>
        <v>FCR (mt: ROX-corr.)</v>
      </c>
      <c r="G9178" s="134">
        <f>Systematic[[#This Row],[Sample]]*1000000+Systematic[[#This Row],[SubSample]]*10000+Systematic[[#This Row],[VariableIndex]]</f>
        <v>24020007</v>
      </c>
      <c r="H9178" s="134">
        <f>Systematic[[#This Row],[SampleVariableLabel]]+100*Systematic[[#This Row],[State]]</f>
        <v>24020807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24</v>
      </c>
      <c r="B9179" s="1">
        <f t="shared" si="430"/>
        <v>2</v>
      </c>
      <c r="C9179" s="1">
        <f>IF(Systematic[[#This Row],[VariableIndex]]&gt;1,C9178,IF(C9178+1=StepsPerSubsample,0,C9178+1))</f>
        <v>9</v>
      </c>
      <c r="D9179" s="1">
        <f t="shared" si="431"/>
        <v>1</v>
      </c>
      <c r="E9179" s="1" t="str">
        <f>INDEX(Protocol[Mark],MATCH(C9179,Protocol[Step],0))</f>
        <v>9U</v>
      </c>
      <c r="F9179" s="151" t="str">
        <f>INDEX(Variables[Variable],MATCH(Systematic[[#This Row],[VariableIndex]],Variables[Index],0))</f>
        <v>O2 concentration</v>
      </c>
      <c r="G9179" s="134">
        <f>Systematic[[#This Row],[Sample]]*1000000+Systematic[[#This Row],[SubSample]]*10000+Systematic[[#This Row],[VariableIndex]]</f>
        <v>24020001</v>
      </c>
      <c r="H9179" s="134">
        <f>Systematic[[#This Row],[SampleVariableLabel]]+100*Systematic[[#This Row],[State]]</f>
        <v>24020901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24</v>
      </c>
      <c r="B9180" s="1">
        <f t="shared" si="430"/>
        <v>2</v>
      </c>
      <c r="C9180" s="1">
        <f>IF(Systematic[[#This Row],[VariableIndex]]&gt;1,C9179,IF(C9179+1=StepsPerSubsample,0,C9179+1))</f>
        <v>9</v>
      </c>
      <c r="D9180" s="1">
        <f t="shared" si="431"/>
        <v>2</v>
      </c>
      <c r="E9180" s="1" t="str">
        <f>INDEX(Protocol[Mark],MATCH(C9180,Protocol[Step],0))</f>
        <v>9U</v>
      </c>
      <c r="F9180" s="151" t="str">
        <f>INDEX(Variables[Variable],MATCH(Systematic[[#This Row],[VariableIndex]],Variables[Index],0))</f>
        <v>O2 flux per volume</v>
      </c>
      <c r="G9180" s="134">
        <f>Systematic[[#This Row],[Sample]]*1000000+Systematic[[#This Row],[SubSample]]*10000+Systematic[[#This Row],[VariableIndex]]</f>
        <v>24020002</v>
      </c>
      <c r="H9180" s="134">
        <f>Systematic[[#This Row],[SampleVariableLabel]]+100*Systematic[[#This Row],[State]]</f>
        <v>24020902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24</v>
      </c>
      <c r="B9181" s="1">
        <f t="shared" si="430"/>
        <v>2</v>
      </c>
      <c r="C9181" s="1">
        <f>IF(Systematic[[#This Row],[VariableIndex]]&gt;1,C9180,IF(C9180+1=StepsPerSubsample,0,C9180+1))</f>
        <v>9</v>
      </c>
      <c r="D9181" s="1">
        <f t="shared" si="431"/>
        <v>3</v>
      </c>
      <c r="E9181" s="1" t="str">
        <f>INDEX(Protocol[Mark],MATCH(C9181,Protocol[Step],0))</f>
        <v>9U</v>
      </c>
      <c r="F9181" s="151" t="str">
        <f>INDEX(Variables[Variable],MATCH(Systematic[[#This Row],[VariableIndex]],Variables[Index],0))</f>
        <v>Specific flux</v>
      </c>
      <c r="G9181" s="134">
        <f>Systematic[[#This Row],[Sample]]*1000000+Systematic[[#This Row],[SubSample]]*10000+Systematic[[#This Row],[VariableIndex]]</f>
        <v>24020003</v>
      </c>
      <c r="H9181" s="134">
        <f>Systematic[[#This Row],[SampleVariableLabel]]+100*Systematic[[#This Row],[State]]</f>
        <v>24020903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24</v>
      </c>
      <c r="B9182" s="1">
        <f t="shared" si="430"/>
        <v>2</v>
      </c>
      <c r="C9182" s="1">
        <f>IF(Systematic[[#This Row],[VariableIndex]]&gt;1,C9181,IF(C9181+1=StepsPerSubsample,0,C9181+1))</f>
        <v>9</v>
      </c>
      <c r="D9182" s="1">
        <f t="shared" si="431"/>
        <v>4</v>
      </c>
      <c r="E9182" s="1" t="str">
        <f>INDEX(Protocol[Mark],MATCH(C9182,Protocol[Step],0))</f>
        <v>9U</v>
      </c>
      <c r="F9182" s="151" t="str">
        <f>INDEX(Variables[Variable],MATCH(Systematic[[#This Row],[VariableIndex]],Variables[Index],0))</f>
        <v>Flux control ratio</v>
      </c>
      <c r="G9182" s="134">
        <f>Systematic[[#This Row],[Sample]]*1000000+Systematic[[#This Row],[SubSample]]*10000+Systematic[[#This Row],[VariableIndex]]</f>
        <v>24020004</v>
      </c>
      <c r="H9182" s="134">
        <f>Systematic[[#This Row],[SampleVariableLabel]]+100*Systematic[[#This Row],[State]]</f>
        <v>24020904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24</v>
      </c>
      <c r="B9183" s="1">
        <f t="shared" si="430"/>
        <v>2</v>
      </c>
      <c r="C9183" s="1">
        <f>IF(Systematic[[#This Row],[VariableIndex]]&gt;1,C9182,IF(C9182+1=StepsPerSubsample,0,C9182+1))</f>
        <v>9</v>
      </c>
      <c r="D9183" s="1">
        <f t="shared" si="431"/>
        <v>5</v>
      </c>
      <c r="E9183" s="1" t="str">
        <f>INDEX(Protocol[Mark],MATCH(C9183,Protocol[Step],0))</f>
        <v>9U</v>
      </c>
      <c r="F9183" s="151" t="str">
        <f>INDEX(Variables[Variable],MATCH(Systematic[[#This Row],[VariableIndex]],Variables[Index],0))</f>
        <v>Specific flux (mt)</v>
      </c>
      <c r="G9183" s="134">
        <f>Systematic[[#This Row],[Sample]]*1000000+Systematic[[#This Row],[SubSample]]*10000+Systematic[[#This Row],[VariableIndex]]</f>
        <v>24020005</v>
      </c>
      <c r="H9183" s="134">
        <f>Systematic[[#This Row],[SampleVariableLabel]]+100*Systematic[[#This Row],[State]]</f>
        <v>24020905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24</v>
      </c>
      <c r="B9184" s="1">
        <f t="shared" si="430"/>
        <v>2</v>
      </c>
      <c r="C9184" s="1">
        <f>IF(Systematic[[#This Row],[VariableIndex]]&gt;1,C9183,IF(C9183+1=StepsPerSubsample,0,C9183+1))</f>
        <v>9</v>
      </c>
      <c r="D9184" s="1">
        <f t="shared" si="431"/>
        <v>6</v>
      </c>
      <c r="E9184" s="1" t="str">
        <f>INDEX(Protocol[Mark],MATCH(C9184,Protocol[Step],0))</f>
        <v>9U</v>
      </c>
      <c r="F9184" s="151" t="str">
        <f>INDEX(Variables[Variable],MATCH(Systematic[[#This Row],[VariableIndex]],Variables[Index],0))</f>
        <v>FCR (mt: ROX-corr.)</v>
      </c>
      <c r="G9184" s="134">
        <f>Systematic[[#This Row],[Sample]]*1000000+Systematic[[#This Row],[SubSample]]*10000+Systematic[[#This Row],[VariableIndex]]</f>
        <v>24020006</v>
      </c>
      <c r="H9184" s="134">
        <f>Systematic[[#This Row],[SampleVariableLabel]]+100*Systematic[[#This Row],[State]]</f>
        <v>24020906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24</v>
      </c>
      <c r="B9185" s="1">
        <f t="shared" si="430"/>
        <v>2</v>
      </c>
      <c r="C9185" s="1">
        <f>IF(Systematic[[#This Row],[VariableIndex]]&gt;1,C9184,IF(C9184+1=StepsPerSubsample,0,C9184+1))</f>
        <v>9</v>
      </c>
      <c r="D9185" s="1">
        <f t="shared" si="431"/>
        <v>7</v>
      </c>
      <c r="E9185" s="1" t="str">
        <f>INDEX(Protocol[Mark],MATCH(C9185,Protocol[Step],0))</f>
        <v>9U</v>
      </c>
      <c r="F9185" s="151" t="str">
        <f>INDEX(Variables[Variable],MATCH(Systematic[[#This Row],[VariableIndex]],Variables[Index],0))</f>
        <v>FCR (mt: ROX-corr.)</v>
      </c>
      <c r="G9185" s="134">
        <f>Systematic[[#This Row],[Sample]]*1000000+Systematic[[#This Row],[SubSample]]*10000+Systematic[[#This Row],[VariableIndex]]</f>
        <v>24020007</v>
      </c>
      <c r="H9185" s="134">
        <f>Systematic[[#This Row],[SampleVariableLabel]]+100*Systematic[[#This Row],[State]]</f>
        <v>24020907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24</v>
      </c>
      <c r="B9186" s="1">
        <f t="shared" si="430"/>
        <v>2</v>
      </c>
      <c r="C9186" s="1">
        <f>IF(Systematic[[#This Row],[VariableIndex]]&gt;1,C9185,IF(C9185+1=StepsPerSubsample,0,C9185+1))</f>
        <v>10</v>
      </c>
      <c r="D9186" s="1">
        <f t="shared" si="431"/>
        <v>1</v>
      </c>
      <c r="E9186" s="1" t="str">
        <f>INDEX(Protocol[Mark],MATCH(C9186,Protocol[Step],0))</f>
        <v>9c</v>
      </c>
      <c r="F9186" s="151" t="str">
        <f>INDEX(Variables[Variable],MATCH(Systematic[[#This Row],[VariableIndex]],Variables[Index],0))</f>
        <v>O2 concentration</v>
      </c>
      <c r="G9186" s="134">
        <f>Systematic[[#This Row],[Sample]]*1000000+Systematic[[#This Row],[SubSample]]*10000+Systematic[[#This Row],[VariableIndex]]</f>
        <v>24020001</v>
      </c>
      <c r="H9186" s="134">
        <f>Systematic[[#This Row],[SampleVariableLabel]]+100*Systematic[[#This Row],[State]]</f>
        <v>24021001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24</v>
      </c>
      <c r="B9187" s="1">
        <f t="shared" si="430"/>
        <v>2</v>
      </c>
      <c r="C9187" s="1">
        <f>IF(Systematic[[#This Row],[VariableIndex]]&gt;1,C9186,IF(C9186+1=StepsPerSubsample,0,C9186+1))</f>
        <v>10</v>
      </c>
      <c r="D9187" s="1">
        <f t="shared" si="431"/>
        <v>2</v>
      </c>
      <c r="E9187" s="1" t="str">
        <f>INDEX(Protocol[Mark],MATCH(C9187,Protocol[Step],0))</f>
        <v>9c</v>
      </c>
      <c r="F9187" s="151" t="str">
        <f>INDEX(Variables[Variable],MATCH(Systematic[[#This Row],[VariableIndex]],Variables[Index],0))</f>
        <v>O2 flux per volume</v>
      </c>
      <c r="G9187" s="134">
        <f>Systematic[[#This Row],[Sample]]*1000000+Systematic[[#This Row],[SubSample]]*10000+Systematic[[#This Row],[VariableIndex]]</f>
        <v>24020002</v>
      </c>
      <c r="H9187" s="134">
        <f>Systematic[[#This Row],[SampleVariableLabel]]+100*Systematic[[#This Row],[State]]</f>
        <v>24021002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24</v>
      </c>
      <c r="B9188" s="1">
        <f t="shared" si="430"/>
        <v>2</v>
      </c>
      <c r="C9188" s="1">
        <f>IF(Systematic[[#This Row],[VariableIndex]]&gt;1,C9187,IF(C9187+1=StepsPerSubsample,0,C9187+1))</f>
        <v>10</v>
      </c>
      <c r="D9188" s="1">
        <f t="shared" si="431"/>
        <v>3</v>
      </c>
      <c r="E9188" s="1" t="str">
        <f>INDEX(Protocol[Mark],MATCH(C9188,Protocol[Step],0))</f>
        <v>9c</v>
      </c>
      <c r="F9188" s="151" t="str">
        <f>INDEX(Variables[Variable],MATCH(Systematic[[#This Row],[VariableIndex]],Variables[Index],0))</f>
        <v>Specific flux</v>
      </c>
      <c r="G9188" s="134">
        <f>Systematic[[#This Row],[Sample]]*1000000+Systematic[[#This Row],[SubSample]]*10000+Systematic[[#This Row],[VariableIndex]]</f>
        <v>24020003</v>
      </c>
      <c r="H9188" s="134">
        <f>Systematic[[#This Row],[SampleVariableLabel]]+100*Systematic[[#This Row],[State]]</f>
        <v>24021003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24</v>
      </c>
      <c r="B9189" s="1">
        <f t="shared" si="430"/>
        <v>2</v>
      </c>
      <c r="C9189" s="1">
        <f>IF(Systematic[[#This Row],[VariableIndex]]&gt;1,C9188,IF(C9188+1=StepsPerSubsample,0,C9188+1))</f>
        <v>10</v>
      </c>
      <c r="D9189" s="1">
        <f t="shared" si="431"/>
        <v>4</v>
      </c>
      <c r="E9189" s="1" t="str">
        <f>INDEX(Protocol[Mark],MATCH(C9189,Protocol[Step],0))</f>
        <v>9c</v>
      </c>
      <c r="F9189" s="151" t="str">
        <f>INDEX(Variables[Variable],MATCH(Systematic[[#This Row],[VariableIndex]],Variables[Index],0))</f>
        <v>Flux control ratio</v>
      </c>
      <c r="G9189" s="134">
        <f>Systematic[[#This Row],[Sample]]*1000000+Systematic[[#This Row],[SubSample]]*10000+Systematic[[#This Row],[VariableIndex]]</f>
        <v>24020004</v>
      </c>
      <c r="H9189" s="134">
        <f>Systematic[[#This Row],[SampleVariableLabel]]+100*Systematic[[#This Row],[State]]</f>
        <v>24021004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24</v>
      </c>
      <c r="B9190" s="1">
        <f t="shared" si="430"/>
        <v>2</v>
      </c>
      <c r="C9190" s="1">
        <f>IF(Systematic[[#This Row],[VariableIndex]]&gt;1,C9189,IF(C9189+1=StepsPerSubsample,0,C9189+1))</f>
        <v>10</v>
      </c>
      <c r="D9190" s="1">
        <f t="shared" si="431"/>
        <v>5</v>
      </c>
      <c r="E9190" s="1" t="str">
        <f>INDEX(Protocol[Mark],MATCH(C9190,Protocol[Step],0))</f>
        <v>9c</v>
      </c>
      <c r="F9190" s="151" t="str">
        <f>INDEX(Variables[Variable],MATCH(Systematic[[#This Row],[VariableIndex]],Variables[Index],0))</f>
        <v>Specific flux (mt)</v>
      </c>
      <c r="G9190" s="134">
        <f>Systematic[[#This Row],[Sample]]*1000000+Systematic[[#This Row],[SubSample]]*10000+Systematic[[#This Row],[VariableIndex]]</f>
        <v>24020005</v>
      </c>
      <c r="H9190" s="134">
        <f>Systematic[[#This Row],[SampleVariableLabel]]+100*Systematic[[#This Row],[State]]</f>
        <v>24021005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24</v>
      </c>
      <c r="B9191" s="1">
        <f t="shared" si="430"/>
        <v>2</v>
      </c>
      <c r="C9191" s="1">
        <f>IF(Systematic[[#This Row],[VariableIndex]]&gt;1,C9190,IF(C9190+1=StepsPerSubsample,0,C9190+1))</f>
        <v>10</v>
      </c>
      <c r="D9191" s="1">
        <f t="shared" si="431"/>
        <v>6</v>
      </c>
      <c r="E9191" s="1" t="str">
        <f>INDEX(Protocol[Mark],MATCH(C9191,Protocol[Step],0))</f>
        <v>9c</v>
      </c>
      <c r="F9191" s="151" t="str">
        <f>INDEX(Variables[Variable],MATCH(Systematic[[#This Row],[VariableIndex]],Variables[Index],0))</f>
        <v>FCR (mt: ROX-corr.)</v>
      </c>
      <c r="G9191" s="134">
        <f>Systematic[[#This Row],[Sample]]*1000000+Systematic[[#This Row],[SubSample]]*10000+Systematic[[#This Row],[VariableIndex]]</f>
        <v>24020006</v>
      </c>
      <c r="H9191" s="134">
        <f>Systematic[[#This Row],[SampleVariableLabel]]+100*Systematic[[#This Row],[State]]</f>
        <v>24021006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24</v>
      </c>
      <c r="B9192" s="1">
        <f t="shared" si="430"/>
        <v>2</v>
      </c>
      <c r="C9192" s="1">
        <f>IF(Systematic[[#This Row],[VariableIndex]]&gt;1,C9191,IF(C9191+1=StepsPerSubsample,0,C9191+1))</f>
        <v>10</v>
      </c>
      <c r="D9192" s="1">
        <f t="shared" si="431"/>
        <v>7</v>
      </c>
      <c r="E9192" s="1" t="str">
        <f>INDEX(Protocol[Mark],MATCH(C9192,Protocol[Step],0))</f>
        <v>9c</v>
      </c>
      <c r="F9192" s="151" t="str">
        <f>INDEX(Variables[Variable],MATCH(Systematic[[#This Row],[VariableIndex]],Variables[Index],0))</f>
        <v>FCR (mt: ROX-corr.)</v>
      </c>
      <c r="G9192" s="134">
        <f>Systematic[[#This Row],[Sample]]*1000000+Systematic[[#This Row],[SubSample]]*10000+Systematic[[#This Row],[VariableIndex]]</f>
        <v>24020007</v>
      </c>
      <c r="H9192" s="134">
        <f>Systematic[[#This Row],[SampleVariableLabel]]+100*Systematic[[#This Row],[State]]</f>
        <v>24021007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24</v>
      </c>
      <c r="B9193" s="1">
        <f t="shared" ref="B9193:B9256" si="433">IF(OR(C9193&gt;0,D9193&gt;1),B9192,IF(B9192=SubsamplesPerSample,1,B9192+1))</f>
        <v>2</v>
      </c>
      <c r="C9193" s="1">
        <f>IF(Systematic[[#This Row],[VariableIndex]]&gt;1,C9192,IF(C9192+1=StepsPerSubsample,0,C9192+1))</f>
        <v>11</v>
      </c>
      <c r="D9193" s="1">
        <f t="shared" si="431"/>
        <v>1</v>
      </c>
      <c r="E9193" s="1" t="str">
        <f>INDEX(Protocol[Mark],MATCH(C9193,Protocol[Step],0))</f>
        <v>10Ama</v>
      </c>
      <c r="F9193" s="151" t="str">
        <f>INDEX(Variables[Variable],MATCH(Systematic[[#This Row],[VariableIndex]],Variables[Index],0))</f>
        <v>O2 concentration</v>
      </c>
      <c r="G9193" s="134">
        <f>Systematic[[#This Row],[Sample]]*1000000+Systematic[[#This Row],[SubSample]]*10000+Systematic[[#This Row],[VariableIndex]]</f>
        <v>24020001</v>
      </c>
      <c r="H9193" s="134">
        <f>Systematic[[#This Row],[SampleVariableLabel]]+100*Systematic[[#This Row],[State]]</f>
        <v>24021101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24</v>
      </c>
      <c r="B9194" s="1">
        <f t="shared" si="433"/>
        <v>2</v>
      </c>
      <c r="C9194" s="1">
        <f>IF(Systematic[[#This Row],[VariableIndex]]&gt;1,C9193,IF(C9193+1=StepsPerSubsample,0,C9193+1))</f>
        <v>11</v>
      </c>
      <c r="D9194" s="1">
        <f t="shared" si="431"/>
        <v>2</v>
      </c>
      <c r="E9194" s="1" t="str">
        <f>INDEX(Protocol[Mark],MATCH(C9194,Protocol[Step],0))</f>
        <v>10Ama</v>
      </c>
      <c r="F9194" s="151" t="str">
        <f>INDEX(Variables[Variable],MATCH(Systematic[[#This Row],[VariableIndex]],Variables[Index],0))</f>
        <v>O2 flux per volume</v>
      </c>
      <c r="G9194" s="134">
        <f>Systematic[[#This Row],[Sample]]*1000000+Systematic[[#This Row],[SubSample]]*10000+Systematic[[#This Row],[VariableIndex]]</f>
        <v>24020002</v>
      </c>
      <c r="H9194" s="134">
        <f>Systematic[[#This Row],[SampleVariableLabel]]+100*Systematic[[#This Row],[State]]</f>
        <v>24021102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24</v>
      </c>
      <c r="B9195" s="1">
        <f t="shared" si="433"/>
        <v>2</v>
      </c>
      <c r="C9195" s="1">
        <f>IF(Systematic[[#This Row],[VariableIndex]]&gt;1,C9194,IF(C9194+1=StepsPerSubsample,0,C9194+1))</f>
        <v>11</v>
      </c>
      <c r="D9195" s="1">
        <f t="shared" si="431"/>
        <v>3</v>
      </c>
      <c r="E9195" s="1" t="str">
        <f>INDEX(Protocol[Mark],MATCH(C9195,Protocol[Step],0))</f>
        <v>10Ama</v>
      </c>
      <c r="F9195" s="151" t="str">
        <f>INDEX(Variables[Variable],MATCH(Systematic[[#This Row],[VariableIndex]],Variables[Index],0))</f>
        <v>Specific flux</v>
      </c>
      <c r="G9195" s="134">
        <f>Systematic[[#This Row],[Sample]]*1000000+Systematic[[#This Row],[SubSample]]*10000+Systematic[[#This Row],[VariableIndex]]</f>
        <v>24020003</v>
      </c>
      <c r="H9195" s="134">
        <f>Systematic[[#This Row],[SampleVariableLabel]]+100*Systematic[[#This Row],[State]]</f>
        <v>24021103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24</v>
      </c>
      <c r="B9196" s="1">
        <f t="shared" si="433"/>
        <v>2</v>
      </c>
      <c r="C9196" s="1">
        <f>IF(Systematic[[#This Row],[VariableIndex]]&gt;1,C9195,IF(C9195+1=StepsPerSubsample,0,C9195+1))</f>
        <v>11</v>
      </c>
      <c r="D9196" s="1">
        <f t="shared" si="431"/>
        <v>4</v>
      </c>
      <c r="E9196" s="1" t="str">
        <f>INDEX(Protocol[Mark],MATCH(C9196,Protocol[Step],0))</f>
        <v>10Ama</v>
      </c>
      <c r="F9196" s="151" t="str">
        <f>INDEX(Variables[Variable],MATCH(Systematic[[#This Row],[VariableIndex]],Variables[Index],0))</f>
        <v>Flux control ratio</v>
      </c>
      <c r="G9196" s="134">
        <f>Systematic[[#This Row],[Sample]]*1000000+Systematic[[#This Row],[SubSample]]*10000+Systematic[[#This Row],[VariableIndex]]</f>
        <v>24020004</v>
      </c>
      <c r="H9196" s="134">
        <f>Systematic[[#This Row],[SampleVariableLabel]]+100*Systematic[[#This Row],[State]]</f>
        <v>24021104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24</v>
      </c>
      <c r="B9197" s="1">
        <f t="shared" si="433"/>
        <v>2</v>
      </c>
      <c r="C9197" s="1">
        <f>IF(Systematic[[#This Row],[VariableIndex]]&gt;1,C9196,IF(C9196+1=StepsPerSubsample,0,C9196+1))</f>
        <v>11</v>
      </c>
      <c r="D9197" s="1">
        <f t="shared" si="431"/>
        <v>5</v>
      </c>
      <c r="E9197" s="1" t="str">
        <f>INDEX(Protocol[Mark],MATCH(C9197,Protocol[Step],0))</f>
        <v>10Ama</v>
      </c>
      <c r="F9197" s="151" t="str">
        <f>INDEX(Variables[Variable],MATCH(Systematic[[#This Row],[VariableIndex]],Variables[Index],0))</f>
        <v>Specific flux (mt)</v>
      </c>
      <c r="G9197" s="134">
        <f>Systematic[[#This Row],[Sample]]*1000000+Systematic[[#This Row],[SubSample]]*10000+Systematic[[#This Row],[VariableIndex]]</f>
        <v>24020005</v>
      </c>
      <c r="H9197" s="134">
        <f>Systematic[[#This Row],[SampleVariableLabel]]+100*Systematic[[#This Row],[State]]</f>
        <v>24021105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24</v>
      </c>
      <c r="B9198" s="1">
        <f t="shared" si="433"/>
        <v>2</v>
      </c>
      <c r="C9198" s="1">
        <f>IF(Systematic[[#This Row],[VariableIndex]]&gt;1,C9197,IF(C9197+1=StepsPerSubsample,0,C9197+1))</f>
        <v>11</v>
      </c>
      <c r="D9198" s="1">
        <f t="shared" si="431"/>
        <v>6</v>
      </c>
      <c r="E9198" s="1" t="str">
        <f>INDEX(Protocol[Mark],MATCH(C9198,Protocol[Step],0))</f>
        <v>10Ama</v>
      </c>
      <c r="F9198" s="151" t="str">
        <f>INDEX(Variables[Variable],MATCH(Systematic[[#This Row],[VariableIndex]],Variables[Index],0))</f>
        <v>FCR (mt: ROX-corr.)</v>
      </c>
      <c r="G9198" s="134">
        <f>Systematic[[#This Row],[Sample]]*1000000+Systematic[[#This Row],[SubSample]]*10000+Systematic[[#This Row],[VariableIndex]]</f>
        <v>24020006</v>
      </c>
      <c r="H9198" s="134">
        <f>Systematic[[#This Row],[SampleVariableLabel]]+100*Systematic[[#This Row],[State]]</f>
        <v>24021106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24</v>
      </c>
      <c r="B9199" s="1">
        <f t="shared" si="433"/>
        <v>2</v>
      </c>
      <c r="C9199" s="1">
        <f>IF(Systematic[[#This Row],[VariableIndex]]&gt;1,C9198,IF(C9198+1=StepsPerSubsample,0,C9198+1))</f>
        <v>11</v>
      </c>
      <c r="D9199" s="1">
        <f t="shared" si="431"/>
        <v>7</v>
      </c>
      <c r="E9199" s="1" t="str">
        <f>INDEX(Protocol[Mark],MATCH(C9199,Protocol[Step],0))</f>
        <v>10Ama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24020007</v>
      </c>
      <c r="H9199" s="134">
        <f>Systematic[[#This Row],[SampleVariableLabel]]+100*Systematic[[#This Row],[State]]</f>
        <v>24021107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24</v>
      </c>
      <c r="B9200" s="1">
        <f t="shared" si="433"/>
        <v>2</v>
      </c>
      <c r="C9200" s="1">
        <f>IF(Systematic[[#This Row],[VariableIndex]]&gt;1,C9199,IF(C9199+1=StepsPerSubsample,0,C9199+1))</f>
        <v>12</v>
      </c>
      <c r="D9200" s="1">
        <f t="shared" si="431"/>
        <v>1</v>
      </c>
      <c r="E9200" s="1" t="str">
        <f>INDEX(Protocol[Mark],MATCH(C9200,Protocol[Step],0))</f>
        <v>11AsTm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24020001</v>
      </c>
      <c r="H9200" s="134">
        <f>Systematic[[#This Row],[SampleVariableLabel]]+100*Systematic[[#This Row],[State]]</f>
        <v>24021201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24</v>
      </c>
      <c r="B9201" s="1">
        <f t="shared" si="433"/>
        <v>2</v>
      </c>
      <c r="C9201" s="1">
        <f>IF(Systematic[[#This Row],[VariableIndex]]&gt;1,C9200,IF(C9200+1=StepsPerSubsample,0,C9200+1))</f>
        <v>12</v>
      </c>
      <c r="D9201" s="1">
        <f t="shared" si="431"/>
        <v>2</v>
      </c>
      <c r="E9201" s="1" t="str">
        <f>INDEX(Protocol[Mark],MATCH(C9201,Protocol[Step],0))</f>
        <v>11AsTm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24020002</v>
      </c>
      <c r="H9201" s="134">
        <f>Systematic[[#This Row],[SampleVariableLabel]]+100*Systematic[[#This Row],[State]]</f>
        <v>24021202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24</v>
      </c>
      <c r="B9202" s="1">
        <f t="shared" si="433"/>
        <v>2</v>
      </c>
      <c r="C9202" s="1">
        <f>IF(Systematic[[#This Row],[VariableIndex]]&gt;1,C9201,IF(C9201+1=StepsPerSubsample,0,C9201+1))</f>
        <v>12</v>
      </c>
      <c r="D9202" s="1">
        <f t="shared" si="431"/>
        <v>3</v>
      </c>
      <c r="E9202" s="1" t="str">
        <f>INDEX(Protocol[Mark],MATCH(C9202,Protocol[Step],0))</f>
        <v>11AsTm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24020003</v>
      </c>
      <c r="H9202" s="134">
        <f>Systematic[[#This Row],[SampleVariableLabel]]+100*Systematic[[#This Row],[State]]</f>
        <v>24021203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24</v>
      </c>
      <c r="B9203" s="1">
        <f t="shared" si="433"/>
        <v>2</v>
      </c>
      <c r="C9203" s="1">
        <f>IF(Systematic[[#This Row],[VariableIndex]]&gt;1,C9202,IF(C9202+1=StepsPerSubsample,0,C9202+1))</f>
        <v>12</v>
      </c>
      <c r="D9203" s="1">
        <f t="shared" si="431"/>
        <v>4</v>
      </c>
      <c r="E9203" s="1" t="str">
        <f>INDEX(Protocol[Mark],MATCH(C9203,Protocol[Step],0))</f>
        <v>11AsTm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24020004</v>
      </c>
      <c r="H9203" s="134">
        <f>Systematic[[#This Row],[SampleVariableLabel]]+100*Systematic[[#This Row],[State]]</f>
        <v>24021204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24</v>
      </c>
      <c r="B9204" s="1">
        <f t="shared" si="433"/>
        <v>2</v>
      </c>
      <c r="C9204" s="1">
        <f>IF(Systematic[[#This Row],[VariableIndex]]&gt;1,C9203,IF(C9203+1=StepsPerSubsample,0,C9203+1))</f>
        <v>12</v>
      </c>
      <c r="D9204" s="1">
        <f t="shared" si="431"/>
        <v>5</v>
      </c>
      <c r="E9204" s="1" t="str">
        <f>INDEX(Protocol[Mark],MATCH(C9204,Protocol[Step],0))</f>
        <v>11AsTm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24020005</v>
      </c>
      <c r="H9204" s="134">
        <f>Systematic[[#This Row],[SampleVariableLabel]]+100*Systematic[[#This Row],[State]]</f>
        <v>24021205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24</v>
      </c>
      <c r="B9205" s="1">
        <f t="shared" si="433"/>
        <v>2</v>
      </c>
      <c r="C9205" s="1">
        <f>IF(Systematic[[#This Row],[VariableIndex]]&gt;1,C9204,IF(C9204+1=StepsPerSubsample,0,C9204+1))</f>
        <v>12</v>
      </c>
      <c r="D9205" s="1">
        <f t="shared" si="431"/>
        <v>6</v>
      </c>
      <c r="E9205" s="1" t="str">
        <f>INDEX(Protocol[Mark],MATCH(C9205,Protocol[Step],0))</f>
        <v>11AsTm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24020006</v>
      </c>
      <c r="H9205" s="134">
        <f>Systematic[[#This Row],[SampleVariableLabel]]+100*Systematic[[#This Row],[State]]</f>
        <v>24021206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24</v>
      </c>
      <c r="B9206" s="1">
        <f t="shared" si="433"/>
        <v>2</v>
      </c>
      <c r="C9206" s="1">
        <f>IF(Systematic[[#This Row],[VariableIndex]]&gt;1,C9205,IF(C9205+1=StepsPerSubsample,0,C9205+1))</f>
        <v>12</v>
      </c>
      <c r="D9206" s="1">
        <f t="shared" si="431"/>
        <v>7</v>
      </c>
      <c r="E9206" s="1" t="str">
        <f>INDEX(Protocol[Mark],MATCH(C9206,Protocol[Step],0))</f>
        <v>11AsTm</v>
      </c>
      <c r="F9206" s="151" t="str">
        <f>INDEX(Variables[Variable],MATCH(Systematic[[#This Row],[VariableIndex]],Variables[Index],0))</f>
        <v>FCR (mt: ROX-corr.)</v>
      </c>
      <c r="G9206" s="134">
        <f>Systematic[[#This Row],[Sample]]*1000000+Systematic[[#This Row],[SubSample]]*10000+Systematic[[#This Row],[VariableIndex]]</f>
        <v>24020007</v>
      </c>
      <c r="H9206" s="134">
        <f>Systematic[[#This Row],[SampleVariableLabel]]+100*Systematic[[#This Row],[State]]</f>
        <v>24021207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24</v>
      </c>
      <c r="B9207" s="1">
        <f t="shared" si="433"/>
        <v>2</v>
      </c>
      <c r="C9207" s="1">
        <f>IF(Systematic[[#This Row],[VariableIndex]]&gt;1,C9206,IF(C9206+1=StepsPerSubsample,0,C9206+1))</f>
        <v>13</v>
      </c>
      <c r="D9207" s="1">
        <f t="shared" si="431"/>
        <v>1</v>
      </c>
      <c r="E9207" s="1" t="str">
        <f>INDEX(Protocol[Mark],MATCH(C9207,Protocol[Step],0))</f>
        <v>12Azd</v>
      </c>
      <c r="F9207" s="151" t="str">
        <f>INDEX(Variables[Variable],MATCH(Systematic[[#This Row],[VariableIndex]],Variables[Index],0))</f>
        <v>O2 concentration</v>
      </c>
      <c r="G9207" s="134">
        <f>Systematic[[#This Row],[Sample]]*1000000+Systematic[[#This Row],[SubSample]]*10000+Systematic[[#This Row],[VariableIndex]]</f>
        <v>24020001</v>
      </c>
      <c r="H9207" s="134">
        <f>Systematic[[#This Row],[SampleVariableLabel]]+100*Systematic[[#This Row],[State]]</f>
        <v>24021301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24</v>
      </c>
      <c r="B9208" s="1">
        <f t="shared" si="433"/>
        <v>2</v>
      </c>
      <c r="C9208" s="1">
        <f>IF(Systematic[[#This Row],[VariableIndex]]&gt;1,C9207,IF(C9207+1=StepsPerSubsample,0,C9207+1))</f>
        <v>13</v>
      </c>
      <c r="D9208" s="1">
        <f t="shared" si="431"/>
        <v>2</v>
      </c>
      <c r="E9208" s="1" t="str">
        <f>INDEX(Protocol[Mark],MATCH(C9208,Protocol[Step],0))</f>
        <v>12Azd</v>
      </c>
      <c r="F9208" s="151" t="str">
        <f>INDEX(Variables[Variable],MATCH(Systematic[[#This Row],[VariableIndex]],Variables[Index],0))</f>
        <v>O2 flux per volume</v>
      </c>
      <c r="G9208" s="134">
        <f>Systematic[[#This Row],[Sample]]*1000000+Systematic[[#This Row],[SubSample]]*10000+Systematic[[#This Row],[VariableIndex]]</f>
        <v>24020002</v>
      </c>
      <c r="H9208" s="134">
        <f>Systematic[[#This Row],[SampleVariableLabel]]+100*Systematic[[#This Row],[State]]</f>
        <v>24021302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24</v>
      </c>
      <c r="B9209" s="1">
        <f t="shared" si="433"/>
        <v>2</v>
      </c>
      <c r="C9209" s="1">
        <f>IF(Systematic[[#This Row],[VariableIndex]]&gt;1,C9208,IF(C9208+1=StepsPerSubsample,0,C9208+1))</f>
        <v>13</v>
      </c>
      <c r="D9209" s="1">
        <f t="shared" si="431"/>
        <v>3</v>
      </c>
      <c r="E9209" s="1" t="str">
        <f>INDEX(Protocol[Mark],MATCH(C9209,Protocol[Step],0))</f>
        <v>12Azd</v>
      </c>
      <c r="F9209" s="151" t="str">
        <f>INDEX(Variables[Variable],MATCH(Systematic[[#This Row],[VariableIndex]],Variables[Index],0))</f>
        <v>Specific flux</v>
      </c>
      <c r="G9209" s="134">
        <f>Systematic[[#This Row],[Sample]]*1000000+Systematic[[#This Row],[SubSample]]*10000+Systematic[[#This Row],[VariableIndex]]</f>
        <v>24020003</v>
      </c>
      <c r="H9209" s="134">
        <f>Systematic[[#This Row],[SampleVariableLabel]]+100*Systematic[[#This Row],[State]]</f>
        <v>24021303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24</v>
      </c>
      <c r="B9210" s="1">
        <f t="shared" si="433"/>
        <v>2</v>
      </c>
      <c r="C9210" s="1">
        <f>IF(Systematic[[#This Row],[VariableIndex]]&gt;1,C9209,IF(C9209+1=StepsPerSubsample,0,C9209+1))</f>
        <v>13</v>
      </c>
      <c r="D9210" s="1">
        <f t="shared" si="431"/>
        <v>4</v>
      </c>
      <c r="E9210" s="1" t="str">
        <f>INDEX(Protocol[Mark],MATCH(C9210,Protocol[Step],0))</f>
        <v>12Azd</v>
      </c>
      <c r="F9210" s="151" t="str">
        <f>INDEX(Variables[Variable],MATCH(Systematic[[#This Row],[VariableIndex]],Variables[Index],0))</f>
        <v>Flux control ratio</v>
      </c>
      <c r="G9210" s="134">
        <f>Systematic[[#This Row],[Sample]]*1000000+Systematic[[#This Row],[SubSample]]*10000+Systematic[[#This Row],[VariableIndex]]</f>
        <v>24020004</v>
      </c>
      <c r="H9210" s="134">
        <f>Systematic[[#This Row],[SampleVariableLabel]]+100*Systematic[[#This Row],[State]]</f>
        <v>24021304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24</v>
      </c>
      <c r="B9211" s="1">
        <f t="shared" si="433"/>
        <v>2</v>
      </c>
      <c r="C9211" s="1">
        <f>IF(Systematic[[#This Row],[VariableIndex]]&gt;1,C9210,IF(C9210+1=StepsPerSubsample,0,C9210+1))</f>
        <v>13</v>
      </c>
      <c r="D9211" s="1">
        <f t="shared" si="431"/>
        <v>5</v>
      </c>
      <c r="E9211" s="1" t="str">
        <f>INDEX(Protocol[Mark],MATCH(C9211,Protocol[Step],0))</f>
        <v>12Azd</v>
      </c>
      <c r="F9211" s="151" t="str">
        <f>INDEX(Variables[Variable],MATCH(Systematic[[#This Row],[VariableIndex]],Variables[Index],0))</f>
        <v>Specific flux (mt)</v>
      </c>
      <c r="G9211" s="134">
        <f>Systematic[[#This Row],[Sample]]*1000000+Systematic[[#This Row],[SubSample]]*10000+Systematic[[#This Row],[VariableIndex]]</f>
        <v>24020005</v>
      </c>
      <c r="H9211" s="134">
        <f>Systematic[[#This Row],[SampleVariableLabel]]+100*Systematic[[#This Row],[State]]</f>
        <v>24021305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24</v>
      </c>
      <c r="B9212" s="1">
        <f t="shared" si="433"/>
        <v>2</v>
      </c>
      <c r="C9212" s="1">
        <f>IF(Systematic[[#This Row],[VariableIndex]]&gt;1,C9211,IF(C9211+1=StepsPerSubsample,0,C9211+1))</f>
        <v>13</v>
      </c>
      <c r="D9212" s="1">
        <f t="shared" si="431"/>
        <v>6</v>
      </c>
      <c r="E9212" s="1" t="str">
        <f>INDEX(Protocol[Mark],MATCH(C9212,Protocol[Step],0))</f>
        <v>12Azd</v>
      </c>
      <c r="F9212" s="151" t="str">
        <f>INDEX(Variables[Variable],MATCH(Systematic[[#This Row],[VariableIndex]],Variables[Index],0))</f>
        <v>FCR (mt: ROX-corr.)</v>
      </c>
      <c r="G9212" s="134">
        <f>Systematic[[#This Row],[Sample]]*1000000+Systematic[[#This Row],[SubSample]]*10000+Systematic[[#This Row],[VariableIndex]]</f>
        <v>24020006</v>
      </c>
      <c r="H9212" s="134">
        <f>Systematic[[#This Row],[SampleVariableLabel]]+100*Systematic[[#This Row],[State]]</f>
        <v>24021306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24</v>
      </c>
      <c r="B9213" s="1">
        <f t="shared" si="433"/>
        <v>2</v>
      </c>
      <c r="C9213" s="1">
        <f>IF(Systematic[[#This Row],[VariableIndex]]&gt;1,C9212,IF(C9212+1=StepsPerSubsample,0,C9212+1))</f>
        <v>13</v>
      </c>
      <c r="D9213" s="1">
        <f t="shared" si="431"/>
        <v>7</v>
      </c>
      <c r="E9213" s="1" t="str">
        <f>INDEX(Protocol[Mark],MATCH(C9213,Protocol[Step],0))</f>
        <v>12Azd</v>
      </c>
      <c r="F9213" s="151" t="str">
        <f>INDEX(Variables[Variable],MATCH(Systematic[[#This Row],[VariableIndex]],Variables[Index],0))</f>
        <v>FCR (mt: ROX-corr.)</v>
      </c>
      <c r="G9213" s="134">
        <f>Systematic[[#This Row],[Sample]]*1000000+Systematic[[#This Row],[SubSample]]*10000+Systematic[[#This Row],[VariableIndex]]</f>
        <v>24020007</v>
      </c>
      <c r="H9213" s="134">
        <f>Systematic[[#This Row],[SampleVariableLabel]]+100*Systematic[[#This Row],[State]]</f>
        <v>24021307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24</v>
      </c>
      <c r="B9214" s="1">
        <f t="shared" si="433"/>
        <v>3</v>
      </c>
      <c r="C9214" s="1">
        <f>IF(Systematic[[#This Row],[VariableIndex]]&gt;1,C9213,IF(C9213+1=StepsPerSubsample,0,C9213+1))</f>
        <v>0</v>
      </c>
      <c r="D9214" s="1">
        <f t="shared" si="431"/>
        <v>1</v>
      </c>
      <c r="E9214" s="1" t="str">
        <f>INDEX(Protocol[Mark],MATCH(C9214,Protocol[Step],0))</f>
        <v>1ce</v>
      </c>
      <c r="F9214" s="151" t="str">
        <f>INDEX(Variables[Variable],MATCH(Systematic[[#This Row],[VariableIndex]],Variables[Index],0))</f>
        <v>O2 concentration</v>
      </c>
      <c r="G9214" s="134">
        <f>Systematic[[#This Row],[Sample]]*1000000+Systematic[[#This Row],[SubSample]]*10000+Systematic[[#This Row],[VariableIndex]]</f>
        <v>24030001</v>
      </c>
      <c r="H9214" s="134">
        <f>Systematic[[#This Row],[SampleVariableLabel]]+100*Systematic[[#This Row],[State]]</f>
        <v>24030001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24</v>
      </c>
      <c r="B9215" s="1">
        <f t="shared" si="433"/>
        <v>3</v>
      </c>
      <c r="C9215" s="1">
        <f>IF(Systematic[[#This Row],[VariableIndex]]&gt;1,C9214,IF(C9214+1=StepsPerSubsample,0,C9214+1))</f>
        <v>0</v>
      </c>
      <c r="D9215" s="1">
        <f t="shared" si="431"/>
        <v>2</v>
      </c>
      <c r="E9215" s="1" t="str">
        <f>INDEX(Protocol[Mark],MATCH(C9215,Protocol[Step],0))</f>
        <v>1ce</v>
      </c>
      <c r="F9215" s="151" t="str">
        <f>INDEX(Variables[Variable],MATCH(Systematic[[#This Row],[VariableIndex]],Variables[Index],0))</f>
        <v>O2 flux per volume</v>
      </c>
      <c r="G9215" s="134">
        <f>Systematic[[#This Row],[Sample]]*1000000+Systematic[[#This Row],[SubSample]]*10000+Systematic[[#This Row],[VariableIndex]]</f>
        <v>24030002</v>
      </c>
      <c r="H9215" s="134">
        <f>Systematic[[#This Row],[SampleVariableLabel]]+100*Systematic[[#This Row],[State]]</f>
        <v>24030002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24</v>
      </c>
      <c r="B9216" s="1">
        <f t="shared" si="433"/>
        <v>3</v>
      </c>
      <c r="C9216" s="1">
        <f>IF(Systematic[[#This Row],[VariableIndex]]&gt;1,C9215,IF(C9215+1=StepsPerSubsample,0,C9215+1))</f>
        <v>0</v>
      </c>
      <c r="D9216" s="1">
        <f t="shared" si="431"/>
        <v>3</v>
      </c>
      <c r="E9216" s="1" t="str">
        <f>INDEX(Protocol[Mark],MATCH(C9216,Protocol[Step],0))</f>
        <v>1ce</v>
      </c>
      <c r="F9216" s="151" t="str">
        <f>INDEX(Variables[Variable],MATCH(Systematic[[#This Row],[VariableIndex]],Variables[Index],0))</f>
        <v>Specific flux</v>
      </c>
      <c r="G9216" s="134">
        <f>Systematic[[#This Row],[Sample]]*1000000+Systematic[[#This Row],[SubSample]]*10000+Systematic[[#This Row],[VariableIndex]]</f>
        <v>24030003</v>
      </c>
      <c r="H9216" s="134">
        <f>Systematic[[#This Row],[SampleVariableLabel]]+100*Systematic[[#This Row],[State]]</f>
        <v>24030003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24</v>
      </c>
      <c r="B9217" s="1">
        <f t="shared" si="433"/>
        <v>3</v>
      </c>
      <c r="C9217" s="1">
        <f>IF(Systematic[[#This Row],[VariableIndex]]&gt;1,C9216,IF(C9216+1=StepsPerSubsample,0,C9216+1))</f>
        <v>0</v>
      </c>
      <c r="D9217" s="1">
        <f t="shared" si="431"/>
        <v>4</v>
      </c>
      <c r="E9217" s="1" t="str">
        <f>INDEX(Protocol[Mark],MATCH(C9217,Protocol[Step],0))</f>
        <v>1ce</v>
      </c>
      <c r="F9217" s="151" t="str">
        <f>INDEX(Variables[Variable],MATCH(Systematic[[#This Row],[VariableIndex]],Variables[Index],0))</f>
        <v>Flux control ratio</v>
      </c>
      <c r="G9217" s="134">
        <f>Systematic[[#This Row],[Sample]]*1000000+Systematic[[#This Row],[SubSample]]*10000+Systematic[[#This Row],[VariableIndex]]</f>
        <v>24030004</v>
      </c>
      <c r="H9217" s="134">
        <f>Systematic[[#This Row],[SampleVariableLabel]]+100*Systematic[[#This Row],[State]]</f>
        <v>24030004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24</v>
      </c>
      <c r="B9218" s="1">
        <f t="shared" si="433"/>
        <v>3</v>
      </c>
      <c r="C9218" s="1">
        <f>IF(Systematic[[#This Row],[VariableIndex]]&gt;1,C9217,IF(C9217+1=StepsPerSubsample,0,C9217+1))</f>
        <v>0</v>
      </c>
      <c r="D9218" s="1">
        <f t="shared" si="431"/>
        <v>5</v>
      </c>
      <c r="E9218" s="1" t="str">
        <f>INDEX(Protocol[Mark],MATCH(C9218,Protocol[Step],0))</f>
        <v>1ce</v>
      </c>
      <c r="F9218" s="151" t="str">
        <f>INDEX(Variables[Variable],MATCH(Systematic[[#This Row],[VariableIndex]],Variables[Index],0))</f>
        <v>Specific flux (mt)</v>
      </c>
      <c r="G9218" s="134">
        <f>Systematic[[#This Row],[Sample]]*1000000+Systematic[[#This Row],[SubSample]]*10000+Systematic[[#This Row],[VariableIndex]]</f>
        <v>24030005</v>
      </c>
      <c r="H9218" s="134">
        <f>Systematic[[#This Row],[SampleVariableLabel]]+100*Systematic[[#This Row],[State]]</f>
        <v>24030005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24</v>
      </c>
      <c r="B9219" s="1">
        <f t="shared" si="433"/>
        <v>3</v>
      </c>
      <c r="C9219" s="1">
        <f>IF(Systematic[[#This Row],[VariableIndex]]&gt;1,C9218,IF(C9218+1=StepsPerSubsample,0,C9218+1))</f>
        <v>0</v>
      </c>
      <c r="D9219" s="1">
        <f t="shared" ref="D9219:D9282" si="434">IF(D9218=nVariables,1,D9218+1)</f>
        <v>6</v>
      </c>
      <c r="E9219" s="1" t="str">
        <f>INDEX(Protocol[Mark],MATCH(C9219,Protocol[Step],0))</f>
        <v>1ce</v>
      </c>
      <c r="F9219" s="151" t="str">
        <f>INDEX(Variables[Variable],MATCH(Systematic[[#This Row],[VariableIndex]],Variables[Index],0))</f>
        <v>FCR (mt: ROX-corr.)</v>
      </c>
      <c r="G9219" s="134">
        <f>Systematic[[#This Row],[Sample]]*1000000+Systematic[[#This Row],[SubSample]]*10000+Systematic[[#This Row],[VariableIndex]]</f>
        <v>24030006</v>
      </c>
      <c r="H9219" s="134">
        <f>Systematic[[#This Row],[SampleVariableLabel]]+100*Systematic[[#This Row],[State]]</f>
        <v>24030006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24</v>
      </c>
      <c r="B9220" s="1">
        <f t="shared" si="433"/>
        <v>3</v>
      </c>
      <c r="C9220" s="1">
        <f>IF(Systematic[[#This Row],[VariableIndex]]&gt;1,C9219,IF(C9219+1=StepsPerSubsample,0,C9219+1))</f>
        <v>0</v>
      </c>
      <c r="D9220" s="1">
        <f t="shared" si="434"/>
        <v>7</v>
      </c>
      <c r="E9220" s="1" t="str">
        <f>INDEX(Protocol[Mark],MATCH(C9220,Protocol[Step],0))</f>
        <v>1ce</v>
      </c>
      <c r="F9220" s="151" t="str">
        <f>INDEX(Variables[Variable],MATCH(Systematic[[#This Row],[VariableIndex]],Variables[Index],0))</f>
        <v>FCR (mt: ROX-corr.)</v>
      </c>
      <c r="G9220" s="134">
        <f>Systematic[[#This Row],[Sample]]*1000000+Systematic[[#This Row],[SubSample]]*10000+Systematic[[#This Row],[VariableIndex]]</f>
        <v>24030007</v>
      </c>
      <c r="H9220" s="134">
        <f>Systematic[[#This Row],[SampleVariableLabel]]+100*Systematic[[#This Row],[State]]</f>
        <v>24030007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24</v>
      </c>
      <c r="B9221" s="1">
        <f t="shared" si="433"/>
        <v>3</v>
      </c>
      <c r="C9221" s="1">
        <f>IF(Systematic[[#This Row],[VariableIndex]]&gt;1,C9220,IF(C9220+1=StepsPerSubsample,0,C9220+1))</f>
        <v>1</v>
      </c>
      <c r="D9221" s="1">
        <f t="shared" si="434"/>
        <v>1</v>
      </c>
      <c r="E9221" s="1" t="str">
        <f>INDEX(Protocol[Mark],MATCH(C9221,Protocol[Step],0))</f>
        <v>2P10</v>
      </c>
      <c r="F9221" s="151" t="str">
        <f>INDEX(Variables[Variable],MATCH(Systematic[[#This Row],[VariableIndex]],Variables[Index],0))</f>
        <v>O2 concentration</v>
      </c>
      <c r="G9221" s="134">
        <f>Systematic[[#This Row],[Sample]]*1000000+Systematic[[#This Row],[SubSample]]*10000+Systematic[[#This Row],[VariableIndex]]</f>
        <v>24030001</v>
      </c>
      <c r="H9221" s="134">
        <f>Systematic[[#This Row],[SampleVariableLabel]]+100*Systematic[[#This Row],[State]]</f>
        <v>24030101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24</v>
      </c>
      <c r="B9222" s="1">
        <f t="shared" si="433"/>
        <v>3</v>
      </c>
      <c r="C9222" s="1">
        <f>IF(Systematic[[#This Row],[VariableIndex]]&gt;1,C9221,IF(C9221+1=StepsPerSubsample,0,C9221+1))</f>
        <v>1</v>
      </c>
      <c r="D9222" s="1">
        <f t="shared" si="434"/>
        <v>2</v>
      </c>
      <c r="E9222" s="1" t="str">
        <f>INDEX(Protocol[Mark],MATCH(C9222,Protocol[Step],0))</f>
        <v>2P10</v>
      </c>
      <c r="F9222" s="151" t="str">
        <f>INDEX(Variables[Variable],MATCH(Systematic[[#This Row],[VariableIndex]],Variables[Index],0))</f>
        <v>O2 flux per volume</v>
      </c>
      <c r="G9222" s="134">
        <f>Systematic[[#This Row],[Sample]]*1000000+Systematic[[#This Row],[SubSample]]*10000+Systematic[[#This Row],[VariableIndex]]</f>
        <v>24030002</v>
      </c>
      <c r="H9222" s="134">
        <f>Systematic[[#This Row],[SampleVariableLabel]]+100*Systematic[[#This Row],[State]]</f>
        <v>24030102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24</v>
      </c>
      <c r="B9223" s="1">
        <f t="shared" si="433"/>
        <v>3</v>
      </c>
      <c r="C9223" s="1">
        <f>IF(Systematic[[#This Row],[VariableIndex]]&gt;1,C9222,IF(C9222+1=StepsPerSubsample,0,C9222+1))</f>
        <v>1</v>
      </c>
      <c r="D9223" s="1">
        <f t="shared" si="434"/>
        <v>3</v>
      </c>
      <c r="E9223" s="1" t="str">
        <f>INDEX(Protocol[Mark],MATCH(C9223,Protocol[Step],0))</f>
        <v>2P10</v>
      </c>
      <c r="F9223" s="151" t="str">
        <f>INDEX(Variables[Variable],MATCH(Systematic[[#This Row],[VariableIndex]],Variables[Index],0))</f>
        <v>Specific flux</v>
      </c>
      <c r="G9223" s="134">
        <f>Systematic[[#This Row],[Sample]]*1000000+Systematic[[#This Row],[SubSample]]*10000+Systematic[[#This Row],[VariableIndex]]</f>
        <v>24030003</v>
      </c>
      <c r="H9223" s="134">
        <f>Systematic[[#This Row],[SampleVariableLabel]]+100*Systematic[[#This Row],[State]]</f>
        <v>24030103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24</v>
      </c>
      <c r="B9224" s="1">
        <f t="shared" si="433"/>
        <v>3</v>
      </c>
      <c r="C9224" s="1">
        <f>IF(Systematic[[#This Row],[VariableIndex]]&gt;1,C9223,IF(C9223+1=StepsPerSubsample,0,C9223+1))</f>
        <v>1</v>
      </c>
      <c r="D9224" s="1">
        <f t="shared" si="434"/>
        <v>4</v>
      </c>
      <c r="E9224" s="1" t="str">
        <f>INDEX(Protocol[Mark],MATCH(C9224,Protocol[Step],0))</f>
        <v>2P10</v>
      </c>
      <c r="F9224" s="151" t="str">
        <f>INDEX(Variables[Variable],MATCH(Systematic[[#This Row],[VariableIndex]],Variables[Index],0))</f>
        <v>Flux control ratio</v>
      </c>
      <c r="G9224" s="134">
        <f>Systematic[[#This Row],[Sample]]*1000000+Systematic[[#This Row],[SubSample]]*10000+Systematic[[#This Row],[VariableIndex]]</f>
        <v>24030004</v>
      </c>
      <c r="H9224" s="134">
        <f>Systematic[[#This Row],[SampleVariableLabel]]+100*Systematic[[#This Row],[State]]</f>
        <v>24030104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24</v>
      </c>
      <c r="B9225" s="1">
        <f t="shared" si="433"/>
        <v>3</v>
      </c>
      <c r="C9225" s="1">
        <f>IF(Systematic[[#This Row],[VariableIndex]]&gt;1,C9224,IF(C9224+1=StepsPerSubsample,0,C9224+1))</f>
        <v>1</v>
      </c>
      <c r="D9225" s="1">
        <f t="shared" si="434"/>
        <v>5</v>
      </c>
      <c r="E9225" s="1" t="str">
        <f>INDEX(Protocol[Mark],MATCH(C9225,Protocol[Step],0))</f>
        <v>2P10</v>
      </c>
      <c r="F9225" s="151" t="str">
        <f>INDEX(Variables[Variable],MATCH(Systematic[[#This Row],[VariableIndex]],Variables[Index],0))</f>
        <v>Specific flux (mt)</v>
      </c>
      <c r="G9225" s="134">
        <f>Systematic[[#This Row],[Sample]]*1000000+Systematic[[#This Row],[SubSample]]*10000+Systematic[[#This Row],[VariableIndex]]</f>
        <v>24030005</v>
      </c>
      <c r="H9225" s="134">
        <f>Systematic[[#This Row],[SampleVariableLabel]]+100*Systematic[[#This Row],[State]]</f>
        <v>24030105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24</v>
      </c>
      <c r="B9226" s="1">
        <f t="shared" si="433"/>
        <v>3</v>
      </c>
      <c r="C9226" s="1">
        <f>IF(Systematic[[#This Row],[VariableIndex]]&gt;1,C9225,IF(C9225+1=StepsPerSubsample,0,C9225+1))</f>
        <v>1</v>
      </c>
      <c r="D9226" s="1">
        <f t="shared" si="434"/>
        <v>6</v>
      </c>
      <c r="E9226" s="1" t="str">
        <f>INDEX(Protocol[Mark],MATCH(C9226,Protocol[Step],0))</f>
        <v>2P10</v>
      </c>
      <c r="F9226" s="151" t="str">
        <f>INDEX(Variables[Variable],MATCH(Systematic[[#This Row],[VariableIndex]],Variables[Index],0))</f>
        <v>FCR (mt: ROX-corr.)</v>
      </c>
      <c r="G9226" s="134">
        <f>Systematic[[#This Row],[Sample]]*1000000+Systematic[[#This Row],[SubSample]]*10000+Systematic[[#This Row],[VariableIndex]]</f>
        <v>24030006</v>
      </c>
      <c r="H9226" s="134">
        <f>Systematic[[#This Row],[SampleVariableLabel]]+100*Systematic[[#This Row],[State]]</f>
        <v>24030106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24</v>
      </c>
      <c r="B9227" s="1">
        <f t="shared" si="433"/>
        <v>3</v>
      </c>
      <c r="C9227" s="1">
        <f>IF(Systematic[[#This Row],[VariableIndex]]&gt;1,C9226,IF(C9226+1=StepsPerSubsample,0,C9226+1))</f>
        <v>1</v>
      </c>
      <c r="D9227" s="1">
        <f t="shared" si="434"/>
        <v>7</v>
      </c>
      <c r="E9227" s="1" t="str">
        <f>INDEX(Protocol[Mark],MATCH(C9227,Protocol[Step],0))</f>
        <v>2P10</v>
      </c>
      <c r="F9227" s="151" t="str">
        <f>INDEX(Variables[Variable],MATCH(Systematic[[#This Row],[VariableIndex]],Variables[Index],0))</f>
        <v>FCR (mt: ROX-corr.)</v>
      </c>
      <c r="G9227" s="134">
        <f>Systematic[[#This Row],[Sample]]*1000000+Systematic[[#This Row],[SubSample]]*10000+Systematic[[#This Row],[VariableIndex]]</f>
        <v>24030007</v>
      </c>
      <c r="H9227" s="134">
        <f>Systematic[[#This Row],[SampleVariableLabel]]+100*Systematic[[#This Row],[State]]</f>
        <v>24030107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24</v>
      </c>
      <c r="B9228" s="1">
        <f t="shared" si="433"/>
        <v>3</v>
      </c>
      <c r="C9228" s="1">
        <f>IF(Systematic[[#This Row],[VariableIndex]]&gt;1,C9227,IF(C9227+1=StepsPerSubsample,0,C9227+1))</f>
        <v>2</v>
      </c>
      <c r="D9228" s="1">
        <f t="shared" si="434"/>
        <v>1</v>
      </c>
      <c r="E9228" s="1" t="str">
        <f>INDEX(Protocol[Mark],MATCH(C9228,Protocol[Step],0))</f>
        <v>3Omy</v>
      </c>
      <c r="F9228" s="151" t="str">
        <f>INDEX(Variables[Variable],MATCH(Systematic[[#This Row],[VariableIndex]],Variables[Index],0))</f>
        <v>O2 concentration</v>
      </c>
      <c r="G9228" s="134">
        <f>Systematic[[#This Row],[Sample]]*1000000+Systematic[[#This Row],[SubSample]]*10000+Systematic[[#This Row],[VariableIndex]]</f>
        <v>24030001</v>
      </c>
      <c r="H9228" s="134">
        <f>Systematic[[#This Row],[SampleVariableLabel]]+100*Systematic[[#This Row],[State]]</f>
        <v>24030201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24</v>
      </c>
      <c r="B9229" s="1">
        <f t="shared" si="433"/>
        <v>3</v>
      </c>
      <c r="C9229" s="1">
        <f>IF(Systematic[[#This Row],[VariableIndex]]&gt;1,C9228,IF(C9228+1=StepsPerSubsample,0,C9228+1))</f>
        <v>2</v>
      </c>
      <c r="D9229" s="1">
        <f t="shared" si="434"/>
        <v>2</v>
      </c>
      <c r="E9229" s="1" t="str">
        <f>INDEX(Protocol[Mark],MATCH(C9229,Protocol[Step],0))</f>
        <v>3Omy</v>
      </c>
      <c r="F9229" s="151" t="str">
        <f>INDEX(Variables[Variable],MATCH(Systematic[[#This Row],[VariableIndex]],Variables[Index],0))</f>
        <v>O2 flux per volume</v>
      </c>
      <c r="G9229" s="134">
        <f>Systematic[[#This Row],[Sample]]*1000000+Systematic[[#This Row],[SubSample]]*10000+Systematic[[#This Row],[VariableIndex]]</f>
        <v>24030002</v>
      </c>
      <c r="H9229" s="134">
        <f>Systematic[[#This Row],[SampleVariableLabel]]+100*Systematic[[#This Row],[State]]</f>
        <v>24030202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24</v>
      </c>
      <c r="B9230" s="1">
        <f t="shared" si="433"/>
        <v>3</v>
      </c>
      <c r="C9230" s="1">
        <f>IF(Systematic[[#This Row],[VariableIndex]]&gt;1,C9229,IF(C9229+1=StepsPerSubsample,0,C9229+1))</f>
        <v>2</v>
      </c>
      <c r="D9230" s="1">
        <f t="shared" si="434"/>
        <v>3</v>
      </c>
      <c r="E9230" s="1" t="str">
        <f>INDEX(Protocol[Mark],MATCH(C9230,Protocol[Step],0))</f>
        <v>3Omy</v>
      </c>
      <c r="F9230" s="151" t="str">
        <f>INDEX(Variables[Variable],MATCH(Systematic[[#This Row],[VariableIndex]],Variables[Index],0))</f>
        <v>Specific flux</v>
      </c>
      <c r="G9230" s="134">
        <f>Systematic[[#This Row],[Sample]]*1000000+Systematic[[#This Row],[SubSample]]*10000+Systematic[[#This Row],[VariableIndex]]</f>
        <v>24030003</v>
      </c>
      <c r="H9230" s="134">
        <f>Systematic[[#This Row],[SampleVariableLabel]]+100*Systematic[[#This Row],[State]]</f>
        <v>24030203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24</v>
      </c>
      <c r="B9231" s="1">
        <f t="shared" si="433"/>
        <v>3</v>
      </c>
      <c r="C9231" s="1">
        <f>IF(Systematic[[#This Row],[VariableIndex]]&gt;1,C9230,IF(C9230+1=StepsPerSubsample,0,C9230+1))</f>
        <v>2</v>
      </c>
      <c r="D9231" s="1">
        <f t="shared" si="434"/>
        <v>4</v>
      </c>
      <c r="E9231" s="1" t="str">
        <f>INDEX(Protocol[Mark],MATCH(C9231,Protocol[Step],0))</f>
        <v>3Omy</v>
      </c>
      <c r="F9231" s="151" t="str">
        <f>INDEX(Variables[Variable],MATCH(Systematic[[#This Row],[VariableIndex]],Variables[Index],0))</f>
        <v>Flux control ratio</v>
      </c>
      <c r="G9231" s="134">
        <f>Systematic[[#This Row],[Sample]]*1000000+Systematic[[#This Row],[SubSample]]*10000+Systematic[[#This Row],[VariableIndex]]</f>
        <v>24030004</v>
      </c>
      <c r="H9231" s="134">
        <f>Systematic[[#This Row],[SampleVariableLabel]]+100*Systematic[[#This Row],[State]]</f>
        <v>24030204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24</v>
      </c>
      <c r="B9232" s="1">
        <f t="shared" si="433"/>
        <v>3</v>
      </c>
      <c r="C9232" s="1">
        <f>IF(Systematic[[#This Row],[VariableIndex]]&gt;1,C9231,IF(C9231+1=StepsPerSubsample,0,C9231+1))</f>
        <v>2</v>
      </c>
      <c r="D9232" s="1">
        <f t="shared" si="434"/>
        <v>5</v>
      </c>
      <c r="E9232" s="1" t="str">
        <f>INDEX(Protocol[Mark],MATCH(C9232,Protocol[Step],0))</f>
        <v>3Omy</v>
      </c>
      <c r="F9232" s="151" t="str">
        <f>INDEX(Variables[Variable],MATCH(Systematic[[#This Row],[VariableIndex]],Variables[Index],0))</f>
        <v>Specific flux (mt)</v>
      </c>
      <c r="G9232" s="134">
        <f>Systematic[[#This Row],[Sample]]*1000000+Systematic[[#This Row],[SubSample]]*10000+Systematic[[#This Row],[VariableIndex]]</f>
        <v>24030005</v>
      </c>
      <c r="H9232" s="134">
        <f>Systematic[[#This Row],[SampleVariableLabel]]+100*Systematic[[#This Row],[State]]</f>
        <v>24030205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24</v>
      </c>
      <c r="B9233" s="1">
        <f t="shared" si="433"/>
        <v>3</v>
      </c>
      <c r="C9233" s="1">
        <f>IF(Systematic[[#This Row],[VariableIndex]]&gt;1,C9232,IF(C9232+1=StepsPerSubsample,0,C9232+1))</f>
        <v>2</v>
      </c>
      <c r="D9233" s="1">
        <f t="shared" si="434"/>
        <v>6</v>
      </c>
      <c r="E9233" s="1" t="str">
        <f>INDEX(Protocol[Mark],MATCH(C9233,Protocol[Step],0))</f>
        <v>3Omy</v>
      </c>
      <c r="F9233" s="151" t="str">
        <f>INDEX(Variables[Variable],MATCH(Systematic[[#This Row],[VariableIndex]],Variables[Index],0))</f>
        <v>FCR (mt: ROX-corr.)</v>
      </c>
      <c r="G9233" s="134">
        <f>Systematic[[#This Row],[Sample]]*1000000+Systematic[[#This Row],[SubSample]]*10000+Systematic[[#This Row],[VariableIndex]]</f>
        <v>24030006</v>
      </c>
      <c r="H9233" s="134">
        <f>Systematic[[#This Row],[SampleVariableLabel]]+100*Systematic[[#This Row],[State]]</f>
        <v>24030206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24</v>
      </c>
      <c r="B9234" s="1">
        <f t="shared" si="433"/>
        <v>3</v>
      </c>
      <c r="C9234" s="1">
        <f>IF(Systematic[[#This Row],[VariableIndex]]&gt;1,C9233,IF(C9233+1=StepsPerSubsample,0,C9233+1))</f>
        <v>2</v>
      </c>
      <c r="D9234" s="1">
        <f t="shared" si="434"/>
        <v>7</v>
      </c>
      <c r="E9234" s="1" t="str">
        <f>INDEX(Protocol[Mark],MATCH(C9234,Protocol[Step],0))</f>
        <v>3Omy</v>
      </c>
      <c r="F9234" s="151" t="str">
        <f>INDEX(Variables[Variable],MATCH(Systematic[[#This Row],[VariableIndex]],Variables[Index],0))</f>
        <v>FCR (mt: ROX-corr.)</v>
      </c>
      <c r="G9234" s="134">
        <f>Systematic[[#This Row],[Sample]]*1000000+Systematic[[#This Row],[SubSample]]*10000+Systematic[[#This Row],[VariableIndex]]</f>
        <v>24030007</v>
      </c>
      <c r="H9234" s="134">
        <f>Systematic[[#This Row],[SampleVariableLabel]]+100*Systematic[[#This Row],[State]]</f>
        <v>24030207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24</v>
      </c>
      <c r="B9235" s="1">
        <f t="shared" si="433"/>
        <v>3</v>
      </c>
      <c r="C9235" s="1">
        <f>IF(Systematic[[#This Row],[VariableIndex]]&gt;1,C9234,IF(C9234+1=StepsPerSubsample,0,C9234+1))</f>
        <v>3</v>
      </c>
      <c r="D9235" s="1">
        <f t="shared" si="434"/>
        <v>1</v>
      </c>
      <c r="E9235" s="1" t="str">
        <f>INDEX(Protocol[Mark],MATCH(C9235,Protocol[Step],0))</f>
        <v>4U</v>
      </c>
      <c r="F9235" s="151" t="str">
        <f>INDEX(Variables[Variable],MATCH(Systematic[[#This Row],[VariableIndex]],Variables[Index],0))</f>
        <v>O2 concentration</v>
      </c>
      <c r="G9235" s="134">
        <f>Systematic[[#This Row],[Sample]]*1000000+Systematic[[#This Row],[SubSample]]*10000+Systematic[[#This Row],[VariableIndex]]</f>
        <v>24030001</v>
      </c>
      <c r="H9235" s="134">
        <f>Systematic[[#This Row],[SampleVariableLabel]]+100*Systematic[[#This Row],[State]]</f>
        <v>24030301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24</v>
      </c>
      <c r="B9236" s="1">
        <f t="shared" si="433"/>
        <v>3</v>
      </c>
      <c r="C9236" s="1">
        <f>IF(Systematic[[#This Row],[VariableIndex]]&gt;1,C9235,IF(C9235+1=StepsPerSubsample,0,C9235+1))</f>
        <v>3</v>
      </c>
      <c r="D9236" s="1">
        <f t="shared" si="434"/>
        <v>2</v>
      </c>
      <c r="E9236" s="1" t="str">
        <f>INDEX(Protocol[Mark],MATCH(C9236,Protocol[Step],0))</f>
        <v>4U</v>
      </c>
      <c r="F9236" s="151" t="str">
        <f>INDEX(Variables[Variable],MATCH(Systematic[[#This Row],[VariableIndex]],Variables[Index],0))</f>
        <v>O2 flux per volume</v>
      </c>
      <c r="G9236" s="134">
        <f>Systematic[[#This Row],[Sample]]*1000000+Systematic[[#This Row],[SubSample]]*10000+Systematic[[#This Row],[VariableIndex]]</f>
        <v>24030002</v>
      </c>
      <c r="H9236" s="134">
        <f>Systematic[[#This Row],[SampleVariableLabel]]+100*Systematic[[#This Row],[State]]</f>
        <v>24030302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24</v>
      </c>
      <c r="B9237" s="1">
        <f t="shared" si="433"/>
        <v>3</v>
      </c>
      <c r="C9237" s="1">
        <f>IF(Systematic[[#This Row],[VariableIndex]]&gt;1,C9236,IF(C9236+1=StepsPerSubsample,0,C9236+1))</f>
        <v>3</v>
      </c>
      <c r="D9237" s="1">
        <f t="shared" si="434"/>
        <v>3</v>
      </c>
      <c r="E9237" s="1" t="str">
        <f>INDEX(Protocol[Mark],MATCH(C9237,Protocol[Step],0))</f>
        <v>4U</v>
      </c>
      <c r="F9237" s="151" t="str">
        <f>INDEX(Variables[Variable],MATCH(Systematic[[#This Row],[VariableIndex]],Variables[Index],0))</f>
        <v>Specific flux</v>
      </c>
      <c r="G9237" s="134">
        <f>Systematic[[#This Row],[Sample]]*1000000+Systematic[[#This Row],[SubSample]]*10000+Systematic[[#This Row],[VariableIndex]]</f>
        <v>24030003</v>
      </c>
      <c r="H9237" s="134">
        <f>Systematic[[#This Row],[SampleVariableLabel]]+100*Systematic[[#This Row],[State]]</f>
        <v>24030303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24</v>
      </c>
      <c r="B9238" s="1">
        <f t="shared" si="433"/>
        <v>3</v>
      </c>
      <c r="C9238" s="1">
        <f>IF(Systematic[[#This Row],[VariableIndex]]&gt;1,C9237,IF(C9237+1=StepsPerSubsample,0,C9237+1))</f>
        <v>3</v>
      </c>
      <c r="D9238" s="1">
        <f t="shared" si="434"/>
        <v>4</v>
      </c>
      <c r="E9238" s="1" t="str">
        <f>INDEX(Protocol[Mark],MATCH(C9238,Protocol[Step],0))</f>
        <v>4U</v>
      </c>
      <c r="F9238" s="151" t="str">
        <f>INDEX(Variables[Variable],MATCH(Systematic[[#This Row],[VariableIndex]],Variables[Index],0))</f>
        <v>Flux control ratio</v>
      </c>
      <c r="G9238" s="134">
        <f>Systematic[[#This Row],[Sample]]*1000000+Systematic[[#This Row],[SubSample]]*10000+Systematic[[#This Row],[VariableIndex]]</f>
        <v>24030004</v>
      </c>
      <c r="H9238" s="134">
        <f>Systematic[[#This Row],[SampleVariableLabel]]+100*Systematic[[#This Row],[State]]</f>
        <v>24030304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24</v>
      </c>
      <c r="B9239" s="1">
        <f t="shared" si="433"/>
        <v>3</v>
      </c>
      <c r="C9239" s="1">
        <f>IF(Systematic[[#This Row],[VariableIndex]]&gt;1,C9238,IF(C9238+1=StepsPerSubsample,0,C9238+1))</f>
        <v>3</v>
      </c>
      <c r="D9239" s="1">
        <f t="shared" si="434"/>
        <v>5</v>
      </c>
      <c r="E9239" s="1" t="str">
        <f>INDEX(Protocol[Mark],MATCH(C9239,Protocol[Step],0))</f>
        <v>4U</v>
      </c>
      <c r="F9239" s="151" t="str">
        <f>INDEX(Variables[Variable],MATCH(Systematic[[#This Row],[VariableIndex]],Variables[Index],0))</f>
        <v>Specific flux (mt)</v>
      </c>
      <c r="G9239" s="134">
        <f>Systematic[[#This Row],[Sample]]*1000000+Systematic[[#This Row],[SubSample]]*10000+Systematic[[#This Row],[VariableIndex]]</f>
        <v>24030005</v>
      </c>
      <c r="H9239" s="134">
        <f>Systematic[[#This Row],[SampleVariableLabel]]+100*Systematic[[#This Row],[State]]</f>
        <v>24030305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24</v>
      </c>
      <c r="B9240" s="1">
        <f t="shared" si="433"/>
        <v>3</v>
      </c>
      <c r="C9240" s="1">
        <f>IF(Systematic[[#This Row],[VariableIndex]]&gt;1,C9239,IF(C9239+1=StepsPerSubsample,0,C9239+1))</f>
        <v>3</v>
      </c>
      <c r="D9240" s="1">
        <f t="shared" si="434"/>
        <v>6</v>
      </c>
      <c r="E9240" s="1" t="str">
        <f>INDEX(Protocol[Mark],MATCH(C9240,Protocol[Step],0))</f>
        <v>4U</v>
      </c>
      <c r="F9240" s="151" t="str">
        <f>INDEX(Variables[Variable],MATCH(Systematic[[#This Row],[VariableIndex]],Variables[Index],0))</f>
        <v>FCR (mt: ROX-corr.)</v>
      </c>
      <c r="G9240" s="134">
        <f>Systematic[[#This Row],[Sample]]*1000000+Systematic[[#This Row],[SubSample]]*10000+Systematic[[#This Row],[VariableIndex]]</f>
        <v>24030006</v>
      </c>
      <c r="H9240" s="134">
        <f>Systematic[[#This Row],[SampleVariableLabel]]+100*Systematic[[#This Row],[State]]</f>
        <v>24030306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24</v>
      </c>
      <c r="B9241" s="1">
        <f t="shared" si="433"/>
        <v>3</v>
      </c>
      <c r="C9241" s="1">
        <f>IF(Systematic[[#This Row],[VariableIndex]]&gt;1,C9240,IF(C9240+1=StepsPerSubsample,0,C9240+1))</f>
        <v>3</v>
      </c>
      <c r="D9241" s="1">
        <f t="shared" si="434"/>
        <v>7</v>
      </c>
      <c r="E9241" s="1" t="str">
        <f>INDEX(Protocol[Mark],MATCH(C9241,Protocol[Step],0))</f>
        <v>4U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24030007</v>
      </c>
      <c r="H9241" s="134">
        <f>Systematic[[#This Row],[SampleVariableLabel]]+100*Systematic[[#This Row],[State]]</f>
        <v>24030307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24</v>
      </c>
      <c r="B9242" s="1">
        <f t="shared" si="433"/>
        <v>3</v>
      </c>
      <c r="C9242" s="1">
        <f>IF(Systematic[[#This Row],[VariableIndex]]&gt;1,C9241,IF(C9241+1=StepsPerSubsample,0,C9241+1))</f>
        <v>4</v>
      </c>
      <c r="D9242" s="1">
        <f t="shared" si="434"/>
        <v>1</v>
      </c>
      <c r="E9242" s="1" t="str">
        <f>INDEX(Protocol[Mark],MATCH(C9242,Protocol[Step],0))</f>
        <v>5Glc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24030001</v>
      </c>
      <c r="H9242" s="134">
        <f>Systematic[[#This Row],[SampleVariableLabel]]+100*Systematic[[#This Row],[State]]</f>
        <v>24030401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24</v>
      </c>
      <c r="B9243" s="1">
        <f t="shared" si="433"/>
        <v>3</v>
      </c>
      <c r="C9243" s="1">
        <f>IF(Systematic[[#This Row],[VariableIndex]]&gt;1,C9242,IF(C9242+1=StepsPerSubsample,0,C9242+1))</f>
        <v>4</v>
      </c>
      <c r="D9243" s="1">
        <f t="shared" si="434"/>
        <v>2</v>
      </c>
      <c r="E9243" s="1" t="str">
        <f>INDEX(Protocol[Mark],MATCH(C9243,Protocol[Step],0))</f>
        <v>5Glc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24030002</v>
      </c>
      <c r="H9243" s="134">
        <f>Systematic[[#This Row],[SampleVariableLabel]]+100*Systematic[[#This Row],[State]]</f>
        <v>24030402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24</v>
      </c>
      <c r="B9244" s="1">
        <f t="shared" si="433"/>
        <v>3</v>
      </c>
      <c r="C9244" s="1">
        <f>IF(Systematic[[#This Row],[VariableIndex]]&gt;1,C9243,IF(C9243+1=StepsPerSubsample,0,C9243+1))</f>
        <v>4</v>
      </c>
      <c r="D9244" s="1">
        <f t="shared" si="434"/>
        <v>3</v>
      </c>
      <c r="E9244" s="1" t="str">
        <f>INDEX(Protocol[Mark],MATCH(C9244,Protocol[Step],0))</f>
        <v>5Glc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24030003</v>
      </c>
      <c r="H9244" s="134">
        <f>Systematic[[#This Row],[SampleVariableLabel]]+100*Systematic[[#This Row],[State]]</f>
        <v>24030403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24</v>
      </c>
      <c r="B9245" s="1">
        <f t="shared" si="433"/>
        <v>3</v>
      </c>
      <c r="C9245" s="1">
        <f>IF(Systematic[[#This Row],[VariableIndex]]&gt;1,C9244,IF(C9244+1=StepsPerSubsample,0,C9244+1))</f>
        <v>4</v>
      </c>
      <c r="D9245" s="1">
        <f t="shared" si="434"/>
        <v>4</v>
      </c>
      <c r="E9245" s="1" t="str">
        <f>INDEX(Protocol[Mark],MATCH(C9245,Protocol[Step],0))</f>
        <v>5Glc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24030004</v>
      </c>
      <c r="H9245" s="134">
        <f>Systematic[[#This Row],[SampleVariableLabel]]+100*Systematic[[#This Row],[State]]</f>
        <v>24030404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24</v>
      </c>
      <c r="B9246" s="1">
        <f t="shared" si="433"/>
        <v>3</v>
      </c>
      <c r="C9246" s="1">
        <f>IF(Systematic[[#This Row],[VariableIndex]]&gt;1,C9245,IF(C9245+1=StepsPerSubsample,0,C9245+1))</f>
        <v>4</v>
      </c>
      <c r="D9246" s="1">
        <f t="shared" si="434"/>
        <v>5</v>
      </c>
      <c r="E9246" s="1" t="str">
        <f>INDEX(Protocol[Mark],MATCH(C9246,Protocol[Step],0))</f>
        <v>5Glc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24030005</v>
      </c>
      <c r="H9246" s="134">
        <f>Systematic[[#This Row],[SampleVariableLabel]]+100*Systematic[[#This Row],[State]]</f>
        <v>24030405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24</v>
      </c>
      <c r="B9247" s="1">
        <f t="shared" si="433"/>
        <v>3</v>
      </c>
      <c r="C9247" s="1">
        <f>IF(Systematic[[#This Row],[VariableIndex]]&gt;1,C9246,IF(C9246+1=StepsPerSubsample,0,C9246+1))</f>
        <v>4</v>
      </c>
      <c r="D9247" s="1">
        <f t="shared" si="434"/>
        <v>6</v>
      </c>
      <c r="E9247" s="1" t="str">
        <f>INDEX(Protocol[Mark],MATCH(C9247,Protocol[Step],0))</f>
        <v>5Glc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24030006</v>
      </c>
      <c r="H9247" s="134">
        <f>Systematic[[#This Row],[SampleVariableLabel]]+100*Systematic[[#This Row],[State]]</f>
        <v>24030406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24</v>
      </c>
      <c r="B9248" s="1">
        <f t="shared" si="433"/>
        <v>3</v>
      </c>
      <c r="C9248" s="1">
        <f>IF(Systematic[[#This Row],[VariableIndex]]&gt;1,C9247,IF(C9247+1=StepsPerSubsample,0,C9247+1))</f>
        <v>4</v>
      </c>
      <c r="D9248" s="1">
        <f t="shared" si="434"/>
        <v>7</v>
      </c>
      <c r="E9248" s="1" t="str">
        <f>INDEX(Protocol[Mark],MATCH(C9248,Protocol[Step],0))</f>
        <v>5Glc</v>
      </c>
      <c r="F9248" s="151" t="str">
        <f>INDEX(Variables[Variable],MATCH(Systematic[[#This Row],[VariableIndex]],Variables[Index],0))</f>
        <v>FCR (mt: ROX-corr.)</v>
      </c>
      <c r="G9248" s="134">
        <f>Systematic[[#This Row],[Sample]]*1000000+Systematic[[#This Row],[SubSample]]*10000+Systematic[[#This Row],[VariableIndex]]</f>
        <v>24030007</v>
      </c>
      <c r="H9248" s="134">
        <f>Systematic[[#This Row],[SampleVariableLabel]]+100*Systematic[[#This Row],[State]]</f>
        <v>24030407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24</v>
      </c>
      <c r="B9249" s="1">
        <f t="shared" si="433"/>
        <v>3</v>
      </c>
      <c r="C9249" s="1">
        <f>IF(Systematic[[#This Row],[VariableIndex]]&gt;1,C9248,IF(C9248+1=StepsPerSubsample,0,C9248+1))</f>
        <v>5</v>
      </c>
      <c r="D9249" s="1">
        <f t="shared" si="434"/>
        <v>1</v>
      </c>
      <c r="E9249" s="1" t="str">
        <f>INDEX(Protocol[Mark],MATCH(C9249,Protocol[Step],0))</f>
        <v>6M2</v>
      </c>
      <c r="F9249" s="151" t="str">
        <f>INDEX(Variables[Variable],MATCH(Systematic[[#This Row],[VariableIndex]],Variables[Index],0))</f>
        <v>O2 concentration</v>
      </c>
      <c r="G9249" s="134">
        <f>Systematic[[#This Row],[Sample]]*1000000+Systematic[[#This Row],[SubSample]]*10000+Systematic[[#This Row],[VariableIndex]]</f>
        <v>24030001</v>
      </c>
      <c r="H9249" s="134">
        <f>Systematic[[#This Row],[SampleVariableLabel]]+100*Systematic[[#This Row],[State]]</f>
        <v>24030501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24</v>
      </c>
      <c r="B9250" s="1">
        <f t="shared" si="433"/>
        <v>3</v>
      </c>
      <c r="C9250" s="1">
        <f>IF(Systematic[[#This Row],[VariableIndex]]&gt;1,C9249,IF(C9249+1=StepsPerSubsample,0,C9249+1))</f>
        <v>5</v>
      </c>
      <c r="D9250" s="1">
        <f t="shared" si="434"/>
        <v>2</v>
      </c>
      <c r="E9250" s="1" t="str">
        <f>INDEX(Protocol[Mark],MATCH(C9250,Protocol[Step],0))</f>
        <v>6M2</v>
      </c>
      <c r="F9250" s="151" t="str">
        <f>INDEX(Variables[Variable],MATCH(Systematic[[#This Row],[VariableIndex]],Variables[Index],0))</f>
        <v>O2 flux per volume</v>
      </c>
      <c r="G9250" s="134">
        <f>Systematic[[#This Row],[Sample]]*1000000+Systematic[[#This Row],[SubSample]]*10000+Systematic[[#This Row],[VariableIndex]]</f>
        <v>24030002</v>
      </c>
      <c r="H9250" s="134">
        <f>Systematic[[#This Row],[SampleVariableLabel]]+100*Systematic[[#This Row],[State]]</f>
        <v>24030502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24</v>
      </c>
      <c r="B9251" s="1">
        <f t="shared" si="433"/>
        <v>3</v>
      </c>
      <c r="C9251" s="1">
        <f>IF(Systematic[[#This Row],[VariableIndex]]&gt;1,C9250,IF(C9250+1=StepsPerSubsample,0,C9250+1))</f>
        <v>5</v>
      </c>
      <c r="D9251" s="1">
        <f t="shared" si="434"/>
        <v>3</v>
      </c>
      <c r="E9251" s="1" t="str">
        <f>INDEX(Protocol[Mark],MATCH(C9251,Protocol[Step],0))</f>
        <v>6M2</v>
      </c>
      <c r="F9251" s="151" t="str">
        <f>INDEX(Variables[Variable],MATCH(Systematic[[#This Row],[VariableIndex]],Variables[Index],0))</f>
        <v>Specific flux</v>
      </c>
      <c r="G9251" s="134">
        <f>Systematic[[#This Row],[Sample]]*1000000+Systematic[[#This Row],[SubSample]]*10000+Systematic[[#This Row],[VariableIndex]]</f>
        <v>24030003</v>
      </c>
      <c r="H9251" s="134">
        <f>Systematic[[#This Row],[SampleVariableLabel]]+100*Systematic[[#This Row],[State]]</f>
        <v>24030503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24</v>
      </c>
      <c r="B9252" s="1">
        <f t="shared" si="433"/>
        <v>3</v>
      </c>
      <c r="C9252" s="1">
        <f>IF(Systematic[[#This Row],[VariableIndex]]&gt;1,C9251,IF(C9251+1=StepsPerSubsample,0,C9251+1))</f>
        <v>5</v>
      </c>
      <c r="D9252" s="1">
        <f t="shared" si="434"/>
        <v>4</v>
      </c>
      <c r="E9252" s="1" t="str">
        <f>INDEX(Protocol[Mark],MATCH(C9252,Protocol[Step],0))</f>
        <v>6M2</v>
      </c>
      <c r="F9252" s="151" t="str">
        <f>INDEX(Variables[Variable],MATCH(Systematic[[#This Row],[VariableIndex]],Variables[Index],0))</f>
        <v>Flux control ratio</v>
      </c>
      <c r="G9252" s="134">
        <f>Systematic[[#This Row],[Sample]]*1000000+Systematic[[#This Row],[SubSample]]*10000+Systematic[[#This Row],[VariableIndex]]</f>
        <v>24030004</v>
      </c>
      <c r="H9252" s="134">
        <f>Systematic[[#This Row],[SampleVariableLabel]]+100*Systematic[[#This Row],[State]]</f>
        <v>24030504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24</v>
      </c>
      <c r="B9253" s="1">
        <f t="shared" si="433"/>
        <v>3</v>
      </c>
      <c r="C9253" s="1">
        <f>IF(Systematic[[#This Row],[VariableIndex]]&gt;1,C9252,IF(C9252+1=StepsPerSubsample,0,C9252+1))</f>
        <v>5</v>
      </c>
      <c r="D9253" s="1">
        <f t="shared" si="434"/>
        <v>5</v>
      </c>
      <c r="E9253" s="1" t="str">
        <f>INDEX(Protocol[Mark],MATCH(C9253,Protocol[Step],0))</f>
        <v>6M2</v>
      </c>
      <c r="F9253" s="151" t="str">
        <f>INDEX(Variables[Variable],MATCH(Systematic[[#This Row],[VariableIndex]],Variables[Index],0))</f>
        <v>Specific flux (mt)</v>
      </c>
      <c r="G9253" s="134">
        <f>Systematic[[#This Row],[Sample]]*1000000+Systematic[[#This Row],[SubSample]]*10000+Systematic[[#This Row],[VariableIndex]]</f>
        <v>24030005</v>
      </c>
      <c r="H9253" s="134">
        <f>Systematic[[#This Row],[SampleVariableLabel]]+100*Systematic[[#This Row],[State]]</f>
        <v>24030505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24</v>
      </c>
      <c r="B9254" s="1">
        <f t="shared" si="433"/>
        <v>3</v>
      </c>
      <c r="C9254" s="1">
        <f>IF(Systematic[[#This Row],[VariableIndex]]&gt;1,C9253,IF(C9253+1=StepsPerSubsample,0,C9253+1))</f>
        <v>5</v>
      </c>
      <c r="D9254" s="1">
        <f t="shared" si="434"/>
        <v>6</v>
      </c>
      <c r="E9254" s="1" t="str">
        <f>INDEX(Protocol[Mark],MATCH(C9254,Protocol[Step],0))</f>
        <v>6M2</v>
      </c>
      <c r="F9254" s="151" t="str">
        <f>INDEX(Variables[Variable],MATCH(Systematic[[#This Row],[VariableIndex]],Variables[Index],0))</f>
        <v>FCR (mt: ROX-corr.)</v>
      </c>
      <c r="G9254" s="134">
        <f>Systematic[[#This Row],[Sample]]*1000000+Systematic[[#This Row],[SubSample]]*10000+Systematic[[#This Row],[VariableIndex]]</f>
        <v>24030006</v>
      </c>
      <c r="H9254" s="134">
        <f>Systematic[[#This Row],[SampleVariableLabel]]+100*Systematic[[#This Row],[State]]</f>
        <v>24030506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24</v>
      </c>
      <c r="B9255" s="1">
        <f t="shared" si="433"/>
        <v>3</v>
      </c>
      <c r="C9255" s="1">
        <f>IF(Systematic[[#This Row],[VariableIndex]]&gt;1,C9254,IF(C9254+1=StepsPerSubsample,0,C9254+1))</f>
        <v>5</v>
      </c>
      <c r="D9255" s="1">
        <f t="shared" si="434"/>
        <v>7</v>
      </c>
      <c r="E9255" s="1" t="str">
        <f>INDEX(Protocol[Mark],MATCH(C9255,Protocol[Step],0))</f>
        <v>6M2</v>
      </c>
      <c r="F9255" s="151" t="str">
        <f>INDEX(Variables[Variable],MATCH(Systematic[[#This Row],[VariableIndex]],Variables[Index],0))</f>
        <v>FCR (mt: ROX-corr.)</v>
      </c>
      <c r="G9255" s="134">
        <f>Systematic[[#This Row],[Sample]]*1000000+Systematic[[#This Row],[SubSample]]*10000+Systematic[[#This Row],[VariableIndex]]</f>
        <v>24030007</v>
      </c>
      <c r="H9255" s="134">
        <f>Systematic[[#This Row],[SampleVariableLabel]]+100*Systematic[[#This Row],[State]]</f>
        <v>24030507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24</v>
      </c>
      <c r="B9256" s="1">
        <f t="shared" si="433"/>
        <v>3</v>
      </c>
      <c r="C9256" s="1">
        <f>IF(Systematic[[#This Row],[VariableIndex]]&gt;1,C9255,IF(C9255+1=StepsPerSubsample,0,C9255+1))</f>
        <v>6</v>
      </c>
      <c r="D9256" s="1">
        <f t="shared" si="434"/>
        <v>1</v>
      </c>
      <c r="E9256" s="1" t="str">
        <f>INDEX(Protocol[Mark],MATCH(C9256,Protocol[Step],0))</f>
        <v>7Rot</v>
      </c>
      <c r="F9256" s="151" t="str">
        <f>INDEX(Variables[Variable],MATCH(Systematic[[#This Row],[VariableIndex]],Variables[Index],0))</f>
        <v>O2 concentration</v>
      </c>
      <c r="G9256" s="134">
        <f>Systematic[[#This Row],[Sample]]*1000000+Systematic[[#This Row],[SubSample]]*10000+Systematic[[#This Row],[VariableIndex]]</f>
        <v>24030001</v>
      </c>
      <c r="H9256" s="134">
        <f>Systematic[[#This Row],[SampleVariableLabel]]+100*Systematic[[#This Row],[State]]</f>
        <v>24030601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24</v>
      </c>
      <c r="B9257" s="1">
        <f t="shared" ref="B9257:B9320" si="436">IF(OR(C9257&gt;0,D9257&gt;1),B9256,IF(B9256=SubsamplesPerSample,1,B9256+1))</f>
        <v>3</v>
      </c>
      <c r="C9257" s="1">
        <f>IF(Systematic[[#This Row],[VariableIndex]]&gt;1,C9256,IF(C9256+1=StepsPerSubsample,0,C9256+1))</f>
        <v>6</v>
      </c>
      <c r="D9257" s="1">
        <f t="shared" si="434"/>
        <v>2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O2 flux per volume</v>
      </c>
      <c r="G9257" s="134">
        <f>Systematic[[#This Row],[Sample]]*1000000+Systematic[[#This Row],[SubSample]]*10000+Systematic[[#This Row],[VariableIndex]]</f>
        <v>24030002</v>
      </c>
      <c r="H9257" s="134">
        <f>Systematic[[#This Row],[SampleVariableLabel]]+100*Systematic[[#This Row],[State]]</f>
        <v>24030602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24</v>
      </c>
      <c r="B9258" s="1">
        <f t="shared" si="436"/>
        <v>3</v>
      </c>
      <c r="C9258" s="1">
        <f>IF(Systematic[[#This Row],[VariableIndex]]&gt;1,C9257,IF(C9257+1=StepsPerSubsample,0,C9257+1))</f>
        <v>6</v>
      </c>
      <c r="D9258" s="1">
        <f t="shared" si="434"/>
        <v>3</v>
      </c>
      <c r="E9258" s="1" t="str">
        <f>INDEX(Protocol[Mark],MATCH(C9258,Protocol[Step],0))</f>
        <v>7Rot</v>
      </c>
      <c r="F9258" s="151" t="str">
        <f>INDEX(Variables[Variable],MATCH(Systematic[[#This Row],[VariableIndex]],Variables[Index],0))</f>
        <v>Specific flux</v>
      </c>
      <c r="G9258" s="134">
        <f>Systematic[[#This Row],[Sample]]*1000000+Systematic[[#This Row],[SubSample]]*10000+Systematic[[#This Row],[VariableIndex]]</f>
        <v>24030003</v>
      </c>
      <c r="H9258" s="134">
        <f>Systematic[[#This Row],[SampleVariableLabel]]+100*Systematic[[#This Row],[State]]</f>
        <v>24030603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24</v>
      </c>
      <c r="B9259" s="1">
        <f t="shared" si="436"/>
        <v>3</v>
      </c>
      <c r="C9259" s="1">
        <f>IF(Systematic[[#This Row],[VariableIndex]]&gt;1,C9258,IF(C9258+1=StepsPerSubsample,0,C9258+1))</f>
        <v>6</v>
      </c>
      <c r="D9259" s="1">
        <f t="shared" si="434"/>
        <v>4</v>
      </c>
      <c r="E9259" s="1" t="str">
        <f>INDEX(Protocol[Mark],MATCH(C9259,Protocol[Step],0))</f>
        <v>7Rot</v>
      </c>
      <c r="F9259" s="151" t="str">
        <f>INDEX(Variables[Variable],MATCH(Systematic[[#This Row],[VariableIndex]],Variables[Index],0))</f>
        <v>Flux control ratio</v>
      </c>
      <c r="G9259" s="134">
        <f>Systematic[[#This Row],[Sample]]*1000000+Systematic[[#This Row],[SubSample]]*10000+Systematic[[#This Row],[VariableIndex]]</f>
        <v>24030004</v>
      </c>
      <c r="H9259" s="134">
        <f>Systematic[[#This Row],[SampleVariableLabel]]+100*Systematic[[#This Row],[State]]</f>
        <v>24030604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24</v>
      </c>
      <c r="B9260" s="1">
        <f t="shared" si="436"/>
        <v>3</v>
      </c>
      <c r="C9260" s="1">
        <f>IF(Systematic[[#This Row],[VariableIndex]]&gt;1,C9259,IF(C9259+1=StepsPerSubsample,0,C9259+1))</f>
        <v>6</v>
      </c>
      <c r="D9260" s="1">
        <f t="shared" si="434"/>
        <v>5</v>
      </c>
      <c r="E9260" s="1" t="str">
        <f>INDEX(Protocol[Mark],MATCH(C9260,Protocol[Step],0))</f>
        <v>7Rot</v>
      </c>
      <c r="F9260" s="151" t="str">
        <f>INDEX(Variables[Variable],MATCH(Systematic[[#This Row],[VariableIndex]],Variables[Index],0))</f>
        <v>Specific flux (mt)</v>
      </c>
      <c r="G9260" s="134">
        <f>Systematic[[#This Row],[Sample]]*1000000+Systematic[[#This Row],[SubSample]]*10000+Systematic[[#This Row],[VariableIndex]]</f>
        <v>24030005</v>
      </c>
      <c r="H9260" s="134">
        <f>Systematic[[#This Row],[SampleVariableLabel]]+100*Systematic[[#This Row],[State]]</f>
        <v>24030605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24</v>
      </c>
      <c r="B9261" s="1">
        <f t="shared" si="436"/>
        <v>3</v>
      </c>
      <c r="C9261" s="1">
        <f>IF(Systematic[[#This Row],[VariableIndex]]&gt;1,C9260,IF(C9260+1=StepsPerSubsample,0,C9260+1))</f>
        <v>6</v>
      </c>
      <c r="D9261" s="1">
        <f t="shared" si="434"/>
        <v>6</v>
      </c>
      <c r="E9261" s="1" t="str">
        <f>INDEX(Protocol[Mark],MATCH(C9261,Protocol[Step],0))</f>
        <v>7Rot</v>
      </c>
      <c r="F9261" s="151" t="str">
        <f>INDEX(Variables[Variable],MATCH(Systematic[[#This Row],[VariableIndex]],Variables[Index],0))</f>
        <v>FCR (mt: ROX-corr.)</v>
      </c>
      <c r="G9261" s="134">
        <f>Systematic[[#This Row],[Sample]]*1000000+Systematic[[#This Row],[SubSample]]*10000+Systematic[[#This Row],[VariableIndex]]</f>
        <v>24030006</v>
      </c>
      <c r="H9261" s="134">
        <f>Systematic[[#This Row],[SampleVariableLabel]]+100*Systematic[[#This Row],[State]]</f>
        <v>24030606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24</v>
      </c>
      <c r="B9262" s="1">
        <f t="shared" si="436"/>
        <v>3</v>
      </c>
      <c r="C9262" s="1">
        <f>IF(Systematic[[#This Row],[VariableIndex]]&gt;1,C9261,IF(C9261+1=StepsPerSubsample,0,C9261+1))</f>
        <v>6</v>
      </c>
      <c r="D9262" s="1">
        <f t="shared" si="434"/>
        <v>7</v>
      </c>
      <c r="E9262" s="1" t="str">
        <f>INDEX(Protocol[Mark],MATCH(C9262,Protocol[Step],0))</f>
        <v>7Rot</v>
      </c>
      <c r="F9262" s="151" t="str">
        <f>INDEX(Variables[Variable],MATCH(Systematic[[#This Row],[VariableIndex]],Variables[Index],0))</f>
        <v>FCR (mt: ROX-corr.)</v>
      </c>
      <c r="G9262" s="134">
        <f>Systematic[[#This Row],[Sample]]*1000000+Systematic[[#This Row],[SubSample]]*10000+Systematic[[#This Row],[VariableIndex]]</f>
        <v>24030007</v>
      </c>
      <c r="H9262" s="134">
        <f>Systematic[[#This Row],[SampleVariableLabel]]+100*Systematic[[#This Row],[State]]</f>
        <v>24030607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24</v>
      </c>
      <c r="B9263" s="1">
        <f t="shared" si="436"/>
        <v>3</v>
      </c>
      <c r="C9263" s="1">
        <f>IF(Systematic[[#This Row],[VariableIndex]]&gt;1,C9262,IF(C9262+1=StepsPerSubsample,0,C9262+1))</f>
        <v>7</v>
      </c>
      <c r="D9263" s="1">
        <f t="shared" si="434"/>
        <v>1</v>
      </c>
      <c r="E9263" s="1" t="str">
        <f>INDEX(Protocol[Mark],MATCH(C9263,Protocol[Step],0))</f>
        <v>8S</v>
      </c>
      <c r="F9263" s="151" t="str">
        <f>INDEX(Variables[Variable],MATCH(Systematic[[#This Row],[VariableIndex]],Variables[Index],0))</f>
        <v>O2 concentration</v>
      </c>
      <c r="G9263" s="134">
        <f>Systematic[[#This Row],[Sample]]*1000000+Systematic[[#This Row],[SubSample]]*10000+Systematic[[#This Row],[VariableIndex]]</f>
        <v>24030001</v>
      </c>
      <c r="H9263" s="134">
        <f>Systematic[[#This Row],[SampleVariableLabel]]+100*Systematic[[#This Row],[State]]</f>
        <v>24030701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24</v>
      </c>
      <c r="B9264" s="1">
        <f t="shared" si="436"/>
        <v>3</v>
      </c>
      <c r="C9264" s="1">
        <f>IF(Systematic[[#This Row],[VariableIndex]]&gt;1,C9263,IF(C9263+1=StepsPerSubsample,0,C9263+1))</f>
        <v>7</v>
      </c>
      <c r="D9264" s="1">
        <f t="shared" si="434"/>
        <v>2</v>
      </c>
      <c r="E9264" s="1" t="str">
        <f>INDEX(Protocol[Mark],MATCH(C9264,Protocol[Step],0))</f>
        <v>8S</v>
      </c>
      <c r="F9264" s="151" t="str">
        <f>INDEX(Variables[Variable],MATCH(Systematic[[#This Row],[VariableIndex]],Variables[Index],0))</f>
        <v>O2 flux per volume</v>
      </c>
      <c r="G9264" s="134">
        <f>Systematic[[#This Row],[Sample]]*1000000+Systematic[[#This Row],[SubSample]]*10000+Systematic[[#This Row],[VariableIndex]]</f>
        <v>24030002</v>
      </c>
      <c r="H9264" s="134">
        <f>Systematic[[#This Row],[SampleVariableLabel]]+100*Systematic[[#This Row],[State]]</f>
        <v>24030702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24</v>
      </c>
      <c r="B9265" s="1">
        <f t="shared" si="436"/>
        <v>3</v>
      </c>
      <c r="C9265" s="1">
        <f>IF(Systematic[[#This Row],[VariableIndex]]&gt;1,C9264,IF(C9264+1=StepsPerSubsample,0,C9264+1))</f>
        <v>7</v>
      </c>
      <c r="D9265" s="1">
        <f t="shared" si="434"/>
        <v>3</v>
      </c>
      <c r="E9265" s="1" t="str">
        <f>INDEX(Protocol[Mark],MATCH(C9265,Protocol[Step],0))</f>
        <v>8S</v>
      </c>
      <c r="F9265" s="151" t="str">
        <f>INDEX(Variables[Variable],MATCH(Systematic[[#This Row],[VariableIndex]],Variables[Index],0))</f>
        <v>Specific flux</v>
      </c>
      <c r="G9265" s="134">
        <f>Systematic[[#This Row],[Sample]]*1000000+Systematic[[#This Row],[SubSample]]*10000+Systematic[[#This Row],[VariableIndex]]</f>
        <v>24030003</v>
      </c>
      <c r="H9265" s="134">
        <f>Systematic[[#This Row],[SampleVariableLabel]]+100*Systematic[[#This Row],[State]]</f>
        <v>24030703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24</v>
      </c>
      <c r="B9266" s="1">
        <f t="shared" si="436"/>
        <v>3</v>
      </c>
      <c r="C9266" s="1">
        <f>IF(Systematic[[#This Row],[VariableIndex]]&gt;1,C9265,IF(C9265+1=StepsPerSubsample,0,C9265+1))</f>
        <v>7</v>
      </c>
      <c r="D9266" s="1">
        <f t="shared" si="434"/>
        <v>4</v>
      </c>
      <c r="E9266" s="1" t="str">
        <f>INDEX(Protocol[Mark],MATCH(C9266,Protocol[Step],0))</f>
        <v>8S</v>
      </c>
      <c r="F9266" s="151" t="str">
        <f>INDEX(Variables[Variable],MATCH(Systematic[[#This Row],[VariableIndex]],Variables[Index],0))</f>
        <v>Flux control ratio</v>
      </c>
      <c r="G9266" s="134">
        <f>Systematic[[#This Row],[Sample]]*1000000+Systematic[[#This Row],[SubSample]]*10000+Systematic[[#This Row],[VariableIndex]]</f>
        <v>24030004</v>
      </c>
      <c r="H9266" s="134">
        <f>Systematic[[#This Row],[SampleVariableLabel]]+100*Systematic[[#This Row],[State]]</f>
        <v>24030704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24</v>
      </c>
      <c r="B9267" s="1">
        <f t="shared" si="436"/>
        <v>3</v>
      </c>
      <c r="C9267" s="1">
        <f>IF(Systematic[[#This Row],[VariableIndex]]&gt;1,C9266,IF(C9266+1=StepsPerSubsample,0,C9266+1))</f>
        <v>7</v>
      </c>
      <c r="D9267" s="1">
        <f t="shared" si="434"/>
        <v>5</v>
      </c>
      <c r="E9267" s="1" t="str">
        <f>INDEX(Protocol[Mark],MATCH(C9267,Protocol[Step],0))</f>
        <v>8S</v>
      </c>
      <c r="F9267" s="151" t="str">
        <f>INDEX(Variables[Variable],MATCH(Systematic[[#This Row],[VariableIndex]],Variables[Index],0))</f>
        <v>Specific flux (mt)</v>
      </c>
      <c r="G9267" s="134">
        <f>Systematic[[#This Row],[Sample]]*1000000+Systematic[[#This Row],[SubSample]]*10000+Systematic[[#This Row],[VariableIndex]]</f>
        <v>24030005</v>
      </c>
      <c r="H9267" s="134">
        <f>Systematic[[#This Row],[SampleVariableLabel]]+100*Systematic[[#This Row],[State]]</f>
        <v>24030705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24</v>
      </c>
      <c r="B9268" s="1">
        <f t="shared" si="436"/>
        <v>3</v>
      </c>
      <c r="C9268" s="1">
        <f>IF(Systematic[[#This Row],[VariableIndex]]&gt;1,C9267,IF(C9267+1=StepsPerSubsample,0,C9267+1))</f>
        <v>7</v>
      </c>
      <c r="D9268" s="1">
        <f t="shared" si="434"/>
        <v>6</v>
      </c>
      <c r="E9268" s="1" t="str">
        <f>INDEX(Protocol[Mark],MATCH(C9268,Protocol[Step],0))</f>
        <v>8S</v>
      </c>
      <c r="F9268" s="151" t="str">
        <f>INDEX(Variables[Variable],MATCH(Systematic[[#This Row],[VariableIndex]],Variables[Index],0))</f>
        <v>FCR (mt: ROX-corr.)</v>
      </c>
      <c r="G9268" s="134">
        <f>Systematic[[#This Row],[Sample]]*1000000+Systematic[[#This Row],[SubSample]]*10000+Systematic[[#This Row],[VariableIndex]]</f>
        <v>24030006</v>
      </c>
      <c r="H9268" s="134">
        <f>Systematic[[#This Row],[SampleVariableLabel]]+100*Systematic[[#This Row],[State]]</f>
        <v>24030706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24</v>
      </c>
      <c r="B9269" s="1">
        <f t="shared" si="436"/>
        <v>3</v>
      </c>
      <c r="C9269" s="1">
        <f>IF(Systematic[[#This Row],[VariableIndex]]&gt;1,C9268,IF(C9268+1=StepsPerSubsample,0,C9268+1))</f>
        <v>7</v>
      </c>
      <c r="D9269" s="1">
        <f t="shared" si="434"/>
        <v>7</v>
      </c>
      <c r="E9269" s="1" t="str">
        <f>INDEX(Protocol[Mark],MATCH(C9269,Protocol[Step],0))</f>
        <v>8S</v>
      </c>
      <c r="F9269" s="151" t="str">
        <f>INDEX(Variables[Variable],MATCH(Systematic[[#This Row],[VariableIndex]],Variables[Index],0))</f>
        <v>FCR (mt: ROX-corr.)</v>
      </c>
      <c r="G9269" s="134">
        <f>Systematic[[#This Row],[Sample]]*1000000+Systematic[[#This Row],[SubSample]]*10000+Systematic[[#This Row],[VariableIndex]]</f>
        <v>24030007</v>
      </c>
      <c r="H9269" s="134">
        <f>Systematic[[#This Row],[SampleVariableLabel]]+100*Systematic[[#This Row],[State]]</f>
        <v>24030707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24</v>
      </c>
      <c r="B9270" s="1">
        <f t="shared" si="436"/>
        <v>3</v>
      </c>
      <c r="C9270" s="1">
        <f>IF(Systematic[[#This Row],[VariableIndex]]&gt;1,C9269,IF(C9269+1=StepsPerSubsample,0,C9269+1))</f>
        <v>8</v>
      </c>
      <c r="D9270" s="1">
        <f t="shared" si="434"/>
        <v>1</v>
      </c>
      <c r="E9270" s="1" t="str">
        <f>INDEX(Protocol[Mark],MATCH(C9270,Protocol[Step],0))</f>
        <v>9Dig</v>
      </c>
      <c r="F9270" s="151" t="str">
        <f>INDEX(Variables[Variable],MATCH(Systematic[[#This Row],[VariableIndex]],Variables[Index],0))</f>
        <v>O2 concentration</v>
      </c>
      <c r="G9270" s="134">
        <f>Systematic[[#This Row],[Sample]]*1000000+Systematic[[#This Row],[SubSample]]*10000+Systematic[[#This Row],[VariableIndex]]</f>
        <v>24030001</v>
      </c>
      <c r="H9270" s="134">
        <f>Systematic[[#This Row],[SampleVariableLabel]]+100*Systematic[[#This Row],[State]]</f>
        <v>24030801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24</v>
      </c>
      <c r="B9271" s="1">
        <f t="shared" si="436"/>
        <v>3</v>
      </c>
      <c r="C9271" s="1">
        <f>IF(Systematic[[#This Row],[VariableIndex]]&gt;1,C9270,IF(C9270+1=StepsPerSubsample,0,C9270+1))</f>
        <v>8</v>
      </c>
      <c r="D9271" s="1">
        <f t="shared" si="434"/>
        <v>2</v>
      </c>
      <c r="E9271" s="1" t="str">
        <f>INDEX(Protocol[Mark],MATCH(C9271,Protocol[Step],0))</f>
        <v>9Dig</v>
      </c>
      <c r="F9271" s="151" t="str">
        <f>INDEX(Variables[Variable],MATCH(Systematic[[#This Row],[VariableIndex]],Variables[Index],0))</f>
        <v>O2 flux per volume</v>
      </c>
      <c r="G9271" s="134">
        <f>Systematic[[#This Row],[Sample]]*1000000+Systematic[[#This Row],[SubSample]]*10000+Systematic[[#This Row],[VariableIndex]]</f>
        <v>24030002</v>
      </c>
      <c r="H9271" s="134">
        <f>Systematic[[#This Row],[SampleVariableLabel]]+100*Systematic[[#This Row],[State]]</f>
        <v>24030802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24</v>
      </c>
      <c r="B9272" s="1">
        <f t="shared" si="436"/>
        <v>3</v>
      </c>
      <c r="C9272" s="1">
        <f>IF(Systematic[[#This Row],[VariableIndex]]&gt;1,C9271,IF(C9271+1=StepsPerSubsample,0,C9271+1))</f>
        <v>8</v>
      </c>
      <c r="D9272" s="1">
        <f t="shared" si="434"/>
        <v>3</v>
      </c>
      <c r="E9272" s="1" t="str">
        <f>INDEX(Protocol[Mark],MATCH(C9272,Protocol[Step],0))</f>
        <v>9Dig</v>
      </c>
      <c r="F9272" s="151" t="str">
        <f>INDEX(Variables[Variable],MATCH(Systematic[[#This Row],[VariableIndex]],Variables[Index],0))</f>
        <v>Specific flux</v>
      </c>
      <c r="G9272" s="134">
        <f>Systematic[[#This Row],[Sample]]*1000000+Systematic[[#This Row],[SubSample]]*10000+Systematic[[#This Row],[VariableIndex]]</f>
        <v>24030003</v>
      </c>
      <c r="H9272" s="134">
        <f>Systematic[[#This Row],[SampleVariableLabel]]+100*Systematic[[#This Row],[State]]</f>
        <v>24030803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24</v>
      </c>
      <c r="B9273" s="1">
        <f t="shared" si="436"/>
        <v>3</v>
      </c>
      <c r="C9273" s="1">
        <f>IF(Systematic[[#This Row],[VariableIndex]]&gt;1,C9272,IF(C9272+1=StepsPerSubsample,0,C9272+1))</f>
        <v>8</v>
      </c>
      <c r="D9273" s="1">
        <f t="shared" si="434"/>
        <v>4</v>
      </c>
      <c r="E9273" s="1" t="str">
        <f>INDEX(Protocol[Mark],MATCH(C9273,Protocol[Step],0))</f>
        <v>9Dig</v>
      </c>
      <c r="F9273" s="151" t="str">
        <f>INDEX(Variables[Variable],MATCH(Systematic[[#This Row],[VariableIndex]],Variables[Index],0))</f>
        <v>Flux control ratio</v>
      </c>
      <c r="G9273" s="134">
        <f>Systematic[[#This Row],[Sample]]*1000000+Systematic[[#This Row],[SubSample]]*10000+Systematic[[#This Row],[VariableIndex]]</f>
        <v>24030004</v>
      </c>
      <c r="H9273" s="134">
        <f>Systematic[[#This Row],[SampleVariableLabel]]+100*Systematic[[#This Row],[State]]</f>
        <v>24030804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24</v>
      </c>
      <c r="B9274" s="1">
        <f t="shared" si="436"/>
        <v>3</v>
      </c>
      <c r="C9274" s="1">
        <f>IF(Systematic[[#This Row],[VariableIndex]]&gt;1,C9273,IF(C9273+1=StepsPerSubsample,0,C9273+1))</f>
        <v>8</v>
      </c>
      <c r="D9274" s="1">
        <f t="shared" si="434"/>
        <v>5</v>
      </c>
      <c r="E9274" s="1" t="str">
        <f>INDEX(Protocol[Mark],MATCH(C9274,Protocol[Step],0))</f>
        <v>9Dig</v>
      </c>
      <c r="F9274" s="151" t="str">
        <f>INDEX(Variables[Variable],MATCH(Systematic[[#This Row],[VariableIndex]],Variables[Index],0))</f>
        <v>Specific flux (mt)</v>
      </c>
      <c r="G9274" s="134">
        <f>Systematic[[#This Row],[Sample]]*1000000+Systematic[[#This Row],[SubSample]]*10000+Systematic[[#This Row],[VariableIndex]]</f>
        <v>24030005</v>
      </c>
      <c r="H9274" s="134">
        <f>Systematic[[#This Row],[SampleVariableLabel]]+100*Systematic[[#This Row],[State]]</f>
        <v>24030805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24</v>
      </c>
      <c r="B9275" s="1">
        <f t="shared" si="436"/>
        <v>3</v>
      </c>
      <c r="C9275" s="1">
        <f>IF(Systematic[[#This Row],[VariableIndex]]&gt;1,C9274,IF(C9274+1=StepsPerSubsample,0,C9274+1))</f>
        <v>8</v>
      </c>
      <c r="D9275" s="1">
        <f t="shared" si="434"/>
        <v>6</v>
      </c>
      <c r="E9275" s="1" t="str">
        <f>INDEX(Protocol[Mark],MATCH(C9275,Protocol[Step],0))</f>
        <v>9Dig</v>
      </c>
      <c r="F9275" s="151" t="str">
        <f>INDEX(Variables[Variable],MATCH(Systematic[[#This Row],[VariableIndex]],Variables[Index],0))</f>
        <v>FCR (mt: ROX-corr.)</v>
      </c>
      <c r="G9275" s="134">
        <f>Systematic[[#This Row],[Sample]]*1000000+Systematic[[#This Row],[SubSample]]*10000+Systematic[[#This Row],[VariableIndex]]</f>
        <v>24030006</v>
      </c>
      <c r="H9275" s="134">
        <f>Systematic[[#This Row],[SampleVariableLabel]]+100*Systematic[[#This Row],[State]]</f>
        <v>24030806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24</v>
      </c>
      <c r="B9276" s="1">
        <f t="shared" si="436"/>
        <v>3</v>
      </c>
      <c r="C9276" s="1">
        <f>IF(Systematic[[#This Row],[VariableIndex]]&gt;1,C9275,IF(C9275+1=StepsPerSubsample,0,C9275+1))</f>
        <v>8</v>
      </c>
      <c r="D9276" s="1">
        <f t="shared" si="434"/>
        <v>7</v>
      </c>
      <c r="E9276" s="1" t="str">
        <f>INDEX(Protocol[Mark],MATCH(C9276,Protocol[Step],0))</f>
        <v>9Dig</v>
      </c>
      <c r="F9276" s="151" t="str">
        <f>INDEX(Variables[Variable],MATCH(Systematic[[#This Row],[VariableIndex]],Variables[Index],0))</f>
        <v>FCR (mt: ROX-corr.)</v>
      </c>
      <c r="G9276" s="134">
        <f>Systematic[[#This Row],[Sample]]*1000000+Systematic[[#This Row],[SubSample]]*10000+Systematic[[#This Row],[VariableIndex]]</f>
        <v>24030007</v>
      </c>
      <c r="H9276" s="134">
        <f>Systematic[[#This Row],[SampleVariableLabel]]+100*Systematic[[#This Row],[State]]</f>
        <v>24030807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24</v>
      </c>
      <c r="B9277" s="1">
        <f t="shared" si="436"/>
        <v>3</v>
      </c>
      <c r="C9277" s="1">
        <f>IF(Systematic[[#This Row],[VariableIndex]]&gt;1,C9276,IF(C9276+1=StepsPerSubsample,0,C9276+1))</f>
        <v>9</v>
      </c>
      <c r="D9277" s="1">
        <f t="shared" si="434"/>
        <v>1</v>
      </c>
      <c r="E9277" s="1" t="str">
        <f>INDEX(Protocol[Mark],MATCH(C9277,Protocol[Step],0))</f>
        <v>9U</v>
      </c>
      <c r="F9277" s="151" t="str">
        <f>INDEX(Variables[Variable],MATCH(Systematic[[#This Row],[VariableIndex]],Variables[Index],0))</f>
        <v>O2 concentration</v>
      </c>
      <c r="G9277" s="134">
        <f>Systematic[[#This Row],[Sample]]*1000000+Systematic[[#This Row],[SubSample]]*10000+Systematic[[#This Row],[VariableIndex]]</f>
        <v>24030001</v>
      </c>
      <c r="H9277" s="134">
        <f>Systematic[[#This Row],[SampleVariableLabel]]+100*Systematic[[#This Row],[State]]</f>
        <v>24030901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24</v>
      </c>
      <c r="B9278" s="1">
        <f t="shared" si="436"/>
        <v>3</v>
      </c>
      <c r="C9278" s="1">
        <f>IF(Systematic[[#This Row],[VariableIndex]]&gt;1,C9277,IF(C9277+1=StepsPerSubsample,0,C9277+1))</f>
        <v>9</v>
      </c>
      <c r="D9278" s="1">
        <f t="shared" si="434"/>
        <v>2</v>
      </c>
      <c r="E9278" s="1" t="str">
        <f>INDEX(Protocol[Mark],MATCH(C9278,Protocol[Step],0))</f>
        <v>9U</v>
      </c>
      <c r="F9278" s="151" t="str">
        <f>INDEX(Variables[Variable],MATCH(Systematic[[#This Row],[VariableIndex]],Variables[Index],0))</f>
        <v>O2 flux per volume</v>
      </c>
      <c r="G9278" s="134">
        <f>Systematic[[#This Row],[Sample]]*1000000+Systematic[[#This Row],[SubSample]]*10000+Systematic[[#This Row],[VariableIndex]]</f>
        <v>24030002</v>
      </c>
      <c r="H9278" s="134">
        <f>Systematic[[#This Row],[SampleVariableLabel]]+100*Systematic[[#This Row],[State]]</f>
        <v>24030902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24</v>
      </c>
      <c r="B9279" s="1">
        <f t="shared" si="436"/>
        <v>3</v>
      </c>
      <c r="C9279" s="1">
        <f>IF(Systematic[[#This Row],[VariableIndex]]&gt;1,C9278,IF(C9278+1=StepsPerSubsample,0,C9278+1))</f>
        <v>9</v>
      </c>
      <c r="D9279" s="1">
        <f t="shared" si="434"/>
        <v>3</v>
      </c>
      <c r="E9279" s="1" t="str">
        <f>INDEX(Protocol[Mark],MATCH(C9279,Protocol[Step],0))</f>
        <v>9U</v>
      </c>
      <c r="F9279" s="151" t="str">
        <f>INDEX(Variables[Variable],MATCH(Systematic[[#This Row],[VariableIndex]],Variables[Index],0))</f>
        <v>Specific flux</v>
      </c>
      <c r="G9279" s="134">
        <f>Systematic[[#This Row],[Sample]]*1000000+Systematic[[#This Row],[SubSample]]*10000+Systematic[[#This Row],[VariableIndex]]</f>
        <v>24030003</v>
      </c>
      <c r="H9279" s="134">
        <f>Systematic[[#This Row],[SampleVariableLabel]]+100*Systematic[[#This Row],[State]]</f>
        <v>24030903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24</v>
      </c>
      <c r="B9280" s="1">
        <f t="shared" si="436"/>
        <v>3</v>
      </c>
      <c r="C9280" s="1">
        <f>IF(Systematic[[#This Row],[VariableIndex]]&gt;1,C9279,IF(C9279+1=StepsPerSubsample,0,C9279+1))</f>
        <v>9</v>
      </c>
      <c r="D9280" s="1">
        <f t="shared" si="434"/>
        <v>4</v>
      </c>
      <c r="E9280" s="1" t="str">
        <f>INDEX(Protocol[Mark],MATCH(C9280,Protocol[Step],0))</f>
        <v>9U</v>
      </c>
      <c r="F9280" s="151" t="str">
        <f>INDEX(Variables[Variable],MATCH(Systematic[[#This Row],[VariableIndex]],Variables[Index],0))</f>
        <v>Flux control ratio</v>
      </c>
      <c r="G9280" s="134">
        <f>Systematic[[#This Row],[Sample]]*1000000+Systematic[[#This Row],[SubSample]]*10000+Systematic[[#This Row],[VariableIndex]]</f>
        <v>24030004</v>
      </c>
      <c r="H9280" s="134">
        <f>Systematic[[#This Row],[SampleVariableLabel]]+100*Systematic[[#This Row],[State]]</f>
        <v>24030904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24</v>
      </c>
      <c r="B9281" s="1">
        <f t="shared" si="436"/>
        <v>3</v>
      </c>
      <c r="C9281" s="1">
        <f>IF(Systematic[[#This Row],[VariableIndex]]&gt;1,C9280,IF(C9280+1=StepsPerSubsample,0,C9280+1))</f>
        <v>9</v>
      </c>
      <c r="D9281" s="1">
        <f t="shared" si="434"/>
        <v>5</v>
      </c>
      <c r="E9281" s="1" t="str">
        <f>INDEX(Protocol[Mark],MATCH(C9281,Protocol[Step],0))</f>
        <v>9U</v>
      </c>
      <c r="F9281" s="151" t="str">
        <f>INDEX(Variables[Variable],MATCH(Systematic[[#This Row],[VariableIndex]],Variables[Index],0))</f>
        <v>Specific flux (mt)</v>
      </c>
      <c r="G9281" s="134">
        <f>Systematic[[#This Row],[Sample]]*1000000+Systematic[[#This Row],[SubSample]]*10000+Systematic[[#This Row],[VariableIndex]]</f>
        <v>24030005</v>
      </c>
      <c r="H9281" s="134">
        <f>Systematic[[#This Row],[SampleVariableLabel]]+100*Systematic[[#This Row],[State]]</f>
        <v>24030905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24</v>
      </c>
      <c r="B9282" s="1">
        <f t="shared" si="436"/>
        <v>3</v>
      </c>
      <c r="C9282" s="1">
        <f>IF(Systematic[[#This Row],[VariableIndex]]&gt;1,C9281,IF(C9281+1=StepsPerSubsample,0,C9281+1))</f>
        <v>9</v>
      </c>
      <c r="D9282" s="1">
        <f t="shared" si="434"/>
        <v>6</v>
      </c>
      <c r="E9282" s="1" t="str">
        <f>INDEX(Protocol[Mark],MATCH(C9282,Protocol[Step],0))</f>
        <v>9U</v>
      </c>
      <c r="F9282" s="151" t="str">
        <f>INDEX(Variables[Variable],MATCH(Systematic[[#This Row],[VariableIndex]],Variables[Index],0))</f>
        <v>FCR (mt: ROX-corr.)</v>
      </c>
      <c r="G9282" s="134">
        <f>Systematic[[#This Row],[Sample]]*1000000+Systematic[[#This Row],[SubSample]]*10000+Systematic[[#This Row],[VariableIndex]]</f>
        <v>24030006</v>
      </c>
      <c r="H9282" s="134">
        <f>Systematic[[#This Row],[SampleVariableLabel]]+100*Systematic[[#This Row],[State]]</f>
        <v>24030906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24</v>
      </c>
      <c r="B9283" s="1">
        <f t="shared" si="436"/>
        <v>3</v>
      </c>
      <c r="C9283" s="1">
        <f>IF(Systematic[[#This Row],[VariableIndex]]&gt;1,C9282,IF(C9282+1=StepsPerSubsample,0,C9282+1))</f>
        <v>9</v>
      </c>
      <c r="D9283" s="1">
        <f t="shared" ref="D9283:D9346" si="437">IF(D9282=nVariables,1,D9282+1)</f>
        <v>7</v>
      </c>
      <c r="E9283" s="1" t="str">
        <f>INDEX(Protocol[Mark],MATCH(C9283,Protocol[Step],0))</f>
        <v>9U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24030007</v>
      </c>
      <c r="H9283" s="134">
        <f>Systematic[[#This Row],[SampleVariableLabel]]+100*Systematic[[#This Row],[State]]</f>
        <v>24030907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24</v>
      </c>
      <c r="B9284" s="1">
        <f t="shared" si="436"/>
        <v>3</v>
      </c>
      <c r="C9284" s="1">
        <f>IF(Systematic[[#This Row],[VariableIndex]]&gt;1,C9283,IF(C9283+1=StepsPerSubsample,0,C9283+1))</f>
        <v>10</v>
      </c>
      <c r="D9284" s="1">
        <f t="shared" si="437"/>
        <v>1</v>
      </c>
      <c r="E9284" s="1" t="str">
        <f>INDEX(Protocol[Mark],MATCH(C9284,Protocol[Step],0))</f>
        <v>9c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24030001</v>
      </c>
      <c r="H9284" s="134">
        <f>Systematic[[#This Row],[SampleVariableLabel]]+100*Systematic[[#This Row],[State]]</f>
        <v>24031001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24</v>
      </c>
      <c r="B9285" s="1">
        <f t="shared" si="436"/>
        <v>3</v>
      </c>
      <c r="C9285" s="1">
        <f>IF(Systematic[[#This Row],[VariableIndex]]&gt;1,C9284,IF(C9284+1=StepsPerSubsample,0,C9284+1))</f>
        <v>10</v>
      </c>
      <c r="D9285" s="1">
        <f t="shared" si="437"/>
        <v>2</v>
      </c>
      <c r="E9285" s="1" t="str">
        <f>INDEX(Protocol[Mark],MATCH(C9285,Protocol[Step],0))</f>
        <v>9c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24030002</v>
      </c>
      <c r="H9285" s="134">
        <f>Systematic[[#This Row],[SampleVariableLabel]]+100*Systematic[[#This Row],[State]]</f>
        <v>24031002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24</v>
      </c>
      <c r="B9286" s="1">
        <f t="shared" si="436"/>
        <v>3</v>
      </c>
      <c r="C9286" s="1">
        <f>IF(Systematic[[#This Row],[VariableIndex]]&gt;1,C9285,IF(C9285+1=StepsPerSubsample,0,C9285+1))</f>
        <v>10</v>
      </c>
      <c r="D9286" s="1">
        <f t="shared" si="437"/>
        <v>3</v>
      </c>
      <c r="E9286" s="1" t="str">
        <f>INDEX(Protocol[Mark],MATCH(C9286,Protocol[Step],0))</f>
        <v>9c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24030003</v>
      </c>
      <c r="H9286" s="134">
        <f>Systematic[[#This Row],[SampleVariableLabel]]+100*Systematic[[#This Row],[State]]</f>
        <v>24031003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24</v>
      </c>
      <c r="B9287" s="1">
        <f t="shared" si="436"/>
        <v>3</v>
      </c>
      <c r="C9287" s="1">
        <f>IF(Systematic[[#This Row],[VariableIndex]]&gt;1,C9286,IF(C9286+1=StepsPerSubsample,0,C9286+1))</f>
        <v>10</v>
      </c>
      <c r="D9287" s="1">
        <f t="shared" si="437"/>
        <v>4</v>
      </c>
      <c r="E9287" s="1" t="str">
        <f>INDEX(Protocol[Mark],MATCH(C9287,Protocol[Step],0))</f>
        <v>9c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24030004</v>
      </c>
      <c r="H9287" s="134">
        <f>Systematic[[#This Row],[SampleVariableLabel]]+100*Systematic[[#This Row],[State]]</f>
        <v>24031004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24</v>
      </c>
      <c r="B9288" s="1">
        <f t="shared" si="436"/>
        <v>3</v>
      </c>
      <c r="C9288" s="1">
        <f>IF(Systematic[[#This Row],[VariableIndex]]&gt;1,C9287,IF(C9287+1=StepsPerSubsample,0,C9287+1))</f>
        <v>10</v>
      </c>
      <c r="D9288" s="1">
        <f t="shared" si="437"/>
        <v>5</v>
      </c>
      <c r="E9288" s="1" t="str">
        <f>INDEX(Protocol[Mark],MATCH(C9288,Protocol[Step],0))</f>
        <v>9c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24030005</v>
      </c>
      <c r="H9288" s="134">
        <f>Systematic[[#This Row],[SampleVariableLabel]]+100*Systematic[[#This Row],[State]]</f>
        <v>24031005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24</v>
      </c>
      <c r="B9289" s="1">
        <f t="shared" si="436"/>
        <v>3</v>
      </c>
      <c r="C9289" s="1">
        <f>IF(Systematic[[#This Row],[VariableIndex]]&gt;1,C9288,IF(C9288+1=StepsPerSubsample,0,C9288+1))</f>
        <v>10</v>
      </c>
      <c r="D9289" s="1">
        <f t="shared" si="437"/>
        <v>6</v>
      </c>
      <c r="E9289" s="1" t="str">
        <f>INDEX(Protocol[Mark],MATCH(C9289,Protocol[Step],0))</f>
        <v>9c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24030006</v>
      </c>
      <c r="H9289" s="134">
        <f>Systematic[[#This Row],[SampleVariableLabel]]+100*Systematic[[#This Row],[State]]</f>
        <v>24031006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24</v>
      </c>
      <c r="B9290" s="1">
        <f t="shared" si="436"/>
        <v>3</v>
      </c>
      <c r="C9290" s="1">
        <f>IF(Systematic[[#This Row],[VariableIndex]]&gt;1,C9289,IF(C9289+1=StepsPerSubsample,0,C9289+1))</f>
        <v>10</v>
      </c>
      <c r="D9290" s="1">
        <f t="shared" si="437"/>
        <v>7</v>
      </c>
      <c r="E9290" s="1" t="str">
        <f>INDEX(Protocol[Mark],MATCH(C9290,Protocol[Step],0))</f>
        <v>9c</v>
      </c>
      <c r="F9290" s="151" t="str">
        <f>INDEX(Variables[Variable],MATCH(Systematic[[#This Row],[VariableIndex]],Variables[Index],0))</f>
        <v>FCR (mt: ROX-corr.)</v>
      </c>
      <c r="G9290" s="134">
        <f>Systematic[[#This Row],[Sample]]*1000000+Systematic[[#This Row],[SubSample]]*10000+Systematic[[#This Row],[VariableIndex]]</f>
        <v>24030007</v>
      </c>
      <c r="H9290" s="134">
        <f>Systematic[[#This Row],[SampleVariableLabel]]+100*Systematic[[#This Row],[State]]</f>
        <v>24031007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24</v>
      </c>
      <c r="B9291" s="1">
        <f t="shared" si="436"/>
        <v>3</v>
      </c>
      <c r="C9291" s="1">
        <f>IF(Systematic[[#This Row],[VariableIndex]]&gt;1,C9290,IF(C9290+1=StepsPerSubsample,0,C9290+1))</f>
        <v>11</v>
      </c>
      <c r="D9291" s="1">
        <f t="shared" si="437"/>
        <v>1</v>
      </c>
      <c r="E9291" s="1" t="str">
        <f>INDEX(Protocol[Mark],MATCH(C9291,Protocol[Step],0))</f>
        <v>10Ama</v>
      </c>
      <c r="F9291" s="151" t="str">
        <f>INDEX(Variables[Variable],MATCH(Systematic[[#This Row],[VariableIndex]],Variables[Index],0))</f>
        <v>O2 concentration</v>
      </c>
      <c r="G9291" s="134">
        <f>Systematic[[#This Row],[Sample]]*1000000+Systematic[[#This Row],[SubSample]]*10000+Systematic[[#This Row],[VariableIndex]]</f>
        <v>24030001</v>
      </c>
      <c r="H9291" s="134">
        <f>Systematic[[#This Row],[SampleVariableLabel]]+100*Systematic[[#This Row],[State]]</f>
        <v>24031101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24</v>
      </c>
      <c r="B9292" s="1">
        <f t="shared" si="436"/>
        <v>3</v>
      </c>
      <c r="C9292" s="1">
        <f>IF(Systematic[[#This Row],[VariableIndex]]&gt;1,C9291,IF(C9291+1=StepsPerSubsample,0,C9291+1))</f>
        <v>11</v>
      </c>
      <c r="D9292" s="1">
        <f t="shared" si="437"/>
        <v>2</v>
      </c>
      <c r="E9292" s="1" t="str">
        <f>INDEX(Protocol[Mark],MATCH(C9292,Protocol[Step],0))</f>
        <v>10Ama</v>
      </c>
      <c r="F9292" s="151" t="str">
        <f>INDEX(Variables[Variable],MATCH(Systematic[[#This Row],[VariableIndex]],Variables[Index],0))</f>
        <v>O2 flux per volume</v>
      </c>
      <c r="G9292" s="134">
        <f>Systematic[[#This Row],[Sample]]*1000000+Systematic[[#This Row],[SubSample]]*10000+Systematic[[#This Row],[VariableIndex]]</f>
        <v>24030002</v>
      </c>
      <c r="H9292" s="134">
        <f>Systematic[[#This Row],[SampleVariableLabel]]+100*Systematic[[#This Row],[State]]</f>
        <v>24031102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24</v>
      </c>
      <c r="B9293" s="1">
        <f t="shared" si="436"/>
        <v>3</v>
      </c>
      <c r="C9293" s="1">
        <f>IF(Systematic[[#This Row],[VariableIndex]]&gt;1,C9292,IF(C9292+1=StepsPerSubsample,0,C9292+1))</f>
        <v>11</v>
      </c>
      <c r="D9293" s="1">
        <f t="shared" si="437"/>
        <v>3</v>
      </c>
      <c r="E9293" s="1" t="str">
        <f>INDEX(Protocol[Mark],MATCH(C9293,Protocol[Step],0))</f>
        <v>10Ama</v>
      </c>
      <c r="F9293" s="151" t="str">
        <f>INDEX(Variables[Variable],MATCH(Systematic[[#This Row],[VariableIndex]],Variables[Index],0))</f>
        <v>Specific flux</v>
      </c>
      <c r="G9293" s="134">
        <f>Systematic[[#This Row],[Sample]]*1000000+Systematic[[#This Row],[SubSample]]*10000+Systematic[[#This Row],[VariableIndex]]</f>
        <v>24030003</v>
      </c>
      <c r="H9293" s="134">
        <f>Systematic[[#This Row],[SampleVariableLabel]]+100*Systematic[[#This Row],[State]]</f>
        <v>24031103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24</v>
      </c>
      <c r="B9294" s="1">
        <f t="shared" si="436"/>
        <v>3</v>
      </c>
      <c r="C9294" s="1">
        <f>IF(Systematic[[#This Row],[VariableIndex]]&gt;1,C9293,IF(C9293+1=StepsPerSubsample,0,C9293+1))</f>
        <v>11</v>
      </c>
      <c r="D9294" s="1">
        <f t="shared" si="437"/>
        <v>4</v>
      </c>
      <c r="E9294" s="1" t="str">
        <f>INDEX(Protocol[Mark],MATCH(C9294,Protocol[Step],0))</f>
        <v>10Ama</v>
      </c>
      <c r="F9294" s="151" t="str">
        <f>INDEX(Variables[Variable],MATCH(Systematic[[#This Row],[VariableIndex]],Variables[Index],0))</f>
        <v>Flux control ratio</v>
      </c>
      <c r="G9294" s="134">
        <f>Systematic[[#This Row],[Sample]]*1000000+Systematic[[#This Row],[SubSample]]*10000+Systematic[[#This Row],[VariableIndex]]</f>
        <v>24030004</v>
      </c>
      <c r="H9294" s="134">
        <f>Systematic[[#This Row],[SampleVariableLabel]]+100*Systematic[[#This Row],[State]]</f>
        <v>24031104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24</v>
      </c>
      <c r="B9295" s="1">
        <f t="shared" si="436"/>
        <v>3</v>
      </c>
      <c r="C9295" s="1">
        <f>IF(Systematic[[#This Row],[VariableIndex]]&gt;1,C9294,IF(C9294+1=StepsPerSubsample,0,C9294+1))</f>
        <v>11</v>
      </c>
      <c r="D9295" s="1">
        <f t="shared" si="437"/>
        <v>5</v>
      </c>
      <c r="E9295" s="1" t="str">
        <f>INDEX(Protocol[Mark],MATCH(C9295,Protocol[Step],0))</f>
        <v>10Ama</v>
      </c>
      <c r="F9295" s="151" t="str">
        <f>INDEX(Variables[Variable],MATCH(Systematic[[#This Row],[VariableIndex]],Variables[Index],0))</f>
        <v>Specific flux (mt)</v>
      </c>
      <c r="G9295" s="134">
        <f>Systematic[[#This Row],[Sample]]*1000000+Systematic[[#This Row],[SubSample]]*10000+Systematic[[#This Row],[VariableIndex]]</f>
        <v>24030005</v>
      </c>
      <c r="H9295" s="134">
        <f>Systematic[[#This Row],[SampleVariableLabel]]+100*Systematic[[#This Row],[State]]</f>
        <v>24031105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24</v>
      </c>
      <c r="B9296" s="1">
        <f t="shared" si="436"/>
        <v>3</v>
      </c>
      <c r="C9296" s="1">
        <f>IF(Systematic[[#This Row],[VariableIndex]]&gt;1,C9295,IF(C9295+1=StepsPerSubsample,0,C9295+1))</f>
        <v>11</v>
      </c>
      <c r="D9296" s="1">
        <f t="shared" si="437"/>
        <v>6</v>
      </c>
      <c r="E9296" s="1" t="str">
        <f>INDEX(Protocol[Mark],MATCH(C9296,Protocol[Step],0))</f>
        <v>10Ama</v>
      </c>
      <c r="F9296" s="151" t="str">
        <f>INDEX(Variables[Variable],MATCH(Systematic[[#This Row],[VariableIndex]],Variables[Index],0))</f>
        <v>FCR (mt: ROX-corr.)</v>
      </c>
      <c r="G9296" s="134">
        <f>Systematic[[#This Row],[Sample]]*1000000+Systematic[[#This Row],[SubSample]]*10000+Systematic[[#This Row],[VariableIndex]]</f>
        <v>24030006</v>
      </c>
      <c r="H9296" s="134">
        <f>Systematic[[#This Row],[SampleVariableLabel]]+100*Systematic[[#This Row],[State]]</f>
        <v>24031106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24</v>
      </c>
      <c r="B9297" s="1">
        <f t="shared" si="436"/>
        <v>3</v>
      </c>
      <c r="C9297" s="1">
        <f>IF(Systematic[[#This Row],[VariableIndex]]&gt;1,C9296,IF(C9296+1=StepsPerSubsample,0,C9296+1))</f>
        <v>11</v>
      </c>
      <c r="D9297" s="1">
        <f t="shared" si="437"/>
        <v>7</v>
      </c>
      <c r="E9297" s="1" t="str">
        <f>INDEX(Protocol[Mark],MATCH(C9297,Protocol[Step],0))</f>
        <v>10Ama</v>
      </c>
      <c r="F9297" s="151" t="str">
        <f>INDEX(Variables[Variable],MATCH(Systematic[[#This Row],[VariableIndex]],Variables[Index],0))</f>
        <v>FCR (mt: ROX-corr.)</v>
      </c>
      <c r="G9297" s="134">
        <f>Systematic[[#This Row],[Sample]]*1000000+Systematic[[#This Row],[SubSample]]*10000+Systematic[[#This Row],[VariableIndex]]</f>
        <v>24030007</v>
      </c>
      <c r="H9297" s="134">
        <f>Systematic[[#This Row],[SampleVariableLabel]]+100*Systematic[[#This Row],[State]]</f>
        <v>24031107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24</v>
      </c>
      <c r="B9298" s="1">
        <f t="shared" si="436"/>
        <v>3</v>
      </c>
      <c r="C9298" s="1">
        <f>IF(Systematic[[#This Row],[VariableIndex]]&gt;1,C9297,IF(C9297+1=StepsPerSubsample,0,C9297+1))</f>
        <v>12</v>
      </c>
      <c r="D9298" s="1">
        <f t="shared" si="437"/>
        <v>1</v>
      </c>
      <c r="E9298" s="1" t="str">
        <f>INDEX(Protocol[Mark],MATCH(C9298,Protocol[Step],0))</f>
        <v>11AsTm</v>
      </c>
      <c r="F9298" s="151" t="str">
        <f>INDEX(Variables[Variable],MATCH(Systematic[[#This Row],[VariableIndex]],Variables[Index],0))</f>
        <v>O2 concentration</v>
      </c>
      <c r="G9298" s="134">
        <f>Systematic[[#This Row],[Sample]]*1000000+Systematic[[#This Row],[SubSample]]*10000+Systematic[[#This Row],[VariableIndex]]</f>
        <v>24030001</v>
      </c>
      <c r="H9298" s="134">
        <f>Systematic[[#This Row],[SampleVariableLabel]]+100*Systematic[[#This Row],[State]]</f>
        <v>24031201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24</v>
      </c>
      <c r="B9299" s="1">
        <f t="shared" si="436"/>
        <v>3</v>
      </c>
      <c r="C9299" s="1">
        <f>IF(Systematic[[#This Row],[VariableIndex]]&gt;1,C9298,IF(C9298+1=StepsPerSubsample,0,C9298+1))</f>
        <v>12</v>
      </c>
      <c r="D9299" s="1">
        <f t="shared" si="437"/>
        <v>2</v>
      </c>
      <c r="E9299" s="1" t="str">
        <f>INDEX(Protocol[Mark],MATCH(C9299,Protocol[Step],0))</f>
        <v>11AsTm</v>
      </c>
      <c r="F9299" s="151" t="str">
        <f>INDEX(Variables[Variable],MATCH(Systematic[[#This Row],[VariableIndex]],Variables[Index],0))</f>
        <v>O2 flux per volume</v>
      </c>
      <c r="G9299" s="134">
        <f>Systematic[[#This Row],[Sample]]*1000000+Systematic[[#This Row],[SubSample]]*10000+Systematic[[#This Row],[VariableIndex]]</f>
        <v>24030002</v>
      </c>
      <c r="H9299" s="134">
        <f>Systematic[[#This Row],[SampleVariableLabel]]+100*Systematic[[#This Row],[State]]</f>
        <v>24031202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24</v>
      </c>
      <c r="B9300" s="1">
        <f t="shared" si="436"/>
        <v>3</v>
      </c>
      <c r="C9300" s="1">
        <f>IF(Systematic[[#This Row],[VariableIndex]]&gt;1,C9299,IF(C9299+1=StepsPerSubsample,0,C9299+1))</f>
        <v>12</v>
      </c>
      <c r="D9300" s="1">
        <f t="shared" si="437"/>
        <v>3</v>
      </c>
      <c r="E9300" s="1" t="str">
        <f>INDEX(Protocol[Mark],MATCH(C9300,Protocol[Step],0))</f>
        <v>11AsTm</v>
      </c>
      <c r="F9300" s="151" t="str">
        <f>INDEX(Variables[Variable],MATCH(Systematic[[#This Row],[VariableIndex]],Variables[Index],0))</f>
        <v>Specific flux</v>
      </c>
      <c r="G9300" s="134">
        <f>Systematic[[#This Row],[Sample]]*1000000+Systematic[[#This Row],[SubSample]]*10000+Systematic[[#This Row],[VariableIndex]]</f>
        <v>24030003</v>
      </c>
      <c r="H9300" s="134">
        <f>Systematic[[#This Row],[SampleVariableLabel]]+100*Systematic[[#This Row],[State]]</f>
        <v>24031203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24</v>
      </c>
      <c r="B9301" s="1">
        <f t="shared" si="436"/>
        <v>3</v>
      </c>
      <c r="C9301" s="1">
        <f>IF(Systematic[[#This Row],[VariableIndex]]&gt;1,C9300,IF(C9300+1=StepsPerSubsample,0,C9300+1))</f>
        <v>12</v>
      </c>
      <c r="D9301" s="1">
        <f t="shared" si="437"/>
        <v>4</v>
      </c>
      <c r="E9301" s="1" t="str">
        <f>INDEX(Protocol[Mark],MATCH(C9301,Protocol[Step],0))</f>
        <v>11AsTm</v>
      </c>
      <c r="F9301" s="151" t="str">
        <f>INDEX(Variables[Variable],MATCH(Systematic[[#This Row],[VariableIndex]],Variables[Index],0))</f>
        <v>Flux control ratio</v>
      </c>
      <c r="G9301" s="134">
        <f>Systematic[[#This Row],[Sample]]*1000000+Systematic[[#This Row],[SubSample]]*10000+Systematic[[#This Row],[VariableIndex]]</f>
        <v>24030004</v>
      </c>
      <c r="H9301" s="134">
        <f>Systematic[[#This Row],[SampleVariableLabel]]+100*Systematic[[#This Row],[State]]</f>
        <v>24031204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24</v>
      </c>
      <c r="B9302" s="1">
        <f t="shared" si="436"/>
        <v>3</v>
      </c>
      <c r="C9302" s="1">
        <f>IF(Systematic[[#This Row],[VariableIndex]]&gt;1,C9301,IF(C9301+1=StepsPerSubsample,0,C9301+1))</f>
        <v>12</v>
      </c>
      <c r="D9302" s="1">
        <f t="shared" si="437"/>
        <v>5</v>
      </c>
      <c r="E9302" s="1" t="str">
        <f>INDEX(Protocol[Mark],MATCH(C9302,Protocol[Step],0))</f>
        <v>11AsTm</v>
      </c>
      <c r="F9302" s="151" t="str">
        <f>INDEX(Variables[Variable],MATCH(Systematic[[#This Row],[VariableIndex]],Variables[Index],0))</f>
        <v>Specific flux (mt)</v>
      </c>
      <c r="G9302" s="134">
        <f>Systematic[[#This Row],[Sample]]*1000000+Systematic[[#This Row],[SubSample]]*10000+Systematic[[#This Row],[VariableIndex]]</f>
        <v>24030005</v>
      </c>
      <c r="H9302" s="134">
        <f>Systematic[[#This Row],[SampleVariableLabel]]+100*Systematic[[#This Row],[State]]</f>
        <v>24031205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24</v>
      </c>
      <c r="B9303" s="1">
        <f t="shared" si="436"/>
        <v>3</v>
      </c>
      <c r="C9303" s="1">
        <f>IF(Systematic[[#This Row],[VariableIndex]]&gt;1,C9302,IF(C9302+1=StepsPerSubsample,0,C9302+1))</f>
        <v>12</v>
      </c>
      <c r="D9303" s="1">
        <f t="shared" si="437"/>
        <v>6</v>
      </c>
      <c r="E9303" s="1" t="str">
        <f>INDEX(Protocol[Mark],MATCH(C9303,Protocol[Step],0))</f>
        <v>11AsTm</v>
      </c>
      <c r="F9303" s="151" t="str">
        <f>INDEX(Variables[Variable],MATCH(Systematic[[#This Row],[VariableIndex]],Variables[Index],0))</f>
        <v>FCR (mt: ROX-corr.)</v>
      </c>
      <c r="G9303" s="134">
        <f>Systematic[[#This Row],[Sample]]*1000000+Systematic[[#This Row],[SubSample]]*10000+Systematic[[#This Row],[VariableIndex]]</f>
        <v>24030006</v>
      </c>
      <c r="H9303" s="134">
        <f>Systematic[[#This Row],[SampleVariableLabel]]+100*Systematic[[#This Row],[State]]</f>
        <v>24031206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24</v>
      </c>
      <c r="B9304" s="1">
        <f t="shared" si="436"/>
        <v>3</v>
      </c>
      <c r="C9304" s="1">
        <f>IF(Systematic[[#This Row],[VariableIndex]]&gt;1,C9303,IF(C9303+1=StepsPerSubsample,0,C9303+1))</f>
        <v>12</v>
      </c>
      <c r="D9304" s="1">
        <f t="shared" si="437"/>
        <v>7</v>
      </c>
      <c r="E9304" s="1" t="str">
        <f>INDEX(Protocol[Mark],MATCH(C9304,Protocol[Step],0))</f>
        <v>11AsTm</v>
      </c>
      <c r="F9304" s="151" t="str">
        <f>INDEX(Variables[Variable],MATCH(Systematic[[#This Row],[VariableIndex]],Variables[Index],0))</f>
        <v>FCR (mt: ROX-corr.)</v>
      </c>
      <c r="G9304" s="134">
        <f>Systematic[[#This Row],[Sample]]*1000000+Systematic[[#This Row],[SubSample]]*10000+Systematic[[#This Row],[VariableIndex]]</f>
        <v>24030007</v>
      </c>
      <c r="H9304" s="134">
        <f>Systematic[[#This Row],[SampleVariableLabel]]+100*Systematic[[#This Row],[State]]</f>
        <v>24031207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24</v>
      </c>
      <c r="B9305" s="1">
        <f t="shared" si="436"/>
        <v>3</v>
      </c>
      <c r="C9305" s="1">
        <f>IF(Systematic[[#This Row],[VariableIndex]]&gt;1,C9304,IF(C9304+1=StepsPerSubsample,0,C9304+1))</f>
        <v>13</v>
      </c>
      <c r="D9305" s="1">
        <f t="shared" si="437"/>
        <v>1</v>
      </c>
      <c r="E9305" s="1" t="str">
        <f>INDEX(Protocol[Mark],MATCH(C9305,Protocol[Step],0))</f>
        <v>12Azd</v>
      </c>
      <c r="F9305" s="151" t="str">
        <f>INDEX(Variables[Variable],MATCH(Systematic[[#This Row],[VariableIndex]],Variables[Index],0))</f>
        <v>O2 concentration</v>
      </c>
      <c r="G9305" s="134">
        <f>Systematic[[#This Row],[Sample]]*1000000+Systematic[[#This Row],[SubSample]]*10000+Systematic[[#This Row],[VariableIndex]]</f>
        <v>24030001</v>
      </c>
      <c r="H9305" s="134">
        <f>Systematic[[#This Row],[SampleVariableLabel]]+100*Systematic[[#This Row],[State]]</f>
        <v>24031301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24</v>
      </c>
      <c r="B9306" s="1">
        <f t="shared" si="436"/>
        <v>3</v>
      </c>
      <c r="C9306" s="1">
        <f>IF(Systematic[[#This Row],[VariableIndex]]&gt;1,C9305,IF(C9305+1=StepsPerSubsample,0,C9305+1))</f>
        <v>13</v>
      </c>
      <c r="D9306" s="1">
        <f t="shared" si="437"/>
        <v>2</v>
      </c>
      <c r="E9306" s="1" t="str">
        <f>INDEX(Protocol[Mark],MATCH(C9306,Protocol[Step],0))</f>
        <v>12Azd</v>
      </c>
      <c r="F9306" s="151" t="str">
        <f>INDEX(Variables[Variable],MATCH(Systematic[[#This Row],[VariableIndex]],Variables[Index],0))</f>
        <v>O2 flux per volume</v>
      </c>
      <c r="G9306" s="134">
        <f>Systematic[[#This Row],[Sample]]*1000000+Systematic[[#This Row],[SubSample]]*10000+Systematic[[#This Row],[VariableIndex]]</f>
        <v>24030002</v>
      </c>
      <c r="H9306" s="134">
        <f>Systematic[[#This Row],[SampleVariableLabel]]+100*Systematic[[#This Row],[State]]</f>
        <v>24031302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24</v>
      </c>
      <c r="B9307" s="1">
        <f t="shared" si="436"/>
        <v>3</v>
      </c>
      <c r="C9307" s="1">
        <f>IF(Systematic[[#This Row],[VariableIndex]]&gt;1,C9306,IF(C9306+1=StepsPerSubsample,0,C9306+1))</f>
        <v>13</v>
      </c>
      <c r="D9307" s="1">
        <f t="shared" si="437"/>
        <v>3</v>
      </c>
      <c r="E9307" s="1" t="str">
        <f>INDEX(Protocol[Mark],MATCH(C9307,Protocol[Step],0))</f>
        <v>12Azd</v>
      </c>
      <c r="F9307" s="151" t="str">
        <f>INDEX(Variables[Variable],MATCH(Systematic[[#This Row],[VariableIndex]],Variables[Index],0))</f>
        <v>Specific flux</v>
      </c>
      <c r="G9307" s="134">
        <f>Systematic[[#This Row],[Sample]]*1000000+Systematic[[#This Row],[SubSample]]*10000+Systematic[[#This Row],[VariableIndex]]</f>
        <v>24030003</v>
      </c>
      <c r="H9307" s="134">
        <f>Systematic[[#This Row],[SampleVariableLabel]]+100*Systematic[[#This Row],[State]]</f>
        <v>24031303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24</v>
      </c>
      <c r="B9308" s="1">
        <f t="shared" si="436"/>
        <v>3</v>
      </c>
      <c r="C9308" s="1">
        <f>IF(Systematic[[#This Row],[VariableIndex]]&gt;1,C9307,IF(C9307+1=StepsPerSubsample,0,C9307+1))</f>
        <v>13</v>
      </c>
      <c r="D9308" s="1">
        <f t="shared" si="437"/>
        <v>4</v>
      </c>
      <c r="E9308" s="1" t="str">
        <f>INDEX(Protocol[Mark],MATCH(C9308,Protocol[Step],0))</f>
        <v>12Azd</v>
      </c>
      <c r="F9308" s="151" t="str">
        <f>INDEX(Variables[Variable],MATCH(Systematic[[#This Row],[VariableIndex]],Variables[Index],0))</f>
        <v>Flux control ratio</v>
      </c>
      <c r="G9308" s="134">
        <f>Systematic[[#This Row],[Sample]]*1000000+Systematic[[#This Row],[SubSample]]*10000+Systematic[[#This Row],[VariableIndex]]</f>
        <v>24030004</v>
      </c>
      <c r="H9308" s="134">
        <f>Systematic[[#This Row],[SampleVariableLabel]]+100*Systematic[[#This Row],[State]]</f>
        <v>24031304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24</v>
      </c>
      <c r="B9309" s="1">
        <f t="shared" si="436"/>
        <v>3</v>
      </c>
      <c r="C9309" s="1">
        <f>IF(Systematic[[#This Row],[VariableIndex]]&gt;1,C9308,IF(C9308+1=StepsPerSubsample,0,C9308+1))</f>
        <v>13</v>
      </c>
      <c r="D9309" s="1">
        <f t="shared" si="437"/>
        <v>5</v>
      </c>
      <c r="E9309" s="1" t="str">
        <f>INDEX(Protocol[Mark],MATCH(C9309,Protocol[Step],0))</f>
        <v>12Azd</v>
      </c>
      <c r="F9309" s="151" t="str">
        <f>INDEX(Variables[Variable],MATCH(Systematic[[#This Row],[VariableIndex]],Variables[Index],0))</f>
        <v>Specific flux (mt)</v>
      </c>
      <c r="G9309" s="134">
        <f>Systematic[[#This Row],[Sample]]*1000000+Systematic[[#This Row],[SubSample]]*10000+Systematic[[#This Row],[VariableIndex]]</f>
        <v>24030005</v>
      </c>
      <c r="H9309" s="134">
        <f>Systematic[[#This Row],[SampleVariableLabel]]+100*Systematic[[#This Row],[State]]</f>
        <v>24031305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24</v>
      </c>
      <c r="B9310" s="1">
        <f t="shared" si="436"/>
        <v>3</v>
      </c>
      <c r="C9310" s="1">
        <f>IF(Systematic[[#This Row],[VariableIndex]]&gt;1,C9309,IF(C9309+1=StepsPerSubsample,0,C9309+1))</f>
        <v>13</v>
      </c>
      <c r="D9310" s="1">
        <f t="shared" si="437"/>
        <v>6</v>
      </c>
      <c r="E9310" s="1" t="str">
        <f>INDEX(Protocol[Mark],MATCH(C9310,Protocol[Step],0))</f>
        <v>12Azd</v>
      </c>
      <c r="F9310" s="151" t="str">
        <f>INDEX(Variables[Variable],MATCH(Systematic[[#This Row],[VariableIndex]],Variables[Index],0))</f>
        <v>FCR (mt: ROX-corr.)</v>
      </c>
      <c r="G9310" s="134">
        <f>Systematic[[#This Row],[Sample]]*1000000+Systematic[[#This Row],[SubSample]]*10000+Systematic[[#This Row],[VariableIndex]]</f>
        <v>24030006</v>
      </c>
      <c r="H9310" s="134">
        <f>Systematic[[#This Row],[SampleVariableLabel]]+100*Systematic[[#This Row],[State]]</f>
        <v>24031306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24</v>
      </c>
      <c r="B9311" s="1">
        <f t="shared" si="436"/>
        <v>3</v>
      </c>
      <c r="C9311" s="1">
        <f>IF(Systematic[[#This Row],[VariableIndex]]&gt;1,C9310,IF(C9310+1=StepsPerSubsample,0,C9310+1))</f>
        <v>13</v>
      </c>
      <c r="D9311" s="1">
        <f t="shared" si="437"/>
        <v>7</v>
      </c>
      <c r="E9311" s="1" t="str">
        <f>INDEX(Protocol[Mark],MATCH(C9311,Protocol[Step],0))</f>
        <v>12Azd</v>
      </c>
      <c r="F9311" s="151" t="str">
        <f>INDEX(Variables[Variable],MATCH(Systematic[[#This Row],[VariableIndex]],Variables[Index],0))</f>
        <v>FCR (mt: ROX-corr.)</v>
      </c>
      <c r="G9311" s="134">
        <f>Systematic[[#This Row],[Sample]]*1000000+Systematic[[#This Row],[SubSample]]*10000+Systematic[[#This Row],[VariableIndex]]</f>
        <v>24030007</v>
      </c>
      <c r="H9311" s="134">
        <f>Systematic[[#This Row],[SampleVariableLabel]]+100*Systematic[[#This Row],[State]]</f>
        <v>24031307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24</v>
      </c>
      <c r="B9312" s="1">
        <f t="shared" si="436"/>
        <v>4</v>
      </c>
      <c r="C9312" s="1">
        <f>IF(Systematic[[#This Row],[VariableIndex]]&gt;1,C9311,IF(C9311+1=StepsPerSubsample,0,C9311+1))</f>
        <v>0</v>
      </c>
      <c r="D9312" s="1">
        <f t="shared" si="437"/>
        <v>1</v>
      </c>
      <c r="E9312" s="1" t="str">
        <f>INDEX(Protocol[Mark],MATCH(C9312,Protocol[Step],0))</f>
        <v>1ce</v>
      </c>
      <c r="F9312" s="151" t="str">
        <f>INDEX(Variables[Variable],MATCH(Systematic[[#This Row],[VariableIndex]],Variables[Index],0))</f>
        <v>O2 concentration</v>
      </c>
      <c r="G9312" s="134">
        <f>Systematic[[#This Row],[Sample]]*1000000+Systematic[[#This Row],[SubSample]]*10000+Systematic[[#This Row],[VariableIndex]]</f>
        <v>24040001</v>
      </c>
      <c r="H9312" s="134">
        <f>Systematic[[#This Row],[SampleVariableLabel]]+100*Systematic[[#This Row],[State]]</f>
        <v>24040001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24</v>
      </c>
      <c r="B9313" s="1">
        <f t="shared" si="436"/>
        <v>4</v>
      </c>
      <c r="C9313" s="1">
        <f>IF(Systematic[[#This Row],[VariableIndex]]&gt;1,C9312,IF(C9312+1=StepsPerSubsample,0,C9312+1))</f>
        <v>0</v>
      </c>
      <c r="D9313" s="1">
        <f t="shared" si="437"/>
        <v>2</v>
      </c>
      <c r="E9313" s="1" t="str">
        <f>INDEX(Protocol[Mark],MATCH(C9313,Protocol[Step],0))</f>
        <v>1ce</v>
      </c>
      <c r="F9313" s="151" t="str">
        <f>INDEX(Variables[Variable],MATCH(Systematic[[#This Row],[VariableIndex]],Variables[Index],0))</f>
        <v>O2 flux per volume</v>
      </c>
      <c r="G9313" s="134">
        <f>Systematic[[#This Row],[Sample]]*1000000+Systematic[[#This Row],[SubSample]]*10000+Systematic[[#This Row],[VariableIndex]]</f>
        <v>24040002</v>
      </c>
      <c r="H9313" s="134">
        <f>Systematic[[#This Row],[SampleVariableLabel]]+100*Systematic[[#This Row],[State]]</f>
        <v>24040002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24</v>
      </c>
      <c r="B9314" s="1">
        <f t="shared" si="436"/>
        <v>4</v>
      </c>
      <c r="C9314" s="1">
        <f>IF(Systematic[[#This Row],[VariableIndex]]&gt;1,C9313,IF(C9313+1=StepsPerSubsample,0,C9313+1))</f>
        <v>0</v>
      </c>
      <c r="D9314" s="1">
        <f t="shared" si="437"/>
        <v>3</v>
      </c>
      <c r="E9314" s="1" t="str">
        <f>INDEX(Protocol[Mark],MATCH(C9314,Protocol[Step],0))</f>
        <v>1ce</v>
      </c>
      <c r="F9314" s="151" t="str">
        <f>INDEX(Variables[Variable],MATCH(Systematic[[#This Row],[VariableIndex]],Variables[Index],0))</f>
        <v>Specific flux</v>
      </c>
      <c r="G9314" s="134">
        <f>Systematic[[#This Row],[Sample]]*1000000+Systematic[[#This Row],[SubSample]]*10000+Systematic[[#This Row],[VariableIndex]]</f>
        <v>24040003</v>
      </c>
      <c r="H9314" s="134">
        <f>Systematic[[#This Row],[SampleVariableLabel]]+100*Systematic[[#This Row],[State]]</f>
        <v>24040003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24</v>
      </c>
      <c r="B9315" s="1">
        <f t="shared" si="436"/>
        <v>4</v>
      </c>
      <c r="C9315" s="1">
        <f>IF(Systematic[[#This Row],[VariableIndex]]&gt;1,C9314,IF(C9314+1=StepsPerSubsample,0,C9314+1))</f>
        <v>0</v>
      </c>
      <c r="D9315" s="1">
        <f t="shared" si="437"/>
        <v>4</v>
      </c>
      <c r="E9315" s="1" t="str">
        <f>INDEX(Protocol[Mark],MATCH(C9315,Protocol[Step],0))</f>
        <v>1ce</v>
      </c>
      <c r="F9315" s="151" t="str">
        <f>INDEX(Variables[Variable],MATCH(Systematic[[#This Row],[VariableIndex]],Variables[Index],0))</f>
        <v>Flux control ratio</v>
      </c>
      <c r="G9315" s="134">
        <f>Systematic[[#This Row],[Sample]]*1000000+Systematic[[#This Row],[SubSample]]*10000+Systematic[[#This Row],[VariableIndex]]</f>
        <v>24040004</v>
      </c>
      <c r="H9315" s="134">
        <f>Systematic[[#This Row],[SampleVariableLabel]]+100*Systematic[[#This Row],[State]]</f>
        <v>24040004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24</v>
      </c>
      <c r="B9316" s="1">
        <f t="shared" si="436"/>
        <v>4</v>
      </c>
      <c r="C9316" s="1">
        <f>IF(Systematic[[#This Row],[VariableIndex]]&gt;1,C9315,IF(C9315+1=StepsPerSubsample,0,C9315+1))</f>
        <v>0</v>
      </c>
      <c r="D9316" s="1">
        <f t="shared" si="437"/>
        <v>5</v>
      </c>
      <c r="E9316" s="1" t="str">
        <f>INDEX(Protocol[Mark],MATCH(C9316,Protocol[Step],0))</f>
        <v>1ce</v>
      </c>
      <c r="F9316" s="151" t="str">
        <f>INDEX(Variables[Variable],MATCH(Systematic[[#This Row],[VariableIndex]],Variables[Index],0))</f>
        <v>Specific flux (mt)</v>
      </c>
      <c r="G9316" s="134">
        <f>Systematic[[#This Row],[Sample]]*1000000+Systematic[[#This Row],[SubSample]]*10000+Systematic[[#This Row],[VariableIndex]]</f>
        <v>24040005</v>
      </c>
      <c r="H9316" s="134">
        <f>Systematic[[#This Row],[SampleVariableLabel]]+100*Systematic[[#This Row],[State]]</f>
        <v>24040005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24</v>
      </c>
      <c r="B9317" s="1">
        <f t="shared" si="436"/>
        <v>4</v>
      </c>
      <c r="C9317" s="1">
        <f>IF(Systematic[[#This Row],[VariableIndex]]&gt;1,C9316,IF(C9316+1=StepsPerSubsample,0,C9316+1))</f>
        <v>0</v>
      </c>
      <c r="D9317" s="1">
        <f t="shared" si="437"/>
        <v>6</v>
      </c>
      <c r="E9317" s="1" t="str">
        <f>INDEX(Protocol[Mark],MATCH(C9317,Protocol[Step],0))</f>
        <v>1ce</v>
      </c>
      <c r="F9317" s="151" t="str">
        <f>INDEX(Variables[Variable],MATCH(Systematic[[#This Row],[VariableIndex]],Variables[Index],0))</f>
        <v>FCR (mt: ROX-corr.)</v>
      </c>
      <c r="G9317" s="134">
        <f>Systematic[[#This Row],[Sample]]*1000000+Systematic[[#This Row],[SubSample]]*10000+Systematic[[#This Row],[VariableIndex]]</f>
        <v>24040006</v>
      </c>
      <c r="H9317" s="134">
        <f>Systematic[[#This Row],[SampleVariableLabel]]+100*Systematic[[#This Row],[State]]</f>
        <v>24040006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24</v>
      </c>
      <c r="B9318" s="1">
        <f t="shared" si="436"/>
        <v>4</v>
      </c>
      <c r="C9318" s="1">
        <f>IF(Systematic[[#This Row],[VariableIndex]]&gt;1,C9317,IF(C9317+1=StepsPerSubsample,0,C9317+1))</f>
        <v>0</v>
      </c>
      <c r="D9318" s="1">
        <f t="shared" si="437"/>
        <v>7</v>
      </c>
      <c r="E9318" s="1" t="str">
        <f>INDEX(Protocol[Mark],MATCH(C9318,Protocol[Step],0))</f>
        <v>1ce</v>
      </c>
      <c r="F9318" s="151" t="str">
        <f>INDEX(Variables[Variable],MATCH(Systematic[[#This Row],[VariableIndex]],Variables[Index],0))</f>
        <v>FCR (mt: ROX-corr.)</v>
      </c>
      <c r="G9318" s="134">
        <f>Systematic[[#This Row],[Sample]]*1000000+Systematic[[#This Row],[SubSample]]*10000+Systematic[[#This Row],[VariableIndex]]</f>
        <v>24040007</v>
      </c>
      <c r="H9318" s="134">
        <f>Systematic[[#This Row],[SampleVariableLabel]]+100*Systematic[[#This Row],[State]]</f>
        <v>24040007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24</v>
      </c>
      <c r="B9319" s="1">
        <f t="shared" si="436"/>
        <v>4</v>
      </c>
      <c r="C9319" s="1">
        <f>IF(Systematic[[#This Row],[VariableIndex]]&gt;1,C9318,IF(C9318+1=StepsPerSubsample,0,C9318+1))</f>
        <v>1</v>
      </c>
      <c r="D9319" s="1">
        <f t="shared" si="437"/>
        <v>1</v>
      </c>
      <c r="E9319" s="1" t="str">
        <f>INDEX(Protocol[Mark],MATCH(C9319,Protocol[Step],0))</f>
        <v>2P10</v>
      </c>
      <c r="F9319" s="151" t="str">
        <f>INDEX(Variables[Variable],MATCH(Systematic[[#This Row],[VariableIndex]],Variables[Index],0))</f>
        <v>O2 concentration</v>
      </c>
      <c r="G9319" s="134">
        <f>Systematic[[#This Row],[Sample]]*1000000+Systematic[[#This Row],[SubSample]]*10000+Systematic[[#This Row],[VariableIndex]]</f>
        <v>24040001</v>
      </c>
      <c r="H9319" s="134">
        <f>Systematic[[#This Row],[SampleVariableLabel]]+100*Systematic[[#This Row],[State]]</f>
        <v>24040101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24</v>
      </c>
      <c r="B9320" s="1">
        <f t="shared" si="436"/>
        <v>4</v>
      </c>
      <c r="C9320" s="1">
        <f>IF(Systematic[[#This Row],[VariableIndex]]&gt;1,C9319,IF(C9319+1=StepsPerSubsample,0,C9319+1))</f>
        <v>1</v>
      </c>
      <c r="D9320" s="1">
        <f t="shared" si="437"/>
        <v>2</v>
      </c>
      <c r="E9320" s="1" t="str">
        <f>INDEX(Protocol[Mark],MATCH(C9320,Protocol[Step],0))</f>
        <v>2P10</v>
      </c>
      <c r="F9320" s="151" t="str">
        <f>INDEX(Variables[Variable],MATCH(Systematic[[#This Row],[VariableIndex]],Variables[Index],0))</f>
        <v>O2 flux per volume</v>
      </c>
      <c r="G9320" s="134">
        <f>Systematic[[#This Row],[Sample]]*1000000+Systematic[[#This Row],[SubSample]]*10000+Systematic[[#This Row],[VariableIndex]]</f>
        <v>24040002</v>
      </c>
      <c r="H9320" s="134">
        <f>Systematic[[#This Row],[SampleVariableLabel]]+100*Systematic[[#This Row],[State]]</f>
        <v>24040102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24</v>
      </c>
      <c r="B9321" s="1">
        <f t="shared" ref="B9321:B9384" si="439">IF(OR(C9321&gt;0,D9321&gt;1),B9320,IF(B9320=SubsamplesPerSample,1,B9320+1))</f>
        <v>4</v>
      </c>
      <c r="C9321" s="1">
        <f>IF(Systematic[[#This Row],[VariableIndex]]&gt;1,C9320,IF(C9320+1=StepsPerSubsample,0,C9320+1))</f>
        <v>1</v>
      </c>
      <c r="D9321" s="1">
        <f t="shared" si="437"/>
        <v>3</v>
      </c>
      <c r="E9321" s="1" t="str">
        <f>INDEX(Protocol[Mark],MATCH(C9321,Protocol[Step],0))</f>
        <v>2P10</v>
      </c>
      <c r="F9321" s="151" t="str">
        <f>INDEX(Variables[Variable],MATCH(Systematic[[#This Row],[VariableIndex]],Variables[Index],0))</f>
        <v>Specific flux</v>
      </c>
      <c r="G9321" s="134">
        <f>Systematic[[#This Row],[Sample]]*1000000+Systematic[[#This Row],[SubSample]]*10000+Systematic[[#This Row],[VariableIndex]]</f>
        <v>24040003</v>
      </c>
      <c r="H9321" s="134">
        <f>Systematic[[#This Row],[SampleVariableLabel]]+100*Systematic[[#This Row],[State]]</f>
        <v>24040103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24</v>
      </c>
      <c r="B9322" s="1">
        <f t="shared" si="439"/>
        <v>4</v>
      </c>
      <c r="C9322" s="1">
        <f>IF(Systematic[[#This Row],[VariableIndex]]&gt;1,C9321,IF(C9321+1=StepsPerSubsample,0,C9321+1))</f>
        <v>1</v>
      </c>
      <c r="D9322" s="1">
        <f t="shared" si="437"/>
        <v>4</v>
      </c>
      <c r="E9322" s="1" t="str">
        <f>INDEX(Protocol[Mark],MATCH(C9322,Protocol[Step],0))</f>
        <v>2P10</v>
      </c>
      <c r="F9322" s="151" t="str">
        <f>INDEX(Variables[Variable],MATCH(Systematic[[#This Row],[VariableIndex]],Variables[Index],0))</f>
        <v>Flux control ratio</v>
      </c>
      <c r="G9322" s="134">
        <f>Systematic[[#This Row],[Sample]]*1000000+Systematic[[#This Row],[SubSample]]*10000+Systematic[[#This Row],[VariableIndex]]</f>
        <v>24040004</v>
      </c>
      <c r="H9322" s="134">
        <f>Systematic[[#This Row],[SampleVariableLabel]]+100*Systematic[[#This Row],[State]]</f>
        <v>24040104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24</v>
      </c>
      <c r="B9323" s="1">
        <f t="shared" si="439"/>
        <v>4</v>
      </c>
      <c r="C9323" s="1">
        <f>IF(Systematic[[#This Row],[VariableIndex]]&gt;1,C9322,IF(C9322+1=StepsPerSubsample,0,C9322+1))</f>
        <v>1</v>
      </c>
      <c r="D9323" s="1">
        <f t="shared" si="437"/>
        <v>5</v>
      </c>
      <c r="E9323" s="1" t="str">
        <f>INDEX(Protocol[Mark],MATCH(C9323,Protocol[Step],0))</f>
        <v>2P10</v>
      </c>
      <c r="F9323" s="151" t="str">
        <f>INDEX(Variables[Variable],MATCH(Systematic[[#This Row],[VariableIndex]],Variables[Index],0))</f>
        <v>Specific flux (mt)</v>
      </c>
      <c r="G9323" s="134">
        <f>Systematic[[#This Row],[Sample]]*1000000+Systematic[[#This Row],[SubSample]]*10000+Systematic[[#This Row],[VariableIndex]]</f>
        <v>24040005</v>
      </c>
      <c r="H9323" s="134">
        <f>Systematic[[#This Row],[SampleVariableLabel]]+100*Systematic[[#This Row],[State]]</f>
        <v>24040105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24</v>
      </c>
      <c r="B9324" s="1">
        <f t="shared" si="439"/>
        <v>4</v>
      </c>
      <c r="C9324" s="1">
        <f>IF(Systematic[[#This Row],[VariableIndex]]&gt;1,C9323,IF(C9323+1=StepsPerSubsample,0,C9323+1))</f>
        <v>1</v>
      </c>
      <c r="D9324" s="1">
        <f t="shared" si="437"/>
        <v>6</v>
      </c>
      <c r="E9324" s="1" t="str">
        <f>INDEX(Protocol[Mark],MATCH(C9324,Protocol[Step],0))</f>
        <v>2P10</v>
      </c>
      <c r="F9324" s="151" t="str">
        <f>INDEX(Variables[Variable],MATCH(Systematic[[#This Row],[VariableIndex]],Variables[Index],0))</f>
        <v>FCR (mt: ROX-corr.)</v>
      </c>
      <c r="G9324" s="134">
        <f>Systematic[[#This Row],[Sample]]*1000000+Systematic[[#This Row],[SubSample]]*10000+Systematic[[#This Row],[VariableIndex]]</f>
        <v>24040006</v>
      </c>
      <c r="H9324" s="134">
        <f>Systematic[[#This Row],[SampleVariableLabel]]+100*Systematic[[#This Row],[State]]</f>
        <v>24040106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24</v>
      </c>
      <c r="B9325" s="1">
        <f t="shared" si="439"/>
        <v>4</v>
      </c>
      <c r="C9325" s="1">
        <f>IF(Systematic[[#This Row],[VariableIndex]]&gt;1,C9324,IF(C9324+1=StepsPerSubsample,0,C9324+1))</f>
        <v>1</v>
      </c>
      <c r="D9325" s="1">
        <f t="shared" si="437"/>
        <v>7</v>
      </c>
      <c r="E9325" s="1" t="str">
        <f>INDEX(Protocol[Mark],MATCH(C9325,Protocol[Step],0))</f>
        <v>2P10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24040007</v>
      </c>
      <c r="H9325" s="134">
        <f>Systematic[[#This Row],[SampleVariableLabel]]+100*Systematic[[#This Row],[State]]</f>
        <v>24040107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24</v>
      </c>
      <c r="B9326" s="1">
        <f t="shared" si="439"/>
        <v>4</v>
      </c>
      <c r="C9326" s="1">
        <f>IF(Systematic[[#This Row],[VariableIndex]]&gt;1,C9325,IF(C9325+1=StepsPerSubsample,0,C9325+1))</f>
        <v>2</v>
      </c>
      <c r="D9326" s="1">
        <f t="shared" si="437"/>
        <v>1</v>
      </c>
      <c r="E9326" s="1" t="str">
        <f>INDEX(Protocol[Mark],MATCH(C9326,Protocol[Step],0))</f>
        <v>3Omy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24040001</v>
      </c>
      <c r="H9326" s="134">
        <f>Systematic[[#This Row],[SampleVariableLabel]]+100*Systematic[[#This Row],[State]]</f>
        <v>24040201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24</v>
      </c>
      <c r="B9327" s="1">
        <f t="shared" si="439"/>
        <v>4</v>
      </c>
      <c r="C9327" s="1">
        <f>IF(Systematic[[#This Row],[VariableIndex]]&gt;1,C9326,IF(C9326+1=StepsPerSubsample,0,C9326+1))</f>
        <v>2</v>
      </c>
      <c r="D9327" s="1">
        <f t="shared" si="437"/>
        <v>2</v>
      </c>
      <c r="E9327" s="1" t="str">
        <f>INDEX(Protocol[Mark],MATCH(C9327,Protocol[Step],0))</f>
        <v>3Omy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24040002</v>
      </c>
      <c r="H9327" s="134">
        <f>Systematic[[#This Row],[SampleVariableLabel]]+100*Systematic[[#This Row],[State]]</f>
        <v>24040202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24</v>
      </c>
      <c r="B9328" s="1">
        <f t="shared" si="439"/>
        <v>4</v>
      </c>
      <c r="C9328" s="1">
        <f>IF(Systematic[[#This Row],[VariableIndex]]&gt;1,C9327,IF(C9327+1=StepsPerSubsample,0,C9327+1))</f>
        <v>2</v>
      </c>
      <c r="D9328" s="1">
        <f t="shared" si="437"/>
        <v>3</v>
      </c>
      <c r="E9328" s="1" t="str">
        <f>INDEX(Protocol[Mark],MATCH(C9328,Protocol[Step],0))</f>
        <v>3Omy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24040003</v>
      </c>
      <c r="H9328" s="134">
        <f>Systematic[[#This Row],[SampleVariableLabel]]+100*Systematic[[#This Row],[State]]</f>
        <v>24040203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24</v>
      </c>
      <c r="B9329" s="1">
        <f t="shared" si="439"/>
        <v>4</v>
      </c>
      <c r="C9329" s="1">
        <f>IF(Systematic[[#This Row],[VariableIndex]]&gt;1,C9328,IF(C9328+1=StepsPerSubsample,0,C9328+1))</f>
        <v>2</v>
      </c>
      <c r="D9329" s="1">
        <f t="shared" si="437"/>
        <v>4</v>
      </c>
      <c r="E9329" s="1" t="str">
        <f>INDEX(Protocol[Mark],MATCH(C9329,Protocol[Step],0))</f>
        <v>3Omy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24040004</v>
      </c>
      <c r="H9329" s="134">
        <f>Systematic[[#This Row],[SampleVariableLabel]]+100*Systematic[[#This Row],[State]]</f>
        <v>24040204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24</v>
      </c>
      <c r="B9330" s="1">
        <f t="shared" si="439"/>
        <v>4</v>
      </c>
      <c r="C9330" s="1">
        <f>IF(Systematic[[#This Row],[VariableIndex]]&gt;1,C9329,IF(C9329+1=StepsPerSubsample,0,C9329+1))</f>
        <v>2</v>
      </c>
      <c r="D9330" s="1">
        <f t="shared" si="437"/>
        <v>5</v>
      </c>
      <c r="E9330" s="1" t="str">
        <f>INDEX(Protocol[Mark],MATCH(C9330,Protocol[Step],0))</f>
        <v>3Omy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24040005</v>
      </c>
      <c r="H9330" s="134">
        <f>Systematic[[#This Row],[SampleVariableLabel]]+100*Systematic[[#This Row],[State]]</f>
        <v>24040205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24</v>
      </c>
      <c r="B9331" s="1">
        <f t="shared" si="439"/>
        <v>4</v>
      </c>
      <c r="C9331" s="1">
        <f>IF(Systematic[[#This Row],[VariableIndex]]&gt;1,C9330,IF(C9330+1=StepsPerSubsample,0,C9330+1))</f>
        <v>2</v>
      </c>
      <c r="D9331" s="1">
        <f t="shared" si="437"/>
        <v>6</v>
      </c>
      <c r="E9331" s="1" t="str">
        <f>INDEX(Protocol[Mark],MATCH(C9331,Protocol[Step],0))</f>
        <v>3Omy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24040006</v>
      </c>
      <c r="H9331" s="134">
        <f>Systematic[[#This Row],[SampleVariableLabel]]+100*Systematic[[#This Row],[State]]</f>
        <v>24040206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24</v>
      </c>
      <c r="B9332" s="1">
        <f t="shared" si="439"/>
        <v>4</v>
      </c>
      <c r="C9332" s="1">
        <f>IF(Systematic[[#This Row],[VariableIndex]]&gt;1,C9331,IF(C9331+1=StepsPerSubsample,0,C9331+1))</f>
        <v>2</v>
      </c>
      <c r="D9332" s="1">
        <f t="shared" si="437"/>
        <v>7</v>
      </c>
      <c r="E9332" s="1" t="str">
        <f>INDEX(Protocol[Mark],MATCH(C9332,Protocol[Step],0))</f>
        <v>3Omy</v>
      </c>
      <c r="F9332" s="151" t="str">
        <f>INDEX(Variables[Variable],MATCH(Systematic[[#This Row],[VariableIndex]],Variables[Index],0))</f>
        <v>FCR (mt: ROX-corr.)</v>
      </c>
      <c r="G9332" s="134">
        <f>Systematic[[#This Row],[Sample]]*1000000+Systematic[[#This Row],[SubSample]]*10000+Systematic[[#This Row],[VariableIndex]]</f>
        <v>24040007</v>
      </c>
      <c r="H9332" s="134">
        <f>Systematic[[#This Row],[SampleVariableLabel]]+100*Systematic[[#This Row],[State]]</f>
        <v>24040207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24</v>
      </c>
      <c r="B9333" s="1">
        <f t="shared" si="439"/>
        <v>4</v>
      </c>
      <c r="C9333" s="1">
        <f>IF(Systematic[[#This Row],[VariableIndex]]&gt;1,C9332,IF(C9332+1=StepsPerSubsample,0,C9332+1))</f>
        <v>3</v>
      </c>
      <c r="D9333" s="1">
        <f t="shared" si="437"/>
        <v>1</v>
      </c>
      <c r="E9333" s="1" t="str">
        <f>INDEX(Protocol[Mark],MATCH(C9333,Protocol[Step],0))</f>
        <v>4U</v>
      </c>
      <c r="F9333" s="151" t="str">
        <f>INDEX(Variables[Variable],MATCH(Systematic[[#This Row],[VariableIndex]],Variables[Index],0))</f>
        <v>O2 concentration</v>
      </c>
      <c r="G9333" s="134">
        <f>Systematic[[#This Row],[Sample]]*1000000+Systematic[[#This Row],[SubSample]]*10000+Systematic[[#This Row],[VariableIndex]]</f>
        <v>24040001</v>
      </c>
      <c r="H9333" s="134">
        <f>Systematic[[#This Row],[SampleVariableLabel]]+100*Systematic[[#This Row],[State]]</f>
        <v>24040301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24</v>
      </c>
      <c r="B9334" s="1">
        <f t="shared" si="439"/>
        <v>4</v>
      </c>
      <c r="C9334" s="1">
        <f>IF(Systematic[[#This Row],[VariableIndex]]&gt;1,C9333,IF(C9333+1=StepsPerSubsample,0,C9333+1))</f>
        <v>3</v>
      </c>
      <c r="D9334" s="1">
        <f t="shared" si="437"/>
        <v>2</v>
      </c>
      <c r="E9334" s="1" t="str">
        <f>INDEX(Protocol[Mark],MATCH(C9334,Protocol[Step],0))</f>
        <v>4U</v>
      </c>
      <c r="F9334" s="151" t="str">
        <f>INDEX(Variables[Variable],MATCH(Systematic[[#This Row],[VariableIndex]],Variables[Index],0))</f>
        <v>O2 flux per volume</v>
      </c>
      <c r="G9334" s="134">
        <f>Systematic[[#This Row],[Sample]]*1000000+Systematic[[#This Row],[SubSample]]*10000+Systematic[[#This Row],[VariableIndex]]</f>
        <v>24040002</v>
      </c>
      <c r="H9334" s="134">
        <f>Systematic[[#This Row],[SampleVariableLabel]]+100*Systematic[[#This Row],[State]]</f>
        <v>24040302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24</v>
      </c>
      <c r="B9335" s="1">
        <f t="shared" si="439"/>
        <v>4</v>
      </c>
      <c r="C9335" s="1">
        <f>IF(Systematic[[#This Row],[VariableIndex]]&gt;1,C9334,IF(C9334+1=StepsPerSubsample,0,C9334+1))</f>
        <v>3</v>
      </c>
      <c r="D9335" s="1">
        <f t="shared" si="437"/>
        <v>3</v>
      </c>
      <c r="E9335" s="1" t="str">
        <f>INDEX(Protocol[Mark],MATCH(C9335,Protocol[Step],0))</f>
        <v>4U</v>
      </c>
      <c r="F9335" s="151" t="str">
        <f>INDEX(Variables[Variable],MATCH(Systematic[[#This Row],[VariableIndex]],Variables[Index],0))</f>
        <v>Specific flux</v>
      </c>
      <c r="G9335" s="134">
        <f>Systematic[[#This Row],[Sample]]*1000000+Systematic[[#This Row],[SubSample]]*10000+Systematic[[#This Row],[VariableIndex]]</f>
        <v>24040003</v>
      </c>
      <c r="H9335" s="134">
        <f>Systematic[[#This Row],[SampleVariableLabel]]+100*Systematic[[#This Row],[State]]</f>
        <v>24040303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24</v>
      </c>
      <c r="B9336" s="1">
        <f t="shared" si="439"/>
        <v>4</v>
      </c>
      <c r="C9336" s="1">
        <f>IF(Systematic[[#This Row],[VariableIndex]]&gt;1,C9335,IF(C9335+1=StepsPerSubsample,0,C9335+1))</f>
        <v>3</v>
      </c>
      <c r="D9336" s="1">
        <f t="shared" si="437"/>
        <v>4</v>
      </c>
      <c r="E9336" s="1" t="str">
        <f>INDEX(Protocol[Mark],MATCH(C9336,Protocol[Step],0))</f>
        <v>4U</v>
      </c>
      <c r="F9336" s="151" t="str">
        <f>INDEX(Variables[Variable],MATCH(Systematic[[#This Row],[VariableIndex]],Variables[Index],0))</f>
        <v>Flux control ratio</v>
      </c>
      <c r="G9336" s="134">
        <f>Systematic[[#This Row],[Sample]]*1000000+Systematic[[#This Row],[SubSample]]*10000+Systematic[[#This Row],[VariableIndex]]</f>
        <v>24040004</v>
      </c>
      <c r="H9336" s="134">
        <f>Systematic[[#This Row],[SampleVariableLabel]]+100*Systematic[[#This Row],[State]]</f>
        <v>24040304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24</v>
      </c>
      <c r="B9337" s="1">
        <f t="shared" si="439"/>
        <v>4</v>
      </c>
      <c r="C9337" s="1">
        <f>IF(Systematic[[#This Row],[VariableIndex]]&gt;1,C9336,IF(C9336+1=StepsPerSubsample,0,C9336+1))</f>
        <v>3</v>
      </c>
      <c r="D9337" s="1">
        <f t="shared" si="437"/>
        <v>5</v>
      </c>
      <c r="E9337" s="1" t="str">
        <f>INDEX(Protocol[Mark],MATCH(C9337,Protocol[Step],0))</f>
        <v>4U</v>
      </c>
      <c r="F9337" s="151" t="str">
        <f>INDEX(Variables[Variable],MATCH(Systematic[[#This Row],[VariableIndex]],Variables[Index],0))</f>
        <v>Specific flux (mt)</v>
      </c>
      <c r="G9337" s="134">
        <f>Systematic[[#This Row],[Sample]]*1000000+Systematic[[#This Row],[SubSample]]*10000+Systematic[[#This Row],[VariableIndex]]</f>
        <v>24040005</v>
      </c>
      <c r="H9337" s="134">
        <f>Systematic[[#This Row],[SampleVariableLabel]]+100*Systematic[[#This Row],[State]]</f>
        <v>24040305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24</v>
      </c>
      <c r="B9338" s="1">
        <f t="shared" si="439"/>
        <v>4</v>
      </c>
      <c r="C9338" s="1">
        <f>IF(Systematic[[#This Row],[VariableIndex]]&gt;1,C9337,IF(C9337+1=StepsPerSubsample,0,C9337+1))</f>
        <v>3</v>
      </c>
      <c r="D9338" s="1">
        <f t="shared" si="437"/>
        <v>6</v>
      </c>
      <c r="E9338" s="1" t="str">
        <f>INDEX(Protocol[Mark],MATCH(C9338,Protocol[Step],0))</f>
        <v>4U</v>
      </c>
      <c r="F9338" s="151" t="str">
        <f>INDEX(Variables[Variable],MATCH(Systematic[[#This Row],[VariableIndex]],Variables[Index],0))</f>
        <v>FCR (mt: ROX-corr.)</v>
      </c>
      <c r="G9338" s="134">
        <f>Systematic[[#This Row],[Sample]]*1000000+Systematic[[#This Row],[SubSample]]*10000+Systematic[[#This Row],[VariableIndex]]</f>
        <v>24040006</v>
      </c>
      <c r="H9338" s="134">
        <f>Systematic[[#This Row],[SampleVariableLabel]]+100*Systematic[[#This Row],[State]]</f>
        <v>24040306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24</v>
      </c>
      <c r="B9339" s="1">
        <f t="shared" si="439"/>
        <v>4</v>
      </c>
      <c r="C9339" s="1">
        <f>IF(Systematic[[#This Row],[VariableIndex]]&gt;1,C9338,IF(C9338+1=StepsPerSubsample,0,C9338+1))</f>
        <v>3</v>
      </c>
      <c r="D9339" s="1">
        <f t="shared" si="437"/>
        <v>7</v>
      </c>
      <c r="E9339" s="1" t="str">
        <f>INDEX(Protocol[Mark],MATCH(C9339,Protocol[Step],0))</f>
        <v>4U</v>
      </c>
      <c r="F9339" s="151" t="str">
        <f>INDEX(Variables[Variable],MATCH(Systematic[[#This Row],[VariableIndex]],Variables[Index],0))</f>
        <v>FCR (mt: ROX-corr.)</v>
      </c>
      <c r="G9339" s="134">
        <f>Systematic[[#This Row],[Sample]]*1000000+Systematic[[#This Row],[SubSample]]*10000+Systematic[[#This Row],[VariableIndex]]</f>
        <v>24040007</v>
      </c>
      <c r="H9339" s="134">
        <f>Systematic[[#This Row],[SampleVariableLabel]]+100*Systematic[[#This Row],[State]]</f>
        <v>24040307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24</v>
      </c>
      <c r="B9340" s="1">
        <f t="shared" si="439"/>
        <v>4</v>
      </c>
      <c r="C9340" s="1">
        <f>IF(Systematic[[#This Row],[VariableIndex]]&gt;1,C9339,IF(C9339+1=StepsPerSubsample,0,C9339+1))</f>
        <v>4</v>
      </c>
      <c r="D9340" s="1">
        <f t="shared" si="437"/>
        <v>1</v>
      </c>
      <c r="E9340" s="1" t="str">
        <f>INDEX(Protocol[Mark],MATCH(C9340,Protocol[Step],0))</f>
        <v>5Glc</v>
      </c>
      <c r="F9340" s="151" t="str">
        <f>INDEX(Variables[Variable],MATCH(Systematic[[#This Row],[VariableIndex]],Variables[Index],0))</f>
        <v>O2 concentration</v>
      </c>
      <c r="G9340" s="134">
        <f>Systematic[[#This Row],[Sample]]*1000000+Systematic[[#This Row],[SubSample]]*10000+Systematic[[#This Row],[VariableIndex]]</f>
        <v>24040001</v>
      </c>
      <c r="H9340" s="134">
        <f>Systematic[[#This Row],[SampleVariableLabel]]+100*Systematic[[#This Row],[State]]</f>
        <v>24040401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24</v>
      </c>
      <c r="B9341" s="1">
        <f t="shared" si="439"/>
        <v>4</v>
      </c>
      <c r="C9341" s="1">
        <f>IF(Systematic[[#This Row],[VariableIndex]]&gt;1,C9340,IF(C9340+1=StepsPerSubsample,0,C9340+1))</f>
        <v>4</v>
      </c>
      <c r="D9341" s="1">
        <f t="shared" si="437"/>
        <v>2</v>
      </c>
      <c r="E9341" s="1" t="str">
        <f>INDEX(Protocol[Mark],MATCH(C9341,Protocol[Step],0))</f>
        <v>5Glc</v>
      </c>
      <c r="F9341" s="151" t="str">
        <f>INDEX(Variables[Variable],MATCH(Systematic[[#This Row],[VariableIndex]],Variables[Index],0))</f>
        <v>O2 flux per volume</v>
      </c>
      <c r="G9341" s="134">
        <f>Systematic[[#This Row],[Sample]]*1000000+Systematic[[#This Row],[SubSample]]*10000+Systematic[[#This Row],[VariableIndex]]</f>
        <v>24040002</v>
      </c>
      <c r="H9341" s="134">
        <f>Systematic[[#This Row],[SampleVariableLabel]]+100*Systematic[[#This Row],[State]]</f>
        <v>24040402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24</v>
      </c>
      <c r="B9342" s="1">
        <f t="shared" si="439"/>
        <v>4</v>
      </c>
      <c r="C9342" s="1">
        <f>IF(Systematic[[#This Row],[VariableIndex]]&gt;1,C9341,IF(C9341+1=StepsPerSubsample,0,C9341+1))</f>
        <v>4</v>
      </c>
      <c r="D9342" s="1">
        <f t="shared" si="437"/>
        <v>3</v>
      </c>
      <c r="E9342" s="1" t="str">
        <f>INDEX(Protocol[Mark],MATCH(C9342,Protocol[Step],0))</f>
        <v>5Glc</v>
      </c>
      <c r="F9342" s="151" t="str">
        <f>INDEX(Variables[Variable],MATCH(Systematic[[#This Row],[VariableIndex]],Variables[Index],0))</f>
        <v>Specific flux</v>
      </c>
      <c r="G9342" s="134">
        <f>Systematic[[#This Row],[Sample]]*1000000+Systematic[[#This Row],[SubSample]]*10000+Systematic[[#This Row],[VariableIndex]]</f>
        <v>24040003</v>
      </c>
      <c r="H9342" s="134">
        <f>Systematic[[#This Row],[SampleVariableLabel]]+100*Systematic[[#This Row],[State]]</f>
        <v>24040403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24</v>
      </c>
      <c r="B9343" s="1">
        <f t="shared" si="439"/>
        <v>4</v>
      </c>
      <c r="C9343" s="1">
        <f>IF(Systematic[[#This Row],[VariableIndex]]&gt;1,C9342,IF(C9342+1=StepsPerSubsample,0,C9342+1))</f>
        <v>4</v>
      </c>
      <c r="D9343" s="1">
        <f t="shared" si="437"/>
        <v>4</v>
      </c>
      <c r="E9343" s="1" t="str">
        <f>INDEX(Protocol[Mark],MATCH(C9343,Protocol[Step],0))</f>
        <v>5Glc</v>
      </c>
      <c r="F9343" s="151" t="str">
        <f>INDEX(Variables[Variable],MATCH(Systematic[[#This Row],[VariableIndex]],Variables[Index],0))</f>
        <v>Flux control ratio</v>
      </c>
      <c r="G9343" s="134">
        <f>Systematic[[#This Row],[Sample]]*1000000+Systematic[[#This Row],[SubSample]]*10000+Systematic[[#This Row],[VariableIndex]]</f>
        <v>24040004</v>
      </c>
      <c r="H9343" s="134">
        <f>Systematic[[#This Row],[SampleVariableLabel]]+100*Systematic[[#This Row],[State]]</f>
        <v>24040404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24</v>
      </c>
      <c r="B9344" s="1">
        <f t="shared" si="439"/>
        <v>4</v>
      </c>
      <c r="C9344" s="1">
        <f>IF(Systematic[[#This Row],[VariableIndex]]&gt;1,C9343,IF(C9343+1=StepsPerSubsample,0,C9343+1))</f>
        <v>4</v>
      </c>
      <c r="D9344" s="1">
        <f t="shared" si="437"/>
        <v>5</v>
      </c>
      <c r="E9344" s="1" t="str">
        <f>INDEX(Protocol[Mark],MATCH(C9344,Protocol[Step],0))</f>
        <v>5Glc</v>
      </c>
      <c r="F9344" s="151" t="str">
        <f>INDEX(Variables[Variable],MATCH(Systematic[[#This Row],[VariableIndex]],Variables[Index],0))</f>
        <v>Specific flux (mt)</v>
      </c>
      <c r="G9344" s="134">
        <f>Systematic[[#This Row],[Sample]]*1000000+Systematic[[#This Row],[SubSample]]*10000+Systematic[[#This Row],[VariableIndex]]</f>
        <v>24040005</v>
      </c>
      <c r="H9344" s="134">
        <f>Systematic[[#This Row],[SampleVariableLabel]]+100*Systematic[[#This Row],[State]]</f>
        <v>24040405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24</v>
      </c>
      <c r="B9345" s="1">
        <f t="shared" si="439"/>
        <v>4</v>
      </c>
      <c r="C9345" s="1">
        <f>IF(Systematic[[#This Row],[VariableIndex]]&gt;1,C9344,IF(C9344+1=StepsPerSubsample,0,C9344+1))</f>
        <v>4</v>
      </c>
      <c r="D9345" s="1">
        <f t="shared" si="437"/>
        <v>6</v>
      </c>
      <c r="E9345" s="1" t="str">
        <f>INDEX(Protocol[Mark],MATCH(C9345,Protocol[Step],0))</f>
        <v>5Glc</v>
      </c>
      <c r="F9345" s="151" t="str">
        <f>INDEX(Variables[Variable],MATCH(Systematic[[#This Row],[VariableIndex]],Variables[Index],0))</f>
        <v>FCR (mt: ROX-corr.)</v>
      </c>
      <c r="G9345" s="134">
        <f>Systematic[[#This Row],[Sample]]*1000000+Systematic[[#This Row],[SubSample]]*10000+Systematic[[#This Row],[VariableIndex]]</f>
        <v>24040006</v>
      </c>
      <c r="H9345" s="134">
        <f>Systematic[[#This Row],[SampleVariableLabel]]+100*Systematic[[#This Row],[State]]</f>
        <v>24040406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24</v>
      </c>
      <c r="B9346" s="1">
        <f t="shared" si="439"/>
        <v>4</v>
      </c>
      <c r="C9346" s="1">
        <f>IF(Systematic[[#This Row],[VariableIndex]]&gt;1,C9345,IF(C9345+1=StepsPerSubsample,0,C9345+1))</f>
        <v>4</v>
      </c>
      <c r="D9346" s="1">
        <f t="shared" si="437"/>
        <v>7</v>
      </c>
      <c r="E9346" s="1" t="str">
        <f>INDEX(Protocol[Mark],MATCH(C9346,Protocol[Step],0))</f>
        <v>5Glc</v>
      </c>
      <c r="F9346" s="151" t="str">
        <f>INDEX(Variables[Variable],MATCH(Systematic[[#This Row],[VariableIndex]],Variables[Index],0))</f>
        <v>FCR (mt: ROX-corr.)</v>
      </c>
      <c r="G9346" s="134">
        <f>Systematic[[#This Row],[Sample]]*1000000+Systematic[[#This Row],[SubSample]]*10000+Systematic[[#This Row],[VariableIndex]]</f>
        <v>24040007</v>
      </c>
      <c r="H9346" s="134">
        <f>Systematic[[#This Row],[SampleVariableLabel]]+100*Systematic[[#This Row],[State]]</f>
        <v>24040407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24</v>
      </c>
      <c r="B9347" s="1">
        <f t="shared" si="439"/>
        <v>4</v>
      </c>
      <c r="C9347" s="1">
        <f>IF(Systematic[[#This Row],[VariableIndex]]&gt;1,C9346,IF(C9346+1=StepsPerSubsample,0,C9346+1))</f>
        <v>5</v>
      </c>
      <c r="D9347" s="1">
        <f t="shared" ref="D9347:D9410" si="440">IF(D9346=nVariables,1,D9346+1)</f>
        <v>1</v>
      </c>
      <c r="E9347" s="1" t="str">
        <f>INDEX(Protocol[Mark],MATCH(C9347,Protocol[Step],0))</f>
        <v>6M2</v>
      </c>
      <c r="F9347" s="151" t="str">
        <f>INDEX(Variables[Variable],MATCH(Systematic[[#This Row],[VariableIndex]],Variables[Index],0))</f>
        <v>O2 concentration</v>
      </c>
      <c r="G9347" s="134">
        <f>Systematic[[#This Row],[Sample]]*1000000+Systematic[[#This Row],[SubSample]]*10000+Systematic[[#This Row],[VariableIndex]]</f>
        <v>24040001</v>
      </c>
      <c r="H9347" s="134">
        <f>Systematic[[#This Row],[SampleVariableLabel]]+100*Systematic[[#This Row],[State]]</f>
        <v>24040501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24</v>
      </c>
      <c r="B9348" s="1">
        <f t="shared" si="439"/>
        <v>4</v>
      </c>
      <c r="C9348" s="1">
        <f>IF(Systematic[[#This Row],[VariableIndex]]&gt;1,C9347,IF(C9347+1=StepsPerSubsample,0,C9347+1))</f>
        <v>5</v>
      </c>
      <c r="D9348" s="1">
        <f t="shared" si="440"/>
        <v>2</v>
      </c>
      <c r="E9348" s="1" t="str">
        <f>INDEX(Protocol[Mark],MATCH(C9348,Protocol[Step],0))</f>
        <v>6M2</v>
      </c>
      <c r="F9348" s="151" t="str">
        <f>INDEX(Variables[Variable],MATCH(Systematic[[#This Row],[VariableIndex]],Variables[Index],0))</f>
        <v>O2 flux per volume</v>
      </c>
      <c r="G9348" s="134">
        <f>Systematic[[#This Row],[Sample]]*1000000+Systematic[[#This Row],[SubSample]]*10000+Systematic[[#This Row],[VariableIndex]]</f>
        <v>24040002</v>
      </c>
      <c r="H9348" s="134">
        <f>Systematic[[#This Row],[SampleVariableLabel]]+100*Systematic[[#This Row],[State]]</f>
        <v>24040502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24</v>
      </c>
      <c r="B9349" s="1">
        <f t="shared" si="439"/>
        <v>4</v>
      </c>
      <c r="C9349" s="1">
        <f>IF(Systematic[[#This Row],[VariableIndex]]&gt;1,C9348,IF(C9348+1=StepsPerSubsample,0,C9348+1))</f>
        <v>5</v>
      </c>
      <c r="D9349" s="1">
        <f t="shared" si="440"/>
        <v>3</v>
      </c>
      <c r="E9349" s="1" t="str">
        <f>INDEX(Protocol[Mark],MATCH(C9349,Protocol[Step],0))</f>
        <v>6M2</v>
      </c>
      <c r="F9349" s="151" t="str">
        <f>INDEX(Variables[Variable],MATCH(Systematic[[#This Row],[VariableIndex]],Variables[Index],0))</f>
        <v>Specific flux</v>
      </c>
      <c r="G9349" s="134">
        <f>Systematic[[#This Row],[Sample]]*1000000+Systematic[[#This Row],[SubSample]]*10000+Systematic[[#This Row],[VariableIndex]]</f>
        <v>24040003</v>
      </c>
      <c r="H9349" s="134">
        <f>Systematic[[#This Row],[SampleVariableLabel]]+100*Systematic[[#This Row],[State]]</f>
        <v>24040503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24</v>
      </c>
      <c r="B9350" s="1">
        <f t="shared" si="439"/>
        <v>4</v>
      </c>
      <c r="C9350" s="1">
        <f>IF(Systematic[[#This Row],[VariableIndex]]&gt;1,C9349,IF(C9349+1=StepsPerSubsample,0,C9349+1))</f>
        <v>5</v>
      </c>
      <c r="D9350" s="1">
        <f t="shared" si="440"/>
        <v>4</v>
      </c>
      <c r="E9350" s="1" t="str">
        <f>INDEX(Protocol[Mark],MATCH(C9350,Protocol[Step],0))</f>
        <v>6M2</v>
      </c>
      <c r="F9350" s="151" t="str">
        <f>INDEX(Variables[Variable],MATCH(Systematic[[#This Row],[VariableIndex]],Variables[Index],0))</f>
        <v>Flux control ratio</v>
      </c>
      <c r="G9350" s="134">
        <f>Systematic[[#This Row],[Sample]]*1000000+Systematic[[#This Row],[SubSample]]*10000+Systematic[[#This Row],[VariableIndex]]</f>
        <v>24040004</v>
      </c>
      <c r="H9350" s="134">
        <f>Systematic[[#This Row],[SampleVariableLabel]]+100*Systematic[[#This Row],[State]]</f>
        <v>24040504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24</v>
      </c>
      <c r="B9351" s="1">
        <f t="shared" si="439"/>
        <v>4</v>
      </c>
      <c r="C9351" s="1">
        <f>IF(Systematic[[#This Row],[VariableIndex]]&gt;1,C9350,IF(C9350+1=StepsPerSubsample,0,C9350+1))</f>
        <v>5</v>
      </c>
      <c r="D9351" s="1">
        <f t="shared" si="440"/>
        <v>5</v>
      </c>
      <c r="E9351" s="1" t="str">
        <f>INDEX(Protocol[Mark],MATCH(C9351,Protocol[Step],0))</f>
        <v>6M2</v>
      </c>
      <c r="F9351" s="151" t="str">
        <f>INDEX(Variables[Variable],MATCH(Systematic[[#This Row],[VariableIndex]],Variables[Index],0))</f>
        <v>Specific flux (mt)</v>
      </c>
      <c r="G9351" s="134">
        <f>Systematic[[#This Row],[Sample]]*1000000+Systematic[[#This Row],[SubSample]]*10000+Systematic[[#This Row],[VariableIndex]]</f>
        <v>24040005</v>
      </c>
      <c r="H9351" s="134">
        <f>Systematic[[#This Row],[SampleVariableLabel]]+100*Systematic[[#This Row],[State]]</f>
        <v>24040505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24</v>
      </c>
      <c r="B9352" s="1">
        <f t="shared" si="439"/>
        <v>4</v>
      </c>
      <c r="C9352" s="1">
        <f>IF(Systematic[[#This Row],[VariableIndex]]&gt;1,C9351,IF(C9351+1=StepsPerSubsample,0,C9351+1))</f>
        <v>5</v>
      </c>
      <c r="D9352" s="1">
        <f t="shared" si="440"/>
        <v>6</v>
      </c>
      <c r="E9352" s="1" t="str">
        <f>INDEX(Protocol[Mark],MATCH(C9352,Protocol[Step],0))</f>
        <v>6M2</v>
      </c>
      <c r="F9352" s="151" t="str">
        <f>INDEX(Variables[Variable],MATCH(Systematic[[#This Row],[VariableIndex]],Variables[Index],0))</f>
        <v>FCR (mt: ROX-corr.)</v>
      </c>
      <c r="G9352" s="134">
        <f>Systematic[[#This Row],[Sample]]*1000000+Systematic[[#This Row],[SubSample]]*10000+Systematic[[#This Row],[VariableIndex]]</f>
        <v>24040006</v>
      </c>
      <c r="H9352" s="134">
        <f>Systematic[[#This Row],[SampleVariableLabel]]+100*Systematic[[#This Row],[State]]</f>
        <v>24040506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24</v>
      </c>
      <c r="B9353" s="1">
        <f t="shared" si="439"/>
        <v>4</v>
      </c>
      <c r="C9353" s="1">
        <f>IF(Systematic[[#This Row],[VariableIndex]]&gt;1,C9352,IF(C9352+1=StepsPerSubsample,0,C9352+1))</f>
        <v>5</v>
      </c>
      <c r="D9353" s="1">
        <f t="shared" si="440"/>
        <v>7</v>
      </c>
      <c r="E9353" s="1" t="str">
        <f>INDEX(Protocol[Mark],MATCH(C9353,Protocol[Step],0))</f>
        <v>6M2</v>
      </c>
      <c r="F9353" s="151" t="str">
        <f>INDEX(Variables[Variable],MATCH(Systematic[[#This Row],[VariableIndex]],Variables[Index],0))</f>
        <v>FCR (mt: ROX-corr.)</v>
      </c>
      <c r="G9353" s="134">
        <f>Systematic[[#This Row],[Sample]]*1000000+Systematic[[#This Row],[SubSample]]*10000+Systematic[[#This Row],[VariableIndex]]</f>
        <v>24040007</v>
      </c>
      <c r="H9353" s="134">
        <f>Systematic[[#This Row],[SampleVariableLabel]]+100*Systematic[[#This Row],[State]]</f>
        <v>24040507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24</v>
      </c>
      <c r="B9354" s="1">
        <f t="shared" si="439"/>
        <v>4</v>
      </c>
      <c r="C9354" s="1">
        <f>IF(Systematic[[#This Row],[VariableIndex]]&gt;1,C9353,IF(C9353+1=StepsPerSubsample,0,C9353+1))</f>
        <v>6</v>
      </c>
      <c r="D9354" s="1">
        <f t="shared" si="440"/>
        <v>1</v>
      </c>
      <c r="E9354" s="1" t="str">
        <f>INDEX(Protocol[Mark],MATCH(C9354,Protocol[Step],0))</f>
        <v>7Rot</v>
      </c>
      <c r="F9354" s="151" t="str">
        <f>INDEX(Variables[Variable],MATCH(Systematic[[#This Row],[VariableIndex]],Variables[Index],0))</f>
        <v>O2 concentration</v>
      </c>
      <c r="G9354" s="134">
        <f>Systematic[[#This Row],[Sample]]*1000000+Systematic[[#This Row],[SubSample]]*10000+Systematic[[#This Row],[VariableIndex]]</f>
        <v>24040001</v>
      </c>
      <c r="H9354" s="134">
        <f>Systematic[[#This Row],[SampleVariableLabel]]+100*Systematic[[#This Row],[State]]</f>
        <v>24040601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24</v>
      </c>
      <c r="B9355" s="1">
        <f t="shared" si="439"/>
        <v>4</v>
      </c>
      <c r="C9355" s="1">
        <f>IF(Systematic[[#This Row],[VariableIndex]]&gt;1,C9354,IF(C9354+1=StepsPerSubsample,0,C9354+1))</f>
        <v>6</v>
      </c>
      <c r="D9355" s="1">
        <f t="shared" si="440"/>
        <v>2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O2 flux per volume</v>
      </c>
      <c r="G9355" s="134">
        <f>Systematic[[#This Row],[Sample]]*1000000+Systematic[[#This Row],[SubSample]]*10000+Systematic[[#This Row],[VariableIndex]]</f>
        <v>24040002</v>
      </c>
      <c r="H9355" s="134">
        <f>Systematic[[#This Row],[SampleVariableLabel]]+100*Systematic[[#This Row],[State]]</f>
        <v>24040602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24</v>
      </c>
      <c r="B9356" s="1">
        <f t="shared" si="439"/>
        <v>4</v>
      </c>
      <c r="C9356" s="1">
        <f>IF(Systematic[[#This Row],[VariableIndex]]&gt;1,C9355,IF(C9355+1=StepsPerSubsample,0,C9355+1))</f>
        <v>6</v>
      </c>
      <c r="D9356" s="1">
        <f t="shared" si="440"/>
        <v>3</v>
      </c>
      <c r="E9356" s="1" t="str">
        <f>INDEX(Protocol[Mark],MATCH(C9356,Protocol[Step],0))</f>
        <v>7Rot</v>
      </c>
      <c r="F9356" s="151" t="str">
        <f>INDEX(Variables[Variable],MATCH(Systematic[[#This Row],[VariableIndex]],Variables[Index],0))</f>
        <v>Specific flux</v>
      </c>
      <c r="G9356" s="134">
        <f>Systematic[[#This Row],[Sample]]*1000000+Systematic[[#This Row],[SubSample]]*10000+Systematic[[#This Row],[VariableIndex]]</f>
        <v>24040003</v>
      </c>
      <c r="H9356" s="134">
        <f>Systematic[[#This Row],[SampleVariableLabel]]+100*Systematic[[#This Row],[State]]</f>
        <v>24040603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24</v>
      </c>
      <c r="B9357" s="1">
        <f t="shared" si="439"/>
        <v>4</v>
      </c>
      <c r="C9357" s="1">
        <f>IF(Systematic[[#This Row],[VariableIndex]]&gt;1,C9356,IF(C9356+1=StepsPerSubsample,0,C9356+1))</f>
        <v>6</v>
      </c>
      <c r="D9357" s="1">
        <f t="shared" si="440"/>
        <v>4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Flux control ratio</v>
      </c>
      <c r="G9357" s="134">
        <f>Systematic[[#This Row],[Sample]]*1000000+Systematic[[#This Row],[SubSample]]*10000+Systematic[[#This Row],[VariableIndex]]</f>
        <v>24040004</v>
      </c>
      <c r="H9357" s="134">
        <f>Systematic[[#This Row],[SampleVariableLabel]]+100*Systematic[[#This Row],[State]]</f>
        <v>24040604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24</v>
      </c>
      <c r="B9358" s="1">
        <f t="shared" si="439"/>
        <v>4</v>
      </c>
      <c r="C9358" s="1">
        <f>IF(Systematic[[#This Row],[VariableIndex]]&gt;1,C9357,IF(C9357+1=StepsPerSubsample,0,C9357+1))</f>
        <v>6</v>
      </c>
      <c r="D9358" s="1">
        <f t="shared" si="440"/>
        <v>5</v>
      </c>
      <c r="E9358" s="1" t="str">
        <f>INDEX(Protocol[Mark],MATCH(C9358,Protocol[Step],0))</f>
        <v>7Rot</v>
      </c>
      <c r="F9358" s="151" t="str">
        <f>INDEX(Variables[Variable],MATCH(Systematic[[#This Row],[VariableIndex]],Variables[Index],0))</f>
        <v>Specific flux (mt)</v>
      </c>
      <c r="G9358" s="134">
        <f>Systematic[[#This Row],[Sample]]*1000000+Systematic[[#This Row],[SubSample]]*10000+Systematic[[#This Row],[VariableIndex]]</f>
        <v>24040005</v>
      </c>
      <c r="H9358" s="134">
        <f>Systematic[[#This Row],[SampleVariableLabel]]+100*Systematic[[#This Row],[State]]</f>
        <v>24040605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24</v>
      </c>
      <c r="B9359" s="1">
        <f t="shared" si="439"/>
        <v>4</v>
      </c>
      <c r="C9359" s="1">
        <f>IF(Systematic[[#This Row],[VariableIndex]]&gt;1,C9358,IF(C9358+1=StepsPerSubsample,0,C9358+1))</f>
        <v>6</v>
      </c>
      <c r="D9359" s="1">
        <f t="shared" si="440"/>
        <v>6</v>
      </c>
      <c r="E9359" s="1" t="str">
        <f>INDEX(Protocol[Mark],MATCH(C9359,Protocol[Step],0))</f>
        <v>7Rot</v>
      </c>
      <c r="F9359" s="151" t="str">
        <f>INDEX(Variables[Variable],MATCH(Systematic[[#This Row],[VariableIndex]],Variables[Index],0))</f>
        <v>FCR (mt: ROX-corr.)</v>
      </c>
      <c r="G9359" s="134">
        <f>Systematic[[#This Row],[Sample]]*1000000+Systematic[[#This Row],[SubSample]]*10000+Systematic[[#This Row],[VariableIndex]]</f>
        <v>24040006</v>
      </c>
      <c r="H9359" s="134">
        <f>Systematic[[#This Row],[SampleVariableLabel]]+100*Systematic[[#This Row],[State]]</f>
        <v>24040606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24</v>
      </c>
      <c r="B9360" s="1">
        <f t="shared" si="439"/>
        <v>4</v>
      </c>
      <c r="C9360" s="1">
        <f>IF(Systematic[[#This Row],[VariableIndex]]&gt;1,C9359,IF(C9359+1=StepsPerSubsample,0,C9359+1))</f>
        <v>6</v>
      </c>
      <c r="D9360" s="1">
        <f t="shared" si="440"/>
        <v>7</v>
      </c>
      <c r="E9360" s="1" t="str">
        <f>INDEX(Protocol[Mark],MATCH(C9360,Protocol[Step],0))</f>
        <v>7Rot</v>
      </c>
      <c r="F9360" s="151" t="str">
        <f>INDEX(Variables[Variable],MATCH(Systematic[[#This Row],[VariableIndex]],Variables[Index],0))</f>
        <v>FCR (mt: ROX-corr.)</v>
      </c>
      <c r="G9360" s="134">
        <f>Systematic[[#This Row],[Sample]]*1000000+Systematic[[#This Row],[SubSample]]*10000+Systematic[[#This Row],[VariableIndex]]</f>
        <v>24040007</v>
      </c>
      <c r="H9360" s="134">
        <f>Systematic[[#This Row],[SampleVariableLabel]]+100*Systematic[[#This Row],[State]]</f>
        <v>24040607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24</v>
      </c>
      <c r="B9361" s="1">
        <f t="shared" si="439"/>
        <v>4</v>
      </c>
      <c r="C9361" s="1">
        <f>IF(Systematic[[#This Row],[VariableIndex]]&gt;1,C9360,IF(C9360+1=StepsPerSubsample,0,C9360+1))</f>
        <v>7</v>
      </c>
      <c r="D9361" s="1">
        <f t="shared" si="440"/>
        <v>1</v>
      </c>
      <c r="E9361" s="1" t="str">
        <f>INDEX(Protocol[Mark],MATCH(C9361,Protocol[Step],0))</f>
        <v>8S</v>
      </c>
      <c r="F9361" s="151" t="str">
        <f>INDEX(Variables[Variable],MATCH(Systematic[[#This Row],[VariableIndex]],Variables[Index],0))</f>
        <v>O2 concentration</v>
      </c>
      <c r="G9361" s="134">
        <f>Systematic[[#This Row],[Sample]]*1000000+Systematic[[#This Row],[SubSample]]*10000+Systematic[[#This Row],[VariableIndex]]</f>
        <v>24040001</v>
      </c>
      <c r="H9361" s="134">
        <f>Systematic[[#This Row],[SampleVariableLabel]]+100*Systematic[[#This Row],[State]]</f>
        <v>24040701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24</v>
      </c>
      <c r="B9362" s="1">
        <f t="shared" si="439"/>
        <v>4</v>
      </c>
      <c r="C9362" s="1">
        <f>IF(Systematic[[#This Row],[VariableIndex]]&gt;1,C9361,IF(C9361+1=StepsPerSubsample,0,C9361+1))</f>
        <v>7</v>
      </c>
      <c r="D9362" s="1">
        <f t="shared" si="440"/>
        <v>2</v>
      </c>
      <c r="E9362" s="1" t="str">
        <f>INDEX(Protocol[Mark],MATCH(C9362,Protocol[Step],0))</f>
        <v>8S</v>
      </c>
      <c r="F9362" s="151" t="str">
        <f>INDEX(Variables[Variable],MATCH(Systematic[[#This Row],[VariableIndex]],Variables[Index],0))</f>
        <v>O2 flux per volume</v>
      </c>
      <c r="G9362" s="134">
        <f>Systematic[[#This Row],[Sample]]*1000000+Systematic[[#This Row],[SubSample]]*10000+Systematic[[#This Row],[VariableIndex]]</f>
        <v>24040002</v>
      </c>
      <c r="H9362" s="134">
        <f>Systematic[[#This Row],[SampleVariableLabel]]+100*Systematic[[#This Row],[State]]</f>
        <v>24040702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24</v>
      </c>
      <c r="B9363" s="1">
        <f t="shared" si="439"/>
        <v>4</v>
      </c>
      <c r="C9363" s="1">
        <f>IF(Systematic[[#This Row],[VariableIndex]]&gt;1,C9362,IF(C9362+1=StepsPerSubsample,0,C9362+1))</f>
        <v>7</v>
      </c>
      <c r="D9363" s="1">
        <f t="shared" si="440"/>
        <v>3</v>
      </c>
      <c r="E9363" s="1" t="str">
        <f>INDEX(Protocol[Mark],MATCH(C9363,Protocol[Step],0))</f>
        <v>8S</v>
      </c>
      <c r="F9363" s="151" t="str">
        <f>INDEX(Variables[Variable],MATCH(Systematic[[#This Row],[VariableIndex]],Variables[Index],0))</f>
        <v>Specific flux</v>
      </c>
      <c r="G9363" s="134">
        <f>Systematic[[#This Row],[Sample]]*1000000+Systematic[[#This Row],[SubSample]]*10000+Systematic[[#This Row],[VariableIndex]]</f>
        <v>24040003</v>
      </c>
      <c r="H9363" s="134">
        <f>Systematic[[#This Row],[SampleVariableLabel]]+100*Systematic[[#This Row],[State]]</f>
        <v>24040703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24</v>
      </c>
      <c r="B9364" s="1">
        <f t="shared" si="439"/>
        <v>4</v>
      </c>
      <c r="C9364" s="1">
        <f>IF(Systematic[[#This Row],[VariableIndex]]&gt;1,C9363,IF(C9363+1=StepsPerSubsample,0,C9363+1))</f>
        <v>7</v>
      </c>
      <c r="D9364" s="1">
        <f t="shared" si="440"/>
        <v>4</v>
      </c>
      <c r="E9364" s="1" t="str">
        <f>INDEX(Protocol[Mark],MATCH(C9364,Protocol[Step],0))</f>
        <v>8S</v>
      </c>
      <c r="F9364" s="151" t="str">
        <f>INDEX(Variables[Variable],MATCH(Systematic[[#This Row],[VariableIndex]],Variables[Index],0))</f>
        <v>Flux control ratio</v>
      </c>
      <c r="G9364" s="134">
        <f>Systematic[[#This Row],[Sample]]*1000000+Systematic[[#This Row],[SubSample]]*10000+Systematic[[#This Row],[VariableIndex]]</f>
        <v>24040004</v>
      </c>
      <c r="H9364" s="134">
        <f>Systematic[[#This Row],[SampleVariableLabel]]+100*Systematic[[#This Row],[State]]</f>
        <v>24040704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24</v>
      </c>
      <c r="B9365" s="1">
        <f t="shared" si="439"/>
        <v>4</v>
      </c>
      <c r="C9365" s="1">
        <f>IF(Systematic[[#This Row],[VariableIndex]]&gt;1,C9364,IF(C9364+1=StepsPerSubsample,0,C9364+1))</f>
        <v>7</v>
      </c>
      <c r="D9365" s="1">
        <f t="shared" si="440"/>
        <v>5</v>
      </c>
      <c r="E9365" s="1" t="str">
        <f>INDEX(Protocol[Mark],MATCH(C9365,Protocol[Step],0))</f>
        <v>8S</v>
      </c>
      <c r="F9365" s="151" t="str">
        <f>INDEX(Variables[Variable],MATCH(Systematic[[#This Row],[VariableIndex]],Variables[Index],0))</f>
        <v>Specific flux (mt)</v>
      </c>
      <c r="G9365" s="134">
        <f>Systematic[[#This Row],[Sample]]*1000000+Systematic[[#This Row],[SubSample]]*10000+Systematic[[#This Row],[VariableIndex]]</f>
        <v>24040005</v>
      </c>
      <c r="H9365" s="134">
        <f>Systematic[[#This Row],[SampleVariableLabel]]+100*Systematic[[#This Row],[State]]</f>
        <v>24040705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24</v>
      </c>
      <c r="B9366" s="1">
        <f t="shared" si="439"/>
        <v>4</v>
      </c>
      <c r="C9366" s="1">
        <f>IF(Systematic[[#This Row],[VariableIndex]]&gt;1,C9365,IF(C9365+1=StepsPerSubsample,0,C9365+1))</f>
        <v>7</v>
      </c>
      <c r="D9366" s="1">
        <f t="shared" si="440"/>
        <v>6</v>
      </c>
      <c r="E9366" s="1" t="str">
        <f>INDEX(Protocol[Mark],MATCH(C9366,Protocol[Step],0))</f>
        <v>8S</v>
      </c>
      <c r="F9366" s="151" t="str">
        <f>INDEX(Variables[Variable],MATCH(Systematic[[#This Row],[VariableIndex]],Variables[Index],0))</f>
        <v>FCR (mt: ROX-corr.)</v>
      </c>
      <c r="G9366" s="134">
        <f>Systematic[[#This Row],[Sample]]*1000000+Systematic[[#This Row],[SubSample]]*10000+Systematic[[#This Row],[VariableIndex]]</f>
        <v>24040006</v>
      </c>
      <c r="H9366" s="134">
        <f>Systematic[[#This Row],[SampleVariableLabel]]+100*Systematic[[#This Row],[State]]</f>
        <v>24040706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24</v>
      </c>
      <c r="B9367" s="1">
        <f t="shared" si="439"/>
        <v>4</v>
      </c>
      <c r="C9367" s="1">
        <f>IF(Systematic[[#This Row],[VariableIndex]]&gt;1,C9366,IF(C9366+1=StepsPerSubsample,0,C9366+1))</f>
        <v>7</v>
      </c>
      <c r="D9367" s="1">
        <f t="shared" si="440"/>
        <v>7</v>
      </c>
      <c r="E9367" s="1" t="str">
        <f>INDEX(Protocol[Mark],MATCH(C9367,Protocol[Step],0))</f>
        <v>8S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24040007</v>
      </c>
      <c r="H9367" s="134">
        <f>Systematic[[#This Row],[SampleVariableLabel]]+100*Systematic[[#This Row],[State]]</f>
        <v>24040707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24</v>
      </c>
      <c r="B9368" s="1">
        <f t="shared" si="439"/>
        <v>4</v>
      </c>
      <c r="C9368" s="1">
        <f>IF(Systematic[[#This Row],[VariableIndex]]&gt;1,C9367,IF(C9367+1=StepsPerSubsample,0,C9367+1))</f>
        <v>8</v>
      </c>
      <c r="D9368" s="1">
        <f t="shared" si="440"/>
        <v>1</v>
      </c>
      <c r="E9368" s="1" t="str">
        <f>INDEX(Protocol[Mark],MATCH(C9368,Protocol[Step],0))</f>
        <v>9Dig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24040001</v>
      </c>
      <c r="H9368" s="134">
        <f>Systematic[[#This Row],[SampleVariableLabel]]+100*Systematic[[#This Row],[State]]</f>
        <v>24040801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24</v>
      </c>
      <c r="B9369" s="1">
        <f t="shared" si="439"/>
        <v>4</v>
      </c>
      <c r="C9369" s="1">
        <f>IF(Systematic[[#This Row],[VariableIndex]]&gt;1,C9368,IF(C9368+1=StepsPerSubsample,0,C9368+1))</f>
        <v>8</v>
      </c>
      <c r="D9369" s="1">
        <f t="shared" si="440"/>
        <v>2</v>
      </c>
      <c r="E9369" s="1" t="str">
        <f>INDEX(Protocol[Mark],MATCH(C9369,Protocol[Step],0))</f>
        <v>9Dig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24040002</v>
      </c>
      <c r="H9369" s="134">
        <f>Systematic[[#This Row],[SampleVariableLabel]]+100*Systematic[[#This Row],[State]]</f>
        <v>24040802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24</v>
      </c>
      <c r="B9370" s="1">
        <f t="shared" si="439"/>
        <v>4</v>
      </c>
      <c r="C9370" s="1">
        <f>IF(Systematic[[#This Row],[VariableIndex]]&gt;1,C9369,IF(C9369+1=StepsPerSubsample,0,C9369+1))</f>
        <v>8</v>
      </c>
      <c r="D9370" s="1">
        <f t="shared" si="440"/>
        <v>3</v>
      </c>
      <c r="E9370" s="1" t="str">
        <f>INDEX(Protocol[Mark],MATCH(C9370,Protocol[Step],0))</f>
        <v>9Dig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24040003</v>
      </c>
      <c r="H9370" s="134">
        <f>Systematic[[#This Row],[SampleVariableLabel]]+100*Systematic[[#This Row],[State]]</f>
        <v>24040803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24</v>
      </c>
      <c r="B9371" s="1">
        <f t="shared" si="439"/>
        <v>4</v>
      </c>
      <c r="C9371" s="1">
        <f>IF(Systematic[[#This Row],[VariableIndex]]&gt;1,C9370,IF(C9370+1=StepsPerSubsample,0,C9370+1))</f>
        <v>8</v>
      </c>
      <c r="D9371" s="1">
        <f t="shared" si="440"/>
        <v>4</v>
      </c>
      <c r="E9371" s="1" t="str">
        <f>INDEX(Protocol[Mark],MATCH(C9371,Protocol[Step],0))</f>
        <v>9Dig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24040004</v>
      </c>
      <c r="H9371" s="134">
        <f>Systematic[[#This Row],[SampleVariableLabel]]+100*Systematic[[#This Row],[State]]</f>
        <v>24040804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24</v>
      </c>
      <c r="B9372" s="1">
        <f t="shared" si="439"/>
        <v>4</v>
      </c>
      <c r="C9372" s="1">
        <f>IF(Systematic[[#This Row],[VariableIndex]]&gt;1,C9371,IF(C9371+1=StepsPerSubsample,0,C9371+1))</f>
        <v>8</v>
      </c>
      <c r="D9372" s="1">
        <f t="shared" si="440"/>
        <v>5</v>
      </c>
      <c r="E9372" s="1" t="str">
        <f>INDEX(Protocol[Mark],MATCH(C9372,Protocol[Step],0))</f>
        <v>9Dig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24040005</v>
      </c>
      <c r="H9372" s="134">
        <f>Systematic[[#This Row],[SampleVariableLabel]]+100*Systematic[[#This Row],[State]]</f>
        <v>24040805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24</v>
      </c>
      <c r="B9373" s="1">
        <f t="shared" si="439"/>
        <v>4</v>
      </c>
      <c r="C9373" s="1">
        <f>IF(Systematic[[#This Row],[VariableIndex]]&gt;1,C9372,IF(C9372+1=StepsPerSubsample,0,C9372+1))</f>
        <v>8</v>
      </c>
      <c r="D9373" s="1">
        <f t="shared" si="440"/>
        <v>6</v>
      </c>
      <c r="E9373" s="1" t="str">
        <f>INDEX(Protocol[Mark],MATCH(C9373,Protocol[Step],0))</f>
        <v>9Dig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24040006</v>
      </c>
      <c r="H9373" s="134">
        <f>Systematic[[#This Row],[SampleVariableLabel]]+100*Systematic[[#This Row],[State]]</f>
        <v>24040806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24</v>
      </c>
      <c r="B9374" s="1">
        <f t="shared" si="439"/>
        <v>4</v>
      </c>
      <c r="C9374" s="1">
        <f>IF(Systematic[[#This Row],[VariableIndex]]&gt;1,C9373,IF(C9373+1=StepsPerSubsample,0,C9373+1))</f>
        <v>8</v>
      </c>
      <c r="D9374" s="1">
        <f t="shared" si="440"/>
        <v>7</v>
      </c>
      <c r="E9374" s="1" t="str">
        <f>INDEX(Protocol[Mark],MATCH(C9374,Protocol[Step],0))</f>
        <v>9Dig</v>
      </c>
      <c r="F9374" s="151" t="str">
        <f>INDEX(Variables[Variable],MATCH(Systematic[[#This Row],[VariableIndex]],Variables[Index],0))</f>
        <v>FCR (mt: ROX-corr.)</v>
      </c>
      <c r="G9374" s="134">
        <f>Systematic[[#This Row],[Sample]]*1000000+Systematic[[#This Row],[SubSample]]*10000+Systematic[[#This Row],[VariableIndex]]</f>
        <v>24040007</v>
      </c>
      <c r="H9374" s="134">
        <f>Systematic[[#This Row],[SampleVariableLabel]]+100*Systematic[[#This Row],[State]]</f>
        <v>24040807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24</v>
      </c>
      <c r="B9375" s="1">
        <f t="shared" si="439"/>
        <v>4</v>
      </c>
      <c r="C9375" s="1">
        <f>IF(Systematic[[#This Row],[VariableIndex]]&gt;1,C9374,IF(C9374+1=StepsPerSubsample,0,C9374+1))</f>
        <v>9</v>
      </c>
      <c r="D9375" s="1">
        <f t="shared" si="440"/>
        <v>1</v>
      </c>
      <c r="E9375" s="1" t="str">
        <f>INDEX(Protocol[Mark],MATCH(C9375,Protocol[Step],0))</f>
        <v>9U</v>
      </c>
      <c r="F9375" s="151" t="str">
        <f>INDEX(Variables[Variable],MATCH(Systematic[[#This Row],[VariableIndex]],Variables[Index],0))</f>
        <v>O2 concentration</v>
      </c>
      <c r="G9375" s="134">
        <f>Systematic[[#This Row],[Sample]]*1000000+Systematic[[#This Row],[SubSample]]*10000+Systematic[[#This Row],[VariableIndex]]</f>
        <v>24040001</v>
      </c>
      <c r="H9375" s="134">
        <f>Systematic[[#This Row],[SampleVariableLabel]]+100*Systematic[[#This Row],[State]]</f>
        <v>24040901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24</v>
      </c>
      <c r="B9376" s="1">
        <f t="shared" si="439"/>
        <v>4</v>
      </c>
      <c r="C9376" s="1">
        <f>IF(Systematic[[#This Row],[VariableIndex]]&gt;1,C9375,IF(C9375+1=StepsPerSubsample,0,C9375+1))</f>
        <v>9</v>
      </c>
      <c r="D9376" s="1">
        <f t="shared" si="440"/>
        <v>2</v>
      </c>
      <c r="E9376" s="1" t="str">
        <f>INDEX(Protocol[Mark],MATCH(C9376,Protocol[Step],0))</f>
        <v>9U</v>
      </c>
      <c r="F9376" s="151" t="str">
        <f>INDEX(Variables[Variable],MATCH(Systematic[[#This Row],[VariableIndex]],Variables[Index],0))</f>
        <v>O2 flux per volume</v>
      </c>
      <c r="G9376" s="134">
        <f>Systematic[[#This Row],[Sample]]*1000000+Systematic[[#This Row],[SubSample]]*10000+Systematic[[#This Row],[VariableIndex]]</f>
        <v>24040002</v>
      </c>
      <c r="H9376" s="134">
        <f>Systematic[[#This Row],[SampleVariableLabel]]+100*Systematic[[#This Row],[State]]</f>
        <v>24040902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24</v>
      </c>
      <c r="B9377" s="1">
        <f t="shared" si="439"/>
        <v>4</v>
      </c>
      <c r="C9377" s="1">
        <f>IF(Systematic[[#This Row],[VariableIndex]]&gt;1,C9376,IF(C9376+1=StepsPerSubsample,0,C9376+1))</f>
        <v>9</v>
      </c>
      <c r="D9377" s="1">
        <f t="shared" si="440"/>
        <v>3</v>
      </c>
      <c r="E9377" s="1" t="str">
        <f>INDEX(Protocol[Mark],MATCH(C9377,Protocol[Step],0))</f>
        <v>9U</v>
      </c>
      <c r="F9377" s="151" t="str">
        <f>INDEX(Variables[Variable],MATCH(Systematic[[#This Row],[VariableIndex]],Variables[Index],0))</f>
        <v>Specific flux</v>
      </c>
      <c r="G9377" s="134">
        <f>Systematic[[#This Row],[Sample]]*1000000+Systematic[[#This Row],[SubSample]]*10000+Systematic[[#This Row],[VariableIndex]]</f>
        <v>24040003</v>
      </c>
      <c r="H9377" s="134">
        <f>Systematic[[#This Row],[SampleVariableLabel]]+100*Systematic[[#This Row],[State]]</f>
        <v>24040903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24</v>
      </c>
      <c r="B9378" s="1">
        <f t="shared" si="439"/>
        <v>4</v>
      </c>
      <c r="C9378" s="1">
        <f>IF(Systematic[[#This Row],[VariableIndex]]&gt;1,C9377,IF(C9377+1=StepsPerSubsample,0,C9377+1))</f>
        <v>9</v>
      </c>
      <c r="D9378" s="1">
        <f t="shared" si="440"/>
        <v>4</v>
      </c>
      <c r="E9378" s="1" t="str">
        <f>INDEX(Protocol[Mark],MATCH(C9378,Protocol[Step],0))</f>
        <v>9U</v>
      </c>
      <c r="F9378" s="151" t="str">
        <f>INDEX(Variables[Variable],MATCH(Systematic[[#This Row],[VariableIndex]],Variables[Index],0))</f>
        <v>Flux control ratio</v>
      </c>
      <c r="G9378" s="134">
        <f>Systematic[[#This Row],[Sample]]*1000000+Systematic[[#This Row],[SubSample]]*10000+Systematic[[#This Row],[VariableIndex]]</f>
        <v>24040004</v>
      </c>
      <c r="H9378" s="134">
        <f>Systematic[[#This Row],[SampleVariableLabel]]+100*Systematic[[#This Row],[State]]</f>
        <v>24040904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24</v>
      </c>
      <c r="B9379" s="1">
        <f t="shared" si="439"/>
        <v>4</v>
      </c>
      <c r="C9379" s="1">
        <f>IF(Systematic[[#This Row],[VariableIndex]]&gt;1,C9378,IF(C9378+1=StepsPerSubsample,0,C9378+1))</f>
        <v>9</v>
      </c>
      <c r="D9379" s="1">
        <f t="shared" si="440"/>
        <v>5</v>
      </c>
      <c r="E9379" s="1" t="str">
        <f>INDEX(Protocol[Mark],MATCH(C9379,Protocol[Step],0))</f>
        <v>9U</v>
      </c>
      <c r="F9379" s="151" t="str">
        <f>INDEX(Variables[Variable],MATCH(Systematic[[#This Row],[VariableIndex]],Variables[Index],0))</f>
        <v>Specific flux (mt)</v>
      </c>
      <c r="G9379" s="134">
        <f>Systematic[[#This Row],[Sample]]*1000000+Systematic[[#This Row],[SubSample]]*10000+Systematic[[#This Row],[VariableIndex]]</f>
        <v>24040005</v>
      </c>
      <c r="H9379" s="134">
        <f>Systematic[[#This Row],[SampleVariableLabel]]+100*Systematic[[#This Row],[State]]</f>
        <v>24040905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24</v>
      </c>
      <c r="B9380" s="1">
        <f t="shared" si="439"/>
        <v>4</v>
      </c>
      <c r="C9380" s="1">
        <f>IF(Systematic[[#This Row],[VariableIndex]]&gt;1,C9379,IF(C9379+1=StepsPerSubsample,0,C9379+1))</f>
        <v>9</v>
      </c>
      <c r="D9380" s="1">
        <f t="shared" si="440"/>
        <v>6</v>
      </c>
      <c r="E9380" s="1" t="str">
        <f>INDEX(Protocol[Mark],MATCH(C9380,Protocol[Step],0))</f>
        <v>9U</v>
      </c>
      <c r="F9380" s="151" t="str">
        <f>INDEX(Variables[Variable],MATCH(Systematic[[#This Row],[VariableIndex]],Variables[Index],0))</f>
        <v>FCR (mt: ROX-corr.)</v>
      </c>
      <c r="G9380" s="134">
        <f>Systematic[[#This Row],[Sample]]*1000000+Systematic[[#This Row],[SubSample]]*10000+Systematic[[#This Row],[VariableIndex]]</f>
        <v>24040006</v>
      </c>
      <c r="H9380" s="134">
        <f>Systematic[[#This Row],[SampleVariableLabel]]+100*Systematic[[#This Row],[State]]</f>
        <v>24040906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24</v>
      </c>
      <c r="B9381" s="1">
        <f t="shared" si="439"/>
        <v>4</v>
      </c>
      <c r="C9381" s="1">
        <f>IF(Systematic[[#This Row],[VariableIndex]]&gt;1,C9380,IF(C9380+1=StepsPerSubsample,0,C9380+1))</f>
        <v>9</v>
      </c>
      <c r="D9381" s="1">
        <f t="shared" si="440"/>
        <v>7</v>
      </c>
      <c r="E9381" s="1" t="str">
        <f>INDEX(Protocol[Mark],MATCH(C9381,Protocol[Step],0))</f>
        <v>9U</v>
      </c>
      <c r="F9381" s="151" t="str">
        <f>INDEX(Variables[Variable],MATCH(Systematic[[#This Row],[VariableIndex]],Variables[Index],0))</f>
        <v>FCR (mt: ROX-corr.)</v>
      </c>
      <c r="G9381" s="134">
        <f>Systematic[[#This Row],[Sample]]*1000000+Systematic[[#This Row],[SubSample]]*10000+Systematic[[#This Row],[VariableIndex]]</f>
        <v>24040007</v>
      </c>
      <c r="H9381" s="134">
        <f>Systematic[[#This Row],[SampleVariableLabel]]+100*Systematic[[#This Row],[State]]</f>
        <v>24040907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24</v>
      </c>
      <c r="B9382" s="1">
        <f t="shared" si="439"/>
        <v>4</v>
      </c>
      <c r="C9382" s="1">
        <f>IF(Systematic[[#This Row],[VariableIndex]]&gt;1,C9381,IF(C9381+1=StepsPerSubsample,0,C9381+1))</f>
        <v>10</v>
      </c>
      <c r="D9382" s="1">
        <f t="shared" si="440"/>
        <v>1</v>
      </c>
      <c r="E9382" s="1" t="str">
        <f>INDEX(Protocol[Mark],MATCH(C9382,Protocol[Step],0))</f>
        <v>9c</v>
      </c>
      <c r="F9382" s="151" t="str">
        <f>INDEX(Variables[Variable],MATCH(Systematic[[#This Row],[VariableIndex]],Variables[Index],0))</f>
        <v>O2 concentration</v>
      </c>
      <c r="G9382" s="134">
        <f>Systematic[[#This Row],[Sample]]*1000000+Systematic[[#This Row],[SubSample]]*10000+Systematic[[#This Row],[VariableIndex]]</f>
        <v>24040001</v>
      </c>
      <c r="H9382" s="134">
        <f>Systematic[[#This Row],[SampleVariableLabel]]+100*Systematic[[#This Row],[State]]</f>
        <v>24041001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24</v>
      </c>
      <c r="B9383" s="1">
        <f t="shared" si="439"/>
        <v>4</v>
      </c>
      <c r="C9383" s="1">
        <f>IF(Systematic[[#This Row],[VariableIndex]]&gt;1,C9382,IF(C9382+1=StepsPerSubsample,0,C9382+1))</f>
        <v>10</v>
      </c>
      <c r="D9383" s="1">
        <f t="shared" si="440"/>
        <v>2</v>
      </c>
      <c r="E9383" s="1" t="str">
        <f>INDEX(Protocol[Mark],MATCH(C9383,Protocol[Step],0))</f>
        <v>9c</v>
      </c>
      <c r="F9383" s="151" t="str">
        <f>INDEX(Variables[Variable],MATCH(Systematic[[#This Row],[VariableIndex]],Variables[Index],0))</f>
        <v>O2 flux per volume</v>
      </c>
      <c r="G9383" s="134">
        <f>Systematic[[#This Row],[Sample]]*1000000+Systematic[[#This Row],[SubSample]]*10000+Systematic[[#This Row],[VariableIndex]]</f>
        <v>24040002</v>
      </c>
      <c r="H9383" s="134">
        <f>Systematic[[#This Row],[SampleVariableLabel]]+100*Systematic[[#This Row],[State]]</f>
        <v>24041002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24</v>
      </c>
      <c r="B9384" s="1">
        <f t="shared" si="439"/>
        <v>4</v>
      </c>
      <c r="C9384" s="1">
        <f>IF(Systematic[[#This Row],[VariableIndex]]&gt;1,C9383,IF(C9383+1=StepsPerSubsample,0,C9383+1))</f>
        <v>10</v>
      </c>
      <c r="D9384" s="1">
        <f t="shared" si="440"/>
        <v>3</v>
      </c>
      <c r="E9384" s="1" t="str">
        <f>INDEX(Protocol[Mark],MATCH(C9384,Protocol[Step],0))</f>
        <v>9c</v>
      </c>
      <c r="F9384" s="151" t="str">
        <f>INDEX(Variables[Variable],MATCH(Systematic[[#This Row],[VariableIndex]],Variables[Index],0))</f>
        <v>Specific flux</v>
      </c>
      <c r="G9384" s="134">
        <f>Systematic[[#This Row],[Sample]]*1000000+Systematic[[#This Row],[SubSample]]*10000+Systematic[[#This Row],[VariableIndex]]</f>
        <v>24040003</v>
      </c>
      <c r="H9384" s="134">
        <f>Systematic[[#This Row],[SampleVariableLabel]]+100*Systematic[[#This Row],[State]]</f>
        <v>24041003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24</v>
      </c>
      <c r="B9385" s="1">
        <f t="shared" ref="B9385:B9448" si="442">IF(OR(C9385&gt;0,D9385&gt;1),B9384,IF(B9384=SubsamplesPerSample,1,B9384+1))</f>
        <v>4</v>
      </c>
      <c r="C9385" s="1">
        <f>IF(Systematic[[#This Row],[VariableIndex]]&gt;1,C9384,IF(C9384+1=StepsPerSubsample,0,C9384+1))</f>
        <v>10</v>
      </c>
      <c r="D9385" s="1">
        <f t="shared" si="440"/>
        <v>4</v>
      </c>
      <c r="E9385" s="1" t="str">
        <f>INDEX(Protocol[Mark],MATCH(C9385,Protocol[Step],0))</f>
        <v>9c</v>
      </c>
      <c r="F9385" s="151" t="str">
        <f>INDEX(Variables[Variable],MATCH(Systematic[[#This Row],[VariableIndex]],Variables[Index],0))</f>
        <v>Flux control ratio</v>
      </c>
      <c r="G9385" s="134">
        <f>Systematic[[#This Row],[Sample]]*1000000+Systematic[[#This Row],[SubSample]]*10000+Systematic[[#This Row],[VariableIndex]]</f>
        <v>24040004</v>
      </c>
      <c r="H9385" s="134">
        <f>Systematic[[#This Row],[SampleVariableLabel]]+100*Systematic[[#This Row],[State]]</f>
        <v>24041004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24</v>
      </c>
      <c r="B9386" s="1">
        <f t="shared" si="442"/>
        <v>4</v>
      </c>
      <c r="C9386" s="1">
        <f>IF(Systematic[[#This Row],[VariableIndex]]&gt;1,C9385,IF(C9385+1=StepsPerSubsample,0,C9385+1))</f>
        <v>10</v>
      </c>
      <c r="D9386" s="1">
        <f t="shared" si="440"/>
        <v>5</v>
      </c>
      <c r="E9386" s="1" t="str">
        <f>INDEX(Protocol[Mark],MATCH(C9386,Protocol[Step],0))</f>
        <v>9c</v>
      </c>
      <c r="F9386" s="151" t="str">
        <f>INDEX(Variables[Variable],MATCH(Systematic[[#This Row],[VariableIndex]],Variables[Index],0))</f>
        <v>Specific flux (mt)</v>
      </c>
      <c r="G9386" s="134">
        <f>Systematic[[#This Row],[Sample]]*1000000+Systematic[[#This Row],[SubSample]]*10000+Systematic[[#This Row],[VariableIndex]]</f>
        <v>24040005</v>
      </c>
      <c r="H9386" s="134">
        <f>Systematic[[#This Row],[SampleVariableLabel]]+100*Systematic[[#This Row],[State]]</f>
        <v>24041005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24</v>
      </c>
      <c r="B9387" s="1">
        <f t="shared" si="442"/>
        <v>4</v>
      </c>
      <c r="C9387" s="1">
        <f>IF(Systematic[[#This Row],[VariableIndex]]&gt;1,C9386,IF(C9386+1=StepsPerSubsample,0,C9386+1))</f>
        <v>10</v>
      </c>
      <c r="D9387" s="1">
        <f t="shared" si="440"/>
        <v>6</v>
      </c>
      <c r="E9387" s="1" t="str">
        <f>INDEX(Protocol[Mark],MATCH(C9387,Protocol[Step],0))</f>
        <v>9c</v>
      </c>
      <c r="F9387" s="151" t="str">
        <f>INDEX(Variables[Variable],MATCH(Systematic[[#This Row],[VariableIndex]],Variables[Index],0))</f>
        <v>FCR (mt: ROX-corr.)</v>
      </c>
      <c r="G9387" s="134">
        <f>Systematic[[#This Row],[Sample]]*1000000+Systematic[[#This Row],[SubSample]]*10000+Systematic[[#This Row],[VariableIndex]]</f>
        <v>24040006</v>
      </c>
      <c r="H9387" s="134">
        <f>Systematic[[#This Row],[SampleVariableLabel]]+100*Systematic[[#This Row],[State]]</f>
        <v>24041006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24</v>
      </c>
      <c r="B9388" s="1">
        <f t="shared" si="442"/>
        <v>4</v>
      </c>
      <c r="C9388" s="1">
        <f>IF(Systematic[[#This Row],[VariableIndex]]&gt;1,C9387,IF(C9387+1=StepsPerSubsample,0,C9387+1))</f>
        <v>10</v>
      </c>
      <c r="D9388" s="1">
        <f t="shared" si="440"/>
        <v>7</v>
      </c>
      <c r="E9388" s="1" t="str">
        <f>INDEX(Protocol[Mark],MATCH(C9388,Protocol[Step],0))</f>
        <v>9c</v>
      </c>
      <c r="F9388" s="151" t="str">
        <f>INDEX(Variables[Variable],MATCH(Systematic[[#This Row],[VariableIndex]],Variables[Index],0))</f>
        <v>FCR (mt: ROX-corr.)</v>
      </c>
      <c r="G9388" s="134">
        <f>Systematic[[#This Row],[Sample]]*1000000+Systematic[[#This Row],[SubSample]]*10000+Systematic[[#This Row],[VariableIndex]]</f>
        <v>24040007</v>
      </c>
      <c r="H9388" s="134">
        <f>Systematic[[#This Row],[SampleVariableLabel]]+100*Systematic[[#This Row],[State]]</f>
        <v>24041007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24</v>
      </c>
      <c r="B9389" s="1">
        <f t="shared" si="442"/>
        <v>4</v>
      </c>
      <c r="C9389" s="1">
        <f>IF(Systematic[[#This Row],[VariableIndex]]&gt;1,C9388,IF(C9388+1=StepsPerSubsample,0,C9388+1))</f>
        <v>11</v>
      </c>
      <c r="D9389" s="1">
        <f t="shared" si="440"/>
        <v>1</v>
      </c>
      <c r="E9389" s="1" t="str">
        <f>INDEX(Protocol[Mark],MATCH(C9389,Protocol[Step],0))</f>
        <v>10Ama</v>
      </c>
      <c r="F9389" s="151" t="str">
        <f>INDEX(Variables[Variable],MATCH(Systematic[[#This Row],[VariableIndex]],Variables[Index],0))</f>
        <v>O2 concentration</v>
      </c>
      <c r="G9389" s="134">
        <f>Systematic[[#This Row],[Sample]]*1000000+Systematic[[#This Row],[SubSample]]*10000+Systematic[[#This Row],[VariableIndex]]</f>
        <v>24040001</v>
      </c>
      <c r="H9389" s="134">
        <f>Systematic[[#This Row],[SampleVariableLabel]]+100*Systematic[[#This Row],[State]]</f>
        <v>24041101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24</v>
      </c>
      <c r="B9390" s="1">
        <f t="shared" si="442"/>
        <v>4</v>
      </c>
      <c r="C9390" s="1">
        <f>IF(Systematic[[#This Row],[VariableIndex]]&gt;1,C9389,IF(C9389+1=StepsPerSubsample,0,C9389+1))</f>
        <v>11</v>
      </c>
      <c r="D9390" s="1">
        <f t="shared" si="440"/>
        <v>2</v>
      </c>
      <c r="E9390" s="1" t="str">
        <f>INDEX(Protocol[Mark],MATCH(C9390,Protocol[Step],0))</f>
        <v>10Ama</v>
      </c>
      <c r="F9390" s="151" t="str">
        <f>INDEX(Variables[Variable],MATCH(Systematic[[#This Row],[VariableIndex]],Variables[Index],0))</f>
        <v>O2 flux per volume</v>
      </c>
      <c r="G9390" s="134">
        <f>Systematic[[#This Row],[Sample]]*1000000+Systematic[[#This Row],[SubSample]]*10000+Systematic[[#This Row],[VariableIndex]]</f>
        <v>24040002</v>
      </c>
      <c r="H9390" s="134">
        <f>Systematic[[#This Row],[SampleVariableLabel]]+100*Systematic[[#This Row],[State]]</f>
        <v>24041102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24</v>
      </c>
      <c r="B9391" s="1">
        <f t="shared" si="442"/>
        <v>4</v>
      </c>
      <c r="C9391" s="1">
        <f>IF(Systematic[[#This Row],[VariableIndex]]&gt;1,C9390,IF(C9390+1=StepsPerSubsample,0,C9390+1))</f>
        <v>11</v>
      </c>
      <c r="D9391" s="1">
        <f t="shared" si="440"/>
        <v>3</v>
      </c>
      <c r="E9391" s="1" t="str">
        <f>INDEX(Protocol[Mark],MATCH(C9391,Protocol[Step],0))</f>
        <v>10Ama</v>
      </c>
      <c r="F9391" s="151" t="str">
        <f>INDEX(Variables[Variable],MATCH(Systematic[[#This Row],[VariableIndex]],Variables[Index],0))</f>
        <v>Specific flux</v>
      </c>
      <c r="G9391" s="134">
        <f>Systematic[[#This Row],[Sample]]*1000000+Systematic[[#This Row],[SubSample]]*10000+Systematic[[#This Row],[VariableIndex]]</f>
        <v>24040003</v>
      </c>
      <c r="H9391" s="134">
        <f>Systematic[[#This Row],[SampleVariableLabel]]+100*Systematic[[#This Row],[State]]</f>
        <v>24041103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24</v>
      </c>
      <c r="B9392" s="1">
        <f t="shared" si="442"/>
        <v>4</v>
      </c>
      <c r="C9392" s="1">
        <f>IF(Systematic[[#This Row],[VariableIndex]]&gt;1,C9391,IF(C9391+1=StepsPerSubsample,0,C9391+1))</f>
        <v>11</v>
      </c>
      <c r="D9392" s="1">
        <f t="shared" si="440"/>
        <v>4</v>
      </c>
      <c r="E9392" s="1" t="str">
        <f>INDEX(Protocol[Mark],MATCH(C9392,Protocol[Step],0))</f>
        <v>10Ama</v>
      </c>
      <c r="F9392" s="151" t="str">
        <f>INDEX(Variables[Variable],MATCH(Systematic[[#This Row],[VariableIndex]],Variables[Index],0))</f>
        <v>Flux control ratio</v>
      </c>
      <c r="G9392" s="134">
        <f>Systematic[[#This Row],[Sample]]*1000000+Systematic[[#This Row],[SubSample]]*10000+Systematic[[#This Row],[VariableIndex]]</f>
        <v>24040004</v>
      </c>
      <c r="H9392" s="134">
        <f>Systematic[[#This Row],[SampleVariableLabel]]+100*Systematic[[#This Row],[State]]</f>
        <v>24041104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24</v>
      </c>
      <c r="B9393" s="1">
        <f t="shared" si="442"/>
        <v>4</v>
      </c>
      <c r="C9393" s="1">
        <f>IF(Systematic[[#This Row],[VariableIndex]]&gt;1,C9392,IF(C9392+1=StepsPerSubsample,0,C9392+1))</f>
        <v>11</v>
      </c>
      <c r="D9393" s="1">
        <f t="shared" si="440"/>
        <v>5</v>
      </c>
      <c r="E9393" s="1" t="str">
        <f>INDEX(Protocol[Mark],MATCH(C9393,Protocol[Step],0))</f>
        <v>10Ama</v>
      </c>
      <c r="F9393" s="151" t="str">
        <f>INDEX(Variables[Variable],MATCH(Systematic[[#This Row],[VariableIndex]],Variables[Index],0))</f>
        <v>Specific flux (mt)</v>
      </c>
      <c r="G9393" s="134">
        <f>Systematic[[#This Row],[Sample]]*1000000+Systematic[[#This Row],[SubSample]]*10000+Systematic[[#This Row],[VariableIndex]]</f>
        <v>24040005</v>
      </c>
      <c r="H9393" s="134">
        <f>Systematic[[#This Row],[SampleVariableLabel]]+100*Systematic[[#This Row],[State]]</f>
        <v>24041105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24</v>
      </c>
      <c r="B9394" s="1">
        <f t="shared" si="442"/>
        <v>4</v>
      </c>
      <c r="C9394" s="1">
        <f>IF(Systematic[[#This Row],[VariableIndex]]&gt;1,C9393,IF(C9393+1=StepsPerSubsample,0,C9393+1))</f>
        <v>11</v>
      </c>
      <c r="D9394" s="1">
        <f t="shared" si="440"/>
        <v>6</v>
      </c>
      <c r="E9394" s="1" t="str">
        <f>INDEX(Protocol[Mark],MATCH(C9394,Protocol[Step],0))</f>
        <v>10Ama</v>
      </c>
      <c r="F9394" s="151" t="str">
        <f>INDEX(Variables[Variable],MATCH(Systematic[[#This Row],[VariableIndex]],Variables[Index],0))</f>
        <v>FCR (mt: ROX-corr.)</v>
      </c>
      <c r="G9394" s="134">
        <f>Systematic[[#This Row],[Sample]]*1000000+Systematic[[#This Row],[SubSample]]*10000+Systematic[[#This Row],[VariableIndex]]</f>
        <v>24040006</v>
      </c>
      <c r="H9394" s="134">
        <f>Systematic[[#This Row],[SampleVariableLabel]]+100*Systematic[[#This Row],[State]]</f>
        <v>24041106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24</v>
      </c>
      <c r="B9395" s="1">
        <f t="shared" si="442"/>
        <v>4</v>
      </c>
      <c r="C9395" s="1">
        <f>IF(Systematic[[#This Row],[VariableIndex]]&gt;1,C9394,IF(C9394+1=StepsPerSubsample,0,C9394+1))</f>
        <v>11</v>
      </c>
      <c r="D9395" s="1">
        <f t="shared" si="440"/>
        <v>7</v>
      </c>
      <c r="E9395" s="1" t="str">
        <f>INDEX(Protocol[Mark],MATCH(C9395,Protocol[Step],0))</f>
        <v>10Ama</v>
      </c>
      <c r="F9395" s="151" t="str">
        <f>INDEX(Variables[Variable],MATCH(Systematic[[#This Row],[VariableIndex]],Variables[Index],0))</f>
        <v>FCR (mt: ROX-corr.)</v>
      </c>
      <c r="G9395" s="134">
        <f>Systematic[[#This Row],[Sample]]*1000000+Systematic[[#This Row],[SubSample]]*10000+Systematic[[#This Row],[VariableIndex]]</f>
        <v>24040007</v>
      </c>
      <c r="H9395" s="134">
        <f>Systematic[[#This Row],[SampleVariableLabel]]+100*Systematic[[#This Row],[State]]</f>
        <v>24041107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24</v>
      </c>
      <c r="B9396" s="1">
        <f t="shared" si="442"/>
        <v>4</v>
      </c>
      <c r="C9396" s="1">
        <f>IF(Systematic[[#This Row],[VariableIndex]]&gt;1,C9395,IF(C9395+1=StepsPerSubsample,0,C9395+1))</f>
        <v>12</v>
      </c>
      <c r="D9396" s="1">
        <f t="shared" si="440"/>
        <v>1</v>
      </c>
      <c r="E9396" s="1" t="str">
        <f>INDEX(Protocol[Mark],MATCH(C9396,Protocol[Step],0))</f>
        <v>11AsTm</v>
      </c>
      <c r="F9396" s="151" t="str">
        <f>INDEX(Variables[Variable],MATCH(Systematic[[#This Row],[VariableIndex]],Variables[Index],0))</f>
        <v>O2 concentration</v>
      </c>
      <c r="G9396" s="134">
        <f>Systematic[[#This Row],[Sample]]*1000000+Systematic[[#This Row],[SubSample]]*10000+Systematic[[#This Row],[VariableIndex]]</f>
        <v>24040001</v>
      </c>
      <c r="H9396" s="134">
        <f>Systematic[[#This Row],[SampleVariableLabel]]+100*Systematic[[#This Row],[State]]</f>
        <v>24041201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24</v>
      </c>
      <c r="B9397" s="1">
        <f t="shared" si="442"/>
        <v>4</v>
      </c>
      <c r="C9397" s="1">
        <f>IF(Systematic[[#This Row],[VariableIndex]]&gt;1,C9396,IF(C9396+1=StepsPerSubsample,0,C9396+1))</f>
        <v>12</v>
      </c>
      <c r="D9397" s="1">
        <f t="shared" si="440"/>
        <v>2</v>
      </c>
      <c r="E9397" s="1" t="str">
        <f>INDEX(Protocol[Mark],MATCH(C9397,Protocol[Step],0))</f>
        <v>11AsTm</v>
      </c>
      <c r="F9397" s="151" t="str">
        <f>INDEX(Variables[Variable],MATCH(Systematic[[#This Row],[VariableIndex]],Variables[Index],0))</f>
        <v>O2 flux per volume</v>
      </c>
      <c r="G9397" s="134">
        <f>Systematic[[#This Row],[Sample]]*1000000+Systematic[[#This Row],[SubSample]]*10000+Systematic[[#This Row],[VariableIndex]]</f>
        <v>24040002</v>
      </c>
      <c r="H9397" s="134">
        <f>Systematic[[#This Row],[SampleVariableLabel]]+100*Systematic[[#This Row],[State]]</f>
        <v>24041202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24</v>
      </c>
      <c r="B9398" s="1">
        <f t="shared" si="442"/>
        <v>4</v>
      </c>
      <c r="C9398" s="1">
        <f>IF(Systematic[[#This Row],[VariableIndex]]&gt;1,C9397,IF(C9397+1=StepsPerSubsample,0,C9397+1))</f>
        <v>12</v>
      </c>
      <c r="D9398" s="1">
        <f t="shared" si="440"/>
        <v>3</v>
      </c>
      <c r="E9398" s="1" t="str">
        <f>INDEX(Protocol[Mark],MATCH(C9398,Protocol[Step],0))</f>
        <v>11AsTm</v>
      </c>
      <c r="F9398" s="151" t="str">
        <f>INDEX(Variables[Variable],MATCH(Systematic[[#This Row],[VariableIndex]],Variables[Index],0))</f>
        <v>Specific flux</v>
      </c>
      <c r="G9398" s="134">
        <f>Systematic[[#This Row],[Sample]]*1000000+Systematic[[#This Row],[SubSample]]*10000+Systematic[[#This Row],[VariableIndex]]</f>
        <v>24040003</v>
      </c>
      <c r="H9398" s="134">
        <f>Systematic[[#This Row],[SampleVariableLabel]]+100*Systematic[[#This Row],[State]]</f>
        <v>24041203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24</v>
      </c>
      <c r="B9399" s="1">
        <f t="shared" si="442"/>
        <v>4</v>
      </c>
      <c r="C9399" s="1">
        <f>IF(Systematic[[#This Row],[VariableIndex]]&gt;1,C9398,IF(C9398+1=StepsPerSubsample,0,C9398+1))</f>
        <v>12</v>
      </c>
      <c r="D9399" s="1">
        <f t="shared" si="440"/>
        <v>4</v>
      </c>
      <c r="E9399" s="1" t="str">
        <f>INDEX(Protocol[Mark],MATCH(C9399,Protocol[Step],0))</f>
        <v>11AsTm</v>
      </c>
      <c r="F9399" s="151" t="str">
        <f>INDEX(Variables[Variable],MATCH(Systematic[[#This Row],[VariableIndex]],Variables[Index],0))</f>
        <v>Flux control ratio</v>
      </c>
      <c r="G9399" s="134">
        <f>Systematic[[#This Row],[Sample]]*1000000+Systematic[[#This Row],[SubSample]]*10000+Systematic[[#This Row],[VariableIndex]]</f>
        <v>24040004</v>
      </c>
      <c r="H9399" s="134">
        <f>Systematic[[#This Row],[SampleVariableLabel]]+100*Systematic[[#This Row],[State]]</f>
        <v>24041204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24</v>
      </c>
      <c r="B9400" s="1">
        <f t="shared" si="442"/>
        <v>4</v>
      </c>
      <c r="C9400" s="1">
        <f>IF(Systematic[[#This Row],[VariableIndex]]&gt;1,C9399,IF(C9399+1=StepsPerSubsample,0,C9399+1))</f>
        <v>12</v>
      </c>
      <c r="D9400" s="1">
        <f t="shared" si="440"/>
        <v>5</v>
      </c>
      <c r="E9400" s="1" t="str">
        <f>INDEX(Protocol[Mark],MATCH(C9400,Protocol[Step],0))</f>
        <v>11AsTm</v>
      </c>
      <c r="F9400" s="151" t="str">
        <f>INDEX(Variables[Variable],MATCH(Systematic[[#This Row],[VariableIndex]],Variables[Index],0))</f>
        <v>Specific flux (mt)</v>
      </c>
      <c r="G9400" s="134">
        <f>Systematic[[#This Row],[Sample]]*1000000+Systematic[[#This Row],[SubSample]]*10000+Systematic[[#This Row],[VariableIndex]]</f>
        <v>24040005</v>
      </c>
      <c r="H9400" s="134">
        <f>Systematic[[#This Row],[SampleVariableLabel]]+100*Systematic[[#This Row],[State]]</f>
        <v>24041205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24</v>
      </c>
      <c r="B9401" s="1">
        <f t="shared" si="442"/>
        <v>4</v>
      </c>
      <c r="C9401" s="1">
        <f>IF(Systematic[[#This Row],[VariableIndex]]&gt;1,C9400,IF(C9400+1=StepsPerSubsample,0,C9400+1))</f>
        <v>12</v>
      </c>
      <c r="D9401" s="1">
        <f t="shared" si="440"/>
        <v>6</v>
      </c>
      <c r="E9401" s="1" t="str">
        <f>INDEX(Protocol[Mark],MATCH(C9401,Protocol[Step],0))</f>
        <v>11AsTm</v>
      </c>
      <c r="F9401" s="151" t="str">
        <f>INDEX(Variables[Variable],MATCH(Systematic[[#This Row],[VariableIndex]],Variables[Index],0))</f>
        <v>FCR (mt: ROX-corr.)</v>
      </c>
      <c r="G9401" s="134">
        <f>Systematic[[#This Row],[Sample]]*1000000+Systematic[[#This Row],[SubSample]]*10000+Systematic[[#This Row],[VariableIndex]]</f>
        <v>24040006</v>
      </c>
      <c r="H9401" s="134">
        <f>Systematic[[#This Row],[SampleVariableLabel]]+100*Systematic[[#This Row],[State]]</f>
        <v>24041206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24</v>
      </c>
      <c r="B9402" s="1">
        <f t="shared" si="442"/>
        <v>4</v>
      </c>
      <c r="C9402" s="1">
        <f>IF(Systematic[[#This Row],[VariableIndex]]&gt;1,C9401,IF(C9401+1=StepsPerSubsample,0,C9401+1))</f>
        <v>12</v>
      </c>
      <c r="D9402" s="1">
        <f t="shared" si="440"/>
        <v>7</v>
      </c>
      <c r="E9402" s="1" t="str">
        <f>INDEX(Protocol[Mark],MATCH(C9402,Protocol[Step],0))</f>
        <v>11AsTm</v>
      </c>
      <c r="F9402" s="151" t="str">
        <f>INDEX(Variables[Variable],MATCH(Systematic[[#This Row],[VariableIndex]],Variables[Index],0))</f>
        <v>FCR (mt: ROX-corr.)</v>
      </c>
      <c r="G9402" s="134">
        <f>Systematic[[#This Row],[Sample]]*1000000+Systematic[[#This Row],[SubSample]]*10000+Systematic[[#This Row],[VariableIndex]]</f>
        <v>24040007</v>
      </c>
      <c r="H9402" s="134">
        <f>Systematic[[#This Row],[SampleVariableLabel]]+100*Systematic[[#This Row],[State]]</f>
        <v>24041207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24</v>
      </c>
      <c r="B9403" s="1">
        <f t="shared" si="442"/>
        <v>4</v>
      </c>
      <c r="C9403" s="1">
        <f>IF(Systematic[[#This Row],[VariableIndex]]&gt;1,C9402,IF(C9402+1=StepsPerSubsample,0,C9402+1))</f>
        <v>13</v>
      </c>
      <c r="D9403" s="1">
        <f t="shared" si="440"/>
        <v>1</v>
      </c>
      <c r="E9403" s="1" t="str">
        <f>INDEX(Protocol[Mark],MATCH(C9403,Protocol[Step],0))</f>
        <v>12Azd</v>
      </c>
      <c r="F9403" s="151" t="str">
        <f>INDEX(Variables[Variable],MATCH(Systematic[[#This Row],[VariableIndex]],Variables[Index],0))</f>
        <v>O2 concentration</v>
      </c>
      <c r="G9403" s="134">
        <f>Systematic[[#This Row],[Sample]]*1000000+Systematic[[#This Row],[SubSample]]*10000+Systematic[[#This Row],[VariableIndex]]</f>
        <v>24040001</v>
      </c>
      <c r="H9403" s="134">
        <f>Systematic[[#This Row],[SampleVariableLabel]]+100*Systematic[[#This Row],[State]]</f>
        <v>24041301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24</v>
      </c>
      <c r="B9404" s="1">
        <f t="shared" si="442"/>
        <v>4</v>
      </c>
      <c r="C9404" s="1">
        <f>IF(Systematic[[#This Row],[VariableIndex]]&gt;1,C9403,IF(C9403+1=StepsPerSubsample,0,C9403+1))</f>
        <v>13</v>
      </c>
      <c r="D9404" s="1">
        <f t="shared" si="440"/>
        <v>2</v>
      </c>
      <c r="E9404" s="1" t="str">
        <f>INDEX(Protocol[Mark],MATCH(C9404,Protocol[Step],0))</f>
        <v>12Azd</v>
      </c>
      <c r="F9404" s="151" t="str">
        <f>INDEX(Variables[Variable],MATCH(Systematic[[#This Row],[VariableIndex]],Variables[Index],0))</f>
        <v>O2 flux per volume</v>
      </c>
      <c r="G9404" s="134">
        <f>Systematic[[#This Row],[Sample]]*1000000+Systematic[[#This Row],[SubSample]]*10000+Systematic[[#This Row],[VariableIndex]]</f>
        <v>24040002</v>
      </c>
      <c r="H9404" s="134">
        <f>Systematic[[#This Row],[SampleVariableLabel]]+100*Systematic[[#This Row],[State]]</f>
        <v>24041302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24</v>
      </c>
      <c r="B9405" s="1">
        <f t="shared" si="442"/>
        <v>4</v>
      </c>
      <c r="C9405" s="1">
        <f>IF(Systematic[[#This Row],[VariableIndex]]&gt;1,C9404,IF(C9404+1=StepsPerSubsample,0,C9404+1))</f>
        <v>13</v>
      </c>
      <c r="D9405" s="1">
        <f t="shared" si="440"/>
        <v>3</v>
      </c>
      <c r="E9405" s="1" t="str">
        <f>INDEX(Protocol[Mark],MATCH(C9405,Protocol[Step],0))</f>
        <v>12Azd</v>
      </c>
      <c r="F9405" s="151" t="str">
        <f>INDEX(Variables[Variable],MATCH(Systematic[[#This Row],[VariableIndex]],Variables[Index],0))</f>
        <v>Specific flux</v>
      </c>
      <c r="G9405" s="134">
        <f>Systematic[[#This Row],[Sample]]*1000000+Systematic[[#This Row],[SubSample]]*10000+Systematic[[#This Row],[VariableIndex]]</f>
        <v>24040003</v>
      </c>
      <c r="H9405" s="134">
        <f>Systematic[[#This Row],[SampleVariableLabel]]+100*Systematic[[#This Row],[State]]</f>
        <v>24041303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24</v>
      </c>
      <c r="B9406" s="1">
        <f t="shared" si="442"/>
        <v>4</v>
      </c>
      <c r="C9406" s="1">
        <f>IF(Systematic[[#This Row],[VariableIndex]]&gt;1,C9405,IF(C9405+1=StepsPerSubsample,0,C9405+1))</f>
        <v>13</v>
      </c>
      <c r="D9406" s="1">
        <f t="shared" si="440"/>
        <v>4</v>
      </c>
      <c r="E9406" s="1" t="str">
        <f>INDEX(Protocol[Mark],MATCH(C9406,Protocol[Step],0))</f>
        <v>12Azd</v>
      </c>
      <c r="F9406" s="151" t="str">
        <f>INDEX(Variables[Variable],MATCH(Systematic[[#This Row],[VariableIndex]],Variables[Index],0))</f>
        <v>Flux control ratio</v>
      </c>
      <c r="G9406" s="134">
        <f>Systematic[[#This Row],[Sample]]*1000000+Systematic[[#This Row],[SubSample]]*10000+Systematic[[#This Row],[VariableIndex]]</f>
        <v>24040004</v>
      </c>
      <c r="H9406" s="134">
        <f>Systematic[[#This Row],[SampleVariableLabel]]+100*Systematic[[#This Row],[State]]</f>
        <v>24041304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24</v>
      </c>
      <c r="B9407" s="1">
        <f t="shared" si="442"/>
        <v>4</v>
      </c>
      <c r="C9407" s="1">
        <f>IF(Systematic[[#This Row],[VariableIndex]]&gt;1,C9406,IF(C9406+1=StepsPerSubsample,0,C9406+1))</f>
        <v>13</v>
      </c>
      <c r="D9407" s="1">
        <f t="shared" si="440"/>
        <v>5</v>
      </c>
      <c r="E9407" s="1" t="str">
        <f>INDEX(Protocol[Mark],MATCH(C9407,Protocol[Step],0))</f>
        <v>12Azd</v>
      </c>
      <c r="F9407" s="151" t="str">
        <f>INDEX(Variables[Variable],MATCH(Systematic[[#This Row],[VariableIndex]],Variables[Index],0))</f>
        <v>Specific flux (mt)</v>
      </c>
      <c r="G9407" s="134">
        <f>Systematic[[#This Row],[Sample]]*1000000+Systematic[[#This Row],[SubSample]]*10000+Systematic[[#This Row],[VariableIndex]]</f>
        <v>24040005</v>
      </c>
      <c r="H9407" s="134">
        <f>Systematic[[#This Row],[SampleVariableLabel]]+100*Systematic[[#This Row],[State]]</f>
        <v>24041305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24</v>
      </c>
      <c r="B9408" s="1">
        <f t="shared" si="442"/>
        <v>4</v>
      </c>
      <c r="C9408" s="1">
        <f>IF(Systematic[[#This Row],[VariableIndex]]&gt;1,C9407,IF(C9407+1=StepsPerSubsample,0,C9407+1))</f>
        <v>13</v>
      </c>
      <c r="D9408" s="1">
        <f t="shared" si="440"/>
        <v>6</v>
      </c>
      <c r="E9408" s="1" t="str">
        <f>INDEX(Protocol[Mark],MATCH(C9408,Protocol[Step],0))</f>
        <v>12Azd</v>
      </c>
      <c r="F9408" s="151" t="str">
        <f>INDEX(Variables[Variable],MATCH(Systematic[[#This Row],[VariableIndex]],Variables[Index],0))</f>
        <v>FCR (mt: ROX-corr.)</v>
      </c>
      <c r="G9408" s="134">
        <f>Systematic[[#This Row],[Sample]]*1000000+Systematic[[#This Row],[SubSample]]*10000+Systematic[[#This Row],[VariableIndex]]</f>
        <v>24040006</v>
      </c>
      <c r="H9408" s="134">
        <f>Systematic[[#This Row],[SampleVariableLabel]]+100*Systematic[[#This Row],[State]]</f>
        <v>24041306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24</v>
      </c>
      <c r="B9409" s="1">
        <f t="shared" si="442"/>
        <v>4</v>
      </c>
      <c r="C9409" s="1">
        <f>IF(Systematic[[#This Row],[VariableIndex]]&gt;1,C9408,IF(C9408+1=StepsPerSubsample,0,C9408+1))</f>
        <v>13</v>
      </c>
      <c r="D9409" s="1">
        <f t="shared" si="440"/>
        <v>7</v>
      </c>
      <c r="E9409" s="1" t="str">
        <f>INDEX(Protocol[Mark],MATCH(C9409,Protocol[Step],0))</f>
        <v>12Azd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24040007</v>
      </c>
      <c r="H9409" s="134">
        <f>Systematic[[#This Row],[SampleVariableLabel]]+100*Systematic[[#This Row],[State]]</f>
        <v>24041307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25</v>
      </c>
      <c r="B9410" s="1">
        <f t="shared" si="442"/>
        <v>1</v>
      </c>
      <c r="C9410" s="1">
        <f>IF(Systematic[[#This Row],[VariableIndex]]&gt;1,C9409,IF(C9409+1=StepsPerSubsample,0,C9409+1))</f>
        <v>0</v>
      </c>
      <c r="D9410" s="1">
        <f t="shared" si="440"/>
        <v>1</v>
      </c>
      <c r="E9410" s="1" t="str">
        <f>INDEX(Protocol[Mark],MATCH(C9410,Protocol[Step],0))</f>
        <v>1ce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25010001</v>
      </c>
      <c r="H9410" s="134">
        <f>Systematic[[#This Row],[SampleVariableLabel]]+100*Systematic[[#This Row],[State]]</f>
        <v>25010001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25</v>
      </c>
      <c r="B9411" s="1">
        <f t="shared" si="442"/>
        <v>1</v>
      </c>
      <c r="C9411" s="1">
        <f>IF(Systematic[[#This Row],[VariableIndex]]&gt;1,C9410,IF(C9410+1=StepsPerSubsample,0,C9410+1))</f>
        <v>0</v>
      </c>
      <c r="D9411" s="1">
        <f t="shared" ref="D9411:D9474" si="443">IF(D9410=nVariables,1,D9410+1)</f>
        <v>2</v>
      </c>
      <c r="E9411" s="1" t="str">
        <f>INDEX(Protocol[Mark],MATCH(C9411,Protocol[Step],0))</f>
        <v>1ce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25010002</v>
      </c>
      <c r="H9411" s="134">
        <f>Systematic[[#This Row],[SampleVariableLabel]]+100*Systematic[[#This Row],[State]]</f>
        <v>25010002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25</v>
      </c>
      <c r="B9412" s="1">
        <f t="shared" si="442"/>
        <v>1</v>
      </c>
      <c r="C9412" s="1">
        <f>IF(Systematic[[#This Row],[VariableIndex]]&gt;1,C9411,IF(C9411+1=StepsPerSubsample,0,C9411+1))</f>
        <v>0</v>
      </c>
      <c r="D9412" s="1">
        <f t="shared" si="443"/>
        <v>3</v>
      </c>
      <c r="E9412" s="1" t="str">
        <f>INDEX(Protocol[Mark],MATCH(C9412,Protocol[Step],0))</f>
        <v>1ce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25010003</v>
      </c>
      <c r="H9412" s="134">
        <f>Systematic[[#This Row],[SampleVariableLabel]]+100*Systematic[[#This Row],[State]]</f>
        <v>25010003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25</v>
      </c>
      <c r="B9413" s="1">
        <f t="shared" si="442"/>
        <v>1</v>
      </c>
      <c r="C9413" s="1">
        <f>IF(Systematic[[#This Row],[VariableIndex]]&gt;1,C9412,IF(C9412+1=StepsPerSubsample,0,C9412+1))</f>
        <v>0</v>
      </c>
      <c r="D9413" s="1">
        <f t="shared" si="443"/>
        <v>4</v>
      </c>
      <c r="E9413" s="1" t="str">
        <f>INDEX(Protocol[Mark],MATCH(C9413,Protocol[Step],0))</f>
        <v>1ce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25010004</v>
      </c>
      <c r="H9413" s="134">
        <f>Systematic[[#This Row],[SampleVariableLabel]]+100*Systematic[[#This Row],[State]]</f>
        <v>25010004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25</v>
      </c>
      <c r="B9414" s="1">
        <f t="shared" si="442"/>
        <v>1</v>
      </c>
      <c r="C9414" s="1">
        <f>IF(Systematic[[#This Row],[VariableIndex]]&gt;1,C9413,IF(C9413+1=StepsPerSubsample,0,C9413+1))</f>
        <v>0</v>
      </c>
      <c r="D9414" s="1">
        <f t="shared" si="443"/>
        <v>5</v>
      </c>
      <c r="E9414" s="1" t="str">
        <f>INDEX(Protocol[Mark],MATCH(C9414,Protocol[Step],0))</f>
        <v>1ce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25010005</v>
      </c>
      <c r="H9414" s="134">
        <f>Systematic[[#This Row],[SampleVariableLabel]]+100*Systematic[[#This Row],[State]]</f>
        <v>25010005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25</v>
      </c>
      <c r="B9415" s="1">
        <f t="shared" si="442"/>
        <v>1</v>
      </c>
      <c r="C9415" s="1">
        <f>IF(Systematic[[#This Row],[VariableIndex]]&gt;1,C9414,IF(C9414+1=StepsPerSubsample,0,C9414+1))</f>
        <v>0</v>
      </c>
      <c r="D9415" s="1">
        <f t="shared" si="443"/>
        <v>6</v>
      </c>
      <c r="E9415" s="1" t="str">
        <f>INDEX(Protocol[Mark],MATCH(C9415,Protocol[Step],0))</f>
        <v>1ce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25010006</v>
      </c>
      <c r="H9415" s="134">
        <f>Systematic[[#This Row],[SampleVariableLabel]]+100*Systematic[[#This Row],[State]]</f>
        <v>25010006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25</v>
      </c>
      <c r="B9416" s="1">
        <f t="shared" si="442"/>
        <v>1</v>
      </c>
      <c r="C9416" s="1">
        <f>IF(Systematic[[#This Row],[VariableIndex]]&gt;1,C9415,IF(C9415+1=StepsPerSubsample,0,C9415+1))</f>
        <v>0</v>
      </c>
      <c r="D9416" s="1">
        <f t="shared" si="443"/>
        <v>7</v>
      </c>
      <c r="E9416" s="1" t="str">
        <f>INDEX(Protocol[Mark],MATCH(C9416,Protocol[Step],0))</f>
        <v>1ce</v>
      </c>
      <c r="F9416" s="151" t="str">
        <f>INDEX(Variables[Variable],MATCH(Systematic[[#This Row],[VariableIndex]],Variables[Index],0))</f>
        <v>FCR (mt: ROX-corr.)</v>
      </c>
      <c r="G9416" s="134">
        <f>Systematic[[#This Row],[Sample]]*1000000+Systematic[[#This Row],[SubSample]]*10000+Systematic[[#This Row],[VariableIndex]]</f>
        <v>25010007</v>
      </c>
      <c r="H9416" s="134">
        <f>Systematic[[#This Row],[SampleVariableLabel]]+100*Systematic[[#This Row],[State]]</f>
        <v>25010007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25</v>
      </c>
      <c r="B9417" s="1">
        <f t="shared" si="442"/>
        <v>1</v>
      </c>
      <c r="C9417" s="1">
        <f>IF(Systematic[[#This Row],[VariableIndex]]&gt;1,C9416,IF(C9416+1=StepsPerSubsample,0,C9416+1))</f>
        <v>1</v>
      </c>
      <c r="D9417" s="1">
        <f t="shared" si="443"/>
        <v>1</v>
      </c>
      <c r="E9417" s="1" t="str">
        <f>INDEX(Protocol[Mark],MATCH(C9417,Protocol[Step],0))</f>
        <v>2P10</v>
      </c>
      <c r="F9417" s="151" t="str">
        <f>INDEX(Variables[Variable],MATCH(Systematic[[#This Row],[VariableIndex]],Variables[Index],0))</f>
        <v>O2 concentration</v>
      </c>
      <c r="G9417" s="134">
        <f>Systematic[[#This Row],[Sample]]*1000000+Systematic[[#This Row],[SubSample]]*10000+Systematic[[#This Row],[VariableIndex]]</f>
        <v>25010001</v>
      </c>
      <c r="H9417" s="134">
        <f>Systematic[[#This Row],[SampleVariableLabel]]+100*Systematic[[#This Row],[State]]</f>
        <v>25010101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25</v>
      </c>
      <c r="B9418" s="1">
        <f t="shared" si="442"/>
        <v>1</v>
      </c>
      <c r="C9418" s="1">
        <f>IF(Systematic[[#This Row],[VariableIndex]]&gt;1,C9417,IF(C9417+1=StepsPerSubsample,0,C9417+1))</f>
        <v>1</v>
      </c>
      <c r="D9418" s="1">
        <f t="shared" si="443"/>
        <v>2</v>
      </c>
      <c r="E9418" s="1" t="str">
        <f>INDEX(Protocol[Mark],MATCH(C9418,Protocol[Step],0))</f>
        <v>2P10</v>
      </c>
      <c r="F9418" s="151" t="str">
        <f>INDEX(Variables[Variable],MATCH(Systematic[[#This Row],[VariableIndex]],Variables[Index],0))</f>
        <v>O2 flux per volume</v>
      </c>
      <c r="G9418" s="134">
        <f>Systematic[[#This Row],[Sample]]*1000000+Systematic[[#This Row],[SubSample]]*10000+Systematic[[#This Row],[VariableIndex]]</f>
        <v>25010002</v>
      </c>
      <c r="H9418" s="134">
        <f>Systematic[[#This Row],[SampleVariableLabel]]+100*Systematic[[#This Row],[State]]</f>
        <v>25010102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25</v>
      </c>
      <c r="B9419" s="1">
        <f t="shared" si="442"/>
        <v>1</v>
      </c>
      <c r="C9419" s="1">
        <f>IF(Systematic[[#This Row],[VariableIndex]]&gt;1,C9418,IF(C9418+1=StepsPerSubsample,0,C9418+1))</f>
        <v>1</v>
      </c>
      <c r="D9419" s="1">
        <f t="shared" si="443"/>
        <v>3</v>
      </c>
      <c r="E9419" s="1" t="str">
        <f>INDEX(Protocol[Mark],MATCH(C9419,Protocol[Step],0))</f>
        <v>2P10</v>
      </c>
      <c r="F9419" s="151" t="str">
        <f>INDEX(Variables[Variable],MATCH(Systematic[[#This Row],[VariableIndex]],Variables[Index],0))</f>
        <v>Specific flux</v>
      </c>
      <c r="G9419" s="134">
        <f>Systematic[[#This Row],[Sample]]*1000000+Systematic[[#This Row],[SubSample]]*10000+Systematic[[#This Row],[VariableIndex]]</f>
        <v>25010003</v>
      </c>
      <c r="H9419" s="134">
        <f>Systematic[[#This Row],[SampleVariableLabel]]+100*Systematic[[#This Row],[State]]</f>
        <v>25010103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25</v>
      </c>
      <c r="B9420" s="1">
        <f t="shared" si="442"/>
        <v>1</v>
      </c>
      <c r="C9420" s="1">
        <f>IF(Systematic[[#This Row],[VariableIndex]]&gt;1,C9419,IF(C9419+1=StepsPerSubsample,0,C9419+1))</f>
        <v>1</v>
      </c>
      <c r="D9420" s="1">
        <f t="shared" si="443"/>
        <v>4</v>
      </c>
      <c r="E9420" s="1" t="str">
        <f>INDEX(Protocol[Mark],MATCH(C9420,Protocol[Step],0))</f>
        <v>2P10</v>
      </c>
      <c r="F9420" s="151" t="str">
        <f>INDEX(Variables[Variable],MATCH(Systematic[[#This Row],[VariableIndex]],Variables[Index],0))</f>
        <v>Flux control ratio</v>
      </c>
      <c r="G9420" s="134">
        <f>Systematic[[#This Row],[Sample]]*1000000+Systematic[[#This Row],[SubSample]]*10000+Systematic[[#This Row],[VariableIndex]]</f>
        <v>25010004</v>
      </c>
      <c r="H9420" s="134">
        <f>Systematic[[#This Row],[SampleVariableLabel]]+100*Systematic[[#This Row],[State]]</f>
        <v>25010104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25</v>
      </c>
      <c r="B9421" s="1">
        <f t="shared" si="442"/>
        <v>1</v>
      </c>
      <c r="C9421" s="1">
        <f>IF(Systematic[[#This Row],[VariableIndex]]&gt;1,C9420,IF(C9420+1=StepsPerSubsample,0,C9420+1))</f>
        <v>1</v>
      </c>
      <c r="D9421" s="1">
        <f t="shared" si="443"/>
        <v>5</v>
      </c>
      <c r="E9421" s="1" t="str">
        <f>INDEX(Protocol[Mark],MATCH(C9421,Protocol[Step],0))</f>
        <v>2P10</v>
      </c>
      <c r="F9421" s="151" t="str">
        <f>INDEX(Variables[Variable],MATCH(Systematic[[#This Row],[VariableIndex]],Variables[Index],0))</f>
        <v>Specific flux (mt)</v>
      </c>
      <c r="G9421" s="134">
        <f>Systematic[[#This Row],[Sample]]*1000000+Systematic[[#This Row],[SubSample]]*10000+Systematic[[#This Row],[VariableIndex]]</f>
        <v>25010005</v>
      </c>
      <c r="H9421" s="134">
        <f>Systematic[[#This Row],[SampleVariableLabel]]+100*Systematic[[#This Row],[State]]</f>
        <v>25010105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25</v>
      </c>
      <c r="B9422" s="1">
        <f t="shared" si="442"/>
        <v>1</v>
      </c>
      <c r="C9422" s="1">
        <f>IF(Systematic[[#This Row],[VariableIndex]]&gt;1,C9421,IF(C9421+1=StepsPerSubsample,0,C9421+1))</f>
        <v>1</v>
      </c>
      <c r="D9422" s="1">
        <f t="shared" si="443"/>
        <v>6</v>
      </c>
      <c r="E9422" s="1" t="str">
        <f>INDEX(Protocol[Mark],MATCH(C9422,Protocol[Step],0))</f>
        <v>2P10</v>
      </c>
      <c r="F9422" s="151" t="str">
        <f>INDEX(Variables[Variable],MATCH(Systematic[[#This Row],[VariableIndex]],Variables[Index],0))</f>
        <v>FCR (mt: ROX-corr.)</v>
      </c>
      <c r="G9422" s="134">
        <f>Systematic[[#This Row],[Sample]]*1000000+Systematic[[#This Row],[SubSample]]*10000+Systematic[[#This Row],[VariableIndex]]</f>
        <v>25010006</v>
      </c>
      <c r="H9422" s="134">
        <f>Systematic[[#This Row],[SampleVariableLabel]]+100*Systematic[[#This Row],[State]]</f>
        <v>25010106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25</v>
      </c>
      <c r="B9423" s="1">
        <f t="shared" si="442"/>
        <v>1</v>
      </c>
      <c r="C9423" s="1">
        <f>IF(Systematic[[#This Row],[VariableIndex]]&gt;1,C9422,IF(C9422+1=StepsPerSubsample,0,C9422+1))</f>
        <v>1</v>
      </c>
      <c r="D9423" s="1">
        <f t="shared" si="443"/>
        <v>7</v>
      </c>
      <c r="E9423" s="1" t="str">
        <f>INDEX(Protocol[Mark],MATCH(C9423,Protocol[Step],0))</f>
        <v>2P10</v>
      </c>
      <c r="F9423" s="151" t="str">
        <f>INDEX(Variables[Variable],MATCH(Systematic[[#This Row],[VariableIndex]],Variables[Index],0))</f>
        <v>FCR (mt: ROX-corr.)</v>
      </c>
      <c r="G9423" s="134">
        <f>Systematic[[#This Row],[Sample]]*1000000+Systematic[[#This Row],[SubSample]]*10000+Systematic[[#This Row],[VariableIndex]]</f>
        <v>25010007</v>
      </c>
      <c r="H9423" s="134">
        <f>Systematic[[#This Row],[SampleVariableLabel]]+100*Systematic[[#This Row],[State]]</f>
        <v>25010107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25</v>
      </c>
      <c r="B9424" s="1">
        <f t="shared" si="442"/>
        <v>1</v>
      </c>
      <c r="C9424" s="1">
        <f>IF(Systematic[[#This Row],[VariableIndex]]&gt;1,C9423,IF(C9423+1=StepsPerSubsample,0,C9423+1))</f>
        <v>2</v>
      </c>
      <c r="D9424" s="1">
        <f t="shared" si="443"/>
        <v>1</v>
      </c>
      <c r="E9424" s="1" t="str">
        <f>INDEX(Protocol[Mark],MATCH(C9424,Protocol[Step],0))</f>
        <v>3Omy</v>
      </c>
      <c r="F9424" s="151" t="str">
        <f>INDEX(Variables[Variable],MATCH(Systematic[[#This Row],[VariableIndex]],Variables[Index],0))</f>
        <v>O2 concentration</v>
      </c>
      <c r="G9424" s="134">
        <f>Systematic[[#This Row],[Sample]]*1000000+Systematic[[#This Row],[SubSample]]*10000+Systematic[[#This Row],[VariableIndex]]</f>
        <v>25010001</v>
      </c>
      <c r="H9424" s="134">
        <f>Systematic[[#This Row],[SampleVariableLabel]]+100*Systematic[[#This Row],[State]]</f>
        <v>25010201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25</v>
      </c>
      <c r="B9425" s="1">
        <f t="shared" si="442"/>
        <v>1</v>
      </c>
      <c r="C9425" s="1">
        <f>IF(Systematic[[#This Row],[VariableIndex]]&gt;1,C9424,IF(C9424+1=StepsPerSubsample,0,C9424+1))</f>
        <v>2</v>
      </c>
      <c r="D9425" s="1">
        <f t="shared" si="443"/>
        <v>2</v>
      </c>
      <c r="E9425" s="1" t="str">
        <f>INDEX(Protocol[Mark],MATCH(C9425,Protocol[Step],0))</f>
        <v>3Omy</v>
      </c>
      <c r="F9425" s="151" t="str">
        <f>INDEX(Variables[Variable],MATCH(Systematic[[#This Row],[VariableIndex]],Variables[Index],0))</f>
        <v>O2 flux per volume</v>
      </c>
      <c r="G9425" s="134">
        <f>Systematic[[#This Row],[Sample]]*1000000+Systematic[[#This Row],[SubSample]]*10000+Systematic[[#This Row],[VariableIndex]]</f>
        <v>25010002</v>
      </c>
      <c r="H9425" s="134">
        <f>Systematic[[#This Row],[SampleVariableLabel]]+100*Systematic[[#This Row],[State]]</f>
        <v>25010202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25</v>
      </c>
      <c r="B9426" s="1">
        <f t="shared" si="442"/>
        <v>1</v>
      </c>
      <c r="C9426" s="1">
        <f>IF(Systematic[[#This Row],[VariableIndex]]&gt;1,C9425,IF(C9425+1=StepsPerSubsample,0,C9425+1))</f>
        <v>2</v>
      </c>
      <c r="D9426" s="1">
        <f t="shared" si="443"/>
        <v>3</v>
      </c>
      <c r="E9426" s="1" t="str">
        <f>INDEX(Protocol[Mark],MATCH(C9426,Protocol[Step],0))</f>
        <v>3Omy</v>
      </c>
      <c r="F9426" s="151" t="str">
        <f>INDEX(Variables[Variable],MATCH(Systematic[[#This Row],[VariableIndex]],Variables[Index],0))</f>
        <v>Specific flux</v>
      </c>
      <c r="G9426" s="134">
        <f>Systematic[[#This Row],[Sample]]*1000000+Systematic[[#This Row],[SubSample]]*10000+Systematic[[#This Row],[VariableIndex]]</f>
        <v>25010003</v>
      </c>
      <c r="H9426" s="134">
        <f>Systematic[[#This Row],[SampleVariableLabel]]+100*Systematic[[#This Row],[State]]</f>
        <v>25010203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25</v>
      </c>
      <c r="B9427" s="1">
        <f t="shared" si="442"/>
        <v>1</v>
      </c>
      <c r="C9427" s="1">
        <f>IF(Systematic[[#This Row],[VariableIndex]]&gt;1,C9426,IF(C9426+1=StepsPerSubsample,0,C9426+1))</f>
        <v>2</v>
      </c>
      <c r="D9427" s="1">
        <f t="shared" si="443"/>
        <v>4</v>
      </c>
      <c r="E9427" s="1" t="str">
        <f>INDEX(Protocol[Mark],MATCH(C9427,Protocol[Step],0))</f>
        <v>3Omy</v>
      </c>
      <c r="F9427" s="151" t="str">
        <f>INDEX(Variables[Variable],MATCH(Systematic[[#This Row],[VariableIndex]],Variables[Index],0))</f>
        <v>Flux control ratio</v>
      </c>
      <c r="G9427" s="134">
        <f>Systematic[[#This Row],[Sample]]*1000000+Systematic[[#This Row],[SubSample]]*10000+Systematic[[#This Row],[VariableIndex]]</f>
        <v>25010004</v>
      </c>
      <c r="H9427" s="134">
        <f>Systematic[[#This Row],[SampleVariableLabel]]+100*Systematic[[#This Row],[State]]</f>
        <v>25010204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25</v>
      </c>
      <c r="B9428" s="1">
        <f t="shared" si="442"/>
        <v>1</v>
      </c>
      <c r="C9428" s="1">
        <f>IF(Systematic[[#This Row],[VariableIndex]]&gt;1,C9427,IF(C9427+1=StepsPerSubsample,0,C9427+1))</f>
        <v>2</v>
      </c>
      <c r="D9428" s="1">
        <f t="shared" si="443"/>
        <v>5</v>
      </c>
      <c r="E9428" s="1" t="str">
        <f>INDEX(Protocol[Mark],MATCH(C9428,Protocol[Step],0))</f>
        <v>3Omy</v>
      </c>
      <c r="F9428" s="151" t="str">
        <f>INDEX(Variables[Variable],MATCH(Systematic[[#This Row],[VariableIndex]],Variables[Index],0))</f>
        <v>Specific flux (mt)</v>
      </c>
      <c r="G9428" s="134">
        <f>Systematic[[#This Row],[Sample]]*1000000+Systematic[[#This Row],[SubSample]]*10000+Systematic[[#This Row],[VariableIndex]]</f>
        <v>25010005</v>
      </c>
      <c r="H9428" s="134">
        <f>Systematic[[#This Row],[SampleVariableLabel]]+100*Systematic[[#This Row],[State]]</f>
        <v>25010205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25</v>
      </c>
      <c r="B9429" s="1">
        <f t="shared" si="442"/>
        <v>1</v>
      </c>
      <c r="C9429" s="1">
        <f>IF(Systematic[[#This Row],[VariableIndex]]&gt;1,C9428,IF(C9428+1=StepsPerSubsample,0,C9428+1))</f>
        <v>2</v>
      </c>
      <c r="D9429" s="1">
        <f t="shared" si="443"/>
        <v>6</v>
      </c>
      <c r="E9429" s="1" t="str">
        <f>INDEX(Protocol[Mark],MATCH(C9429,Protocol[Step],0))</f>
        <v>3Omy</v>
      </c>
      <c r="F9429" s="151" t="str">
        <f>INDEX(Variables[Variable],MATCH(Systematic[[#This Row],[VariableIndex]],Variables[Index],0))</f>
        <v>FCR (mt: ROX-corr.)</v>
      </c>
      <c r="G9429" s="134">
        <f>Systematic[[#This Row],[Sample]]*1000000+Systematic[[#This Row],[SubSample]]*10000+Systematic[[#This Row],[VariableIndex]]</f>
        <v>25010006</v>
      </c>
      <c r="H9429" s="134">
        <f>Systematic[[#This Row],[SampleVariableLabel]]+100*Systematic[[#This Row],[State]]</f>
        <v>25010206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25</v>
      </c>
      <c r="B9430" s="1">
        <f t="shared" si="442"/>
        <v>1</v>
      </c>
      <c r="C9430" s="1">
        <f>IF(Systematic[[#This Row],[VariableIndex]]&gt;1,C9429,IF(C9429+1=StepsPerSubsample,0,C9429+1))</f>
        <v>2</v>
      </c>
      <c r="D9430" s="1">
        <f t="shared" si="443"/>
        <v>7</v>
      </c>
      <c r="E9430" s="1" t="str">
        <f>INDEX(Protocol[Mark],MATCH(C9430,Protocol[Step],0))</f>
        <v>3Omy</v>
      </c>
      <c r="F9430" s="151" t="str">
        <f>INDEX(Variables[Variable],MATCH(Systematic[[#This Row],[VariableIndex]],Variables[Index],0))</f>
        <v>FCR (mt: ROX-corr.)</v>
      </c>
      <c r="G9430" s="134">
        <f>Systematic[[#This Row],[Sample]]*1000000+Systematic[[#This Row],[SubSample]]*10000+Systematic[[#This Row],[VariableIndex]]</f>
        <v>25010007</v>
      </c>
      <c r="H9430" s="134">
        <f>Systematic[[#This Row],[SampleVariableLabel]]+100*Systematic[[#This Row],[State]]</f>
        <v>25010207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25</v>
      </c>
      <c r="B9431" s="1">
        <f t="shared" si="442"/>
        <v>1</v>
      </c>
      <c r="C9431" s="1">
        <f>IF(Systematic[[#This Row],[VariableIndex]]&gt;1,C9430,IF(C9430+1=StepsPerSubsample,0,C9430+1))</f>
        <v>3</v>
      </c>
      <c r="D9431" s="1">
        <f t="shared" si="443"/>
        <v>1</v>
      </c>
      <c r="E9431" s="1" t="str">
        <f>INDEX(Protocol[Mark],MATCH(C9431,Protocol[Step],0))</f>
        <v>4U</v>
      </c>
      <c r="F9431" s="151" t="str">
        <f>INDEX(Variables[Variable],MATCH(Systematic[[#This Row],[VariableIndex]],Variables[Index],0))</f>
        <v>O2 concentration</v>
      </c>
      <c r="G9431" s="134">
        <f>Systematic[[#This Row],[Sample]]*1000000+Systematic[[#This Row],[SubSample]]*10000+Systematic[[#This Row],[VariableIndex]]</f>
        <v>25010001</v>
      </c>
      <c r="H9431" s="134">
        <f>Systematic[[#This Row],[SampleVariableLabel]]+100*Systematic[[#This Row],[State]]</f>
        <v>25010301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25</v>
      </c>
      <c r="B9432" s="1">
        <f t="shared" si="442"/>
        <v>1</v>
      </c>
      <c r="C9432" s="1">
        <f>IF(Systematic[[#This Row],[VariableIndex]]&gt;1,C9431,IF(C9431+1=StepsPerSubsample,0,C9431+1))</f>
        <v>3</v>
      </c>
      <c r="D9432" s="1">
        <f t="shared" si="443"/>
        <v>2</v>
      </c>
      <c r="E9432" s="1" t="str">
        <f>INDEX(Protocol[Mark],MATCH(C9432,Protocol[Step],0))</f>
        <v>4U</v>
      </c>
      <c r="F9432" s="151" t="str">
        <f>INDEX(Variables[Variable],MATCH(Systematic[[#This Row],[VariableIndex]],Variables[Index],0))</f>
        <v>O2 flux per volume</v>
      </c>
      <c r="G9432" s="134">
        <f>Systematic[[#This Row],[Sample]]*1000000+Systematic[[#This Row],[SubSample]]*10000+Systematic[[#This Row],[VariableIndex]]</f>
        <v>25010002</v>
      </c>
      <c r="H9432" s="134">
        <f>Systematic[[#This Row],[SampleVariableLabel]]+100*Systematic[[#This Row],[State]]</f>
        <v>25010302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25</v>
      </c>
      <c r="B9433" s="1">
        <f t="shared" si="442"/>
        <v>1</v>
      </c>
      <c r="C9433" s="1">
        <f>IF(Systematic[[#This Row],[VariableIndex]]&gt;1,C9432,IF(C9432+1=StepsPerSubsample,0,C9432+1))</f>
        <v>3</v>
      </c>
      <c r="D9433" s="1">
        <f t="shared" si="443"/>
        <v>3</v>
      </c>
      <c r="E9433" s="1" t="str">
        <f>INDEX(Protocol[Mark],MATCH(C9433,Protocol[Step],0))</f>
        <v>4U</v>
      </c>
      <c r="F9433" s="151" t="str">
        <f>INDEX(Variables[Variable],MATCH(Systematic[[#This Row],[VariableIndex]],Variables[Index],0))</f>
        <v>Specific flux</v>
      </c>
      <c r="G9433" s="134">
        <f>Systematic[[#This Row],[Sample]]*1000000+Systematic[[#This Row],[SubSample]]*10000+Systematic[[#This Row],[VariableIndex]]</f>
        <v>25010003</v>
      </c>
      <c r="H9433" s="134">
        <f>Systematic[[#This Row],[SampleVariableLabel]]+100*Systematic[[#This Row],[State]]</f>
        <v>25010303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25</v>
      </c>
      <c r="B9434" s="1">
        <f t="shared" si="442"/>
        <v>1</v>
      </c>
      <c r="C9434" s="1">
        <f>IF(Systematic[[#This Row],[VariableIndex]]&gt;1,C9433,IF(C9433+1=StepsPerSubsample,0,C9433+1))</f>
        <v>3</v>
      </c>
      <c r="D9434" s="1">
        <f t="shared" si="443"/>
        <v>4</v>
      </c>
      <c r="E9434" s="1" t="str">
        <f>INDEX(Protocol[Mark],MATCH(C9434,Protocol[Step],0))</f>
        <v>4U</v>
      </c>
      <c r="F9434" s="151" t="str">
        <f>INDEX(Variables[Variable],MATCH(Systematic[[#This Row],[VariableIndex]],Variables[Index],0))</f>
        <v>Flux control ratio</v>
      </c>
      <c r="G9434" s="134">
        <f>Systematic[[#This Row],[Sample]]*1000000+Systematic[[#This Row],[SubSample]]*10000+Systematic[[#This Row],[VariableIndex]]</f>
        <v>25010004</v>
      </c>
      <c r="H9434" s="134">
        <f>Systematic[[#This Row],[SampleVariableLabel]]+100*Systematic[[#This Row],[State]]</f>
        <v>25010304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25</v>
      </c>
      <c r="B9435" s="1">
        <f t="shared" si="442"/>
        <v>1</v>
      </c>
      <c r="C9435" s="1">
        <f>IF(Systematic[[#This Row],[VariableIndex]]&gt;1,C9434,IF(C9434+1=StepsPerSubsample,0,C9434+1))</f>
        <v>3</v>
      </c>
      <c r="D9435" s="1">
        <f t="shared" si="443"/>
        <v>5</v>
      </c>
      <c r="E9435" s="1" t="str">
        <f>INDEX(Protocol[Mark],MATCH(C9435,Protocol[Step],0))</f>
        <v>4U</v>
      </c>
      <c r="F9435" s="151" t="str">
        <f>INDEX(Variables[Variable],MATCH(Systematic[[#This Row],[VariableIndex]],Variables[Index],0))</f>
        <v>Specific flux (mt)</v>
      </c>
      <c r="G9435" s="134">
        <f>Systematic[[#This Row],[Sample]]*1000000+Systematic[[#This Row],[SubSample]]*10000+Systematic[[#This Row],[VariableIndex]]</f>
        <v>25010005</v>
      </c>
      <c r="H9435" s="134">
        <f>Systematic[[#This Row],[SampleVariableLabel]]+100*Systematic[[#This Row],[State]]</f>
        <v>25010305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25</v>
      </c>
      <c r="B9436" s="1">
        <f t="shared" si="442"/>
        <v>1</v>
      </c>
      <c r="C9436" s="1">
        <f>IF(Systematic[[#This Row],[VariableIndex]]&gt;1,C9435,IF(C9435+1=StepsPerSubsample,0,C9435+1))</f>
        <v>3</v>
      </c>
      <c r="D9436" s="1">
        <f t="shared" si="443"/>
        <v>6</v>
      </c>
      <c r="E9436" s="1" t="str">
        <f>INDEX(Protocol[Mark],MATCH(C9436,Protocol[Step],0))</f>
        <v>4U</v>
      </c>
      <c r="F9436" s="151" t="str">
        <f>INDEX(Variables[Variable],MATCH(Systematic[[#This Row],[VariableIndex]],Variables[Index],0))</f>
        <v>FCR (mt: ROX-corr.)</v>
      </c>
      <c r="G9436" s="134">
        <f>Systematic[[#This Row],[Sample]]*1000000+Systematic[[#This Row],[SubSample]]*10000+Systematic[[#This Row],[VariableIndex]]</f>
        <v>25010006</v>
      </c>
      <c r="H9436" s="134">
        <f>Systematic[[#This Row],[SampleVariableLabel]]+100*Systematic[[#This Row],[State]]</f>
        <v>25010306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25</v>
      </c>
      <c r="B9437" s="1">
        <f t="shared" si="442"/>
        <v>1</v>
      </c>
      <c r="C9437" s="1">
        <f>IF(Systematic[[#This Row],[VariableIndex]]&gt;1,C9436,IF(C9436+1=StepsPerSubsample,0,C9436+1))</f>
        <v>3</v>
      </c>
      <c r="D9437" s="1">
        <f t="shared" si="443"/>
        <v>7</v>
      </c>
      <c r="E9437" s="1" t="str">
        <f>INDEX(Protocol[Mark],MATCH(C9437,Protocol[Step],0))</f>
        <v>4U</v>
      </c>
      <c r="F9437" s="151" t="str">
        <f>INDEX(Variables[Variable],MATCH(Systematic[[#This Row],[VariableIndex]],Variables[Index],0))</f>
        <v>FCR (mt: ROX-corr.)</v>
      </c>
      <c r="G9437" s="134">
        <f>Systematic[[#This Row],[Sample]]*1000000+Systematic[[#This Row],[SubSample]]*10000+Systematic[[#This Row],[VariableIndex]]</f>
        <v>25010007</v>
      </c>
      <c r="H9437" s="134">
        <f>Systematic[[#This Row],[SampleVariableLabel]]+100*Systematic[[#This Row],[State]]</f>
        <v>25010307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25</v>
      </c>
      <c r="B9438" s="1">
        <f t="shared" si="442"/>
        <v>1</v>
      </c>
      <c r="C9438" s="1">
        <f>IF(Systematic[[#This Row],[VariableIndex]]&gt;1,C9437,IF(C9437+1=StepsPerSubsample,0,C9437+1))</f>
        <v>4</v>
      </c>
      <c r="D9438" s="1">
        <f t="shared" si="443"/>
        <v>1</v>
      </c>
      <c r="E9438" s="1" t="str">
        <f>INDEX(Protocol[Mark],MATCH(C9438,Protocol[Step],0))</f>
        <v>5Glc</v>
      </c>
      <c r="F9438" s="151" t="str">
        <f>INDEX(Variables[Variable],MATCH(Systematic[[#This Row],[VariableIndex]],Variables[Index],0))</f>
        <v>O2 concentration</v>
      </c>
      <c r="G9438" s="134">
        <f>Systematic[[#This Row],[Sample]]*1000000+Systematic[[#This Row],[SubSample]]*10000+Systematic[[#This Row],[VariableIndex]]</f>
        <v>25010001</v>
      </c>
      <c r="H9438" s="134">
        <f>Systematic[[#This Row],[SampleVariableLabel]]+100*Systematic[[#This Row],[State]]</f>
        <v>25010401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25</v>
      </c>
      <c r="B9439" s="1">
        <f t="shared" si="442"/>
        <v>1</v>
      </c>
      <c r="C9439" s="1">
        <f>IF(Systematic[[#This Row],[VariableIndex]]&gt;1,C9438,IF(C9438+1=StepsPerSubsample,0,C9438+1))</f>
        <v>4</v>
      </c>
      <c r="D9439" s="1">
        <f t="shared" si="443"/>
        <v>2</v>
      </c>
      <c r="E9439" s="1" t="str">
        <f>INDEX(Protocol[Mark],MATCH(C9439,Protocol[Step],0))</f>
        <v>5Glc</v>
      </c>
      <c r="F9439" s="151" t="str">
        <f>INDEX(Variables[Variable],MATCH(Systematic[[#This Row],[VariableIndex]],Variables[Index],0))</f>
        <v>O2 flux per volume</v>
      </c>
      <c r="G9439" s="134">
        <f>Systematic[[#This Row],[Sample]]*1000000+Systematic[[#This Row],[SubSample]]*10000+Systematic[[#This Row],[VariableIndex]]</f>
        <v>25010002</v>
      </c>
      <c r="H9439" s="134">
        <f>Systematic[[#This Row],[SampleVariableLabel]]+100*Systematic[[#This Row],[State]]</f>
        <v>25010402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25</v>
      </c>
      <c r="B9440" s="1">
        <f t="shared" si="442"/>
        <v>1</v>
      </c>
      <c r="C9440" s="1">
        <f>IF(Systematic[[#This Row],[VariableIndex]]&gt;1,C9439,IF(C9439+1=StepsPerSubsample,0,C9439+1))</f>
        <v>4</v>
      </c>
      <c r="D9440" s="1">
        <f t="shared" si="443"/>
        <v>3</v>
      </c>
      <c r="E9440" s="1" t="str">
        <f>INDEX(Protocol[Mark],MATCH(C9440,Protocol[Step],0))</f>
        <v>5Glc</v>
      </c>
      <c r="F9440" s="151" t="str">
        <f>INDEX(Variables[Variable],MATCH(Systematic[[#This Row],[VariableIndex]],Variables[Index],0))</f>
        <v>Specific flux</v>
      </c>
      <c r="G9440" s="134">
        <f>Systematic[[#This Row],[Sample]]*1000000+Systematic[[#This Row],[SubSample]]*10000+Systematic[[#This Row],[VariableIndex]]</f>
        <v>25010003</v>
      </c>
      <c r="H9440" s="134">
        <f>Systematic[[#This Row],[SampleVariableLabel]]+100*Systematic[[#This Row],[State]]</f>
        <v>25010403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25</v>
      </c>
      <c r="B9441" s="1">
        <f t="shared" si="442"/>
        <v>1</v>
      </c>
      <c r="C9441" s="1">
        <f>IF(Systematic[[#This Row],[VariableIndex]]&gt;1,C9440,IF(C9440+1=StepsPerSubsample,0,C9440+1))</f>
        <v>4</v>
      </c>
      <c r="D9441" s="1">
        <f t="shared" si="443"/>
        <v>4</v>
      </c>
      <c r="E9441" s="1" t="str">
        <f>INDEX(Protocol[Mark],MATCH(C9441,Protocol[Step],0))</f>
        <v>5Glc</v>
      </c>
      <c r="F9441" s="151" t="str">
        <f>INDEX(Variables[Variable],MATCH(Systematic[[#This Row],[VariableIndex]],Variables[Index],0))</f>
        <v>Flux control ratio</v>
      </c>
      <c r="G9441" s="134">
        <f>Systematic[[#This Row],[Sample]]*1000000+Systematic[[#This Row],[SubSample]]*10000+Systematic[[#This Row],[VariableIndex]]</f>
        <v>25010004</v>
      </c>
      <c r="H9441" s="134">
        <f>Systematic[[#This Row],[SampleVariableLabel]]+100*Systematic[[#This Row],[State]]</f>
        <v>25010404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25</v>
      </c>
      <c r="B9442" s="1">
        <f t="shared" si="442"/>
        <v>1</v>
      </c>
      <c r="C9442" s="1">
        <f>IF(Systematic[[#This Row],[VariableIndex]]&gt;1,C9441,IF(C9441+1=StepsPerSubsample,0,C9441+1))</f>
        <v>4</v>
      </c>
      <c r="D9442" s="1">
        <f t="shared" si="443"/>
        <v>5</v>
      </c>
      <c r="E9442" s="1" t="str">
        <f>INDEX(Protocol[Mark],MATCH(C9442,Protocol[Step],0))</f>
        <v>5Glc</v>
      </c>
      <c r="F9442" s="151" t="str">
        <f>INDEX(Variables[Variable],MATCH(Systematic[[#This Row],[VariableIndex]],Variables[Index],0))</f>
        <v>Specific flux (mt)</v>
      </c>
      <c r="G9442" s="134">
        <f>Systematic[[#This Row],[Sample]]*1000000+Systematic[[#This Row],[SubSample]]*10000+Systematic[[#This Row],[VariableIndex]]</f>
        <v>25010005</v>
      </c>
      <c r="H9442" s="134">
        <f>Systematic[[#This Row],[SampleVariableLabel]]+100*Systematic[[#This Row],[State]]</f>
        <v>25010405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25</v>
      </c>
      <c r="B9443" s="1">
        <f t="shared" si="442"/>
        <v>1</v>
      </c>
      <c r="C9443" s="1">
        <f>IF(Systematic[[#This Row],[VariableIndex]]&gt;1,C9442,IF(C9442+1=StepsPerSubsample,0,C9442+1))</f>
        <v>4</v>
      </c>
      <c r="D9443" s="1">
        <f t="shared" si="443"/>
        <v>6</v>
      </c>
      <c r="E9443" s="1" t="str">
        <f>INDEX(Protocol[Mark],MATCH(C9443,Protocol[Step],0))</f>
        <v>5Glc</v>
      </c>
      <c r="F9443" s="151" t="str">
        <f>INDEX(Variables[Variable],MATCH(Systematic[[#This Row],[VariableIndex]],Variables[Index],0))</f>
        <v>FCR (mt: ROX-corr.)</v>
      </c>
      <c r="G9443" s="134">
        <f>Systematic[[#This Row],[Sample]]*1000000+Systematic[[#This Row],[SubSample]]*10000+Systematic[[#This Row],[VariableIndex]]</f>
        <v>25010006</v>
      </c>
      <c r="H9443" s="134">
        <f>Systematic[[#This Row],[SampleVariableLabel]]+100*Systematic[[#This Row],[State]]</f>
        <v>25010406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25</v>
      </c>
      <c r="B9444" s="1">
        <f t="shared" si="442"/>
        <v>1</v>
      </c>
      <c r="C9444" s="1">
        <f>IF(Systematic[[#This Row],[VariableIndex]]&gt;1,C9443,IF(C9443+1=StepsPerSubsample,0,C9443+1))</f>
        <v>4</v>
      </c>
      <c r="D9444" s="1">
        <f t="shared" si="443"/>
        <v>7</v>
      </c>
      <c r="E9444" s="1" t="str">
        <f>INDEX(Protocol[Mark],MATCH(C9444,Protocol[Step],0))</f>
        <v>5Glc</v>
      </c>
      <c r="F9444" s="151" t="str">
        <f>INDEX(Variables[Variable],MATCH(Systematic[[#This Row],[VariableIndex]],Variables[Index],0))</f>
        <v>FCR (mt: ROX-corr.)</v>
      </c>
      <c r="G9444" s="134">
        <f>Systematic[[#This Row],[Sample]]*1000000+Systematic[[#This Row],[SubSample]]*10000+Systematic[[#This Row],[VariableIndex]]</f>
        <v>25010007</v>
      </c>
      <c r="H9444" s="134">
        <f>Systematic[[#This Row],[SampleVariableLabel]]+100*Systematic[[#This Row],[State]]</f>
        <v>25010407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25</v>
      </c>
      <c r="B9445" s="1">
        <f t="shared" si="442"/>
        <v>1</v>
      </c>
      <c r="C9445" s="1">
        <f>IF(Systematic[[#This Row],[VariableIndex]]&gt;1,C9444,IF(C9444+1=StepsPerSubsample,0,C9444+1))</f>
        <v>5</v>
      </c>
      <c r="D9445" s="1">
        <f t="shared" si="443"/>
        <v>1</v>
      </c>
      <c r="E9445" s="1" t="str">
        <f>INDEX(Protocol[Mark],MATCH(C9445,Protocol[Step],0))</f>
        <v>6M2</v>
      </c>
      <c r="F9445" s="151" t="str">
        <f>INDEX(Variables[Variable],MATCH(Systematic[[#This Row],[VariableIndex]],Variables[Index],0))</f>
        <v>O2 concentration</v>
      </c>
      <c r="G9445" s="134">
        <f>Systematic[[#This Row],[Sample]]*1000000+Systematic[[#This Row],[SubSample]]*10000+Systematic[[#This Row],[VariableIndex]]</f>
        <v>25010001</v>
      </c>
      <c r="H9445" s="134">
        <f>Systematic[[#This Row],[SampleVariableLabel]]+100*Systematic[[#This Row],[State]]</f>
        <v>25010501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25</v>
      </c>
      <c r="B9446" s="1">
        <f t="shared" si="442"/>
        <v>1</v>
      </c>
      <c r="C9446" s="1">
        <f>IF(Systematic[[#This Row],[VariableIndex]]&gt;1,C9445,IF(C9445+1=StepsPerSubsample,0,C9445+1))</f>
        <v>5</v>
      </c>
      <c r="D9446" s="1">
        <f t="shared" si="443"/>
        <v>2</v>
      </c>
      <c r="E9446" s="1" t="str">
        <f>INDEX(Protocol[Mark],MATCH(C9446,Protocol[Step],0))</f>
        <v>6M2</v>
      </c>
      <c r="F9446" s="151" t="str">
        <f>INDEX(Variables[Variable],MATCH(Systematic[[#This Row],[VariableIndex]],Variables[Index],0))</f>
        <v>O2 flux per volume</v>
      </c>
      <c r="G9446" s="134">
        <f>Systematic[[#This Row],[Sample]]*1000000+Systematic[[#This Row],[SubSample]]*10000+Systematic[[#This Row],[VariableIndex]]</f>
        <v>25010002</v>
      </c>
      <c r="H9446" s="134">
        <f>Systematic[[#This Row],[SampleVariableLabel]]+100*Systematic[[#This Row],[State]]</f>
        <v>25010502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25</v>
      </c>
      <c r="B9447" s="1">
        <f t="shared" si="442"/>
        <v>1</v>
      </c>
      <c r="C9447" s="1">
        <f>IF(Systematic[[#This Row],[VariableIndex]]&gt;1,C9446,IF(C9446+1=StepsPerSubsample,0,C9446+1))</f>
        <v>5</v>
      </c>
      <c r="D9447" s="1">
        <f t="shared" si="443"/>
        <v>3</v>
      </c>
      <c r="E9447" s="1" t="str">
        <f>INDEX(Protocol[Mark],MATCH(C9447,Protocol[Step],0))</f>
        <v>6M2</v>
      </c>
      <c r="F9447" s="151" t="str">
        <f>INDEX(Variables[Variable],MATCH(Systematic[[#This Row],[VariableIndex]],Variables[Index],0))</f>
        <v>Specific flux</v>
      </c>
      <c r="G9447" s="134">
        <f>Systematic[[#This Row],[Sample]]*1000000+Systematic[[#This Row],[SubSample]]*10000+Systematic[[#This Row],[VariableIndex]]</f>
        <v>25010003</v>
      </c>
      <c r="H9447" s="134">
        <f>Systematic[[#This Row],[SampleVariableLabel]]+100*Systematic[[#This Row],[State]]</f>
        <v>25010503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25</v>
      </c>
      <c r="B9448" s="1">
        <f t="shared" si="442"/>
        <v>1</v>
      </c>
      <c r="C9448" s="1">
        <f>IF(Systematic[[#This Row],[VariableIndex]]&gt;1,C9447,IF(C9447+1=StepsPerSubsample,0,C9447+1))</f>
        <v>5</v>
      </c>
      <c r="D9448" s="1">
        <f t="shared" si="443"/>
        <v>4</v>
      </c>
      <c r="E9448" s="1" t="str">
        <f>INDEX(Protocol[Mark],MATCH(C9448,Protocol[Step],0))</f>
        <v>6M2</v>
      </c>
      <c r="F9448" s="151" t="str">
        <f>INDEX(Variables[Variable],MATCH(Systematic[[#This Row],[VariableIndex]],Variables[Index],0))</f>
        <v>Flux control ratio</v>
      </c>
      <c r="G9448" s="134">
        <f>Systematic[[#This Row],[Sample]]*1000000+Systematic[[#This Row],[SubSample]]*10000+Systematic[[#This Row],[VariableIndex]]</f>
        <v>25010004</v>
      </c>
      <c r="H9448" s="134">
        <f>Systematic[[#This Row],[SampleVariableLabel]]+100*Systematic[[#This Row],[State]]</f>
        <v>25010504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25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5</v>
      </c>
      <c r="D9449" s="1">
        <f t="shared" si="443"/>
        <v>5</v>
      </c>
      <c r="E9449" s="1" t="str">
        <f>INDEX(Protocol[Mark],MATCH(C9449,Protocol[Step],0))</f>
        <v>6M2</v>
      </c>
      <c r="F9449" s="151" t="str">
        <f>INDEX(Variables[Variable],MATCH(Systematic[[#This Row],[VariableIndex]],Variables[Index],0))</f>
        <v>Specific flux (mt)</v>
      </c>
      <c r="G9449" s="134">
        <f>Systematic[[#This Row],[Sample]]*1000000+Systematic[[#This Row],[SubSample]]*10000+Systematic[[#This Row],[VariableIndex]]</f>
        <v>25010005</v>
      </c>
      <c r="H9449" s="134">
        <f>Systematic[[#This Row],[SampleVariableLabel]]+100*Systematic[[#This Row],[State]]</f>
        <v>25010505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25</v>
      </c>
      <c r="B9450" s="1">
        <f t="shared" si="445"/>
        <v>1</v>
      </c>
      <c r="C9450" s="1">
        <f>IF(Systematic[[#This Row],[VariableIndex]]&gt;1,C9449,IF(C9449+1=StepsPerSubsample,0,C9449+1))</f>
        <v>5</v>
      </c>
      <c r="D9450" s="1">
        <f t="shared" si="443"/>
        <v>6</v>
      </c>
      <c r="E9450" s="1" t="str">
        <f>INDEX(Protocol[Mark],MATCH(C9450,Protocol[Step],0))</f>
        <v>6M2</v>
      </c>
      <c r="F9450" s="151" t="str">
        <f>INDEX(Variables[Variable],MATCH(Systematic[[#This Row],[VariableIndex]],Variables[Index],0))</f>
        <v>FCR (mt: ROX-corr.)</v>
      </c>
      <c r="G9450" s="134">
        <f>Systematic[[#This Row],[Sample]]*1000000+Systematic[[#This Row],[SubSample]]*10000+Systematic[[#This Row],[VariableIndex]]</f>
        <v>25010006</v>
      </c>
      <c r="H9450" s="134">
        <f>Systematic[[#This Row],[SampleVariableLabel]]+100*Systematic[[#This Row],[State]]</f>
        <v>25010506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25</v>
      </c>
      <c r="B9451" s="1">
        <f t="shared" si="445"/>
        <v>1</v>
      </c>
      <c r="C9451" s="1">
        <f>IF(Systematic[[#This Row],[VariableIndex]]&gt;1,C9450,IF(C9450+1=StepsPerSubsample,0,C9450+1))</f>
        <v>5</v>
      </c>
      <c r="D9451" s="1">
        <f t="shared" si="443"/>
        <v>7</v>
      </c>
      <c r="E9451" s="1" t="str">
        <f>INDEX(Protocol[Mark],MATCH(C9451,Protocol[Step],0))</f>
        <v>6M2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25010007</v>
      </c>
      <c r="H9451" s="134">
        <f>Systematic[[#This Row],[SampleVariableLabel]]+100*Systematic[[#This Row],[State]]</f>
        <v>25010507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25</v>
      </c>
      <c r="B9452" s="1">
        <f t="shared" si="445"/>
        <v>1</v>
      </c>
      <c r="C9452" s="1">
        <f>IF(Systematic[[#This Row],[VariableIndex]]&gt;1,C9451,IF(C9451+1=StepsPerSubsample,0,C9451+1))</f>
        <v>6</v>
      </c>
      <c r="D9452" s="1">
        <f t="shared" si="443"/>
        <v>1</v>
      </c>
      <c r="E9452" s="1" t="str">
        <f>INDEX(Protocol[Mark],MATCH(C9452,Protocol[Step],0))</f>
        <v>7Rot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25010001</v>
      </c>
      <c r="H9452" s="134">
        <f>Systematic[[#This Row],[SampleVariableLabel]]+100*Systematic[[#This Row],[State]]</f>
        <v>25010601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25</v>
      </c>
      <c r="B9453" s="1">
        <f t="shared" si="445"/>
        <v>1</v>
      </c>
      <c r="C9453" s="1">
        <f>IF(Systematic[[#This Row],[VariableIndex]]&gt;1,C9452,IF(C9452+1=StepsPerSubsample,0,C9452+1))</f>
        <v>6</v>
      </c>
      <c r="D9453" s="1">
        <f t="shared" si="443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25010002</v>
      </c>
      <c r="H9453" s="134">
        <f>Systematic[[#This Row],[SampleVariableLabel]]+100*Systematic[[#This Row],[State]]</f>
        <v>25010602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25</v>
      </c>
      <c r="B9454" s="1">
        <f t="shared" si="445"/>
        <v>1</v>
      </c>
      <c r="C9454" s="1">
        <f>IF(Systematic[[#This Row],[VariableIndex]]&gt;1,C9453,IF(C9453+1=StepsPerSubsample,0,C9453+1))</f>
        <v>6</v>
      </c>
      <c r="D9454" s="1">
        <f t="shared" si="443"/>
        <v>3</v>
      </c>
      <c r="E9454" s="1" t="str">
        <f>INDEX(Protocol[Mark],MATCH(C9454,Protocol[Step],0))</f>
        <v>7Rot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25010003</v>
      </c>
      <c r="H9454" s="134">
        <f>Systematic[[#This Row],[SampleVariableLabel]]+100*Systematic[[#This Row],[State]]</f>
        <v>25010603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25</v>
      </c>
      <c r="B9455" s="1">
        <f t="shared" si="445"/>
        <v>1</v>
      </c>
      <c r="C9455" s="1">
        <f>IF(Systematic[[#This Row],[VariableIndex]]&gt;1,C9454,IF(C9454+1=StepsPerSubsample,0,C9454+1))</f>
        <v>6</v>
      </c>
      <c r="D9455" s="1">
        <f t="shared" si="443"/>
        <v>4</v>
      </c>
      <c r="E9455" s="1" t="str">
        <f>INDEX(Protocol[Mark],MATCH(C9455,Protocol[Step],0))</f>
        <v>7Rot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25010004</v>
      </c>
      <c r="H9455" s="134">
        <f>Systematic[[#This Row],[SampleVariableLabel]]+100*Systematic[[#This Row],[State]]</f>
        <v>25010604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25</v>
      </c>
      <c r="B9456" s="1">
        <f t="shared" si="445"/>
        <v>1</v>
      </c>
      <c r="C9456" s="1">
        <f>IF(Systematic[[#This Row],[VariableIndex]]&gt;1,C9455,IF(C9455+1=StepsPerSubsample,0,C9455+1))</f>
        <v>6</v>
      </c>
      <c r="D9456" s="1">
        <f t="shared" si="443"/>
        <v>5</v>
      </c>
      <c r="E9456" s="1" t="str">
        <f>INDEX(Protocol[Mark],MATCH(C9456,Protocol[Step],0))</f>
        <v>7Rot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25010005</v>
      </c>
      <c r="H9456" s="134">
        <f>Systematic[[#This Row],[SampleVariableLabel]]+100*Systematic[[#This Row],[State]]</f>
        <v>25010605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25</v>
      </c>
      <c r="B9457" s="1">
        <f t="shared" si="445"/>
        <v>1</v>
      </c>
      <c r="C9457" s="1">
        <f>IF(Systematic[[#This Row],[VariableIndex]]&gt;1,C9456,IF(C9456+1=StepsPerSubsample,0,C9456+1))</f>
        <v>6</v>
      </c>
      <c r="D9457" s="1">
        <f t="shared" si="443"/>
        <v>6</v>
      </c>
      <c r="E9457" s="1" t="str">
        <f>INDEX(Protocol[Mark],MATCH(C9457,Protocol[Step],0))</f>
        <v>7Rot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25010006</v>
      </c>
      <c r="H9457" s="134">
        <f>Systematic[[#This Row],[SampleVariableLabel]]+100*Systematic[[#This Row],[State]]</f>
        <v>25010606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25</v>
      </c>
      <c r="B9458" s="1">
        <f t="shared" si="445"/>
        <v>1</v>
      </c>
      <c r="C9458" s="1">
        <f>IF(Systematic[[#This Row],[VariableIndex]]&gt;1,C9457,IF(C9457+1=StepsPerSubsample,0,C9457+1))</f>
        <v>6</v>
      </c>
      <c r="D9458" s="1">
        <f t="shared" si="443"/>
        <v>7</v>
      </c>
      <c r="E9458" s="1" t="str">
        <f>INDEX(Protocol[Mark],MATCH(C9458,Protocol[Step],0))</f>
        <v>7Rot</v>
      </c>
      <c r="F9458" s="151" t="str">
        <f>INDEX(Variables[Variable],MATCH(Systematic[[#This Row],[VariableIndex]],Variables[Index],0))</f>
        <v>FCR (mt: ROX-corr.)</v>
      </c>
      <c r="G9458" s="134">
        <f>Systematic[[#This Row],[Sample]]*1000000+Systematic[[#This Row],[SubSample]]*10000+Systematic[[#This Row],[VariableIndex]]</f>
        <v>25010007</v>
      </c>
      <c r="H9458" s="134">
        <f>Systematic[[#This Row],[SampleVariableLabel]]+100*Systematic[[#This Row],[State]]</f>
        <v>25010607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25</v>
      </c>
      <c r="B9459" s="1">
        <f t="shared" si="445"/>
        <v>1</v>
      </c>
      <c r="C9459" s="1">
        <f>IF(Systematic[[#This Row],[VariableIndex]]&gt;1,C9458,IF(C9458+1=StepsPerSubsample,0,C9458+1))</f>
        <v>7</v>
      </c>
      <c r="D9459" s="1">
        <f t="shared" si="443"/>
        <v>1</v>
      </c>
      <c r="E9459" s="1" t="str">
        <f>INDEX(Protocol[Mark],MATCH(C9459,Protocol[Step],0))</f>
        <v>8S</v>
      </c>
      <c r="F9459" s="151" t="str">
        <f>INDEX(Variables[Variable],MATCH(Systematic[[#This Row],[VariableIndex]],Variables[Index],0))</f>
        <v>O2 concentration</v>
      </c>
      <c r="G9459" s="134">
        <f>Systematic[[#This Row],[Sample]]*1000000+Systematic[[#This Row],[SubSample]]*10000+Systematic[[#This Row],[VariableIndex]]</f>
        <v>25010001</v>
      </c>
      <c r="H9459" s="134">
        <f>Systematic[[#This Row],[SampleVariableLabel]]+100*Systematic[[#This Row],[State]]</f>
        <v>25010701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25</v>
      </c>
      <c r="B9460" s="1">
        <f t="shared" si="445"/>
        <v>1</v>
      </c>
      <c r="C9460" s="1">
        <f>IF(Systematic[[#This Row],[VariableIndex]]&gt;1,C9459,IF(C9459+1=StepsPerSubsample,0,C9459+1))</f>
        <v>7</v>
      </c>
      <c r="D9460" s="1">
        <f t="shared" si="443"/>
        <v>2</v>
      </c>
      <c r="E9460" s="1" t="str">
        <f>INDEX(Protocol[Mark],MATCH(C9460,Protocol[Step],0))</f>
        <v>8S</v>
      </c>
      <c r="F9460" s="151" t="str">
        <f>INDEX(Variables[Variable],MATCH(Systematic[[#This Row],[VariableIndex]],Variables[Index],0))</f>
        <v>O2 flux per volume</v>
      </c>
      <c r="G9460" s="134">
        <f>Systematic[[#This Row],[Sample]]*1000000+Systematic[[#This Row],[SubSample]]*10000+Systematic[[#This Row],[VariableIndex]]</f>
        <v>25010002</v>
      </c>
      <c r="H9460" s="134">
        <f>Systematic[[#This Row],[SampleVariableLabel]]+100*Systematic[[#This Row],[State]]</f>
        <v>25010702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25</v>
      </c>
      <c r="B9461" s="1">
        <f t="shared" si="445"/>
        <v>1</v>
      </c>
      <c r="C9461" s="1">
        <f>IF(Systematic[[#This Row],[VariableIndex]]&gt;1,C9460,IF(C9460+1=StepsPerSubsample,0,C9460+1))</f>
        <v>7</v>
      </c>
      <c r="D9461" s="1">
        <f t="shared" si="443"/>
        <v>3</v>
      </c>
      <c r="E9461" s="1" t="str">
        <f>INDEX(Protocol[Mark],MATCH(C9461,Protocol[Step],0))</f>
        <v>8S</v>
      </c>
      <c r="F9461" s="151" t="str">
        <f>INDEX(Variables[Variable],MATCH(Systematic[[#This Row],[VariableIndex]],Variables[Index],0))</f>
        <v>Specific flux</v>
      </c>
      <c r="G9461" s="134">
        <f>Systematic[[#This Row],[Sample]]*1000000+Systematic[[#This Row],[SubSample]]*10000+Systematic[[#This Row],[VariableIndex]]</f>
        <v>25010003</v>
      </c>
      <c r="H9461" s="134">
        <f>Systematic[[#This Row],[SampleVariableLabel]]+100*Systematic[[#This Row],[State]]</f>
        <v>25010703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25</v>
      </c>
      <c r="B9462" s="1">
        <f t="shared" si="445"/>
        <v>1</v>
      </c>
      <c r="C9462" s="1">
        <f>IF(Systematic[[#This Row],[VariableIndex]]&gt;1,C9461,IF(C9461+1=StepsPerSubsample,0,C9461+1))</f>
        <v>7</v>
      </c>
      <c r="D9462" s="1">
        <f t="shared" si="443"/>
        <v>4</v>
      </c>
      <c r="E9462" s="1" t="str">
        <f>INDEX(Protocol[Mark],MATCH(C9462,Protocol[Step],0))</f>
        <v>8S</v>
      </c>
      <c r="F9462" s="151" t="str">
        <f>INDEX(Variables[Variable],MATCH(Systematic[[#This Row],[VariableIndex]],Variables[Index],0))</f>
        <v>Flux control ratio</v>
      </c>
      <c r="G9462" s="134">
        <f>Systematic[[#This Row],[Sample]]*1000000+Systematic[[#This Row],[SubSample]]*10000+Systematic[[#This Row],[VariableIndex]]</f>
        <v>25010004</v>
      </c>
      <c r="H9462" s="134">
        <f>Systematic[[#This Row],[SampleVariableLabel]]+100*Systematic[[#This Row],[State]]</f>
        <v>25010704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25</v>
      </c>
      <c r="B9463" s="1">
        <f t="shared" si="445"/>
        <v>1</v>
      </c>
      <c r="C9463" s="1">
        <f>IF(Systematic[[#This Row],[VariableIndex]]&gt;1,C9462,IF(C9462+1=StepsPerSubsample,0,C9462+1))</f>
        <v>7</v>
      </c>
      <c r="D9463" s="1">
        <f t="shared" si="443"/>
        <v>5</v>
      </c>
      <c r="E9463" s="1" t="str">
        <f>INDEX(Protocol[Mark],MATCH(C9463,Protocol[Step],0))</f>
        <v>8S</v>
      </c>
      <c r="F9463" s="151" t="str">
        <f>INDEX(Variables[Variable],MATCH(Systematic[[#This Row],[VariableIndex]],Variables[Index],0))</f>
        <v>Specific flux (mt)</v>
      </c>
      <c r="G9463" s="134">
        <f>Systematic[[#This Row],[Sample]]*1000000+Systematic[[#This Row],[SubSample]]*10000+Systematic[[#This Row],[VariableIndex]]</f>
        <v>25010005</v>
      </c>
      <c r="H9463" s="134">
        <f>Systematic[[#This Row],[SampleVariableLabel]]+100*Systematic[[#This Row],[State]]</f>
        <v>25010705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25</v>
      </c>
      <c r="B9464" s="1">
        <f t="shared" si="445"/>
        <v>1</v>
      </c>
      <c r="C9464" s="1">
        <f>IF(Systematic[[#This Row],[VariableIndex]]&gt;1,C9463,IF(C9463+1=StepsPerSubsample,0,C9463+1))</f>
        <v>7</v>
      </c>
      <c r="D9464" s="1">
        <f t="shared" si="443"/>
        <v>6</v>
      </c>
      <c r="E9464" s="1" t="str">
        <f>INDEX(Protocol[Mark],MATCH(C9464,Protocol[Step],0))</f>
        <v>8S</v>
      </c>
      <c r="F9464" s="151" t="str">
        <f>INDEX(Variables[Variable],MATCH(Systematic[[#This Row],[VariableIndex]],Variables[Index],0))</f>
        <v>FCR (mt: ROX-corr.)</v>
      </c>
      <c r="G9464" s="134">
        <f>Systematic[[#This Row],[Sample]]*1000000+Systematic[[#This Row],[SubSample]]*10000+Systematic[[#This Row],[VariableIndex]]</f>
        <v>25010006</v>
      </c>
      <c r="H9464" s="134">
        <f>Systematic[[#This Row],[SampleVariableLabel]]+100*Systematic[[#This Row],[State]]</f>
        <v>25010706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25</v>
      </c>
      <c r="B9465" s="1">
        <f t="shared" si="445"/>
        <v>1</v>
      </c>
      <c r="C9465" s="1">
        <f>IF(Systematic[[#This Row],[VariableIndex]]&gt;1,C9464,IF(C9464+1=StepsPerSubsample,0,C9464+1))</f>
        <v>7</v>
      </c>
      <c r="D9465" s="1">
        <f t="shared" si="443"/>
        <v>7</v>
      </c>
      <c r="E9465" s="1" t="str">
        <f>INDEX(Protocol[Mark],MATCH(C9465,Protocol[Step],0))</f>
        <v>8S</v>
      </c>
      <c r="F9465" s="151" t="str">
        <f>INDEX(Variables[Variable],MATCH(Systematic[[#This Row],[VariableIndex]],Variables[Index],0))</f>
        <v>FCR (mt: ROX-corr.)</v>
      </c>
      <c r="G9465" s="134">
        <f>Systematic[[#This Row],[Sample]]*1000000+Systematic[[#This Row],[SubSample]]*10000+Systematic[[#This Row],[VariableIndex]]</f>
        <v>25010007</v>
      </c>
      <c r="H9465" s="134">
        <f>Systematic[[#This Row],[SampleVariableLabel]]+100*Systematic[[#This Row],[State]]</f>
        <v>25010707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25</v>
      </c>
      <c r="B9466" s="1">
        <f t="shared" si="445"/>
        <v>1</v>
      </c>
      <c r="C9466" s="1">
        <f>IF(Systematic[[#This Row],[VariableIndex]]&gt;1,C9465,IF(C9465+1=StepsPerSubsample,0,C9465+1))</f>
        <v>8</v>
      </c>
      <c r="D9466" s="1">
        <f t="shared" si="443"/>
        <v>1</v>
      </c>
      <c r="E9466" s="1" t="str">
        <f>INDEX(Protocol[Mark],MATCH(C9466,Protocol[Step],0))</f>
        <v>9Dig</v>
      </c>
      <c r="F9466" s="151" t="str">
        <f>INDEX(Variables[Variable],MATCH(Systematic[[#This Row],[VariableIndex]],Variables[Index],0))</f>
        <v>O2 concentration</v>
      </c>
      <c r="G9466" s="134">
        <f>Systematic[[#This Row],[Sample]]*1000000+Systematic[[#This Row],[SubSample]]*10000+Systematic[[#This Row],[VariableIndex]]</f>
        <v>25010001</v>
      </c>
      <c r="H9466" s="134">
        <f>Systematic[[#This Row],[SampleVariableLabel]]+100*Systematic[[#This Row],[State]]</f>
        <v>25010801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25</v>
      </c>
      <c r="B9467" s="1">
        <f t="shared" si="445"/>
        <v>1</v>
      </c>
      <c r="C9467" s="1">
        <f>IF(Systematic[[#This Row],[VariableIndex]]&gt;1,C9466,IF(C9466+1=StepsPerSubsample,0,C9466+1))</f>
        <v>8</v>
      </c>
      <c r="D9467" s="1">
        <f t="shared" si="443"/>
        <v>2</v>
      </c>
      <c r="E9467" s="1" t="str">
        <f>INDEX(Protocol[Mark],MATCH(C9467,Protocol[Step],0))</f>
        <v>9Dig</v>
      </c>
      <c r="F9467" s="151" t="str">
        <f>INDEX(Variables[Variable],MATCH(Systematic[[#This Row],[VariableIndex]],Variables[Index],0))</f>
        <v>O2 flux per volume</v>
      </c>
      <c r="G9467" s="134">
        <f>Systematic[[#This Row],[Sample]]*1000000+Systematic[[#This Row],[SubSample]]*10000+Systematic[[#This Row],[VariableIndex]]</f>
        <v>25010002</v>
      </c>
      <c r="H9467" s="134">
        <f>Systematic[[#This Row],[SampleVariableLabel]]+100*Systematic[[#This Row],[State]]</f>
        <v>25010802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25</v>
      </c>
      <c r="B9468" s="1">
        <f t="shared" si="445"/>
        <v>1</v>
      </c>
      <c r="C9468" s="1">
        <f>IF(Systematic[[#This Row],[VariableIndex]]&gt;1,C9467,IF(C9467+1=StepsPerSubsample,0,C9467+1))</f>
        <v>8</v>
      </c>
      <c r="D9468" s="1">
        <f t="shared" si="443"/>
        <v>3</v>
      </c>
      <c r="E9468" s="1" t="str">
        <f>INDEX(Protocol[Mark],MATCH(C9468,Protocol[Step],0))</f>
        <v>9Dig</v>
      </c>
      <c r="F9468" s="151" t="str">
        <f>INDEX(Variables[Variable],MATCH(Systematic[[#This Row],[VariableIndex]],Variables[Index],0))</f>
        <v>Specific flux</v>
      </c>
      <c r="G9468" s="134">
        <f>Systematic[[#This Row],[Sample]]*1000000+Systematic[[#This Row],[SubSample]]*10000+Systematic[[#This Row],[VariableIndex]]</f>
        <v>25010003</v>
      </c>
      <c r="H9468" s="134">
        <f>Systematic[[#This Row],[SampleVariableLabel]]+100*Systematic[[#This Row],[State]]</f>
        <v>25010803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25</v>
      </c>
      <c r="B9469" s="1">
        <f t="shared" si="445"/>
        <v>1</v>
      </c>
      <c r="C9469" s="1">
        <f>IF(Systematic[[#This Row],[VariableIndex]]&gt;1,C9468,IF(C9468+1=StepsPerSubsample,0,C9468+1))</f>
        <v>8</v>
      </c>
      <c r="D9469" s="1">
        <f t="shared" si="443"/>
        <v>4</v>
      </c>
      <c r="E9469" s="1" t="str">
        <f>INDEX(Protocol[Mark],MATCH(C9469,Protocol[Step],0))</f>
        <v>9Dig</v>
      </c>
      <c r="F9469" s="151" t="str">
        <f>INDEX(Variables[Variable],MATCH(Systematic[[#This Row],[VariableIndex]],Variables[Index],0))</f>
        <v>Flux control ratio</v>
      </c>
      <c r="G9469" s="134">
        <f>Systematic[[#This Row],[Sample]]*1000000+Systematic[[#This Row],[SubSample]]*10000+Systematic[[#This Row],[VariableIndex]]</f>
        <v>25010004</v>
      </c>
      <c r="H9469" s="134">
        <f>Systematic[[#This Row],[SampleVariableLabel]]+100*Systematic[[#This Row],[State]]</f>
        <v>25010804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25</v>
      </c>
      <c r="B9470" s="1">
        <f t="shared" si="445"/>
        <v>1</v>
      </c>
      <c r="C9470" s="1">
        <f>IF(Systematic[[#This Row],[VariableIndex]]&gt;1,C9469,IF(C9469+1=StepsPerSubsample,0,C9469+1))</f>
        <v>8</v>
      </c>
      <c r="D9470" s="1">
        <f t="shared" si="443"/>
        <v>5</v>
      </c>
      <c r="E9470" s="1" t="str">
        <f>INDEX(Protocol[Mark],MATCH(C9470,Protocol[Step],0))</f>
        <v>9Dig</v>
      </c>
      <c r="F9470" s="151" t="str">
        <f>INDEX(Variables[Variable],MATCH(Systematic[[#This Row],[VariableIndex]],Variables[Index],0))</f>
        <v>Specific flux (mt)</v>
      </c>
      <c r="G9470" s="134">
        <f>Systematic[[#This Row],[Sample]]*1000000+Systematic[[#This Row],[SubSample]]*10000+Systematic[[#This Row],[VariableIndex]]</f>
        <v>25010005</v>
      </c>
      <c r="H9470" s="134">
        <f>Systematic[[#This Row],[SampleVariableLabel]]+100*Systematic[[#This Row],[State]]</f>
        <v>25010805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25</v>
      </c>
      <c r="B9471" s="1">
        <f t="shared" si="445"/>
        <v>1</v>
      </c>
      <c r="C9471" s="1">
        <f>IF(Systematic[[#This Row],[VariableIndex]]&gt;1,C9470,IF(C9470+1=StepsPerSubsample,0,C9470+1))</f>
        <v>8</v>
      </c>
      <c r="D9471" s="1">
        <f t="shared" si="443"/>
        <v>6</v>
      </c>
      <c r="E9471" s="1" t="str">
        <f>INDEX(Protocol[Mark],MATCH(C9471,Protocol[Step],0))</f>
        <v>9Dig</v>
      </c>
      <c r="F9471" s="151" t="str">
        <f>INDEX(Variables[Variable],MATCH(Systematic[[#This Row],[VariableIndex]],Variables[Index],0))</f>
        <v>FCR (mt: ROX-corr.)</v>
      </c>
      <c r="G9471" s="134">
        <f>Systematic[[#This Row],[Sample]]*1000000+Systematic[[#This Row],[SubSample]]*10000+Systematic[[#This Row],[VariableIndex]]</f>
        <v>25010006</v>
      </c>
      <c r="H9471" s="134">
        <f>Systematic[[#This Row],[SampleVariableLabel]]+100*Systematic[[#This Row],[State]]</f>
        <v>25010806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25</v>
      </c>
      <c r="B9472" s="1">
        <f t="shared" si="445"/>
        <v>1</v>
      </c>
      <c r="C9472" s="1">
        <f>IF(Systematic[[#This Row],[VariableIndex]]&gt;1,C9471,IF(C9471+1=StepsPerSubsample,0,C9471+1))</f>
        <v>8</v>
      </c>
      <c r="D9472" s="1">
        <f t="shared" si="443"/>
        <v>7</v>
      </c>
      <c r="E9472" s="1" t="str">
        <f>INDEX(Protocol[Mark],MATCH(C9472,Protocol[Step],0))</f>
        <v>9Dig</v>
      </c>
      <c r="F9472" s="151" t="str">
        <f>INDEX(Variables[Variable],MATCH(Systematic[[#This Row],[VariableIndex]],Variables[Index],0))</f>
        <v>FCR (mt: ROX-corr.)</v>
      </c>
      <c r="G9472" s="134">
        <f>Systematic[[#This Row],[Sample]]*1000000+Systematic[[#This Row],[SubSample]]*10000+Systematic[[#This Row],[VariableIndex]]</f>
        <v>25010007</v>
      </c>
      <c r="H9472" s="134">
        <f>Systematic[[#This Row],[SampleVariableLabel]]+100*Systematic[[#This Row],[State]]</f>
        <v>25010807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25</v>
      </c>
      <c r="B9473" s="1">
        <f t="shared" si="445"/>
        <v>1</v>
      </c>
      <c r="C9473" s="1">
        <f>IF(Systematic[[#This Row],[VariableIndex]]&gt;1,C9472,IF(C9472+1=StepsPerSubsample,0,C9472+1))</f>
        <v>9</v>
      </c>
      <c r="D9473" s="1">
        <f t="shared" si="443"/>
        <v>1</v>
      </c>
      <c r="E9473" s="1" t="str">
        <f>INDEX(Protocol[Mark],MATCH(C9473,Protocol[Step],0))</f>
        <v>9U</v>
      </c>
      <c r="F9473" s="151" t="str">
        <f>INDEX(Variables[Variable],MATCH(Systematic[[#This Row],[VariableIndex]],Variables[Index],0))</f>
        <v>O2 concentration</v>
      </c>
      <c r="G9473" s="134">
        <f>Systematic[[#This Row],[Sample]]*1000000+Systematic[[#This Row],[SubSample]]*10000+Systematic[[#This Row],[VariableIndex]]</f>
        <v>25010001</v>
      </c>
      <c r="H9473" s="134">
        <f>Systematic[[#This Row],[SampleVariableLabel]]+100*Systematic[[#This Row],[State]]</f>
        <v>25010901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25</v>
      </c>
      <c r="B9474" s="1">
        <f t="shared" si="445"/>
        <v>1</v>
      </c>
      <c r="C9474" s="1">
        <f>IF(Systematic[[#This Row],[VariableIndex]]&gt;1,C9473,IF(C9473+1=StepsPerSubsample,0,C9473+1))</f>
        <v>9</v>
      </c>
      <c r="D9474" s="1">
        <f t="shared" si="443"/>
        <v>2</v>
      </c>
      <c r="E9474" s="1" t="str">
        <f>INDEX(Protocol[Mark],MATCH(C9474,Protocol[Step],0))</f>
        <v>9U</v>
      </c>
      <c r="F9474" s="151" t="str">
        <f>INDEX(Variables[Variable],MATCH(Systematic[[#This Row],[VariableIndex]],Variables[Index],0))</f>
        <v>O2 flux per volume</v>
      </c>
      <c r="G9474" s="134">
        <f>Systematic[[#This Row],[Sample]]*1000000+Systematic[[#This Row],[SubSample]]*10000+Systematic[[#This Row],[VariableIndex]]</f>
        <v>25010002</v>
      </c>
      <c r="H9474" s="134">
        <f>Systematic[[#This Row],[SampleVariableLabel]]+100*Systematic[[#This Row],[State]]</f>
        <v>25010902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25</v>
      </c>
      <c r="B9475" s="1">
        <f t="shared" si="445"/>
        <v>1</v>
      </c>
      <c r="C9475" s="1">
        <f>IF(Systematic[[#This Row],[VariableIndex]]&gt;1,C9474,IF(C9474+1=StepsPerSubsample,0,C9474+1))</f>
        <v>9</v>
      </c>
      <c r="D9475" s="1">
        <f t="shared" ref="D9475:D9538" si="446">IF(D9474=nVariables,1,D9474+1)</f>
        <v>3</v>
      </c>
      <c r="E9475" s="1" t="str">
        <f>INDEX(Protocol[Mark],MATCH(C9475,Protocol[Step],0))</f>
        <v>9U</v>
      </c>
      <c r="F9475" s="151" t="str">
        <f>INDEX(Variables[Variable],MATCH(Systematic[[#This Row],[VariableIndex]],Variables[Index],0))</f>
        <v>Specific flux</v>
      </c>
      <c r="G9475" s="134">
        <f>Systematic[[#This Row],[Sample]]*1000000+Systematic[[#This Row],[SubSample]]*10000+Systematic[[#This Row],[VariableIndex]]</f>
        <v>25010003</v>
      </c>
      <c r="H9475" s="134">
        <f>Systematic[[#This Row],[SampleVariableLabel]]+100*Systematic[[#This Row],[State]]</f>
        <v>25010903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25</v>
      </c>
      <c r="B9476" s="1">
        <f t="shared" si="445"/>
        <v>1</v>
      </c>
      <c r="C9476" s="1">
        <f>IF(Systematic[[#This Row],[VariableIndex]]&gt;1,C9475,IF(C9475+1=StepsPerSubsample,0,C9475+1))</f>
        <v>9</v>
      </c>
      <c r="D9476" s="1">
        <f t="shared" si="446"/>
        <v>4</v>
      </c>
      <c r="E9476" s="1" t="str">
        <f>INDEX(Protocol[Mark],MATCH(C9476,Protocol[Step],0))</f>
        <v>9U</v>
      </c>
      <c r="F9476" s="151" t="str">
        <f>INDEX(Variables[Variable],MATCH(Systematic[[#This Row],[VariableIndex]],Variables[Index],0))</f>
        <v>Flux control ratio</v>
      </c>
      <c r="G9476" s="134">
        <f>Systematic[[#This Row],[Sample]]*1000000+Systematic[[#This Row],[SubSample]]*10000+Systematic[[#This Row],[VariableIndex]]</f>
        <v>25010004</v>
      </c>
      <c r="H9476" s="134">
        <f>Systematic[[#This Row],[SampleVariableLabel]]+100*Systematic[[#This Row],[State]]</f>
        <v>25010904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25</v>
      </c>
      <c r="B9477" s="1">
        <f t="shared" si="445"/>
        <v>1</v>
      </c>
      <c r="C9477" s="1">
        <f>IF(Systematic[[#This Row],[VariableIndex]]&gt;1,C9476,IF(C9476+1=StepsPerSubsample,0,C9476+1))</f>
        <v>9</v>
      </c>
      <c r="D9477" s="1">
        <f t="shared" si="446"/>
        <v>5</v>
      </c>
      <c r="E9477" s="1" t="str">
        <f>INDEX(Protocol[Mark],MATCH(C9477,Protocol[Step],0))</f>
        <v>9U</v>
      </c>
      <c r="F9477" s="151" t="str">
        <f>INDEX(Variables[Variable],MATCH(Systematic[[#This Row],[VariableIndex]],Variables[Index],0))</f>
        <v>Specific flux (mt)</v>
      </c>
      <c r="G9477" s="134">
        <f>Systematic[[#This Row],[Sample]]*1000000+Systematic[[#This Row],[SubSample]]*10000+Systematic[[#This Row],[VariableIndex]]</f>
        <v>25010005</v>
      </c>
      <c r="H9477" s="134">
        <f>Systematic[[#This Row],[SampleVariableLabel]]+100*Systematic[[#This Row],[State]]</f>
        <v>25010905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25</v>
      </c>
      <c r="B9478" s="1">
        <f t="shared" si="445"/>
        <v>1</v>
      </c>
      <c r="C9478" s="1">
        <f>IF(Systematic[[#This Row],[VariableIndex]]&gt;1,C9477,IF(C9477+1=StepsPerSubsample,0,C9477+1))</f>
        <v>9</v>
      </c>
      <c r="D9478" s="1">
        <f t="shared" si="446"/>
        <v>6</v>
      </c>
      <c r="E9478" s="1" t="str">
        <f>INDEX(Protocol[Mark],MATCH(C9478,Protocol[Step],0))</f>
        <v>9U</v>
      </c>
      <c r="F9478" s="151" t="str">
        <f>INDEX(Variables[Variable],MATCH(Systematic[[#This Row],[VariableIndex]],Variables[Index],0))</f>
        <v>FCR (mt: ROX-corr.)</v>
      </c>
      <c r="G9478" s="134">
        <f>Systematic[[#This Row],[Sample]]*1000000+Systematic[[#This Row],[SubSample]]*10000+Systematic[[#This Row],[VariableIndex]]</f>
        <v>25010006</v>
      </c>
      <c r="H9478" s="134">
        <f>Systematic[[#This Row],[SampleVariableLabel]]+100*Systematic[[#This Row],[State]]</f>
        <v>25010906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25</v>
      </c>
      <c r="B9479" s="1">
        <f t="shared" si="445"/>
        <v>1</v>
      </c>
      <c r="C9479" s="1">
        <f>IF(Systematic[[#This Row],[VariableIndex]]&gt;1,C9478,IF(C9478+1=StepsPerSubsample,0,C9478+1))</f>
        <v>9</v>
      </c>
      <c r="D9479" s="1">
        <f t="shared" si="446"/>
        <v>7</v>
      </c>
      <c r="E9479" s="1" t="str">
        <f>INDEX(Protocol[Mark],MATCH(C9479,Protocol[Step],0))</f>
        <v>9U</v>
      </c>
      <c r="F9479" s="151" t="str">
        <f>INDEX(Variables[Variable],MATCH(Systematic[[#This Row],[VariableIndex]],Variables[Index],0))</f>
        <v>FCR (mt: ROX-corr.)</v>
      </c>
      <c r="G9479" s="134">
        <f>Systematic[[#This Row],[Sample]]*1000000+Systematic[[#This Row],[SubSample]]*10000+Systematic[[#This Row],[VariableIndex]]</f>
        <v>25010007</v>
      </c>
      <c r="H9479" s="134">
        <f>Systematic[[#This Row],[SampleVariableLabel]]+100*Systematic[[#This Row],[State]]</f>
        <v>25010907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25</v>
      </c>
      <c r="B9480" s="1">
        <f t="shared" si="445"/>
        <v>1</v>
      </c>
      <c r="C9480" s="1">
        <f>IF(Systematic[[#This Row],[VariableIndex]]&gt;1,C9479,IF(C9479+1=StepsPerSubsample,0,C9479+1))</f>
        <v>10</v>
      </c>
      <c r="D9480" s="1">
        <f t="shared" si="446"/>
        <v>1</v>
      </c>
      <c r="E9480" s="1" t="str">
        <f>INDEX(Protocol[Mark],MATCH(C9480,Protocol[Step],0))</f>
        <v>9c</v>
      </c>
      <c r="F9480" s="151" t="str">
        <f>INDEX(Variables[Variable],MATCH(Systematic[[#This Row],[VariableIndex]],Variables[Index],0))</f>
        <v>O2 concentration</v>
      </c>
      <c r="G9480" s="134">
        <f>Systematic[[#This Row],[Sample]]*1000000+Systematic[[#This Row],[SubSample]]*10000+Systematic[[#This Row],[VariableIndex]]</f>
        <v>25010001</v>
      </c>
      <c r="H9480" s="134">
        <f>Systematic[[#This Row],[SampleVariableLabel]]+100*Systematic[[#This Row],[State]]</f>
        <v>25011001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25</v>
      </c>
      <c r="B9481" s="1">
        <f t="shared" si="445"/>
        <v>1</v>
      </c>
      <c r="C9481" s="1">
        <f>IF(Systematic[[#This Row],[VariableIndex]]&gt;1,C9480,IF(C9480+1=StepsPerSubsample,0,C9480+1))</f>
        <v>10</v>
      </c>
      <c r="D9481" s="1">
        <f t="shared" si="446"/>
        <v>2</v>
      </c>
      <c r="E9481" s="1" t="str">
        <f>INDEX(Protocol[Mark],MATCH(C9481,Protocol[Step],0))</f>
        <v>9c</v>
      </c>
      <c r="F9481" s="151" t="str">
        <f>INDEX(Variables[Variable],MATCH(Systematic[[#This Row],[VariableIndex]],Variables[Index],0))</f>
        <v>O2 flux per volume</v>
      </c>
      <c r="G9481" s="134">
        <f>Systematic[[#This Row],[Sample]]*1000000+Systematic[[#This Row],[SubSample]]*10000+Systematic[[#This Row],[VariableIndex]]</f>
        <v>25010002</v>
      </c>
      <c r="H9481" s="134">
        <f>Systematic[[#This Row],[SampleVariableLabel]]+100*Systematic[[#This Row],[State]]</f>
        <v>25011002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25</v>
      </c>
      <c r="B9482" s="1">
        <f t="shared" si="445"/>
        <v>1</v>
      </c>
      <c r="C9482" s="1">
        <f>IF(Systematic[[#This Row],[VariableIndex]]&gt;1,C9481,IF(C9481+1=StepsPerSubsample,0,C9481+1))</f>
        <v>10</v>
      </c>
      <c r="D9482" s="1">
        <f t="shared" si="446"/>
        <v>3</v>
      </c>
      <c r="E9482" s="1" t="str">
        <f>INDEX(Protocol[Mark],MATCH(C9482,Protocol[Step],0))</f>
        <v>9c</v>
      </c>
      <c r="F9482" s="151" t="str">
        <f>INDEX(Variables[Variable],MATCH(Systematic[[#This Row],[VariableIndex]],Variables[Index],0))</f>
        <v>Specific flux</v>
      </c>
      <c r="G9482" s="134">
        <f>Systematic[[#This Row],[Sample]]*1000000+Systematic[[#This Row],[SubSample]]*10000+Systematic[[#This Row],[VariableIndex]]</f>
        <v>25010003</v>
      </c>
      <c r="H9482" s="134">
        <f>Systematic[[#This Row],[SampleVariableLabel]]+100*Systematic[[#This Row],[State]]</f>
        <v>25011003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25</v>
      </c>
      <c r="B9483" s="1">
        <f t="shared" si="445"/>
        <v>1</v>
      </c>
      <c r="C9483" s="1">
        <f>IF(Systematic[[#This Row],[VariableIndex]]&gt;1,C9482,IF(C9482+1=StepsPerSubsample,0,C9482+1))</f>
        <v>10</v>
      </c>
      <c r="D9483" s="1">
        <f t="shared" si="446"/>
        <v>4</v>
      </c>
      <c r="E9483" s="1" t="str">
        <f>INDEX(Protocol[Mark],MATCH(C9483,Protocol[Step],0))</f>
        <v>9c</v>
      </c>
      <c r="F9483" s="151" t="str">
        <f>INDEX(Variables[Variable],MATCH(Systematic[[#This Row],[VariableIndex]],Variables[Index],0))</f>
        <v>Flux control ratio</v>
      </c>
      <c r="G9483" s="134">
        <f>Systematic[[#This Row],[Sample]]*1000000+Systematic[[#This Row],[SubSample]]*10000+Systematic[[#This Row],[VariableIndex]]</f>
        <v>25010004</v>
      </c>
      <c r="H9483" s="134">
        <f>Systematic[[#This Row],[SampleVariableLabel]]+100*Systematic[[#This Row],[State]]</f>
        <v>25011004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25</v>
      </c>
      <c r="B9484" s="1">
        <f t="shared" si="445"/>
        <v>1</v>
      </c>
      <c r="C9484" s="1">
        <f>IF(Systematic[[#This Row],[VariableIndex]]&gt;1,C9483,IF(C9483+1=StepsPerSubsample,0,C9483+1))</f>
        <v>10</v>
      </c>
      <c r="D9484" s="1">
        <f t="shared" si="446"/>
        <v>5</v>
      </c>
      <c r="E9484" s="1" t="str">
        <f>INDEX(Protocol[Mark],MATCH(C9484,Protocol[Step],0))</f>
        <v>9c</v>
      </c>
      <c r="F9484" s="151" t="str">
        <f>INDEX(Variables[Variable],MATCH(Systematic[[#This Row],[VariableIndex]],Variables[Index],0))</f>
        <v>Specific flux (mt)</v>
      </c>
      <c r="G9484" s="134">
        <f>Systematic[[#This Row],[Sample]]*1000000+Systematic[[#This Row],[SubSample]]*10000+Systematic[[#This Row],[VariableIndex]]</f>
        <v>25010005</v>
      </c>
      <c r="H9484" s="134">
        <f>Systematic[[#This Row],[SampleVariableLabel]]+100*Systematic[[#This Row],[State]]</f>
        <v>25011005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25</v>
      </c>
      <c r="B9485" s="1">
        <f t="shared" si="445"/>
        <v>1</v>
      </c>
      <c r="C9485" s="1">
        <f>IF(Systematic[[#This Row],[VariableIndex]]&gt;1,C9484,IF(C9484+1=StepsPerSubsample,0,C9484+1))</f>
        <v>10</v>
      </c>
      <c r="D9485" s="1">
        <f t="shared" si="446"/>
        <v>6</v>
      </c>
      <c r="E9485" s="1" t="str">
        <f>INDEX(Protocol[Mark],MATCH(C9485,Protocol[Step],0))</f>
        <v>9c</v>
      </c>
      <c r="F9485" s="151" t="str">
        <f>INDEX(Variables[Variable],MATCH(Systematic[[#This Row],[VariableIndex]],Variables[Index],0))</f>
        <v>FCR (mt: ROX-corr.)</v>
      </c>
      <c r="G9485" s="134">
        <f>Systematic[[#This Row],[Sample]]*1000000+Systematic[[#This Row],[SubSample]]*10000+Systematic[[#This Row],[VariableIndex]]</f>
        <v>25010006</v>
      </c>
      <c r="H9485" s="134">
        <f>Systematic[[#This Row],[SampleVariableLabel]]+100*Systematic[[#This Row],[State]]</f>
        <v>25011006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25</v>
      </c>
      <c r="B9486" s="1">
        <f t="shared" si="445"/>
        <v>1</v>
      </c>
      <c r="C9486" s="1">
        <f>IF(Systematic[[#This Row],[VariableIndex]]&gt;1,C9485,IF(C9485+1=StepsPerSubsample,0,C9485+1))</f>
        <v>10</v>
      </c>
      <c r="D9486" s="1">
        <f t="shared" si="446"/>
        <v>7</v>
      </c>
      <c r="E9486" s="1" t="str">
        <f>INDEX(Protocol[Mark],MATCH(C9486,Protocol[Step],0))</f>
        <v>9c</v>
      </c>
      <c r="F9486" s="151" t="str">
        <f>INDEX(Variables[Variable],MATCH(Systematic[[#This Row],[VariableIndex]],Variables[Index],0))</f>
        <v>FCR (mt: ROX-corr.)</v>
      </c>
      <c r="G9486" s="134">
        <f>Systematic[[#This Row],[Sample]]*1000000+Systematic[[#This Row],[SubSample]]*10000+Systematic[[#This Row],[VariableIndex]]</f>
        <v>25010007</v>
      </c>
      <c r="H9486" s="134">
        <f>Systematic[[#This Row],[SampleVariableLabel]]+100*Systematic[[#This Row],[State]]</f>
        <v>25011007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25</v>
      </c>
      <c r="B9487" s="1">
        <f t="shared" si="445"/>
        <v>1</v>
      </c>
      <c r="C9487" s="1">
        <f>IF(Systematic[[#This Row],[VariableIndex]]&gt;1,C9486,IF(C9486+1=StepsPerSubsample,0,C9486+1))</f>
        <v>11</v>
      </c>
      <c r="D9487" s="1">
        <f t="shared" si="446"/>
        <v>1</v>
      </c>
      <c r="E9487" s="1" t="str">
        <f>INDEX(Protocol[Mark],MATCH(C9487,Protocol[Step],0))</f>
        <v>10Ama</v>
      </c>
      <c r="F9487" s="151" t="str">
        <f>INDEX(Variables[Variable],MATCH(Systematic[[#This Row],[VariableIndex]],Variables[Index],0))</f>
        <v>O2 concentration</v>
      </c>
      <c r="G9487" s="134">
        <f>Systematic[[#This Row],[Sample]]*1000000+Systematic[[#This Row],[SubSample]]*10000+Systematic[[#This Row],[VariableIndex]]</f>
        <v>25010001</v>
      </c>
      <c r="H9487" s="134">
        <f>Systematic[[#This Row],[SampleVariableLabel]]+100*Systematic[[#This Row],[State]]</f>
        <v>25011101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25</v>
      </c>
      <c r="B9488" s="1">
        <f t="shared" si="445"/>
        <v>1</v>
      </c>
      <c r="C9488" s="1">
        <f>IF(Systematic[[#This Row],[VariableIndex]]&gt;1,C9487,IF(C9487+1=StepsPerSubsample,0,C9487+1))</f>
        <v>11</v>
      </c>
      <c r="D9488" s="1">
        <f t="shared" si="446"/>
        <v>2</v>
      </c>
      <c r="E9488" s="1" t="str">
        <f>INDEX(Protocol[Mark],MATCH(C9488,Protocol[Step],0))</f>
        <v>10Ama</v>
      </c>
      <c r="F9488" s="151" t="str">
        <f>INDEX(Variables[Variable],MATCH(Systematic[[#This Row],[VariableIndex]],Variables[Index],0))</f>
        <v>O2 flux per volume</v>
      </c>
      <c r="G9488" s="134">
        <f>Systematic[[#This Row],[Sample]]*1000000+Systematic[[#This Row],[SubSample]]*10000+Systematic[[#This Row],[VariableIndex]]</f>
        <v>25010002</v>
      </c>
      <c r="H9488" s="134">
        <f>Systematic[[#This Row],[SampleVariableLabel]]+100*Systematic[[#This Row],[State]]</f>
        <v>25011102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25</v>
      </c>
      <c r="B9489" s="1">
        <f t="shared" si="445"/>
        <v>1</v>
      </c>
      <c r="C9489" s="1">
        <f>IF(Systematic[[#This Row],[VariableIndex]]&gt;1,C9488,IF(C9488+1=StepsPerSubsample,0,C9488+1))</f>
        <v>11</v>
      </c>
      <c r="D9489" s="1">
        <f t="shared" si="446"/>
        <v>3</v>
      </c>
      <c r="E9489" s="1" t="str">
        <f>INDEX(Protocol[Mark],MATCH(C9489,Protocol[Step],0))</f>
        <v>10Ama</v>
      </c>
      <c r="F9489" s="151" t="str">
        <f>INDEX(Variables[Variable],MATCH(Systematic[[#This Row],[VariableIndex]],Variables[Index],0))</f>
        <v>Specific flux</v>
      </c>
      <c r="G9489" s="134">
        <f>Systematic[[#This Row],[Sample]]*1000000+Systematic[[#This Row],[SubSample]]*10000+Systematic[[#This Row],[VariableIndex]]</f>
        <v>25010003</v>
      </c>
      <c r="H9489" s="134">
        <f>Systematic[[#This Row],[SampleVariableLabel]]+100*Systematic[[#This Row],[State]]</f>
        <v>25011103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25</v>
      </c>
      <c r="B9490" s="1">
        <f t="shared" si="445"/>
        <v>1</v>
      </c>
      <c r="C9490" s="1">
        <f>IF(Systematic[[#This Row],[VariableIndex]]&gt;1,C9489,IF(C9489+1=StepsPerSubsample,0,C9489+1))</f>
        <v>11</v>
      </c>
      <c r="D9490" s="1">
        <f t="shared" si="446"/>
        <v>4</v>
      </c>
      <c r="E9490" s="1" t="str">
        <f>INDEX(Protocol[Mark],MATCH(C9490,Protocol[Step],0))</f>
        <v>10Ama</v>
      </c>
      <c r="F9490" s="151" t="str">
        <f>INDEX(Variables[Variable],MATCH(Systematic[[#This Row],[VariableIndex]],Variables[Index],0))</f>
        <v>Flux control ratio</v>
      </c>
      <c r="G9490" s="134">
        <f>Systematic[[#This Row],[Sample]]*1000000+Systematic[[#This Row],[SubSample]]*10000+Systematic[[#This Row],[VariableIndex]]</f>
        <v>25010004</v>
      </c>
      <c r="H9490" s="134">
        <f>Systematic[[#This Row],[SampleVariableLabel]]+100*Systematic[[#This Row],[State]]</f>
        <v>25011104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25</v>
      </c>
      <c r="B9491" s="1">
        <f t="shared" si="445"/>
        <v>1</v>
      </c>
      <c r="C9491" s="1">
        <f>IF(Systematic[[#This Row],[VariableIndex]]&gt;1,C9490,IF(C9490+1=StepsPerSubsample,0,C9490+1))</f>
        <v>11</v>
      </c>
      <c r="D9491" s="1">
        <f t="shared" si="446"/>
        <v>5</v>
      </c>
      <c r="E9491" s="1" t="str">
        <f>INDEX(Protocol[Mark],MATCH(C9491,Protocol[Step],0))</f>
        <v>10Ama</v>
      </c>
      <c r="F9491" s="151" t="str">
        <f>INDEX(Variables[Variable],MATCH(Systematic[[#This Row],[VariableIndex]],Variables[Index],0))</f>
        <v>Specific flux (mt)</v>
      </c>
      <c r="G9491" s="134">
        <f>Systematic[[#This Row],[Sample]]*1000000+Systematic[[#This Row],[SubSample]]*10000+Systematic[[#This Row],[VariableIndex]]</f>
        <v>25010005</v>
      </c>
      <c r="H9491" s="134">
        <f>Systematic[[#This Row],[SampleVariableLabel]]+100*Systematic[[#This Row],[State]]</f>
        <v>25011105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25</v>
      </c>
      <c r="B9492" s="1">
        <f t="shared" si="445"/>
        <v>1</v>
      </c>
      <c r="C9492" s="1">
        <f>IF(Systematic[[#This Row],[VariableIndex]]&gt;1,C9491,IF(C9491+1=StepsPerSubsample,0,C9491+1))</f>
        <v>11</v>
      </c>
      <c r="D9492" s="1">
        <f t="shared" si="446"/>
        <v>6</v>
      </c>
      <c r="E9492" s="1" t="str">
        <f>INDEX(Protocol[Mark],MATCH(C9492,Protocol[Step],0))</f>
        <v>10Ama</v>
      </c>
      <c r="F9492" s="151" t="str">
        <f>INDEX(Variables[Variable],MATCH(Systematic[[#This Row],[VariableIndex]],Variables[Index],0))</f>
        <v>FCR (mt: ROX-corr.)</v>
      </c>
      <c r="G9492" s="134">
        <f>Systematic[[#This Row],[Sample]]*1000000+Systematic[[#This Row],[SubSample]]*10000+Systematic[[#This Row],[VariableIndex]]</f>
        <v>25010006</v>
      </c>
      <c r="H9492" s="134">
        <f>Systematic[[#This Row],[SampleVariableLabel]]+100*Systematic[[#This Row],[State]]</f>
        <v>25011106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25</v>
      </c>
      <c r="B9493" s="1">
        <f t="shared" si="445"/>
        <v>1</v>
      </c>
      <c r="C9493" s="1">
        <f>IF(Systematic[[#This Row],[VariableIndex]]&gt;1,C9492,IF(C9492+1=StepsPerSubsample,0,C9492+1))</f>
        <v>11</v>
      </c>
      <c r="D9493" s="1">
        <f t="shared" si="446"/>
        <v>7</v>
      </c>
      <c r="E9493" s="1" t="str">
        <f>INDEX(Protocol[Mark],MATCH(C9493,Protocol[Step],0))</f>
        <v>10Ama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25010007</v>
      </c>
      <c r="H9493" s="134">
        <f>Systematic[[#This Row],[SampleVariableLabel]]+100*Systematic[[#This Row],[State]]</f>
        <v>25011107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25</v>
      </c>
      <c r="B9494" s="1">
        <f t="shared" si="445"/>
        <v>1</v>
      </c>
      <c r="C9494" s="1">
        <f>IF(Systematic[[#This Row],[VariableIndex]]&gt;1,C9493,IF(C9493+1=StepsPerSubsample,0,C9493+1))</f>
        <v>12</v>
      </c>
      <c r="D9494" s="1">
        <f t="shared" si="446"/>
        <v>1</v>
      </c>
      <c r="E9494" s="1" t="str">
        <f>INDEX(Protocol[Mark],MATCH(C9494,Protocol[Step],0))</f>
        <v>11AsTm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25010001</v>
      </c>
      <c r="H9494" s="134">
        <f>Systematic[[#This Row],[SampleVariableLabel]]+100*Systematic[[#This Row],[State]]</f>
        <v>25011201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25</v>
      </c>
      <c r="B9495" s="1">
        <f t="shared" si="445"/>
        <v>1</v>
      </c>
      <c r="C9495" s="1">
        <f>IF(Systematic[[#This Row],[VariableIndex]]&gt;1,C9494,IF(C9494+1=StepsPerSubsample,0,C9494+1))</f>
        <v>12</v>
      </c>
      <c r="D9495" s="1">
        <f t="shared" si="446"/>
        <v>2</v>
      </c>
      <c r="E9495" s="1" t="str">
        <f>INDEX(Protocol[Mark],MATCH(C9495,Protocol[Step],0))</f>
        <v>11AsTm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25010002</v>
      </c>
      <c r="H9495" s="134">
        <f>Systematic[[#This Row],[SampleVariableLabel]]+100*Systematic[[#This Row],[State]]</f>
        <v>25011202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25</v>
      </c>
      <c r="B9496" s="1">
        <f t="shared" si="445"/>
        <v>1</v>
      </c>
      <c r="C9496" s="1">
        <f>IF(Systematic[[#This Row],[VariableIndex]]&gt;1,C9495,IF(C9495+1=StepsPerSubsample,0,C9495+1))</f>
        <v>12</v>
      </c>
      <c r="D9496" s="1">
        <f t="shared" si="446"/>
        <v>3</v>
      </c>
      <c r="E9496" s="1" t="str">
        <f>INDEX(Protocol[Mark],MATCH(C9496,Protocol[Step],0))</f>
        <v>11AsTm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25010003</v>
      </c>
      <c r="H9496" s="134">
        <f>Systematic[[#This Row],[SampleVariableLabel]]+100*Systematic[[#This Row],[State]]</f>
        <v>25011203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25</v>
      </c>
      <c r="B9497" s="1">
        <f t="shared" si="445"/>
        <v>1</v>
      </c>
      <c r="C9497" s="1">
        <f>IF(Systematic[[#This Row],[VariableIndex]]&gt;1,C9496,IF(C9496+1=StepsPerSubsample,0,C9496+1))</f>
        <v>12</v>
      </c>
      <c r="D9497" s="1">
        <f t="shared" si="446"/>
        <v>4</v>
      </c>
      <c r="E9497" s="1" t="str">
        <f>INDEX(Protocol[Mark],MATCH(C9497,Protocol[Step],0))</f>
        <v>11AsTm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25010004</v>
      </c>
      <c r="H9497" s="134">
        <f>Systematic[[#This Row],[SampleVariableLabel]]+100*Systematic[[#This Row],[State]]</f>
        <v>25011204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25</v>
      </c>
      <c r="B9498" s="1">
        <f t="shared" si="445"/>
        <v>1</v>
      </c>
      <c r="C9498" s="1">
        <f>IF(Systematic[[#This Row],[VariableIndex]]&gt;1,C9497,IF(C9497+1=StepsPerSubsample,0,C9497+1))</f>
        <v>12</v>
      </c>
      <c r="D9498" s="1">
        <f t="shared" si="446"/>
        <v>5</v>
      </c>
      <c r="E9498" s="1" t="str">
        <f>INDEX(Protocol[Mark],MATCH(C9498,Protocol[Step],0))</f>
        <v>11AsTm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25010005</v>
      </c>
      <c r="H9498" s="134">
        <f>Systematic[[#This Row],[SampleVariableLabel]]+100*Systematic[[#This Row],[State]]</f>
        <v>25011205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25</v>
      </c>
      <c r="B9499" s="1">
        <f t="shared" si="445"/>
        <v>1</v>
      </c>
      <c r="C9499" s="1">
        <f>IF(Systematic[[#This Row],[VariableIndex]]&gt;1,C9498,IF(C9498+1=StepsPerSubsample,0,C9498+1))</f>
        <v>12</v>
      </c>
      <c r="D9499" s="1">
        <f t="shared" si="446"/>
        <v>6</v>
      </c>
      <c r="E9499" s="1" t="str">
        <f>INDEX(Protocol[Mark],MATCH(C9499,Protocol[Step],0))</f>
        <v>11AsTm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25010006</v>
      </c>
      <c r="H9499" s="134">
        <f>Systematic[[#This Row],[SampleVariableLabel]]+100*Systematic[[#This Row],[State]]</f>
        <v>25011206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25</v>
      </c>
      <c r="B9500" s="1">
        <f t="shared" si="445"/>
        <v>1</v>
      </c>
      <c r="C9500" s="1">
        <f>IF(Systematic[[#This Row],[VariableIndex]]&gt;1,C9499,IF(C9499+1=StepsPerSubsample,0,C9499+1))</f>
        <v>12</v>
      </c>
      <c r="D9500" s="1">
        <f t="shared" si="446"/>
        <v>7</v>
      </c>
      <c r="E9500" s="1" t="str">
        <f>INDEX(Protocol[Mark],MATCH(C9500,Protocol[Step],0))</f>
        <v>11AsTm</v>
      </c>
      <c r="F9500" s="151" t="str">
        <f>INDEX(Variables[Variable],MATCH(Systematic[[#This Row],[VariableIndex]],Variables[Index],0))</f>
        <v>FCR (mt: ROX-corr.)</v>
      </c>
      <c r="G9500" s="134">
        <f>Systematic[[#This Row],[Sample]]*1000000+Systematic[[#This Row],[SubSample]]*10000+Systematic[[#This Row],[VariableIndex]]</f>
        <v>25010007</v>
      </c>
      <c r="H9500" s="134">
        <f>Systematic[[#This Row],[SampleVariableLabel]]+100*Systematic[[#This Row],[State]]</f>
        <v>25011207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25</v>
      </c>
      <c r="B9501" s="1">
        <f t="shared" si="445"/>
        <v>1</v>
      </c>
      <c r="C9501" s="1">
        <f>IF(Systematic[[#This Row],[VariableIndex]]&gt;1,C9500,IF(C9500+1=StepsPerSubsample,0,C9500+1))</f>
        <v>13</v>
      </c>
      <c r="D9501" s="1">
        <f t="shared" si="446"/>
        <v>1</v>
      </c>
      <c r="E9501" s="1" t="str">
        <f>INDEX(Protocol[Mark],MATCH(C9501,Protocol[Step],0))</f>
        <v>12Azd</v>
      </c>
      <c r="F9501" s="151" t="str">
        <f>INDEX(Variables[Variable],MATCH(Systematic[[#This Row],[VariableIndex]],Variables[Index],0))</f>
        <v>O2 concentration</v>
      </c>
      <c r="G9501" s="134">
        <f>Systematic[[#This Row],[Sample]]*1000000+Systematic[[#This Row],[SubSample]]*10000+Systematic[[#This Row],[VariableIndex]]</f>
        <v>25010001</v>
      </c>
      <c r="H9501" s="134">
        <f>Systematic[[#This Row],[SampleVariableLabel]]+100*Systematic[[#This Row],[State]]</f>
        <v>25011301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25</v>
      </c>
      <c r="B9502" s="1">
        <f t="shared" si="445"/>
        <v>1</v>
      </c>
      <c r="C9502" s="1">
        <f>IF(Systematic[[#This Row],[VariableIndex]]&gt;1,C9501,IF(C9501+1=StepsPerSubsample,0,C9501+1))</f>
        <v>13</v>
      </c>
      <c r="D9502" s="1">
        <f t="shared" si="446"/>
        <v>2</v>
      </c>
      <c r="E9502" s="1" t="str">
        <f>INDEX(Protocol[Mark],MATCH(C9502,Protocol[Step],0))</f>
        <v>12Azd</v>
      </c>
      <c r="F9502" s="151" t="str">
        <f>INDEX(Variables[Variable],MATCH(Systematic[[#This Row],[VariableIndex]],Variables[Index],0))</f>
        <v>O2 flux per volume</v>
      </c>
      <c r="G9502" s="134">
        <f>Systematic[[#This Row],[Sample]]*1000000+Systematic[[#This Row],[SubSample]]*10000+Systematic[[#This Row],[VariableIndex]]</f>
        <v>25010002</v>
      </c>
      <c r="H9502" s="134">
        <f>Systematic[[#This Row],[SampleVariableLabel]]+100*Systematic[[#This Row],[State]]</f>
        <v>25011302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25</v>
      </c>
      <c r="B9503" s="1">
        <f t="shared" si="445"/>
        <v>1</v>
      </c>
      <c r="C9503" s="1">
        <f>IF(Systematic[[#This Row],[VariableIndex]]&gt;1,C9502,IF(C9502+1=StepsPerSubsample,0,C9502+1))</f>
        <v>13</v>
      </c>
      <c r="D9503" s="1">
        <f t="shared" si="446"/>
        <v>3</v>
      </c>
      <c r="E9503" s="1" t="str">
        <f>INDEX(Protocol[Mark],MATCH(C9503,Protocol[Step],0))</f>
        <v>12Azd</v>
      </c>
      <c r="F9503" s="151" t="str">
        <f>INDEX(Variables[Variable],MATCH(Systematic[[#This Row],[VariableIndex]],Variables[Index],0))</f>
        <v>Specific flux</v>
      </c>
      <c r="G9503" s="134">
        <f>Systematic[[#This Row],[Sample]]*1000000+Systematic[[#This Row],[SubSample]]*10000+Systematic[[#This Row],[VariableIndex]]</f>
        <v>25010003</v>
      </c>
      <c r="H9503" s="134">
        <f>Systematic[[#This Row],[SampleVariableLabel]]+100*Systematic[[#This Row],[State]]</f>
        <v>25011303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25</v>
      </c>
      <c r="B9504" s="1">
        <f t="shared" si="445"/>
        <v>1</v>
      </c>
      <c r="C9504" s="1">
        <f>IF(Systematic[[#This Row],[VariableIndex]]&gt;1,C9503,IF(C9503+1=StepsPerSubsample,0,C9503+1))</f>
        <v>13</v>
      </c>
      <c r="D9504" s="1">
        <f t="shared" si="446"/>
        <v>4</v>
      </c>
      <c r="E9504" s="1" t="str">
        <f>INDEX(Protocol[Mark],MATCH(C9504,Protocol[Step],0))</f>
        <v>12Azd</v>
      </c>
      <c r="F9504" s="151" t="str">
        <f>INDEX(Variables[Variable],MATCH(Systematic[[#This Row],[VariableIndex]],Variables[Index],0))</f>
        <v>Flux control ratio</v>
      </c>
      <c r="G9504" s="134">
        <f>Systematic[[#This Row],[Sample]]*1000000+Systematic[[#This Row],[SubSample]]*10000+Systematic[[#This Row],[VariableIndex]]</f>
        <v>25010004</v>
      </c>
      <c r="H9504" s="134">
        <f>Systematic[[#This Row],[SampleVariableLabel]]+100*Systematic[[#This Row],[State]]</f>
        <v>25011304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25</v>
      </c>
      <c r="B9505" s="1">
        <f t="shared" si="445"/>
        <v>1</v>
      </c>
      <c r="C9505" s="1">
        <f>IF(Systematic[[#This Row],[VariableIndex]]&gt;1,C9504,IF(C9504+1=StepsPerSubsample,0,C9504+1))</f>
        <v>13</v>
      </c>
      <c r="D9505" s="1">
        <f t="shared" si="446"/>
        <v>5</v>
      </c>
      <c r="E9505" s="1" t="str">
        <f>INDEX(Protocol[Mark],MATCH(C9505,Protocol[Step],0))</f>
        <v>12Azd</v>
      </c>
      <c r="F9505" s="151" t="str">
        <f>INDEX(Variables[Variable],MATCH(Systematic[[#This Row],[VariableIndex]],Variables[Index],0))</f>
        <v>Specific flux (mt)</v>
      </c>
      <c r="G9505" s="134">
        <f>Systematic[[#This Row],[Sample]]*1000000+Systematic[[#This Row],[SubSample]]*10000+Systematic[[#This Row],[VariableIndex]]</f>
        <v>25010005</v>
      </c>
      <c r="H9505" s="134">
        <f>Systematic[[#This Row],[SampleVariableLabel]]+100*Systematic[[#This Row],[State]]</f>
        <v>25011305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25</v>
      </c>
      <c r="B9506" s="1">
        <f t="shared" si="445"/>
        <v>1</v>
      </c>
      <c r="C9506" s="1">
        <f>IF(Systematic[[#This Row],[VariableIndex]]&gt;1,C9505,IF(C9505+1=StepsPerSubsample,0,C9505+1))</f>
        <v>13</v>
      </c>
      <c r="D9506" s="1">
        <f t="shared" si="446"/>
        <v>6</v>
      </c>
      <c r="E9506" s="1" t="str">
        <f>INDEX(Protocol[Mark],MATCH(C9506,Protocol[Step],0))</f>
        <v>12Azd</v>
      </c>
      <c r="F9506" s="151" t="str">
        <f>INDEX(Variables[Variable],MATCH(Systematic[[#This Row],[VariableIndex]],Variables[Index],0))</f>
        <v>FCR (mt: ROX-corr.)</v>
      </c>
      <c r="G9506" s="134">
        <f>Systematic[[#This Row],[Sample]]*1000000+Systematic[[#This Row],[SubSample]]*10000+Systematic[[#This Row],[VariableIndex]]</f>
        <v>25010006</v>
      </c>
      <c r="H9506" s="134">
        <f>Systematic[[#This Row],[SampleVariableLabel]]+100*Systematic[[#This Row],[State]]</f>
        <v>25011306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25</v>
      </c>
      <c r="B9507" s="1">
        <f t="shared" si="445"/>
        <v>1</v>
      </c>
      <c r="C9507" s="1">
        <f>IF(Systematic[[#This Row],[VariableIndex]]&gt;1,C9506,IF(C9506+1=StepsPerSubsample,0,C9506+1))</f>
        <v>13</v>
      </c>
      <c r="D9507" s="1">
        <f t="shared" si="446"/>
        <v>7</v>
      </c>
      <c r="E9507" s="1" t="str">
        <f>INDEX(Protocol[Mark],MATCH(C9507,Protocol[Step],0))</f>
        <v>12Azd</v>
      </c>
      <c r="F9507" s="151" t="str">
        <f>INDEX(Variables[Variable],MATCH(Systematic[[#This Row],[VariableIndex]],Variables[Index],0))</f>
        <v>FCR (mt: ROX-corr.)</v>
      </c>
      <c r="G9507" s="134">
        <f>Systematic[[#This Row],[Sample]]*1000000+Systematic[[#This Row],[SubSample]]*10000+Systematic[[#This Row],[VariableIndex]]</f>
        <v>25010007</v>
      </c>
      <c r="H9507" s="134">
        <f>Systematic[[#This Row],[SampleVariableLabel]]+100*Systematic[[#This Row],[State]]</f>
        <v>25011307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25</v>
      </c>
      <c r="B9508" s="1">
        <f t="shared" si="445"/>
        <v>2</v>
      </c>
      <c r="C9508" s="1">
        <f>IF(Systematic[[#This Row],[VariableIndex]]&gt;1,C9507,IF(C9507+1=StepsPerSubsample,0,C9507+1))</f>
        <v>0</v>
      </c>
      <c r="D9508" s="1">
        <f t="shared" si="446"/>
        <v>1</v>
      </c>
      <c r="E9508" s="1" t="str">
        <f>INDEX(Protocol[Mark],MATCH(C9508,Protocol[Step],0))</f>
        <v>1ce</v>
      </c>
      <c r="F9508" s="151" t="str">
        <f>INDEX(Variables[Variable],MATCH(Systematic[[#This Row],[VariableIndex]],Variables[Index],0))</f>
        <v>O2 concentration</v>
      </c>
      <c r="G9508" s="134">
        <f>Systematic[[#This Row],[Sample]]*1000000+Systematic[[#This Row],[SubSample]]*10000+Systematic[[#This Row],[VariableIndex]]</f>
        <v>25020001</v>
      </c>
      <c r="H9508" s="134">
        <f>Systematic[[#This Row],[SampleVariableLabel]]+100*Systematic[[#This Row],[State]]</f>
        <v>25020001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25</v>
      </c>
      <c r="B9509" s="1">
        <f t="shared" si="445"/>
        <v>2</v>
      </c>
      <c r="C9509" s="1">
        <f>IF(Systematic[[#This Row],[VariableIndex]]&gt;1,C9508,IF(C9508+1=StepsPerSubsample,0,C9508+1))</f>
        <v>0</v>
      </c>
      <c r="D9509" s="1">
        <f t="shared" si="446"/>
        <v>2</v>
      </c>
      <c r="E9509" s="1" t="str">
        <f>INDEX(Protocol[Mark],MATCH(C9509,Protocol[Step],0))</f>
        <v>1ce</v>
      </c>
      <c r="F9509" s="151" t="str">
        <f>INDEX(Variables[Variable],MATCH(Systematic[[#This Row],[VariableIndex]],Variables[Index],0))</f>
        <v>O2 flux per volume</v>
      </c>
      <c r="G9509" s="134">
        <f>Systematic[[#This Row],[Sample]]*1000000+Systematic[[#This Row],[SubSample]]*10000+Systematic[[#This Row],[VariableIndex]]</f>
        <v>25020002</v>
      </c>
      <c r="H9509" s="134">
        <f>Systematic[[#This Row],[SampleVariableLabel]]+100*Systematic[[#This Row],[State]]</f>
        <v>25020002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25</v>
      </c>
      <c r="B9510" s="1">
        <f t="shared" si="445"/>
        <v>2</v>
      </c>
      <c r="C9510" s="1">
        <f>IF(Systematic[[#This Row],[VariableIndex]]&gt;1,C9509,IF(C9509+1=StepsPerSubsample,0,C9509+1))</f>
        <v>0</v>
      </c>
      <c r="D9510" s="1">
        <f t="shared" si="446"/>
        <v>3</v>
      </c>
      <c r="E9510" s="1" t="str">
        <f>INDEX(Protocol[Mark],MATCH(C9510,Protocol[Step],0))</f>
        <v>1ce</v>
      </c>
      <c r="F9510" s="151" t="str">
        <f>INDEX(Variables[Variable],MATCH(Systematic[[#This Row],[VariableIndex]],Variables[Index],0))</f>
        <v>Specific flux</v>
      </c>
      <c r="G9510" s="134">
        <f>Systematic[[#This Row],[Sample]]*1000000+Systematic[[#This Row],[SubSample]]*10000+Systematic[[#This Row],[VariableIndex]]</f>
        <v>25020003</v>
      </c>
      <c r="H9510" s="134">
        <f>Systematic[[#This Row],[SampleVariableLabel]]+100*Systematic[[#This Row],[State]]</f>
        <v>25020003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25</v>
      </c>
      <c r="B9511" s="1">
        <f t="shared" si="445"/>
        <v>2</v>
      </c>
      <c r="C9511" s="1">
        <f>IF(Systematic[[#This Row],[VariableIndex]]&gt;1,C9510,IF(C9510+1=StepsPerSubsample,0,C9510+1))</f>
        <v>0</v>
      </c>
      <c r="D9511" s="1">
        <f t="shared" si="446"/>
        <v>4</v>
      </c>
      <c r="E9511" s="1" t="str">
        <f>INDEX(Protocol[Mark],MATCH(C9511,Protocol[Step],0))</f>
        <v>1ce</v>
      </c>
      <c r="F9511" s="151" t="str">
        <f>INDEX(Variables[Variable],MATCH(Systematic[[#This Row],[VariableIndex]],Variables[Index],0))</f>
        <v>Flux control ratio</v>
      </c>
      <c r="G9511" s="134">
        <f>Systematic[[#This Row],[Sample]]*1000000+Systematic[[#This Row],[SubSample]]*10000+Systematic[[#This Row],[VariableIndex]]</f>
        <v>25020004</v>
      </c>
      <c r="H9511" s="134">
        <f>Systematic[[#This Row],[SampleVariableLabel]]+100*Systematic[[#This Row],[State]]</f>
        <v>25020004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25</v>
      </c>
      <c r="B9512" s="1">
        <f t="shared" si="445"/>
        <v>2</v>
      </c>
      <c r="C9512" s="1">
        <f>IF(Systematic[[#This Row],[VariableIndex]]&gt;1,C9511,IF(C9511+1=StepsPerSubsample,0,C9511+1))</f>
        <v>0</v>
      </c>
      <c r="D9512" s="1">
        <f t="shared" si="446"/>
        <v>5</v>
      </c>
      <c r="E9512" s="1" t="str">
        <f>INDEX(Protocol[Mark],MATCH(C9512,Protocol[Step],0))</f>
        <v>1ce</v>
      </c>
      <c r="F9512" s="151" t="str">
        <f>INDEX(Variables[Variable],MATCH(Systematic[[#This Row],[VariableIndex]],Variables[Index],0))</f>
        <v>Specific flux (mt)</v>
      </c>
      <c r="G9512" s="134">
        <f>Systematic[[#This Row],[Sample]]*1000000+Systematic[[#This Row],[SubSample]]*10000+Systematic[[#This Row],[VariableIndex]]</f>
        <v>25020005</v>
      </c>
      <c r="H9512" s="134">
        <f>Systematic[[#This Row],[SampleVariableLabel]]+100*Systematic[[#This Row],[State]]</f>
        <v>25020005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25</v>
      </c>
      <c r="B9513" s="1">
        <f t="shared" ref="B9513:B9576" si="448">IF(OR(C9513&gt;0,D9513&gt;1),B9512,IF(B9512=SubsamplesPerSample,1,B9512+1))</f>
        <v>2</v>
      </c>
      <c r="C9513" s="1">
        <f>IF(Systematic[[#This Row],[VariableIndex]]&gt;1,C9512,IF(C9512+1=StepsPerSubsample,0,C9512+1))</f>
        <v>0</v>
      </c>
      <c r="D9513" s="1">
        <f t="shared" si="446"/>
        <v>6</v>
      </c>
      <c r="E9513" s="1" t="str">
        <f>INDEX(Protocol[Mark],MATCH(C9513,Protocol[Step],0))</f>
        <v>1ce</v>
      </c>
      <c r="F9513" s="151" t="str">
        <f>INDEX(Variables[Variable],MATCH(Systematic[[#This Row],[VariableIndex]],Variables[Index],0))</f>
        <v>FCR (mt: ROX-corr.)</v>
      </c>
      <c r="G9513" s="134">
        <f>Systematic[[#This Row],[Sample]]*1000000+Systematic[[#This Row],[SubSample]]*10000+Systematic[[#This Row],[VariableIndex]]</f>
        <v>25020006</v>
      </c>
      <c r="H9513" s="134">
        <f>Systematic[[#This Row],[SampleVariableLabel]]+100*Systematic[[#This Row],[State]]</f>
        <v>25020006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25</v>
      </c>
      <c r="B9514" s="1">
        <f t="shared" si="448"/>
        <v>2</v>
      </c>
      <c r="C9514" s="1">
        <f>IF(Systematic[[#This Row],[VariableIndex]]&gt;1,C9513,IF(C9513+1=StepsPerSubsample,0,C9513+1))</f>
        <v>0</v>
      </c>
      <c r="D9514" s="1">
        <f t="shared" si="446"/>
        <v>7</v>
      </c>
      <c r="E9514" s="1" t="str">
        <f>INDEX(Protocol[Mark],MATCH(C9514,Protocol[Step],0))</f>
        <v>1ce</v>
      </c>
      <c r="F9514" s="151" t="str">
        <f>INDEX(Variables[Variable],MATCH(Systematic[[#This Row],[VariableIndex]],Variables[Index],0))</f>
        <v>FCR (mt: ROX-corr.)</v>
      </c>
      <c r="G9514" s="134">
        <f>Systematic[[#This Row],[Sample]]*1000000+Systematic[[#This Row],[SubSample]]*10000+Systematic[[#This Row],[VariableIndex]]</f>
        <v>25020007</v>
      </c>
      <c r="H9514" s="134">
        <f>Systematic[[#This Row],[SampleVariableLabel]]+100*Systematic[[#This Row],[State]]</f>
        <v>25020007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25</v>
      </c>
      <c r="B9515" s="1">
        <f t="shared" si="448"/>
        <v>2</v>
      </c>
      <c r="C9515" s="1">
        <f>IF(Systematic[[#This Row],[VariableIndex]]&gt;1,C9514,IF(C9514+1=StepsPerSubsample,0,C9514+1))</f>
        <v>1</v>
      </c>
      <c r="D9515" s="1">
        <f t="shared" si="446"/>
        <v>1</v>
      </c>
      <c r="E9515" s="1" t="str">
        <f>INDEX(Protocol[Mark],MATCH(C9515,Protocol[Step],0))</f>
        <v>2P10</v>
      </c>
      <c r="F9515" s="151" t="str">
        <f>INDEX(Variables[Variable],MATCH(Systematic[[#This Row],[VariableIndex]],Variables[Index],0))</f>
        <v>O2 concentration</v>
      </c>
      <c r="G9515" s="134">
        <f>Systematic[[#This Row],[Sample]]*1000000+Systematic[[#This Row],[SubSample]]*10000+Systematic[[#This Row],[VariableIndex]]</f>
        <v>25020001</v>
      </c>
      <c r="H9515" s="134">
        <f>Systematic[[#This Row],[SampleVariableLabel]]+100*Systematic[[#This Row],[State]]</f>
        <v>25020101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25</v>
      </c>
      <c r="B9516" s="1">
        <f t="shared" si="448"/>
        <v>2</v>
      </c>
      <c r="C9516" s="1">
        <f>IF(Systematic[[#This Row],[VariableIndex]]&gt;1,C9515,IF(C9515+1=StepsPerSubsample,0,C9515+1))</f>
        <v>1</v>
      </c>
      <c r="D9516" s="1">
        <f t="shared" si="446"/>
        <v>2</v>
      </c>
      <c r="E9516" s="1" t="str">
        <f>INDEX(Protocol[Mark],MATCH(C9516,Protocol[Step],0))</f>
        <v>2P10</v>
      </c>
      <c r="F9516" s="151" t="str">
        <f>INDEX(Variables[Variable],MATCH(Systematic[[#This Row],[VariableIndex]],Variables[Index],0))</f>
        <v>O2 flux per volume</v>
      </c>
      <c r="G9516" s="134">
        <f>Systematic[[#This Row],[Sample]]*1000000+Systematic[[#This Row],[SubSample]]*10000+Systematic[[#This Row],[VariableIndex]]</f>
        <v>25020002</v>
      </c>
      <c r="H9516" s="134">
        <f>Systematic[[#This Row],[SampleVariableLabel]]+100*Systematic[[#This Row],[State]]</f>
        <v>25020102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25</v>
      </c>
      <c r="B9517" s="1">
        <f t="shared" si="448"/>
        <v>2</v>
      </c>
      <c r="C9517" s="1">
        <f>IF(Systematic[[#This Row],[VariableIndex]]&gt;1,C9516,IF(C9516+1=StepsPerSubsample,0,C9516+1))</f>
        <v>1</v>
      </c>
      <c r="D9517" s="1">
        <f t="shared" si="446"/>
        <v>3</v>
      </c>
      <c r="E9517" s="1" t="str">
        <f>INDEX(Protocol[Mark],MATCH(C9517,Protocol[Step],0))</f>
        <v>2P10</v>
      </c>
      <c r="F9517" s="151" t="str">
        <f>INDEX(Variables[Variable],MATCH(Systematic[[#This Row],[VariableIndex]],Variables[Index],0))</f>
        <v>Specific flux</v>
      </c>
      <c r="G9517" s="134">
        <f>Systematic[[#This Row],[Sample]]*1000000+Systematic[[#This Row],[SubSample]]*10000+Systematic[[#This Row],[VariableIndex]]</f>
        <v>25020003</v>
      </c>
      <c r="H9517" s="134">
        <f>Systematic[[#This Row],[SampleVariableLabel]]+100*Systematic[[#This Row],[State]]</f>
        <v>25020103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25</v>
      </c>
      <c r="B9518" s="1">
        <f t="shared" si="448"/>
        <v>2</v>
      </c>
      <c r="C9518" s="1">
        <f>IF(Systematic[[#This Row],[VariableIndex]]&gt;1,C9517,IF(C9517+1=StepsPerSubsample,0,C9517+1))</f>
        <v>1</v>
      </c>
      <c r="D9518" s="1">
        <f t="shared" si="446"/>
        <v>4</v>
      </c>
      <c r="E9518" s="1" t="str">
        <f>INDEX(Protocol[Mark],MATCH(C9518,Protocol[Step],0))</f>
        <v>2P10</v>
      </c>
      <c r="F9518" s="151" t="str">
        <f>INDEX(Variables[Variable],MATCH(Systematic[[#This Row],[VariableIndex]],Variables[Index],0))</f>
        <v>Flux control ratio</v>
      </c>
      <c r="G9518" s="134">
        <f>Systematic[[#This Row],[Sample]]*1000000+Systematic[[#This Row],[SubSample]]*10000+Systematic[[#This Row],[VariableIndex]]</f>
        <v>25020004</v>
      </c>
      <c r="H9518" s="134">
        <f>Systematic[[#This Row],[SampleVariableLabel]]+100*Systematic[[#This Row],[State]]</f>
        <v>25020104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25</v>
      </c>
      <c r="B9519" s="1">
        <f t="shared" si="448"/>
        <v>2</v>
      </c>
      <c r="C9519" s="1">
        <f>IF(Systematic[[#This Row],[VariableIndex]]&gt;1,C9518,IF(C9518+1=StepsPerSubsample,0,C9518+1))</f>
        <v>1</v>
      </c>
      <c r="D9519" s="1">
        <f t="shared" si="446"/>
        <v>5</v>
      </c>
      <c r="E9519" s="1" t="str">
        <f>INDEX(Protocol[Mark],MATCH(C9519,Protocol[Step],0))</f>
        <v>2P10</v>
      </c>
      <c r="F9519" s="151" t="str">
        <f>INDEX(Variables[Variable],MATCH(Systematic[[#This Row],[VariableIndex]],Variables[Index],0))</f>
        <v>Specific flux (mt)</v>
      </c>
      <c r="G9519" s="134">
        <f>Systematic[[#This Row],[Sample]]*1000000+Systematic[[#This Row],[SubSample]]*10000+Systematic[[#This Row],[VariableIndex]]</f>
        <v>25020005</v>
      </c>
      <c r="H9519" s="134">
        <f>Systematic[[#This Row],[SampleVariableLabel]]+100*Systematic[[#This Row],[State]]</f>
        <v>25020105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25</v>
      </c>
      <c r="B9520" s="1">
        <f t="shared" si="448"/>
        <v>2</v>
      </c>
      <c r="C9520" s="1">
        <f>IF(Systematic[[#This Row],[VariableIndex]]&gt;1,C9519,IF(C9519+1=StepsPerSubsample,0,C9519+1))</f>
        <v>1</v>
      </c>
      <c r="D9520" s="1">
        <f t="shared" si="446"/>
        <v>6</v>
      </c>
      <c r="E9520" s="1" t="str">
        <f>INDEX(Protocol[Mark],MATCH(C9520,Protocol[Step],0))</f>
        <v>2P10</v>
      </c>
      <c r="F9520" s="151" t="str">
        <f>INDEX(Variables[Variable],MATCH(Systematic[[#This Row],[VariableIndex]],Variables[Index],0))</f>
        <v>FCR (mt: ROX-corr.)</v>
      </c>
      <c r="G9520" s="134">
        <f>Systematic[[#This Row],[Sample]]*1000000+Systematic[[#This Row],[SubSample]]*10000+Systematic[[#This Row],[VariableIndex]]</f>
        <v>25020006</v>
      </c>
      <c r="H9520" s="134">
        <f>Systematic[[#This Row],[SampleVariableLabel]]+100*Systematic[[#This Row],[State]]</f>
        <v>25020106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25</v>
      </c>
      <c r="B9521" s="1">
        <f t="shared" si="448"/>
        <v>2</v>
      </c>
      <c r="C9521" s="1">
        <f>IF(Systematic[[#This Row],[VariableIndex]]&gt;1,C9520,IF(C9520+1=StepsPerSubsample,0,C9520+1))</f>
        <v>1</v>
      </c>
      <c r="D9521" s="1">
        <f t="shared" si="446"/>
        <v>7</v>
      </c>
      <c r="E9521" s="1" t="str">
        <f>INDEX(Protocol[Mark],MATCH(C9521,Protocol[Step],0))</f>
        <v>2P10</v>
      </c>
      <c r="F9521" s="151" t="str">
        <f>INDEX(Variables[Variable],MATCH(Systematic[[#This Row],[VariableIndex]],Variables[Index],0))</f>
        <v>FCR (mt: ROX-corr.)</v>
      </c>
      <c r="G9521" s="134">
        <f>Systematic[[#This Row],[Sample]]*1000000+Systematic[[#This Row],[SubSample]]*10000+Systematic[[#This Row],[VariableIndex]]</f>
        <v>25020007</v>
      </c>
      <c r="H9521" s="134">
        <f>Systematic[[#This Row],[SampleVariableLabel]]+100*Systematic[[#This Row],[State]]</f>
        <v>25020107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25</v>
      </c>
      <c r="B9522" s="1">
        <f t="shared" si="448"/>
        <v>2</v>
      </c>
      <c r="C9522" s="1">
        <f>IF(Systematic[[#This Row],[VariableIndex]]&gt;1,C9521,IF(C9521+1=StepsPerSubsample,0,C9521+1))</f>
        <v>2</v>
      </c>
      <c r="D9522" s="1">
        <f t="shared" si="446"/>
        <v>1</v>
      </c>
      <c r="E9522" s="1" t="str">
        <f>INDEX(Protocol[Mark],MATCH(C9522,Protocol[Step],0))</f>
        <v>3Omy</v>
      </c>
      <c r="F9522" s="151" t="str">
        <f>INDEX(Variables[Variable],MATCH(Systematic[[#This Row],[VariableIndex]],Variables[Index],0))</f>
        <v>O2 concentration</v>
      </c>
      <c r="G9522" s="134">
        <f>Systematic[[#This Row],[Sample]]*1000000+Systematic[[#This Row],[SubSample]]*10000+Systematic[[#This Row],[VariableIndex]]</f>
        <v>25020001</v>
      </c>
      <c r="H9522" s="134">
        <f>Systematic[[#This Row],[SampleVariableLabel]]+100*Systematic[[#This Row],[State]]</f>
        <v>25020201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25</v>
      </c>
      <c r="B9523" s="1">
        <f t="shared" si="448"/>
        <v>2</v>
      </c>
      <c r="C9523" s="1">
        <f>IF(Systematic[[#This Row],[VariableIndex]]&gt;1,C9522,IF(C9522+1=StepsPerSubsample,0,C9522+1))</f>
        <v>2</v>
      </c>
      <c r="D9523" s="1">
        <f t="shared" si="446"/>
        <v>2</v>
      </c>
      <c r="E9523" s="1" t="str">
        <f>INDEX(Protocol[Mark],MATCH(C9523,Protocol[Step],0))</f>
        <v>3Omy</v>
      </c>
      <c r="F9523" s="151" t="str">
        <f>INDEX(Variables[Variable],MATCH(Systematic[[#This Row],[VariableIndex]],Variables[Index],0))</f>
        <v>O2 flux per volume</v>
      </c>
      <c r="G9523" s="134">
        <f>Systematic[[#This Row],[Sample]]*1000000+Systematic[[#This Row],[SubSample]]*10000+Systematic[[#This Row],[VariableIndex]]</f>
        <v>25020002</v>
      </c>
      <c r="H9523" s="134">
        <f>Systematic[[#This Row],[SampleVariableLabel]]+100*Systematic[[#This Row],[State]]</f>
        <v>25020202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25</v>
      </c>
      <c r="B9524" s="1">
        <f t="shared" si="448"/>
        <v>2</v>
      </c>
      <c r="C9524" s="1">
        <f>IF(Systematic[[#This Row],[VariableIndex]]&gt;1,C9523,IF(C9523+1=StepsPerSubsample,0,C9523+1))</f>
        <v>2</v>
      </c>
      <c r="D9524" s="1">
        <f t="shared" si="446"/>
        <v>3</v>
      </c>
      <c r="E9524" s="1" t="str">
        <f>INDEX(Protocol[Mark],MATCH(C9524,Protocol[Step],0))</f>
        <v>3Omy</v>
      </c>
      <c r="F9524" s="151" t="str">
        <f>INDEX(Variables[Variable],MATCH(Systematic[[#This Row],[VariableIndex]],Variables[Index],0))</f>
        <v>Specific flux</v>
      </c>
      <c r="G9524" s="134">
        <f>Systematic[[#This Row],[Sample]]*1000000+Systematic[[#This Row],[SubSample]]*10000+Systematic[[#This Row],[VariableIndex]]</f>
        <v>25020003</v>
      </c>
      <c r="H9524" s="134">
        <f>Systematic[[#This Row],[SampleVariableLabel]]+100*Systematic[[#This Row],[State]]</f>
        <v>25020203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25</v>
      </c>
      <c r="B9525" s="1">
        <f t="shared" si="448"/>
        <v>2</v>
      </c>
      <c r="C9525" s="1">
        <f>IF(Systematic[[#This Row],[VariableIndex]]&gt;1,C9524,IF(C9524+1=StepsPerSubsample,0,C9524+1))</f>
        <v>2</v>
      </c>
      <c r="D9525" s="1">
        <f t="shared" si="446"/>
        <v>4</v>
      </c>
      <c r="E9525" s="1" t="str">
        <f>INDEX(Protocol[Mark],MATCH(C9525,Protocol[Step],0))</f>
        <v>3Omy</v>
      </c>
      <c r="F9525" s="151" t="str">
        <f>INDEX(Variables[Variable],MATCH(Systematic[[#This Row],[VariableIndex]],Variables[Index],0))</f>
        <v>Flux control ratio</v>
      </c>
      <c r="G9525" s="134">
        <f>Systematic[[#This Row],[Sample]]*1000000+Systematic[[#This Row],[SubSample]]*10000+Systematic[[#This Row],[VariableIndex]]</f>
        <v>25020004</v>
      </c>
      <c r="H9525" s="134">
        <f>Systematic[[#This Row],[SampleVariableLabel]]+100*Systematic[[#This Row],[State]]</f>
        <v>25020204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25</v>
      </c>
      <c r="B9526" s="1">
        <f t="shared" si="448"/>
        <v>2</v>
      </c>
      <c r="C9526" s="1">
        <f>IF(Systematic[[#This Row],[VariableIndex]]&gt;1,C9525,IF(C9525+1=StepsPerSubsample,0,C9525+1))</f>
        <v>2</v>
      </c>
      <c r="D9526" s="1">
        <f t="shared" si="446"/>
        <v>5</v>
      </c>
      <c r="E9526" s="1" t="str">
        <f>INDEX(Protocol[Mark],MATCH(C9526,Protocol[Step],0))</f>
        <v>3Omy</v>
      </c>
      <c r="F9526" s="151" t="str">
        <f>INDEX(Variables[Variable],MATCH(Systematic[[#This Row],[VariableIndex]],Variables[Index],0))</f>
        <v>Specific flux (mt)</v>
      </c>
      <c r="G9526" s="134">
        <f>Systematic[[#This Row],[Sample]]*1000000+Systematic[[#This Row],[SubSample]]*10000+Systematic[[#This Row],[VariableIndex]]</f>
        <v>25020005</v>
      </c>
      <c r="H9526" s="134">
        <f>Systematic[[#This Row],[SampleVariableLabel]]+100*Systematic[[#This Row],[State]]</f>
        <v>25020205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25</v>
      </c>
      <c r="B9527" s="1">
        <f t="shared" si="448"/>
        <v>2</v>
      </c>
      <c r="C9527" s="1">
        <f>IF(Systematic[[#This Row],[VariableIndex]]&gt;1,C9526,IF(C9526+1=StepsPerSubsample,0,C9526+1))</f>
        <v>2</v>
      </c>
      <c r="D9527" s="1">
        <f t="shared" si="446"/>
        <v>6</v>
      </c>
      <c r="E9527" s="1" t="str">
        <f>INDEX(Protocol[Mark],MATCH(C9527,Protocol[Step],0))</f>
        <v>3Omy</v>
      </c>
      <c r="F9527" s="151" t="str">
        <f>INDEX(Variables[Variable],MATCH(Systematic[[#This Row],[VariableIndex]],Variables[Index],0))</f>
        <v>FCR (mt: ROX-corr.)</v>
      </c>
      <c r="G9527" s="134">
        <f>Systematic[[#This Row],[Sample]]*1000000+Systematic[[#This Row],[SubSample]]*10000+Systematic[[#This Row],[VariableIndex]]</f>
        <v>25020006</v>
      </c>
      <c r="H9527" s="134">
        <f>Systematic[[#This Row],[SampleVariableLabel]]+100*Systematic[[#This Row],[State]]</f>
        <v>25020206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25</v>
      </c>
      <c r="B9528" s="1">
        <f t="shared" si="448"/>
        <v>2</v>
      </c>
      <c r="C9528" s="1">
        <f>IF(Systematic[[#This Row],[VariableIndex]]&gt;1,C9527,IF(C9527+1=StepsPerSubsample,0,C9527+1))</f>
        <v>2</v>
      </c>
      <c r="D9528" s="1">
        <f t="shared" si="446"/>
        <v>7</v>
      </c>
      <c r="E9528" s="1" t="str">
        <f>INDEX(Protocol[Mark],MATCH(C9528,Protocol[Step],0))</f>
        <v>3Omy</v>
      </c>
      <c r="F9528" s="151" t="str">
        <f>INDEX(Variables[Variable],MATCH(Systematic[[#This Row],[VariableIndex]],Variables[Index],0))</f>
        <v>FCR (mt: ROX-corr.)</v>
      </c>
      <c r="G9528" s="134">
        <f>Systematic[[#This Row],[Sample]]*1000000+Systematic[[#This Row],[SubSample]]*10000+Systematic[[#This Row],[VariableIndex]]</f>
        <v>25020007</v>
      </c>
      <c r="H9528" s="134">
        <f>Systematic[[#This Row],[SampleVariableLabel]]+100*Systematic[[#This Row],[State]]</f>
        <v>25020207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25</v>
      </c>
      <c r="B9529" s="1">
        <f t="shared" si="448"/>
        <v>2</v>
      </c>
      <c r="C9529" s="1">
        <f>IF(Systematic[[#This Row],[VariableIndex]]&gt;1,C9528,IF(C9528+1=StepsPerSubsample,0,C9528+1))</f>
        <v>3</v>
      </c>
      <c r="D9529" s="1">
        <f t="shared" si="446"/>
        <v>1</v>
      </c>
      <c r="E9529" s="1" t="str">
        <f>INDEX(Protocol[Mark],MATCH(C9529,Protocol[Step],0))</f>
        <v>4U</v>
      </c>
      <c r="F9529" s="151" t="str">
        <f>INDEX(Variables[Variable],MATCH(Systematic[[#This Row],[VariableIndex]],Variables[Index],0))</f>
        <v>O2 concentration</v>
      </c>
      <c r="G9529" s="134">
        <f>Systematic[[#This Row],[Sample]]*1000000+Systematic[[#This Row],[SubSample]]*10000+Systematic[[#This Row],[VariableIndex]]</f>
        <v>25020001</v>
      </c>
      <c r="H9529" s="134">
        <f>Systematic[[#This Row],[SampleVariableLabel]]+100*Systematic[[#This Row],[State]]</f>
        <v>25020301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25</v>
      </c>
      <c r="B9530" s="1">
        <f t="shared" si="448"/>
        <v>2</v>
      </c>
      <c r="C9530" s="1">
        <f>IF(Systematic[[#This Row],[VariableIndex]]&gt;1,C9529,IF(C9529+1=StepsPerSubsample,0,C9529+1))</f>
        <v>3</v>
      </c>
      <c r="D9530" s="1">
        <f t="shared" si="446"/>
        <v>2</v>
      </c>
      <c r="E9530" s="1" t="str">
        <f>INDEX(Protocol[Mark],MATCH(C9530,Protocol[Step],0))</f>
        <v>4U</v>
      </c>
      <c r="F9530" s="151" t="str">
        <f>INDEX(Variables[Variable],MATCH(Systematic[[#This Row],[VariableIndex]],Variables[Index],0))</f>
        <v>O2 flux per volume</v>
      </c>
      <c r="G9530" s="134">
        <f>Systematic[[#This Row],[Sample]]*1000000+Systematic[[#This Row],[SubSample]]*10000+Systematic[[#This Row],[VariableIndex]]</f>
        <v>25020002</v>
      </c>
      <c r="H9530" s="134">
        <f>Systematic[[#This Row],[SampleVariableLabel]]+100*Systematic[[#This Row],[State]]</f>
        <v>25020302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25</v>
      </c>
      <c r="B9531" s="1">
        <f t="shared" si="448"/>
        <v>2</v>
      </c>
      <c r="C9531" s="1">
        <f>IF(Systematic[[#This Row],[VariableIndex]]&gt;1,C9530,IF(C9530+1=StepsPerSubsample,0,C9530+1))</f>
        <v>3</v>
      </c>
      <c r="D9531" s="1">
        <f t="shared" si="446"/>
        <v>3</v>
      </c>
      <c r="E9531" s="1" t="str">
        <f>INDEX(Protocol[Mark],MATCH(C9531,Protocol[Step],0))</f>
        <v>4U</v>
      </c>
      <c r="F9531" s="151" t="str">
        <f>INDEX(Variables[Variable],MATCH(Systematic[[#This Row],[VariableIndex]],Variables[Index],0))</f>
        <v>Specific flux</v>
      </c>
      <c r="G9531" s="134">
        <f>Systematic[[#This Row],[Sample]]*1000000+Systematic[[#This Row],[SubSample]]*10000+Systematic[[#This Row],[VariableIndex]]</f>
        <v>25020003</v>
      </c>
      <c r="H9531" s="134">
        <f>Systematic[[#This Row],[SampleVariableLabel]]+100*Systematic[[#This Row],[State]]</f>
        <v>25020303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25</v>
      </c>
      <c r="B9532" s="1">
        <f t="shared" si="448"/>
        <v>2</v>
      </c>
      <c r="C9532" s="1">
        <f>IF(Systematic[[#This Row],[VariableIndex]]&gt;1,C9531,IF(C9531+1=StepsPerSubsample,0,C9531+1))</f>
        <v>3</v>
      </c>
      <c r="D9532" s="1">
        <f t="shared" si="446"/>
        <v>4</v>
      </c>
      <c r="E9532" s="1" t="str">
        <f>INDEX(Protocol[Mark],MATCH(C9532,Protocol[Step],0))</f>
        <v>4U</v>
      </c>
      <c r="F9532" s="151" t="str">
        <f>INDEX(Variables[Variable],MATCH(Systematic[[#This Row],[VariableIndex]],Variables[Index],0))</f>
        <v>Flux control ratio</v>
      </c>
      <c r="G9532" s="134">
        <f>Systematic[[#This Row],[Sample]]*1000000+Systematic[[#This Row],[SubSample]]*10000+Systematic[[#This Row],[VariableIndex]]</f>
        <v>25020004</v>
      </c>
      <c r="H9532" s="134">
        <f>Systematic[[#This Row],[SampleVariableLabel]]+100*Systematic[[#This Row],[State]]</f>
        <v>25020304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25</v>
      </c>
      <c r="B9533" s="1">
        <f t="shared" si="448"/>
        <v>2</v>
      </c>
      <c r="C9533" s="1">
        <f>IF(Systematic[[#This Row],[VariableIndex]]&gt;1,C9532,IF(C9532+1=StepsPerSubsample,0,C9532+1))</f>
        <v>3</v>
      </c>
      <c r="D9533" s="1">
        <f t="shared" si="446"/>
        <v>5</v>
      </c>
      <c r="E9533" s="1" t="str">
        <f>INDEX(Protocol[Mark],MATCH(C9533,Protocol[Step],0))</f>
        <v>4U</v>
      </c>
      <c r="F9533" s="151" t="str">
        <f>INDEX(Variables[Variable],MATCH(Systematic[[#This Row],[VariableIndex]],Variables[Index],0))</f>
        <v>Specific flux (mt)</v>
      </c>
      <c r="G9533" s="134">
        <f>Systematic[[#This Row],[Sample]]*1000000+Systematic[[#This Row],[SubSample]]*10000+Systematic[[#This Row],[VariableIndex]]</f>
        <v>25020005</v>
      </c>
      <c r="H9533" s="134">
        <f>Systematic[[#This Row],[SampleVariableLabel]]+100*Systematic[[#This Row],[State]]</f>
        <v>25020305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25</v>
      </c>
      <c r="B9534" s="1">
        <f t="shared" si="448"/>
        <v>2</v>
      </c>
      <c r="C9534" s="1">
        <f>IF(Systematic[[#This Row],[VariableIndex]]&gt;1,C9533,IF(C9533+1=StepsPerSubsample,0,C9533+1))</f>
        <v>3</v>
      </c>
      <c r="D9534" s="1">
        <f t="shared" si="446"/>
        <v>6</v>
      </c>
      <c r="E9534" s="1" t="str">
        <f>INDEX(Protocol[Mark],MATCH(C9534,Protocol[Step],0))</f>
        <v>4U</v>
      </c>
      <c r="F9534" s="151" t="str">
        <f>INDEX(Variables[Variable],MATCH(Systematic[[#This Row],[VariableIndex]],Variables[Index],0))</f>
        <v>FCR (mt: ROX-corr.)</v>
      </c>
      <c r="G9534" s="134">
        <f>Systematic[[#This Row],[Sample]]*1000000+Systematic[[#This Row],[SubSample]]*10000+Systematic[[#This Row],[VariableIndex]]</f>
        <v>25020006</v>
      </c>
      <c r="H9534" s="134">
        <f>Systematic[[#This Row],[SampleVariableLabel]]+100*Systematic[[#This Row],[State]]</f>
        <v>25020306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25</v>
      </c>
      <c r="B9535" s="1">
        <f t="shared" si="448"/>
        <v>2</v>
      </c>
      <c r="C9535" s="1">
        <f>IF(Systematic[[#This Row],[VariableIndex]]&gt;1,C9534,IF(C9534+1=StepsPerSubsample,0,C9534+1))</f>
        <v>3</v>
      </c>
      <c r="D9535" s="1">
        <f t="shared" si="446"/>
        <v>7</v>
      </c>
      <c r="E9535" s="1" t="str">
        <f>INDEX(Protocol[Mark],MATCH(C9535,Protocol[Step],0))</f>
        <v>4U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25020007</v>
      </c>
      <c r="H9535" s="134">
        <f>Systematic[[#This Row],[SampleVariableLabel]]+100*Systematic[[#This Row],[State]]</f>
        <v>25020307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25</v>
      </c>
      <c r="B9536" s="1">
        <f t="shared" si="448"/>
        <v>2</v>
      </c>
      <c r="C9536" s="1">
        <f>IF(Systematic[[#This Row],[VariableIndex]]&gt;1,C9535,IF(C9535+1=StepsPerSubsample,0,C9535+1))</f>
        <v>4</v>
      </c>
      <c r="D9536" s="1">
        <f t="shared" si="446"/>
        <v>1</v>
      </c>
      <c r="E9536" s="1" t="str">
        <f>INDEX(Protocol[Mark],MATCH(C9536,Protocol[Step],0))</f>
        <v>5Glc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25020001</v>
      </c>
      <c r="H9536" s="134">
        <f>Systematic[[#This Row],[SampleVariableLabel]]+100*Systematic[[#This Row],[State]]</f>
        <v>25020401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25</v>
      </c>
      <c r="B9537" s="1">
        <f t="shared" si="448"/>
        <v>2</v>
      </c>
      <c r="C9537" s="1">
        <f>IF(Systematic[[#This Row],[VariableIndex]]&gt;1,C9536,IF(C9536+1=StepsPerSubsample,0,C9536+1))</f>
        <v>4</v>
      </c>
      <c r="D9537" s="1">
        <f t="shared" si="446"/>
        <v>2</v>
      </c>
      <c r="E9537" s="1" t="str">
        <f>INDEX(Protocol[Mark],MATCH(C9537,Protocol[Step],0))</f>
        <v>5Glc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25020002</v>
      </c>
      <c r="H9537" s="134">
        <f>Systematic[[#This Row],[SampleVariableLabel]]+100*Systematic[[#This Row],[State]]</f>
        <v>25020402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25</v>
      </c>
      <c r="B9538" s="1">
        <f t="shared" si="448"/>
        <v>2</v>
      </c>
      <c r="C9538" s="1">
        <f>IF(Systematic[[#This Row],[VariableIndex]]&gt;1,C9537,IF(C9537+1=StepsPerSubsample,0,C9537+1))</f>
        <v>4</v>
      </c>
      <c r="D9538" s="1">
        <f t="shared" si="446"/>
        <v>3</v>
      </c>
      <c r="E9538" s="1" t="str">
        <f>INDEX(Protocol[Mark],MATCH(C9538,Protocol[Step],0))</f>
        <v>5Glc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25020003</v>
      </c>
      <c r="H9538" s="134">
        <f>Systematic[[#This Row],[SampleVariableLabel]]+100*Systematic[[#This Row],[State]]</f>
        <v>25020403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25</v>
      </c>
      <c r="B9539" s="1">
        <f t="shared" si="448"/>
        <v>2</v>
      </c>
      <c r="C9539" s="1">
        <f>IF(Systematic[[#This Row],[VariableIndex]]&gt;1,C9538,IF(C9538+1=StepsPerSubsample,0,C9538+1))</f>
        <v>4</v>
      </c>
      <c r="D9539" s="1">
        <f t="shared" ref="D9539:D9602" si="449">IF(D9538=nVariables,1,D9538+1)</f>
        <v>4</v>
      </c>
      <c r="E9539" s="1" t="str">
        <f>INDEX(Protocol[Mark],MATCH(C9539,Protocol[Step],0))</f>
        <v>5Glc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25020004</v>
      </c>
      <c r="H9539" s="134">
        <f>Systematic[[#This Row],[SampleVariableLabel]]+100*Systematic[[#This Row],[State]]</f>
        <v>25020404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25</v>
      </c>
      <c r="B9540" s="1">
        <f t="shared" si="448"/>
        <v>2</v>
      </c>
      <c r="C9540" s="1">
        <f>IF(Systematic[[#This Row],[VariableIndex]]&gt;1,C9539,IF(C9539+1=StepsPerSubsample,0,C9539+1))</f>
        <v>4</v>
      </c>
      <c r="D9540" s="1">
        <f t="shared" si="449"/>
        <v>5</v>
      </c>
      <c r="E9540" s="1" t="str">
        <f>INDEX(Protocol[Mark],MATCH(C9540,Protocol[Step],0))</f>
        <v>5Glc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25020005</v>
      </c>
      <c r="H9540" s="134">
        <f>Systematic[[#This Row],[SampleVariableLabel]]+100*Systematic[[#This Row],[State]]</f>
        <v>25020405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25</v>
      </c>
      <c r="B9541" s="1">
        <f t="shared" si="448"/>
        <v>2</v>
      </c>
      <c r="C9541" s="1">
        <f>IF(Systematic[[#This Row],[VariableIndex]]&gt;1,C9540,IF(C9540+1=StepsPerSubsample,0,C9540+1))</f>
        <v>4</v>
      </c>
      <c r="D9541" s="1">
        <f t="shared" si="449"/>
        <v>6</v>
      </c>
      <c r="E9541" s="1" t="str">
        <f>INDEX(Protocol[Mark],MATCH(C9541,Protocol[Step],0))</f>
        <v>5Glc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25020006</v>
      </c>
      <c r="H9541" s="134">
        <f>Systematic[[#This Row],[SampleVariableLabel]]+100*Systematic[[#This Row],[State]]</f>
        <v>25020406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25</v>
      </c>
      <c r="B9542" s="1">
        <f t="shared" si="448"/>
        <v>2</v>
      </c>
      <c r="C9542" s="1">
        <f>IF(Systematic[[#This Row],[VariableIndex]]&gt;1,C9541,IF(C9541+1=StepsPerSubsample,0,C9541+1))</f>
        <v>4</v>
      </c>
      <c r="D9542" s="1">
        <f t="shared" si="449"/>
        <v>7</v>
      </c>
      <c r="E9542" s="1" t="str">
        <f>INDEX(Protocol[Mark],MATCH(C9542,Protocol[Step],0))</f>
        <v>5Glc</v>
      </c>
      <c r="F9542" s="151" t="str">
        <f>INDEX(Variables[Variable],MATCH(Systematic[[#This Row],[VariableIndex]],Variables[Index],0))</f>
        <v>FCR (mt: ROX-corr.)</v>
      </c>
      <c r="G9542" s="134">
        <f>Systematic[[#This Row],[Sample]]*1000000+Systematic[[#This Row],[SubSample]]*10000+Systematic[[#This Row],[VariableIndex]]</f>
        <v>25020007</v>
      </c>
      <c r="H9542" s="134">
        <f>Systematic[[#This Row],[SampleVariableLabel]]+100*Systematic[[#This Row],[State]]</f>
        <v>25020407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25</v>
      </c>
      <c r="B9543" s="1">
        <f t="shared" si="448"/>
        <v>2</v>
      </c>
      <c r="C9543" s="1">
        <f>IF(Systematic[[#This Row],[VariableIndex]]&gt;1,C9542,IF(C9542+1=StepsPerSubsample,0,C9542+1))</f>
        <v>5</v>
      </c>
      <c r="D9543" s="1">
        <f t="shared" si="449"/>
        <v>1</v>
      </c>
      <c r="E9543" s="1" t="str">
        <f>INDEX(Protocol[Mark],MATCH(C9543,Protocol[Step],0))</f>
        <v>6M2</v>
      </c>
      <c r="F9543" s="151" t="str">
        <f>INDEX(Variables[Variable],MATCH(Systematic[[#This Row],[VariableIndex]],Variables[Index],0))</f>
        <v>O2 concentration</v>
      </c>
      <c r="G9543" s="134">
        <f>Systematic[[#This Row],[Sample]]*1000000+Systematic[[#This Row],[SubSample]]*10000+Systematic[[#This Row],[VariableIndex]]</f>
        <v>25020001</v>
      </c>
      <c r="H9543" s="134">
        <f>Systematic[[#This Row],[SampleVariableLabel]]+100*Systematic[[#This Row],[State]]</f>
        <v>25020501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25</v>
      </c>
      <c r="B9544" s="1">
        <f t="shared" si="448"/>
        <v>2</v>
      </c>
      <c r="C9544" s="1">
        <f>IF(Systematic[[#This Row],[VariableIndex]]&gt;1,C9543,IF(C9543+1=StepsPerSubsample,0,C9543+1))</f>
        <v>5</v>
      </c>
      <c r="D9544" s="1">
        <f t="shared" si="449"/>
        <v>2</v>
      </c>
      <c r="E9544" s="1" t="str">
        <f>INDEX(Protocol[Mark],MATCH(C9544,Protocol[Step],0))</f>
        <v>6M2</v>
      </c>
      <c r="F9544" s="151" t="str">
        <f>INDEX(Variables[Variable],MATCH(Systematic[[#This Row],[VariableIndex]],Variables[Index],0))</f>
        <v>O2 flux per volume</v>
      </c>
      <c r="G9544" s="134">
        <f>Systematic[[#This Row],[Sample]]*1000000+Systematic[[#This Row],[SubSample]]*10000+Systematic[[#This Row],[VariableIndex]]</f>
        <v>25020002</v>
      </c>
      <c r="H9544" s="134">
        <f>Systematic[[#This Row],[SampleVariableLabel]]+100*Systematic[[#This Row],[State]]</f>
        <v>25020502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25</v>
      </c>
      <c r="B9545" s="1">
        <f t="shared" si="448"/>
        <v>2</v>
      </c>
      <c r="C9545" s="1">
        <f>IF(Systematic[[#This Row],[VariableIndex]]&gt;1,C9544,IF(C9544+1=StepsPerSubsample,0,C9544+1))</f>
        <v>5</v>
      </c>
      <c r="D9545" s="1">
        <f t="shared" si="449"/>
        <v>3</v>
      </c>
      <c r="E9545" s="1" t="str">
        <f>INDEX(Protocol[Mark],MATCH(C9545,Protocol[Step],0))</f>
        <v>6M2</v>
      </c>
      <c r="F9545" s="151" t="str">
        <f>INDEX(Variables[Variable],MATCH(Systematic[[#This Row],[VariableIndex]],Variables[Index],0))</f>
        <v>Specific flux</v>
      </c>
      <c r="G9545" s="134">
        <f>Systematic[[#This Row],[Sample]]*1000000+Systematic[[#This Row],[SubSample]]*10000+Systematic[[#This Row],[VariableIndex]]</f>
        <v>25020003</v>
      </c>
      <c r="H9545" s="134">
        <f>Systematic[[#This Row],[SampleVariableLabel]]+100*Systematic[[#This Row],[State]]</f>
        <v>25020503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25</v>
      </c>
      <c r="B9546" s="1">
        <f t="shared" si="448"/>
        <v>2</v>
      </c>
      <c r="C9546" s="1">
        <f>IF(Systematic[[#This Row],[VariableIndex]]&gt;1,C9545,IF(C9545+1=StepsPerSubsample,0,C9545+1))</f>
        <v>5</v>
      </c>
      <c r="D9546" s="1">
        <f t="shared" si="449"/>
        <v>4</v>
      </c>
      <c r="E9546" s="1" t="str">
        <f>INDEX(Protocol[Mark],MATCH(C9546,Protocol[Step],0))</f>
        <v>6M2</v>
      </c>
      <c r="F9546" s="151" t="str">
        <f>INDEX(Variables[Variable],MATCH(Systematic[[#This Row],[VariableIndex]],Variables[Index],0))</f>
        <v>Flux control ratio</v>
      </c>
      <c r="G9546" s="134">
        <f>Systematic[[#This Row],[Sample]]*1000000+Systematic[[#This Row],[SubSample]]*10000+Systematic[[#This Row],[VariableIndex]]</f>
        <v>25020004</v>
      </c>
      <c r="H9546" s="134">
        <f>Systematic[[#This Row],[SampleVariableLabel]]+100*Systematic[[#This Row],[State]]</f>
        <v>25020504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25</v>
      </c>
      <c r="B9547" s="1">
        <f t="shared" si="448"/>
        <v>2</v>
      </c>
      <c r="C9547" s="1">
        <f>IF(Systematic[[#This Row],[VariableIndex]]&gt;1,C9546,IF(C9546+1=StepsPerSubsample,0,C9546+1))</f>
        <v>5</v>
      </c>
      <c r="D9547" s="1">
        <f t="shared" si="449"/>
        <v>5</v>
      </c>
      <c r="E9547" s="1" t="str">
        <f>INDEX(Protocol[Mark],MATCH(C9547,Protocol[Step],0))</f>
        <v>6M2</v>
      </c>
      <c r="F9547" s="151" t="str">
        <f>INDEX(Variables[Variable],MATCH(Systematic[[#This Row],[VariableIndex]],Variables[Index],0))</f>
        <v>Specific flux (mt)</v>
      </c>
      <c r="G9547" s="134">
        <f>Systematic[[#This Row],[Sample]]*1000000+Systematic[[#This Row],[SubSample]]*10000+Systematic[[#This Row],[VariableIndex]]</f>
        <v>25020005</v>
      </c>
      <c r="H9547" s="134">
        <f>Systematic[[#This Row],[SampleVariableLabel]]+100*Systematic[[#This Row],[State]]</f>
        <v>25020505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25</v>
      </c>
      <c r="B9548" s="1">
        <f t="shared" si="448"/>
        <v>2</v>
      </c>
      <c r="C9548" s="1">
        <f>IF(Systematic[[#This Row],[VariableIndex]]&gt;1,C9547,IF(C9547+1=StepsPerSubsample,0,C9547+1))</f>
        <v>5</v>
      </c>
      <c r="D9548" s="1">
        <f t="shared" si="449"/>
        <v>6</v>
      </c>
      <c r="E9548" s="1" t="str">
        <f>INDEX(Protocol[Mark],MATCH(C9548,Protocol[Step],0))</f>
        <v>6M2</v>
      </c>
      <c r="F9548" s="151" t="str">
        <f>INDEX(Variables[Variable],MATCH(Systematic[[#This Row],[VariableIndex]],Variables[Index],0))</f>
        <v>FCR (mt: ROX-corr.)</v>
      </c>
      <c r="G9548" s="134">
        <f>Systematic[[#This Row],[Sample]]*1000000+Systematic[[#This Row],[SubSample]]*10000+Systematic[[#This Row],[VariableIndex]]</f>
        <v>25020006</v>
      </c>
      <c r="H9548" s="134">
        <f>Systematic[[#This Row],[SampleVariableLabel]]+100*Systematic[[#This Row],[State]]</f>
        <v>25020506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25</v>
      </c>
      <c r="B9549" s="1">
        <f t="shared" si="448"/>
        <v>2</v>
      </c>
      <c r="C9549" s="1">
        <f>IF(Systematic[[#This Row],[VariableIndex]]&gt;1,C9548,IF(C9548+1=StepsPerSubsample,0,C9548+1))</f>
        <v>5</v>
      </c>
      <c r="D9549" s="1">
        <f t="shared" si="449"/>
        <v>7</v>
      </c>
      <c r="E9549" s="1" t="str">
        <f>INDEX(Protocol[Mark],MATCH(C9549,Protocol[Step],0))</f>
        <v>6M2</v>
      </c>
      <c r="F9549" s="151" t="str">
        <f>INDEX(Variables[Variable],MATCH(Systematic[[#This Row],[VariableIndex]],Variables[Index],0))</f>
        <v>FCR (mt: ROX-corr.)</v>
      </c>
      <c r="G9549" s="134">
        <f>Systematic[[#This Row],[Sample]]*1000000+Systematic[[#This Row],[SubSample]]*10000+Systematic[[#This Row],[VariableIndex]]</f>
        <v>25020007</v>
      </c>
      <c r="H9549" s="134">
        <f>Systematic[[#This Row],[SampleVariableLabel]]+100*Systematic[[#This Row],[State]]</f>
        <v>25020507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25</v>
      </c>
      <c r="B9550" s="1">
        <f t="shared" si="448"/>
        <v>2</v>
      </c>
      <c r="C9550" s="1">
        <f>IF(Systematic[[#This Row],[VariableIndex]]&gt;1,C9549,IF(C9549+1=StepsPerSubsample,0,C9549+1))</f>
        <v>6</v>
      </c>
      <c r="D9550" s="1">
        <f t="shared" si="449"/>
        <v>1</v>
      </c>
      <c r="E9550" s="1" t="str">
        <f>INDEX(Protocol[Mark],MATCH(C9550,Protocol[Step],0))</f>
        <v>7Rot</v>
      </c>
      <c r="F9550" s="151" t="str">
        <f>INDEX(Variables[Variable],MATCH(Systematic[[#This Row],[VariableIndex]],Variables[Index],0))</f>
        <v>O2 concentration</v>
      </c>
      <c r="G9550" s="134">
        <f>Systematic[[#This Row],[Sample]]*1000000+Systematic[[#This Row],[SubSample]]*10000+Systematic[[#This Row],[VariableIndex]]</f>
        <v>25020001</v>
      </c>
      <c r="H9550" s="134">
        <f>Systematic[[#This Row],[SampleVariableLabel]]+100*Systematic[[#This Row],[State]]</f>
        <v>25020601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25</v>
      </c>
      <c r="B9551" s="1">
        <f t="shared" si="448"/>
        <v>2</v>
      </c>
      <c r="C9551" s="1">
        <f>IF(Systematic[[#This Row],[VariableIndex]]&gt;1,C9550,IF(C9550+1=StepsPerSubsample,0,C9550+1))</f>
        <v>6</v>
      </c>
      <c r="D9551" s="1">
        <f t="shared" si="449"/>
        <v>2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O2 flux per volume</v>
      </c>
      <c r="G9551" s="134">
        <f>Systematic[[#This Row],[Sample]]*1000000+Systematic[[#This Row],[SubSample]]*10000+Systematic[[#This Row],[VariableIndex]]</f>
        <v>25020002</v>
      </c>
      <c r="H9551" s="134">
        <f>Systematic[[#This Row],[SampleVariableLabel]]+100*Systematic[[#This Row],[State]]</f>
        <v>25020602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25</v>
      </c>
      <c r="B9552" s="1">
        <f t="shared" si="448"/>
        <v>2</v>
      </c>
      <c r="C9552" s="1">
        <f>IF(Systematic[[#This Row],[VariableIndex]]&gt;1,C9551,IF(C9551+1=StepsPerSubsample,0,C9551+1))</f>
        <v>6</v>
      </c>
      <c r="D9552" s="1">
        <f t="shared" si="449"/>
        <v>3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</v>
      </c>
      <c r="G9552" s="134">
        <f>Systematic[[#This Row],[Sample]]*1000000+Systematic[[#This Row],[SubSample]]*10000+Systematic[[#This Row],[VariableIndex]]</f>
        <v>25020003</v>
      </c>
      <c r="H9552" s="134">
        <f>Systematic[[#This Row],[SampleVariableLabel]]+100*Systematic[[#This Row],[State]]</f>
        <v>25020603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25</v>
      </c>
      <c r="B9553" s="1">
        <f t="shared" si="448"/>
        <v>2</v>
      </c>
      <c r="C9553" s="1">
        <f>IF(Systematic[[#This Row],[VariableIndex]]&gt;1,C9552,IF(C9552+1=StepsPerSubsample,0,C9552+1))</f>
        <v>6</v>
      </c>
      <c r="D9553" s="1">
        <f t="shared" si="449"/>
        <v>4</v>
      </c>
      <c r="E9553" s="1" t="str">
        <f>INDEX(Protocol[Mark],MATCH(C9553,Protocol[Step],0))</f>
        <v>7Rot</v>
      </c>
      <c r="F9553" s="151" t="str">
        <f>INDEX(Variables[Variable],MATCH(Systematic[[#This Row],[VariableIndex]],Variables[Index],0))</f>
        <v>Flux control ratio</v>
      </c>
      <c r="G9553" s="134">
        <f>Systematic[[#This Row],[Sample]]*1000000+Systematic[[#This Row],[SubSample]]*10000+Systematic[[#This Row],[VariableIndex]]</f>
        <v>25020004</v>
      </c>
      <c r="H9553" s="134">
        <f>Systematic[[#This Row],[SampleVariableLabel]]+100*Systematic[[#This Row],[State]]</f>
        <v>25020604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25</v>
      </c>
      <c r="B9554" s="1">
        <f t="shared" si="448"/>
        <v>2</v>
      </c>
      <c r="C9554" s="1">
        <f>IF(Systematic[[#This Row],[VariableIndex]]&gt;1,C9553,IF(C9553+1=StepsPerSubsample,0,C9553+1))</f>
        <v>6</v>
      </c>
      <c r="D9554" s="1">
        <f t="shared" si="449"/>
        <v>5</v>
      </c>
      <c r="E9554" s="1" t="str">
        <f>INDEX(Protocol[Mark],MATCH(C9554,Protocol[Step],0))</f>
        <v>7Rot</v>
      </c>
      <c r="F9554" s="151" t="str">
        <f>INDEX(Variables[Variable],MATCH(Systematic[[#This Row],[VariableIndex]],Variables[Index],0))</f>
        <v>Specific flux (mt)</v>
      </c>
      <c r="G9554" s="134">
        <f>Systematic[[#This Row],[Sample]]*1000000+Systematic[[#This Row],[SubSample]]*10000+Systematic[[#This Row],[VariableIndex]]</f>
        <v>25020005</v>
      </c>
      <c r="H9554" s="134">
        <f>Systematic[[#This Row],[SampleVariableLabel]]+100*Systematic[[#This Row],[State]]</f>
        <v>25020605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25</v>
      </c>
      <c r="B9555" s="1">
        <f t="shared" si="448"/>
        <v>2</v>
      </c>
      <c r="C9555" s="1">
        <f>IF(Systematic[[#This Row],[VariableIndex]]&gt;1,C9554,IF(C9554+1=StepsPerSubsample,0,C9554+1))</f>
        <v>6</v>
      </c>
      <c r="D9555" s="1">
        <f t="shared" si="449"/>
        <v>6</v>
      </c>
      <c r="E9555" s="1" t="str">
        <f>INDEX(Protocol[Mark],MATCH(C9555,Protocol[Step],0))</f>
        <v>7Rot</v>
      </c>
      <c r="F9555" s="151" t="str">
        <f>INDEX(Variables[Variable],MATCH(Systematic[[#This Row],[VariableIndex]],Variables[Index],0))</f>
        <v>FCR (mt: ROX-corr.)</v>
      </c>
      <c r="G9555" s="134">
        <f>Systematic[[#This Row],[Sample]]*1000000+Systematic[[#This Row],[SubSample]]*10000+Systematic[[#This Row],[VariableIndex]]</f>
        <v>25020006</v>
      </c>
      <c r="H9555" s="134">
        <f>Systematic[[#This Row],[SampleVariableLabel]]+100*Systematic[[#This Row],[State]]</f>
        <v>25020606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25</v>
      </c>
      <c r="B9556" s="1">
        <f t="shared" si="448"/>
        <v>2</v>
      </c>
      <c r="C9556" s="1">
        <f>IF(Systematic[[#This Row],[VariableIndex]]&gt;1,C9555,IF(C9555+1=StepsPerSubsample,0,C9555+1))</f>
        <v>6</v>
      </c>
      <c r="D9556" s="1">
        <f t="shared" si="449"/>
        <v>7</v>
      </c>
      <c r="E9556" s="1" t="str">
        <f>INDEX(Protocol[Mark],MATCH(C9556,Protocol[Step],0))</f>
        <v>7Rot</v>
      </c>
      <c r="F9556" s="151" t="str">
        <f>INDEX(Variables[Variable],MATCH(Systematic[[#This Row],[VariableIndex]],Variables[Index],0))</f>
        <v>FCR (mt: ROX-corr.)</v>
      </c>
      <c r="G9556" s="134">
        <f>Systematic[[#This Row],[Sample]]*1000000+Systematic[[#This Row],[SubSample]]*10000+Systematic[[#This Row],[VariableIndex]]</f>
        <v>25020007</v>
      </c>
      <c r="H9556" s="134">
        <f>Systematic[[#This Row],[SampleVariableLabel]]+100*Systematic[[#This Row],[State]]</f>
        <v>25020607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25</v>
      </c>
      <c r="B9557" s="1">
        <f t="shared" si="448"/>
        <v>2</v>
      </c>
      <c r="C9557" s="1">
        <f>IF(Systematic[[#This Row],[VariableIndex]]&gt;1,C9556,IF(C9556+1=StepsPerSubsample,0,C9556+1))</f>
        <v>7</v>
      </c>
      <c r="D9557" s="1">
        <f t="shared" si="449"/>
        <v>1</v>
      </c>
      <c r="E9557" s="1" t="str">
        <f>INDEX(Protocol[Mark],MATCH(C9557,Protocol[Step],0))</f>
        <v>8S</v>
      </c>
      <c r="F9557" s="151" t="str">
        <f>INDEX(Variables[Variable],MATCH(Systematic[[#This Row],[VariableIndex]],Variables[Index],0))</f>
        <v>O2 concentration</v>
      </c>
      <c r="G9557" s="134">
        <f>Systematic[[#This Row],[Sample]]*1000000+Systematic[[#This Row],[SubSample]]*10000+Systematic[[#This Row],[VariableIndex]]</f>
        <v>25020001</v>
      </c>
      <c r="H9557" s="134">
        <f>Systematic[[#This Row],[SampleVariableLabel]]+100*Systematic[[#This Row],[State]]</f>
        <v>25020701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25</v>
      </c>
      <c r="B9558" s="1">
        <f t="shared" si="448"/>
        <v>2</v>
      </c>
      <c r="C9558" s="1">
        <f>IF(Systematic[[#This Row],[VariableIndex]]&gt;1,C9557,IF(C9557+1=StepsPerSubsample,0,C9557+1))</f>
        <v>7</v>
      </c>
      <c r="D9558" s="1">
        <f t="shared" si="449"/>
        <v>2</v>
      </c>
      <c r="E9558" s="1" t="str">
        <f>INDEX(Protocol[Mark],MATCH(C9558,Protocol[Step],0))</f>
        <v>8S</v>
      </c>
      <c r="F9558" s="151" t="str">
        <f>INDEX(Variables[Variable],MATCH(Systematic[[#This Row],[VariableIndex]],Variables[Index],0))</f>
        <v>O2 flux per volume</v>
      </c>
      <c r="G9558" s="134">
        <f>Systematic[[#This Row],[Sample]]*1000000+Systematic[[#This Row],[SubSample]]*10000+Systematic[[#This Row],[VariableIndex]]</f>
        <v>25020002</v>
      </c>
      <c r="H9558" s="134">
        <f>Systematic[[#This Row],[SampleVariableLabel]]+100*Systematic[[#This Row],[State]]</f>
        <v>25020702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25</v>
      </c>
      <c r="B9559" s="1">
        <f t="shared" si="448"/>
        <v>2</v>
      </c>
      <c r="C9559" s="1">
        <f>IF(Systematic[[#This Row],[VariableIndex]]&gt;1,C9558,IF(C9558+1=StepsPerSubsample,0,C9558+1))</f>
        <v>7</v>
      </c>
      <c r="D9559" s="1">
        <f t="shared" si="449"/>
        <v>3</v>
      </c>
      <c r="E9559" s="1" t="str">
        <f>INDEX(Protocol[Mark],MATCH(C9559,Protocol[Step],0))</f>
        <v>8S</v>
      </c>
      <c r="F9559" s="151" t="str">
        <f>INDEX(Variables[Variable],MATCH(Systematic[[#This Row],[VariableIndex]],Variables[Index],0))</f>
        <v>Specific flux</v>
      </c>
      <c r="G9559" s="134">
        <f>Systematic[[#This Row],[Sample]]*1000000+Systematic[[#This Row],[SubSample]]*10000+Systematic[[#This Row],[VariableIndex]]</f>
        <v>25020003</v>
      </c>
      <c r="H9559" s="134">
        <f>Systematic[[#This Row],[SampleVariableLabel]]+100*Systematic[[#This Row],[State]]</f>
        <v>25020703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25</v>
      </c>
      <c r="B9560" s="1">
        <f t="shared" si="448"/>
        <v>2</v>
      </c>
      <c r="C9560" s="1">
        <f>IF(Systematic[[#This Row],[VariableIndex]]&gt;1,C9559,IF(C9559+1=StepsPerSubsample,0,C9559+1))</f>
        <v>7</v>
      </c>
      <c r="D9560" s="1">
        <f t="shared" si="449"/>
        <v>4</v>
      </c>
      <c r="E9560" s="1" t="str">
        <f>INDEX(Protocol[Mark],MATCH(C9560,Protocol[Step],0))</f>
        <v>8S</v>
      </c>
      <c r="F9560" s="151" t="str">
        <f>INDEX(Variables[Variable],MATCH(Systematic[[#This Row],[VariableIndex]],Variables[Index],0))</f>
        <v>Flux control ratio</v>
      </c>
      <c r="G9560" s="134">
        <f>Systematic[[#This Row],[Sample]]*1000000+Systematic[[#This Row],[SubSample]]*10000+Systematic[[#This Row],[VariableIndex]]</f>
        <v>25020004</v>
      </c>
      <c r="H9560" s="134">
        <f>Systematic[[#This Row],[SampleVariableLabel]]+100*Systematic[[#This Row],[State]]</f>
        <v>25020704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25</v>
      </c>
      <c r="B9561" s="1">
        <f t="shared" si="448"/>
        <v>2</v>
      </c>
      <c r="C9561" s="1">
        <f>IF(Systematic[[#This Row],[VariableIndex]]&gt;1,C9560,IF(C9560+1=StepsPerSubsample,0,C9560+1))</f>
        <v>7</v>
      </c>
      <c r="D9561" s="1">
        <f t="shared" si="449"/>
        <v>5</v>
      </c>
      <c r="E9561" s="1" t="str">
        <f>INDEX(Protocol[Mark],MATCH(C9561,Protocol[Step],0))</f>
        <v>8S</v>
      </c>
      <c r="F9561" s="151" t="str">
        <f>INDEX(Variables[Variable],MATCH(Systematic[[#This Row],[VariableIndex]],Variables[Index],0))</f>
        <v>Specific flux (mt)</v>
      </c>
      <c r="G9561" s="134">
        <f>Systematic[[#This Row],[Sample]]*1000000+Systematic[[#This Row],[SubSample]]*10000+Systematic[[#This Row],[VariableIndex]]</f>
        <v>25020005</v>
      </c>
      <c r="H9561" s="134">
        <f>Systematic[[#This Row],[SampleVariableLabel]]+100*Systematic[[#This Row],[State]]</f>
        <v>25020705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25</v>
      </c>
      <c r="B9562" s="1">
        <f t="shared" si="448"/>
        <v>2</v>
      </c>
      <c r="C9562" s="1">
        <f>IF(Systematic[[#This Row],[VariableIndex]]&gt;1,C9561,IF(C9561+1=StepsPerSubsample,0,C9561+1))</f>
        <v>7</v>
      </c>
      <c r="D9562" s="1">
        <f t="shared" si="449"/>
        <v>6</v>
      </c>
      <c r="E9562" s="1" t="str">
        <f>INDEX(Protocol[Mark],MATCH(C9562,Protocol[Step],0))</f>
        <v>8S</v>
      </c>
      <c r="F9562" s="151" t="str">
        <f>INDEX(Variables[Variable],MATCH(Systematic[[#This Row],[VariableIndex]],Variables[Index],0))</f>
        <v>FCR (mt: ROX-corr.)</v>
      </c>
      <c r="G9562" s="134">
        <f>Systematic[[#This Row],[Sample]]*1000000+Systematic[[#This Row],[SubSample]]*10000+Systematic[[#This Row],[VariableIndex]]</f>
        <v>25020006</v>
      </c>
      <c r="H9562" s="134">
        <f>Systematic[[#This Row],[SampleVariableLabel]]+100*Systematic[[#This Row],[State]]</f>
        <v>25020706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25</v>
      </c>
      <c r="B9563" s="1">
        <f t="shared" si="448"/>
        <v>2</v>
      </c>
      <c r="C9563" s="1">
        <f>IF(Systematic[[#This Row],[VariableIndex]]&gt;1,C9562,IF(C9562+1=StepsPerSubsample,0,C9562+1))</f>
        <v>7</v>
      </c>
      <c r="D9563" s="1">
        <f t="shared" si="449"/>
        <v>7</v>
      </c>
      <c r="E9563" s="1" t="str">
        <f>INDEX(Protocol[Mark],MATCH(C9563,Protocol[Step],0))</f>
        <v>8S</v>
      </c>
      <c r="F9563" s="151" t="str">
        <f>INDEX(Variables[Variable],MATCH(Systematic[[#This Row],[VariableIndex]],Variables[Index],0))</f>
        <v>FCR (mt: ROX-corr.)</v>
      </c>
      <c r="G9563" s="134">
        <f>Systematic[[#This Row],[Sample]]*1000000+Systematic[[#This Row],[SubSample]]*10000+Systematic[[#This Row],[VariableIndex]]</f>
        <v>25020007</v>
      </c>
      <c r="H9563" s="134">
        <f>Systematic[[#This Row],[SampleVariableLabel]]+100*Systematic[[#This Row],[State]]</f>
        <v>25020707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25</v>
      </c>
      <c r="B9564" s="1">
        <f t="shared" si="448"/>
        <v>2</v>
      </c>
      <c r="C9564" s="1">
        <f>IF(Systematic[[#This Row],[VariableIndex]]&gt;1,C9563,IF(C9563+1=StepsPerSubsample,0,C9563+1))</f>
        <v>8</v>
      </c>
      <c r="D9564" s="1">
        <f t="shared" si="449"/>
        <v>1</v>
      </c>
      <c r="E9564" s="1" t="str">
        <f>INDEX(Protocol[Mark],MATCH(C9564,Protocol[Step],0))</f>
        <v>9Dig</v>
      </c>
      <c r="F9564" s="151" t="str">
        <f>INDEX(Variables[Variable],MATCH(Systematic[[#This Row],[VariableIndex]],Variables[Index],0))</f>
        <v>O2 concentration</v>
      </c>
      <c r="G9564" s="134">
        <f>Systematic[[#This Row],[Sample]]*1000000+Systematic[[#This Row],[SubSample]]*10000+Systematic[[#This Row],[VariableIndex]]</f>
        <v>25020001</v>
      </c>
      <c r="H9564" s="134">
        <f>Systematic[[#This Row],[SampleVariableLabel]]+100*Systematic[[#This Row],[State]]</f>
        <v>25020801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25</v>
      </c>
      <c r="B9565" s="1">
        <f t="shared" si="448"/>
        <v>2</v>
      </c>
      <c r="C9565" s="1">
        <f>IF(Systematic[[#This Row],[VariableIndex]]&gt;1,C9564,IF(C9564+1=StepsPerSubsample,0,C9564+1))</f>
        <v>8</v>
      </c>
      <c r="D9565" s="1">
        <f t="shared" si="449"/>
        <v>2</v>
      </c>
      <c r="E9565" s="1" t="str">
        <f>INDEX(Protocol[Mark],MATCH(C9565,Protocol[Step],0))</f>
        <v>9Dig</v>
      </c>
      <c r="F9565" s="151" t="str">
        <f>INDEX(Variables[Variable],MATCH(Systematic[[#This Row],[VariableIndex]],Variables[Index],0))</f>
        <v>O2 flux per volume</v>
      </c>
      <c r="G9565" s="134">
        <f>Systematic[[#This Row],[Sample]]*1000000+Systematic[[#This Row],[SubSample]]*10000+Systematic[[#This Row],[VariableIndex]]</f>
        <v>25020002</v>
      </c>
      <c r="H9565" s="134">
        <f>Systematic[[#This Row],[SampleVariableLabel]]+100*Systematic[[#This Row],[State]]</f>
        <v>25020802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25</v>
      </c>
      <c r="B9566" s="1">
        <f t="shared" si="448"/>
        <v>2</v>
      </c>
      <c r="C9566" s="1">
        <f>IF(Systematic[[#This Row],[VariableIndex]]&gt;1,C9565,IF(C9565+1=StepsPerSubsample,0,C9565+1))</f>
        <v>8</v>
      </c>
      <c r="D9566" s="1">
        <f t="shared" si="449"/>
        <v>3</v>
      </c>
      <c r="E9566" s="1" t="str">
        <f>INDEX(Protocol[Mark],MATCH(C9566,Protocol[Step],0))</f>
        <v>9Dig</v>
      </c>
      <c r="F9566" s="151" t="str">
        <f>INDEX(Variables[Variable],MATCH(Systematic[[#This Row],[VariableIndex]],Variables[Index],0))</f>
        <v>Specific flux</v>
      </c>
      <c r="G9566" s="134">
        <f>Systematic[[#This Row],[Sample]]*1000000+Systematic[[#This Row],[SubSample]]*10000+Systematic[[#This Row],[VariableIndex]]</f>
        <v>25020003</v>
      </c>
      <c r="H9566" s="134">
        <f>Systematic[[#This Row],[SampleVariableLabel]]+100*Systematic[[#This Row],[State]]</f>
        <v>25020803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25</v>
      </c>
      <c r="B9567" s="1">
        <f t="shared" si="448"/>
        <v>2</v>
      </c>
      <c r="C9567" s="1">
        <f>IF(Systematic[[#This Row],[VariableIndex]]&gt;1,C9566,IF(C9566+1=StepsPerSubsample,0,C9566+1))</f>
        <v>8</v>
      </c>
      <c r="D9567" s="1">
        <f t="shared" si="449"/>
        <v>4</v>
      </c>
      <c r="E9567" s="1" t="str">
        <f>INDEX(Protocol[Mark],MATCH(C9567,Protocol[Step],0))</f>
        <v>9Dig</v>
      </c>
      <c r="F9567" s="151" t="str">
        <f>INDEX(Variables[Variable],MATCH(Systematic[[#This Row],[VariableIndex]],Variables[Index],0))</f>
        <v>Flux control ratio</v>
      </c>
      <c r="G9567" s="134">
        <f>Systematic[[#This Row],[Sample]]*1000000+Systematic[[#This Row],[SubSample]]*10000+Systematic[[#This Row],[VariableIndex]]</f>
        <v>25020004</v>
      </c>
      <c r="H9567" s="134">
        <f>Systematic[[#This Row],[SampleVariableLabel]]+100*Systematic[[#This Row],[State]]</f>
        <v>25020804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25</v>
      </c>
      <c r="B9568" s="1">
        <f t="shared" si="448"/>
        <v>2</v>
      </c>
      <c r="C9568" s="1">
        <f>IF(Systematic[[#This Row],[VariableIndex]]&gt;1,C9567,IF(C9567+1=StepsPerSubsample,0,C9567+1))</f>
        <v>8</v>
      </c>
      <c r="D9568" s="1">
        <f t="shared" si="449"/>
        <v>5</v>
      </c>
      <c r="E9568" s="1" t="str">
        <f>INDEX(Protocol[Mark],MATCH(C9568,Protocol[Step],0))</f>
        <v>9Dig</v>
      </c>
      <c r="F9568" s="151" t="str">
        <f>INDEX(Variables[Variable],MATCH(Systematic[[#This Row],[VariableIndex]],Variables[Index],0))</f>
        <v>Specific flux (mt)</v>
      </c>
      <c r="G9568" s="134">
        <f>Systematic[[#This Row],[Sample]]*1000000+Systematic[[#This Row],[SubSample]]*10000+Systematic[[#This Row],[VariableIndex]]</f>
        <v>25020005</v>
      </c>
      <c r="H9568" s="134">
        <f>Systematic[[#This Row],[SampleVariableLabel]]+100*Systematic[[#This Row],[State]]</f>
        <v>25020805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25</v>
      </c>
      <c r="B9569" s="1">
        <f t="shared" si="448"/>
        <v>2</v>
      </c>
      <c r="C9569" s="1">
        <f>IF(Systematic[[#This Row],[VariableIndex]]&gt;1,C9568,IF(C9568+1=StepsPerSubsample,0,C9568+1))</f>
        <v>8</v>
      </c>
      <c r="D9569" s="1">
        <f t="shared" si="449"/>
        <v>6</v>
      </c>
      <c r="E9569" s="1" t="str">
        <f>INDEX(Protocol[Mark],MATCH(C9569,Protocol[Step],0))</f>
        <v>9Dig</v>
      </c>
      <c r="F9569" s="151" t="str">
        <f>INDEX(Variables[Variable],MATCH(Systematic[[#This Row],[VariableIndex]],Variables[Index],0))</f>
        <v>FCR (mt: ROX-corr.)</v>
      </c>
      <c r="G9569" s="134">
        <f>Systematic[[#This Row],[Sample]]*1000000+Systematic[[#This Row],[SubSample]]*10000+Systematic[[#This Row],[VariableIndex]]</f>
        <v>25020006</v>
      </c>
      <c r="H9569" s="134">
        <f>Systematic[[#This Row],[SampleVariableLabel]]+100*Systematic[[#This Row],[State]]</f>
        <v>25020806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25</v>
      </c>
      <c r="B9570" s="1">
        <f t="shared" si="448"/>
        <v>2</v>
      </c>
      <c r="C9570" s="1">
        <f>IF(Systematic[[#This Row],[VariableIndex]]&gt;1,C9569,IF(C9569+1=StepsPerSubsample,0,C9569+1))</f>
        <v>8</v>
      </c>
      <c r="D9570" s="1">
        <f t="shared" si="449"/>
        <v>7</v>
      </c>
      <c r="E9570" s="1" t="str">
        <f>INDEX(Protocol[Mark],MATCH(C9570,Protocol[Step],0))</f>
        <v>9Dig</v>
      </c>
      <c r="F9570" s="151" t="str">
        <f>INDEX(Variables[Variable],MATCH(Systematic[[#This Row],[VariableIndex]],Variables[Index],0))</f>
        <v>FCR (mt: ROX-corr.)</v>
      </c>
      <c r="G9570" s="134">
        <f>Systematic[[#This Row],[Sample]]*1000000+Systematic[[#This Row],[SubSample]]*10000+Systematic[[#This Row],[VariableIndex]]</f>
        <v>25020007</v>
      </c>
      <c r="H9570" s="134">
        <f>Systematic[[#This Row],[SampleVariableLabel]]+100*Systematic[[#This Row],[State]]</f>
        <v>25020807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25</v>
      </c>
      <c r="B9571" s="1">
        <f t="shared" si="448"/>
        <v>2</v>
      </c>
      <c r="C9571" s="1">
        <f>IF(Systematic[[#This Row],[VariableIndex]]&gt;1,C9570,IF(C9570+1=StepsPerSubsample,0,C9570+1))</f>
        <v>9</v>
      </c>
      <c r="D9571" s="1">
        <f t="shared" si="449"/>
        <v>1</v>
      </c>
      <c r="E9571" s="1" t="str">
        <f>INDEX(Protocol[Mark],MATCH(C9571,Protocol[Step],0))</f>
        <v>9U</v>
      </c>
      <c r="F9571" s="151" t="str">
        <f>INDEX(Variables[Variable],MATCH(Systematic[[#This Row],[VariableIndex]],Variables[Index],0))</f>
        <v>O2 concentration</v>
      </c>
      <c r="G9571" s="134">
        <f>Systematic[[#This Row],[Sample]]*1000000+Systematic[[#This Row],[SubSample]]*10000+Systematic[[#This Row],[VariableIndex]]</f>
        <v>25020001</v>
      </c>
      <c r="H9571" s="134">
        <f>Systematic[[#This Row],[SampleVariableLabel]]+100*Systematic[[#This Row],[State]]</f>
        <v>25020901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25</v>
      </c>
      <c r="B9572" s="1">
        <f t="shared" si="448"/>
        <v>2</v>
      </c>
      <c r="C9572" s="1">
        <f>IF(Systematic[[#This Row],[VariableIndex]]&gt;1,C9571,IF(C9571+1=StepsPerSubsample,0,C9571+1))</f>
        <v>9</v>
      </c>
      <c r="D9572" s="1">
        <f t="shared" si="449"/>
        <v>2</v>
      </c>
      <c r="E9572" s="1" t="str">
        <f>INDEX(Protocol[Mark],MATCH(C9572,Protocol[Step],0))</f>
        <v>9U</v>
      </c>
      <c r="F9572" s="151" t="str">
        <f>INDEX(Variables[Variable],MATCH(Systematic[[#This Row],[VariableIndex]],Variables[Index],0))</f>
        <v>O2 flux per volume</v>
      </c>
      <c r="G9572" s="134">
        <f>Systematic[[#This Row],[Sample]]*1000000+Systematic[[#This Row],[SubSample]]*10000+Systematic[[#This Row],[VariableIndex]]</f>
        <v>25020002</v>
      </c>
      <c r="H9572" s="134">
        <f>Systematic[[#This Row],[SampleVariableLabel]]+100*Systematic[[#This Row],[State]]</f>
        <v>25020902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25</v>
      </c>
      <c r="B9573" s="1">
        <f t="shared" si="448"/>
        <v>2</v>
      </c>
      <c r="C9573" s="1">
        <f>IF(Systematic[[#This Row],[VariableIndex]]&gt;1,C9572,IF(C9572+1=StepsPerSubsample,0,C9572+1))</f>
        <v>9</v>
      </c>
      <c r="D9573" s="1">
        <f t="shared" si="449"/>
        <v>3</v>
      </c>
      <c r="E9573" s="1" t="str">
        <f>INDEX(Protocol[Mark],MATCH(C9573,Protocol[Step],0))</f>
        <v>9U</v>
      </c>
      <c r="F9573" s="151" t="str">
        <f>INDEX(Variables[Variable],MATCH(Systematic[[#This Row],[VariableIndex]],Variables[Index],0))</f>
        <v>Specific flux</v>
      </c>
      <c r="G9573" s="134">
        <f>Systematic[[#This Row],[Sample]]*1000000+Systematic[[#This Row],[SubSample]]*10000+Systematic[[#This Row],[VariableIndex]]</f>
        <v>25020003</v>
      </c>
      <c r="H9573" s="134">
        <f>Systematic[[#This Row],[SampleVariableLabel]]+100*Systematic[[#This Row],[State]]</f>
        <v>25020903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25</v>
      </c>
      <c r="B9574" s="1">
        <f t="shared" si="448"/>
        <v>2</v>
      </c>
      <c r="C9574" s="1">
        <f>IF(Systematic[[#This Row],[VariableIndex]]&gt;1,C9573,IF(C9573+1=StepsPerSubsample,0,C9573+1))</f>
        <v>9</v>
      </c>
      <c r="D9574" s="1">
        <f t="shared" si="449"/>
        <v>4</v>
      </c>
      <c r="E9574" s="1" t="str">
        <f>INDEX(Protocol[Mark],MATCH(C9574,Protocol[Step],0))</f>
        <v>9U</v>
      </c>
      <c r="F9574" s="151" t="str">
        <f>INDEX(Variables[Variable],MATCH(Systematic[[#This Row],[VariableIndex]],Variables[Index],0))</f>
        <v>Flux control ratio</v>
      </c>
      <c r="G9574" s="134">
        <f>Systematic[[#This Row],[Sample]]*1000000+Systematic[[#This Row],[SubSample]]*10000+Systematic[[#This Row],[VariableIndex]]</f>
        <v>25020004</v>
      </c>
      <c r="H9574" s="134">
        <f>Systematic[[#This Row],[SampleVariableLabel]]+100*Systematic[[#This Row],[State]]</f>
        <v>25020904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25</v>
      </c>
      <c r="B9575" s="1">
        <f t="shared" si="448"/>
        <v>2</v>
      </c>
      <c r="C9575" s="1">
        <f>IF(Systematic[[#This Row],[VariableIndex]]&gt;1,C9574,IF(C9574+1=StepsPerSubsample,0,C9574+1))</f>
        <v>9</v>
      </c>
      <c r="D9575" s="1">
        <f t="shared" si="449"/>
        <v>5</v>
      </c>
      <c r="E9575" s="1" t="str">
        <f>INDEX(Protocol[Mark],MATCH(C9575,Protocol[Step],0))</f>
        <v>9U</v>
      </c>
      <c r="F9575" s="151" t="str">
        <f>INDEX(Variables[Variable],MATCH(Systematic[[#This Row],[VariableIndex]],Variables[Index],0))</f>
        <v>Specific flux (mt)</v>
      </c>
      <c r="G9575" s="134">
        <f>Systematic[[#This Row],[Sample]]*1000000+Systematic[[#This Row],[SubSample]]*10000+Systematic[[#This Row],[VariableIndex]]</f>
        <v>25020005</v>
      </c>
      <c r="H9575" s="134">
        <f>Systematic[[#This Row],[SampleVariableLabel]]+100*Systematic[[#This Row],[State]]</f>
        <v>25020905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25</v>
      </c>
      <c r="B9576" s="1">
        <f t="shared" si="448"/>
        <v>2</v>
      </c>
      <c r="C9576" s="1">
        <f>IF(Systematic[[#This Row],[VariableIndex]]&gt;1,C9575,IF(C9575+1=StepsPerSubsample,0,C9575+1))</f>
        <v>9</v>
      </c>
      <c r="D9576" s="1">
        <f t="shared" si="449"/>
        <v>6</v>
      </c>
      <c r="E9576" s="1" t="str">
        <f>INDEX(Protocol[Mark],MATCH(C9576,Protocol[Step],0))</f>
        <v>9U</v>
      </c>
      <c r="F9576" s="151" t="str">
        <f>INDEX(Variables[Variable],MATCH(Systematic[[#This Row],[VariableIndex]],Variables[Index],0))</f>
        <v>FCR (mt: ROX-corr.)</v>
      </c>
      <c r="G9576" s="134">
        <f>Systematic[[#This Row],[Sample]]*1000000+Systematic[[#This Row],[SubSample]]*10000+Systematic[[#This Row],[VariableIndex]]</f>
        <v>25020006</v>
      </c>
      <c r="H9576" s="134">
        <f>Systematic[[#This Row],[SampleVariableLabel]]+100*Systematic[[#This Row],[State]]</f>
        <v>25020906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25</v>
      </c>
      <c r="B9577" s="1">
        <f t="shared" ref="B9577:B9640" si="451">IF(OR(C9577&gt;0,D9577&gt;1),B9576,IF(B9576=SubsamplesPerSample,1,B9576+1))</f>
        <v>2</v>
      </c>
      <c r="C9577" s="1">
        <f>IF(Systematic[[#This Row],[VariableIndex]]&gt;1,C9576,IF(C9576+1=StepsPerSubsample,0,C9576+1))</f>
        <v>9</v>
      </c>
      <c r="D9577" s="1">
        <f t="shared" si="449"/>
        <v>7</v>
      </c>
      <c r="E9577" s="1" t="str">
        <f>INDEX(Protocol[Mark],MATCH(C9577,Protocol[Step],0))</f>
        <v>9U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25020007</v>
      </c>
      <c r="H9577" s="134">
        <f>Systematic[[#This Row],[SampleVariableLabel]]+100*Systematic[[#This Row],[State]]</f>
        <v>25020907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25</v>
      </c>
      <c r="B9578" s="1">
        <f t="shared" si="451"/>
        <v>2</v>
      </c>
      <c r="C9578" s="1">
        <f>IF(Systematic[[#This Row],[VariableIndex]]&gt;1,C9577,IF(C9577+1=StepsPerSubsample,0,C9577+1))</f>
        <v>10</v>
      </c>
      <c r="D9578" s="1">
        <f t="shared" si="449"/>
        <v>1</v>
      </c>
      <c r="E9578" s="1" t="str">
        <f>INDEX(Protocol[Mark],MATCH(C9578,Protocol[Step],0))</f>
        <v>9c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25020001</v>
      </c>
      <c r="H9578" s="134">
        <f>Systematic[[#This Row],[SampleVariableLabel]]+100*Systematic[[#This Row],[State]]</f>
        <v>25021001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25</v>
      </c>
      <c r="B9579" s="1">
        <f t="shared" si="451"/>
        <v>2</v>
      </c>
      <c r="C9579" s="1">
        <f>IF(Systematic[[#This Row],[VariableIndex]]&gt;1,C9578,IF(C9578+1=StepsPerSubsample,0,C9578+1))</f>
        <v>10</v>
      </c>
      <c r="D9579" s="1">
        <f t="shared" si="449"/>
        <v>2</v>
      </c>
      <c r="E9579" s="1" t="str">
        <f>INDEX(Protocol[Mark],MATCH(C9579,Protocol[Step],0))</f>
        <v>9c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25020002</v>
      </c>
      <c r="H9579" s="134">
        <f>Systematic[[#This Row],[SampleVariableLabel]]+100*Systematic[[#This Row],[State]]</f>
        <v>25021002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25</v>
      </c>
      <c r="B9580" s="1">
        <f t="shared" si="451"/>
        <v>2</v>
      </c>
      <c r="C9580" s="1">
        <f>IF(Systematic[[#This Row],[VariableIndex]]&gt;1,C9579,IF(C9579+1=StepsPerSubsample,0,C9579+1))</f>
        <v>10</v>
      </c>
      <c r="D9580" s="1">
        <f t="shared" si="449"/>
        <v>3</v>
      </c>
      <c r="E9580" s="1" t="str">
        <f>INDEX(Protocol[Mark],MATCH(C9580,Protocol[Step],0))</f>
        <v>9c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25020003</v>
      </c>
      <c r="H9580" s="134">
        <f>Systematic[[#This Row],[SampleVariableLabel]]+100*Systematic[[#This Row],[State]]</f>
        <v>25021003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25</v>
      </c>
      <c r="B9581" s="1">
        <f t="shared" si="451"/>
        <v>2</v>
      </c>
      <c r="C9581" s="1">
        <f>IF(Systematic[[#This Row],[VariableIndex]]&gt;1,C9580,IF(C9580+1=StepsPerSubsample,0,C9580+1))</f>
        <v>10</v>
      </c>
      <c r="D9581" s="1">
        <f t="shared" si="449"/>
        <v>4</v>
      </c>
      <c r="E9581" s="1" t="str">
        <f>INDEX(Protocol[Mark],MATCH(C9581,Protocol[Step],0))</f>
        <v>9c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25020004</v>
      </c>
      <c r="H9581" s="134">
        <f>Systematic[[#This Row],[SampleVariableLabel]]+100*Systematic[[#This Row],[State]]</f>
        <v>25021004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25</v>
      </c>
      <c r="B9582" s="1">
        <f t="shared" si="451"/>
        <v>2</v>
      </c>
      <c r="C9582" s="1">
        <f>IF(Systematic[[#This Row],[VariableIndex]]&gt;1,C9581,IF(C9581+1=StepsPerSubsample,0,C9581+1))</f>
        <v>10</v>
      </c>
      <c r="D9582" s="1">
        <f t="shared" si="449"/>
        <v>5</v>
      </c>
      <c r="E9582" s="1" t="str">
        <f>INDEX(Protocol[Mark],MATCH(C9582,Protocol[Step],0))</f>
        <v>9c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25020005</v>
      </c>
      <c r="H9582" s="134">
        <f>Systematic[[#This Row],[SampleVariableLabel]]+100*Systematic[[#This Row],[State]]</f>
        <v>25021005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25</v>
      </c>
      <c r="B9583" s="1">
        <f t="shared" si="451"/>
        <v>2</v>
      </c>
      <c r="C9583" s="1">
        <f>IF(Systematic[[#This Row],[VariableIndex]]&gt;1,C9582,IF(C9582+1=StepsPerSubsample,0,C9582+1))</f>
        <v>10</v>
      </c>
      <c r="D9583" s="1">
        <f t="shared" si="449"/>
        <v>6</v>
      </c>
      <c r="E9583" s="1" t="str">
        <f>INDEX(Protocol[Mark],MATCH(C9583,Protocol[Step],0))</f>
        <v>9c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25020006</v>
      </c>
      <c r="H9583" s="134">
        <f>Systematic[[#This Row],[SampleVariableLabel]]+100*Systematic[[#This Row],[State]]</f>
        <v>25021006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25</v>
      </c>
      <c r="B9584" s="1">
        <f t="shared" si="451"/>
        <v>2</v>
      </c>
      <c r="C9584" s="1">
        <f>IF(Systematic[[#This Row],[VariableIndex]]&gt;1,C9583,IF(C9583+1=StepsPerSubsample,0,C9583+1))</f>
        <v>10</v>
      </c>
      <c r="D9584" s="1">
        <f t="shared" si="449"/>
        <v>7</v>
      </c>
      <c r="E9584" s="1" t="str">
        <f>INDEX(Protocol[Mark],MATCH(C9584,Protocol[Step],0))</f>
        <v>9c</v>
      </c>
      <c r="F9584" s="151" t="str">
        <f>INDEX(Variables[Variable],MATCH(Systematic[[#This Row],[VariableIndex]],Variables[Index],0))</f>
        <v>FCR (mt: ROX-corr.)</v>
      </c>
      <c r="G9584" s="134">
        <f>Systematic[[#This Row],[Sample]]*1000000+Systematic[[#This Row],[SubSample]]*10000+Systematic[[#This Row],[VariableIndex]]</f>
        <v>25020007</v>
      </c>
      <c r="H9584" s="134">
        <f>Systematic[[#This Row],[SampleVariableLabel]]+100*Systematic[[#This Row],[State]]</f>
        <v>25021007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25</v>
      </c>
      <c r="B9585" s="1">
        <f t="shared" si="451"/>
        <v>2</v>
      </c>
      <c r="C9585" s="1">
        <f>IF(Systematic[[#This Row],[VariableIndex]]&gt;1,C9584,IF(C9584+1=StepsPerSubsample,0,C9584+1))</f>
        <v>11</v>
      </c>
      <c r="D9585" s="1">
        <f t="shared" si="449"/>
        <v>1</v>
      </c>
      <c r="E9585" s="1" t="str">
        <f>INDEX(Protocol[Mark],MATCH(C9585,Protocol[Step],0))</f>
        <v>10Ama</v>
      </c>
      <c r="F9585" s="151" t="str">
        <f>INDEX(Variables[Variable],MATCH(Systematic[[#This Row],[VariableIndex]],Variables[Index],0))</f>
        <v>O2 concentration</v>
      </c>
      <c r="G9585" s="134">
        <f>Systematic[[#This Row],[Sample]]*1000000+Systematic[[#This Row],[SubSample]]*10000+Systematic[[#This Row],[VariableIndex]]</f>
        <v>25020001</v>
      </c>
      <c r="H9585" s="134">
        <f>Systematic[[#This Row],[SampleVariableLabel]]+100*Systematic[[#This Row],[State]]</f>
        <v>25021101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25</v>
      </c>
      <c r="B9586" s="1">
        <f t="shared" si="451"/>
        <v>2</v>
      </c>
      <c r="C9586" s="1">
        <f>IF(Systematic[[#This Row],[VariableIndex]]&gt;1,C9585,IF(C9585+1=StepsPerSubsample,0,C9585+1))</f>
        <v>11</v>
      </c>
      <c r="D9586" s="1">
        <f t="shared" si="449"/>
        <v>2</v>
      </c>
      <c r="E9586" s="1" t="str">
        <f>INDEX(Protocol[Mark],MATCH(C9586,Protocol[Step],0))</f>
        <v>10Ama</v>
      </c>
      <c r="F9586" s="151" t="str">
        <f>INDEX(Variables[Variable],MATCH(Systematic[[#This Row],[VariableIndex]],Variables[Index],0))</f>
        <v>O2 flux per volume</v>
      </c>
      <c r="G9586" s="134">
        <f>Systematic[[#This Row],[Sample]]*1000000+Systematic[[#This Row],[SubSample]]*10000+Systematic[[#This Row],[VariableIndex]]</f>
        <v>25020002</v>
      </c>
      <c r="H9586" s="134">
        <f>Systematic[[#This Row],[SampleVariableLabel]]+100*Systematic[[#This Row],[State]]</f>
        <v>25021102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25</v>
      </c>
      <c r="B9587" s="1">
        <f t="shared" si="451"/>
        <v>2</v>
      </c>
      <c r="C9587" s="1">
        <f>IF(Systematic[[#This Row],[VariableIndex]]&gt;1,C9586,IF(C9586+1=StepsPerSubsample,0,C9586+1))</f>
        <v>11</v>
      </c>
      <c r="D9587" s="1">
        <f t="shared" si="449"/>
        <v>3</v>
      </c>
      <c r="E9587" s="1" t="str">
        <f>INDEX(Protocol[Mark],MATCH(C9587,Protocol[Step],0))</f>
        <v>10Ama</v>
      </c>
      <c r="F9587" s="151" t="str">
        <f>INDEX(Variables[Variable],MATCH(Systematic[[#This Row],[VariableIndex]],Variables[Index],0))</f>
        <v>Specific flux</v>
      </c>
      <c r="G9587" s="134">
        <f>Systematic[[#This Row],[Sample]]*1000000+Systematic[[#This Row],[SubSample]]*10000+Systematic[[#This Row],[VariableIndex]]</f>
        <v>25020003</v>
      </c>
      <c r="H9587" s="134">
        <f>Systematic[[#This Row],[SampleVariableLabel]]+100*Systematic[[#This Row],[State]]</f>
        <v>25021103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25</v>
      </c>
      <c r="B9588" s="1">
        <f t="shared" si="451"/>
        <v>2</v>
      </c>
      <c r="C9588" s="1">
        <f>IF(Systematic[[#This Row],[VariableIndex]]&gt;1,C9587,IF(C9587+1=StepsPerSubsample,0,C9587+1))</f>
        <v>11</v>
      </c>
      <c r="D9588" s="1">
        <f t="shared" si="449"/>
        <v>4</v>
      </c>
      <c r="E9588" s="1" t="str">
        <f>INDEX(Protocol[Mark],MATCH(C9588,Protocol[Step],0))</f>
        <v>10Ama</v>
      </c>
      <c r="F9588" s="151" t="str">
        <f>INDEX(Variables[Variable],MATCH(Systematic[[#This Row],[VariableIndex]],Variables[Index],0))</f>
        <v>Flux control ratio</v>
      </c>
      <c r="G9588" s="134">
        <f>Systematic[[#This Row],[Sample]]*1000000+Systematic[[#This Row],[SubSample]]*10000+Systematic[[#This Row],[VariableIndex]]</f>
        <v>25020004</v>
      </c>
      <c r="H9588" s="134">
        <f>Systematic[[#This Row],[SampleVariableLabel]]+100*Systematic[[#This Row],[State]]</f>
        <v>25021104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25</v>
      </c>
      <c r="B9589" s="1">
        <f t="shared" si="451"/>
        <v>2</v>
      </c>
      <c r="C9589" s="1">
        <f>IF(Systematic[[#This Row],[VariableIndex]]&gt;1,C9588,IF(C9588+1=StepsPerSubsample,0,C9588+1))</f>
        <v>11</v>
      </c>
      <c r="D9589" s="1">
        <f t="shared" si="449"/>
        <v>5</v>
      </c>
      <c r="E9589" s="1" t="str">
        <f>INDEX(Protocol[Mark],MATCH(C9589,Protocol[Step],0))</f>
        <v>10Ama</v>
      </c>
      <c r="F9589" s="151" t="str">
        <f>INDEX(Variables[Variable],MATCH(Systematic[[#This Row],[VariableIndex]],Variables[Index],0))</f>
        <v>Specific flux (mt)</v>
      </c>
      <c r="G9589" s="134">
        <f>Systematic[[#This Row],[Sample]]*1000000+Systematic[[#This Row],[SubSample]]*10000+Systematic[[#This Row],[VariableIndex]]</f>
        <v>25020005</v>
      </c>
      <c r="H9589" s="134">
        <f>Systematic[[#This Row],[SampleVariableLabel]]+100*Systematic[[#This Row],[State]]</f>
        <v>25021105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25</v>
      </c>
      <c r="B9590" s="1">
        <f t="shared" si="451"/>
        <v>2</v>
      </c>
      <c r="C9590" s="1">
        <f>IF(Systematic[[#This Row],[VariableIndex]]&gt;1,C9589,IF(C9589+1=StepsPerSubsample,0,C9589+1))</f>
        <v>11</v>
      </c>
      <c r="D9590" s="1">
        <f t="shared" si="449"/>
        <v>6</v>
      </c>
      <c r="E9590" s="1" t="str">
        <f>INDEX(Protocol[Mark],MATCH(C9590,Protocol[Step],0))</f>
        <v>10Ama</v>
      </c>
      <c r="F9590" s="151" t="str">
        <f>INDEX(Variables[Variable],MATCH(Systematic[[#This Row],[VariableIndex]],Variables[Index],0))</f>
        <v>FCR (mt: ROX-corr.)</v>
      </c>
      <c r="G9590" s="134">
        <f>Systematic[[#This Row],[Sample]]*1000000+Systematic[[#This Row],[SubSample]]*10000+Systematic[[#This Row],[VariableIndex]]</f>
        <v>25020006</v>
      </c>
      <c r="H9590" s="134">
        <f>Systematic[[#This Row],[SampleVariableLabel]]+100*Systematic[[#This Row],[State]]</f>
        <v>25021106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25</v>
      </c>
      <c r="B9591" s="1">
        <f t="shared" si="451"/>
        <v>2</v>
      </c>
      <c r="C9591" s="1">
        <f>IF(Systematic[[#This Row],[VariableIndex]]&gt;1,C9590,IF(C9590+1=StepsPerSubsample,0,C9590+1))</f>
        <v>11</v>
      </c>
      <c r="D9591" s="1">
        <f t="shared" si="449"/>
        <v>7</v>
      </c>
      <c r="E9591" s="1" t="str">
        <f>INDEX(Protocol[Mark],MATCH(C9591,Protocol[Step],0))</f>
        <v>10Ama</v>
      </c>
      <c r="F9591" s="151" t="str">
        <f>INDEX(Variables[Variable],MATCH(Systematic[[#This Row],[VariableIndex]],Variables[Index],0))</f>
        <v>FCR (mt: ROX-corr.)</v>
      </c>
      <c r="G9591" s="134">
        <f>Systematic[[#This Row],[Sample]]*1000000+Systematic[[#This Row],[SubSample]]*10000+Systematic[[#This Row],[VariableIndex]]</f>
        <v>25020007</v>
      </c>
      <c r="H9591" s="134">
        <f>Systematic[[#This Row],[SampleVariableLabel]]+100*Systematic[[#This Row],[State]]</f>
        <v>25021107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25</v>
      </c>
      <c r="B9592" s="1">
        <f t="shared" si="451"/>
        <v>2</v>
      </c>
      <c r="C9592" s="1">
        <f>IF(Systematic[[#This Row],[VariableIndex]]&gt;1,C9591,IF(C9591+1=StepsPerSubsample,0,C9591+1))</f>
        <v>12</v>
      </c>
      <c r="D9592" s="1">
        <f t="shared" si="449"/>
        <v>1</v>
      </c>
      <c r="E9592" s="1" t="str">
        <f>INDEX(Protocol[Mark],MATCH(C9592,Protocol[Step],0))</f>
        <v>11AsTm</v>
      </c>
      <c r="F9592" s="151" t="str">
        <f>INDEX(Variables[Variable],MATCH(Systematic[[#This Row],[VariableIndex]],Variables[Index],0))</f>
        <v>O2 concentration</v>
      </c>
      <c r="G9592" s="134">
        <f>Systematic[[#This Row],[Sample]]*1000000+Systematic[[#This Row],[SubSample]]*10000+Systematic[[#This Row],[VariableIndex]]</f>
        <v>25020001</v>
      </c>
      <c r="H9592" s="134">
        <f>Systematic[[#This Row],[SampleVariableLabel]]+100*Systematic[[#This Row],[State]]</f>
        <v>25021201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25</v>
      </c>
      <c r="B9593" s="1">
        <f t="shared" si="451"/>
        <v>2</v>
      </c>
      <c r="C9593" s="1">
        <f>IF(Systematic[[#This Row],[VariableIndex]]&gt;1,C9592,IF(C9592+1=StepsPerSubsample,0,C9592+1))</f>
        <v>12</v>
      </c>
      <c r="D9593" s="1">
        <f t="shared" si="449"/>
        <v>2</v>
      </c>
      <c r="E9593" s="1" t="str">
        <f>INDEX(Protocol[Mark],MATCH(C9593,Protocol[Step],0))</f>
        <v>11AsTm</v>
      </c>
      <c r="F9593" s="151" t="str">
        <f>INDEX(Variables[Variable],MATCH(Systematic[[#This Row],[VariableIndex]],Variables[Index],0))</f>
        <v>O2 flux per volume</v>
      </c>
      <c r="G9593" s="134">
        <f>Systematic[[#This Row],[Sample]]*1000000+Systematic[[#This Row],[SubSample]]*10000+Systematic[[#This Row],[VariableIndex]]</f>
        <v>25020002</v>
      </c>
      <c r="H9593" s="134">
        <f>Systematic[[#This Row],[SampleVariableLabel]]+100*Systematic[[#This Row],[State]]</f>
        <v>25021202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25</v>
      </c>
      <c r="B9594" s="1">
        <f t="shared" si="451"/>
        <v>2</v>
      </c>
      <c r="C9594" s="1">
        <f>IF(Systematic[[#This Row],[VariableIndex]]&gt;1,C9593,IF(C9593+1=StepsPerSubsample,0,C9593+1))</f>
        <v>12</v>
      </c>
      <c r="D9594" s="1">
        <f t="shared" si="449"/>
        <v>3</v>
      </c>
      <c r="E9594" s="1" t="str">
        <f>INDEX(Protocol[Mark],MATCH(C9594,Protocol[Step],0))</f>
        <v>11AsTm</v>
      </c>
      <c r="F9594" s="151" t="str">
        <f>INDEX(Variables[Variable],MATCH(Systematic[[#This Row],[VariableIndex]],Variables[Index],0))</f>
        <v>Specific flux</v>
      </c>
      <c r="G9594" s="134">
        <f>Systematic[[#This Row],[Sample]]*1000000+Systematic[[#This Row],[SubSample]]*10000+Systematic[[#This Row],[VariableIndex]]</f>
        <v>25020003</v>
      </c>
      <c r="H9594" s="134">
        <f>Systematic[[#This Row],[SampleVariableLabel]]+100*Systematic[[#This Row],[State]]</f>
        <v>25021203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25</v>
      </c>
      <c r="B9595" s="1">
        <f t="shared" si="451"/>
        <v>2</v>
      </c>
      <c r="C9595" s="1">
        <f>IF(Systematic[[#This Row],[VariableIndex]]&gt;1,C9594,IF(C9594+1=StepsPerSubsample,0,C9594+1))</f>
        <v>12</v>
      </c>
      <c r="D9595" s="1">
        <f t="shared" si="449"/>
        <v>4</v>
      </c>
      <c r="E9595" s="1" t="str">
        <f>INDEX(Protocol[Mark],MATCH(C9595,Protocol[Step],0))</f>
        <v>11AsTm</v>
      </c>
      <c r="F9595" s="151" t="str">
        <f>INDEX(Variables[Variable],MATCH(Systematic[[#This Row],[VariableIndex]],Variables[Index],0))</f>
        <v>Flux control ratio</v>
      </c>
      <c r="G9595" s="134">
        <f>Systematic[[#This Row],[Sample]]*1000000+Systematic[[#This Row],[SubSample]]*10000+Systematic[[#This Row],[VariableIndex]]</f>
        <v>25020004</v>
      </c>
      <c r="H9595" s="134">
        <f>Systematic[[#This Row],[SampleVariableLabel]]+100*Systematic[[#This Row],[State]]</f>
        <v>25021204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25</v>
      </c>
      <c r="B9596" s="1">
        <f t="shared" si="451"/>
        <v>2</v>
      </c>
      <c r="C9596" s="1">
        <f>IF(Systematic[[#This Row],[VariableIndex]]&gt;1,C9595,IF(C9595+1=StepsPerSubsample,0,C9595+1))</f>
        <v>12</v>
      </c>
      <c r="D9596" s="1">
        <f t="shared" si="449"/>
        <v>5</v>
      </c>
      <c r="E9596" s="1" t="str">
        <f>INDEX(Protocol[Mark],MATCH(C9596,Protocol[Step],0))</f>
        <v>11AsTm</v>
      </c>
      <c r="F9596" s="151" t="str">
        <f>INDEX(Variables[Variable],MATCH(Systematic[[#This Row],[VariableIndex]],Variables[Index],0))</f>
        <v>Specific flux (mt)</v>
      </c>
      <c r="G9596" s="134">
        <f>Systematic[[#This Row],[Sample]]*1000000+Systematic[[#This Row],[SubSample]]*10000+Systematic[[#This Row],[VariableIndex]]</f>
        <v>25020005</v>
      </c>
      <c r="H9596" s="134">
        <f>Systematic[[#This Row],[SampleVariableLabel]]+100*Systematic[[#This Row],[State]]</f>
        <v>25021205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25</v>
      </c>
      <c r="B9597" s="1">
        <f t="shared" si="451"/>
        <v>2</v>
      </c>
      <c r="C9597" s="1">
        <f>IF(Systematic[[#This Row],[VariableIndex]]&gt;1,C9596,IF(C9596+1=StepsPerSubsample,0,C9596+1))</f>
        <v>12</v>
      </c>
      <c r="D9597" s="1">
        <f t="shared" si="449"/>
        <v>6</v>
      </c>
      <c r="E9597" s="1" t="str">
        <f>INDEX(Protocol[Mark],MATCH(C9597,Protocol[Step],0))</f>
        <v>11AsTm</v>
      </c>
      <c r="F9597" s="151" t="str">
        <f>INDEX(Variables[Variable],MATCH(Systematic[[#This Row],[VariableIndex]],Variables[Index],0))</f>
        <v>FCR (mt: ROX-corr.)</v>
      </c>
      <c r="G9597" s="134">
        <f>Systematic[[#This Row],[Sample]]*1000000+Systematic[[#This Row],[SubSample]]*10000+Systematic[[#This Row],[VariableIndex]]</f>
        <v>25020006</v>
      </c>
      <c r="H9597" s="134">
        <f>Systematic[[#This Row],[SampleVariableLabel]]+100*Systematic[[#This Row],[State]]</f>
        <v>25021206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25</v>
      </c>
      <c r="B9598" s="1">
        <f t="shared" si="451"/>
        <v>2</v>
      </c>
      <c r="C9598" s="1">
        <f>IF(Systematic[[#This Row],[VariableIndex]]&gt;1,C9597,IF(C9597+1=StepsPerSubsample,0,C9597+1))</f>
        <v>12</v>
      </c>
      <c r="D9598" s="1">
        <f t="shared" si="449"/>
        <v>7</v>
      </c>
      <c r="E9598" s="1" t="str">
        <f>INDEX(Protocol[Mark],MATCH(C9598,Protocol[Step],0))</f>
        <v>11AsTm</v>
      </c>
      <c r="F9598" s="151" t="str">
        <f>INDEX(Variables[Variable],MATCH(Systematic[[#This Row],[VariableIndex]],Variables[Index],0))</f>
        <v>FCR (mt: ROX-corr.)</v>
      </c>
      <c r="G9598" s="134">
        <f>Systematic[[#This Row],[Sample]]*1000000+Systematic[[#This Row],[SubSample]]*10000+Systematic[[#This Row],[VariableIndex]]</f>
        <v>25020007</v>
      </c>
      <c r="H9598" s="134">
        <f>Systematic[[#This Row],[SampleVariableLabel]]+100*Systematic[[#This Row],[State]]</f>
        <v>25021207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25</v>
      </c>
      <c r="B9599" s="1">
        <f t="shared" si="451"/>
        <v>2</v>
      </c>
      <c r="C9599" s="1">
        <f>IF(Systematic[[#This Row],[VariableIndex]]&gt;1,C9598,IF(C9598+1=StepsPerSubsample,0,C9598+1))</f>
        <v>13</v>
      </c>
      <c r="D9599" s="1">
        <f t="shared" si="449"/>
        <v>1</v>
      </c>
      <c r="E9599" s="1" t="str">
        <f>INDEX(Protocol[Mark],MATCH(C9599,Protocol[Step],0))</f>
        <v>12Azd</v>
      </c>
      <c r="F9599" s="151" t="str">
        <f>INDEX(Variables[Variable],MATCH(Systematic[[#This Row],[VariableIndex]],Variables[Index],0))</f>
        <v>O2 concentration</v>
      </c>
      <c r="G9599" s="134">
        <f>Systematic[[#This Row],[Sample]]*1000000+Systematic[[#This Row],[SubSample]]*10000+Systematic[[#This Row],[VariableIndex]]</f>
        <v>25020001</v>
      </c>
      <c r="H9599" s="134">
        <f>Systematic[[#This Row],[SampleVariableLabel]]+100*Systematic[[#This Row],[State]]</f>
        <v>25021301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25</v>
      </c>
      <c r="B9600" s="1">
        <f t="shared" si="451"/>
        <v>2</v>
      </c>
      <c r="C9600" s="1">
        <f>IF(Systematic[[#This Row],[VariableIndex]]&gt;1,C9599,IF(C9599+1=StepsPerSubsample,0,C9599+1))</f>
        <v>13</v>
      </c>
      <c r="D9600" s="1">
        <f t="shared" si="449"/>
        <v>2</v>
      </c>
      <c r="E9600" s="1" t="str">
        <f>INDEX(Protocol[Mark],MATCH(C9600,Protocol[Step],0))</f>
        <v>12Azd</v>
      </c>
      <c r="F9600" s="151" t="str">
        <f>INDEX(Variables[Variable],MATCH(Systematic[[#This Row],[VariableIndex]],Variables[Index],0))</f>
        <v>O2 flux per volume</v>
      </c>
      <c r="G9600" s="134">
        <f>Systematic[[#This Row],[Sample]]*1000000+Systematic[[#This Row],[SubSample]]*10000+Systematic[[#This Row],[VariableIndex]]</f>
        <v>25020002</v>
      </c>
      <c r="H9600" s="134">
        <f>Systematic[[#This Row],[SampleVariableLabel]]+100*Systematic[[#This Row],[State]]</f>
        <v>25021302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25</v>
      </c>
      <c r="B9601" s="1">
        <f t="shared" si="451"/>
        <v>2</v>
      </c>
      <c r="C9601" s="1">
        <f>IF(Systematic[[#This Row],[VariableIndex]]&gt;1,C9600,IF(C9600+1=StepsPerSubsample,0,C9600+1))</f>
        <v>13</v>
      </c>
      <c r="D9601" s="1">
        <f t="shared" si="449"/>
        <v>3</v>
      </c>
      <c r="E9601" s="1" t="str">
        <f>INDEX(Protocol[Mark],MATCH(C9601,Protocol[Step],0))</f>
        <v>12Azd</v>
      </c>
      <c r="F9601" s="151" t="str">
        <f>INDEX(Variables[Variable],MATCH(Systematic[[#This Row],[VariableIndex]],Variables[Index],0))</f>
        <v>Specific flux</v>
      </c>
      <c r="G9601" s="134">
        <f>Systematic[[#This Row],[Sample]]*1000000+Systematic[[#This Row],[SubSample]]*10000+Systematic[[#This Row],[VariableIndex]]</f>
        <v>25020003</v>
      </c>
      <c r="H9601" s="134">
        <f>Systematic[[#This Row],[SampleVariableLabel]]+100*Systematic[[#This Row],[State]]</f>
        <v>25021303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25</v>
      </c>
      <c r="B9602" s="1">
        <f t="shared" si="451"/>
        <v>2</v>
      </c>
      <c r="C9602" s="1">
        <f>IF(Systematic[[#This Row],[VariableIndex]]&gt;1,C9601,IF(C9601+1=StepsPerSubsample,0,C9601+1))</f>
        <v>13</v>
      </c>
      <c r="D9602" s="1">
        <f t="shared" si="449"/>
        <v>4</v>
      </c>
      <c r="E9602" s="1" t="str">
        <f>INDEX(Protocol[Mark],MATCH(C9602,Protocol[Step],0))</f>
        <v>12Azd</v>
      </c>
      <c r="F9602" s="151" t="str">
        <f>INDEX(Variables[Variable],MATCH(Systematic[[#This Row],[VariableIndex]],Variables[Index],0))</f>
        <v>Flux control ratio</v>
      </c>
      <c r="G9602" s="134">
        <f>Systematic[[#This Row],[Sample]]*1000000+Systematic[[#This Row],[SubSample]]*10000+Systematic[[#This Row],[VariableIndex]]</f>
        <v>25020004</v>
      </c>
      <c r="H9602" s="134">
        <f>Systematic[[#This Row],[SampleVariableLabel]]+100*Systematic[[#This Row],[State]]</f>
        <v>25021304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25</v>
      </c>
      <c r="B9603" s="1">
        <f t="shared" si="451"/>
        <v>2</v>
      </c>
      <c r="C9603" s="1">
        <f>IF(Systematic[[#This Row],[VariableIndex]]&gt;1,C9602,IF(C9602+1=StepsPerSubsample,0,C9602+1))</f>
        <v>13</v>
      </c>
      <c r="D9603" s="1">
        <f t="shared" ref="D9603:D9666" si="452">IF(D9602=nVariables,1,D9602+1)</f>
        <v>5</v>
      </c>
      <c r="E9603" s="1" t="str">
        <f>INDEX(Protocol[Mark],MATCH(C9603,Protocol[Step],0))</f>
        <v>12Azd</v>
      </c>
      <c r="F9603" s="151" t="str">
        <f>INDEX(Variables[Variable],MATCH(Systematic[[#This Row],[VariableIndex]],Variables[Index],0))</f>
        <v>Specific flux (mt)</v>
      </c>
      <c r="G9603" s="134">
        <f>Systematic[[#This Row],[Sample]]*1000000+Systematic[[#This Row],[SubSample]]*10000+Systematic[[#This Row],[VariableIndex]]</f>
        <v>25020005</v>
      </c>
      <c r="H9603" s="134">
        <f>Systematic[[#This Row],[SampleVariableLabel]]+100*Systematic[[#This Row],[State]]</f>
        <v>25021305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25</v>
      </c>
      <c r="B9604" s="1">
        <f t="shared" si="451"/>
        <v>2</v>
      </c>
      <c r="C9604" s="1">
        <f>IF(Systematic[[#This Row],[VariableIndex]]&gt;1,C9603,IF(C9603+1=StepsPerSubsample,0,C9603+1))</f>
        <v>13</v>
      </c>
      <c r="D9604" s="1">
        <f t="shared" si="452"/>
        <v>6</v>
      </c>
      <c r="E9604" s="1" t="str">
        <f>INDEX(Protocol[Mark],MATCH(C9604,Protocol[Step],0))</f>
        <v>12Azd</v>
      </c>
      <c r="F9604" s="151" t="str">
        <f>INDEX(Variables[Variable],MATCH(Systematic[[#This Row],[VariableIndex]],Variables[Index],0))</f>
        <v>FCR (mt: ROX-corr.)</v>
      </c>
      <c r="G9604" s="134">
        <f>Systematic[[#This Row],[Sample]]*1000000+Systematic[[#This Row],[SubSample]]*10000+Systematic[[#This Row],[VariableIndex]]</f>
        <v>25020006</v>
      </c>
      <c r="H9604" s="134">
        <f>Systematic[[#This Row],[SampleVariableLabel]]+100*Systematic[[#This Row],[State]]</f>
        <v>25021306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25</v>
      </c>
      <c r="B9605" s="1">
        <f t="shared" si="451"/>
        <v>2</v>
      </c>
      <c r="C9605" s="1">
        <f>IF(Systematic[[#This Row],[VariableIndex]]&gt;1,C9604,IF(C9604+1=StepsPerSubsample,0,C9604+1))</f>
        <v>13</v>
      </c>
      <c r="D9605" s="1">
        <f t="shared" si="452"/>
        <v>7</v>
      </c>
      <c r="E9605" s="1" t="str">
        <f>INDEX(Protocol[Mark],MATCH(C9605,Protocol[Step],0))</f>
        <v>12Azd</v>
      </c>
      <c r="F9605" s="151" t="str">
        <f>INDEX(Variables[Variable],MATCH(Systematic[[#This Row],[VariableIndex]],Variables[Index],0))</f>
        <v>FCR (mt: ROX-corr.)</v>
      </c>
      <c r="G9605" s="134">
        <f>Systematic[[#This Row],[Sample]]*1000000+Systematic[[#This Row],[SubSample]]*10000+Systematic[[#This Row],[VariableIndex]]</f>
        <v>25020007</v>
      </c>
      <c r="H9605" s="134">
        <f>Systematic[[#This Row],[SampleVariableLabel]]+100*Systematic[[#This Row],[State]]</f>
        <v>25021307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25</v>
      </c>
      <c r="B9606" s="1">
        <f t="shared" si="451"/>
        <v>3</v>
      </c>
      <c r="C9606" s="1">
        <f>IF(Systematic[[#This Row],[VariableIndex]]&gt;1,C9605,IF(C9605+1=StepsPerSubsample,0,C9605+1))</f>
        <v>0</v>
      </c>
      <c r="D9606" s="1">
        <f t="shared" si="452"/>
        <v>1</v>
      </c>
      <c r="E9606" s="1" t="str">
        <f>INDEX(Protocol[Mark],MATCH(C9606,Protocol[Step],0))</f>
        <v>1ce</v>
      </c>
      <c r="F9606" s="151" t="str">
        <f>INDEX(Variables[Variable],MATCH(Systematic[[#This Row],[VariableIndex]],Variables[Index],0))</f>
        <v>O2 concentration</v>
      </c>
      <c r="G9606" s="134">
        <f>Systematic[[#This Row],[Sample]]*1000000+Systematic[[#This Row],[SubSample]]*10000+Systematic[[#This Row],[VariableIndex]]</f>
        <v>25030001</v>
      </c>
      <c r="H9606" s="134">
        <f>Systematic[[#This Row],[SampleVariableLabel]]+100*Systematic[[#This Row],[State]]</f>
        <v>25030001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25</v>
      </c>
      <c r="B9607" s="1">
        <f t="shared" si="451"/>
        <v>3</v>
      </c>
      <c r="C9607" s="1">
        <f>IF(Systematic[[#This Row],[VariableIndex]]&gt;1,C9606,IF(C9606+1=StepsPerSubsample,0,C9606+1))</f>
        <v>0</v>
      </c>
      <c r="D9607" s="1">
        <f t="shared" si="452"/>
        <v>2</v>
      </c>
      <c r="E9607" s="1" t="str">
        <f>INDEX(Protocol[Mark],MATCH(C9607,Protocol[Step],0))</f>
        <v>1ce</v>
      </c>
      <c r="F9607" s="151" t="str">
        <f>INDEX(Variables[Variable],MATCH(Systematic[[#This Row],[VariableIndex]],Variables[Index],0))</f>
        <v>O2 flux per volume</v>
      </c>
      <c r="G9607" s="134">
        <f>Systematic[[#This Row],[Sample]]*1000000+Systematic[[#This Row],[SubSample]]*10000+Systematic[[#This Row],[VariableIndex]]</f>
        <v>25030002</v>
      </c>
      <c r="H9607" s="134">
        <f>Systematic[[#This Row],[SampleVariableLabel]]+100*Systematic[[#This Row],[State]]</f>
        <v>25030002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25</v>
      </c>
      <c r="B9608" s="1">
        <f t="shared" si="451"/>
        <v>3</v>
      </c>
      <c r="C9608" s="1">
        <f>IF(Systematic[[#This Row],[VariableIndex]]&gt;1,C9607,IF(C9607+1=StepsPerSubsample,0,C9607+1))</f>
        <v>0</v>
      </c>
      <c r="D9608" s="1">
        <f t="shared" si="452"/>
        <v>3</v>
      </c>
      <c r="E9608" s="1" t="str">
        <f>INDEX(Protocol[Mark],MATCH(C9608,Protocol[Step],0))</f>
        <v>1ce</v>
      </c>
      <c r="F9608" s="151" t="str">
        <f>INDEX(Variables[Variable],MATCH(Systematic[[#This Row],[VariableIndex]],Variables[Index],0))</f>
        <v>Specific flux</v>
      </c>
      <c r="G9608" s="134">
        <f>Systematic[[#This Row],[Sample]]*1000000+Systematic[[#This Row],[SubSample]]*10000+Systematic[[#This Row],[VariableIndex]]</f>
        <v>25030003</v>
      </c>
      <c r="H9608" s="134">
        <f>Systematic[[#This Row],[SampleVariableLabel]]+100*Systematic[[#This Row],[State]]</f>
        <v>25030003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25</v>
      </c>
      <c r="B9609" s="1">
        <f t="shared" si="451"/>
        <v>3</v>
      </c>
      <c r="C9609" s="1">
        <f>IF(Systematic[[#This Row],[VariableIndex]]&gt;1,C9608,IF(C9608+1=StepsPerSubsample,0,C9608+1))</f>
        <v>0</v>
      </c>
      <c r="D9609" s="1">
        <f t="shared" si="452"/>
        <v>4</v>
      </c>
      <c r="E9609" s="1" t="str">
        <f>INDEX(Protocol[Mark],MATCH(C9609,Protocol[Step],0))</f>
        <v>1ce</v>
      </c>
      <c r="F9609" s="151" t="str">
        <f>INDEX(Variables[Variable],MATCH(Systematic[[#This Row],[VariableIndex]],Variables[Index],0))</f>
        <v>Flux control ratio</v>
      </c>
      <c r="G9609" s="134">
        <f>Systematic[[#This Row],[Sample]]*1000000+Systematic[[#This Row],[SubSample]]*10000+Systematic[[#This Row],[VariableIndex]]</f>
        <v>25030004</v>
      </c>
      <c r="H9609" s="134">
        <f>Systematic[[#This Row],[SampleVariableLabel]]+100*Systematic[[#This Row],[State]]</f>
        <v>25030004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25</v>
      </c>
      <c r="B9610" s="1">
        <f t="shared" si="451"/>
        <v>3</v>
      </c>
      <c r="C9610" s="1">
        <f>IF(Systematic[[#This Row],[VariableIndex]]&gt;1,C9609,IF(C9609+1=StepsPerSubsample,0,C9609+1))</f>
        <v>0</v>
      </c>
      <c r="D9610" s="1">
        <f t="shared" si="452"/>
        <v>5</v>
      </c>
      <c r="E9610" s="1" t="str">
        <f>INDEX(Protocol[Mark],MATCH(C9610,Protocol[Step],0))</f>
        <v>1ce</v>
      </c>
      <c r="F9610" s="151" t="str">
        <f>INDEX(Variables[Variable],MATCH(Systematic[[#This Row],[VariableIndex]],Variables[Index],0))</f>
        <v>Specific flux (mt)</v>
      </c>
      <c r="G9610" s="134">
        <f>Systematic[[#This Row],[Sample]]*1000000+Systematic[[#This Row],[SubSample]]*10000+Systematic[[#This Row],[VariableIndex]]</f>
        <v>25030005</v>
      </c>
      <c r="H9610" s="134">
        <f>Systematic[[#This Row],[SampleVariableLabel]]+100*Systematic[[#This Row],[State]]</f>
        <v>25030005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25</v>
      </c>
      <c r="B9611" s="1">
        <f t="shared" si="451"/>
        <v>3</v>
      </c>
      <c r="C9611" s="1">
        <f>IF(Systematic[[#This Row],[VariableIndex]]&gt;1,C9610,IF(C9610+1=StepsPerSubsample,0,C9610+1))</f>
        <v>0</v>
      </c>
      <c r="D9611" s="1">
        <f t="shared" si="452"/>
        <v>6</v>
      </c>
      <c r="E9611" s="1" t="str">
        <f>INDEX(Protocol[Mark],MATCH(C9611,Protocol[Step],0))</f>
        <v>1ce</v>
      </c>
      <c r="F9611" s="151" t="str">
        <f>INDEX(Variables[Variable],MATCH(Systematic[[#This Row],[VariableIndex]],Variables[Index],0))</f>
        <v>FCR (mt: ROX-corr.)</v>
      </c>
      <c r="G9611" s="134">
        <f>Systematic[[#This Row],[Sample]]*1000000+Systematic[[#This Row],[SubSample]]*10000+Systematic[[#This Row],[VariableIndex]]</f>
        <v>25030006</v>
      </c>
      <c r="H9611" s="134">
        <f>Systematic[[#This Row],[SampleVariableLabel]]+100*Systematic[[#This Row],[State]]</f>
        <v>25030006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25</v>
      </c>
      <c r="B9612" s="1">
        <f t="shared" si="451"/>
        <v>3</v>
      </c>
      <c r="C9612" s="1">
        <f>IF(Systematic[[#This Row],[VariableIndex]]&gt;1,C9611,IF(C9611+1=StepsPerSubsample,0,C9611+1))</f>
        <v>0</v>
      </c>
      <c r="D9612" s="1">
        <f t="shared" si="452"/>
        <v>7</v>
      </c>
      <c r="E9612" s="1" t="str">
        <f>INDEX(Protocol[Mark],MATCH(C9612,Protocol[Step],0))</f>
        <v>1ce</v>
      </c>
      <c r="F9612" s="151" t="str">
        <f>INDEX(Variables[Variable],MATCH(Systematic[[#This Row],[VariableIndex]],Variables[Index],0))</f>
        <v>FCR (mt: ROX-corr.)</v>
      </c>
      <c r="G9612" s="134">
        <f>Systematic[[#This Row],[Sample]]*1000000+Systematic[[#This Row],[SubSample]]*10000+Systematic[[#This Row],[VariableIndex]]</f>
        <v>25030007</v>
      </c>
      <c r="H9612" s="134">
        <f>Systematic[[#This Row],[SampleVariableLabel]]+100*Systematic[[#This Row],[State]]</f>
        <v>25030007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25</v>
      </c>
      <c r="B9613" s="1">
        <f t="shared" si="451"/>
        <v>3</v>
      </c>
      <c r="C9613" s="1">
        <f>IF(Systematic[[#This Row],[VariableIndex]]&gt;1,C9612,IF(C9612+1=StepsPerSubsample,0,C9612+1))</f>
        <v>1</v>
      </c>
      <c r="D9613" s="1">
        <f t="shared" si="452"/>
        <v>1</v>
      </c>
      <c r="E9613" s="1" t="str">
        <f>INDEX(Protocol[Mark],MATCH(C9613,Protocol[Step],0))</f>
        <v>2P10</v>
      </c>
      <c r="F9613" s="151" t="str">
        <f>INDEX(Variables[Variable],MATCH(Systematic[[#This Row],[VariableIndex]],Variables[Index],0))</f>
        <v>O2 concentration</v>
      </c>
      <c r="G9613" s="134">
        <f>Systematic[[#This Row],[Sample]]*1000000+Systematic[[#This Row],[SubSample]]*10000+Systematic[[#This Row],[VariableIndex]]</f>
        <v>25030001</v>
      </c>
      <c r="H9613" s="134">
        <f>Systematic[[#This Row],[SampleVariableLabel]]+100*Systematic[[#This Row],[State]]</f>
        <v>25030101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25</v>
      </c>
      <c r="B9614" s="1">
        <f t="shared" si="451"/>
        <v>3</v>
      </c>
      <c r="C9614" s="1">
        <f>IF(Systematic[[#This Row],[VariableIndex]]&gt;1,C9613,IF(C9613+1=StepsPerSubsample,0,C9613+1))</f>
        <v>1</v>
      </c>
      <c r="D9614" s="1">
        <f t="shared" si="452"/>
        <v>2</v>
      </c>
      <c r="E9614" s="1" t="str">
        <f>INDEX(Protocol[Mark],MATCH(C9614,Protocol[Step],0))</f>
        <v>2P10</v>
      </c>
      <c r="F9614" s="151" t="str">
        <f>INDEX(Variables[Variable],MATCH(Systematic[[#This Row],[VariableIndex]],Variables[Index],0))</f>
        <v>O2 flux per volume</v>
      </c>
      <c r="G9614" s="134">
        <f>Systematic[[#This Row],[Sample]]*1000000+Systematic[[#This Row],[SubSample]]*10000+Systematic[[#This Row],[VariableIndex]]</f>
        <v>25030002</v>
      </c>
      <c r="H9614" s="134">
        <f>Systematic[[#This Row],[SampleVariableLabel]]+100*Systematic[[#This Row],[State]]</f>
        <v>25030102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25</v>
      </c>
      <c r="B9615" s="1">
        <f t="shared" si="451"/>
        <v>3</v>
      </c>
      <c r="C9615" s="1">
        <f>IF(Systematic[[#This Row],[VariableIndex]]&gt;1,C9614,IF(C9614+1=StepsPerSubsample,0,C9614+1))</f>
        <v>1</v>
      </c>
      <c r="D9615" s="1">
        <f t="shared" si="452"/>
        <v>3</v>
      </c>
      <c r="E9615" s="1" t="str">
        <f>INDEX(Protocol[Mark],MATCH(C9615,Protocol[Step],0))</f>
        <v>2P10</v>
      </c>
      <c r="F9615" s="151" t="str">
        <f>INDEX(Variables[Variable],MATCH(Systematic[[#This Row],[VariableIndex]],Variables[Index],0))</f>
        <v>Specific flux</v>
      </c>
      <c r="G9615" s="134">
        <f>Systematic[[#This Row],[Sample]]*1000000+Systematic[[#This Row],[SubSample]]*10000+Systematic[[#This Row],[VariableIndex]]</f>
        <v>25030003</v>
      </c>
      <c r="H9615" s="134">
        <f>Systematic[[#This Row],[SampleVariableLabel]]+100*Systematic[[#This Row],[State]]</f>
        <v>25030103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25</v>
      </c>
      <c r="B9616" s="1">
        <f t="shared" si="451"/>
        <v>3</v>
      </c>
      <c r="C9616" s="1">
        <f>IF(Systematic[[#This Row],[VariableIndex]]&gt;1,C9615,IF(C9615+1=StepsPerSubsample,0,C9615+1))</f>
        <v>1</v>
      </c>
      <c r="D9616" s="1">
        <f t="shared" si="452"/>
        <v>4</v>
      </c>
      <c r="E9616" s="1" t="str">
        <f>INDEX(Protocol[Mark],MATCH(C9616,Protocol[Step],0))</f>
        <v>2P10</v>
      </c>
      <c r="F9616" s="151" t="str">
        <f>INDEX(Variables[Variable],MATCH(Systematic[[#This Row],[VariableIndex]],Variables[Index],0))</f>
        <v>Flux control ratio</v>
      </c>
      <c r="G9616" s="134">
        <f>Systematic[[#This Row],[Sample]]*1000000+Systematic[[#This Row],[SubSample]]*10000+Systematic[[#This Row],[VariableIndex]]</f>
        <v>25030004</v>
      </c>
      <c r="H9616" s="134">
        <f>Systematic[[#This Row],[SampleVariableLabel]]+100*Systematic[[#This Row],[State]]</f>
        <v>25030104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25</v>
      </c>
      <c r="B9617" s="1">
        <f t="shared" si="451"/>
        <v>3</v>
      </c>
      <c r="C9617" s="1">
        <f>IF(Systematic[[#This Row],[VariableIndex]]&gt;1,C9616,IF(C9616+1=StepsPerSubsample,0,C9616+1))</f>
        <v>1</v>
      </c>
      <c r="D9617" s="1">
        <f t="shared" si="452"/>
        <v>5</v>
      </c>
      <c r="E9617" s="1" t="str">
        <f>INDEX(Protocol[Mark],MATCH(C9617,Protocol[Step],0))</f>
        <v>2P10</v>
      </c>
      <c r="F9617" s="151" t="str">
        <f>INDEX(Variables[Variable],MATCH(Systematic[[#This Row],[VariableIndex]],Variables[Index],0))</f>
        <v>Specific flux (mt)</v>
      </c>
      <c r="G9617" s="134">
        <f>Systematic[[#This Row],[Sample]]*1000000+Systematic[[#This Row],[SubSample]]*10000+Systematic[[#This Row],[VariableIndex]]</f>
        <v>25030005</v>
      </c>
      <c r="H9617" s="134">
        <f>Systematic[[#This Row],[SampleVariableLabel]]+100*Systematic[[#This Row],[State]]</f>
        <v>25030105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25</v>
      </c>
      <c r="B9618" s="1">
        <f t="shared" si="451"/>
        <v>3</v>
      </c>
      <c r="C9618" s="1">
        <f>IF(Systematic[[#This Row],[VariableIndex]]&gt;1,C9617,IF(C9617+1=StepsPerSubsample,0,C9617+1))</f>
        <v>1</v>
      </c>
      <c r="D9618" s="1">
        <f t="shared" si="452"/>
        <v>6</v>
      </c>
      <c r="E9618" s="1" t="str">
        <f>INDEX(Protocol[Mark],MATCH(C9618,Protocol[Step],0))</f>
        <v>2P10</v>
      </c>
      <c r="F9618" s="151" t="str">
        <f>INDEX(Variables[Variable],MATCH(Systematic[[#This Row],[VariableIndex]],Variables[Index],0))</f>
        <v>FCR (mt: ROX-corr.)</v>
      </c>
      <c r="G9618" s="134">
        <f>Systematic[[#This Row],[Sample]]*1000000+Systematic[[#This Row],[SubSample]]*10000+Systematic[[#This Row],[VariableIndex]]</f>
        <v>25030006</v>
      </c>
      <c r="H9618" s="134">
        <f>Systematic[[#This Row],[SampleVariableLabel]]+100*Systematic[[#This Row],[State]]</f>
        <v>25030106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25</v>
      </c>
      <c r="B9619" s="1">
        <f t="shared" si="451"/>
        <v>3</v>
      </c>
      <c r="C9619" s="1">
        <f>IF(Systematic[[#This Row],[VariableIndex]]&gt;1,C9618,IF(C9618+1=StepsPerSubsample,0,C9618+1))</f>
        <v>1</v>
      </c>
      <c r="D9619" s="1">
        <f t="shared" si="452"/>
        <v>7</v>
      </c>
      <c r="E9619" s="1" t="str">
        <f>INDEX(Protocol[Mark],MATCH(C9619,Protocol[Step],0))</f>
        <v>2P10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25030007</v>
      </c>
      <c r="H9619" s="134">
        <f>Systematic[[#This Row],[SampleVariableLabel]]+100*Systematic[[#This Row],[State]]</f>
        <v>25030107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25</v>
      </c>
      <c r="B9620" s="1">
        <f t="shared" si="451"/>
        <v>3</v>
      </c>
      <c r="C9620" s="1">
        <f>IF(Systematic[[#This Row],[VariableIndex]]&gt;1,C9619,IF(C9619+1=StepsPerSubsample,0,C9619+1))</f>
        <v>2</v>
      </c>
      <c r="D9620" s="1">
        <f t="shared" si="452"/>
        <v>1</v>
      </c>
      <c r="E9620" s="1" t="str">
        <f>INDEX(Protocol[Mark],MATCH(C9620,Protocol[Step],0))</f>
        <v>3Omy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25030001</v>
      </c>
      <c r="H9620" s="134">
        <f>Systematic[[#This Row],[SampleVariableLabel]]+100*Systematic[[#This Row],[State]]</f>
        <v>25030201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25</v>
      </c>
      <c r="B9621" s="1">
        <f t="shared" si="451"/>
        <v>3</v>
      </c>
      <c r="C9621" s="1">
        <f>IF(Systematic[[#This Row],[VariableIndex]]&gt;1,C9620,IF(C9620+1=StepsPerSubsample,0,C9620+1))</f>
        <v>2</v>
      </c>
      <c r="D9621" s="1">
        <f t="shared" si="452"/>
        <v>2</v>
      </c>
      <c r="E9621" s="1" t="str">
        <f>INDEX(Protocol[Mark],MATCH(C9621,Protocol[Step],0))</f>
        <v>3Omy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25030002</v>
      </c>
      <c r="H9621" s="134">
        <f>Systematic[[#This Row],[SampleVariableLabel]]+100*Systematic[[#This Row],[State]]</f>
        <v>25030202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25</v>
      </c>
      <c r="B9622" s="1">
        <f t="shared" si="451"/>
        <v>3</v>
      </c>
      <c r="C9622" s="1">
        <f>IF(Systematic[[#This Row],[VariableIndex]]&gt;1,C9621,IF(C9621+1=StepsPerSubsample,0,C9621+1))</f>
        <v>2</v>
      </c>
      <c r="D9622" s="1">
        <f t="shared" si="452"/>
        <v>3</v>
      </c>
      <c r="E9622" s="1" t="str">
        <f>INDEX(Protocol[Mark],MATCH(C9622,Protocol[Step],0))</f>
        <v>3Omy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25030003</v>
      </c>
      <c r="H9622" s="134">
        <f>Systematic[[#This Row],[SampleVariableLabel]]+100*Systematic[[#This Row],[State]]</f>
        <v>25030203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25</v>
      </c>
      <c r="B9623" s="1">
        <f t="shared" si="451"/>
        <v>3</v>
      </c>
      <c r="C9623" s="1">
        <f>IF(Systematic[[#This Row],[VariableIndex]]&gt;1,C9622,IF(C9622+1=StepsPerSubsample,0,C9622+1))</f>
        <v>2</v>
      </c>
      <c r="D9623" s="1">
        <f t="shared" si="452"/>
        <v>4</v>
      </c>
      <c r="E9623" s="1" t="str">
        <f>INDEX(Protocol[Mark],MATCH(C9623,Protocol[Step],0))</f>
        <v>3Omy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25030004</v>
      </c>
      <c r="H9623" s="134">
        <f>Systematic[[#This Row],[SampleVariableLabel]]+100*Systematic[[#This Row],[State]]</f>
        <v>25030204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25</v>
      </c>
      <c r="B9624" s="1">
        <f t="shared" si="451"/>
        <v>3</v>
      </c>
      <c r="C9624" s="1">
        <f>IF(Systematic[[#This Row],[VariableIndex]]&gt;1,C9623,IF(C9623+1=StepsPerSubsample,0,C9623+1))</f>
        <v>2</v>
      </c>
      <c r="D9624" s="1">
        <f t="shared" si="452"/>
        <v>5</v>
      </c>
      <c r="E9624" s="1" t="str">
        <f>INDEX(Protocol[Mark],MATCH(C9624,Protocol[Step],0))</f>
        <v>3Omy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25030005</v>
      </c>
      <c r="H9624" s="134">
        <f>Systematic[[#This Row],[SampleVariableLabel]]+100*Systematic[[#This Row],[State]]</f>
        <v>25030205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25</v>
      </c>
      <c r="B9625" s="1">
        <f t="shared" si="451"/>
        <v>3</v>
      </c>
      <c r="C9625" s="1">
        <f>IF(Systematic[[#This Row],[VariableIndex]]&gt;1,C9624,IF(C9624+1=StepsPerSubsample,0,C9624+1))</f>
        <v>2</v>
      </c>
      <c r="D9625" s="1">
        <f t="shared" si="452"/>
        <v>6</v>
      </c>
      <c r="E9625" s="1" t="str">
        <f>INDEX(Protocol[Mark],MATCH(C9625,Protocol[Step],0))</f>
        <v>3Omy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25030006</v>
      </c>
      <c r="H9625" s="134">
        <f>Systematic[[#This Row],[SampleVariableLabel]]+100*Systematic[[#This Row],[State]]</f>
        <v>25030206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25</v>
      </c>
      <c r="B9626" s="1">
        <f t="shared" si="451"/>
        <v>3</v>
      </c>
      <c r="C9626" s="1">
        <f>IF(Systematic[[#This Row],[VariableIndex]]&gt;1,C9625,IF(C9625+1=StepsPerSubsample,0,C9625+1))</f>
        <v>2</v>
      </c>
      <c r="D9626" s="1">
        <f t="shared" si="452"/>
        <v>7</v>
      </c>
      <c r="E9626" s="1" t="str">
        <f>INDEX(Protocol[Mark],MATCH(C9626,Protocol[Step],0))</f>
        <v>3Omy</v>
      </c>
      <c r="F9626" s="151" t="str">
        <f>INDEX(Variables[Variable],MATCH(Systematic[[#This Row],[VariableIndex]],Variables[Index],0))</f>
        <v>FCR (mt: ROX-corr.)</v>
      </c>
      <c r="G9626" s="134">
        <f>Systematic[[#This Row],[Sample]]*1000000+Systematic[[#This Row],[SubSample]]*10000+Systematic[[#This Row],[VariableIndex]]</f>
        <v>25030007</v>
      </c>
      <c r="H9626" s="134">
        <f>Systematic[[#This Row],[SampleVariableLabel]]+100*Systematic[[#This Row],[State]]</f>
        <v>25030207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25</v>
      </c>
      <c r="B9627" s="1">
        <f t="shared" si="451"/>
        <v>3</v>
      </c>
      <c r="C9627" s="1">
        <f>IF(Systematic[[#This Row],[VariableIndex]]&gt;1,C9626,IF(C9626+1=StepsPerSubsample,0,C9626+1))</f>
        <v>3</v>
      </c>
      <c r="D9627" s="1">
        <f t="shared" si="452"/>
        <v>1</v>
      </c>
      <c r="E9627" s="1" t="str">
        <f>INDEX(Protocol[Mark],MATCH(C9627,Protocol[Step],0))</f>
        <v>4U</v>
      </c>
      <c r="F9627" s="151" t="str">
        <f>INDEX(Variables[Variable],MATCH(Systematic[[#This Row],[VariableIndex]],Variables[Index],0))</f>
        <v>O2 concentration</v>
      </c>
      <c r="G9627" s="134">
        <f>Systematic[[#This Row],[Sample]]*1000000+Systematic[[#This Row],[SubSample]]*10000+Systematic[[#This Row],[VariableIndex]]</f>
        <v>25030001</v>
      </c>
      <c r="H9627" s="134">
        <f>Systematic[[#This Row],[SampleVariableLabel]]+100*Systematic[[#This Row],[State]]</f>
        <v>25030301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25</v>
      </c>
      <c r="B9628" s="1">
        <f t="shared" si="451"/>
        <v>3</v>
      </c>
      <c r="C9628" s="1">
        <f>IF(Systematic[[#This Row],[VariableIndex]]&gt;1,C9627,IF(C9627+1=StepsPerSubsample,0,C9627+1))</f>
        <v>3</v>
      </c>
      <c r="D9628" s="1">
        <f t="shared" si="452"/>
        <v>2</v>
      </c>
      <c r="E9628" s="1" t="str">
        <f>INDEX(Protocol[Mark],MATCH(C9628,Protocol[Step],0))</f>
        <v>4U</v>
      </c>
      <c r="F9628" s="151" t="str">
        <f>INDEX(Variables[Variable],MATCH(Systematic[[#This Row],[VariableIndex]],Variables[Index],0))</f>
        <v>O2 flux per volume</v>
      </c>
      <c r="G9628" s="134">
        <f>Systematic[[#This Row],[Sample]]*1000000+Systematic[[#This Row],[SubSample]]*10000+Systematic[[#This Row],[VariableIndex]]</f>
        <v>25030002</v>
      </c>
      <c r="H9628" s="134">
        <f>Systematic[[#This Row],[SampleVariableLabel]]+100*Systematic[[#This Row],[State]]</f>
        <v>25030302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25</v>
      </c>
      <c r="B9629" s="1">
        <f t="shared" si="451"/>
        <v>3</v>
      </c>
      <c r="C9629" s="1">
        <f>IF(Systematic[[#This Row],[VariableIndex]]&gt;1,C9628,IF(C9628+1=StepsPerSubsample,0,C9628+1))</f>
        <v>3</v>
      </c>
      <c r="D9629" s="1">
        <f t="shared" si="452"/>
        <v>3</v>
      </c>
      <c r="E9629" s="1" t="str">
        <f>INDEX(Protocol[Mark],MATCH(C9629,Protocol[Step],0))</f>
        <v>4U</v>
      </c>
      <c r="F9629" s="151" t="str">
        <f>INDEX(Variables[Variable],MATCH(Systematic[[#This Row],[VariableIndex]],Variables[Index],0))</f>
        <v>Specific flux</v>
      </c>
      <c r="G9629" s="134">
        <f>Systematic[[#This Row],[Sample]]*1000000+Systematic[[#This Row],[SubSample]]*10000+Systematic[[#This Row],[VariableIndex]]</f>
        <v>25030003</v>
      </c>
      <c r="H9629" s="134">
        <f>Systematic[[#This Row],[SampleVariableLabel]]+100*Systematic[[#This Row],[State]]</f>
        <v>25030303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25</v>
      </c>
      <c r="B9630" s="1">
        <f t="shared" si="451"/>
        <v>3</v>
      </c>
      <c r="C9630" s="1">
        <f>IF(Systematic[[#This Row],[VariableIndex]]&gt;1,C9629,IF(C9629+1=StepsPerSubsample,0,C9629+1))</f>
        <v>3</v>
      </c>
      <c r="D9630" s="1">
        <f t="shared" si="452"/>
        <v>4</v>
      </c>
      <c r="E9630" s="1" t="str">
        <f>INDEX(Protocol[Mark],MATCH(C9630,Protocol[Step],0))</f>
        <v>4U</v>
      </c>
      <c r="F9630" s="151" t="str">
        <f>INDEX(Variables[Variable],MATCH(Systematic[[#This Row],[VariableIndex]],Variables[Index],0))</f>
        <v>Flux control ratio</v>
      </c>
      <c r="G9630" s="134">
        <f>Systematic[[#This Row],[Sample]]*1000000+Systematic[[#This Row],[SubSample]]*10000+Systematic[[#This Row],[VariableIndex]]</f>
        <v>25030004</v>
      </c>
      <c r="H9630" s="134">
        <f>Systematic[[#This Row],[SampleVariableLabel]]+100*Systematic[[#This Row],[State]]</f>
        <v>25030304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25</v>
      </c>
      <c r="B9631" s="1">
        <f t="shared" si="451"/>
        <v>3</v>
      </c>
      <c r="C9631" s="1">
        <f>IF(Systematic[[#This Row],[VariableIndex]]&gt;1,C9630,IF(C9630+1=StepsPerSubsample,0,C9630+1))</f>
        <v>3</v>
      </c>
      <c r="D9631" s="1">
        <f t="shared" si="452"/>
        <v>5</v>
      </c>
      <c r="E9631" s="1" t="str">
        <f>INDEX(Protocol[Mark],MATCH(C9631,Protocol[Step],0))</f>
        <v>4U</v>
      </c>
      <c r="F9631" s="151" t="str">
        <f>INDEX(Variables[Variable],MATCH(Systematic[[#This Row],[VariableIndex]],Variables[Index],0))</f>
        <v>Specific flux (mt)</v>
      </c>
      <c r="G9631" s="134">
        <f>Systematic[[#This Row],[Sample]]*1000000+Systematic[[#This Row],[SubSample]]*10000+Systematic[[#This Row],[VariableIndex]]</f>
        <v>25030005</v>
      </c>
      <c r="H9631" s="134">
        <f>Systematic[[#This Row],[SampleVariableLabel]]+100*Systematic[[#This Row],[State]]</f>
        <v>25030305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25</v>
      </c>
      <c r="B9632" s="1">
        <f t="shared" si="451"/>
        <v>3</v>
      </c>
      <c r="C9632" s="1">
        <f>IF(Systematic[[#This Row],[VariableIndex]]&gt;1,C9631,IF(C9631+1=StepsPerSubsample,0,C9631+1))</f>
        <v>3</v>
      </c>
      <c r="D9632" s="1">
        <f t="shared" si="452"/>
        <v>6</v>
      </c>
      <c r="E9632" s="1" t="str">
        <f>INDEX(Protocol[Mark],MATCH(C9632,Protocol[Step],0))</f>
        <v>4U</v>
      </c>
      <c r="F9632" s="151" t="str">
        <f>INDEX(Variables[Variable],MATCH(Systematic[[#This Row],[VariableIndex]],Variables[Index],0))</f>
        <v>FCR (mt: ROX-corr.)</v>
      </c>
      <c r="G9632" s="134">
        <f>Systematic[[#This Row],[Sample]]*1000000+Systematic[[#This Row],[SubSample]]*10000+Systematic[[#This Row],[VariableIndex]]</f>
        <v>25030006</v>
      </c>
      <c r="H9632" s="134">
        <f>Systematic[[#This Row],[SampleVariableLabel]]+100*Systematic[[#This Row],[State]]</f>
        <v>25030306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25</v>
      </c>
      <c r="B9633" s="1">
        <f t="shared" si="451"/>
        <v>3</v>
      </c>
      <c r="C9633" s="1">
        <f>IF(Systematic[[#This Row],[VariableIndex]]&gt;1,C9632,IF(C9632+1=StepsPerSubsample,0,C9632+1))</f>
        <v>3</v>
      </c>
      <c r="D9633" s="1">
        <f t="shared" si="452"/>
        <v>7</v>
      </c>
      <c r="E9633" s="1" t="str">
        <f>INDEX(Protocol[Mark],MATCH(C9633,Protocol[Step],0))</f>
        <v>4U</v>
      </c>
      <c r="F9633" s="151" t="str">
        <f>INDEX(Variables[Variable],MATCH(Systematic[[#This Row],[VariableIndex]],Variables[Index],0))</f>
        <v>FCR (mt: ROX-corr.)</v>
      </c>
      <c r="G9633" s="134">
        <f>Systematic[[#This Row],[Sample]]*1000000+Systematic[[#This Row],[SubSample]]*10000+Systematic[[#This Row],[VariableIndex]]</f>
        <v>25030007</v>
      </c>
      <c r="H9633" s="134">
        <f>Systematic[[#This Row],[SampleVariableLabel]]+100*Systematic[[#This Row],[State]]</f>
        <v>25030307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25</v>
      </c>
      <c r="B9634" s="1">
        <f t="shared" si="451"/>
        <v>3</v>
      </c>
      <c r="C9634" s="1">
        <f>IF(Systematic[[#This Row],[VariableIndex]]&gt;1,C9633,IF(C9633+1=StepsPerSubsample,0,C9633+1))</f>
        <v>4</v>
      </c>
      <c r="D9634" s="1">
        <f t="shared" si="452"/>
        <v>1</v>
      </c>
      <c r="E9634" s="1" t="str">
        <f>INDEX(Protocol[Mark],MATCH(C9634,Protocol[Step],0))</f>
        <v>5Glc</v>
      </c>
      <c r="F9634" s="151" t="str">
        <f>INDEX(Variables[Variable],MATCH(Systematic[[#This Row],[VariableIndex]],Variables[Index],0))</f>
        <v>O2 concentration</v>
      </c>
      <c r="G9634" s="134">
        <f>Systematic[[#This Row],[Sample]]*1000000+Systematic[[#This Row],[SubSample]]*10000+Systematic[[#This Row],[VariableIndex]]</f>
        <v>25030001</v>
      </c>
      <c r="H9634" s="134">
        <f>Systematic[[#This Row],[SampleVariableLabel]]+100*Systematic[[#This Row],[State]]</f>
        <v>25030401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25</v>
      </c>
      <c r="B9635" s="1">
        <f t="shared" si="451"/>
        <v>3</v>
      </c>
      <c r="C9635" s="1">
        <f>IF(Systematic[[#This Row],[VariableIndex]]&gt;1,C9634,IF(C9634+1=StepsPerSubsample,0,C9634+1))</f>
        <v>4</v>
      </c>
      <c r="D9635" s="1">
        <f t="shared" si="452"/>
        <v>2</v>
      </c>
      <c r="E9635" s="1" t="str">
        <f>INDEX(Protocol[Mark],MATCH(C9635,Protocol[Step],0))</f>
        <v>5Glc</v>
      </c>
      <c r="F9635" s="151" t="str">
        <f>INDEX(Variables[Variable],MATCH(Systematic[[#This Row],[VariableIndex]],Variables[Index],0))</f>
        <v>O2 flux per volume</v>
      </c>
      <c r="G9635" s="134">
        <f>Systematic[[#This Row],[Sample]]*1000000+Systematic[[#This Row],[SubSample]]*10000+Systematic[[#This Row],[VariableIndex]]</f>
        <v>25030002</v>
      </c>
      <c r="H9635" s="134">
        <f>Systematic[[#This Row],[SampleVariableLabel]]+100*Systematic[[#This Row],[State]]</f>
        <v>25030402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25</v>
      </c>
      <c r="B9636" s="1">
        <f t="shared" si="451"/>
        <v>3</v>
      </c>
      <c r="C9636" s="1">
        <f>IF(Systematic[[#This Row],[VariableIndex]]&gt;1,C9635,IF(C9635+1=StepsPerSubsample,0,C9635+1))</f>
        <v>4</v>
      </c>
      <c r="D9636" s="1">
        <f t="shared" si="452"/>
        <v>3</v>
      </c>
      <c r="E9636" s="1" t="str">
        <f>INDEX(Protocol[Mark],MATCH(C9636,Protocol[Step],0))</f>
        <v>5Glc</v>
      </c>
      <c r="F9636" s="151" t="str">
        <f>INDEX(Variables[Variable],MATCH(Systematic[[#This Row],[VariableIndex]],Variables[Index],0))</f>
        <v>Specific flux</v>
      </c>
      <c r="G9636" s="134">
        <f>Systematic[[#This Row],[Sample]]*1000000+Systematic[[#This Row],[SubSample]]*10000+Systematic[[#This Row],[VariableIndex]]</f>
        <v>25030003</v>
      </c>
      <c r="H9636" s="134">
        <f>Systematic[[#This Row],[SampleVariableLabel]]+100*Systematic[[#This Row],[State]]</f>
        <v>25030403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25</v>
      </c>
      <c r="B9637" s="1">
        <f t="shared" si="451"/>
        <v>3</v>
      </c>
      <c r="C9637" s="1">
        <f>IF(Systematic[[#This Row],[VariableIndex]]&gt;1,C9636,IF(C9636+1=StepsPerSubsample,0,C9636+1))</f>
        <v>4</v>
      </c>
      <c r="D9637" s="1">
        <f t="shared" si="452"/>
        <v>4</v>
      </c>
      <c r="E9637" s="1" t="str">
        <f>INDEX(Protocol[Mark],MATCH(C9637,Protocol[Step],0))</f>
        <v>5Glc</v>
      </c>
      <c r="F9637" s="151" t="str">
        <f>INDEX(Variables[Variable],MATCH(Systematic[[#This Row],[VariableIndex]],Variables[Index],0))</f>
        <v>Flux control ratio</v>
      </c>
      <c r="G9637" s="134">
        <f>Systematic[[#This Row],[Sample]]*1000000+Systematic[[#This Row],[SubSample]]*10000+Systematic[[#This Row],[VariableIndex]]</f>
        <v>25030004</v>
      </c>
      <c r="H9637" s="134">
        <f>Systematic[[#This Row],[SampleVariableLabel]]+100*Systematic[[#This Row],[State]]</f>
        <v>25030404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25</v>
      </c>
      <c r="B9638" s="1">
        <f t="shared" si="451"/>
        <v>3</v>
      </c>
      <c r="C9638" s="1">
        <f>IF(Systematic[[#This Row],[VariableIndex]]&gt;1,C9637,IF(C9637+1=StepsPerSubsample,0,C9637+1))</f>
        <v>4</v>
      </c>
      <c r="D9638" s="1">
        <f t="shared" si="452"/>
        <v>5</v>
      </c>
      <c r="E9638" s="1" t="str">
        <f>INDEX(Protocol[Mark],MATCH(C9638,Protocol[Step],0))</f>
        <v>5Glc</v>
      </c>
      <c r="F9638" s="151" t="str">
        <f>INDEX(Variables[Variable],MATCH(Systematic[[#This Row],[VariableIndex]],Variables[Index],0))</f>
        <v>Specific flux (mt)</v>
      </c>
      <c r="G9638" s="134">
        <f>Systematic[[#This Row],[Sample]]*1000000+Systematic[[#This Row],[SubSample]]*10000+Systematic[[#This Row],[VariableIndex]]</f>
        <v>25030005</v>
      </c>
      <c r="H9638" s="134">
        <f>Systematic[[#This Row],[SampleVariableLabel]]+100*Systematic[[#This Row],[State]]</f>
        <v>25030405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25</v>
      </c>
      <c r="B9639" s="1">
        <f t="shared" si="451"/>
        <v>3</v>
      </c>
      <c r="C9639" s="1">
        <f>IF(Systematic[[#This Row],[VariableIndex]]&gt;1,C9638,IF(C9638+1=StepsPerSubsample,0,C9638+1))</f>
        <v>4</v>
      </c>
      <c r="D9639" s="1">
        <f t="shared" si="452"/>
        <v>6</v>
      </c>
      <c r="E9639" s="1" t="str">
        <f>INDEX(Protocol[Mark],MATCH(C9639,Protocol[Step],0))</f>
        <v>5Glc</v>
      </c>
      <c r="F9639" s="151" t="str">
        <f>INDEX(Variables[Variable],MATCH(Systematic[[#This Row],[VariableIndex]],Variables[Index],0))</f>
        <v>FCR (mt: ROX-corr.)</v>
      </c>
      <c r="G9639" s="134">
        <f>Systematic[[#This Row],[Sample]]*1000000+Systematic[[#This Row],[SubSample]]*10000+Systematic[[#This Row],[VariableIndex]]</f>
        <v>25030006</v>
      </c>
      <c r="H9639" s="134">
        <f>Systematic[[#This Row],[SampleVariableLabel]]+100*Systematic[[#This Row],[State]]</f>
        <v>25030406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25</v>
      </c>
      <c r="B9640" s="1">
        <f t="shared" si="451"/>
        <v>3</v>
      </c>
      <c r="C9640" s="1">
        <f>IF(Systematic[[#This Row],[VariableIndex]]&gt;1,C9639,IF(C9639+1=StepsPerSubsample,0,C9639+1))</f>
        <v>4</v>
      </c>
      <c r="D9640" s="1">
        <f t="shared" si="452"/>
        <v>7</v>
      </c>
      <c r="E9640" s="1" t="str">
        <f>INDEX(Protocol[Mark],MATCH(C9640,Protocol[Step],0))</f>
        <v>5Glc</v>
      </c>
      <c r="F9640" s="151" t="str">
        <f>INDEX(Variables[Variable],MATCH(Systematic[[#This Row],[VariableIndex]],Variables[Index],0))</f>
        <v>FCR (mt: ROX-corr.)</v>
      </c>
      <c r="G9640" s="134">
        <f>Systematic[[#This Row],[Sample]]*1000000+Systematic[[#This Row],[SubSample]]*10000+Systematic[[#This Row],[VariableIndex]]</f>
        <v>25030007</v>
      </c>
      <c r="H9640" s="134">
        <f>Systematic[[#This Row],[SampleVariableLabel]]+100*Systematic[[#This Row],[State]]</f>
        <v>25030407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25</v>
      </c>
      <c r="B9641" s="1">
        <f t="shared" ref="B9641:B9704" si="454">IF(OR(C9641&gt;0,D9641&gt;1),B9640,IF(B9640=SubsamplesPerSample,1,B9640+1))</f>
        <v>3</v>
      </c>
      <c r="C9641" s="1">
        <f>IF(Systematic[[#This Row],[VariableIndex]]&gt;1,C9640,IF(C9640+1=StepsPerSubsample,0,C9640+1))</f>
        <v>5</v>
      </c>
      <c r="D9641" s="1">
        <f t="shared" si="452"/>
        <v>1</v>
      </c>
      <c r="E9641" s="1" t="str">
        <f>INDEX(Protocol[Mark],MATCH(C9641,Protocol[Step],0))</f>
        <v>6M2</v>
      </c>
      <c r="F9641" s="151" t="str">
        <f>INDEX(Variables[Variable],MATCH(Systematic[[#This Row],[VariableIndex]],Variables[Index],0))</f>
        <v>O2 concentration</v>
      </c>
      <c r="G9641" s="134">
        <f>Systematic[[#This Row],[Sample]]*1000000+Systematic[[#This Row],[SubSample]]*10000+Systematic[[#This Row],[VariableIndex]]</f>
        <v>25030001</v>
      </c>
      <c r="H9641" s="134">
        <f>Systematic[[#This Row],[SampleVariableLabel]]+100*Systematic[[#This Row],[State]]</f>
        <v>25030501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25</v>
      </c>
      <c r="B9642" s="1">
        <f t="shared" si="454"/>
        <v>3</v>
      </c>
      <c r="C9642" s="1">
        <f>IF(Systematic[[#This Row],[VariableIndex]]&gt;1,C9641,IF(C9641+1=StepsPerSubsample,0,C9641+1))</f>
        <v>5</v>
      </c>
      <c r="D9642" s="1">
        <f t="shared" si="452"/>
        <v>2</v>
      </c>
      <c r="E9642" s="1" t="str">
        <f>INDEX(Protocol[Mark],MATCH(C9642,Protocol[Step],0))</f>
        <v>6M2</v>
      </c>
      <c r="F9642" s="151" t="str">
        <f>INDEX(Variables[Variable],MATCH(Systematic[[#This Row],[VariableIndex]],Variables[Index],0))</f>
        <v>O2 flux per volume</v>
      </c>
      <c r="G9642" s="134">
        <f>Systematic[[#This Row],[Sample]]*1000000+Systematic[[#This Row],[SubSample]]*10000+Systematic[[#This Row],[VariableIndex]]</f>
        <v>25030002</v>
      </c>
      <c r="H9642" s="134">
        <f>Systematic[[#This Row],[SampleVariableLabel]]+100*Systematic[[#This Row],[State]]</f>
        <v>25030502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25</v>
      </c>
      <c r="B9643" s="1">
        <f t="shared" si="454"/>
        <v>3</v>
      </c>
      <c r="C9643" s="1">
        <f>IF(Systematic[[#This Row],[VariableIndex]]&gt;1,C9642,IF(C9642+1=StepsPerSubsample,0,C9642+1))</f>
        <v>5</v>
      </c>
      <c r="D9643" s="1">
        <f t="shared" si="452"/>
        <v>3</v>
      </c>
      <c r="E9643" s="1" t="str">
        <f>INDEX(Protocol[Mark],MATCH(C9643,Protocol[Step],0))</f>
        <v>6M2</v>
      </c>
      <c r="F9643" s="151" t="str">
        <f>INDEX(Variables[Variable],MATCH(Systematic[[#This Row],[VariableIndex]],Variables[Index],0))</f>
        <v>Specific flux</v>
      </c>
      <c r="G9643" s="134">
        <f>Systematic[[#This Row],[Sample]]*1000000+Systematic[[#This Row],[SubSample]]*10000+Systematic[[#This Row],[VariableIndex]]</f>
        <v>25030003</v>
      </c>
      <c r="H9643" s="134">
        <f>Systematic[[#This Row],[SampleVariableLabel]]+100*Systematic[[#This Row],[State]]</f>
        <v>25030503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25</v>
      </c>
      <c r="B9644" s="1">
        <f t="shared" si="454"/>
        <v>3</v>
      </c>
      <c r="C9644" s="1">
        <f>IF(Systematic[[#This Row],[VariableIndex]]&gt;1,C9643,IF(C9643+1=StepsPerSubsample,0,C9643+1))</f>
        <v>5</v>
      </c>
      <c r="D9644" s="1">
        <f t="shared" si="452"/>
        <v>4</v>
      </c>
      <c r="E9644" s="1" t="str">
        <f>INDEX(Protocol[Mark],MATCH(C9644,Protocol[Step],0))</f>
        <v>6M2</v>
      </c>
      <c r="F9644" s="151" t="str">
        <f>INDEX(Variables[Variable],MATCH(Systematic[[#This Row],[VariableIndex]],Variables[Index],0))</f>
        <v>Flux control ratio</v>
      </c>
      <c r="G9644" s="134">
        <f>Systematic[[#This Row],[Sample]]*1000000+Systematic[[#This Row],[SubSample]]*10000+Systematic[[#This Row],[VariableIndex]]</f>
        <v>25030004</v>
      </c>
      <c r="H9644" s="134">
        <f>Systematic[[#This Row],[SampleVariableLabel]]+100*Systematic[[#This Row],[State]]</f>
        <v>25030504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25</v>
      </c>
      <c r="B9645" s="1">
        <f t="shared" si="454"/>
        <v>3</v>
      </c>
      <c r="C9645" s="1">
        <f>IF(Systematic[[#This Row],[VariableIndex]]&gt;1,C9644,IF(C9644+1=StepsPerSubsample,0,C9644+1))</f>
        <v>5</v>
      </c>
      <c r="D9645" s="1">
        <f t="shared" si="452"/>
        <v>5</v>
      </c>
      <c r="E9645" s="1" t="str">
        <f>INDEX(Protocol[Mark],MATCH(C9645,Protocol[Step],0))</f>
        <v>6M2</v>
      </c>
      <c r="F9645" s="151" t="str">
        <f>INDEX(Variables[Variable],MATCH(Systematic[[#This Row],[VariableIndex]],Variables[Index],0))</f>
        <v>Specific flux (mt)</v>
      </c>
      <c r="G9645" s="134">
        <f>Systematic[[#This Row],[Sample]]*1000000+Systematic[[#This Row],[SubSample]]*10000+Systematic[[#This Row],[VariableIndex]]</f>
        <v>25030005</v>
      </c>
      <c r="H9645" s="134">
        <f>Systematic[[#This Row],[SampleVariableLabel]]+100*Systematic[[#This Row],[State]]</f>
        <v>25030505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25</v>
      </c>
      <c r="B9646" s="1">
        <f t="shared" si="454"/>
        <v>3</v>
      </c>
      <c r="C9646" s="1">
        <f>IF(Systematic[[#This Row],[VariableIndex]]&gt;1,C9645,IF(C9645+1=StepsPerSubsample,0,C9645+1))</f>
        <v>5</v>
      </c>
      <c r="D9646" s="1">
        <f t="shared" si="452"/>
        <v>6</v>
      </c>
      <c r="E9646" s="1" t="str">
        <f>INDEX(Protocol[Mark],MATCH(C9646,Protocol[Step],0))</f>
        <v>6M2</v>
      </c>
      <c r="F9646" s="151" t="str">
        <f>INDEX(Variables[Variable],MATCH(Systematic[[#This Row],[VariableIndex]],Variables[Index],0))</f>
        <v>FCR (mt: ROX-corr.)</v>
      </c>
      <c r="G9646" s="134">
        <f>Systematic[[#This Row],[Sample]]*1000000+Systematic[[#This Row],[SubSample]]*10000+Systematic[[#This Row],[VariableIndex]]</f>
        <v>25030006</v>
      </c>
      <c r="H9646" s="134">
        <f>Systematic[[#This Row],[SampleVariableLabel]]+100*Systematic[[#This Row],[State]]</f>
        <v>25030506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25</v>
      </c>
      <c r="B9647" s="1">
        <f t="shared" si="454"/>
        <v>3</v>
      </c>
      <c r="C9647" s="1">
        <f>IF(Systematic[[#This Row],[VariableIndex]]&gt;1,C9646,IF(C9646+1=StepsPerSubsample,0,C9646+1))</f>
        <v>5</v>
      </c>
      <c r="D9647" s="1">
        <f t="shared" si="452"/>
        <v>7</v>
      </c>
      <c r="E9647" s="1" t="str">
        <f>INDEX(Protocol[Mark],MATCH(C9647,Protocol[Step],0))</f>
        <v>6M2</v>
      </c>
      <c r="F9647" s="151" t="str">
        <f>INDEX(Variables[Variable],MATCH(Systematic[[#This Row],[VariableIndex]],Variables[Index],0))</f>
        <v>FCR (mt: ROX-corr.)</v>
      </c>
      <c r="G9647" s="134">
        <f>Systematic[[#This Row],[Sample]]*1000000+Systematic[[#This Row],[SubSample]]*10000+Systematic[[#This Row],[VariableIndex]]</f>
        <v>25030007</v>
      </c>
      <c r="H9647" s="134">
        <f>Systematic[[#This Row],[SampleVariableLabel]]+100*Systematic[[#This Row],[State]]</f>
        <v>25030507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25</v>
      </c>
      <c r="B9648" s="1">
        <f t="shared" si="454"/>
        <v>3</v>
      </c>
      <c r="C9648" s="1">
        <f>IF(Systematic[[#This Row],[VariableIndex]]&gt;1,C9647,IF(C9647+1=StepsPerSubsample,0,C9647+1))</f>
        <v>6</v>
      </c>
      <c r="D9648" s="1">
        <f t="shared" si="452"/>
        <v>1</v>
      </c>
      <c r="E9648" s="1" t="str">
        <f>INDEX(Protocol[Mark],MATCH(C9648,Protocol[Step],0))</f>
        <v>7Rot</v>
      </c>
      <c r="F9648" s="151" t="str">
        <f>INDEX(Variables[Variable],MATCH(Systematic[[#This Row],[VariableIndex]],Variables[Index],0))</f>
        <v>O2 concentration</v>
      </c>
      <c r="G9648" s="134">
        <f>Systematic[[#This Row],[Sample]]*1000000+Systematic[[#This Row],[SubSample]]*10000+Systematic[[#This Row],[VariableIndex]]</f>
        <v>25030001</v>
      </c>
      <c r="H9648" s="134">
        <f>Systematic[[#This Row],[SampleVariableLabel]]+100*Systematic[[#This Row],[State]]</f>
        <v>25030601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25</v>
      </c>
      <c r="B9649" s="1">
        <f t="shared" si="454"/>
        <v>3</v>
      </c>
      <c r="C9649" s="1">
        <f>IF(Systematic[[#This Row],[VariableIndex]]&gt;1,C9648,IF(C9648+1=StepsPerSubsample,0,C9648+1))</f>
        <v>6</v>
      </c>
      <c r="D9649" s="1">
        <f t="shared" si="452"/>
        <v>2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O2 flux per volume</v>
      </c>
      <c r="G9649" s="134">
        <f>Systematic[[#This Row],[Sample]]*1000000+Systematic[[#This Row],[SubSample]]*10000+Systematic[[#This Row],[VariableIndex]]</f>
        <v>25030002</v>
      </c>
      <c r="H9649" s="134">
        <f>Systematic[[#This Row],[SampleVariableLabel]]+100*Systematic[[#This Row],[State]]</f>
        <v>25030602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25</v>
      </c>
      <c r="B9650" s="1">
        <f t="shared" si="454"/>
        <v>3</v>
      </c>
      <c r="C9650" s="1">
        <f>IF(Systematic[[#This Row],[VariableIndex]]&gt;1,C9649,IF(C9649+1=StepsPerSubsample,0,C9649+1))</f>
        <v>6</v>
      </c>
      <c r="D9650" s="1">
        <f t="shared" si="452"/>
        <v>3</v>
      </c>
      <c r="E9650" s="1" t="str">
        <f>INDEX(Protocol[Mark],MATCH(C9650,Protocol[Step],0))</f>
        <v>7Rot</v>
      </c>
      <c r="F9650" s="151" t="str">
        <f>INDEX(Variables[Variable],MATCH(Systematic[[#This Row],[VariableIndex]],Variables[Index],0))</f>
        <v>Specific flux</v>
      </c>
      <c r="G9650" s="134">
        <f>Systematic[[#This Row],[Sample]]*1000000+Systematic[[#This Row],[SubSample]]*10000+Systematic[[#This Row],[VariableIndex]]</f>
        <v>25030003</v>
      </c>
      <c r="H9650" s="134">
        <f>Systematic[[#This Row],[SampleVariableLabel]]+100*Systematic[[#This Row],[State]]</f>
        <v>25030603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25</v>
      </c>
      <c r="B9651" s="1">
        <f t="shared" si="454"/>
        <v>3</v>
      </c>
      <c r="C9651" s="1">
        <f>IF(Systematic[[#This Row],[VariableIndex]]&gt;1,C9650,IF(C9650+1=StepsPerSubsample,0,C9650+1))</f>
        <v>6</v>
      </c>
      <c r="D9651" s="1">
        <f t="shared" si="452"/>
        <v>4</v>
      </c>
      <c r="E9651" s="1" t="str">
        <f>INDEX(Protocol[Mark],MATCH(C9651,Protocol[Step],0))</f>
        <v>7Rot</v>
      </c>
      <c r="F9651" s="151" t="str">
        <f>INDEX(Variables[Variable],MATCH(Systematic[[#This Row],[VariableIndex]],Variables[Index],0))</f>
        <v>Flux control ratio</v>
      </c>
      <c r="G9651" s="134">
        <f>Systematic[[#This Row],[Sample]]*1000000+Systematic[[#This Row],[SubSample]]*10000+Systematic[[#This Row],[VariableIndex]]</f>
        <v>25030004</v>
      </c>
      <c r="H9651" s="134">
        <f>Systematic[[#This Row],[SampleVariableLabel]]+100*Systematic[[#This Row],[State]]</f>
        <v>25030604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25</v>
      </c>
      <c r="B9652" s="1">
        <f t="shared" si="454"/>
        <v>3</v>
      </c>
      <c r="C9652" s="1">
        <f>IF(Systematic[[#This Row],[VariableIndex]]&gt;1,C9651,IF(C9651+1=StepsPerSubsample,0,C9651+1))</f>
        <v>6</v>
      </c>
      <c r="D9652" s="1">
        <f t="shared" si="452"/>
        <v>5</v>
      </c>
      <c r="E9652" s="1" t="str">
        <f>INDEX(Protocol[Mark],MATCH(C9652,Protocol[Step],0))</f>
        <v>7Rot</v>
      </c>
      <c r="F9652" s="151" t="str">
        <f>INDEX(Variables[Variable],MATCH(Systematic[[#This Row],[VariableIndex]],Variables[Index],0))</f>
        <v>Specific flux (mt)</v>
      </c>
      <c r="G9652" s="134">
        <f>Systematic[[#This Row],[Sample]]*1000000+Systematic[[#This Row],[SubSample]]*10000+Systematic[[#This Row],[VariableIndex]]</f>
        <v>25030005</v>
      </c>
      <c r="H9652" s="134">
        <f>Systematic[[#This Row],[SampleVariableLabel]]+100*Systematic[[#This Row],[State]]</f>
        <v>25030605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25</v>
      </c>
      <c r="B9653" s="1">
        <f t="shared" si="454"/>
        <v>3</v>
      </c>
      <c r="C9653" s="1">
        <f>IF(Systematic[[#This Row],[VariableIndex]]&gt;1,C9652,IF(C9652+1=StepsPerSubsample,0,C9652+1))</f>
        <v>6</v>
      </c>
      <c r="D9653" s="1">
        <f t="shared" si="452"/>
        <v>6</v>
      </c>
      <c r="E9653" s="1" t="str">
        <f>INDEX(Protocol[Mark],MATCH(C9653,Protocol[Step],0))</f>
        <v>7Rot</v>
      </c>
      <c r="F9653" s="151" t="str">
        <f>INDEX(Variables[Variable],MATCH(Systematic[[#This Row],[VariableIndex]],Variables[Index],0))</f>
        <v>FCR (mt: ROX-corr.)</v>
      </c>
      <c r="G9653" s="134">
        <f>Systematic[[#This Row],[Sample]]*1000000+Systematic[[#This Row],[SubSample]]*10000+Systematic[[#This Row],[VariableIndex]]</f>
        <v>25030006</v>
      </c>
      <c r="H9653" s="134">
        <f>Systematic[[#This Row],[SampleVariableLabel]]+100*Systematic[[#This Row],[State]]</f>
        <v>25030606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25</v>
      </c>
      <c r="B9654" s="1">
        <f t="shared" si="454"/>
        <v>3</v>
      </c>
      <c r="C9654" s="1">
        <f>IF(Systematic[[#This Row],[VariableIndex]]&gt;1,C9653,IF(C9653+1=StepsPerSubsample,0,C9653+1))</f>
        <v>6</v>
      </c>
      <c r="D9654" s="1">
        <f t="shared" si="452"/>
        <v>7</v>
      </c>
      <c r="E9654" s="1" t="str">
        <f>INDEX(Protocol[Mark],MATCH(C9654,Protocol[Step],0))</f>
        <v>7Rot</v>
      </c>
      <c r="F9654" s="151" t="str">
        <f>INDEX(Variables[Variable],MATCH(Systematic[[#This Row],[VariableIndex]],Variables[Index],0))</f>
        <v>FCR (mt: ROX-corr.)</v>
      </c>
      <c r="G9654" s="134">
        <f>Systematic[[#This Row],[Sample]]*1000000+Systematic[[#This Row],[SubSample]]*10000+Systematic[[#This Row],[VariableIndex]]</f>
        <v>25030007</v>
      </c>
      <c r="H9654" s="134">
        <f>Systematic[[#This Row],[SampleVariableLabel]]+100*Systematic[[#This Row],[State]]</f>
        <v>25030607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25</v>
      </c>
      <c r="B9655" s="1">
        <f t="shared" si="454"/>
        <v>3</v>
      </c>
      <c r="C9655" s="1">
        <f>IF(Systematic[[#This Row],[VariableIndex]]&gt;1,C9654,IF(C9654+1=StepsPerSubsample,0,C9654+1))</f>
        <v>7</v>
      </c>
      <c r="D9655" s="1">
        <f t="shared" si="452"/>
        <v>1</v>
      </c>
      <c r="E9655" s="1" t="str">
        <f>INDEX(Protocol[Mark],MATCH(C9655,Protocol[Step],0))</f>
        <v>8S</v>
      </c>
      <c r="F9655" s="151" t="str">
        <f>INDEX(Variables[Variable],MATCH(Systematic[[#This Row],[VariableIndex]],Variables[Index],0))</f>
        <v>O2 concentration</v>
      </c>
      <c r="G9655" s="134">
        <f>Systematic[[#This Row],[Sample]]*1000000+Systematic[[#This Row],[SubSample]]*10000+Systematic[[#This Row],[VariableIndex]]</f>
        <v>25030001</v>
      </c>
      <c r="H9655" s="134">
        <f>Systematic[[#This Row],[SampleVariableLabel]]+100*Systematic[[#This Row],[State]]</f>
        <v>25030701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25</v>
      </c>
      <c r="B9656" s="1">
        <f t="shared" si="454"/>
        <v>3</v>
      </c>
      <c r="C9656" s="1">
        <f>IF(Systematic[[#This Row],[VariableIndex]]&gt;1,C9655,IF(C9655+1=StepsPerSubsample,0,C9655+1))</f>
        <v>7</v>
      </c>
      <c r="D9656" s="1">
        <f t="shared" si="452"/>
        <v>2</v>
      </c>
      <c r="E9656" s="1" t="str">
        <f>INDEX(Protocol[Mark],MATCH(C9656,Protocol[Step],0))</f>
        <v>8S</v>
      </c>
      <c r="F9656" s="151" t="str">
        <f>INDEX(Variables[Variable],MATCH(Systematic[[#This Row],[VariableIndex]],Variables[Index],0))</f>
        <v>O2 flux per volume</v>
      </c>
      <c r="G9656" s="134">
        <f>Systematic[[#This Row],[Sample]]*1000000+Systematic[[#This Row],[SubSample]]*10000+Systematic[[#This Row],[VariableIndex]]</f>
        <v>25030002</v>
      </c>
      <c r="H9656" s="134">
        <f>Systematic[[#This Row],[SampleVariableLabel]]+100*Systematic[[#This Row],[State]]</f>
        <v>25030702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25</v>
      </c>
      <c r="B9657" s="1">
        <f t="shared" si="454"/>
        <v>3</v>
      </c>
      <c r="C9657" s="1">
        <f>IF(Systematic[[#This Row],[VariableIndex]]&gt;1,C9656,IF(C9656+1=StepsPerSubsample,0,C9656+1))</f>
        <v>7</v>
      </c>
      <c r="D9657" s="1">
        <f t="shared" si="452"/>
        <v>3</v>
      </c>
      <c r="E9657" s="1" t="str">
        <f>INDEX(Protocol[Mark],MATCH(C9657,Protocol[Step],0))</f>
        <v>8S</v>
      </c>
      <c r="F9657" s="151" t="str">
        <f>INDEX(Variables[Variable],MATCH(Systematic[[#This Row],[VariableIndex]],Variables[Index],0))</f>
        <v>Specific flux</v>
      </c>
      <c r="G9657" s="134">
        <f>Systematic[[#This Row],[Sample]]*1000000+Systematic[[#This Row],[SubSample]]*10000+Systematic[[#This Row],[VariableIndex]]</f>
        <v>25030003</v>
      </c>
      <c r="H9657" s="134">
        <f>Systematic[[#This Row],[SampleVariableLabel]]+100*Systematic[[#This Row],[State]]</f>
        <v>25030703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25</v>
      </c>
      <c r="B9658" s="1">
        <f t="shared" si="454"/>
        <v>3</v>
      </c>
      <c r="C9658" s="1">
        <f>IF(Systematic[[#This Row],[VariableIndex]]&gt;1,C9657,IF(C9657+1=StepsPerSubsample,0,C9657+1))</f>
        <v>7</v>
      </c>
      <c r="D9658" s="1">
        <f t="shared" si="452"/>
        <v>4</v>
      </c>
      <c r="E9658" s="1" t="str">
        <f>INDEX(Protocol[Mark],MATCH(C9658,Protocol[Step],0))</f>
        <v>8S</v>
      </c>
      <c r="F9658" s="151" t="str">
        <f>INDEX(Variables[Variable],MATCH(Systematic[[#This Row],[VariableIndex]],Variables[Index],0))</f>
        <v>Flux control ratio</v>
      </c>
      <c r="G9658" s="134">
        <f>Systematic[[#This Row],[Sample]]*1000000+Systematic[[#This Row],[SubSample]]*10000+Systematic[[#This Row],[VariableIndex]]</f>
        <v>25030004</v>
      </c>
      <c r="H9658" s="134">
        <f>Systematic[[#This Row],[SampleVariableLabel]]+100*Systematic[[#This Row],[State]]</f>
        <v>25030704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25</v>
      </c>
      <c r="B9659" s="1">
        <f t="shared" si="454"/>
        <v>3</v>
      </c>
      <c r="C9659" s="1">
        <f>IF(Systematic[[#This Row],[VariableIndex]]&gt;1,C9658,IF(C9658+1=StepsPerSubsample,0,C9658+1))</f>
        <v>7</v>
      </c>
      <c r="D9659" s="1">
        <f t="shared" si="452"/>
        <v>5</v>
      </c>
      <c r="E9659" s="1" t="str">
        <f>INDEX(Protocol[Mark],MATCH(C9659,Protocol[Step],0))</f>
        <v>8S</v>
      </c>
      <c r="F9659" s="151" t="str">
        <f>INDEX(Variables[Variable],MATCH(Systematic[[#This Row],[VariableIndex]],Variables[Index],0))</f>
        <v>Specific flux (mt)</v>
      </c>
      <c r="G9659" s="134">
        <f>Systematic[[#This Row],[Sample]]*1000000+Systematic[[#This Row],[SubSample]]*10000+Systematic[[#This Row],[VariableIndex]]</f>
        <v>25030005</v>
      </c>
      <c r="H9659" s="134">
        <f>Systematic[[#This Row],[SampleVariableLabel]]+100*Systematic[[#This Row],[State]]</f>
        <v>25030705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25</v>
      </c>
      <c r="B9660" s="1">
        <f t="shared" si="454"/>
        <v>3</v>
      </c>
      <c r="C9660" s="1">
        <f>IF(Systematic[[#This Row],[VariableIndex]]&gt;1,C9659,IF(C9659+1=StepsPerSubsample,0,C9659+1))</f>
        <v>7</v>
      </c>
      <c r="D9660" s="1">
        <f t="shared" si="452"/>
        <v>6</v>
      </c>
      <c r="E9660" s="1" t="str">
        <f>INDEX(Protocol[Mark],MATCH(C9660,Protocol[Step],0))</f>
        <v>8S</v>
      </c>
      <c r="F9660" s="151" t="str">
        <f>INDEX(Variables[Variable],MATCH(Systematic[[#This Row],[VariableIndex]],Variables[Index],0))</f>
        <v>FCR (mt: ROX-corr.)</v>
      </c>
      <c r="G9660" s="134">
        <f>Systematic[[#This Row],[Sample]]*1000000+Systematic[[#This Row],[SubSample]]*10000+Systematic[[#This Row],[VariableIndex]]</f>
        <v>25030006</v>
      </c>
      <c r="H9660" s="134">
        <f>Systematic[[#This Row],[SampleVariableLabel]]+100*Systematic[[#This Row],[State]]</f>
        <v>25030706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25</v>
      </c>
      <c r="B9661" s="1">
        <f t="shared" si="454"/>
        <v>3</v>
      </c>
      <c r="C9661" s="1">
        <f>IF(Systematic[[#This Row],[VariableIndex]]&gt;1,C9660,IF(C9660+1=StepsPerSubsample,0,C9660+1))</f>
        <v>7</v>
      </c>
      <c r="D9661" s="1">
        <f t="shared" si="452"/>
        <v>7</v>
      </c>
      <c r="E9661" s="1" t="str">
        <f>INDEX(Protocol[Mark],MATCH(C9661,Protocol[Step],0))</f>
        <v>8S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25030007</v>
      </c>
      <c r="H9661" s="134">
        <f>Systematic[[#This Row],[SampleVariableLabel]]+100*Systematic[[#This Row],[State]]</f>
        <v>25030707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25</v>
      </c>
      <c r="B9662" s="1">
        <f t="shared" si="454"/>
        <v>3</v>
      </c>
      <c r="C9662" s="1">
        <f>IF(Systematic[[#This Row],[VariableIndex]]&gt;1,C9661,IF(C9661+1=StepsPerSubsample,0,C9661+1))</f>
        <v>8</v>
      </c>
      <c r="D9662" s="1">
        <f t="shared" si="452"/>
        <v>1</v>
      </c>
      <c r="E9662" s="1" t="str">
        <f>INDEX(Protocol[Mark],MATCH(C9662,Protocol[Step],0))</f>
        <v>9Dig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25030001</v>
      </c>
      <c r="H9662" s="134">
        <f>Systematic[[#This Row],[SampleVariableLabel]]+100*Systematic[[#This Row],[State]]</f>
        <v>25030801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25</v>
      </c>
      <c r="B9663" s="1">
        <f t="shared" si="454"/>
        <v>3</v>
      </c>
      <c r="C9663" s="1">
        <f>IF(Systematic[[#This Row],[VariableIndex]]&gt;1,C9662,IF(C9662+1=StepsPerSubsample,0,C9662+1))</f>
        <v>8</v>
      </c>
      <c r="D9663" s="1">
        <f t="shared" si="452"/>
        <v>2</v>
      </c>
      <c r="E9663" s="1" t="str">
        <f>INDEX(Protocol[Mark],MATCH(C9663,Protocol[Step],0))</f>
        <v>9Dig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25030002</v>
      </c>
      <c r="H9663" s="134">
        <f>Systematic[[#This Row],[SampleVariableLabel]]+100*Systematic[[#This Row],[State]]</f>
        <v>25030802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25</v>
      </c>
      <c r="B9664" s="1">
        <f t="shared" si="454"/>
        <v>3</v>
      </c>
      <c r="C9664" s="1">
        <f>IF(Systematic[[#This Row],[VariableIndex]]&gt;1,C9663,IF(C9663+1=StepsPerSubsample,0,C9663+1))</f>
        <v>8</v>
      </c>
      <c r="D9664" s="1">
        <f t="shared" si="452"/>
        <v>3</v>
      </c>
      <c r="E9664" s="1" t="str">
        <f>INDEX(Protocol[Mark],MATCH(C9664,Protocol[Step],0))</f>
        <v>9Dig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25030003</v>
      </c>
      <c r="H9664" s="134">
        <f>Systematic[[#This Row],[SampleVariableLabel]]+100*Systematic[[#This Row],[State]]</f>
        <v>25030803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25</v>
      </c>
      <c r="B9665" s="1">
        <f t="shared" si="454"/>
        <v>3</v>
      </c>
      <c r="C9665" s="1">
        <f>IF(Systematic[[#This Row],[VariableIndex]]&gt;1,C9664,IF(C9664+1=StepsPerSubsample,0,C9664+1))</f>
        <v>8</v>
      </c>
      <c r="D9665" s="1">
        <f t="shared" si="452"/>
        <v>4</v>
      </c>
      <c r="E9665" s="1" t="str">
        <f>INDEX(Protocol[Mark],MATCH(C9665,Protocol[Step],0))</f>
        <v>9Dig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25030004</v>
      </c>
      <c r="H9665" s="134">
        <f>Systematic[[#This Row],[SampleVariableLabel]]+100*Systematic[[#This Row],[State]]</f>
        <v>25030804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25</v>
      </c>
      <c r="B9666" s="1">
        <f t="shared" si="454"/>
        <v>3</v>
      </c>
      <c r="C9666" s="1">
        <f>IF(Systematic[[#This Row],[VariableIndex]]&gt;1,C9665,IF(C9665+1=StepsPerSubsample,0,C9665+1))</f>
        <v>8</v>
      </c>
      <c r="D9666" s="1">
        <f t="shared" si="452"/>
        <v>5</v>
      </c>
      <c r="E9666" s="1" t="str">
        <f>INDEX(Protocol[Mark],MATCH(C9666,Protocol[Step],0))</f>
        <v>9Dig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25030005</v>
      </c>
      <c r="H9666" s="134">
        <f>Systematic[[#This Row],[SampleVariableLabel]]+100*Systematic[[#This Row],[State]]</f>
        <v>25030805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25</v>
      </c>
      <c r="B9667" s="1">
        <f t="shared" si="454"/>
        <v>3</v>
      </c>
      <c r="C9667" s="1">
        <f>IF(Systematic[[#This Row],[VariableIndex]]&gt;1,C9666,IF(C9666+1=StepsPerSubsample,0,C9666+1))</f>
        <v>8</v>
      </c>
      <c r="D9667" s="1">
        <f t="shared" ref="D9667:D9730" si="455">IF(D9666=nVariables,1,D9666+1)</f>
        <v>6</v>
      </c>
      <c r="E9667" s="1" t="str">
        <f>INDEX(Protocol[Mark],MATCH(C9667,Protocol[Step],0))</f>
        <v>9Dig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25030006</v>
      </c>
      <c r="H9667" s="134">
        <f>Systematic[[#This Row],[SampleVariableLabel]]+100*Systematic[[#This Row],[State]]</f>
        <v>25030806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25</v>
      </c>
      <c r="B9668" s="1">
        <f t="shared" si="454"/>
        <v>3</v>
      </c>
      <c r="C9668" s="1">
        <f>IF(Systematic[[#This Row],[VariableIndex]]&gt;1,C9667,IF(C9667+1=StepsPerSubsample,0,C9667+1))</f>
        <v>8</v>
      </c>
      <c r="D9668" s="1">
        <f t="shared" si="455"/>
        <v>7</v>
      </c>
      <c r="E9668" s="1" t="str">
        <f>INDEX(Protocol[Mark],MATCH(C9668,Protocol[Step],0))</f>
        <v>9Dig</v>
      </c>
      <c r="F9668" s="151" t="str">
        <f>INDEX(Variables[Variable],MATCH(Systematic[[#This Row],[VariableIndex]],Variables[Index],0))</f>
        <v>FCR (mt: ROX-corr.)</v>
      </c>
      <c r="G9668" s="134">
        <f>Systematic[[#This Row],[Sample]]*1000000+Systematic[[#This Row],[SubSample]]*10000+Systematic[[#This Row],[VariableIndex]]</f>
        <v>25030007</v>
      </c>
      <c r="H9668" s="134">
        <f>Systematic[[#This Row],[SampleVariableLabel]]+100*Systematic[[#This Row],[State]]</f>
        <v>25030807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25</v>
      </c>
      <c r="B9669" s="1">
        <f t="shared" si="454"/>
        <v>3</v>
      </c>
      <c r="C9669" s="1">
        <f>IF(Systematic[[#This Row],[VariableIndex]]&gt;1,C9668,IF(C9668+1=StepsPerSubsample,0,C9668+1))</f>
        <v>9</v>
      </c>
      <c r="D9669" s="1">
        <f t="shared" si="455"/>
        <v>1</v>
      </c>
      <c r="E9669" s="1" t="str">
        <f>INDEX(Protocol[Mark],MATCH(C9669,Protocol[Step],0))</f>
        <v>9U</v>
      </c>
      <c r="F9669" s="151" t="str">
        <f>INDEX(Variables[Variable],MATCH(Systematic[[#This Row],[VariableIndex]],Variables[Index],0))</f>
        <v>O2 concentration</v>
      </c>
      <c r="G9669" s="134">
        <f>Systematic[[#This Row],[Sample]]*1000000+Systematic[[#This Row],[SubSample]]*10000+Systematic[[#This Row],[VariableIndex]]</f>
        <v>25030001</v>
      </c>
      <c r="H9669" s="134">
        <f>Systematic[[#This Row],[SampleVariableLabel]]+100*Systematic[[#This Row],[State]]</f>
        <v>25030901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25</v>
      </c>
      <c r="B9670" s="1">
        <f t="shared" si="454"/>
        <v>3</v>
      </c>
      <c r="C9670" s="1">
        <f>IF(Systematic[[#This Row],[VariableIndex]]&gt;1,C9669,IF(C9669+1=StepsPerSubsample,0,C9669+1))</f>
        <v>9</v>
      </c>
      <c r="D9670" s="1">
        <f t="shared" si="455"/>
        <v>2</v>
      </c>
      <c r="E9670" s="1" t="str">
        <f>INDEX(Protocol[Mark],MATCH(C9670,Protocol[Step],0))</f>
        <v>9U</v>
      </c>
      <c r="F9670" s="151" t="str">
        <f>INDEX(Variables[Variable],MATCH(Systematic[[#This Row],[VariableIndex]],Variables[Index],0))</f>
        <v>O2 flux per volume</v>
      </c>
      <c r="G9670" s="134">
        <f>Systematic[[#This Row],[Sample]]*1000000+Systematic[[#This Row],[SubSample]]*10000+Systematic[[#This Row],[VariableIndex]]</f>
        <v>25030002</v>
      </c>
      <c r="H9670" s="134">
        <f>Systematic[[#This Row],[SampleVariableLabel]]+100*Systematic[[#This Row],[State]]</f>
        <v>25030902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25</v>
      </c>
      <c r="B9671" s="1">
        <f t="shared" si="454"/>
        <v>3</v>
      </c>
      <c r="C9671" s="1">
        <f>IF(Systematic[[#This Row],[VariableIndex]]&gt;1,C9670,IF(C9670+1=StepsPerSubsample,0,C9670+1))</f>
        <v>9</v>
      </c>
      <c r="D9671" s="1">
        <f t="shared" si="455"/>
        <v>3</v>
      </c>
      <c r="E9671" s="1" t="str">
        <f>INDEX(Protocol[Mark],MATCH(C9671,Protocol[Step],0))</f>
        <v>9U</v>
      </c>
      <c r="F9671" s="151" t="str">
        <f>INDEX(Variables[Variable],MATCH(Systematic[[#This Row],[VariableIndex]],Variables[Index],0))</f>
        <v>Specific flux</v>
      </c>
      <c r="G9671" s="134">
        <f>Systematic[[#This Row],[Sample]]*1000000+Systematic[[#This Row],[SubSample]]*10000+Systematic[[#This Row],[VariableIndex]]</f>
        <v>25030003</v>
      </c>
      <c r="H9671" s="134">
        <f>Systematic[[#This Row],[SampleVariableLabel]]+100*Systematic[[#This Row],[State]]</f>
        <v>25030903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25</v>
      </c>
      <c r="B9672" s="1">
        <f t="shared" si="454"/>
        <v>3</v>
      </c>
      <c r="C9672" s="1">
        <f>IF(Systematic[[#This Row],[VariableIndex]]&gt;1,C9671,IF(C9671+1=StepsPerSubsample,0,C9671+1))</f>
        <v>9</v>
      </c>
      <c r="D9672" s="1">
        <f t="shared" si="455"/>
        <v>4</v>
      </c>
      <c r="E9672" s="1" t="str">
        <f>INDEX(Protocol[Mark],MATCH(C9672,Protocol[Step],0))</f>
        <v>9U</v>
      </c>
      <c r="F9672" s="151" t="str">
        <f>INDEX(Variables[Variable],MATCH(Systematic[[#This Row],[VariableIndex]],Variables[Index],0))</f>
        <v>Flux control ratio</v>
      </c>
      <c r="G9672" s="134">
        <f>Systematic[[#This Row],[Sample]]*1000000+Systematic[[#This Row],[SubSample]]*10000+Systematic[[#This Row],[VariableIndex]]</f>
        <v>25030004</v>
      </c>
      <c r="H9672" s="134">
        <f>Systematic[[#This Row],[SampleVariableLabel]]+100*Systematic[[#This Row],[State]]</f>
        <v>25030904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25</v>
      </c>
      <c r="B9673" s="1">
        <f t="shared" si="454"/>
        <v>3</v>
      </c>
      <c r="C9673" s="1">
        <f>IF(Systematic[[#This Row],[VariableIndex]]&gt;1,C9672,IF(C9672+1=StepsPerSubsample,0,C9672+1))</f>
        <v>9</v>
      </c>
      <c r="D9673" s="1">
        <f t="shared" si="455"/>
        <v>5</v>
      </c>
      <c r="E9673" s="1" t="str">
        <f>INDEX(Protocol[Mark],MATCH(C9673,Protocol[Step],0))</f>
        <v>9U</v>
      </c>
      <c r="F9673" s="151" t="str">
        <f>INDEX(Variables[Variable],MATCH(Systematic[[#This Row],[VariableIndex]],Variables[Index],0))</f>
        <v>Specific flux (mt)</v>
      </c>
      <c r="G9673" s="134">
        <f>Systematic[[#This Row],[Sample]]*1000000+Systematic[[#This Row],[SubSample]]*10000+Systematic[[#This Row],[VariableIndex]]</f>
        <v>25030005</v>
      </c>
      <c r="H9673" s="134">
        <f>Systematic[[#This Row],[SampleVariableLabel]]+100*Systematic[[#This Row],[State]]</f>
        <v>25030905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25</v>
      </c>
      <c r="B9674" s="1">
        <f t="shared" si="454"/>
        <v>3</v>
      </c>
      <c r="C9674" s="1">
        <f>IF(Systematic[[#This Row],[VariableIndex]]&gt;1,C9673,IF(C9673+1=StepsPerSubsample,0,C9673+1))</f>
        <v>9</v>
      </c>
      <c r="D9674" s="1">
        <f t="shared" si="455"/>
        <v>6</v>
      </c>
      <c r="E9674" s="1" t="str">
        <f>INDEX(Protocol[Mark],MATCH(C9674,Protocol[Step],0))</f>
        <v>9U</v>
      </c>
      <c r="F9674" s="151" t="str">
        <f>INDEX(Variables[Variable],MATCH(Systematic[[#This Row],[VariableIndex]],Variables[Index],0))</f>
        <v>FCR (mt: ROX-corr.)</v>
      </c>
      <c r="G9674" s="134">
        <f>Systematic[[#This Row],[Sample]]*1000000+Systematic[[#This Row],[SubSample]]*10000+Systematic[[#This Row],[VariableIndex]]</f>
        <v>25030006</v>
      </c>
      <c r="H9674" s="134">
        <f>Systematic[[#This Row],[SampleVariableLabel]]+100*Systematic[[#This Row],[State]]</f>
        <v>25030906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25</v>
      </c>
      <c r="B9675" s="1">
        <f t="shared" si="454"/>
        <v>3</v>
      </c>
      <c r="C9675" s="1">
        <f>IF(Systematic[[#This Row],[VariableIndex]]&gt;1,C9674,IF(C9674+1=StepsPerSubsample,0,C9674+1))</f>
        <v>9</v>
      </c>
      <c r="D9675" s="1">
        <f t="shared" si="455"/>
        <v>7</v>
      </c>
      <c r="E9675" s="1" t="str">
        <f>INDEX(Protocol[Mark],MATCH(C9675,Protocol[Step],0))</f>
        <v>9U</v>
      </c>
      <c r="F9675" s="151" t="str">
        <f>INDEX(Variables[Variable],MATCH(Systematic[[#This Row],[VariableIndex]],Variables[Index],0))</f>
        <v>FCR (mt: ROX-corr.)</v>
      </c>
      <c r="G9675" s="134">
        <f>Systematic[[#This Row],[Sample]]*1000000+Systematic[[#This Row],[SubSample]]*10000+Systematic[[#This Row],[VariableIndex]]</f>
        <v>25030007</v>
      </c>
      <c r="H9675" s="134">
        <f>Systematic[[#This Row],[SampleVariableLabel]]+100*Systematic[[#This Row],[State]]</f>
        <v>25030907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25</v>
      </c>
      <c r="B9676" s="1">
        <f t="shared" si="454"/>
        <v>3</v>
      </c>
      <c r="C9676" s="1">
        <f>IF(Systematic[[#This Row],[VariableIndex]]&gt;1,C9675,IF(C9675+1=StepsPerSubsample,0,C9675+1))</f>
        <v>10</v>
      </c>
      <c r="D9676" s="1">
        <f t="shared" si="455"/>
        <v>1</v>
      </c>
      <c r="E9676" s="1" t="str">
        <f>INDEX(Protocol[Mark],MATCH(C9676,Protocol[Step],0))</f>
        <v>9c</v>
      </c>
      <c r="F9676" s="151" t="str">
        <f>INDEX(Variables[Variable],MATCH(Systematic[[#This Row],[VariableIndex]],Variables[Index],0))</f>
        <v>O2 concentration</v>
      </c>
      <c r="G9676" s="134">
        <f>Systematic[[#This Row],[Sample]]*1000000+Systematic[[#This Row],[SubSample]]*10000+Systematic[[#This Row],[VariableIndex]]</f>
        <v>25030001</v>
      </c>
      <c r="H9676" s="134">
        <f>Systematic[[#This Row],[SampleVariableLabel]]+100*Systematic[[#This Row],[State]]</f>
        <v>25031001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25</v>
      </c>
      <c r="B9677" s="1">
        <f t="shared" si="454"/>
        <v>3</v>
      </c>
      <c r="C9677" s="1">
        <f>IF(Systematic[[#This Row],[VariableIndex]]&gt;1,C9676,IF(C9676+1=StepsPerSubsample,0,C9676+1))</f>
        <v>10</v>
      </c>
      <c r="D9677" s="1">
        <f t="shared" si="455"/>
        <v>2</v>
      </c>
      <c r="E9677" s="1" t="str">
        <f>INDEX(Protocol[Mark],MATCH(C9677,Protocol[Step],0))</f>
        <v>9c</v>
      </c>
      <c r="F9677" s="151" t="str">
        <f>INDEX(Variables[Variable],MATCH(Systematic[[#This Row],[VariableIndex]],Variables[Index],0))</f>
        <v>O2 flux per volume</v>
      </c>
      <c r="G9677" s="134">
        <f>Systematic[[#This Row],[Sample]]*1000000+Systematic[[#This Row],[SubSample]]*10000+Systematic[[#This Row],[VariableIndex]]</f>
        <v>25030002</v>
      </c>
      <c r="H9677" s="134">
        <f>Systematic[[#This Row],[SampleVariableLabel]]+100*Systematic[[#This Row],[State]]</f>
        <v>25031002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25</v>
      </c>
      <c r="B9678" s="1">
        <f t="shared" si="454"/>
        <v>3</v>
      </c>
      <c r="C9678" s="1">
        <f>IF(Systematic[[#This Row],[VariableIndex]]&gt;1,C9677,IF(C9677+1=StepsPerSubsample,0,C9677+1))</f>
        <v>10</v>
      </c>
      <c r="D9678" s="1">
        <f t="shared" si="455"/>
        <v>3</v>
      </c>
      <c r="E9678" s="1" t="str">
        <f>INDEX(Protocol[Mark],MATCH(C9678,Protocol[Step],0))</f>
        <v>9c</v>
      </c>
      <c r="F9678" s="151" t="str">
        <f>INDEX(Variables[Variable],MATCH(Systematic[[#This Row],[VariableIndex]],Variables[Index],0))</f>
        <v>Specific flux</v>
      </c>
      <c r="G9678" s="134">
        <f>Systematic[[#This Row],[Sample]]*1000000+Systematic[[#This Row],[SubSample]]*10000+Systematic[[#This Row],[VariableIndex]]</f>
        <v>25030003</v>
      </c>
      <c r="H9678" s="134">
        <f>Systematic[[#This Row],[SampleVariableLabel]]+100*Systematic[[#This Row],[State]]</f>
        <v>25031003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25</v>
      </c>
      <c r="B9679" s="1">
        <f t="shared" si="454"/>
        <v>3</v>
      </c>
      <c r="C9679" s="1">
        <f>IF(Systematic[[#This Row],[VariableIndex]]&gt;1,C9678,IF(C9678+1=StepsPerSubsample,0,C9678+1))</f>
        <v>10</v>
      </c>
      <c r="D9679" s="1">
        <f t="shared" si="455"/>
        <v>4</v>
      </c>
      <c r="E9679" s="1" t="str">
        <f>INDEX(Protocol[Mark],MATCH(C9679,Protocol[Step],0))</f>
        <v>9c</v>
      </c>
      <c r="F9679" s="151" t="str">
        <f>INDEX(Variables[Variable],MATCH(Systematic[[#This Row],[VariableIndex]],Variables[Index],0))</f>
        <v>Flux control ratio</v>
      </c>
      <c r="G9679" s="134">
        <f>Systematic[[#This Row],[Sample]]*1000000+Systematic[[#This Row],[SubSample]]*10000+Systematic[[#This Row],[VariableIndex]]</f>
        <v>25030004</v>
      </c>
      <c r="H9679" s="134">
        <f>Systematic[[#This Row],[SampleVariableLabel]]+100*Systematic[[#This Row],[State]]</f>
        <v>25031004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25</v>
      </c>
      <c r="B9680" s="1">
        <f t="shared" si="454"/>
        <v>3</v>
      </c>
      <c r="C9680" s="1">
        <f>IF(Systematic[[#This Row],[VariableIndex]]&gt;1,C9679,IF(C9679+1=StepsPerSubsample,0,C9679+1))</f>
        <v>10</v>
      </c>
      <c r="D9680" s="1">
        <f t="shared" si="455"/>
        <v>5</v>
      </c>
      <c r="E9680" s="1" t="str">
        <f>INDEX(Protocol[Mark],MATCH(C9680,Protocol[Step],0))</f>
        <v>9c</v>
      </c>
      <c r="F9680" s="151" t="str">
        <f>INDEX(Variables[Variable],MATCH(Systematic[[#This Row],[VariableIndex]],Variables[Index],0))</f>
        <v>Specific flux (mt)</v>
      </c>
      <c r="G9680" s="134">
        <f>Systematic[[#This Row],[Sample]]*1000000+Systematic[[#This Row],[SubSample]]*10000+Systematic[[#This Row],[VariableIndex]]</f>
        <v>25030005</v>
      </c>
      <c r="H9680" s="134">
        <f>Systematic[[#This Row],[SampleVariableLabel]]+100*Systematic[[#This Row],[State]]</f>
        <v>25031005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25</v>
      </c>
      <c r="B9681" s="1">
        <f t="shared" si="454"/>
        <v>3</v>
      </c>
      <c r="C9681" s="1">
        <f>IF(Systematic[[#This Row],[VariableIndex]]&gt;1,C9680,IF(C9680+1=StepsPerSubsample,0,C9680+1))</f>
        <v>10</v>
      </c>
      <c r="D9681" s="1">
        <f t="shared" si="455"/>
        <v>6</v>
      </c>
      <c r="E9681" s="1" t="str">
        <f>INDEX(Protocol[Mark],MATCH(C9681,Protocol[Step],0))</f>
        <v>9c</v>
      </c>
      <c r="F9681" s="151" t="str">
        <f>INDEX(Variables[Variable],MATCH(Systematic[[#This Row],[VariableIndex]],Variables[Index],0))</f>
        <v>FCR (mt: ROX-corr.)</v>
      </c>
      <c r="G9681" s="134">
        <f>Systematic[[#This Row],[Sample]]*1000000+Systematic[[#This Row],[SubSample]]*10000+Systematic[[#This Row],[VariableIndex]]</f>
        <v>25030006</v>
      </c>
      <c r="H9681" s="134">
        <f>Systematic[[#This Row],[SampleVariableLabel]]+100*Systematic[[#This Row],[State]]</f>
        <v>25031006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25</v>
      </c>
      <c r="B9682" s="1">
        <f t="shared" si="454"/>
        <v>3</v>
      </c>
      <c r="C9682" s="1">
        <f>IF(Systematic[[#This Row],[VariableIndex]]&gt;1,C9681,IF(C9681+1=StepsPerSubsample,0,C9681+1))</f>
        <v>10</v>
      </c>
      <c r="D9682" s="1">
        <f t="shared" si="455"/>
        <v>7</v>
      </c>
      <c r="E9682" s="1" t="str">
        <f>INDEX(Protocol[Mark],MATCH(C9682,Protocol[Step],0))</f>
        <v>9c</v>
      </c>
      <c r="F9682" s="151" t="str">
        <f>INDEX(Variables[Variable],MATCH(Systematic[[#This Row],[VariableIndex]],Variables[Index],0))</f>
        <v>FCR (mt: ROX-corr.)</v>
      </c>
      <c r="G9682" s="134">
        <f>Systematic[[#This Row],[Sample]]*1000000+Systematic[[#This Row],[SubSample]]*10000+Systematic[[#This Row],[VariableIndex]]</f>
        <v>25030007</v>
      </c>
      <c r="H9682" s="134">
        <f>Systematic[[#This Row],[SampleVariableLabel]]+100*Systematic[[#This Row],[State]]</f>
        <v>25031007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25</v>
      </c>
      <c r="B9683" s="1">
        <f t="shared" si="454"/>
        <v>3</v>
      </c>
      <c r="C9683" s="1">
        <f>IF(Systematic[[#This Row],[VariableIndex]]&gt;1,C9682,IF(C9682+1=StepsPerSubsample,0,C9682+1))</f>
        <v>11</v>
      </c>
      <c r="D9683" s="1">
        <f t="shared" si="455"/>
        <v>1</v>
      </c>
      <c r="E9683" s="1" t="str">
        <f>INDEX(Protocol[Mark],MATCH(C9683,Protocol[Step],0))</f>
        <v>10Ama</v>
      </c>
      <c r="F9683" s="151" t="str">
        <f>INDEX(Variables[Variable],MATCH(Systematic[[#This Row],[VariableIndex]],Variables[Index],0))</f>
        <v>O2 concentration</v>
      </c>
      <c r="G9683" s="134">
        <f>Systematic[[#This Row],[Sample]]*1000000+Systematic[[#This Row],[SubSample]]*10000+Systematic[[#This Row],[VariableIndex]]</f>
        <v>25030001</v>
      </c>
      <c r="H9683" s="134">
        <f>Systematic[[#This Row],[SampleVariableLabel]]+100*Systematic[[#This Row],[State]]</f>
        <v>25031101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25</v>
      </c>
      <c r="B9684" s="1">
        <f t="shared" si="454"/>
        <v>3</v>
      </c>
      <c r="C9684" s="1">
        <f>IF(Systematic[[#This Row],[VariableIndex]]&gt;1,C9683,IF(C9683+1=StepsPerSubsample,0,C9683+1))</f>
        <v>11</v>
      </c>
      <c r="D9684" s="1">
        <f t="shared" si="455"/>
        <v>2</v>
      </c>
      <c r="E9684" s="1" t="str">
        <f>INDEX(Protocol[Mark],MATCH(C9684,Protocol[Step],0))</f>
        <v>10Ama</v>
      </c>
      <c r="F9684" s="151" t="str">
        <f>INDEX(Variables[Variable],MATCH(Systematic[[#This Row],[VariableIndex]],Variables[Index],0))</f>
        <v>O2 flux per volume</v>
      </c>
      <c r="G9684" s="134">
        <f>Systematic[[#This Row],[Sample]]*1000000+Systematic[[#This Row],[SubSample]]*10000+Systematic[[#This Row],[VariableIndex]]</f>
        <v>25030002</v>
      </c>
      <c r="H9684" s="134">
        <f>Systematic[[#This Row],[SampleVariableLabel]]+100*Systematic[[#This Row],[State]]</f>
        <v>25031102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25</v>
      </c>
      <c r="B9685" s="1">
        <f t="shared" si="454"/>
        <v>3</v>
      </c>
      <c r="C9685" s="1">
        <f>IF(Systematic[[#This Row],[VariableIndex]]&gt;1,C9684,IF(C9684+1=StepsPerSubsample,0,C9684+1))</f>
        <v>11</v>
      </c>
      <c r="D9685" s="1">
        <f t="shared" si="455"/>
        <v>3</v>
      </c>
      <c r="E9685" s="1" t="str">
        <f>INDEX(Protocol[Mark],MATCH(C9685,Protocol[Step],0))</f>
        <v>10Ama</v>
      </c>
      <c r="F9685" s="151" t="str">
        <f>INDEX(Variables[Variable],MATCH(Systematic[[#This Row],[VariableIndex]],Variables[Index],0))</f>
        <v>Specific flux</v>
      </c>
      <c r="G9685" s="134">
        <f>Systematic[[#This Row],[Sample]]*1000000+Systematic[[#This Row],[SubSample]]*10000+Systematic[[#This Row],[VariableIndex]]</f>
        <v>25030003</v>
      </c>
      <c r="H9685" s="134">
        <f>Systematic[[#This Row],[SampleVariableLabel]]+100*Systematic[[#This Row],[State]]</f>
        <v>25031103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25</v>
      </c>
      <c r="B9686" s="1">
        <f t="shared" si="454"/>
        <v>3</v>
      </c>
      <c r="C9686" s="1">
        <f>IF(Systematic[[#This Row],[VariableIndex]]&gt;1,C9685,IF(C9685+1=StepsPerSubsample,0,C9685+1))</f>
        <v>11</v>
      </c>
      <c r="D9686" s="1">
        <f t="shared" si="455"/>
        <v>4</v>
      </c>
      <c r="E9686" s="1" t="str">
        <f>INDEX(Protocol[Mark],MATCH(C9686,Protocol[Step],0))</f>
        <v>10Ama</v>
      </c>
      <c r="F9686" s="151" t="str">
        <f>INDEX(Variables[Variable],MATCH(Systematic[[#This Row],[VariableIndex]],Variables[Index],0))</f>
        <v>Flux control ratio</v>
      </c>
      <c r="G9686" s="134">
        <f>Systematic[[#This Row],[Sample]]*1000000+Systematic[[#This Row],[SubSample]]*10000+Systematic[[#This Row],[VariableIndex]]</f>
        <v>25030004</v>
      </c>
      <c r="H9686" s="134">
        <f>Systematic[[#This Row],[SampleVariableLabel]]+100*Systematic[[#This Row],[State]]</f>
        <v>25031104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25</v>
      </c>
      <c r="B9687" s="1">
        <f t="shared" si="454"/>
        <v>3</v>
      </c>
      <c r="C9687" s="1">
        <f>IF(Systematic[[#This Row],[VariableIndex]]&gt;1,C9686,IF(C9686+1=StepsPerSubsample,0,C9686+1))</f>
        <v>11</v>
      </c>
      <c r="D9687" s="1">
        <f t="shared" si="455"/>
        <v>5</v>
      </c>
      <c r="E9687" s="1" t="str">
        <f>INDEX(Protocol[Mark],MATCH(C9687,Protocol[Step],0))</f>
        <v>10Ama</v>
      </c>
      <c r="F9687" s="151" t="str">
        <f>INDEX(Variables[Variable],MATCH(Systematic[[#This Row],[VariableIndex]],Variables[Index],0))</f>
        <v>Specific flux (mt)</v>
      </c>
      <c r="G9687" s="134">
        <f>Systematic[[#This Row],[Sample]]*1000000+Systematic[[#This Row],[SubSample]]*10000+Systematic[[#This Row],[VariableIndex]]</f>
        <v>25030005</v>
      </c>
      <c r="H9687" s="134">
        <f>Systematic[[#This Row],[SampleVariableLabel]]+100*Systematic[[#This Row],[State]]</f>
        <v>25031105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25</v>
      </c>
      <c r="B9688" s="1">
        <f t="shared" si="454"/>
        <v>3</v>
      </c>
      <c r="C9688" s="1">
        <f>IF(Systematic[[#This Row],[VariableIndex]]&gt;1,C9687,IF(C9687+1=StepsPerSubsample,0,C9687+1))</f>
        <v>11</v>
      </c>
      <c r="D9688" s="1">
        <f t="shared" si="455"/>
        <v>6</v>
      </c>
      <c r="E9688" s="1" t="str">
        <f>INDEX(Protocol[Mark],MATCH(C9688,Protocol[Step],0))</f>
        <v>10Ama</v>
      </c>
      <c r="F9688" s="151" t="str">
        <f>INDEX(Variables[Variable],MATCH(Systematic[[#This Row],[VariableIndex]],Variables[Index],0))</f>
        <v>FCR (mt: ROX-corr.)</v>
      </c>
      <c r="G9688" s="134">
        <f>Systematic[[#This Row],[Sample]]*1000000+Systematic[[#This Row],[SubSample]]*10000+Systematic[[#This Row],[VariableIndex]]</f>
        <v>25030006</v>
      </c>
      <c r="H9688" s="134">
        <f>Systematic[[#This Row],[SampleVariableLabel]]+100*Systematic[[#This Row],[State]]</f>
        <v>25031106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25</v>
      </c>
      <c r="B9689" s="1">
        <f t="shared" si="454"/>
        <v>3</v>
      </c>
      <c r="C9689" s="1">
        <f>IF(Systematic[[#This Row],[VariableIndex]]&gt;1,C9688,IF(C9688+1=StepsPerSubsample,0,C9688+1))</f>
        <v>11</v>
      </c>
      <c r="D9689" s="1">
        <f t="shared" si="455"/>
        <v>7</v>
      </c>
      <c r="E9689" s="1" t="str">
        <f>INDEX(Protocol[Mark],MATCH(C9689,Protocol[Step],0))</f>
        <v>10Ama</v>
      </c>
      <c r="F9689" s="151" t="str">
        <f>INDEX(Variables[Variable],MATCH(Systematic[[#This Row],[VariableIndex]],Variables[Index],0))</f>
        <v>FCR (mt: ROX-corr.)</v>
      </c>
      <c r="G9689" s="134">
        <f>Systematic[[#This Row],[Sample]]*1000000+Systematic[[#This Row],[SubSample]]*10000+Systematic[[#This Row],[VariableIndex]]</f>
        <v>25030007</v>
      </c>
      <c r="H9689" s="134">
        <f>Systematic[[#This Row],[SampleVariableLabel]]+100*Systematic[[#This Row],[State]]</f>
        <v>25031107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25</v>
      </c>
      <c r="B9690" s="1">
        <f t="shared" si="454"/>
        <v>3</v>
      </c>
      <c r="C9690" s="1">
        <f>IF(Systematic[[#This Row],[VariableIndex]]&gt;1,C9689,IF(C9689+1=StepsPerSubsample,0,C9689+1))</f>
        <v>12</v>
      </c>
      <c r="D9690" s="1">
        <f t="shared" si="455"/>
        <v>1</v>
      </c>
      <c r="E9690" s="1" t="str">
        <f>INDEX(Protocol[Mark],MATCH(C9690,Protocol[Step],0))</f>
        <v>11AsTm</v>
      </c>
      <c r="F9690" s="151" t="str">
        <f>INDEX(Variables[Variable],MATCH(Systematic[[#This Row],[VariableIndex]],Variables[Index],0))</f>
        <v>O2 concentration</v>
      </c>
      <c r="G9690" s="134">
        <f>Systematic[[#This Row],[Sample]]*1000000+Systematic[[#This Row],[SubSample]]*10000+Systematic[[#This Row],[VariableIndex]]</f>
        <v>25030001</v>
      </c>
      <c r="H9690" s="134">
        <f>Systematic[[#This Row],[SampleVariableLabel]]+100*Systematic[[#This Row],[State]]</f>
        <v>25031201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25</v>
      </c>
      <c r="B9691" s="1">
        <f t="shared" si="454"/>
        <v>3</v>
      </c>
      <c r="C9691" s="1">
        <f>IF(Systematic[[#This Row],[VariableIndex]]&gt;1,C9690,IF(C9690+1=StepsPerSubsample,0,C9690+1))</f>
        <v>12</v>
      </c>
      <c r="D9691" s="1">
        <f t="shared" si="455"/>
        <v>2</v>
      </c>
      <c r="E9691" s="1" t="str">
        <f>INDEX(Protocol[Mark],MATCH(C9691,Protocol[Step],0))</f>
        <v>11AsTm</v>
      </c>
      <c r="F9691" s="151" t="str">
        <f>INDEX(Variables[Variable],MATCH(Systematic[[#This Row],[VariableIndex]],Variables[Index],0))</f>
        <v>O2 flux per volume</v>
      </c>
      <c r="G9691" s="134">
        <f>Systematic[[#This Row],[Sample]]*1000000+Systematic[[#This Row],[SubSample]]*10000+Systematic[[#This Row],[VariableIndex]]</f>
        <v>25030002</v>
      </c>
      <c r="H9691" s="134">
        <f>Systematic[[#This Row],[SampleVariableLabel]]+100*Systematic[[#This Row],[State]]</f>
        <v>25031202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25</v>
      </c>
      <c r="B9692" s="1">
        <f t="shared" si="454"/>
        <v>3</v>
      </c>
      <c r="C9692" s="1">
        <f>IF(Systematic[[#This Row],[VariableIndex]]&gt;1,C9691,IF(C9691+1=StepsPerSubsample,0,C9691+1))</f>
        <v>12</v>
      </c>
      <c r="D9692" s="1">
        <f t="shared" si="455"/>
        <v>3</v>
      </c>
      <c r="E9692" s="1" t="str">
        <f>INDEX(Protocol[Mark],MATCH(C9692,Protocol[Step],0))</f>
        <v>11AsTm</v>
      </c>
      <c r="F9692" s="151" t="str">
        <f>INDEX(Variables[Variable],MATCH(Systematic[[#This Row],[VariableIndex]],Variables[Index],0))</f>
        <v>Specific flux</v>
      </c>
      <c r="G9692" s="134">
        <f>Systematic[[#This Row],[Sample]]*1000000+Systematic[[#This Row],[SubSample]]*10000+Systematic[[#This Row],[VariableIndex]]</f>
        <v>25030003</v>
      </c>
      <c r="H9692" s="134">
        <f>Systematic[[#This Row],[SampleVariableLabel]]+100*Systematic[[#This Row],[State]]</f>
        <v>25031203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25</v>
      </c>
      <c r="B9693" s="1">
        <f t="shared" si="454"/>
        <v>3</v>
      </c>
      <c r="C9693" s="1">
        <f>IF(Systematic[[#This Row],[VariableIndex]]&gt;1,C9692,IF(C9692+1=StepsPerSubsample,0,C9692+1))</f>
        <v>12</v>
      </c>
      <c r="D9693" s="1">
        <f t="shared" si="455"/>
        <v>4</v>
      </c>
      <c r="E9693" s="1" t="str">
        <f>INDEX(Protocol[Mark],MATCH(C9693,Protocol[Step],0))</f>
        <v>11AsTm</v>
      </c>
      <c r="F9693" s="151" t="str">
        <f>INDEX(Variables[Variable],MATCH(Systematic[[#This Row],[VariableIndex]],Variables[Index],0))</f>
        <v>Flux control ratio</v>
      </c>
      <c r="G9693" s="134">
        <f>Systematic[[#This Row],[Sample]]*1000000+Systematic[[#This Row],[SubSample]]*10000+Systematic[[#This Row],[VariableIndex]]</f>
        <v>25030004</v>
      </c>
      <c r="H9693" s="134">
        <f>Systematic[[#This Row],[SampleVariableLabel]]+100*Systematic[[#This Row],[State]]</f>
        <v>25031204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25</v>
      </c>
      <c r="B9694" s="1">
        <f t="shared" si="454"/>
        <v>3</v>
      </c>
      <c r="C9694" s="1">
        <f>IF(Systematic[[#This Row],[VariableIndex]]&gt;1,C9693,IF(C9693+1=StepsPerSubsample,0,C9693+1))</f>
        <v>12</v>
      </c>
      <c r="D9694" s="1">
        <f t="shared" si="455"/>
        <v>5</v>
      </c>
      <c r="E9694" s="1" t="str">
        <f>INDEX(Protocol[Mark],MATCH(C9694,Protocol[Step],0))</f>
        <v>11AsTm</v>
      </c>
      <c r="F9694" s="151" t="str">
        <f>INDEX(Variables[Variable],MATCH(Systematic[[#This Row],[VariableIndex]],Variables[Index],0))</f>
        <v>Specific flux (mt)</v>
      </c>
      <c r="G9694" s="134">
        <f>Systematic[[#This Row],[Sample]]*1000000+Systematic[[#This Row],[SubSample]]*10000+Systematic[[#This Row],[VariableIndex]]</f>
        <v>25030005</v>
      </c>
      <c r="H9694" s="134">
        <f>Systematic[[#This Row],[SampleVariableLabel]]+100*Systematic[[#This Row],[State]]</f>
        <v>25031205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25</v>
      </c>
      <c r="B9695" s="1">
        <f t="shared" si="454"/>
        <v>3</v>
      </c>
      <c r="C9695" s="1">
        <f>IF(Systematic[[#This Row],[VariableIndex]]&gt;1,C9694,IF(C9694+1=StepsPerSubsample,0,C9694+1))</f>
        <v>12</v>
      </c>
      <c r="D9695" s="1">
        <f t="shared" si="455"/>
        <v>6</v>
      </c>
      <c r="E9695" s="1" t="str">
        <f>INDEX(Protocol[Mark],MATCH(C9695,Protocol[Step],0))</f>
        <v>11AsTm</v>
      </c>
      <c r="F9695" s="151" t="str">
        <f>INDEX(Variables[Variable],MATCH(Systematic[[#This Row],[VariableIndex]],Variables[Index],0))</f>
        <v>FCR (mt: ROX-corr.)</v>
      </c>
      <c r="G9695" s="134">
        <f>Systematic[[#This Row],[Sample]]*1000000+Systematic[[#This Row],[SubSample]]*10000+Systematic[[#This Row],[VariableIndex]]</f>
        <v>25030006</v>
      </c>
      <c r="H9695" s="134">
        <f>Systematic[[#This Row],[SampleVariableLabel]]+100*Systematic[[#This Row],[State]]</f>
        <v>25031206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25</v>
      </c>
      <c r="B9696" s="1">
        <f t="shared" si="454"/>
        <v>3</v>
      </c>
      <c r="C9696" s="1">
        <f>IF(Systematic[[#This Row],[VariableIndex]]&gt;1,C9695,IF(C9695+1=StepsPerSubsample,0,C9695+1))</f>
        <v>12</v>
      </c>
      <c r="D9696" s="1">
        <f t="shared" si="455"/>
        <v>7</v>
      </c>
      <c r="E9696" s="1" t="str">
        <f>INDEX(Protocol[Mark],MATCH(C9696,Protocol[Step],0))</f>
        <v>11AsTm</v>
      </c>
      <c r="F9696" s="151" t="str">
        <f>INDEX(Variables[Variable],MATCH(Systematic[[#This Row],[VariableIndex]],Variables[Index],0))</f>
        <v>FCR (mt: ROX-corr.)</v>
      </c>
      <c r="G9696" s="134">
        <f>Systematic[[#This Row],[Sample]]*1000000+Systematic[[#This Row],[SubSample]]*10000+Systematic[[#This Row],[VariableIndex]]</f>
        <v>25030007</v>
      </c>
      <c r="H9696" s="134">
        <f>Systematic[[#This Row],[SampleVariableLabel]]+100*Systematic[[#This Row],[State]]</f>
        <v>25031207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25</v>
      </c>
      <c r="B9697" s="1">
        <f t="shared" si="454"/>
        <v>3</v>
      </c>
      <c r="C9697" s="1">
        <f>IF(Systematic[[#This Row],[VariableIndex]]&gt;1,C9696,IF(C9696+1=StepsPerSubsample,0,C9696+1))</f>
        <v>13</v>
      </c>
      <c r="D9697" s="1">
        <f t="shared" si="455"/>
        <v>1</v>
      </c>
      <c r="E9697" s="1" t="str">
        <f>INDEX(Protocol[Mark],MATCH(C9697,Protocol[Step],0))</f>
        <v>12Azd</v>
      </c>
      <c r="F9697" s="151" t="str">
        <f>INDEX(Variables[Variable],MATCH(Systematic[[#This Row],[VariableIndex]],Variables[Index],0))</f>
        <v>O2 concentration</v>
      </c>
      <c r="G9697" s="134">
        <f>Systematic[[#This Row],[Sample]]*1000000+Systematic[[#This Row],[SubSample]]*10000+Systematic[[#This Row],[VariableIndex]]</f>
        <v>25030001</v>
      </c>
      <c r="H9697" s="134">
        <f>Systematic[[#This Row],[SampleVariableLabel]]+100*Systematic[[#This Row],[State]]</f>
        <v>25031301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25</v>
      </c>
      <c r="B9698" s="1">
        <f t="shared" si="454"/>
        <v>3</v>
      </c>
      <c r="C9698" s="1">
        <f>IF(Systematic[[#This Row],[VariableIndex]]&gt;1,C9697,IF(C9697+1=StepsPerSubsample,0,C9697+1))</f>
        <v>13</v>
      </c>
      <c r="D9698" s="1">
        <f t="shared" si="455"/>
        <v>2</v>
      </c>
      <c r="E9698" s="1" t="str">
        <f>INDEX(Protocol[Mark],MATCH(C9698,Protocol[Step],0))</f>
        <v>12Azd</v>
      </c>
      <c r="F9698" s="151" t="str">
        <f>INDEX(Variables[Variable],MATCH(Systematic[[#This Row],[VariableIndex]],Variables[Index],0))</f>
        <v>O2 flux per volume</v>
      </c>
      <c r="G9698" s="134">
        <f>Systematic[[#This Row],[Sample]]*1000000+Systematic[[#This Row],[SubSample]]*10000+Systematic[[#This Row],[VariableIndex]]</f>
        <v>25030002</v>
      </c>
      <c r="H9698" s="134">
        <f>Systematic[[#This Row],[SampleVariableLabel]]+100*Systematic[[#This Row],[State]]</f>
        <v>25031302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25</v>
      </c>
      <c r="B9699" s="1">
        <f t="shared" si="454"/>
        <v>3</v>
      </c>
      <c r="C9699" s="1">
        <f>IF(Systematic[[#This Row],[VariableIndex]]&gt;1,C9698,IF(C9698+1=StepsPerSubsample,0,C9698+1))</f>
        <v>13</v>
      </c>
      <c r="D9699" s="1">
        <f t="shared" si="455"/>
        <v>3</v>
      </c>
      <c r="E9699" s="1" t="str">
        <f>INDEX(Protocol[Mark],MATCH(C9699,Protocol[Step],0))</f>
        <v>12Azd</v>
      </c>
      <c r="F9699" s="151" t="str">
        <f>INDEX(Variables[Variable],MATCH(Systematic[[#This Row],[VariableIndex]],Variables[Index],0))</f>
        <v>Specific flux</v>
      </c>
      <c r="G9699" s="134">
        <f>Systematic[[#This Row],[Sample]]*1000000+Systematic[[#This Row],[SubSample]]*10000+Systematic[[#This Row],[VariableIndex]]</f>
        <v>25030003</v>
      </c>
      <c r="H9699" s="134">
        <f>Systematic[[#This Row],[SampleVariableLabel]]+100*Systematic[[#This Row],[State]]</f>
        <v>25031303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25</v>
      </c>
      <c r="B9700" s="1">
        <f t="shared" si="454"/>
        <v>3</v>
      </c>
      <c r="C9700" s="1">
        <f>IF(Systematic[[#This Row],[VariableIndex]]&gt;1,C9699,IF(C9699+1=StepsPerSubsample,0,C9699+1))</f>
        <v>13</v>
      </c>
      <c r="D9700" s="1">
        <f t="shared" si="455"/>
        <v>4</v>
      </c>
      <c r="E9700" s="1" t="str">
        <f>INDEX(Protocol[Mark],MATCH(C9700,Protocol[Step],0))</f>
        <v>12Azd</v>
      </c>
      <c r="F9700" s="151" t="str">
        <f>INDEX(Variables[Variable],MATCH(Systematic[[#This Row],[VariableIndex]],Variables[Index],0))</f>
        <v>Flux control ratio</v>
      </c>
      <c r="G9700" s="134">
        <f>Systematic[[#This Row],[Sample]]*1000000+Systematic[[#This Row],[SubSample]]*10000+Systematic[[#This Row],[VariableIndex]]</f>
        <v>25030004</v>
      </c>
      <c r="H9700" s="134">
        <f>Systematic[[#This Row],[SampleVariableLabel]]+100*Systematic[[#This Row],[State]]</f>
        <v>25031304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25</v>
      </c>
      <c r="B9701" s="1">
        <f t="shared" si="454"/>
        <v>3</v>
      </c>
      <c r="C9701" s="1">
        <f>IF(Systematic[[#This Row],[VariableIndex]]&gt;1,C9700,IF(C9700+1=StepsPerSubsample,0,C9700+1))</f>
        <v>13</v>
      </c>
      <c r="D9701" s="1">
        <f t="shared" si="455"/>
        <v>5</v>
      </c>
      <c r="E9701" s="1" t="str">
        <f>INDEX(Protocol[Mark],MATCH(C9701,Protocol[Step],0))</f>
        <v>12Azd</v>
      </c>
      <c r="F9701" s="151" t="str">
        <f>INDEX(Variables[Variable],MATCH(Systematic[[#This Row],[VariableIndex]],Variables[Index],0))</f>
        <v>Specific flux (mt)</v>
      </c>
      <c r="G9701" s="134">
        <f>Systematic[[#This Row],[Sample]]*1000000+Systematic[[#This Row],[SubSample]]*10000+Systematic[[#This Row],[VariableIndex]]</f>
        <v>25030005</v>
      </c>
      <c r="H9701" s="134">
        <f>Systematic[[#This Row],[SampleVariableLabel]]+100*Systematic[[#This Row],[State]]</f>
        <v>25031305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25</v>
      </c>
      <c r="B9702" s="1">
        <f t="shared" si="454"/>
        <v>3</v>
      </c>
      <c r="C9702" s="1">
        <f>IF(Systematic[[#This Row],[VariableIndex]]&gt;1,C9701,IF(C9701+1=StepsPerSubsample,0,C9701+1))</f>
        <v>13</v>
      </c>
      <c r="D9702" s="1">
        <f t="shared" si="455"/>
        <v>6</v>
      </c>
      <c r="E9702" s="1" t="str">
        <f>INDEX(Protocol[Mark],MATCH(C9702,Protocol[Step],0))</f>
        <v>12Azd</v>
      </c>
      <c r="F9702" s="151" t="str">
        <f>INDEX(Variables[Variable],MATCH(Systematic[[#This Row],[VariableIndex]],Variables[Index],0))</f>
        <v>FCR (mt: ROX-corr.)</v>
      </c>
      <c r="G9702" s="134">
        <f>Systematic[[#This Row],[Sample]]*1000000+Systematic[[#This Row],[SubSample]]*10000+Systematic[[#This Row],[VariableIndex]]</f>
        <v>25030006</v>
      </c>
      <c r="H9702" s="134">
        <f>Systematic[[#This Row],[SampleVariableLabel]]+100*Systematic[[#This Row],[State]]</f>
        <v>25031306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25</v>
      </c>
      <c r="B9703" s="1">
        <f t="shared" si="454"/>
        <v>3</v>
      </c>
      <c r="C9703" s="1">
        <f>IF(Systematic[[#This Row],[VariableIndex]]&gt;1,C9702,IF(C9702+1=StepsPerSubsample,0,C9702+1))</f>
        <v>13</v>
      </c>
      <c r="D9703" s="1">
        <f t="shared" si="455"/>
        <v>7</v>
      </c>
      <c r="E9703" s="1" t="str">
        <f>INDEX(Protocol[Mark],MATCH(C9703,Protocol[Step],0))</f>
        <v>12Azd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25030007</v>
      </c>
      <c r="H9703" s="134">
        <f>Systematic[[#This Row],[SampleVariableLabel]]+100*Systematic[[#This Row],[State]]</f>
        <v>25031307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25</v>
      </c>
      <c r="B9704" s="1">
        <f t="shared" si="454"/>
        <v>4</v>
      </c>
      <c r="C9704" s="1">
        <f>IF(Systematic[[#This Row],[VariableIndex]]&gt;1,C9703,IF(C9703+1=StepsPerSubsample,0,C9703+1))</f>
        <v>0</v>
      </c>
      <c r="D9704" s="1">
        <f t="shared" si="455"/>
        <v>1</v>
      </c>
      <c r="E9704" s="1" t="str">
        <f>INDEX(Protocol[Mark],MATCH(C9704,Protocol[Step],0))</f>
        <v>1ce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25040001</v>
      </c>
      <c r="H9704" s="134">
        <f>Systematic[[#This Row],[SampleVariableLabel]]+100*Systematic[[#This Row],[State]]</f>
        <v>25040001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25</v>
      </c>
      <c r="B9705" s="1">
        <f t="shared" ref="B9705:B9768" si="457">IF(OR(C9705&gt;0,D9705&gt;1),B9704,IF(B9704=SubsamplesPerSample,1,B9704+1))</f>
        <v>4</v>
      </c>
      <c r="C9705" s="1">
        <f>IF(Systematic[[#This Row],[VariableIndex]]&gt;1,C9704,IF(C9704+1=StepsPerSubsample,0,C9704+1))</f>
        <v>0</v>
      </c>
      <c r="D9705" s="1">
        <f t="shared" si="455"/>
        <v>2</v>
      </c>
      <c r="E9705" s="1" t="str">
        <f>INDEX(Protocol[Mark],MATCH(C9705,Protocol[Step],0))</f>
        <v>1ce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25040002</v>
      </c>
      <c r="H9705" s="134">
        <f>Systematic[[#This Row],[SampleVariableLabel]]+100*Systematic[[#This Row],[State]]</f>
        <v>25040002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25</v>
      </c>
      <c r="B9706" s="1">
        <f t="shared" si="457"/>
        <v>4</v>
      </c>
      <c r="C9706" s="1">
        <f>IF(Systematic[[#This Row],[VariableIndex]]&gt;1,C9705,IF(C9705+1=StepsPerSubsample,0,C9705+1))</f>
        <v>0</v>
      </c>
      <c r="D9706" s="1">
        <f t="shared" si="455"/>
        <v>3</v>
      </c>
      <c r="E9706" s="1" t="str">
        <f>INDEX(Protocol[Mark],MATCH(C9706,Protocol[Step],0))</f>
        <v>1ce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25040003</v>
      </c>
      <c r="H9706" s="134">
        <f>Systematic[[#This Row],[SampleVariableLabel]]+100*Systematic[[#This Row],[State]]</f>
        <v>25040003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25</v>
      </c>
      <c r="B9707" s="1">
        <f t="shared" si="457"/>
        <v>4</v>
      </c>
      <c r="C9707" s="1">
        <f>IF(Systematic[[#This Row],[VariableIndex]]&gt;1,C9706,IF(C9706+1=StepsPerSubsample,0,C9706+1))</f>
        <v>0</v>
      </c>
      <c r="D9707" s="1">
        <f t="shared" si="455"/>
        <v>4</v>
      </c>
      <c r="E9707" s="1" t="str">
        <f>INDEX(Protocol[Mark],MATCH(C9707,Protocol[Step],0))</f>
        <v>1ce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25040004</v>
      </c>
      <c r="H9707" s="134">
        <f>Systematic[[#This Row],[SampleVariableLabel]]+100*Systematic[[#This Row],[State]]</f>
        <v>25040004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25</v>
      </c>
      <c r="B9708" s="1">
        <f t="shared" si="457"/>
        <v>4</v>
      </c>
      <c r="C9708" s="1">
        <f>IF(Systematic[[#This Row],[VariableIndex]]&gt;1,C9707,IF(C9707+1=StepsPerSubsample,0,C9707+1))</f>
        <v>0</v>
      </c>
      <c r="D9708" s="1">
        <f t="shared" si="455"/>
        <v>5</v>
      </c>
      <c r="E9708" s="1" t="str">
        <f>INDEX(Protocol[Mark],MATCH(C9708,Protocol[Step],0))</f>
        <v>1ce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25040005</v>
      </c>
      <c r="H9708" s="134">
        <f>Systematic[[#This Row],[SampleVariableLabel]]+100*Systematic[[#This Row],[State]]</f>
        <v>25040005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25</v>
      </c>
      <c r="B9709" s="1">
        <f t="shared" si="457"/>
        <v>4</v>
      </c>
      <c r="C9709" s="1">
        <f>IF(Systematic[[#This Row],[VariableIndex]]&gt;1,C9708,IF(C9708+1=StepsPerSubsample,0,C9708+1))</f>
        <v>0</v>
      </c>
      <c r="D9709" s="1">
        <f t="shared" si="455"/>
        <v>6</v>
      </c>
      <c r="E9709" s="1" t="str">
        <f>INDEX(Protocol[Mark],MATCH(C9709,Protocol[Step],0))</f>
        <v>1ce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25040006</v>
      </c>
      <c r="H9709" s="134">
        <f>Systematic[[#This Row],[SampleVariableLabel]]+100*Systematic[[#This Row],[State]]</f>
        <v>25040006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25</v>
      </c>
      <c r="B9710" s="1">
        <f t="shared" si="457"/>
        <v>4</v>
      </c>
      <c r="C9710" s="1">
        <f>IF(Systematic[[#This Row],[VariableIndex]]&gt;1,C9709,IF(C9709+1=StepsPerSubsample,0,C9709+1))</f>
        <v>0</v>
      </c>
      <c r="D9710" s="1">
        <f t="shared" si="455"/>
        <v>7</v>
      </c>
      <c r="E9710" s="1" t="str">
        <f>INDEX(Protocol[Mark],MATCH(C9710,Protocol[Step],0))</f>
        <v>1ce</v>
      </c>
      <c r="F9710" s="151" t="str">
        <f>INDEX(Variables[Variable],MATCH(Systematic[[#This Row],[VariableIndex]],Variables[Index],0))</f>
        <v>FCR (mt: ROX-corr.)</v>
      </c>
      <c r="G9710" s="134">
        <f>Systematic[[#This Row],[Sample]]*1000000+Systematic[[#This Row],[SubSample]]*10000+Systematic[[#This Row],[VariableIndex]]</f>
        <v>25040007</v>
      </c>
      <c r="H9710" s="134">
        <f>Systematic[[#This Row],[SampleVariableLabel]]+100*Systematic[[#This Row],[State]]</f>
        <v>25040007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25</v>
      </c>
      <c r="B9711" s="1">
        <f t="shared" si="457"/>
        <v>4</v>
      </c>
      <c r="C9711" s="1">
        <f>IF(Systematic[[#This Row],[VariableIndex]]&gt;1,C9710,IF(C9710+1=StepsPerSubsample,0,C9710+1))</f>
        <v>1</v>
      </c>
      <c r="D9711" s="1">
        <f t="shared" si="455"/>
        <v>1</v>
      </c>
      <c r="E9711" s="1" t="str">
        <f>INDEX(Protocol[Mark],MATCH(C9711,Protocol[Step],0))</f>
        <v>2P10</v>
      </c>
      <c r="F9711" s="151" t="str">
        <f>INDEX(Variables[Variable],MATCH(Systematic[[#This Row],[VariableIndex]],Variables[Index],0))</f>
        <v>O2 concentration</v>
      </c>
      <c r="G9711" s="134">
        <f>Systematic[[#This Row],[Sample]]*1000000+Systematic[[#This Row],[SubSample]]*10000+Systematic[[#This Row],[VariableIndex]]</f>
        <v>25040001</v>
      </c>
      <c r="H9711" s="134">
        <f>Systematic[[#This Row],[SampleVariableLabel]]+100*Systematic[[#This Row],[State]]</f>
        <v>25040101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25</v>
      </c>
      <c r="B9712" s="1">
        <f t="shared" si="457"/>
        <v>4</v>
      </c>
      <c r="C9712" s="1">
        <f>IF(Systematic[[#This Row],[VariableIndex]]&gt;1,C9711,IF(C9711+1=StepsPerSubsample,0,C9711+1))</f>
        <v>1</v>
      </c>
      <c r="D9712" s="1">
        <f t="shared" si="455"/>
        <v>2</v>
      </c>
      <c r="E9712" s="1" t="str">
        <f>INDEX(Protocol[Mark],MATCH(C9712,Protocol[Step],0))</f>
        <v>2P10</v>
      </c>
      <c r="F9712" s="151" t="str">
        <f>INDEX(Variables[Variable],MATCH(Systematic[[#This Row],[VariableIndex]],Variables[Index],0))</f>
        <v>O2 flux per volume</v>
      </c>
      <c r="G9712" s="134">
        <f>Systematic[[#This Row],[Sample]]*1000000+Systematic[[#This Row],[SubSample]]*10000+Systematic[[#This Row],[VariableIndex]]</f>
        <v>25040002</v>
      </c>
      <c r="H9712" s="134">
        <f>Systematic[[#This Row],[SampleVariableLabel]]+100*Systematic[[#This Row],[State]]</f>
        <v>25040102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25</v>
      </c>
      <c r="B9713" s="1">
        <f t="shared" si="457"/>
        <v>4</v>
      </c>
      <c r="C9713" s="1">
        <f>IF(Systematic[[#This Row],[VariableIndex]]&gt;1,C9712,IF(C9712+1=StepsPerSubsample,0,C9712+1))</f>
        <v>1</v>
      </c>
      <c r="D9713" s="1">
        <f t="shared" si="455"/>
        <v>3</v>
      </c>
      <c r="E9713" s="1" t="str">
        <f>INDEX(Protocol[Mark],MATCH(C9713,Protocol[Step],0))</f>
        <v>2P10</v>
      </c>
      <c r="F9713" s="151" t="str">
        <f>INDEX(Variables[Variable],MATCH(Systematic[[#This Row],[VariableIndex]],Variables[Index],0))</f>
        <v>Specific flux</v>
      </c>
      <c r="G9713" s="134">
        <f>Systematic[[#This Row],[Sample]]*1000000+Systematic[[#This Row],[SubSample]]*10000+Systematic[[#This Row],[VariableIndex]]</f>
        <v>25040003</v>
      </c>
      <c r="H9713" s="134">
        <f>Systematic[[#This Row],[SampleVariableLabel]]+100*Systematic[[#This Row],[State]]</f>
        <v>25040103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25</v>
      </c>
      <c r="B9714" s="1">
        <f t="shared" si="457"/>
        <v>4</v>
      </c>
      <c r="C9714" s="1">
        <f>IF(Systematic[[#This Row],[VariableIndex]]&gt;1,C9713,IF(C9713+1=StepsPerSubsample,0,C9713+1))</f>
        <v>1</v>
      </c>
      <c r="D9714" s="1">
        <f t="shared" si="455"/>
        <v>4</v>
      </c>
      <c r="E9714" s="1" t="str">
        <f>INDEX(Protocol[Mark],MATCH(C9714,Protocol[Step],0))</f>
        <v>2P10</v>
      </c>
      <c r="F9714" s="151" t="str">
        <f>INDEX(Variables[Variable],MATCH(Systematic[[#This Row],[VariableIndex]],Variables[Index],0))</f>
        <v>Flux control ratio</v>
      </c>
      <c r="G9714" s="134">
        <f>Systematic[[#This Row],[Sample]]*1000000+Systematic[[#This Row],[SubSample]]*10000+Systematic[[#This Row],[VariableIndex]]</f>
        <v>25040004</v>
      </c>
      <c r="H9714" s="134">
        <f>Systematic[[#This Row],[SampleVariableLabel]]+100*Systematic[[#This Row],[State]]</f>
        <v>25040104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25</v>
      </c>
      <c r="B9715" s="1">
        <f t="shared" si="457"/>
        <v>4</v>
      </c>
      <c r="C9715" s="1">
        <f>IF(Systematic[[#This Row],[VariableIndex]]&gt;1,C9714,IF(C9714+1=StepsPerSubsample,0,C9714+1))</f>
        <v>1</v>
      </c>
      <c r="D9715" s="1">
        <f t="shared" si="455"/>
        <v>5</v>
      </c>
      <c r="E9715" s="1" t="str">
        <f>INDEX(Protocol[Mark],MATCH(C9715,Protocol[Step],0))</f>
        <v>2P10</v>
      </c>
      <c r="F9715" s="151" t="str">
        <f>INDEX(Variables[Variable],MATCH(Systematic[[#This Row],[VariableIndex]],Variables[Index],0))</f>
        <v>Specific flux (mt)</v>
      </c>
      <c r="G9715" s="134">
        <f>Systematic[[#This Row],[Sample]]*1000000+Systematic[[#This Row],[SubSample]]*10000+Systematic[[#This Row],[VariableIndex]]</f>
        <v>25040005</v>
      </c>
      <c r="H9715" s="134">
        <f>Systematic[[#This Row],[SampleVariableLabel]]+100*Systematic[[#This Row],[State]]</f>
        <v>25040105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25</v>
      </c>
      <c r="B9716" s="1">
        <f t="shared" si="457"/>
        <v>4</v>
      </c>
      <c r="C9716" s="1">
        <f>IF(Systematic[[#This Row],[VariableIndex]]&gt;1,C9715,IF(C9715+1=StepsPerSubsample,0,C9715+1))</f>
        <v>1</v>
      </c>
      <c r="D9716" s="1">
        <f t="shared" si="455"/>
        <v>6</v>
      </c>
      <c r="E9716" s="1" t="str">
        <f>INDEX(Protocol[Mark],MATCH(C9716,Protocol[Step],0))</f>
        <v>2P10</v>
      </c>
      <c r="F9716" s="151" t="str">
        <f>INDEX(Variables[Variable],MATCH(Systematic[[#This Row],[VariableIndex]],Variables[Index],0))</f>
        <v>FCR (mt: ROX-corr.)</v>
      </c>
      <c r="G9716" s="134">
        <f>Systematic[[#This Row],[Sample]]*1000000+Systematic[[#This Row],[SubSample]]*10000+Systematic[[#This Row],[VariableIndex]]</f>
        <v>25040006</v>
      </c>
      <c r="H9716" s="134">
        <f>Systematic[[#This Row],[SampleVariableLabel]]+100*Systematic[[#This Row],[State]]</f>
        <v>25040106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25</v>
      </c>
      <c r="B9717" s="1">
        <f t="shared" si="457"/>
        <v>4</v>
      </c>
      <c r="C9717" s="1">
        <f>IF(Systematic[[#This Row],[VariableIndex]]&gt;1,C9716,IF(C9716+1=StepsPerSubsample,0,C9716+1))</f>
        <v>1</v>
      </c>
      <c r="D9717" s="1">
        <f t="shared" si="455"/>
        <v>7</v>
      </c>
      <c r="E9717" s="1" t="str">
        <f>INDEX(Protocol[Mark],MATCH(C9717,Protocol[Step],0))</f>
        <v>2P10</v>
      </c>
      <c r="F9717" s="151" t="str">
        <f>INDEX(Variables[Variable],MATCH(Systematic[[#This Row],[VariableIndex]],Variables[Index],0))</f>
        <v>FCR (mt: ROX-corr.)</v>
      </c>
      <c r="G9717" s="134">
        <f>Systematic[[#This Row],[Sample]]*1000000+Systematic[[#This Row],[SubSample]]*10000+Systematic[[#This Row],[VariableIndex]]</f>
        <v>25040007</v>
      </c>
      <c r="H9717" s="134">
        <f>Systematic[[#This Row],[SampleVariableLabel]]+100*Systematic[[#This Row],[State]]</f>
        <v>25040107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25</v>
      </c>
      <c r="B9718" s="1">
        <f t="shared" si="457"/>
        <v>4</v>
      </c>
      <c r="C9718" s="1">
        <f>IF(Systematic[[#This Row],[VariableIndex]]&gt;1,C9717,IF(C9717+1=StepsPerSubsample,0,C9717+1))</f>
        <v>2</v>
      </c>
      <c r="D9718" s="1">
        <f t="shared" si="455"/>
        <v>1</v>
      </c>
      <c r="E9718" s="1" t="str">
        <f>INDEX(Protocol[Mark],MATCH(C9718,Protocol[Step],0))</f>
        <v>3Omy</v>
      </c>
      <c r="F9718" s="151" t="str">
        <f>INDEX(Variables[Variable],MATCH(Systematic[[#This Row],[VariableIndex]],Variables[Index],0))</f>
        <v>O2 concentration</v>
      </c>
      <c r="G9718" s="134">
        <f>Systematic[[#This Row],[Sample]]*1000000+Systematic[[#This Row],[SubSample]]*10000+Systematic[[#This Row],[VariableIndex]]</f>
        <v>25040001</v>
      </c>
      <c r="H9718" s="134">
        <f>Systematic[[#This Row],[SampleVariableLabel]]+100*Systematic[[#This Row],[State]]</f>
        <v>25040201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25</v>
      </c>
      <c r="B9719" s="1">
        <f t="shared" si="457"/>
        <v>4</v>
      </c>
      <c r="C9719" s="1">
        <f>IF(Systematic[[#This Row],[VariableIndex]]&gt;1,C9718,IF(C9718+1=StepsPerSubsample,0,C9718+1))</f>
        <v>2</v>
      </c>
      <c r="D9719" s="1">
        <f t="shared" si="455"/>
        <v>2</v>
      </c>
      <c r="E9719" s="1" t="str">
        <f>INDEX(Protocol[Mark],MATCH(C9719,Protocol[Step],0))</f>
        <v>3Omy</v>
      </c>
      <c r="F9719" s="151" t="str">
        <f>INDEX(Variables[Variable],MATCH(Systematic[[#This Row],[VariableIndex]],Variables[Index],0))</f>
        <v>O2 flux per volume</v>
      </c>
      <c r="G9719" s="134">
        <f>Systematic[[#This Row],[Sample]]*1000000+Systematic[[#This Row],[SubSample]]*10000+Systematic[[#This Row],[VariableIndex]]</f>
        <v>25040002</v>
      </c>
      <c r="H9719" s="134">
        <f>Systematic[[#This Row],[SampleVariableLabel]]+100*Systematic[[#This Row],[State]]</f>
        <v>25040202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25</v>
      </c>
      <c r="B9720" s="1">
        <f t="shared" si="457"/>
        <v>4</v>
      </c>
      <c r="C9720" s="1">
        <f>IF(Systematic[[#This Row],[VariableIndex]]&gt;1,C9719,IF(C9719+1=StepsPerSubsample,0,C9719+1))</f>
        <v>2</v>
      </c>
      <c r="D9720" s="1">
        <f t="shared" si="455"/>
        <v>3</v>
      </c>
      <c r="E9720" s="1" t="str">
        <f>INDEX(Protocol[Mark],MATCH(C9720,Protocol[Step],0))</f>
        <v>3Omy</v>
      </c>
      <c r="F9720" s="151" t="str">
        <f>INDEX(Variables[Variable],MATCH(Systematic[[#This Row],[VariableIndex]],Variables[Index],0))</f>
        <v>Specific flux</v>
      </c>
      <c r="G9720" s="134">
        <f>Systematic[[#This Row],[Sample]]*1000000+Systematic[[#This Row],[SubSample]]*10000+Systematic[[#This Row],[VariableIndex]]</f>
        <v>25040003</v>
      </c>
      <c r="H9720" s="134">
        <f>Systematic[[#This Row],[SampleVariableLabel]]+100*Systematic[[#This Row],[State]]</f>
        <v>25040203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25</v>
      </c>
      <c r="B9721" s="1">
        <f t="shared" si="457"/>
        <v>4</v>
      </c>
      <c r="C9721" s="1">
        <f>IF(Systematic[[#This Row],[VariableIndex]]&gt;1,C9720,IF(C9720+1=StepsPerSubsample,0,C9720+1))</f>
        <v>2</v>
      </c>
      <c r="D9721" s="1">
        <f t="shared" si="455"/>
        <v>4</v>
      </c>
      <c r="E9721" s="1" t="str">
        <f>INDEX(Protocol[Mark],MATCH(C9721,Protocol[Step],0))</f>
        <v>3Omy</v>
      </c>
      <c r="F9721" s="151" t="str">
        <f>INDEX(Variables[Variable],MATCH(Systematic[[#This Row],[VariableIndex]],Variables[Index],0))</f>
        <v>Flux control ratio</v>
      </c>
      <c r="G9721" s="134">
        <f>Systematic[[#This Row],[Sample]]*1000000+Systematic[[#This Row],[SubSample]]*10000+Systematic[[#This Row],[VariableIndex]]</f>
        <v>25040004</v>
      </c>
      <c r="H9721" s="134">
        <f>Systematic[[#This Row],[SampleVariableLabel]]+100*Systematic[[#This Row],[State]]</f>
        <v>25040204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25</v>
      </c>
      <c r="B9722" s="1">
        <f t="shared" si="457"/>
        <v>4</v>
      </c>
      <c r="C9722" s="1">
        <f>IF(Systematic[[#This Row],[VariableIndex]]&gt;1,C9721,IF(C9721+1=StepsPerSubsample,0,C9721+1))</f>
        <v>2</v>
      </c>
      <c r="D9722" s="1">
        <f t="shared" si="455"/>
        <v>5</v>
      </c>
      <c r="E9722" s="1" t="str">
        <f>INDEX(Protocol[Mark],MATCH(C9722,Protocol[Step],0))</f>
        <v>3Omy</v>
      </c>
      <c r="F9722" s="151" t="str">
        <f>INDEX(Variables[Variable],MATCH(Systematic[[#This Row],[VariableIndex]],Variables[Index],0))</f>
        <v>Specific flux (mt)</v>
      </c>
      <c r="G9722" s="134">
        <f>Systematic[[#This Row],[Sample]]*1000000+Systematic[[#This Row],[SubSample]]*10000+Systematic[[#This Row],[VariableIndex]]</f>
        <v>25040005</v>
      </c>
      <c r="H9722" s="134">
        <f>Systematic[[#This Row],[SampleVariableLabel]]+100*Systematic[[#This Row],[State]]</f>
        <v>25040205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25</v>
      </c>
      <c r="B9723" s="1">
        <f t="shared" si="457"/>
        <v>4</v>
      </c>
      <c r="C9723" s="1">
        <f>IF(Systematic[[#This Row],[VariableIndex]]&gt;1,C9722,IF(C9722+1=StepsPerSubsample,0,C9722+1))</f>
        <v>2</v>
      </c>
      <c r="D9723" s="1">
        <f t="shared" si="455"/>
        <v>6</v>
      </c>
      <c r="E9723" s="1" t="str">
        <f>INDEX(Protocol[Mark],MATCH(C9723,Protocol[Step],0))</f>
        <v>3Omy</v>
      </c>
      <c r="F9723" s="151" t="str">
        <f>INDEX(Variables[Variable],MATCH(Systematic[[#This Row],[VariableIndex]],Variables[Index],0))</f>
        <v>FCR (mt: ROX-corr.)</v>
      </c>
      <c r="G9723" s="134">
        <f>Systematic[[#This Row],[Sample]]*1000000+Systematic[[#This Row],[SubSample]]*10000+Systematic[[#This Row],[VariableIndex]]</f>
        <v>25040006</v>
      </c>
      <c r="H9723" s="134">
        <f>Systematic[[#This Row],[SampleVariableLabel]]+100*Systematic[[#This Row],[State]]</f>
        <v>25040206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25</v>
      </c>
      <c r="B9724" s="1">
        <f t="shared" si="457"/>
        <v>4</v>
      </c>
      <c r="C9724" s="1">
        <f>IF(Systematic[[#This Row],[VariableIndex]]&gt;1,C9723,IF(C9723+1=StepsPerSubsample,0,C9723+1))</f>
        <v>2</v>
      </c>
      <c r="D9724" s="1">
        <f t="shared" si="455"/>
        <v>7</v>
      </c>
      <c r="E9724" s="1" t="str">
        <f>INDEX(Protocol[Mark],MATCH(C9724,Protocol[Step],0))</f>
        <v>3Omy</v>
      </c>
      <c r="F9724" s="151" t="str">
        <f>INDEX(Variables[Variable],MATCH(Systematic[[#This Row],[VariableIndex]],Variables[Index],0))</f>
        <v>FCR (mt: ROX-corr.)</v>
      </c>
      <c r="G9724" s="134">
        <f>Systematic[[#This Row],[Sample]]*1000000+Systematic[[#This Row],[SubSample]]*10000+Systematic[[#This Row],[VariableIndex]]</f>
        <v>25040007</v>
      </c>
      <c r="H9724" s="134">
        <f>Systematic[[#This Row],[SampleVariableLabel]]+100*Systematic[[#This Row],[State]]</f>
        <v>25040207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25</v>
      </c>
      <c r="B9725" s="1">
        <f t="shared" si="457"/>
        <v>4</v>
      </c>
      <c r="C9725" s="1">
        <f>IF(Systematic[[#This Row],[VariableIndex]]&gt;1,C9724,IF(C9724+1=StepsPerSubsample,0,C9724+1))</f>
        <v>3</v>
      </c>
      <c r="D9725" s="1">
        <f t="shared" si="455"/>
        <v>1</v>
      </c>
      <c r="E9725" s="1" t="str">
        <f>INDEX(Protocol[Mark],MATCH(C9725,Protocol[Step],0))</f>
        <v>4U</v>
      </c>
      <c r="F9725" s="151" t="str">
        <f>INDEX(Variables[Variable],MATCH(Systematic[[#This Row],[VariableIndex]],Variables[Index],0))</f>
        <v>O2 concentration</v>
      </c>
      <c r="G9725" s="134">
        <f>Systematic[[#This Row],[Sample]]*1000000+Systematic[[#This Row],[SubSample]]*10000+Systematic[[#This Row],[VariableIndex]]</f>
        <v>25040001</v>
      </c>
      <c r="H9725" s="134">
        <f>Systematic[[#This Row],[SampleVariableLabel]]+100*Systematic[[#This Row],[State]]</f>
        <v>25040301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25</v>
      </c>
      <c r="B9726" s="1">
        <f t="shared" si="457"/>
        <v>4</v>
      </c>
      <c r="C9726" s="1">
        <f>IF(Systematic[[#This Row],[VariableIndex]]&gt;1,C9725,IF(C9725+1=StepsPerSubsample,0,C9725+1))</f>
        <v>3</v>
      </c>
      <c r="D9726" s="1">
        <f t="shared" si="455"/>
        <v>2</v>
      </c>
      <c r="E9726" s="1" t="str">
        <f>INDEX(Protocol[Mark],MATCH(C9726,Protocol[Step],0))</f>
        <v>4U</v>
      </c>
      <c r="F9726" s="151" t="str">
        <f>INDEX(Variables[Variable],MATCH(Systematic[[#This Row],[VariableIndex]],Variables[Index],0))</f>
        <v>O2 flux per volume</v>
      </c>
      <c r="G9726" s="134">
        <f>Systematic[[#This Row],[Sample]]*1000000+Systematic[[#This Row],[SubSample]]*10000+Systematic[[#This Row],[VariableIndex]]</f>
        <v>25040002</v>
      </c>
      <c r="H9726" s="134">
        <f>Systematic[[#This Row],[SampleVariableLabel]]+100*Systematic[[#This Row],[State]]</f>
        <v>25040302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25</v>
      </c>
      <c r="B9727" s="1">
        <f t="shared" si="457"/>
        <v>4</v>
      </c>
      <c r="C9727" s="1">
        <f>IF(Systematic[[#This Row],[VariableIndex]]&gt;1,C9726,IF(C9726+1=StepsPerSubsample,0,C9726+1))</f>
        <v>3</v>
      </c>
      <c r="D9727" s="1">
        <f t="shared" si="455"/>
        <v>3</v>
      </c>
      <c r="E9727" s="1" t="str">
        <f>INDEX(Protocol[Mark],MATCH(C9727,Protocol[Step],0))</f>
        <v>4U</v>
      </c>
      <c r="F9727" s="151" t="str">
        <f>INDEX(Variables[Variable],MATCH(Systematic[[#This Row],[VariableIndex]],Variables[Index],0))</f>
        <v>Specific flux</v>
      </c>
      <c r="G9727" s="134">
        <f>Systematic[[#This Row],[Sample]]*1000000+Systematic[[#This Row],[SubSample]]*10000+Systematic[[#This Row],[VariableIndex]]</f>
        <v>25040003</v>
      </c>
      <c r="H9727" s="134">
        <f>Systematic[[#This Row],[SampleVariableLabel]]+100*Systematic[[#This Row],[State]]</f>
        <v>25040303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25</v>
      </c>
      <c r="B9728" s="1">
        <f t="shared" si="457"/>
        <v>4</v>
      </c>
      <c r="C9728" s="1">
        <f>IF(Systematic[[#This Row],[VariableIndex]]&gt;1,C9727,IF(C9727+1=StepsPerSubsample,0,C9727+1))</f>
        <v>3</v>
      </c>
      <c r="D9728" s="1">
        <f t="shared" si="455"/>
        <v>4</v>
      </c>
      <c r="E9728" s="1" t="str">
        <f>INDEX(Protocol[Mark],MATCH(C9728,Protocol[Step],0))</f>
        <v>4U</v>
      </c>
      <c r="F9728" s="151" t="str">
        <f>INDEX(Variables[Variable],MATCH(Systematic[[#This Row],[VariableIndex]],Variables[Index],0))</f>
        <v>Flux control ratio</v>
      </c>
      <c r="G9728" s="134">
        <f>Systematic[[#This Row],[Sample]]*1000000+Systematic[[#This Row],[SubSample]]*10000+Systematic[[#This Row],[VariableIndex]]</f>
        <v>25040004</v>
      </c>
      <c r="H9728" s="134">
        <f>Systematic[[#This Row],[SampleVariableLabel]]+100*Systematic[[#This Row],[State]]</f>
        <v>25040304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25</v>
      </c>
      <c r="B9729" s="1">
        <f t="shared" si="457"/>
        <v>4</v>
      </c>
      <c r="C9729" s="1">
        <f>IF(Systematic[[#This Row],[VariableIndex]]&gt;1,C9728,IF(C9728+1=StepsPerSubsample,0,C9728+1))</f>
        <v>3</v>
      </c>
      <c r="D9729" s="1">
        <f t="shared" si="455"/>
        <v>5</v>
      </c>
      <c r="E9729" s="1" t="str">
        <f>INDEX(Protocol[Mark],MATCH(C9729,Protocol[Step],0))</f>
        <v>4U</v>
      </c>
      <c r="F9729" s="151" t="str">
        <f>INDEX(Variables[Variable],MATCH(Systematic[[#This Row],[VariableIndex]],Variables[Index],0))</f>
        <v>Specific flux (mt)</v>
      </c>
      <c r="G9729" s="134">
        <f>Systematic[[#This Row],[Sample]]*1000000+Systematic[[#This Row],[SubSample]]*10000+Systematic[[#This Row],[VariableIndex]]</f>
        <v>25040005</v>
      </c>
      <c r="H9729" s="134">
        <f>Systematic[[#This Row],[SampleVariableLabel]]+100*Systematic[[#This Row],[State]]</f>
        <v>25040305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25</v>
      </c>
      <c r="B9730" s="1">
        <f t="shared" si="457"/>
        <v>4</v>
      </c>
      <c r="C9730" s="1">
        <f>IF(Systematic[[#This Row],[VariableIndex]]&gt;1,C9729,IF(C9729+1=StepsPerSubsample,0,C9729+1))</f>
        <v>3</v>
      </c>
      <c r="D9730" s="1">
        <f t="shared" si="455"/>
        <v>6</v>
      </c>
      <c r="E9730" s="1" t="str">
        <f>INDEX(Protocol[Mark],MATCH(C9730,Protocol[Step],0))</f>
        <v>4U</v>
      </c>
      <c r="F9730" s="151" t="str">
        <f>INDEX(Variables[Variable],MATCH(Systematic[[#This Row],[VariableIndex]],Variables[Index],0))</f>
        <v>FCR (mt: ROX-corr.)</v>
      </c>
      <c r="G9730" s="134">
        <f>Systematic[[#This Row],[Sample]]*1000000+Systematic[[#This Row],[SubSample]]*10000+Systematic[[#This Row],[VariableIndex]]</f>
        <v>25040006</v>
      </c>
      <c r="H9730" s="134">
        <f>Systematic[[#This Row],[SampleVariableLabel]]+100*Systematic[[#This Row],[State]]</f>
        <v>25040306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25</v>
      </c>
      <c r="B9731" s="1">
        <f t="shared" si="457"/>
        <v>4</v>
      </c>
      <c r="C9731" s="1">
        <f>IF(Systematic[[#This Row],[VariableIndex]]&gt;1,C9730,IF(C9730+1=StepsPerSubsample,0,C9730+1))</f>
        <v>3</v>
      </c>
      <c r="D9731" s="1">
        <f t="shared" ref="D9731:D9794" si="458">IF(D9730=nVariables,1,D9730+1)</f>
        <v>7</v>
      </c>
      <c r="E9731" s="1" t="str">
        <f>INDEX(Protocol[Mark],MATCH(C9731,Protocol[Step],0))</f>
        <v>4U</v>
      </c>
      <c r="F9731" s="151" t="str">
        <f>INDEX(Variables[Variable],MATCH(Systematic[[#This Row],[VariableIndex]],Variables[Index],0))</f>
        <v>FCR (mt: ROX-corr.)</v>
      </c>
      <c r="G9731" s="134">
        <f>Systematic[[#This Row],[Sample]]*1000000+Systematic[[#This Row],[SubSample]]*10000+Systematic[[#This Row],[VariableIndex]]</f>
        <v>25040007</v>
      </c>
      <c r="H9731" s="134">
        <f>Systematic[[#This Row],[SampleVariableLabel]]+100*Systematic[[#This Row],[State]]</f>
        <v>25040307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25</v>
      </c>
      <c r="B9732" s="1">
        <f t="shared" si="457"/>
        <v>4</v>
      </c>
      <c r="C9732" s="1">
        <f>IF(Systematic[[#This Row],[VariableIndex]]&gt;1,C9731,IF(C9731+1=StepsPerSubsample,0,C9731+1))</f>
        <v>4</v>
      </c>
      <c r="D9732" s="1">
        <f t="shared" si="458"/>
        <v>1</v>
      </c>
      <c r="E9732" s="1" t="str">
        <f>INDEX(Protocol[Mark],MATCH(C9732,Protocol[Step],0))</f>
        <v>5Glc</v>
      </c>
      <c r="F9732" s="151" t="str">
        <f>INDEX(Variables[Variable],MATCH(Systematic[[#This Row],[VariableIndex]],Variables[Index],0))</f>
        <v>O2 concentration</v>
      </c>
      <c r="G9732" s="134">
        <f>Systematic[[#This Row],[Sample]]*1000000+Systematic[[#This Row],[SubSample]]*10000+Systematic[[#This Row],[VariableIndex]]</f>
        <v>25040001</v>
      </c>
      <c r="H9732" s="134">
        <f>Systematic[[#This Row],[SampleVariableLabel]]+100*Systematic[[#This Row],[State]]</f>
        <v>25040401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25</v>
      </c>
      <c r="B9733" s="1">
        <f t="shared" si="457"/>
        <v>4</v>
      </c>
      <c r="C9733" s="1">
        <f>IF(Systematic[[#This Row],[VariableIndex]]&gt;1,C9732,IF(C9732+1=StepsPerSubsample,0,C9732+1))</f>
        <v>4</v>
      </c>
      <c r="D9733" s="1">
        <f t="shared" si="458"/>
        <v>2</v>
      </c>
      <c r="E9733" s="1" t="str">
        <f>INDEX(Protocol[Mark],MATCH(C9733,Protocol[Step],0))</f>
        <v>5Glc</v>
      </c>
      <c r="F9733" s="151" t="str">
        <f>INDEX(Variables[Variable],MATCH(Systematic[[#This Row],[VariableIndex]],Variables[Index],0))</f>
        <v>O2 flux per volume</v>
      </c>
      <c r="G9733" s="134">
        <f>Systematic[[#This Row],[Sample]]*1000000+Systematic[[#This Row],[SubSample]]*10000+Systematic[[#This Row],[VariableIndex]]</f>
        <v>25040002</v>
      </c>
      <c r="H9733" s="134">
        <f>Systematic[[#This Row],[SampleVariableLabel]]+100*Systematic[[#This Row],[State]]</f>
        <v>25040402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25</v>
      </c>
      <c r="B9734" s="1">
        <f t="shared" si="457"/>
        <v>4</v>
      </c>
      <c r="C9734" s="1">
        <f>IF(Systematic[[#This Row],[VariableIndex]]&gt;1,C9733,IF(C9733+1=StepsPerSubsample,0,C9733+1))</f>
        <v>4</v>
      </c>
      <c r="D9734" s="1">
        <f t="shared" si="458"/>
        <v>3</v>
      </c>
      <c r="E9734" s="1" t="str">
        <f>INDEX(Protocol[Mark],MATCH(C9734,Protocol[Step],0))</f>
        <v>5Glc</v>
      </c>
      <c r="F9734" s="151" t="str">
        <f>INDEX(Variables[Variable],MATCH(Systematic[[#This Row],[VariableIndex]],Variables[Index],0))</f>
        <v>Specific flux</v>
      </c>
      <c r="G9734" s="134">
        <f>Systematic[[#This Row],[Sample]]*1000000+Systematic[[#This Row],[SubSample]]*10000+Systematic[[#This Row],[VariableIndex]]</f>
        <v>25040003</v>
      </c>
      <c r="H9734" s="134">
        <f>Systematic[[#This Row],[SampleVariableLabel]]+100*Systematic[[#This Row],[State]]</f>
        <v>25040403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25</v>
      </c>
      <c r="B9735" s="1">
        <f t="shared" si="457"/>
        <v>4</v>
      </c>
      <c r="C9735" s="1">
        <f>IF(Systematic[[#This Row],[VariableIndex]]&gt;1,C9734,IF(C9734+1=StepsPerSubsample,0,C9734+1))</f>
        <v>4</v>
      </c>
      <c r="D9735" s="1">
        <f t="shared" si="458"/>
        <v>4</v>
      </c>
      <c r="E9735" s="1" t="str">
        <f>INDEX(Protocol[Mark],MATCH(C9735,Protocol[Step],0))</f>
        <v>5Glc</v>
      </c>
      <c r="F9735" s="151" t="str">
        <f>INDEX(Variables[Variable],MATCH(Systematic[[#This Row],[VariableIndex]],Variables[Index],0))</f>
        <v>Flux control ratio</v>
      </c>
      <c r="G9735" s="134">
        <f>Systematic[[#This Row],[Sample]]*1000000+Systematic[[#This Row],[SubSample]]*10000+Systematic[[#This Row],[VariableIndex]]</f>
        <v>25040004</v>
      </c>
      <c r="H9735" s="134">
        <f>Systematic[[#This Row],[SampleVariableLabel]]+100*Systematic[[#This Row],[State]]</f>
        <v>25040404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25</v>
      </c>
      <c r="B9736" s="1">
        <f t="shared" si="457"/>
        <v>4</v>
      </c>
      <c r="C9736" s="1">
        <f>IF(Systematic[[#This Row],[VariableIndex]]&gt;1,C9735,IF(C9735+1=StepsPerSubsample,0,C9735+1))</f>
        <v>4</v>
      </c>
      <c r="D9736" s="1">
        <f t="shared" si="458"/>
        <v>5</v>
      </c>
      <c r="E9736" s="1" t="str">
        <f>INDEX(Protocol[Mark],MATCH(C9736,Protocol[Step],0))</f>
        <v>5Glc</v>
      </c>
      <c r="F9736" s="151" t="str">
        <f>INDEX(Variables[Variable],MATCH(Systematic[[#This Row],[VariableIndex]],Variables[Index],0))</f>
        <v>Specific flux (mt)</v>
      </c>
      <c r="G9736" s="134">
        <f>Systematic[[#This Row],[Sample]]*1000000+Systematic[[#This Row],[SubSample]]*10000+Systematic[[#This Row],[VariableIndex]]</f>
        <v>25040005</v>
      </c>
      <c r="H9736" s="134">
        <f>Systematic[[#This Row],[SampleVariableLabel]]+100*Systematic[[#This Row],[State]]</f>
        <v>25040405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25</v>
      </c>
      <c r="B9737" s="1">
        <f t="shared" si="457"/>
        <v>4</v>
      </c>
      <c r="C9737" s="1">
        <f>IF(Systematic[[#This Row],[VariableIndex]]&gt;1,C9736,IF(C9736+1=StepsPerSubsample,0,C9736+1))</f>
        <v>4</v>
      </c>
      <c r="D9737" s="1">
        <f t="shared" si="458"/>
        <v>6</v>
      </c>
      <c r="E9737" s="1" t="str">
        <f>INDEX(Protocol[Mark],MATCH(C9737,Protocol[Step],0))</f>
        <v>5Glc</v>
      </c>
      <c r="F9737" s="151" t="str">
        <f>INDEX(Variables[Variable],MATCH(Systematic[[#This Row],[VariableIndex]],Variables[Index],0))</f>
        <v>FCR (mt: ROX-corr.)</v>
      </c>
      <c r="G9737" s="134">
        <f>Systematic[[#This Row],[Sample]]*1000000+Systematic[[#This Row],[SubSample]]*10000+Systematic[[#This Row],[VariableIndex]]</f>
        <v>25040006</v>
      </c>
      <c r="H9737" s="134">
        <f>Systematic[[#This Row],[SampleVariableLabel]]+100*Systematic[[#This Row],[State]]</f>
        <v>25040406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25</v>
      </c>
      <c r="B9738" s="1">
        <f t="shared" si="457"/>
        <v>4</v>
      </c>
      <c r="C9738" s="1">
        <f>IF(Systematic[[#This Row],[VariableIndex]]&gt;1,C9737,IF(C9737+1=StepsPerSubsample,0,C9737+1))</f>
        <v>4</v>
      </c>
      <c r="D9738" s="1">
        <f t="shared" si="458"/>
        <v>7</v>
      </c>
      <c r="E9738" s="1" t="str">
        <f>INDEX(Protocol[Mark],MATCH(C9738,Protocol[Step],0))</f>
        <v>5Glc</v>
      </c>
      <c r="F9738" s="151" t="str">
        <f>INDEX(Variables[Variable],MATCH(Systematic[[#This Row],[VariableIndex]],Variables[Index],0))</f>
        <v>FCR (mt: ROX-corr.)</v>
      </c>
      <c r="G9738" s="134">
        <f>Systematic[[#This Row],[Sample]]*1000000+Systematic[[#This Row],[SubSample]]*10000+Systematic[[#This Row],[VariableIndex]]</f>
        <v>25040007</v>
      </c>
      <c r="H9738" s="134">
        <f>Systematic[[#This Row],[SampleVariableLabel]]+100*Systematic[[#This Row],[State]]</f>
        <v>25040407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25</v>
      </c>
      <c r="B9739" s="1">
        <f t="shared" si="457"/>
        <v>4</v>
      </c>
      <c r="C9739" s="1">
        <f>IF(Systematic[[#This Row],[VariableIndex]]&gt;1,C9738,IF(C9738+1=StepsPerSubsample,0,C9738+1))</f>
        <v>5</v>
      </c>
      <c r="D9739" s="1">
        <f t="shared" si="458"/>
        <v>1</v>
      </c>
      <c r="E9739" s="1" t="str">
        <f>INDEX(Protocol[Mark],MATCH(C9739,Protocol[Step],0))</f>
        <v>6M2</v>
      </c>
      <c r="F9739" s="151" t="str">
        <f>INDEX(Variables[Variable],MATCH(Systematic[[#This Row],[VariableIndex]],Variables[Index],0))</f>
        <v>O2 concentration</v>
      </c>
      <c r="G9739" s="134">
        <f>Systematic[[#This Row],[Sample]]*1000000+Systematic[[#This Row],[SubSample]]*10000+Systematic[[#This Row],[VariableIndex]]</f>
        <v>25040001</v>
      </c>
      <c r="H9739" s="134">
        <f>Systematic[[#This Row],[SampleVariableLabel]]+100*Systematic[[#This Row],[State]]</f>
        <v>25040501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25</v>
      </c>
      <c r="B9740" s="1">
        <f t="shared" si="457"/>
        <v>4</v>
      </c>
      <c r="C9740" s="1">
        <f>IF(Systematic[[#This Row],[VariableIndex]]&gt;1,C9739,IF(C9739+1=StepsPerSubsample,0,C9739+1))</f>
        <v>5</v>
      </c>
      <c r="D9740" s="1">
        <f t="shared" si="458"/>
        <v>2</v>
      </c>
      <c r="E9740" s="1" t="str">
        <f>INDEX(Protocol[Mark],MATCH(C9740,Protocol[Step],0))</f>
        <v>6M2</v>
      </c>
      <c r="F9740" s="151" t="str">
        <f>INDEX(Variables[Variable],MATCH(Systematic[[#This Row],[VariableIndex]],Variables[Index],0))</f>
        <v>O2 flux per volume</v>
      </c>
      <c r="G9740" s="134">
        <f>Systematic[[#This Row],[Sample]]*1000000+Systematic[[#This Row],[SubSample]]*10000+Systematic[[#This Row],[VariableIndex]]</f>
        <v>25040002</v>
      </c>
      <c r="H9740" s="134">
        <f>Systematic[[#This Row],[SampleVariableLabel]]+100*Systematic[[#This Row],[State]]</f>
        <v>25040502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25</v>
      </c>
      <c r="B9741" s="1">
        <f t="shared" si="457"/>
        <v>4</v>
      </c>
      <c r="C9741" s="1">
        <f>IF(Systematic[[#This Row],[VariableIndex]]&gt;1,C9740,IF(C9740+1=StepsPerSubsample,0,C9740+1))</f>
        <v>5</v>
      </c>
      <c r="D9741" s="1">
        <f t="shared" si="458"/>
        <v>3</v>
      </c>
      <c r="E9741" s="1" t="str">
        <f>INDEX(Protocol[Mark],MATCH(C9741,Protocol[Step],0))</f>
        <v>6M2</v>
      </c>
      <c r="F9741" s="151" t="str">
        <f>INDEX(Variables[Variable],MATCH(Systematic[[#This Row],[VariableIndex]],Variables[Index],0))</f>
        <v>Specific flux</v>
      </c>
      <c r="G9741" s="134">
        <f>Systematic[[#This Row],[Sample]]*1000000+Systematic[[#This Row],[SubSample]]*10000+Systematic[[#This Row],[VariableIndex]]</f>
        <v>25040003</v>
      </c>
      <c r="H9741" s="134">
        <f>Systematic[[#This Row],[SampleVariableLabel]]+100*Systematic[[#This Row],[State]]</f>
        <v>25040503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25</v>
      </c>
      <c r="B9742" s="1">
        <f t="shared" si="457"/>
        <v>4</v>
      </c>
      <c r="C9742" s="1">
        <f>IF(Systematic[[#This Row],[VariableIndex]]&gt;1,C9741,IF(C9741+1=StepsPerSubsample,0,C9741+1))</f>
        <v>5</v>
      </c>
      <c r="D9742" s="1">
        <f t="shared" si="458"/>
        <v>4</v>
      </c>
      <c r="E9742" s="1" t="str">
        <f>INDEX(Protocol[Mark],MATCH(C9742,Protocol[Step],0))</f>
        <v>6M2</v>
      </c>
      <c r="F9742" s="151" t="str">
        <f>INDEX(Variables[Variable],MATCH(Systematic[[#This Row],[VariableIndex]],Variables[Index],0))</f>
        <v>Flux control ratio</v>
      </c>
      <c r="G9742" s="134">
        <f>Systematic[[#This Row],[Sample]]*1000000+Systematic[[#This Row],[SubSample]]*10000+Systematic[[#This Row],[VariableIndex]]</f>
        <v>25040004</v>
      </c>
      <c r="H9742" s="134">
        <f>Systematic[[#This Row],[SampleVariableLabel]]+100*Systematic[[#This Row],[State]]</f>
        <v>25040504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25</v>
      </c>
      <c r="B9743" s="1">
        <f t="shared" si="457"/>
        <v>4</v>
      </c>
      <c r="C9743" s="1">
        <f>IF(Systematic[[#This Row],[VariableIndex]]&gt;1,C9742,IF(C9742+1=StepsPerSubsample,0,C9742+1))</f>
        <v>5</v>
      </c>
      <c r="D9743" s="1">
        <f t="shared" si="458"/>
        <v>5</v>
      </c>
      <c r="E9743" s="1" t="str">
        <f>INDEX(Protocol[Mark],MATCH(C9743,Protocol[Step],0))</f>
        <v>6M2</v>
      </c>
      <c r="F9743" s="151" t="str">
        <f>INDEX(Variables[Variable],MATCH(Systematic[[#This Row],[VariableIndex]],Variables[Index],0))</f>
        <v>Specific flux (mt)</v>
      </c>
      <c r="G9743" s="134">
        <f>Systematic[[#This Row],[Sample]]*1000000+Systematic[[#This Row],[SubSample]]*10000+Systematic[[#This Row],[VariableIndex]]</f>
        <v>25040005</v>
      </c>
      <c r="H9743" s="134">
        <f>Systematic[[#This Row],[SampleVariableLabel]]+100*Systematic[[#This Row],[State]]</f>
        <v>25040505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25</v>
      </c>
      <c r="B9744" s="1">
        <f t="shared" si="457"/>
        <v>4</v>
      </c>
      <c r="C9744" s="1">
        <f>IF(Systematic[[#This Row],[VariableIndex]]&gt;1,C9743,IF(C9743+1=StepsPerSubsample,0,C9743+1))</f>
        <v>5</v>
      </c>
      <c r="D9744" s="1">
        <f t="shared" si="458"/>
        <v>6</v>
      </c>
      <c r="E9744" s="1" t="str">
        <f>INDEX(Protocol[Mark],MATCH(C9744,Protocol[Step],0))</f>
        <v>6M2</v>
      </c>
      <c r="F9744" s="151" t="str">
        <f>INDEX(Variables[Variable],MATCH(Systematic[[#This Row],[VariableIndex]],Variables[Index],0))</f>
        <v>FCR (mt: ROX-corr.)</v>
      </c>
      <c r="G9744" s="134">
        <f>Systematic[[#This Row],[Sample]]*1000000+Systematic[[#This Row],[SubSample]]*10000+Systematic[[#This Row],[VariableIndex]]</f>
        <v>25040006</v>
      </c>
      <c r="H9744" s="134">
        <f>Systematic[[#This Row],[SampleVariableLabel]]+100*Systematic[[#This Row],[State]]</f>
        <v>25040506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25</v>
      </c>
      <c r="B9745" s="1">
        <f t="shared" si="457"/>
        <v>4</v>
      </c>
      <c r="C9745" s="1">
        <f>IF(Systematic[[#This Row],[VariableIndex]]&gt;1,C9744,IF(C9744+1=StepsPerSubsample,0,C9744+1))</f>
        <v>5</v>
      </c>
      <c r="D9745" s="1">
        <f t="shared" si="458"/>
        <v>7</v>
      </c>
      <c r="E9745" s="1" t="str">
        <f>INDEX(Protocol[Mark],MATCH(C9745,Protocol[Step],0))</f>
        <v>6M2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25040007</v>
      </c>
      <c r="H9745" s="134">
        <f>Systematic[[#This Row],[SampleVariableLabel]]+100*Systematic[[#This Row],[State]]</f>
        <v>25040507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25</v>
      </c>
      <c r="B9746" s="1">
        <f t="shared" si="457"/>
        <v>4</v>
      </c>
      <c r="C9746" s="1">
        <f>IF(Systematic[[#This Row],[VariableIndex]]&gt;1,C9745,IF(C9745+1=StepsPerSubsample,0,C9745+1))</f>
        <v>6</v>
      </c>
      <c r="D9746" s="1">
        <f t="shared" si="458"/>
        <v>1</v>
      </c>
      <c r="E9746" s="1" t="str">
        <f>INDEX(Protocol[Mark],MATCH(C9746,Protocol[Step],0))</f>
        <v>7Rot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25040001</v>
      </c>
      <c r="H9746" s="134">
        <f>Systematic[[#This Row],[SampleVariableLabel]]+100*Systematic[[#This Row],[State]]</f>
        <v>25040601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25</v>
      </c>
      <c r="B9747" s="1">
        <f t="shared" si="457"/>
        <v>4</v>
      </c>
      <c r="C9747" s="1">
        <f>IF(Systematic[[#This Row],[VariableIndex]]&gt;1,C9746,IF(C9746+1=StepsPerSubsample,0,C9746+1))</f>
        <v>6</v>
      </c>
      <c r="D9747" s="1">
        <f t="shared" si="458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25040002</v>
      </c>
      <c r="H9747" s="134">
        <f>Systematic[[#This Row],[SampleVariableLabel]]+100*Systematic[[#This Row],[State]]</f>
        <v>25040602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25</v>
      </c>
      <c r="B9748" s="1">
        <f t="shared" si="457"/>
        <v>4</v>
      </c>
      <c r="C9748" s="1">
        <f>IF(Systematic[[#This Row],[VariableIndex]]&gt;1,C9747,IF(C9747+1=StepsPerSubsample,0,C9747+1))</f>
        <v>6</v>
      </c>
      <c r="D9748" s="1">
        <f t="shared" si="458"/>
        <v>3</v>
      </c>
      <c r="E9748" s="1" t="str">
        <f>INDEX(Protocol[Mark],MATCH(C9748,Protocol[Step],0))</f>
        <v>7Rot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25040003</v>
      </c>
      <c r="H9748" s="134">
        <f>Systematic[[#This Row],[SampleVariableLabel]]+100*Systematic[[#This Row],[State]]</f>
        <v>25040603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25</v>
      </c>
      <c r="B9749" s="1">
        <f t="shared" si="457"/>
        <v>4</v>
      </c>
      <c r="C9749" s="1">
        <f>IF(Systematic[[#This Row],[VariableIndex]]&gt;1,C9748,IF(C9748+1=StepsPerSubsample,0,C9748+1))</f>
        <v>6</v>
      </c>
      <c r="D9749" s="1">
        <f t="shared" si="458"/>
        <v>4</v>
      </c>
      <c r="E9749" s="1" t="str">
        <f>INDEX(Protocol[Mark],MATCH(C9749,Protocol[Step],0))</f>
        <v>7Rot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25040004</v>
      </c>
      <c r="H9749" s="134">
        <f>Systematic[[#This Row],[SampleVariableLabel]]+100*Systematic[[#This Row],[State]]</f>
        <v>25040604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25</v>
      </c>
      <c r="B9750" s="1">
        <f t="shared" si="457"/>
        <v>4</v>
      </c>
      <c r="C9750" s="1">
        <f>IF(Systematic[[#This Row],[VariableIndex]]&gt;1,C9749,IF(C9749+1=StepsPerSubsample,0,C9749+1))</f>
        <v>6</v>
      </c>
      <c r="D9750" s="1">
        <f t="shared" si="458"/>
        <v>5</v>
      </c>
      <c r="E9750" s="1" t="str">
        <f>INDEX(Protocol[Mark],MATCH(C9750,Protocol[Step],0))</f>
        <v>7Rot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25040005</v>
      </c>
      <c r="H9750" s="134">
        <f>Systematic[[#This Row],[SampleVariableLabel]]+100*Systematic[[#This Row],[State]]</f>
        <v>25040605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25</v>
      </c>
      <c r="B9751" s="1">
        <f t="shared" si="457"/>
        <v>4</v>
      </c>
      <c r="C9751" s="1">
        <f>IF(Systematic[[#This Row],[VariableIndex]]&gt;1,C9750,IF(C9750+1=StepsPerSubsample,0,C9750+1))</f>
        <v>6</v>
      </c>
      <c r="D9751" s="1">
        <f t="shared" si="458"/>
        <v>6</v>
      </c>
      <c r="E9751" s="1" t="str">
        <f>INDEX(Protocol[Mark],MATCH(C9751,Protocol[Step],0))</f>
        <v>7Rot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25040006</v>
      </c>
      <c r="H9751" s="134">
        <f>Systematic[[#This Row],[SampleVariableLabel]]+100*Systematic[[#This Row],[State]]</f>
        <v>25040606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25</v>
      </c>
      <c r="B9752" s="1">
        <f t="shared" si="457"/>
        <v>4</v>
      </c>
      <c r="C9752" s="1">
        <f>IF(Systematic[[#This Row],[VariableIndex]]&gt;1,C9751,IF(C9751+1=StepsPerSubsample,0,C9751+1))</f>
        <v>6</v>
      </c>
      <c r="D9752" s="1">
        <f t="shared" si="458"/>
        <v>7</v>
      </c>
      <c r="E9752" s="1" t="str">
        <f>INDEX(Protocol[Mark],MATCH(C9752,Protocol[Step],0))</f>
        <v>7Rot</v>
      </c>
      <c r="F9752" s="151" t="str">
        <f>INDEX(Variables[Variable],MATCH(Systematic[[#This Row],[VariableIndex]],Variables[Index],0))</f>
        <v>FCR (mt: ROX-corr.)</v>
      </c>
      <c r="G9752" s="134">
        <f>Systematic[[#This Row],[Sample]]*1000000+Systematic[[#This Row],[SubSample]]*10000+Systematic[[#This Row],[VariableIndex]]</f>
        <v>25040007</v>
      </c>
      <c r="H9752" s="134">
        <f>Systematic[[#This Row],[SampleVariableLabel]]+100*Systematic[[#This Row],[State]]</f>
        <v>25040607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25</v>
      </c>
      <c r="B9753" s="1">
        <f t="shared" si="457"/>
        <v>4</v>
      </c>
      <c r="C9753" s="1">
        <f>IF(Systematic[[#This Row],[VariableIndex]]&gt;1,C9752,IF(C9752+1=StepsPerSubsample,0,C9752+1))</f>
        <v>7</v>
      </c>
      <c r="D9753" s="1">
        <f t="shared" si="458"/>
        <v>1</v>
      </c>
      <c r="E9753" s="1" t="str">
        <f>INDEX(Protocol[Mark],MATCH(C9753,Protocol[Step],0))</f>
        <v>8S</v>
      </c>
      <c r="F9753" s="151" t="str">
        <f>INDEX(Variables[Variable],MATCH(Systematic[[#This Row],[VariableIndex]],Variables[Index],0))</f>
        <v>O2 concentration</v>
      </c>
      <c r="G9753" s="134">
        <f>Systematic[[#This Row],[Sample]]*1000000+Systematic[[#This Row],[SubSample]]*10000+Systematic[[#This Row],[VariableIndex]]</f>
        <v>25040001</v>
      </c>
      <c r="H9753" s="134">
        <f>Systematic[[#This Row],[SampleVariableLabel]]+100*Systematic[[#This Row],[State]]</f>
        <v>25040701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25</v>
      </c>
      <c r="B9754" s="1">
        <f t="shared" si="457"/>
        <v>4</v>
      </c>
      <c r="C9754" s="1">
        <f>IF(Systematic[[#This Row],[VariableIndex]]&gt;1,C9753,IF(C9753+1=StepsPerSubsample,0,C9753+1))</f>
        <v>7</v>
      </c>
      <c r="D9754" s="1">
        <f t="shared" si="458"/>
        <v>2</v>
      </c>
      <c r="E9754" s="1" t="str">
        <f>INDEX(Protocol[Mark],MATCH(C9754,Protocol[Step],0))</f>
        <v>8S</v>
      </c>
      <c r="F9754" s="151" t="str">
        <f>INDEX(Variables[Variable],MATCH(Systematic[[#This Row],[VariableIndex]],Variables[Index],0))</f>
        <v>O2 flux per volume</v>
      </c>
      <c r="G9754" s="134">
        <f>Systematic[[#This Row],[Sample]]*1000000+Systematic[[#This Row],[SubSample]]*10000+Systematic[[#This Row],[VariableIndex]]</f>
        <v>25040002</v>
      </c>
      <c r="H9754" s="134">
        <f>Systematic[[#This Row],[SampleVariableLabel]]+100*Systematic[[#This Row],[State]]</f>
        <v>25040702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25</v>
      </c>
      <c r="B9755" s="1">
        <f t="shared" si="457"/>
        <v>4</v>
      </c>
      <c r="C9755" s="1">
        <f>IF(Systematic[[#This Row],[VariableIndex]]&gt;1,C9754,IF(C9754+1=StepsPerSubsample,0,C9754+1))</f>
        <v>7</v>
      </c>
      <c r="D9755" s="1">
        <f t="shared" si="458"/>
        <v>3</v>
      </c>
      <c r="E9755" s="1" t="str">
        <f>INDEX(Protocol[Mark],MATCH(C9755,Protocol[Step],0))</f>
        <v>8S</v>
      </c>
      <c r="F9755" s="151" t="str">
        <f>INDEX(Variables[Variable],MATCH(Systematic[[#This Row],[VariableIndex]],Variables[Index],0))</f>
        <v>Specific flux</v>
      </c>
      <c r="G9755" s="134">
        <f>Systematic[[#This Row],[Sample]]*1000000+Systematic[[#This Row],[SubSample]]*10000+Systematic[[#This Row],[VariableIndex]]</f>
        <v>25040003</v>
      </c>
      <c r="H9755" s="134">
        <f>Systematic[[#This Row],[SampleVariableLabel]]+100*Systematic[[#This Row],[State]]</f>
        <v>25040703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25</v>
      </c>
      <c r="B9756" s="1">
        <f t="shared" si="457"/>
        <v>4</v>
      </c>
      <c r="C9756" s="1">
        <f>IF(Systematic[[#This Row],[VariableIndex]]&gt;1,C9755,IF(C9755+1=StepsPerSubsample,0,C9755+1))</f>
        <v>7</v>
      </c>
      <c r="D9756" s="1">
        <f t="shared" si="458"/>
        <v>4</v>
      </c>
      <c r="E9756" s="1" t="str">
        <f>INDEX(Protocol[Mark],MATCH(C9756,Protocol[Step],0))</f>
        <v>8S</v>
      </c>
      <c r="F9756" s="151" t="str">
        <f>INDEX(Variables[Variable],MATCH(Systematic[[#This Row],[VariableIndex]],Variables[Index],0))</f>
        <v>Flux control ratio</v>
      </c>
      <c r="G9756" s="134">
        <f>Systematic[[#This Row],[Sample]]*1000000+Systematic[[#This Row],[SubSample]]*10000+Systematic[[#This Row],[VariableIndex]]</f>
        <v>25040004</v>
      </c>
      <c r="H9756" s="134">
        <f>Systematic[[#This Row],[SampleVariableLabel]]+100*Systematic[[#This Row],[State]]</f>
        <v>25040704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25</v>
      </c>
      <c r="B9757" s="1">
        <f t="shared" si="457"/>
        <v>4</v>
      </c>
      <c r="C9757" s="1">
        <f>IF(Systematic[[#This Row],[VariableIndex]]&gt;1,C9756,IF(C9756+1=StepsPerSubsample,0,C9756+1))</f>
        <v>7</v>
      </c>
      <c r="D9757" s="1">
        <f t="shared" si="458"/>
        <v>5</v>
      </c>
      <c r="E9757" s="1" t="str">
        <f>INDEX(Protocol[Mark],MATCH(C9757,Protocol[Step],0))</f>
        <v>8S</v>
      </c>
      <c r="F9757" s="151" t="str">
        <f>INDEX(Variables[Variable],MATCH(Systematic[[#This Row],[VariableIndex]],Variables[Index],0))</f>
        <v>Specific flux (mt)</v>
      </c>
      <c r="G9757" s="134">
        <f>Systematic[[#This Row],[Sample]]*1000000+Systematic[[#This Row],[SubSample]]*10000+Systematic[[#This Row],[VariableIndex]]</f>
        <v>25040005</v>
      </c>
      <c r="H9757" s="134">
        <f>Systematic[[#This Row],[SampleVariableLabel]]+100*Systematic[[#This Row],[State]]</f>
        <v>25040705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25</v>
      </c>
      <c r="B9758" s="1">
        <f t="shared" si="457"/>
        <v>4</v>
      </c>
      <c r="C9758" s="1">
        <f>IF(Systematic[[#This Row],[VariableIndex]]&gt;1,C9757,IF(C9757+1=StepsPerSubsample,0,C9757+1))</f>
        <v>7</v>
      </c>
      <c r="D9758" s="1">
        <f t="shared" si="458"/>
        <v>6</v>
      </c>
      <c r="E9758" s="1" t="str">
        <f>INDEX(Protocol[Mark],MATCH(C9758,Protocol[Step],0))</f>
        <v>8S</v>
      </c>
      <c r="F9758" s="151" t="str">
        <f>INDEX(Variables[Variable],MATCH(Systematic[[#This Row],[VariableIndex]],Variables[Index],0))</f>
        <v>FCR (mt: ROX-corr.)</v>
      </c>
      <c r="G9758" s="134">
        <f>Systematic[[#This Row],[Sample]]*1000000+Systematic[[#This Row],[SubSample]]*10000+Systematic[[#This Row],[VariableIndex]]</f>
        <v>25040006</v>
      </c>
      <c r="H9758" s="134">
        <f>Systematic[[#This Row],[SampleVariableLabel]]+100*Systematic[[#This Row],[State]]</f>
        <v>25040706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25</v>
      </c>
      <c r="B9759" s="1">
        <f t="shared" si="457"/>
        <v>4</v>
      </c>
      <c r="C9759" s="1">
        <f>IF(Systematic[[#This Row],[VariableIndex]]&gt;1,C9758,IF(C9758+1=StepsPerSubsample,0,C9758+1))</f>
        <v>7</v>
      </c>
      <c r="D9759" s="1">
        <f t="shared" si="458"/>
        <v>7</v>
      </c>
      <c r="E9759" s="1" t="str">
        <f>INDEX(Protocol[Mark],MATCH(C9759,Protocol[Step],0))</f>
        <v>8S</v>
      </c>
      <c r="F9759" s="151" t="str">
        <f>INDEX(Variables[Variable],MATCH(Systematic[[#This Row],[VariableIndex]],Variables[Index],0))</f>
        <v>FCR (mt: ROX-corr.)</v>
      </c>
      <c r="G9759" s="134">
        <f>Systematic[[#This Row],[Sample]]*1000000+Systematic[[#This Row],[SubSample]]*10000+Systematic[[#This Row],[VariableIndex]]</f>
        <v>25040007</v>
      </c>
      <c r="H9759" s="134">
        <f>Systematic[[#This Row],[SampleVariableLabel]]+100*Systematic[[#This Row],[State]]</f>
        <v>25040707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25</v>
      </c>
      <c r="B9760" s="1">
        <f t="shared" si="457"/>
        <v>4</v>
      </c>
      <c r="C9760" s="1">
        <f>IF(Systematic[[#This Row],[VariableIndex]]&gt;1,C9759,IF(C9759+1=StepsPerSubsample,0,C9759+1))</f>
        <v>8</v>
      </c>
      <c r="D9760" s="1">
        <f t="shared" si="458"/>
        <v>1</v>
      </c>
      <c r="E9760" s="1" t="str">
        <f>INDEX(Protocol[Mark],MATCH(C9760,Protocol[Step],0))</f>
        <v>9Dig</v>
      </c>
      <c r="F9760" s="151" t="str">
        <f>INDEX(Variables[Variable],MATCH(Systematic[[#This Row],[VariableIndex]],Variables[Index],0))</f>
        <v>O2 concentration</v>
      </c>
      <c r="G9760" s="134">
        <f>Systematic[[#This Row],[Sample]]*1000000+Systematic[[#This Row],[SubSample]]*10000+Systematic[[#This Row],[VariableIndex]]</f>
        <v>25040001</v>
      </c>
      <c r="H9760" s="134">
        <f>Systematic[[#This Row],[SampleVariableLabel]]+100*Systematic[[#This Row],[State]]</f>
        <v>25040801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25</v>
      </c>
      <c r="B9761" s="1">
        <f t="shared" si="457"/>
        <v>4</v>
      </c>
      <c r="C9761" s="1">
        <f>IF(Systematic[[#This Row],[VariableIndex]]&gt;1,C9760,IF(C9760+1=StepsPerSubsample,0,C9760+1))</f>
        <v>8</v>
      </c>
      <c r="D9761" s="1">
        <f t="shared" si="458"/>
        <v>2</v>
      </c>
      <c r="E9761" s="1" t="str">
        <f>INDEX(Protocol[Mark],MATCH(C9761,Protocol[Step],0))</f>
        <v>9Dig</v>
      </c>
      <c r="F9761" s="151" t="str">
        <f>INDEX(Variables[Variable],MATCH(Systematic[[#This Row],[VariableIndex]],Variables[Index],0))</f>
        <v>O2 flux per volume</v>
      </c>
      <c r="G9761" s="134">
        <f>Systematic[[#This Row],[Sample]]*1000000+Systematic[[#This Row],[SubSample]]*10000+Systematic[[#This Row],[VariableIndex]]</f>
        <v>25040002</v>
      </c>
      <c r="H9761" s="134">
        <f>Systematic[[#This Row],[SampleVariableLabel]]+100*Systematic[[#This Row],[State]]</f>
        <v>25040802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25</v>
      </c>
      <c r="B9762" s="1">
        <f t="shared" si="457"/>
        <v>4</v>
      </c>
      <c r="C9762" s="1">
        <f>IF(Systematic[[#This Row],[VariableIndex]]&gt;1,C9761,IF(C9761+1=StepsPerSubsample,0,C9761+1))</f>
        <v>8</v>
      </c>
      <c r="D9762" s="1">
        <f t="shared" si="458"/>
        <v>3</v>
      </c>
      <c r="E9762" s="1" t="str">
        <f>INDEX(Protocol[Mark],MATCH(C9762,Protocol[Step],0))</f>
        <v>9Dig</v>
      </c>
      <c r="F9762" s="151" t="str">
        <f>INDEX(Variables[Variable],MATCH(Systematic[[#This Row],[VariableIndex]],Variables[Index],0))</f>
        <v>Specific flux</v>
      </c>
      <c r="G9762" s="134">
        <f>Systematic[[#This Row],[Sample]]*1000000+Systematic[[#This Row],[SubSample]]*10000+Systematic[[#This Row],[VariableIndex]]</f>
        <v>25040003</v>
      </c>
      <c r="H9762" s="134">
        <f>Systematic[[#This Row],[SampleVariableLabel]]+100*Systematic[[#This Row],[State]]</f>
        <v>25040803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25</v>
      </c>
      <c r="B9763" s="1">
        <f t="shared" si="457"/>
        <v>4</v>
      </c>
      <c r="C9763" s="1">
        <f>IF(Systematic[[#This Row],[VariableIndex]]&gt;1,C9762,IF(C9762+1=StepsPerSubsample,0,C9762+1))</f>
        <v>8</v>
      </c>
      <c r="D9763" s="1">
        <f t="shared" si="458"/>
        <v>4</v>
      </c>
      <c r="E9763" s="1" t="str">
        <f>INDEX(Protocol[Mark],MATCH(C9763,Protocol[Step],0))</f>
        <v>9Dig</v>
      </c>
      <c r="F9763" s="151" t="str">
        <f>INDEX(Variables[Variable],MATCH(Systematic[[#This Row],[VariableIndex]],Variables[Index],0))</f>
        <v>Flux control ratio</v>
      </c>
      <c r="G9763" s="134">
        <f>Systematic[[#This Row],[Sample]]*1000000+Systematic[[#This Row],[SubSample]]*10000+Systematic[[#This Row],[VariableIndex]]</f>
        <v>25040004</v>
      </c>
      <c r="H9763" s="134">
        <f>Systematic[[#This Row],[SampleVariableLabel]]+100*Systematic[[#This Row],[State]]</f>
        <v>25040804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25</v>
      </c>
      <c r="B9764" s="1">
        <f t="shared" si="457"/>
        <v>4</v>
      </c>
      <c r="C9764" s="1">
        <f>IF(Systematic[[#This Row],[VariableIndex]]&gt;1,C9763,IF(C9763+1=StepsPerSubsample,0,C9763+1))</f>
        <v>8</v>
      </c>
      <c r="D9764" s="1">
        <f t="shared" si="458"/>
        <v>5</v>
      </c>
      <c r="E9764" s="1" t="str">
        <f>INDEX(Protocol[Mark],MATCH(C9764,Protocol[Step],0))</f>
        <v>9Dig</v>
      </c>
      <c r="F9764" s="151" t="str">
        <f>INDEX(Variables[Variable],MATCH(Systematic[[#This Row],[VariableIndex]],Variables[Index],0))</f>
        <v>Specific flux (mt)</v>
      </c>
      <c r="G9764" s="134">
        <f>Systematic[[#This Row],[Sample]]*1000000+Systematic[[#This Row],[SubSample]]*10000+Systematic[[#This Row],[VariableIndex]]</f>
        <v>25040005</v>
      </c>
      <c r="H9764" s="134">
        <f>Systematic[[#This Row],[SampleVariableLabel]]+100*Systematic[[#This Row],[State]]</f>
        <v>25040805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25</v>
      </c>
      <c r="B9765" s="1">
        <f t="shared" si="457"/>
        <v>4</v>
      </c>
      <c r="C9765" s="1">
        <f>IF(Systematic[[#This Row],[VariableIndex]]&gt;1,C9764,IF(C9764+1=StepsPerSubsample,0,C9764+1))</f>
        <v>8</v>
      </c>
      <c r="D9765" s="1">
        <f t="shared" si="458"/>
        <v>6</v>
      </c>
      <c r="E9765" s="1" t="str">
        <f>INDEX(Protocol[Mark],MATCH(C9765,Protocol[Step],0))</f>
        <v>9Dig</v>
      </c>
      <c r="F9765" s="151" t="str">
        <f>INDEX(Variables[Variable],MATCH(Systematic[[#This Row],[VariableIndex]],Variables[Index],0))</f>
        <v>FCR (mt: ROX-corr.)</v>
      </c>
      <c r="G9765" s="134">
        <f>Systematic[[#This Row],[Sample]]*1000000+Systematic[[#This Row],[SubSample]]*10000+Systematic[[#This Row],[VariableIndex]]</f>
        <v>25040006</v>
      </c>
      <c r="H9765" s="134">
        <f>Systematic[[#This Row],[SampleVariableLabel]]+100*Systematic[[#This Row],[State]]</f>
        <v>25040806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25</v>
      </c>
      <c r="B9766" s="1">
        <f t="shared" si="457"/>
        <v>4</v>
      </c>
      <c r="C9766" s="1">
        <f>IF(Systematic[[#This Row],[VariableIndex]]&gt;1,C9765,IF(C9765+1=StepsPerSubsample,0,C9765+1))</f>
        <v>8</v>
      </c>
      <c r="D9766" s="1">
        <f t="shared" si="458"/>
        <v>7</v>
      </c>
      <c r="E9766" s="1" t="str">
        <f>INDEX(Protocol[Mark],MATCH(C9766,Protocol[Step],0))</f>
        <v>9Dig</v>
      </c>
      <c r="F9766" s="151" t="str">
        <f>INDEX(Variables[Variable],MATCH(Systematic[[#This Row],[VariableIndex]],Variables[Index],0))</f>
        <v>FCR (mt: ROX-corr.)</v>
      </c>
      <c r="G9766" s="134">
        <f>Systematic[[#This Row],[Sample]]*1000000+Systematic[[#This Row],[SubSample]]*10000+Systematic[[#This Row],[VariableIndex]]</f>
        <v>25040007</v>
      </c>
      <c r="H9766" s="134">
        <f>Systematic[[#This Row],[SampleVariableLabel]]+100*Systematic[[#This Row],[State]]</f>
        <v>25040807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25</v>
      </c>
      <c r="B9767" s="1">
        <f t="shared" si="457"/>
        <v>4</v>
      </c>
      <c r="C9767" s="1">
        <f>IF(Systematic[[#This Row],[VariableIndex]]&gt;1,C9766,IF(C9766+1=StepsPerSubsample,0,C9766+1))</f>
        <v>9</v>
      </c>
      <c r="D9767" s="1">
        <f t="shared" si="458"/>
        <v>1</v>
      </c>
      <c r="E9767" s="1" t="str">
        <f>INDEX(Protocol[Mark],MATCH(C9767,Protocol[Step],0))</f>
        <v>9U</v>
      </c>
      <c r="F9767" s="151" t="str">
        <f>INDEX(Variables[Variable],MATCH(Systematic[[#This Row],[VariableIndex]],Variables[Index],0))</f>
        <v>O2 concentration</v>
      </c>
      <c r="G9767" s="134">
        <f>Systematic[[#This Row],[Sample]]*1000000+Systematic[[#This Row],[SubSample]]*10000+Systematic[[#This Row],[VariableIndex]]</f>
        <v>25040001</v>
      </c>
      <c r="H9767" s="134">
        <f>Systematic[[#This Row],[SampleVariableLabel]]+100*Systematic[[#This Row],[State]]</f>
        <v>25040901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25</v>
      </c>
      <c r="B9768" s="1">
        <f t="shared" si="457"/>
        <v>4</v>
      </c>
      <c r="C9768" s="1">
        <f>IF(Systematic[[#This Row],[VariableIndex]]&gt;1,C9767,IF(C9767+1=StepsPerSubsample,0,C9767+1))</f>
        <v>9</v>
      </c>
      <c r="D9768" s="1">
        <f t="shared" si="458"/>
        <v>2</v>
      </c>
      <c r="E9768" s="1" t="str">
        <f>INDEX(Protocol[Mark],MATCH(C9768,Protocol[Step],0))</f>
        <v>9U</v>
      </c>
      <c r="F9768" s="151" t="str">
        <f>INDEX(Variables[Variable],MATCH(Systematic[[#This Row],[VariableIndex]],Variables[Index],0))</f>
        <v>O2 flux per volume</v>
      </c>
      <c r="G9768" s="134">
        <f>Systematic[[#This Row],[Sample]]*1000000+Systematic[[#This Row],[SubSample]]*10000+Systematic[[#This Row],[VariableIndex]]</f>
        <v>25040002</v>
      </c>
      <c r="H9768" s="134">
        <f>Systematic[[#This Row],[SampleVariableLabel]]+100*Systematic[[#This Row],[State]]</f>
        <v>25040902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25</v>
      </c>
      <c r="B9769" s="1">
        <f t="shared" ref="B9769:B9832" si="460">IF(OR(C9769&gt;0,D9769&gt;1),B9768,IF(B9768=SubsamplesPerSample,1,B9768+1))</f>
        <v>4</v>
      </c>
      <c r="C9769" s="1">
        <f>IF(Systematic[[#This Row],[VariableIndex]]&gt;1,C9768,IF(C9768+1=StepsPerSubsample,0,C9768+1))</f>
        <v>9</v>
      </c>
      <c r="D9769" s="1">
        <f t="shared" si="458"/>
        <v>3</v>
      </c>
      <c r="E9769" s="1" t="str">
        <f>INDEX(Protocol[Mark],MATCH(C9769,Protocol[Step],0))</f>
        <v>9U</v>
      </c>
      <c r="F9769" s="151" t="str">
        <f>INDEX(Variables[Variable],MATCH(Systematic[[#This Row],[VariableIndex]],Variables[Index],0))</f>
        <v>Specific flux</v>
      </c>
      <c r="G9769" s="134">
        <f>Systematic[[#This Row],[Sample]]*1000000+Systematic[[#This Row],[SubSample]]*10000+Systematic[[#This Row],[VariableIndex]]</f>
        <v>25040003</v>
      </c>
      <c r="H9769" s="134">
        <f>Systematic[[#This Row],[SampleVariableLabel]]+100*Systematic[[#This Row],[State]]</f>
        <v>25040903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25</v>
      </c>
      <c r="B9770" s="1">
        <f t="shared" si="460"/>
        <v>4</v>
      </c>
      <c r="C9770" s="1">
        <f>IF(Systematic[[#This Row],[VariableIndex]]&gt;1,C9769,IF(C9769+1=StepsPerSubsample,0,C9769+1))</f>
        <v>9</v>
      </c>
      <c r="D9770" s="1">
        <f t="shared" si="458"/>
        <v>4</v>
      </c>
      <c r="E9770" s="1" t="str">
        <f>INDEX(Protocol[Mark],MATCH(C9770,Protocol[Step],0))</f>
        <v>9U</v>
      </c>
      <c r="F9770" s="151" t="str">
        <f>INDEX(Variables[Variable],MATCH(Systematic[[#This Row],[VariableIndex]],Variables[Index],0))</f>
        <v>Flux control ratio</v>
      </c>
      <c r="G9770" s="134">
        <f>Systematic[[#This Row],[Sample]]*1000000+Systematic[[#This Row],[SubSample]]*10000+Systematic[[#This Row],[VariableIndex]]</f>
        <v>25040004</v>
      </c>
      <c r="H9770" s="134">
        <f>Systematic[[#This Row],[SampleVariableLabel]]+100*Systematic[[#This Row],[State]]</f>
        <v>25040904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25</v>
      </c>
      <c r="B9771" s="1">
        <f t="shared" si="460"/>
        <v>4</v>
      </c>
      <c r="C9771" s="1">
        <f>IF(Systematic[[#This Row],[VariableIndex]]&gt;1,C9770,IF(C9770+1=StepsPerSubsample,0,C9770+1))</f>
        <v>9</v>
      </c>
      <c r="D9771" s="1">
        <f t="shared" si="458"/>
        <v>5</v>
      </c>
      <c r="E9771" s="1" t="str">
        <f>INDEX(Protocol[Mark],MATCH(C9771,Protocol[Step],0))</f>
        <v>9U</v>
      </c>
      <c r="F9771" s="151" t="str">
        <f>INDEX(Variables[Variable],MATCH(Systematic[[#This Row],[VariableIndex]],Variables[Index],0))</f>
        <v>Specific flux (mt)</v>
      </c>
      <c r="G9771" s="134">
        <f>Systematic[[#This Row],[Sample]]*1000000+Systematic[[#This Row],[SubSample]]*10000+Systematic[[#This Row],[VariableIndex]]</f>
        <v>25040005</v>
      </c>
      <c r="H9771" s="134">
        <f>Systematic[[#This Row],[SampleVariableLabel]]+100*Systematic[[#This Row],[State]]</f>
        <v>25040905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25</v>
      </c>
      <c r="B9772" s="1">
        <f t="shared" si="460"/>
        <v>4</v>
      </c>
      <c r="C9772" s="1">
        <f>IF(Systematic[[#This Row],[VariableIndex]]&gt;1,C9771,IF(C9771+1=StepsPerSubsample,0,C9771+1))</f>
        <v>9</v>
      </c>
      <c r="D9772" s="1">
        <f t="shared" si="458"/>
        <v>6</v>
      </c>
      <c r="E9772" s="1" t="str">
        <f>INDEX(Protocol[Mark],MATCH(C9772,Protocol[Step],0))</f>
        <v>9U</v>
      </c>
      <c r="F9772" s="151" t="str">
        <f>INDEX(Variables[Variable],MATCH(Systematic[[#This Row],[VariableIndex]],Variables[Index],0))</f>
        <v>FCR (mt: ROX-corr.)</v>
      </c>
      <c r="G9772" s="134">
        <f>Systematic[[#This Row],[Sample]]*1000000+Systematic[[#This Row],[SubSample]]*10000+Systematic[[#This Row],[VariableIndex]]</f>
        <v>25040006</v>
      </c>
      <c r="H9772" s="134">
        <f>Systematic[[#This Row],[SampleVariableLabel]]+100*Systematic[[#This Row],[State]]</f>
        <v>25040906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25</v>
      </c>
      <c r="B9773" s="1">
        <f t="shared" si="460"/>
        <v>4</v>
      </c>
      <c r="C9773" s="1">
        <f>IF(Systematic[[#This Row],[VariableIndex]]&gt;1,C9772,IF(C9772+1=StepsPerSubsample,0,C9772+1))</f>
        <v>9</v>
      </c>
      <c r="D9773" s="1">
        <f t="shared" si="458"/>
        <v>7</v>
      </c>
      <c r="E9773" s="1" t="str">
        <f>INDEX(Protocol[Mark],MATCH(C9773,Protocol[Step],0))</f>
        <v>9U</v>
      </c>
      <c r="F9773" s="151" t="str">
        <f>INDEX(Variables[Variable],MATCH(Systematic[[#This Row],[VariableIndex]],Variables[Index],0))</f>
        <v>FCR (mt: ROX-corr.)</v>
      </c>
      <c r="G9773" s="134">
        <f>Systematic[[#This Row],[Sample]]*1000000+Systematic[[#This Row],[SubSample]]*10000+Systematic[[#This Row],[VariableIndex]]</f>
        <v>25040007</v>
      </c>
      <c r="H9773" s="134">
        <f>Systematic[[#This Row],[SampleVariableLabel]]+100*Systematic[[#This Row],[State]]</f>
        <v>25040907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25</v>
      </c>
      <c r="B9774" s="1">
        <f t="shared" si="460"/>
        <v>4</v>
      </c>
      <c r="C9774" s="1">
        <f>IF(Systematic[[#This Row],[VariableIndex]]&gt;1,C9773,IF(C9773+1=StepsPerSubsample,0,C9773+1))</f>
        <v>10</v>
      </c>
      <c r="D9774" s="1">
        <f t="shared" si="458"/>
        <v>1</v>
      </c>
      <c r="E9774" s="1" t="str">
        <f>INDEX(Protocol[Mark],MATCH(C9774,Protocol[Step],0))</f>
        <v>9c</v>
      </c>
      <c r="F9774" s="151" t="str">
        <f>INDEX(Variables[Variable],MATCH(Systematic[[#This Row],[VariableIndex]],Variables[Index],0))</f>
        <v>O2 concentration</v>
      </c>
      <c r="G9774" s="134">
        <f>Systematic[[#This Row],[Sample]]*1000000+Systematic[[#This Row],[SubSample]]*10000+Systematic[[#This Row],[VariableIndex]]</f>
        <v>25040001</v>
      </c>
      <c r="H9774" s="134">
        <f>Systematic[[#This Row],[SampleVariableLabel]]+100*Systematic[[#This Row],[State]]</f>
        <v>25041001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25</v>
      </c>
      <c r="B9775" s="1">
        <f t="shared" si="460"/>
        <v>4</v>
      </c>
      <c r="C9775" s="1">
        <f>IF(Systematic[[#This Row],[VariableIndex]]&gt;1,C9774,IF(C9774+1=StepsPerSubsample,0,C9774+1))</f>
        <v>10</v>
      </c>
      <c r="D9775" s="1">
        <f t="shared" si="458"/>
        <v>2</v>
      </c>
      <c r="E9775" s="1" t="str">
        <f>INDEX(Protocol[Mark],MATCH(C9775,Protocol[Step],0))</f>
        <v>9c</v>
      </c>
      <c r="F9775" s="151" t="str">
        <f>INDEX(Variables[Variable],MATCH(Systematic[[#This Row],[VariableIndex]],Variables[Index],0))</f>
        <v>O2 flux per volume</v>
      </c>
      <c r="G9775" s="134">
        <f>Systematic[[#This Row],[Sample]]*1000000+Systematic[[#This Row],[SubSample]]*10000+Systematic[[#This Row],[VariableIndex]]</f>
        <v>25040002</v>
      </c>
      <c r="H9775" s="134">
        <f>Systematic[[#This Row],[SampleVariableLabel]]+100*Systematic[[#This Row],[State]]</f>
        <v>25041002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25</v>
      </c>
      <c r="B9776" s="1">
        <f t="shared" si="460"/>
        <v>4</v>
      </c>
      <c r="C9776" s="1">
        <f>IF(Systematic[[#This Row],[VariableIndex]]&gt;1,C9775,IF(C9775+1=StepsPerSubsample,0,C9775+1))</f>
        <v>10</v>
      </c>
      <c r="D9776" s="1">
        <f t="shared" si="458"/>
        <v>3</v>
      </c>
      <c r="E9776" s="1" t="str">
        <f>INDEX(Protocol[Mark],MATCH(C9776,Protocol[Step],0))</f>
        <v>9c</v>
      </c>
      <c r="F9776" s="151" t="str">
        <f>INDEX(Variables[Variable],MATCH(Systematic[[#This Row],[VariableIndex]],Variables[Index],0))</f>
        <v>Specific flux</v>
      </c>
      <c r="G9776" s="134">
        <f>Systematic[[#This Row],[Sample]]*1000000+Systematic[[#This Row],[SubSample]]*10000+Systematic[[#This Row],[VariableIndex]]</f>
        <v>25040003</v>
      </c>
      <c r="H9776" s="134">
        <f>Systematic[[#This Row],[SampleVariableLabel]]+100*Systematic[[#This Row],[State]]</f>
        <v>25041003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25</v>
      </c>
      <c r="B9777" s="1">
        <f t="shared" si="460"/>
        <v>4</v>
      </c>
      <c r="C9777" s="1">
        <f>IF(Systematic[[#This Row],[VariableIndex]]&gt;1,C9776,IF(C9776+1=StepsPerSubsample,0,C9776+1))</f>
        <v>10</v>
      </c>
      <c r="D9777" s="1">
        <f t="shared" si="458"/>
        <v>4</v>
      </c>
      <c r="E9777" s="1" t="str">
        <f>INDEX(Protocol[Mark],MATCH(C9777,Protocol[Step],0))</f>
        <v>9c</v>
      </c>
      <c r="F9777" s="151" t="str">
        <f>INDEX(Variables[Variable],MATCH(Systematic[[#This Row],[VariableIndex]],Variables[Index],0))</f>
        <v>Flux control ratio</v>
      </c>
      <c r="G9777" s="134">
        <f>Systematic[[#This Row],[Sample]]*1000000+Systematic[[#This Row],[SubSample]]*10000+Systematic[[#This Row],[VariableIndex]]</f>
        <v>25040004</v>
      </c>
      <c r="H9777" s="134">
        <f>Systematic[[#This Row],[SampleVariableLabel]]+100*Systematic[[#This Row],[State]]</f>
        <v>25041004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25</v>
      </c>
      <c r="B9778" s="1">
        <f t="shared" si="460"/>
        <v>4</v>
      </c>
      <c r="C9778" s="1">
        <f>IF(Systematic[[#This Row],[VariableIndex]]&gt;1,C9777,IF(C9777+1=StepsPerSubsample,0,C9777+1))</f>
        <v>10</v>
      </c>
      <c r="D9778" s="1">
        <f t="shared" si="458"/>
        <v>5</v>
      </c>
      <c r="E9778" s="1" t="str">
        <f>INDEX(Protocol[Mark],MATCH(C9778,Protocol[Step],0))</f>
        <v>9c</v>
      </c>
      <c r="F9778" s="151" t="str">
        <f>INDEX(Variables[Variable],MATCH(Systematic[[#This Row],[VariableIndex]],Variables[Index],0))</f>
        <v>Specific flux (mt)</v>
      </c>
      <c r="G9778" s="134">
        <f>Systematic[[#This Row],[Sample]]*1000000+Systematic[[#This Row],[SubSample]]*10000+Systematic[[#This Row],[VariableIndex]]</f>
        <v>25040005</v>
      </c>
      <c r="H9778" s="134">
        <f>Systematic[[#This Row],[SampleVariableLabel]]+100*Systematic[[#This Row],[State]]</f>
        <v>25041005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25</v>
      </c>
      <c r="B9779" s="1">
        <f t="shared" si="460"/>
        <v>4</v>
      </c>
      <c r="C9779" s="1">
        <f>IF(Systematic[[#This Row],[VariableIndex]]&gt;1,C9778,IF(C9778+1=StepsPerSubsample,0,C9778+1))</f>
        <v>10</v>
      </c>
      <c r="D9779" s="1">
        <f t="shared" si="458"/>
        <v>6</v>
      </c>
      <c r="E9779" s="1" t="str">
        <f>INDEX(Protocol[Mark],MATCH(C9779,Protocol[Step],0))</f>
        <v>9c</v>
      </c>
      <c r="F9779" s="151" t="str">
        <f>INDEX(Variables[Variable],MATCH(Systematic[[#This Row],[VariableIndex]],Variables[Index],0))</f>
        <v>FCR (mt: ROX-corr.)</v>
      </c>
      <c r="G9779" s="134">
        <f>Systematic[[#This Row],[Sample]]*1000000+Systematic[[#This Row],[SubSample]]*10000+Systematic[[#This Row],[VariableIndex]]</f>
        <v>25040006</v>
      </c>
      <c r="H9779" s="134">
        <f>Systematic[[#This Row],[SampleVariableLabel]]+100*Systematic[[#This Row],[State]]</f>
        <v>25041006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25</v>
      </c>
      <c r="B9780" s="1">
        <f t="shared" si="460"/>
        <v>4</v>
      </c>
      <c r="C9780" s="1">
        <f>IF(Systematic[[#This Row],[VariableIndex]]&gt;1,C9779,IF(C9779+1=StepsPerSubsample,0,C9779+1))</f>
        <v>10</v>
      </c>
      <c r="D9780" s="1">
        <f t="shared" si="458"/>
        <v>7</v>
      </c>
      <c r="E9780" s="1" t="str">
        <f>INDEX(Protocol[Mark],MATCH(C9780,Protocol[Step],0))</f>
        <v>9c</v>
      </c>
      <c r="F9780" s="151" t="str">
        <f>INDEX(Variables[Variable],MATCH(Systematic[[#This Row],[VariableIndex]],Variables[Index],0))</f>
        <v>FCR (mt: ROX-corr.)</v>
      </c>
      <c r="G9780" s="134">
        <f>Systematic[[#This Row],[Sample]]*1000000+Systematic[[#This Row],[SubSample]]*10000+Systematic[[#This Row],[VariableIndex]]</f>
        <v>25040007</v>
      </c>
      <c r="H9780" s="134">
        <f>Systematic[[#This Row],[SampleVariableLabel]]+100*Systematic[[#This Row],[State]]</f>
        <v>25041007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25</v>
      </c>
      <c r="B9781" s="1">
        <f t="shared" si="460"/>
        <v>4</v>
      </c>
      <c r="C9781" s="1">
        <f>IF(Systematic[[#This Row],[VariableIndex]]&gt;1,C9780,IF(C9780+1=StepsPerSubsample,0,C9780+1))</f>
        <v>11</v>
      </c>
      <c r="D9781" s="1">
        <f t="shared" si="458"/>
        <v>1</v>
      </c>
      <c r="E9781" s="1" t="str">
        <f>INDEX(Protocol[Mark],MATCH(C9781,Protocol[Step],0))</f>
        <v>10Ama</v>
      </c>
      <c r="F9781" s="151" t="str">
        <f>INDEX(Variables[Variable],MATCH(Systematic[[#This Row],[VariableIndex]],Variables[Index],0))</f>
        <v>O2 concentration</v>
      </c>
      <c r="G9781" s="134">
        <f>Systematic[[#This Row],[Sample]]*1000000+Systematic[[#This Row],[SubSample]]*10000+Systematic[[#This Row],[VariableIndex]]</f>
        <v>25040001</v>
      </c>
      <c r="H9781" s="134">
        <f>Systematic[[#This Row],[SampleVariableLabel]]+100*Systematic[[#This Row],[State]]</f>
        <v>25041101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25</v>
      </c>
      <c r="B9782" s="1">
        <f t="shared" si="460"/>
        <v>4</v>
      </c>
      <c r="C9782" s="1">
        <f>IF(Systematic[[#This Row],[VariableIndex]]&gt;1,C9781,IF(C9781+1=StepsPerSubsample,0,C9781+1))</f>
        <v>11</v>
      </c>
      <c r="D9782" s="1">
        <f t="shared" si="458"/>
        <v>2</v>
      </c>
      <c r="E9782" s="1" t="str">
        <f>INDEX(Protocol[Mark],MATCH(C9782,Protocol[Step],0))</f>
        <v>10Ama</v>
      </c>
      <c r="F9782" s="151" t="str">
        <f>INDEX(Variables[Variable],MATCH(Systematic[[#This Row],[VariableIndex]],Variables[Index],0))</f>
        <v>O2 flux per volume</v>
      </c>
      <c r="G9782" s="134">
        <f>Systematic[[#This Row],[Sample]]*1000000+Systematic[[#This Row],[SubSample]]*10000+Systematic[[#This Row],[VariableIndex]]</f>
        <v>25040002</v>
      </c>
      <c r="H9782" s="134">
        <f>Systematic[[#This Row],[SampleVariableLabel]]+100*Systematic[[#This Row],[State]]</f>
        <v>25041102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25</v>
      </c>
      <c r="B9783" s="1">
        <f t="shared" si="460"/>
        <v>4</v>
      </c>
      <c r="C9783" s="1">
        <f>IF(Systematic[[#This Row],[VariableIndex]]&gt;1,C9782,IF(C9782+1=StepsPerSubsample,0,C9782+1))</f>
        <v>11</v>
      </c>
      <c r="D9783" s="1">
        <f t="shared" si="458"/>
        <v>3</v>
      </c>
      <c r="E9783" s="1" t="str">
        <f>INDEX(Protocol[Mark],MATCH(C9783,Protocol[Step],0))</f>
        <v>10Ama</v>
      </c>
      <c r="F9783" s="151" t="str">
        <f>INDEX(Variables[Variable],MATCH(Systematic[[#This Row],[VariableIndex]],Variables[Index],0))</f>
        <v>Specific flux</v>
      </c>
      <c r="G9783" s="134">
        <f>Systematic[[#This Row],[Sample]]*1000000+Systematic[[#This Row],[SubSample]]*10000+Systematic[[#This Row],[VariableIndex]]</f>
        <v>25040003</v>
      </c>
      <c r="H9783" s="134">
        <f>Systematic[[#This Row],[SampleVariableLabel]]+100*Systematic[[#This Row],[State]]</f>
        <v>25041103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25</v>
      </c>
      <c r="B9784" s="1">
        <f t="shared" si="460"/>
        <v>4</v>
      </c>
      <c r="C9784" s="1">
        <f>IF(Systematic[[#This Row],[VariableIndex]]&gt;1,C9783,IF(C9783+1=StepsPerSubsample,0,C9783+1))</f>
        <v>11</v>
      </c>
      <c r="D9784" s="1">
        <f t="shared" si="458"/>
        <v>4</v>
      </c>
      <c r="E9784" s="1" t="str">
        <f>INDEX(Protocol[Mark],MATCH(C9784,Protocol[Step],0))</f>
        <v>10Ama</v>
      </c>
      <c r="F9784" s="151" t="str">
        <f>INDEX(Variables[Variable],MATCH(Systematic[[#This Row],[VariableIndex]],Variables[Index],0))</f>
        <v>Flux control ratio</v>
      </c>
      <c r="G9784" s="134">
        <f>Systematic[[#This Row],[Sample]]*1000000+Systematic[[#This Row],[SubSample]]*10000+Systematic[[#This Row],[VariableIndex]]</f>
        <v>25040004</v>
      </c>
      <c r="H9784" s="134">
        <f>Systematic[[#This Row],[SampleVariableLabel]]+100*Systematic[[#This Row],[State]]</f>
        <v>25041104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25</v>
      </c>
      <c r="B9785" s="1">
        <f t="shared" si="460"/>
        <v>4</v>
      </c>
      <c r="C9785" s="1">
        <f>IF(Systematic[[#This Row],[VariableIndex]]&gt;1,C9784,IF(C9784+1=StepsPerSubsample,0,C9784+1))</f>
        <v>11</v>
      </c>
      <c r="D9785" s="1">
        <f t="shared" si="458"/>
        <v>5</v>
      </c>
      <c r="E9785" s="1" t="str">
        <f>INDEX(Protocol[Mark],MATCH(C9785,Protocol[Step],0))</f>
        <v>10Ama</v>
      </c>
      <c r="F9785" s="151" t="str">
        <f>INDEX(Variables[Variable],MATCH(Systematic[[#This Row],[VariableIndex]],Variables[Index],0))</f>
        <v>Specific flux (mt)</v>
      </c>
      <c r="G9785" s="134">
        <f>Systematic[[#This Row],[Sample]]*1000000+Systematic[[#This Row],[SubSample]]*10000+Systematic[[#This Row],[VariableIndex]]</f>
        <v>25040005</v>
      </c>
      <c r="H9785" s="134">
        <f>Systematic[[#This Row],[SampleVariableLabel]]+100*Systematic[[#This Row],[State]]</f>
        <v>25041105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25</v>
      </c>
      <c r="B9786" s="1">
        <f t="shared" si="460"/>
        <v>4</v>
      </c>
      <c r="C9786" s="1">
        <f>IF(Systematic[[#This Row],[VariableIndex]]&gt;1,C9785,IF(C9785+1=StepsPerSubsample,0,C9785+1))</f>
        <v>11</v>
      </c>
      <c r="D9786" s="1">
        <f t="shared" si="458"/>
        <v>6</v>
      </c>
      <c r="E9786" s="1" t="str">
        <f>INDEX(Protocol[Mark],MATCH(C9786,Protocol[Step],0))</f>
        <v>10Ama</v>
      </c>
      <c r="F9786" s="151" t="str">
        <f>INDEX(Variables[Variable],MATCH(Systematic[[#This Row],[VariableIndex]],Variables[Index],0))</f>
        <v>FCR (mt: ROX-corr.)</v>
      </c>
      <c r="G9786" s="134">
        <f>Systematic[[#This Row],[Sample]]*1000000+Systematic[[#This Row],[SubSample]]*10000+Systematic[[#This Row],[VariableIndex]]</f>
        <v>25040006</v>
      </c>
      <c r="H9786" s="134">
        <f>Systematic[[#This Row],[SampleVariableLabel]]+100*Systematic[[#This Row],[State]]</f>
        <v>25041106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25</v>
      </c>
      <c r="B9787" s="1">
        <f t="shared" si="460"/>
        <v>4</v>
      </c>
      <c r="C9787" s="1">
        <f>IF(Systematic[[#This Row],[VariableIndex]]&gt;1,C9786,IF(C9786+1=StepsPerSubsample,0,C9786+1))</f>
        <v>11</v>
      </c>
      <c r="D9787" s="1">
        <f t="shared" si="458"/>
        <v>7</v>
      </c>
      <c r="E9787" s="1" t="str">
        <f>INDEX(Protocol[Mark],MATCH(C9787,Protocol[Step],0))</f>
        <v>10Ama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25040007</v>
      </c>
      <c r="H9787" s="134">
        <f>Systematic[[#This Row],[SampleVariableLabel]]+100*Systematic[[#This Row],[State]]</f>
        <v>25041107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25</v>
      </c>
      <c r="B9788" s="1">
        <f t="shared" si="460"/>
        <v>4</v>
      </c>
      <c r="C9788" s="1">
        <f>IF(Systematic[[#This Row],[VariableIndex]]&gt;1,C9787,IF(C9787+1=StepsPerSubsample,0,C9787+1))</f>
        <v>12</v>
      </c>
      <c r="D9788" s="1">
        <f t="shared" si="458"/>
        <v>1</v>
      </c>
      <c r="E9788" s="1" t="str">
        <f>INDEX(Protocol[Mark],MATCH(C9788,Protocol[Step],0))</f>
        <v>11AsTm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25040001</v>
      </c>
      <c r="H9788" s="134">
        <f>Systematic[[#This Row],[SampleVariableLabel]]+100*Systematic[[#This Row],[State]]</f>
        <v>25041201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25</v>
      </c>
      <c r="B9789" s="1">
        <f t="shared" si="460"/>
        <v>4</v>
      </c>
      <c r="C9789" s="1">
        <f>IF(Systematic[[#This Row],[VariableIndex]]&gt;1,C9788,IF(C9788+1=StepsPerSubsample,0,C9788+1))</f>
        <v>12</v>
      </c>
      <c r="D9789" s="1">
        <f t="shared" si="458"/>
        <v>2</v>
      </c>
      <c r="E9789" s="1" t="str">
        <f>INDEX(Protocol[Mark],MATCH(C9789,Protocol[Step],0))</f>
        <v>11AsTm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25040002</v>
      </c>
      <c r="H9789" s="134">
        <f>Systematic[[#This Row],[SampleVariableLabel]]+100*Systematic[[#This Row],[State]]</f>
        <v>25041202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25</v>
      </c>
      <c r="B9790" s="1">
        <f t="shared" si="460"/>
        <v>4</v>
      </c>
      <c r="C9790" s="1">
        <f>IF(Systematic[[#This Row],[VariableIndex]]&gt;1,C9789,IF(C9789+1=StepsPerSubsample,0,C9789+1))</f>
        <v>12</v>
      </c>
      <c r="D9790" s="1">
        <f t="shared" si="458"/>
        <v>3</v>
      </c>
      <c r="E9790" s="1" t="str">
        <f>INDEX(Protocol[Mark],MATCH(C9790,Protocol[Step],0))</f>
        <v>11AsTm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25040003</v>
      </c>
      <c r="H9790" s="134">
        <f>Systematic[[#This Row],[SampleVariableLabel]]+100*Systematic[[#This Row],[State]]</f>
        <v>25041203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25</v>
      </c>
      <c r="B9791" s="1">
        <f t="shared" si="460"/>
        <v>4</v>
      </c>
      <c r="C9791" s="1">
        <f>IF(Systematic[[#This Row],[VariableIndex]]&gt;1,C9790,IF(C9790+1=StepsPerSubsample,0,C9790+1))</f>
        <v>12</v>
      </c>
      <c r="D9791" s="1">
        <f t="shared" si="458"/>
        <v>4</v>
      </c>
      <c r="E9791" s="1" t="str">
        <f>INDEX(Protocol[Mark],MATCH(C9791,Protocol[Step],0))</f>
        <v>11AsTm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25040004</v>
      </c>
      <c r="H9791" s="134">
        <f>Systematic[[#This Row],[SampleVariableLabel]]+100*Systematic[[#This Row],[State]]</f>
        <v>25041204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25</v>
      </c>
      <c r="B9792" s="1">
        <f t="shared" si="460"/>
        <v>4</v>
      </c>
      <c r="C9792" s="1">
        <f>IF(Systematic[[#This Row],[VariableIndex]]&gt;1,C9791,IF(C9791+1=StepsPerSubsample,0,C9791+1))</f>
        <v>12</v>
      </c>
      <c r="D9792" s="1">
        <f t="shared" si="458"/>
        <v>5</v>
      </c>
      <c r="E9792" s="1" t="str">
        <f>INDEX(Protocol[Mark],MATCH(C9792,Protocol[Step],0))</f>
        <v>11AsTm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25040005</v>
      </c>
      <c r="H9792" s="134">
        <f>Systematic[[#This Row],[SampleVariableLabel]]+100*Systematic[[#This Row],[State]]</f>
        <v>25041205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25</v>
      </c>
      <c r="B9793" s="1">
        <f t="shared" si="460"/>
        <v>4</v>
      </c>
      <c r="C9793" s="1">
        <f>IF(Systematic[[#This Row],[VariableIndex]]&gt;1,C9792,IF(C9792+1=StepsPerSubsample,0,C9792+1))</f>
        <v>12</v>
      </c>
      <c r="D9793" s="1">
        <f t="shared" si="458"/>
        <v>6</v>
      </c>
      <c r="E9793" s="1" t="str">
        <f>INDEX(Protocol[Mark],MATCH(C9793,Protocol[Step],0))</f>
        <v>11AsTm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25040006</v>
      </c>
      <c r="H9793" s="134">
        <f>Systematic[[#This Row],[SampleVariableLabel]]+100*Systematic[[#This Row],[State]]</f>
        <v>25041206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25</v>
      </c>
      <c r="B9794" s="1">
        <f t="shared" si="460"/>
        <v>4</v>
      </c>
      <c r="C9794" s="1">
        <f>IF(Systematic[[#This Row],[VariableIndex]]&gt;1,C9793,IF(C9793+1=StepsPerSubsample,0,C9793+1))</f>
        <v>12</v>
      </c>
      <c r="D9794" s="1">
        <f t="shared" si="458"/>
        <v>7</v>
      </c>
      <c r="E9794" s="1" t="str">
        <f>INDEX(Protocol[Mark],MATCH(C9794,Protocol[Step],0))</f>
        <v>11AsTm</v>
      </c>
      <c r="F9794" s="151" t="str">
        <f>INDEX(Variables[Variable],MATCH(Systematic[[#This Row],[VariableIndex]],Variables[Index],0))</f>
        <v>FCR (mt: ROX-corr.)</v>
      </c>
      <c r="G9794" s="134">
        <f>Systematic[[#This Row],[Sample]]*1000000+Systematic[[#This Row],[SubSample]]*10000+Systematic[[#This Row],[VariableIndex]]</f>
        <v>25040007</v>
      </c>
      <c r="H9794" s="134">
        <f>Systematic[[#This Row],[SampleVariableLabel]]+100*Systematic[[#This Row],[State]]</f>
        <v>25041207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25</v>
      </c>
      <c r="B9795" s="1">
        <f t="shared" si="460"/>
        <v>4</v>
      </c>
      <c r="C9795" s="1">
        <f>IF(Systematic[[#This Row],[VariableIndex]]&gt;1,C9794,IF(C9794+1=StepsPerSubsample,0,C9794+1))</f>
        <v>13</v>
      </c>
      <c r="D9795" s="1">
        <f t="shared" ref="D9795:D9858" si="461">IF(D9794=nVariables,1,D9794+1)</f>
        <v>1</v>
      </c>
      <c r="E9795" s="1" t="str">
        <f>INDEX(Protocol[Mark],MATCH(C9795,Protocol[Step],0))</f>
        <v>12Azd</v>
      </c>
      <c r="F9795" s="151" t="str">
        <f>INDEX(Variables[Variable],MATCH(Systematic[[#This Row],[VariableIndex]],Variables[Index],0))</f>
        <v>O2 concentration</v>
      </c>
      <c r="G9795" s="134">
        <f>Systematic[[#This Row],[Sample]]*1000000+Systematic[[#This Row],[SubSample]]*10000+Systematic[[#This Row],[VariableIndex]]</f>
        <v>25040001</v>
      </c>
      <c r="H9795" s="134">
        <f>Systematic[[#This Row],[SampleVariableLabel]]+100*Systematic[[#This Row],[State]]</f>
        <v>25041301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25</v>
      </c>
      <c r="B9796" s="1">
        <f t="shared" si="460"/>
        <v>4</v>
      </c>
      <c r="C9796" s="1">
        <f>IF(Systematic[[#This Row],[VariableIndex]]&gt;1,C9795,IF(C9795+1=StepsPerSubsample,0,C9795+1))</f>
        <v>13</v>
      </c>
      <c r="D9796" s="1">
        <f t="shared" si="461"/>
        <v>2</v>
      </c>
      <c r="E9796" s="1" t="str">
        <f>INDEX(Protocol[Mark],MATCH(C9796,Protocol[Step],0))</f>
        <v>12Azd</v>
      </c>
      <c r="F9796" s="151" t="str">
        <f>INDEX(Variables[Variable],MATCH(Systematic[[#This Row],[VariableIndex]],Variables[Index],0))</f>
        <v>O2 flux per volume</v>
      </c>
      <c r="G9796" s="134">
        <f>Systematic[[#This Row],[Sample]]*1000000+Systematic[[#This Row],[SubSample]]*10000+Systematic[[#This Row],[VariableIndex]]</f>
        <v>25040002</v>
      </c>
      <c r="H9796" s="134">
        <f>Systematic[[#This Row],[SampleVariableLabel]]+100*Systematic[[#This Row],[State]]</f>
        <v>25041302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25</v>
      </c>
      <c r="B9797" s="1">
        <f t="shared" si="460"/>
        <v>4</v>
      </c>
      <c r="C9797" s="1">
        <f>IF(Systematic[[#This Row],[VariableIndex]]&gt;1,C9796,IF(C9796+1=StepsPerSubsample,0,C9796+1))</f>
        <v>13</v>
      </c>
      <c r="D9797" s="1">
        <f t="shared" si="461"/>
        <v>3</v>
      </c>
      <c r="E9797" s="1" t="str">
        <f>INDEX(Protocol[Mark],MATCH(C9797,Protocol[Step],0))</f>
        <v>12Azd</v>
      </c>
      <c r="F9797" s="151" t="str">
        <f>INDEX(Variables[Variable],MATCH(Systematic[[#This Row],[VariableIndex]],Variables[Index],0))</f>
        <v>Specific flux</v>
      </c>
      <c r="G9797" s="134">
        <f>Systematic[[#This Row],[Sample]]*1000000+Systematic[[#This Row],[SubSample]]*10000+Systematic[[#This Row],[VariableIndex]]</f>
        <v>25040003</v>
      </c>
      <c r="H9797" s="134">
        <f>Systematic[[#This Row],[SampleVariableLabel]]+100*Systematic[[#This Row],[State]]</f>
        <v>25041303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25</v>
      </c>
      <c r="B9798" s="1">
        <f t="shared" si="460"/>
        <v>4</v>
      </c>
      <c r="C9798" s="1">
        <f>IF(Systematic[[#This Row],[VariableIndex]]&gt;1,C9797,IF(C9797+1=StepsPerSubsample,0,C9797+1))</f>
        <v>13</v>
      </c>
      <c r="D9798" s="1">
        <f t="shared" si="461"/>
        <v>4</v>
      </c>
      <c r="E9798" s="1" t="str">
        <f>INDEX(Protocol[Mark],MATCH(C9798,Protocol[Step],0))</f>
        <v>12Azd</v>
      </c>
      <c r="F9798" s="151" t="str">
        <f>INDEX(Variables[Variable],MATCH(Systematic[[#This Row],[VariableIndex]],Variables[Index],0))</f>
        <v>Flux control ratio</v>
      </c>
      <c r="G9798" s="134">
        <f>Systematic[[#This Row],[Sample]]*1000000+Systematic[[#This Row],[SubSample]]*10000+Systematic[[#This Row],[VariableIndex]]</f>
        <v>25040004</v>
      </c>
      <c r="H9798" s="134">
        <f>Systematic[[#This Row],[SampleVariableLabel]]+100*Systematic[[#This Row],[State]]</f>
        <v>25041304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25</v>
      </c>
      <c r="B9799" s="1">
        <f t="shared" si="460"/>
        <v>4</v>
      </c>
      <c r="C9799" s="1">
        <f>IF(Systematic[[#This Row],[VariableIndex]]&gt;1,C9798,IF(C9798+1=StepsPerSubsample,0,C9798+1))</f>
        <v>13</v>
      </c>
      <c r="D9799" s="1">
        <f t="shared" si="461"/>
        <v>5</v>
      </c>
      <c r="E9799" s="1" t="str">
        <f>INDEX(Protocol[Mark],MATCH(C9799,Protocol[Step],0))</f>
        <v>12Azd</v>
      </c>
      <c r="F9799" s="151" t="str">
        <f>INDEX(Variables[Variable],MATCH(Systematic[[#This Row],[VariableIndex]],Variables[Index],0))</f>
        <v>Specific flux (mt)</v>
      </c>
      <c r="G9799" s="134">
        <f>Systematic[[#This Row],[Sample]]*1000000+Systematic[[#This Row],[SubSample]]*10000+Systematic[[#This Row],[VariableIndex]]</f>
        <v>25040005</v>
      </c>
      <c r="H9799" s="134">
        <f>Systematic[[#This Row],[SampleVariableLabel]]+100*Systematic[[#This Row],[State]]</f>
        <v>25041305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25</v>
      </c>
      <c r="B9800" s="1">
        <f t="shared" si="460"/>
        <v>4</v>
      </c>
      <c r="C9800" s="1">
        <f>IF(Systematic[[#This Row],[VariableIndex]]&gt;1,C9799,IF(C9799+1=StepsPerSubsample,0,C9799+1))</f>
        <v>13</v>
      </c>
      <c r="D9800" s="1">
        <f t="shared" si="461"/>
        <v>6</v>
      </c>
      <c r="E9800" s="1" t="str">
        <f>INDEX(Protocol[Mark],MATCH(C9800,Protocol[Step],0))</f>
        <v>12Azd</v>
      </c>
      <c r="F9800" s="151" t="str">
        <f>INDEX(Variables[Variable],MATCH(Systematic[[#This Row],[VariableIndex]],Variables[Index],0))</f>
        <v>FCR (mt: ROX-corr.)</v>
      </c>
      <c r="G9800" s="134">
        <f>Systematic[[#This Row],[Sample]]*1000000+Systematic[[#This Row],[SubSample]]*10000+Systematic[[#This Row],[VariableIndex]]</f>
        <v>25040006</v>
      </c>
      <c r="H9800" s="134">
        <f>Systematic[[#This Row],[SampleVariableLabel]]+100*Systematic[[#This Row],[State]]</f>
        <v>25041306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25</v>
      </c>
      <c r="B9801" s="1">
        <f t="shared" si="460"/>
        <v>4</v>
      </c>
      <c r="C9801" s="1">
        <f>IF(Systematic[[#This Row],[VariableIndex]]&gt;1,C9800,IF(C9800+1=StepsPerSubsample,0,C9800+1))</f>
        <v>13</v>
      </c>
      <c r="D9801" s="1">
        <f t="shared" si="461"/>
        <v>7</v>
      </c>
      <c r="E9801" s="1" t="str">
        <f>INDEX(Protocol[Mark],MATCH(C9801,Protocol[Step],0))</f>
        <v>12Azd</v>
      </c>
      <c r="F9801" s="151" t="str">
        <f>INDEX(Variables[Variable],MATCH(Systematic[[#This Row],[VariableIndex]],Variables[Index],0))</f>
        <v>FCR (mt: ROX-corr.)</v>
      </c>
      <c r="G9801" s="134">
        <f>Systematic[[#This Row],[Sample]]*1000000+Systematic[[#This Row],[SubSample]]*10000+Systematic[[#This Row],[VariableIndex]]</f>
        <v>25040007</v>
      </c>
      <c r="H9801" s="134">
        <f>Systematic[[#This Row],[SampleVariableLabel]]+100*Systematic[[#This Row],[State]]</f>
        <v>25041307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26</v>
      </c>
      <c r="B9802" s="1">
        <f t="shared" si="460"/>
        <v>1</v>
      </c>
      <c r="C9802" s="1">
        <f>IF(Systematic[[#This Row],[VariableIndex]]&gt;1,C9801,IF(C9801+1=StepsPerSubsample,0,C9801+1))</f>
        <v>0</v>
      </c>
      <c r="D9802" s="1">
        <f t="shared" si="461"/>
        <v>1</v>
      </c>
      <c r="E9802" s="1" t="str">
        <f>INDEX(Protocol[Mark],MATCH(C9802,Protocol[Step],0))</f>
        <v>1ce</v>
      </c>
      <c r="F9802" s="151" t="str">
        <f>INDEX(Variables[Variable],MATCH(Systematic[[#This Row],[VariableIndex]],Variables[Index],0))</f>
        <v>O2 concentration</v>
      </c>
      <c r="G9802" s="134">
        <f>Systematic[[#This Row],[Sample]]*1000000+Systematic[[#This Row],[SubSample]]*10000+Systematic[[#This Row],[VariableIndex]]</f>
        <v>26010001</v>
      </c>
      <c r="H9802" s="134">
        <f>Systematic[[#This Row],[SampleVariableLabel]]+100*Systematic[[#This Row],[State]]</f>
        <v>26010001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26</v>
      </c>
      <c r="B9803" s="1">
        <f t="shared" si="460"/>
        <v>1</v>
      </c>
      <c r="C9803" s="1">
        <f>IF(Systematic[[#This Row],[VariableIndex]]&gt;1,C9802,IF(C9802+1=StepsPerSubsample,0,C9802+1))</f>
        <v>0</v>
      </c>
      <c r="D9803" s="1">
        <f t="shared" si="461"/>
        <v>2</v>
      </c>
      <c r="E9803" s="1" t="str">
        <f>INDEX(Protocol[Mark],MATCH(C9803,Protocol[Step],0))</f>
        <v>1ce</v>
      </c>
      <c r="F9803" s="151" t="str">
        <f>INDEX(Variables[Variable],MATCH(Systematic[[#This Row],[VariableIndex]],Variables[Index],0))</f>
        <v>O2 flux per volume</v>
      </c>
      <c r="G9803" s="134">
        <f>Systematic[[#This Row],[Sample]]*1000000+Systematic[[#This Row],[SubSample]]*10000+Systematic[[#This Row],[VariableIndex]]</f>
        <v>26010002</v>
      </c>
      <c r="H9803" s="134">
        <f>Systematic[[#This Row],[SampleVariableLabel]]+100*Systematic[[#This Row],[State]]</f>
        <v>26010002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26</v>
      </c>
      <c r="B9804" s="1">
        <f t="shared" si="460"/>
        <v>1</v>
      </c>
      <c r="C9804" s="1">
        <f>IF(Systematic[[#This Row],[VariableIndex]]&gt;1,C9803,IF(C9803+1=StepsPerSubsample,0,C9803+1))</f>
        <v>0</v>
      </c>
      <c r="D9804" s="1">
        <f t="shared" si="461"/>
        <v>3</v>
      </c>
      <c r="E9804" s="1" t="str">
        <f>INDEX(Protocol[Mark],MATCH(C9804,Protocol[Step],0))</f>
        <v>1ce</v>
      </c>
      <c r="F9804" s="151" t="str">
        <f>INDEX(Variables[Variable],MATCH(Systematic[[#This Row],[VariableIndex]],Variables[Index],0))</f>
        <v>Specific flux</v>
      </c>
      <c r="G9804" s="134">
        <f>Systematic[[#This Row],[Sample]]*1000000+Systematic[[#This Row],[SubSample]]*10000+Systematic[[#This Row],[VariableIndex]]</f>
        <v>26010003</v>
      </c>
      <c r="H9804" s="134">
        <f>Systematic[[#This Row],[SampleVariableLabel]]+100*Systematic[[#This Row],[State]]</f>
        <v>26010003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26</v>
      </c>
      <c r="B9805" s="1">
        <f t="shared" si="460"/>
        <v>1</v>
      </c>
      <c r="C9805" s="1">
        <f>IF(Systematic[[#This Row],[VariableIndex]]&gt;1,C9804,IF(C9804+1=StepsPerSubsample,0,C9804+1))</f>
        <v>0</v>
      </c>
      <c r="D9805" s="1">
        <f t="shared" si="461"/>
        <v>4</v>
      </c>
      <c r="E9805" s="1" t="str">
        <f>INDEX(Protocol[Mark],MATCH(C9805,Protocol[Step],0))</f>
        <v>1ce</v>
      </c>
      <c r="F9805" s="151" t="str">
        <f>INDEX(Variables[Variable],MATCH(Systematic[[#This Row],[VariableIndex]],Variables[Index],0))</f>
        <v>Flux control ratio</v>
      </c>
      <c r="G9805" s="134">
        <f>Systematic[[#This Row],[Sample]]*1000000+Systematic[[#This Row],[SubSample]]*10000+Systematic[[#This Row],[VariableIndex]]</f>
        <v>26010004</v>
      </c>
      <c r="H9805" s="134">
        <f>Systematic[[#This Row],[SampleVariableLabel]]+100*Systematic[[#This Row],[State]]</f>
        <v>26010004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26</v>
      </c>
      <c r="B9806" s="1">
        <f t="shared" si="460"/>
        <v>1</v>
      </c>
      <c r="C9806" s="1">
        <f>IF(Systematic[[#This Row],[VariableIndex]]&gt;1,C9805,IF(C9805+1=StepsPerSubsample,0,C9805+1))</f>
        <v>0</v>
      </c>
      <c r="D9806" s="1">
        <f t="shared" si="461"/>
        <v>5</v>
      </c>
      <c r="E9806" s="1" t="str">
        <f>INDEX(Protocol[Mark],MATCH(C9806,Protocol[Step],0))</f>
        <v>1ce</v>
      </c>
      <c r="F9806" s="151" t="str">
        <f>INDEX(Variables[Variable],MATCH(Systematic[[#This Row],[VariableIndex]],Variables[Index],0))</f>
        <v>Specific flux (mt)</v>
      </c>
      <c r="G9806" s="134">
        <f>Systematic[[#This Row],[Sample]]*1000000+Systematic[[#This Row],[SubSample]]*10000+Systematic[[#This Row],[VariableIndex]]</f>
        <v>26010005</v>
      </c>
      <c r="H9806" s="134">
        <f>Systematic[[#This Row],[SampleVariableLabel]]+100*Systematic[[#This Row],[State]]</f>
        <v>26010005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26</v>
      </c>
      <c r="B9807" s="1">
        <f t="shared" si="460"/>
        <v>1</v>
      </c>
      <c r="C9807" s="1">
        <f>IF(Systematic[[#This Row],[VariableIndex]]&gt;1,C9806,IF(C9806+1=StepsPerSubsample,0,C9806+1))</f>
        <v>0</v>
      </c>
      <c r="D9807" s="1">
        <f t="shared" si="461"/>
        <v>6</v>
      </c>
      <c r="E9807" s="1" t="str">
        <f>INDEX(Protocol[Mark],MATCH(C9807,Protocol[Step],0))</f>
        <v>1ce</v>
      </c>
      <c r="F9807" s="151" t="str">
        <f>INDEX(Variables[Variable],MATCH(Systematic[[#This Row],[VariableIndex]],Variables[Index],0))</f>
        <v>FCR (mt: ROX-corr.)</v>
      </c>
      <c r="G9807" s="134">
        <f>Systematic[[#This Row],[Sample]]*1000000+Systematic[[#This Row],[SubSample]]*10000+Systematic[[#This Row],[VariableIndex]]</f>
        <v>26010006</v>
      </c>
      <c r="H9807" s="134">
        <f>Systematic[[#This Row],[SampleVariableLabel]]+100*Systematic[[#This Row],[State]]</f>
        <v>26010006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26</v>
      </c>
      <c r="B9808" s="1">
        <f t="shared" si="460"/>
        <v>1</v>
      </c>
      <c r="C9808" s="1">
        <f>IF(Systematic[[#This Row],[VariableIndex]]&gt;1,C9807,IF(C9807+1=StepsPerSubsample,0,C9807+1))</f>
        <v>0</v>
      </c>
      <c r="D9808" s="1">
        <f t="shared" si="461"/>
        <v>7</v>
      </c>
      <c r="E9808" s="1" t="str">
        <f>INDEX(Protocol[Mark],MATCH(C9808,Protocol[Step],0))</f>
        <v>1ce</v>
      </c>
      <c r="F9808" s="151" t="str">
        <f>INDEX(Variables[Variable],MATCH(Systematic[[#This Row],[VariableIndex]],Variables[Index],0))</f>
        <v>FCR (mt: ROX-corr.)</v>
      </c>
      <c r="G9808" s="134">
        <f>Systematic[[#This Row],[Sample]]*1000000+Systematic[[#This Row],[SubSample]]*10000+Systematic[[#This Row],[VariableIndex]]</f>
        <v>26010007</v>
      </c>
      <c r="H9808" s="134">
        <f>Systematic[[#This Row],[SampleVariableLabel]]+100*Systematic[[#This Row],[State]]</f>
        <v>26010007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26</v>
      </c>
      <c r="B9809" s="1">
        <f t="shared" si="460"/>
        <v>1</v>
      </c>
      <c r="C9809" s="1">
        <f>IF(Systematic[[#This Row],[VariableIndex]]&gt;1,C9808,IF(C9808+1=StepsPerSubsample,0,C9808+1))</f>
        <v>1</v>
      </c>
      <c r="D9809" s="1">
        <f t="shared" si="461"/>
        <v>1</v>
      </c>
      <c r="E9809" s="1" t="str">
        <f>INDEX(Protocol[Mark],MATCH(C9809,Protocol[Step],0))</f>
        <v>2P10</v>
      </c>
      <c r="F9809" s="151" t="str">
        <f>INDEX(Variables[Variable],MATCH(Systematic[[#This Row],[VariableIndex]],Variables[Index],0))</f>
        <v>O2 concentration</v>
      </c>
      <c r="G9809" s="134">
        <f>Systematic[[#This Row],[Sample]]*1000000+Systematic[[#This Row],[SubSample]]*10000+Systematic[[#This Row],[VariableIndex]]</f>
        <v>26010001</v>
      </c>
      <c r="H9809" s="134">
        <f>Systematic[[#This Row],[SampleVariableLabel]]+100*Systematic[[#This Row],[State]]</f>
        <v>26010101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26</v>
      </c>
      <c r="B9810" s="1">
        <f t="shared" si="460"/>
        <v>1</v>
      </c>
      <c r="C9810" s="1">
        <f>IF(Systematic[[#This Row],[VariableIndex]]&gt;1,C9809,IF(C9809+1=StepsPerSubsample,0,C9809+1))</f>
        <v>1</v>
      </c>
      <c r="D9810" s="1">
        <f t="shared" si="461"/>
        <v>2</v>
      </c>
      <c r="E9810" s="1" t="str">
        <f>INDEX(Protocol[Mark],MATCH(C9810,Protocol[Step],0))</f>
        <v>2P10</v>
      </c>
      <c r="F9810" s="151" t="str">
        <f>INDEX(Variables[Variable],MATCH(Systematic[[#This Row],[VariableIndex]],Variables[Index],0))</f>
        <v>O2 flux per volume</v>
      </c>
      <c r="G9810" s="134">
        <f>Systematic[[#This Row],[Sample]]*1000000+Systematic[[#This Row],[SubSample]]*10000+Systematic[[#This Row],[VariableIndex]]</f>
        <v>26010002</v>
      </c>
      <c r="H9810" s="134">
        <f>Systematic[[#This Row],[SampleVariableLabel]]+100*Systematic[[#This Row],[State]]</f>
        <v>26010102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26</v>
      </c>
      <c r="B9811" s="1">
        <f t="shared" si="460"/>
        <v>1</v>
      </c>
      <c r="C9811" s="1">
        <f>IF(Systematic[[#This Row],[VariableIndex]]&gt;1,C9810,IF(C9810+1=StepsPerSubsample,0,C9810+1))</f>
        <v>1</v>
      </c>
      <c r="D9811" s="1">
        <f t="shared" si="461"/>
        <v>3</v>
      </c>
      <c r="E9811" s="1" t="str">
        <f>INDEX(Protocol[Mark],MATCH(C9811,Protocol[Step],0))</f>
        <v>2P10</v>
      </c>
      <c r="F9811" s="151" t="str">
        <f>INDEX(Variables[Variable],MATCH(Systematic[[#This Row],[VariableIndex]],Variables[Index],0))</f>
        <v>Specific flux</v>
      </c>
      <c r="G9811" s="134">
        <f>Systematic[[#This Row],[Sample]]*1000000+Systematic[[#This Row],[SubSample]]*10000+Systematic[[#This Row],[VariableIndex]]</f>
        <v>26010003</v>
      </c>
      <c r="H9811" s="134">
        <f>Systematic[[#This Row],[SampleVariableLabel]]+100*Systematic[[#This Row],[State]]</f>
        <v>26010103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26</v>
      </c>
      <c r="B9812" s="1">
        <f t="shared" si="460"/>
        <v>1</v>
      </c>
      <c r="C9812" s="1">
        <f>IF(Systematic[[#This Row],[VariableIndex]]&gt;1,C9811,IF(C9811+1=StepsPerSubsample,0,C9811+1))</f>
        <v>1</v>
      </c>
      <c r="D9812" s="1">
        <f t="shared" si="461"/>
        <v>4</v>
      </c>
      <c r="E9812" s="1" t="str">
        <f>INDEX(Protocol[Mark],MATCH(C9812,Protocol[Step],0))</f>
        <v>2P10</v>
      </c>
      <c r="F9812" s="151" t="str">
        <f>INDEX(Variables[Variable],MATCH(Systematic[[#This Row],[VariableIndex]],Variables[Index],0))</f>
        <v>Flux control ratio</v>
      </c>
      <c r="G9812" s="134">
        <f>Systematic[[#This Row],[Sample]]*1000000+Systematic[[#This Row],[SubSample]]*10000+Systematic[[#This Row],[VariableIndex]]</f>
        <v>26010004</v>
      </c>
      <c r="H9812" s="134">
        <f>Systematic[[#This Row],[SampleVariableLabel]]+100*Systematic[[#This Row],[State]]</f>
        <v>26010104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26</v>
      </c>
      <c r="B9813" s="1">
        <f t="shared" si="460"/>
        <v>1</v>
      </c>
      <c r="C9813" s="1">
        <f>IF(Systematic[[#This Row],[VariableIndex]]&gt;1,C9812,IF(C9812+1=StepsPerSubsample,0,C9812+1))</f>
        <v>1</v>
      </c>
      <c r="D9813" s="1">
        <f t="shared" si="461"/>
        <v>5</v>
      </c>
      <c r="E9813" s="1" t="str">
        <f>INDEX(Protocol[Mark],MATCH(C9813,Protocol[Step],0))</f>
        <v>2P10</v>
      </c>
      <c r="F9813" s="151" t="str">
        <f>INDEX(Variables[Variable],MATCH(Systematic[[#This Row],[VariableIndex]],Variables[Index],0))</f>
        <v>Specific flux (mt)</v>
      </c>
      <c r="G9813" s="134">
        <f>Systematic[[#This Row],[Sample]]*1000000+Systematic[[#This Row],[SubSample]]*10000+Systematic[[#This Row],[VariableIndex]]</f>
        <v>26010005</v>
      </c>
      <c r="H9813" s="134">
        <f>Systematic[[#This Row],[SampleVariableLabel]]+100*Systematic[[#This Row],[State]]</f>
        <v>26010105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26</v>
      </c>
      <c r="B9814" s="1">
        <f t="shared" si="460"/>
        <v>1</v>
      </c>
      <c r="C9814" s="1">
        <f>IF(Systematic[[#This Row],[VariableIndex]]&gt;1,C9813,IF(C9813+1=StepsPerSubsample,0,C9813+1))</f>
        <v>1</v>
      </c>
      <c r="D9814" s="1">
        <f t="shared" si="461"/>
        <v>6</v>
      </c>
      <c r="E9814" s="1" t="str">
        <f>INDEX(Protocol[Mark],MATCH(C9814,Protocol[Step],0))</f>
        <v>2P10</v>
      </c>
      <c r="F9814" s="151" t="str">
        <f>INDEX(Variables[Variable],MATCH(Systematic[[#This Row],[VariableIndex]],Variables[Index],0))</f>
        <v>FCR (mt: ROX-corr.)</v>
      </c>
      <c r="G9814" s="134">
        <f>Systematic[[#This Row],[Sample]]*1000000+Systematic[[#This Row],[SubSample]]*10000+Systematic[[#This Row],[VariableIndex]]</f>
        <v>26010006</v>
      </c>
      <c r="H9814" s="134">
        <f>Systematic[[#This Row],[SampleVariableLabel]]+100*Systematic[[#This Row],[State]]</f>
        <v>26010106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26</v>
      </c>
      <c r="B9815" s="1">
        <f t="shared" si="460"/>
        <v>1</v>
      </c>
      <c r="C9815" s="1">
        <f>IF(Systematic[[#This Row],[VariableIndex]]&gt;1,C9814,IF(C9814+1=StepsPerSubsample,0,C9814+1))</f>
        <v>1</v>
      </c>
      <c r="D9815" s="1">
        <f t="shared" si="461"/>
        <v>7</v>
      </c>
      <c r="E9815" s="1" t="str">
        <f>INDEX(Protocol[Mark],MATCH(C9815,Protocol[Step],0))</f>
        <v>2P10</v>
      </c>
      <c r="F9815" s="151" t="str">
        <f>INDEX(Variables[Variable],MATCH(Systematic[[#This Row],[VariableIndex]],Variables[Index],0))</f>
        <v>FCR (mt: ROX-corr.)</v>
      </c>
      <c r="G9815" s="134">
        <f>Systematic[[#This Row],[Sample]]*1000000+Systematic[[#This Row],[SubSample]]*10000+Systematic[[#This Row],[VariableIndex]]</f>
        <v>26010007</v>
      </c>
      <c r="H9815" s="134">
        <f>Systematic[[#This Row],[SampleVariableLabel]]+100*Systematic[[#This Row],[State]]</f>
        <v>26010107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26</v>
      </c>
      <c r="B9816" s="1">
        <f t="shared" si="460"/>
        <v>1</v>
      </c>
      <c r="C9816" s="1">
        <f>IF(Systematic[[#This Row],[VariableIndex]]&gt;1,C9815,IF(C9815+1=StepsPerSubsample,0,C9815+1))</f>
        <v>2</v>
      </c>
      <c r="D9816" s="1">
        <f t="shared" si="461"/>
        <v>1</v>
      </c>
      <c r="E9816" s="1" t="str">
        <f>INDEX(Protocol[Mark],MATCH(C9816,Protocol[Step],0))</f>
        <v>3Omy</v>
      </c>
      <c r="F9816" s="151" t="str">
        <f>INDEX(Variables[Variable],MATCH(Systematic[[#This Row],[VariableIndex]],Variables[Index],0))</f>
        <v>O2 concentration</v>
      </c>
      <c r="G9816" s="134">
        <f>Systematic[[#This Row],[Sample]]*1000000+Systematic[[#This Row],[SubSample]]*10000+Systematic[[#This Row],[VariableIndex]]</f>
        <v>26010001</v>
      </c>
      <c r="H9816" s="134">
        <f>Systematic[[#This Row],[SampleVariableLabel]]+100*Systematic[[#This Row],[State]]</f>
        <v>26010201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26</v>
      </c>
      <c r="B9817" s="1">
        <f t="shared" si="460"/>
        <v>1</v>
      </c>
      <c r="C9817" s="1">
        <f>IF(Systematic[[#This Row],[VariableIndex]]&gt;1,C9816,IF(C9816+1=StepsPerSubsample,0,C9816+1))</f>
        <v>2</v>
      </c>
      <c r="D9817" s="1">
        <f t="shared" si="461"/>
        <v>2</v>
      </c>
      <c r="E9817" s="1" t="str">
        <f>INDEX(Protocol[Mark],MATCH(C9817,Protocol[Step],0))</f>
        <v>3Omy</v>
      </c>
      <c r="F9817" s="151" t="str">
        <f>INDEX(Variables[Variable],MATCH(Systematic[[#This Row],[VariableIndex]],Variables[Index],0))</f>
        <v>O2 flux per volume</v>
      </c>
      <c r="G9817" s="134">
        <f>Systematic[[#This Row],[Sample]]*1000000+Systematic[[#This Row],[SubSample]]*10000+Systematic[[#This Row],[VariableIndex]]</f>
        <v>26010002</v>
      </c>
      <c r="H9817" s="134">
        <f>Systematic[[#This Row],[SampleVariableLabel]]+100*Systematic[[#This Row],[State]]</f>
        <v>26010202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26</v>
      </c>
      <c r="B9818" s="1">
        <f t="shared" si="460"/>
        <v>1</v>
      </c>
      <c r="C9818" s="1">
        <f>IF(Systematic[[#This Row],[VariableIndex]]&gt;1,C9817,IF(C9817+1=StepsPerSubsample,0,C9817+1))</f>
        <v>2</v>
      </c>
      <c r="D9818" s="1">
        <f t="shared" si="461"/>
        <v>3</v>
      </c>
      <c r="E9818" s="1" t="str">
        <f>INDEX(Protocol[Mark],MATCH(C9818,Protocol[Step],0))</f>
        <v>3Omy</v>
      </c>
      <c r="F9818" s="151" t="str">
        <f>INDEX(Variables[Variable],MATCH(Systematic[[#This Row],[VariableIndex]],Variables[Index],0))</f>
        <v>Specific flux</v>
      </c>
      <c r="G9818" s="134">
        <f>Systematic[[#This Row],[Sample]]*1000000+Systematic[[#This Row],[SubSample]]*10000+Systematic[[#This Row],[VariableIndex]]</f>
        <v>26010003</v>
      </c>
      <c r="H9818" s="134">
        <f>Systematic[[#This Row],[SampleVariableLabel]]+100*Systematic[[#This Row],[State]]</f>
        <v>26010203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26</v>
      </c>
      <c r="B9819" s="1">
        <f t="shared" si="460"/>
        <v>1</v>
      </c>
      <c r="C9819" s="1">
        <f>IF(Systematic[[#This Row],[VariableIndex]]&gt;1,C9818,IF(C9818+1=StepsPerSubsample,0,C9818+1))</f>
        <v>2</v>
      </c>
      <c r="D9819" s="1">
        <f t="shared" si="461"/>
        <v>4</v>
      </c>
      <c r="E9819" s="1" t="str">
        <f>INDEX(Protocol[Mark],MATCH(C9819,Protocol[Step],0))</f>
        <v>3Omy</v>
      </c>
      <c r="F9819" s="151" t="str">
        <f>INDEX(Variables[Variable],MATCH(Systematic[[#This Row],[VariableIndex]],Variables[Index],0))</f>
        <v>Flux control ratio</v>
      </c>
      <c r="G9819" s="134">
        <f>Systematic[[#This Row],[Sample]]*1000000+Systematic[[#This Row],[SubSample]]*10000+Systematic[[#This Row],[VariableIndex]]</f>
        <v>26010004</v>
      </c>
      <c r="H9819" s="134">
        <f>Systematic[[#This Row],[SampleVariableLabel]]+100*Systematic[[#This Row],[State]]</f>
        <v>26010204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26</v>
      </c>
      <c r="B9820" s="1">
        <f t="shared" si="460"/>
        <v>1</v>
      </c>
      <c r="C9820" s="1">
        <f>IF(Systematic[[#This Row],[VariableIndex]]&gt;1,C9819,IF(C9819+1=StepsPerSubsample,0,C9819+1))</f>
        <v>2</v>
      </c>
      <c r="D9820" s="1">
        <f t="shared" si="461"/>
        <v>5</v>
      </c>
      <c r="E9820" s="1" t="str">
        <f>INDEX(Protocol[Mark],MATCH(C9820,Protocol[Step],0))</f>
        <v>3Omy</v>
      </c>
      <c r="F9820" s="151" t="str">
        <f>INDEX(Variables[Variable],MATCH(Systematic[[#This Row],[VariableIndex]],Variables[Index],0))</f>
        <v>Specific flux (mt)</v>
      </c>
      <c r="G9820" s="134">
        <f>Systematic[[#This Row],[Sample]]*1000000+Systematic[[#This Row],[SubSample]]*10000+Systematic[[#This Row],[VariableIndex]]</f>
        <v>26010005</v>
      </c>
      <c r="H9820" s="134">
        <f>Systematic[[#This Row],[SampleVariableLabel]]+100*Systematic[[#This Row],[State]]</f>
        <v>26010205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26</v>
      </c>
      <c r="B9821" s="1">
        <f t="shared" si="460"/>
        <v>1</v>
      </c>
      <c r="C9821" s="1">
        <f>IF(Systematic[[#This Row],[VariableIndex]]&gt;1,C9820,IF(C9820+1=StepsPerSubsample,0,C9820+1))</f>
        <v>2</v>
      </c>
      <c r="D9821" s="1">
        <f t="shared" si="461"/>
        <v>6</v>
      </c>
      <c r="E9821" s="1" t="str">
        <f>INDEX(Protocol[Mark],MATCH(C9821,Protocol[Step],0))</f>
        <v>3Omy</v>
      </c>
      <c r="F9821" s="151" t="str">
        <f>INDEX(Variables[Variable],MATCH(Systematic[[#This Row],[VariableIndex]],Variables[Index],0))</f>
        <v>FCR (mt: ROX-corr.)</v>
      </c>
      <c r="G9821" s="134">
        <f>Systematic[[#This Row],[Sample]]*1000000+Systematic[[#This Row],[SubSample]]*10000+Systematic[[#This Row],[VariableIndex]]</f>
        <v>26010006</v>
      </c>
      <c r="H9821" s="134">
        <f>Systematic[[#This Row],[SampleVariableLabel]]+100*Systematic[[#This Row],[State]]</f>
        <v>26010206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26</v>
      </c>
      <c r="B9822" s="1">
        <f t="shared" si="460"/>
        <v>1</v>
      </c>
      <c r="C9822" s="1">
        <f>IF(Systematic[[#This Row],[VariableIndex]]&gt;1,C9821,IF(C9821+1=StepsPerSubsample,0,C9821+1))</f>
        <v>2</v>
      </c>
      <c r="D9822" s="1">
        <f t="shared" si="461"/>
        <v>7</v>
      </c>
      <c r="E9822" s="1" t="str">
        <f>INDEX(Protocol[Mark],MATCH(C9822,Protocol[Step],0))</f>
        <v>3Omy</v>
      </c>
      <c r="F9822" s="151" t="str">
        <f>INDEX(Variables[Variable],MATCH(Systematic[[#This Row],[VariableIndex]],Variables[Index],0))</f>
        <v>FCR (mt: ROX-corr.)</v>
      </c>
      <c r="G9822" s="134">
        <f>Systematic[[#This Row],[Sample]]*1000000+Systematic[[#This Row],[SubSample]]*10000+Systematic[[#This Row],[VariableIndex]]</f>
        <v>26010007</v>
      </c>
      <c r="H9822" s="134">
        <f>Systematic[[#This Row],[SampleVariableLabel]]+100*Systematic[[#This Row],[State]]</f>
        <v>26010207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26</v>
      </c>
      <c r="B9823" s="1">
        <f t="shared" si="460"/>
        <v>1</v>
      </c>
      <c r="C9823" s="1">
        <f>IF(Systematic[[#This Row],[VariableIndex]]&gt;1,C9822,IF(C9822+1=StepsPerSubsample,0,C9822+1))</f>
        <v>3</v>
      </c>
      <c r="D9823" s="1">
        <f t="shared" si="461"/>
        <v>1</v>
      </c>
      <c r="E9823" s="1" t="str">
        <f>INDEX(Protocol[Mark],MATCH(C9823,Protocol[Step],0))</f>
        <v>4U</v>
      </c>
      <c r="F9823" s="151" t="str">
        <f>INDEX(Variables[Variable],MATCH(Systematic[[#This Row],[VariableIndex]],Variables[Index],0))</f>
        <v>O2 concentration</v>
      </c>
      <c r="G9823" s="134">
        <f>Systematic[[#This Row],[Sample]]*1000000+Systematic[[#This Row],[SubSample]]*10000+Systematic[[#This Row],[VariableIndex]]</f>
        <v>26010001</v>
      </c>
      <c r="H9823" s="134">
        <f>Systematic[[#This Row],[SampleVariableLabel]]+100*Systematic[[#This Row],[State]]</f>
        <v>26010301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26</v>
      </c>
      <c r="B9824" s="1">
        <f t="shared" si="460"/>
        <v>1</v>
      </c>
      <c r="C9824" s="1">
        <f>IF(Systematic[[#This Row],[VariableIndex]]&gt;1,C9823,IF(C9823+1=StepsPerSubsample,0,C9823+1))</f>
        <v>3</v>
      </c>
      <c r="D9824" s="1">
        <f t="shared" si="461"/>
        <v>2</v>
      </c>
      <c r="E9824" s="1" t="str">
        <f>INDEX(Protocol[Mark],MATCH(C9824,Protocol[Step],0))</f>
        <v>4U</v>
      </c>
      <c r="F9824" s="151" t="str">
        <f>INDEX(Variables[Variable],MATCH(Systematic[[#This Row],[VariableIndex]],Variables[Index],0))</f>
        <v>O2 flux per volume</v>
      </c>
      <c r="G9824" s="134">
        <f>Systematic[[#This Row],[Sample]]*1000000+Systematic[[#This Row],[SubSample]]*10000+Systematic[[#This Row],[VariableIndex]]</f>
        <v>26010002</v>
      </c>
      <c r="H9824" s="134">
        <f>Systematic[[#This Row],[SampleVariableLabel]]+100*Systematic[[#This Row],[State]]</f>
        <v>26010302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26</v>
      </c>
      <c r="B9825" s="1">
        <f t="shared" si="460"/>
        <v>1</v>
      </c>
      <c r="C9825" s="1">
        <f>IF(Systematic[[#This Row],[VariableIndex]]&gt;1,C9824,IF(C9824+1=StepsPerSubsample,0,C9824+1))</f>
        <v>3</v>
      </c>
      <c r="D9825" s="1">
        <f t="shared" si="461"/>
        <v>3</v>
      </c>
      <c r="E9825" s="1" t="str">
        <f>INDEX(Protocol[Mark],MATCH(C9825,Protocol[Step],0))</f>
        <v>4U</v>
      </c>
      <c r="F9825" s="151" t="str">
        <f>INDEX(Variables[Variable],MATCH(Systematic[[#This Row],[VariableIndex]],Variables[Index],0))</f>
        <v>Specific flux</v>
      </c>
      <c r="G9825" s="134">
        <f>Systematic[[#This Row],[Sample]]*1000000+Systematic[[#This Row],[SubSample]]*10000+Systematic[[#This Row],[VariableIndex]]</f>
        <v>26010003</v>
      </c>
      <c r="H9825" s="134">
        <f>Systematic[[#This Row],[SampleVariableLabel]]+100*Systematic[[#This Row],[State]]</f>
        <v>26010303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26</v>
      </c>
      <c r="B9826" s="1">
        <f t="shared" si="460"/>
        <v>1</v>
      </c>
      <c r="C9826" s="1">
        <f>IF(Systematic[[#This Row],[VariableIndex]]&gt;1,C9825,IF(C9825+1=StepsPerSubsample,0,C9825+1))</f>
        <v>3</v>
      </c>
      <c r="D9826" s="1">
        <f t="shared" si="461"/>
        <v>4</v>
      </c>
      <c r="E9826" s="1" t="str">
        <f>INDEX(Protocol[Mark],MATCH(C9826,Protocol[Step],0))</f>
        <v>4U</v>
      </c>
      <c r="F9826" s="151" t="str">
        <f>INDEX(Variables[Variable],MATCH(Systematic[[#This Row],[VariableIndex]],Variables[Index],0))</f>
        <v>Flux control ratio</v>
      </c>
      <c r="G9826" s="134">
        <f>Systematic[[#This Row],[Sample]]*1000000+Systematic[[#This Row],[SubSample]]*10000+Systematic[[#This Row],[VariableIndex]]</f>
        <v>26010004</v>
      </c>
      <c r="H9826" s="134">
        <f>Systematic[[#This Row],[SampleVariableLabel]]+100*Systematic[[#This Row],[State]]</f>
        <v>26010304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26</v>
      </c>
      <c r="B9827" s="1">
        <f t="shared" si="460"/>
        <v>1</v>
      </c>
      <c r="C9827" s="1">
        <f>IF(Systematic[[#This Row],[VariableIndex]]&gt;1,C9826,IF(C9826+1=StepsPerSubsample,0,C9826+1))</f>
        <v>3</v>
      </c>
      <c r="D9827" s="1">
        <f t="shared" si="461"/>
        <v>5</v>
      </c>
      <c r="E9827" s="1" t="str">
        <f>INDEX(Protocol[Mark],MATCH(C9827,Protocol[Step],0))</f>
        <v>4U</v>
      </c>
      <c r="F9827" s="151" t="str">
        <f>INDEX(Variables[Variable],MATCH(Systematic[[#This Row],[VariableIndex]],Variables[Index],0))</f>
        <v>Specific flux (mt)</v>
      </c>
      <c r="G9827" s="134">
        <f>Systematic[[#This Row],[Sample]]*1000000+Systematic[[#This Row],[SubSample]]*10000+Systematic[[#This Row],[VariableIndex]]</f>
        <v>26010005</v>
      </c>
      <c r="H9827" s="134">
        <f>Systematic[[#This Row],[SampleVariableLabel]]+100*Systematic[[#This Row],[State]]</f>
        <v>26010305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26</v>
      </c>
      <c r="B9828" s="1">
        <f t="shared" si="460"/>
        <v>1</v>
      </c>
      <c r="C9828" s="1">
        <f>IF(Systematic[[#This Row],[VariableIndex]]&gt;1,C9827,IF(C9827+1=StepsPerSubsample,0,C9827+1))</f>
        <v>3</v>
      </c>
      <c r="D9828" s="1">
        <f t="shared" si="461"/>
        <v>6</v>
      </c>
      <c r="E9828" s="1" t="str">
        <f>INDEX(Protocol[Mark],MATCH(C9828,Protocol[Step],0))</f>
        <v>4U</v>
      </c>
      <c r="F9828" s="151" t="str">
        <f>INDEX(Variables[Variable],MATCH(Systematic[[#This Row],[VariableIndex]],Variables[Index],0))</f>
        <v>FCR (mt: ROX-corr.)</v>
      </c>
      <c r="G9828" s="134">
        <f>Systematic[[#This Row],[Sample]]*1000000+Systematic[[#This Row],[SubSample]]*10000+Systematic[[#This Row],[VariableIndex]]</f>
        <v>26010006</v>
      </c>
      <c r="H9828" s="134">
        <f>Systematic[[#This Row],[SampleVariableLabel]]+100*Systematic[[#This Row],[State]]</f>
        <v>26010306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26</v>
      </c>
      <c r="B9829" s="1">
        <f t="shared" si="460"/>
        <v>1</v>
      </c>
      <c r="C9829" s="1">
        <f>IF(Systematic[[#This Row],[VariableIndex]]&gt;1,C9828,IF(C9828+1=StepsPerSubsample,0,C9828+1))</f>
        <v>3</v>
      </c>
      <c r="D9829" s="1">
        <f t="shared" si="461"/>
        <v>7</v>
      </c>
      <c r="E9829" s="1" t="str">
        <f>INDEX(Protocol[Mark],MATCH(C9829,Protocol[Step],0))</f>
        <v>4U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26010007</v>
      </c>
      <c r="H9829" s="134">
        <f>Systematic[[#This Row],[SampleVariableLabel]]+100*Systematic[[#This Row],[State]]</f>
        <v>26010307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26</v>
      </c>
      <c r="B9830" s="1">
        <f t="shared" si="460"/>
        <v>1</v>
      </c>
      <c r="C9830" s="1">
        <f>IF(Systematic[[#This Row],[VariableIndex]]&gt;1,C9829,IF(C9829+1=StepsPerSubsample,0,C9829+1))</f>
        <v>4</v>
      </c>
      <c r="D9830" s="1">
        <f t="shared" si="461"/>
        <v>1</v>
      </c>
      <c r="E9830" s="1" t="str">
        <f>INDEX(Protocol[Mark],MATCH(C9830,Protocol[Step],0))</f>
        <v>5Glc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26010001</v>
      </c>
      <c r="H9830" s="134">
        <f>Systematic[[#This Row],[SampleVariableLabel]]+100*Systematic[[#This Row],[State]]</f>
        <v>26010401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26</v>
      </c>
      <c r="B9831" s="1">
        <f t="shared" si="460"/>
        <v>1</v>
      </c>
      <c r="C9831" s="1">
        <f>IF(Systematic[[#This Row],[VariableIndex]]&gt;1,C9830,IF(C9830+1=StepsPerSubsample,0,C9830+1))</f>
        <v>4</v>
      </c>
      <c r="D9831" s="1">
        <f t="shared" si="461"/>
        <v>2</v>
      </c>
      <c r="E9831" s="1" t="str">
        <f>INDEX(Protocol[Mark],MATCH(C9831,Protocol[Step],0))</f>
        <v>5Glc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26010002</v>
      </c>
      <c r="H9831" s="134">
        <f>Systematic[[#This Row],[SampleVariableLabel]]+100*Systematic[[#This Row],[State]]</f>
        <v>26010402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26</v>
      </c>
      <c r="B9832" s="1">
        <f t="shared" si="460"/>
        <v>1</v>
      </c>
      <c r="C9832" s="1">
        <f>IF(Systematic[[#This Row],[VariableIndex]]&gt;1,C9831,IF(C9831+1=StepsPerSubsample,0,C9831+1))</f>
        <v>4</v>
      </c>
      <c r="D9832" s="1">
        <f t="shared" si="461"/>
        <v>3</v>
      </c>
      <c r="E9832" s="1" t="str">
        <f>INDEX(Protocol[Mark],MATCH(C9832,Protocol[Step],0))</f>
        <v>5Glc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26010003</v>
      </c>
      <c r="H9832" s="134">
        <f>Systematic[[#This Row],[SampleVariableLabel]]+100*Systematic[[#This Row],[State]]</f>
        <v>26010403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26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4</v>
      </c>
      <c r="D9833" s="1">
        <f t="shared" si="461"/>
        <v>4</v>
      </c>
      <c r="E9833" s="1" t="str">
        <f>INDEX(Protocol[Mark],MATCH(C9833,Protocol[Step],0))</f>
        <v>5Glc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26010004</v>
      </c>
      <c r="H9833" s="134">
        <f>Systematic[[#This Row],[SampleVariableLabel]]+100*Systematic[[#This Row],[State]]</f>
        <v>26010404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26</v>
      </c>
      <c r="B9834" s="1">
        <f t="shared" si="463"/>
        <v>1</v>
      </c>
      <c r="C9834" s="1">
        <f>IF(Systematic[[#This Row],[VariableIndex]]&gt;1,C9833,IF(C9833+1=StepsPerSubsample,0,C9833+1))</f>
        <v>4</v>
      </c>
      <c r="D9834" s="1">
        <f t="shared" si="461"/>
        <v>5</v>
      </c>
      <c r="E9834" s="1" t="str">
        <f>INDEX(Protocol[Mark],MATCH(C9834,Protocol[Step],0))</f>
        <v>5Glc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26010005</v>
      </c>
      <c r="H9834" s="134">
        <f>Systematic[[#This Row],[SampleVariableLabel]]+100*Systematic[[#This Row],[State]]</f>
        <v>26010405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26</v>
      </c>
      <c r="B9835" s="1">
        <f t="shared" si="463"/>
        <v>1</v>
      </c>
      <c r="C9835" s="1">
        <f>IF(Systematic[[#This Row],[VariableIndex]]&gt;1,C9834,IF(C9834+1=StepsPerSubsample,0,C9834+1))</f>
        <v>4</v>
      </c>
      <c r="D9835" s="1">
        <f t="shared" si="461"/>
        <v>6</v>
      </c>
      <c r="E9835" s="1" t="str">
        <f>INDEX(Protocol[Mark],MATCH(C9835,Protocol[Step],0))</f>
        <v>5Glc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26010006</v>
      </c>
      <c r="H9835" s="134">
        <f>Systematic[[#This Row],[SampleVariableLabel]]+100*Systematic[[#This Row],[State]]</f>
        <v>26010406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26</v>
      </c>
      <c r="B9836" s="1">
        <f t="shared" si="463"/>
        <v>1</v>
      </c>
      <c r="C9836" s="1">
        <f>IF(Systematic[[#This Row],[VariableIndex]]&gt;1,C9835,IF(C9835+1=StepsPerSubsample,0,C9835+1))</f>
        <v>4</v>
      </c>
      <c r="D9836" s="1">
        <f t="shared" si="461"/>
        <v>7</v>
      </c>
      <c r="E9836" s="1" t="str">
        <f>INDEX(Protocol[Mark],MATCH(C9836,Protocol[Step],0))</f>
        <v>5Glc</v>
      </c>
      <c r="F9836" s="151" t="str">
        <f>INDEX(Variables[Variable],MATCH(Systematic[[#This Row],[VariableIndex]],Variables[Index],0))</f>
        <v>FCR (mt: ROX-corr.)</v>
      </c>
      <c r="G9836" s="134">
        <f>Systematic[[#This Row],[Sample]]*1000000+Systematic[[#This Row],[SubSample]]*10000+Systematic[[#This Row],[VariableIndex]]</f>
        <v>26010007</v>
      </c>
      <c r="H9836" s="134">
        <f>Systematic[[#This Row],[SampleVariableLabel]]+100*Systematic[[#This Row],[State]]</f>
        <v>26010407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26</v>
      </c>
      <c r="B9837" s="1">
        <f t="shared" si="463"/>
        <v>1</v>
      </c>
      <c r="C9837" s="1">
        <f>IF(Systematic[[#This Row],[VariableIndex]]&gt;1,C9836,IF(C9836+1=StepsPerSubsample,0,C9836+1))</f>
        <v>5</v>
      </c>
      <c r="D9837" s="1">
        <f t="shared" si="461"/>
        <v>1</v>
      </c>
      <c r="E9837" s="1" t="str">
        <f>INDEX(Protocol[Mark],MATCH(C9837,Protocol[Step],0))</f>
        <v>6M2</v>
      </c>
      <c r="F9837" s="151" t="str">
        <f>INDEX(Variables[Variable],MATCH(Systematic[[#This Row],[VariableIndex]],Variables[Index],0))</f>
        <v>O2 concentration</v>
      </c>
      <c r="G9837" s="134">
        <f>Systematic[[#This Row],[Sample]]*1000000+Systematic[[#This Row],[SubSample]]*10000+Systematic[[#This Row],[VariableIndex]]</f>
        <v>26010001</v>
      </c>
      <c r="H9837" s="134">
        <f>Systematic[[#This Row],[SampleVariableLabel]]+100*Systematic[[#This Row],[State]]</f>
        <v>26010501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26</v>
      </c>
      <c r="B9838" s="1">
        <f t="shared" si="463"/>
        <v>1</v>
      </c>
      <c r="C9838" s="1">
        <f>IF(Systematic[[#This Row],[VariableIndex]]&gt;1,C9837,IF(C9837+1=StepsPerSubsample,0,C9837+1))</f>
        <v>5</v>
      </c>
      <c r="D9838" s="1">
        <f t="shared" si="461"/>
        <v>2</v>
      </c>
      <c r="E9838" s="1" t="str">
        <f>INDEX(Protocol[Mark],MATCH(C9838,Protocol[Step],0))</f>
        <v>6M2</v>
      </c>
      <c r="F9838" s="151" t="str">
        <f>INDEX(Variables[Variable],MATCH(Systematic[[#This Row],[VariableIndex]],Variables[Index],0))</f>
        <v>O2 flux per volume</v>
      </c>
      <c r="G9838" s="134">
        <f>Systematic[[#This Row],[Sample]]*1000000+Systematic[[#This Row],[SubSample]]*10000+Systematic[[#This Row],[VariableIndex]]</f>
        <v>26010002</v>
      </c>
      <c r="H9838" s="134">
        <f>Systematic[[#This Row],[SampleVariableLabel]]+100*Systematic[[#This Row],[State]]</f>
        <v>26010502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26</v>
      </c>
      <c r="B9839" s="1">
        <f t="shared" si="463"/>
        <v>1</v>
      </c>
      <c r="C9839" s="1">
        <f>IF(Systematic[[#This Row],[VariableIndex]]&gt;1,C9838,IF(C9838+1=StepsPerSubsample,0,C9838+1))</f>
        <v>5</v>
      </c>
      <c r="D9839" s="1">
        <f t="shared" si="461"/>
        <v>3</v>
      </c>
      <c r="E9839" s="1" t="str">
        <f>INDEX(Protocol[Mark],MATCH(C9839,Protocol[Step],0))</f>
        <v>6M2</v>
      </c>
      <c r="F9839" s="151" t="str">
        <f>INDEX(Variables[Variable],MATCH(Systematic[[#This Row],[VariableIndex]],Variables[Index],0))</f>
        <v>Specific flux</v>
      </c>
      <c r="G9839" s="134">
        <f>Systematic[[#This Row],[Sample]]*1000000+Systematic[[#This Row],[SubSample]]*10000+Systematic[[#This Row],[VariableIndex]]</f>
        <v>26010003</v>
      </c>
      <c r="H9839" s="134">
        <f>Systematic[[#This Row],[SampleVariableLabel]]+100*Systematic[[#This Row],[State]]</f>
        <v>26010503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26</v>
      </c>
      <c r="B9840" s="1">
        <f t="shared" si="463"/>
        <v>1</v>
      </c>
      <c r="C9840" s="1">
        <f>IF(Systematic[[#This Row],[VariableIndex]]&gt;1,C9839,IF(C9839+1=StepsPerSubsample,0,C9839+1))</f>
        <v>5</v>
      </c>
      <c r="D9840" s="1">
        <f t="shared" si="461"/>
        <v>4</v>
      </c>
      <c r="E9840" s="1" t="str">
        <f>INDEX(Protocol[Mark],MATCH(C9840,Protocol[Step],0))</f>
        <v>6M2</v>
      </c>
      <c r="F9840" s="151" t="str">
        <f>INDEX(Variables[Variable],MATCH(Systematic[[#This Row],[VariableIndex]],Variables[Index],0))</f>
        <v>Flux control ratio</v>
      </c>
      <c r="G9840" s="134">
        <f>Systematic[[#This Row],[Sample]]*1000000+Systematic[[#This Row],[SubSample]]*10000+Systematic[[#This Row],[VariableIndex]]</f>
        <v>26010004</v>
      </c>
      <c r="H9840" s="134">
        <f>Systematic[[#This Row],[SampleVariableLabel]]+100*Systematic[[#This Row],[State]]</f>
        <v>26010504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26</v>
      </c>
      <c r="B9841" s="1">
        <f t="shared" si="463"/>
        <v>1</v>
      </c>
      <c r="C9841" s="1">
        <f>IF(Systematic[[#This Row],[VariableIndex]]&gt;1,C9840,IF(C9840+1=StepsPerSubsample,0,C9840+1))</f>
        <v>5</v>
      </c>
      <c r="D9841" s="1">
        <f t="shared" si="461"/>
        <v>5</v>
      </c>
      <c r="E9841" s="1" t="str">
        <f>INDEX(Protocol[Mark],MATCH(C9841,Protocol[Step],0))</f>
        <v>6M2</v>
      </c>
      <c r="F9841" s="151" t="str">
        <f>INDEX(Variables[Variable],MATCH(Systematic[[#This Row],[VariableIndex]],Variables[Index],0))</f>
        <v>Specific flux (mt)</v>
      </c>
      <c r="G9841" s="134">
        <f>Systematic[[#This Row],[Sample]]*1000000+Systematic[[#This Row],[SubSample]]*10000+Systematic[[#This Row],[VariableIndex]]</f>
        <v>26010005</v>
      </c>
      <c r="H9841" s="134">
        <f>Systematic[[#This Row],[SampleVariableLabel]]+100*Systematic[[#This Row],[State]]</f>
        <v>26010505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26</v>
      </c>
      <c r="B9842" s="1">
        <f t="shared" si="463"/>
        <v>1</v>
      </c>
      <c r="C9842" s="1">
        <f>IF(Systematic[[#This Row],[VariableIndex]]&gt;1,C9841,IF(C9841+1=StepsPerSubsample,0,C9841+1))</f>
        <v>5</v>
      </c>
      <c r="D9842" s="1">
        <f t="shared" si="461"/>
        <v>6</v>
      </c>
      <c r="E9842" s="1" t="str">
        <f>INDEX(Protocol[Mark],MATCH(C9842,Protocol[Step],0))</f>
        <v>6M2</v>
      </c>
      <c r="F9842" s="151" t="str">
        <f>INDEX(Variables[Variable],MATCH(Systematic[[#This Row],[VariableIndex]],Variables[Index],0))</f>
        <v>FCR (mt: ROX-corr.)</v>
      </c>
      <c r="G9842" s="134">
        <f>Systematic[[#This Row],[Sample]]*1000000+Systematic[[#This Row],[SubSample]]*10000+Systematic[[#This Row],[VariableIndex]]</f>
        <v>26010006</v>
      </c>
      <c r="H9842" s="134">
        <f>Systematic[[#This Row],[SampleVariableLabel]]+100*Systematic[[#This Row],[State]]</f>
        <v>26010506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26</v>
      </c>
      <c r="B9843" s="1">
        <f t="shared" si="463"/>
        <v>1</v>
      </c>
      <c r="C9843" s="1">
        <f>IF(Systematic[[#This Row],[VariableIndex]]&gt;1,C9842,IF(C9842+1=StepsPerSubsample,0,C9842+1))</f>
        <v>5</v>
      </c>
      <c r="D9843" s="1">
        <f t="shared" si="461"/>
        <v>7</v>
      </c>
      <c r="E9843" s="1" t="str">
        <f>INDEX(Protocol[Mark],MATCH(C9843,Protocol[Step],0))</f>
        <v>6M2</v>
      </c>
      <c r="F9843" s="151" t="str">
        <f>INDEX(Variables[Variable],MATCH(Systematic[[#This Row],[VariableIndex]],Variables[Index],0))</f>
        <v>FCR (mt: ROX-corr.)</v>
      </c>
      <c r="G9843" s="134">
        <f>Systematic[[#This Row],[Sample]]*1000000+Systematic[[#This Row],[SubSample]]*10000+Systematic[[#This Row],[VariableIndex]]</f>
        <v>26010007</v>
      </c>
      <c r="H9843" s="134">
        <f>Systematic[[#This Row],[SampleVariableLabel]]+100*Systematic[[#This Row],[State]]</f>
        <v>26010507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26</v>
      </c>
      <c r="B9844" s="1">
        <f t="shared" si="463"/>
        <v>1</v>
      </c>
      <c r="C9844" s="1">
        <f>IF(Systematic[[#This Row],[VariableIndex]]&gt;1,C9843,IF(C9843+1=StepsPerSubsample,0,C9843+1))</f>
        <v>6</v>
      </c>
      <c r="D9844" s="1">
        <f t="shared" si="461"/>
        <v>1</v>
      </c>
      <c r="E9844" s="1" t="str">
        <f>INDEX(Protocol[Mark],MATCH(C9844,Protocol[Step],0))</f>
        <v>7Rot</v>
      </c>
      <c r="F9844" s="151" t="str">
        <f>INDEX(Variables[Variable],MATCH(Systematic[[#This Row],[VariableIndex]],Variables[Index],0))</f>
        <v>O2 concentration</v>
      </c>
      <c r="G9844" s="134">
        <f>Systematic[[#This Row],[Sample]]*1000000+Systematic[[#This Row],[SubSample]]*10000+Systematic[[#This Row],[VariableIndex]]</f>
        <v>26010001</v>
      </c>
      <c r="H9844" s="134">
        <f>Systematic[[#This Row],[SampleVariableLabel]]+100*Systematic[[#This Row],[State]]</f>
        <v>26010601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26</v>
      </c>
      <c r="B9845" s="1">
        <f t="shared" si="463"/>
        <v>1</v>
      </c>
      <c r="C9845" s="1">
        <f>IF(Systematic[[#This Row],[VariableIndex]]&gt;1,C9844,IF(C9844+1=StepsPerSubsample,0,C9844+1))</f>
        <v>6</v>
      </c>
      <c r="D9845" s="1">
        <f t="shared" si="461"/>
        <v>2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O2 flux per volume</v>
      </c>
      <c r="G9845" s="134">
        <f>Systematic[[#This Row],[Sample]]*1000000+Systematic[[#This Row],[SubSample]]*10000+Systematic[[#This Row],[VariableIndex]]</f>
        <v>26010002</v>
      </c>
      <c r="H9845" s="134">
        <f>Systematic[[#This Row],[SampleVariableLabel]]+100*Systematic[[#This Row],[State]]</f>
        <v>26010602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26</v>
      </c>
      <c r="B9846" s="1">
        <f t="shared" si="463"/>
        <v>1</v>
      </c>
      <c r="C9846" s="1">
        <f>IF(Systematic[[#This Row],[VariableIndex]]&gt;1,C9845,IF(C9845+1=StepsPerSubsample,0,C9845+1))</f>
        <v>6</v>
      </c>
      <c r="D9846" s="1">
        <f t="shared" si="461"/>
        <v>3</v>
      </c>
      <c r="E9846" s="1" t="str">
        <f>INDEX(Protocol[Mark],MATCH(C9846,Protocol[Step],0))</f>
        <v>7Rot</v>
      </c>
      <c r="F9846" s="151" t="str">
        <f>INDEX(Variables[Variable],MATCH(Systematic[[#This Row],[VariableIndex]],Variables[Index],0))</f>
        <v>Specific flux</v>
      </c>
      <c r="G9846" s="134">
        <f>Systematic[[#This Row],[Sample]]*1000000+Systematic[[#This Row],[SubSample]]*10000+Systematic[[#This Row],[VariableIndex]]</f>
        <v>26010003</v>
      </c>
      <c r="H9846" s="134">
        <f>Systematic[[#This Row],[SampleVariableLabel]]+100*Systematic[[#This Row],[State]]</f>
        <v>26010603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26</v>
      </c>
      <c r="B9847" s="1">
        <f t="shared" si="463"/>
        <v>1</v>
      </c>
      <c r="C9847" s="1">
        <f>IF(Systematic[[#This Row],[VariableIndex]]&gt;1,C9846,IF(C9846+1=StepsPerSubsample,0,C9846+1))</f>
        <v>6</v>
      </c>
      <c r="D9847" s="1">
        <f t="shared" si="461"/>
        <v>4</v>
      </c>
      <c r="E9847" s="1" t="str">
        <f>INDEX(Protocol[Mark],MATCH(C9847,Protocol[Step],0))</f>
        <v>7Rot</v>
      </c>
      <c r="F9847" s="151" t="str">
        <f>INDEX(Variables[Variable],MATCH(Systematic[[#This Row],[VariableIndex]],Variables[Index],0))</f>
        <v>Flux control ratio</v>
      </c>
      <c r="G9847" s="134">
        <f>Systematic[[#This Row],[Sample]]*1000000+Systematic[[#This Row],[SubSample]]*10000+Systematic[[#This Row],[VariableIndex]]</f>
        <v>26010004</v>
      </c>
      <c r="H9847" s="134">
        <f>Systematic[[#This Row],[SampleVariableLabel]]+100*Systematic[[#This Row],[State]]</f>
        <v>26010604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26</v>
      </c>
      <c r="B9848" s="1">
        <f t="shared" si="463"/>
        <v>1</v>
      </c>
      <c r="C9848" s="1">
        <f>IF(Systematic[[#This Row],[VariableIndex]]&gt;1,C9847,IF(C9847+1=StepsPerSubsample,0,C9847+1))</f>
        <v>6</v>
      </c>
      <c r="D9848" s="1">
        <f t="shared" si="461"/>
        <v>5</v>
      </c>
      <c r="E9848" s="1" t="str">
        <f>INDEX(Protocol[Mark],MATCH(C9848,Protocol[Step],0))</f>
        <v>7Rot</v>
      </c>
      <c r="F9848" s="151" t="str">
        <f>INDEX(Variables[Variable],MATCH(Systematic[[#This Row],[VariableIndex]],Variables[Index],0))</f>
        <v>Specific flux (mt)</v>
      </c>
      <c r="G9848" s="134">
        <f>Systematic[[#This Row],[Sample]]*1000000+Systematic[[#This Row],[SubSample]]*10000+Systematic[[#This Row],[VariableIndex]]</f>
        <v>26010005</v>
      </c>
      <c r="H9848" s="134">
        <f>Systematic[[#This Row],[SampleVariableLabel]]+100*Systematic[[#This Row],[State]]</f>
        <v>26010605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26</v>
      </c>
      <c r="B9849" s="1">
        <f t="shared" si="463"/>
        <v>1</v>
      </c>
      <c r="C9849" s="1">
        <f>IF(Systematic[[#This Row],[VariableIndex]]&gt;1,C9848,IF(C9848+1=StepsPerSubsample,0,C9848+1))</f>
        <v>6</v>
      </c>
      <c r="D9849" s="1">
        <f t="shared" si="461"/>
        <v>6</v>
      </c>
      <c r="E9849" s="1" t="str">
        <f>INDEX(Protocol[Mark],MATCH(C9849,Protocol[Step],0))</f>
        <v>7Rot</v>
      </c>
      <c r="F9849" s="151" t="str">
        <f>INDEX(Variables[Variable],MATCH(Systematic[[#This Row],[VariableIndex]],Variables[Index],0))</f>
        <v>FCR (mt: ROX-corr.)</v>
      </c>
      <c r="G9849" s="134">
        <f>Systematic[[#This Row],[Sample]]*1000000+Systematic[[#This Row],[SubSample]]*10000+Systematic[[#This Row],[VariableIndex]]</f>
        <v>26010006</v>
      </c>
      <c r="H9849" s="134">
        <f>Systematic[[#This Row],[SampleVariableLabel]]+100*Systematic[[#This Row],[State]]</f>
        <v>26010606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26</v>
      </c>
      <c r="B9850" s="1">
        <f t="shared" si="463"/>
        <v>1</v>
      </c>
      <c r="C9850" s="1">
        <f>IF(Systematic[[#This Row],[VariableIndex]]&gt;1,C9849,IF(C9849+1=StepsPerSubsample,0,C9849+1))</f>
        <v>6</v>
      </c>
      <c r="D9850" s="1">
        <f t="shared" si="461"/>
        <v>7</v>
      </c>
      <c r="E9850" s="1" t="str">
        <f>INDEX(Protocol[Mark],MATCH(C9850,Protocol[Step],0))</f>
        <v>7Rot</v>
      </c>
      <c r="F9850" s="151" t="str">
        <f>INDEX(Variables[Variable],MATCH(Systematic[[#This Row],[VariableIndex]],Variables[Index],0))</f>
        <v>FCR (mt: ROX-corr.)</v>
      </c>
      <c r="G9850" s="134">
        <f>Systematic[[#This Row],[Sample]]*1000000+Systematic[[#This Row],[SubSample]]*10000+Systematic[[#This Row],[VariableIndex]]</f>
        <v>26010007</v>
      </c>
      <c r="H9850" s="134">
        <f>Systematic[[#This Row],[SampleVariableLabel]]+100*Systematic[[#This Row],[State]]</f>
        <v>26010607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26</v>
      </c>
      <c r="B9851" s="1">
        <f t="shared" si="463"/>
        <v>1</v>
      </c>
      <c r="C9851" s="1">
        <f>IF(Systematic[[#This Row],[VariableIndex]]&gt;1,C9850,IF(C9850+1=StepsPerSubsample,0,C9850+1))</f>
        <v>7</v>
      </c>
      <c r="D9851" s="1">
        <f t="shared" si="461"/>
        <v>1</v>
      </c>
      <c r="E9851" s="1" t="str">
        <f>INDEX(Protocol[Mark],MATCH(C9851,Protocol[Step],0))</f>
        <v>8S</v>
      </c>
      <c r="F9851" s="151" t="str">
        <f>INDEX(Variables[Variable],MATCH(Systematic[[#This Row],[VariableIndex]],Variables[Index],0))</f>
        <v>O2 concentration</v>
      </c>
      <c r="G9851" s="134">
        <f>Systematic[[#This Row],[Sample]]*1000000+Systematic[[#This Row],[SubSample]]*10000+Systematic[[#This Row],[VariableIndex]]</f>
        <v>26010001</v>
      </c>
      <c r="H9851" s="134">
        <f>Systematic[[#This Row],[SampleVariableLabel]]+100*Systematic[[#This Row],[State]]</f>
        <v>26010701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26</v>
      </c>
      <c r="B9852" s="1">
        <f t="shared" si="463"/>
        <v>1</v>
      </c>
      <c r="C9852" s="1">
        <f>IF(Systematic[[#This Row],[VariableIndex]]&gt;1,C9851,IF(C9851+1=StepsPerSubsample,0,C9851+1))</f>
        <v>7</v>
      </c>
      <c r="D9852" s="1">
        <f t="shared" si="461"/>
        <v>2</v>
      </c>
      <c r="E9852" s="1" t="str">
        <f>INDEX(Protocol[Mark],MATCH(C9852,Protocol[Step],0))</f>
        <v>8S</v>
      </c>
      <c r="F9852" s="151" t="str">
        <f>INDEX(Variables[Variable],MATCH(Systematic[[#This Row],[VariableIndex]],Variables[Index],0))</f>
        <v>O2 flux per volume</v>
      </c>
      <c r="G9852" s="134">
        <f>Systematic[[#This Row],[Sample]]*1000000+Systematic[[#This Row],[SubSample]]*10000+Systematic[[#This Row],[VariableIndex]]</f>
        <v>26010002</v>
      </c>
      <c r="H9852" s="134">
        <f>Systematic[[#This Row],[SampleVariableLabel]]+100*Systematic[[#This Row],[State]]</f>
        <v>26010702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26</v>
      </c>
      <c r="B9853" s="1">
        <f t="shared" si="463"/>
        <v>1</v>
      </c>
      <c r="C9853" s="1">
        <f>IF(Systematic[[#This Row],[VariableIndex]]&gt;1,C9852,IF(C9852+1=StepsPerSubsample,0,C9852+1))</f>
        <v>7</v>
      </c>
      <c r="D9853" s="1">
        <f t="shared" si="461"/>
        <v>3</v>
      </c>
      <c r="E9853" s="1" t="str">
        <f>INDEX(Protocol[Mark],MATCH(C9853,Protocol[Step],0))</f>
        <v>8S</v>
      </c>
      <c r="F9853" s="151" t="str">
        <f>INDEX(Variables[Variable],MATCH(Systematic[[#This Row],[VariableIndex]],Variables[Index],0))</f>
        <v>Specific flux</v>
      </c>
      <c r="G9853" s="134">
        <f>Systematic[[#This Row],[Sample]]*1000000+Systematic[[#This Row],[SubSample]]*10000+Systematic[[#This Row],[VariableIndex]]</f>
        <v>26010003</v>
      </c>
      <c r="H9853" s="134">
        <f>Systematic[[#This Row],[SampleVariableLabel]]+100*Systematic[[#This Row],[State]]</f>
        <v>26010703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26</v>
      </c>
      <c r="B9854" s="1">
        <f t="shared" si="463"/>
        <v>1</v>
      </c>
      <c r="C9854" s="1">
        <f>IF(Systematic[[#This Row],[VariableIndex]]&gt;1,C9853,IF(C9853+1=StepsPerSubsample,0,C9853+1))</f>
        <v>7</v>
      </c>
      <c r="D9854" s="1">
        <f t="shared" si="461"/>
        <v>4</v>
      </c>
      <c r="E9854" s="1" t="str">
        <f>INDEX(Protocol[Mark],MATCH(C9854,Protocol[Step],0))</f>
        <v>8S</v>
      </c>
      <c r="F9854" s="151" t="str">
        <f>INDEX(Variables[Variable],MATCH(Systematic[[#This Row],[VariableIndex]],Variables[Index],0))</f>
        <v>Flux control ratio</v>
      </c>
      <c r="G9854" s="134">
        <f>Systematic[[#This Row],[Sample]]*1000000+Systematic[[#This Row],[SubSample]]*10000+Systematic[[#This Row],[VariableIndex]]</f>
        <v>26010004</v>
      </c>
      <c r="H9854" s="134">
        <f>Systematic[[#This Row],[SampleVariableLabel]]+100*Systematic[[#This Row],[State]]</f>
        <v>26010704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26</v>
      </c>
      <c r="B9855" s="1">
        <f t="shared" si="463"/>
        <v>1</v>
      </c>
      <c r="C9855" s="1">
        <f>IF(Systematic[[#This Row],[VariableIndex]]&gt;1,C9854,IF(C9854+1=StepsPerSubsample,0,C9854+1))</f>
        <v>7</v>
      </c>
      <c r="D9855" s="1">
        <f t="shared" si="461"/>
        <v>5</v>
      </c>
      <c r="E9855" s="1" t="str">
        <f>INDEX(Protocol[Mark],MATCH(C9855,Protocol[Step],0))</f>
        <v>8S</v>
      </c>
      <c r="F9855" s="151" t="str">
        <f>INDEX(Variables[Variable],MATCH(Systematic[[#This Row],[VariableIndex]],Variables[Index],0))</f>
        <v>Specific flux (mt)</v>
      </c>
      <c r="G9855" s="134">
        <f>Systematic[[#This Row],[Sample]]*1000000+Systematic[[#This Row],[SubSample]]*10000+Systematic[[#This Row],[VariableIndex]]</f>
        <v>26010005</v>
      </c>
      <c r="H9855" s="134">
        <f>Systematic[[#This Row],[SampleVariableLabel]]+100*Systematic[[#This Row],[State]]</f>
        <v>26010705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26</v>
      </c>
      <c r="B9856" s="1">
        <f t="shared" si="463"/>
        <v>1</v>
      </c>
      <c r="C9856" s="1">
        <f>IF(Systematic[[#This Row],[VariableIndex]]&gt;1,C9855,IF(C9855+1=StepsPerSubsample,0,C9855+1))</f>
        <v>7</v>
      </c>
      <c r="D9856" s="1">
        <f t="shared" si="461"/>
        <v>6</v>
      </c>
      <c r="E9856" s="1" t="str">
        <f>INDEX(Protocol[Mark],MATCH(C9856,Protocol[Step],0))</f>
        <v>8S</v>
      </c>
      <c r="F9856" s="151" t="str">
        <f>INDEX(Variables[Variable],MATCH(Systematic[[#This Row],[VariableIndex]],Variables[Index],0))</f>
        <v>FCR (mt: ROX-corr.)</v>
      </c>
      <c r="G9856" s="134">
        <f>Systematic[[#This Row],[Sample]]*1000000+Systematic[[#This Row],[SubSample]]*10000+Systematic[[#This Row],[VariableIndex]]</f>
        <v>26010006</v>
      </c>
      <c r="H9856" s="134">
        <f>Systematic[[#This Row],[SampleVariableLabel]]+100*Systematic[[#This Row],[State]]</f>
        <v>26010706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26</v>
      </c>
      <c r="B9857" s="1">
        <f t="shared" si="463"/>
        <v>1</v>
      </c>
      <c r="C9857" s="1">
        <f>IF(Systematic[[#This Row],[VariableIndex]]&gt;1,C9856,IF(C9856+1=StepsPerSubsample,0,C9856+1))</f>
        <v>7</v>
      </c>
      <c r="D9857" s="1">
        <f t="shared" si="461"/>
        <v>7</v>
      </c>
      <c r="E9857" s="1" t="str">
        <f>INDEX(Protocol[Mark],MATCH(C9857,Protocol[Step],0))</f>
        <v>8S</v>
      </c>
      <c r="F9857" s="151" t="str">
        <f>INDEX(Variables[Variable],MATCH(Systematic[[#This Row],[VariableIndex]],Variables[Index],0))</f>
        <v>FCR (mt: ROX-corr.)</v>
      </c>
      <c r="G9857" s="134">
        <f>Systematic[[#This Row],[Sample]]*1000000+Systematic[[#This Row],[SubSample]]*10000+Systematic[[#This Row],[VariableIndex]]</f>
        <v>26010007</v>
      </c>
      <c r="H9857" s="134">
        <f>Systematic[[#This Row],[SampleVariableLabel]]+100*Systematic[[#This Row],[State]]</f>
        <v>26010707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26</v>
      </c>
      <c r="B9858" s="1">
        <f t="shared" si="463"/>
        <v>1</v>
      </c>
      <c r="C9858" s="1">
        <f>IF(Systematic[[#This Row],[VariableIndex]]&gt;1,C9857,IF(C9857+1=StepsPerSubsample,0,C9857+1))</f>
        <v>8</v>
      </c>
      <c r="D9858" s="1">
        <f t="shared" si="461"/>
        <v>1</v>
      </c>
      <c r="E9858" s="1" t="str">
        <f>INDEX(Protocol[Mark],MATCH(C9858,Protocol[Step],0))</f>
        <v>9Dig</v>
      </c>
      <c r="F9858" s="151" t="str">
        <f>INDEX(Variables[Variable],MATCH(Systematic[[#This Row],[VariableIndex]],Variables[Index],0))</f>
        <v>O2 concentration</v>
      </c>
      <c r="G9858" s="134">
        <f>Systematic[[#This Row],[Sample]]*1000000+Systematic[[#This Row],[SubSample]]*10000+Systematic[[#This Row],[VariableIndex]]</f>
        <v>26010001</v>
      </c>
      <c r="H9858" s="134">
        <f>Systematic[[#This Row],[SampleVariableLabel]]+100*Systematic[[#This Row],[State]]</f>
        <v>26010801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26</v>
      </c>
      <c r="B9859" s="1">
        <f t="shared" si="463"/>
        <v>1</v>
      </c>
      <c r="C9859" s="1">
        <f>IF(Systematic[[#This Row],[VariableIndex]]&gt;1,C9858,IF(C9858+1=StepsPerSubsample,0,C9858+1))</f>
        <v>8</v>
      </c>
      <c r="D9859" s="1">
        <f t="shared" ref="D9859:D9922" si="464">IF(D9858=nVariables,1,D9858+1)</f>
        <v>2</v>
      </c>
      <c r="E9859" s="1" t="str">
        <f>INDEX(Protocol[Mark],MATCH(C9859,Protocol[Step],0))</f>
        <v>9Dig</v>
      </c>
      <c r="F9859" s="151" t="str">
        <f>INDEX(Variables[Variable],MATCH(Systematic[[#This Row],[VariableIndex]],Variables[Index],0))</f>
        <v>O2 flux per volume</v>
      </c>
      <c r="G9859" s="134">
        <f>Systematic[[#This Row],[Sample]]*1000000+Systematic[[#This Row],[SubSample]]*10000+Systematic[[#This Row],[VariableIndex]]</f>
        <v>26010002</v>
      </c>
      <c r="H9859" s="134">
        <f>Systematic[[#This Row],[SampleVariableLabel]]+100*Systematic[[#This Row],[State]]</f>
        <v>26010802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26</v>
      </c>
      <c r="B9860" s="1">
        <f t="shared" si="463"/>
        <v>1</v>
      </c>
      <c r="C9860" s="1">
        <f>IF(Systematic[[#This Row],[VariableIndex]]&gt;1,C9859,IF(C9859+1=StepsPerSubsample,0,C9859+1))</f>
        <v>8</v>
      </c>
      <c r="D9860" s="1">
        <f t="shared" si="464"/>
        <v>3</v>
      </c>
      <c r="E9860" s="1" t="str">
        <f>INDEX(Protocol[Mark],MATCH(C9860,Protocol[Step],0))</f>
        <v>9Dig</v>
      </c>
      <c r="F9860" s="151" t="str">
        <f>INDEX(Variables[Variable],MATCH(Systematic[[#This Row],[VariableIndex]],Variables[Index],0))</f>
        <v>Specific flux</v>
      </c>
      <c r="G9860" s="134">
        <f>Systematic[[#This Row],[Sample]]*1000000+Systematic[[#This Row],[SubSample]]*10000+Systematic[[#This Row],[VariableIndex]]</f>
        <v>26010003</v>
      </c>
      <c r="H9860" s="134">
        <f>Systematic[[#This Row],[SampleVariableLabel]]+100*Systematic[[#This Row],[State]]</f>
        <v>26010803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26</v>
      </c>
      <c r="B9861" s="1">
        <f t="shared" si="463"/>
        <v>1</v>
      </c>
      <c r="C9861" s="1">
        <f>IF(Systematic[[#This Row],[VariableIndex]]&gt;1,C9860,IF(C9860+1=StepsPerSubsample,0,C9860+1))</f>
        <v>8</v>
      </c>
      <c r="D9861" s="1">
        <f t="shared" si="464"/>
        <v>4</v>
      </c>
      <c r="E9861" s="1" t="str">
        <f>INDEX(Protocol[Mark],MATCH(C9861,Protocol[Step],0))</f>
        <v>9Dig</v>
      </c>
      <c r="F9861" s="151" t="str">
        <f>INDEX(Variables[Variable],MATCH(Systematic[[#This Row],[VariableIndex]],Variables[Index],0))</f>
        <v>Flux control ratio</v>
      </c>
      <c r="G9861" s="134">
        <f>Systematic[[#This Row],[Sample]]*1000000+Systematic[[#This Row],[SubSample]]*10000+Systematic[[#This Row],[VariableIndex]]</f>
        <v>26010004</v>
      </c>
      <c r="H9861" s="134">
        <f>Systematic[[#This Row],[SampleVariableLabel]]+100*Systematic[[#This Row],[State]]</f>
        <v>26010804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26</v>
      </c>
      <c r="B9862" s="1">
        <f t="shared" si="463"/>
        <v>1</v>
      </c>
      <c r="C9862" s="1">
        <f>IF(Systematic[[#This Row],[VariableIndex]]&gt;1,C9861,IF(C9861+1=StepsPerSubsample,0,C9861+1))</f>
        <v>8</v>
      </c>
      <c r="D9862" s="1">
        <f t="shared" si="464"/>
        <v>5</v>
      </c>
      <c r="E9862" s="1" t="str">
        <f>INDEX(Protocol[Mark],MATCH(C9862,Protocol[Step],0))</f>
        <v>9Dig</v>
      </c>
      <c r="F9862" s="151" t="str">
        <f>INDEX(Variables[Variable],MATCH(Systematic[[#This Row],[VariableIndex]],Variables[Index],0))</f>
        <v>Specific flux (mt)</v>
      </c>
      <c r="G9862" s="134">
        <f>Systematic[[#This Row],[Sample]]*1000000+Systematic[[#This Row],[SubSample]]*10000+Systematic[[#This Row],[VariableIndex]]</f>
        <v>26010005</v>
      </c>
      <c r="H9862" s="134">
        <f>Systematic[[#This Row],[SampleVariableLabel]]+100*Systematic[[#This Row],[State]]</f>
        <v>26010805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26</v>
      </c>
      <c r="B9863" s="1">
        <f t="shared" si="463"/>
        <v>1</v>
      </c>
      <c r="C9863" s="1">
        <f>IF(Systematic[[#This Row],[VariableIndex]]&gt;1,C9862,IF(C9862+1=StepsPerSubsample,0,C9862+1))</f>
        <v>8</v>
      </c>
      <c r="D9863" s="1">
        <f t="shared" si="464"/>
        <v>6</v>
      </c>
      <c r="E9863" s="1" t="str">
        <f>INDEX(Protocol[Mark],MATCH(C9863,Protocol[Step],0))</f>
        <v>9Dig</v>
      </c>
      <c r="F9863" s="151" t="str">
        <f>INDEX(Variables[Variable],MATCH(Systematic[[#This Row],[VariableIndex]],Variables[Index],0))</f>
        <v>FCR (mt: ROX-corr.)</v>
      </c>
      <c r="G9863" s="134">
        <f>Systematic[[#This Row],[Sample]]*1000000+Systematic[[#This Row],[SubSample]]*10000+Systematic[[#This Row],[VariableIndex]]</f>
        <v>26010006</v>
      </c>
      <c r="H9863" s="134">
        <f>Systematic[[#This Row],[SampleVariableLabel]]+100*Systematic[[#This Row],[State]]</f>
        <v>26010806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26</v>
      </c>
      <c r="B9864" s="1">
        <f t="shared" si="463"/>
        <v>1</v>
      </c>
      <c r="C9864" s="1">
        <f>IF(Systematic[[#This Row],[VariableIndex]]&gt;1,C9863,IF(C9863+1=StepsPerSubsample,0,C9863+1))</f>
        <v>8</v>
      </c>
      <c r="D9864" s="1">
        <f t="shared" si="464"/>
        <v>7</v>
      </c>
      <c r="E9864" s="1" t="str">
        <f>INDEX(Protocol[Mark],MATCH(C9864,Protocol[Step],0))</f>
        <v>9Dig</v>
      </c>
      <c r="F9864" s="151" t="str">
        <f>INDEX(Variables[Variable],MATCH(Systematic[[#This Row],[VariableIndex]],Variables[Index],0))</f>
        <v>FCR (mt: ROX-corr.)</v>
      </c>
      <c r="G9864" s="134">
        <f>Systematic[[#This Row],[Sample]]*1000000+Systematic[[#This Row],[SubSample]]*10000+Systematic[[#This Row],[VariableIndex]]</f>
        <v>26010007</v>
      </c>
      <c r="H9864" s="134">
        <f>Systematic[[#This Row],[SampleVariableLabel]]+100*Systematic[[#This Row],[State]]</f>
        <v>26010807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26</v>
      </c>
      <c r="B9865" s="1">
        <f t="shared" si="463"/>
        <v>1</v>
      </c>
      <c r="C9865" s="1">
        <f>IF(Systematic[[#This Row],[VariableIndex]]&gt;1,C9864,IF(C9864+1=StepsPerSubsample,0,C9864+1))</f>
        <v>9</v>
      </c>
      <c r="D9865" s="1">
        <f t="shared" si="464"/>
        <v>1</v>
      </c>
      <c r="E9865" s="1" t="str">
        <f>INDEX(Protocol[Mark],MATCH(C9865,Protocol[Step],0))</f>
        <v>9U</v>
      </c>
      <c r="F9865" s="151" t="str">
        <f>INDEX(Variables[Variable],MATCH(Systematic[[#This Row],[VariableIndex]],Variables[Index],0))</f>
        <v>O2 concentration</v>
      </c>
      <c r="G9865" s="134">
        <f>Systematic[[#This Row],[Sample]]*1000000+Systematic[[#This Row],[SubSample]]*10000+Systematic[[#This Row],[VariableIndex]]</f>
        <v>26010001</v>
      </c>
      <c r="H9865" s="134">
        <f>Systematic[[#This Row],[SampleVariableLabel]]+100*Systematic[[#This Row],[State]]</f>
        <v>26010901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26</v>
      </c>
      <c r="B9866" s="1">
        <f t="shared" si="463"/>
        <v>1</v>
      </c>
      <c r="C9866" s="1">
        <f>IF(Systematic[[#This Row],[VariableIndex]]&gt;1,C9865,IF(C9865+1=StepsPerSubsample,0,C9865+1))</f>
        <v>9</v>
      </c>
      <c r="D9866" s="1">
        <f t="shared" si="464"/>
        <v>2</v>
      </c>
      <c r="E9866" s="1" t="str">
        <f>INDEX(Protocol[Mark],MATCH(C9866,Protocol[Step],0))</f>
        <v>9U</v>
      </c>
      <c r="F9866" s="151" t="str">
        <f>INDEX(Variables[Variable],MATCH(Systematic[[#This Row],[VariableIndex]],Variables[Index],0))</f>
        <v>O2 flux per volume</v>
      </c>
      <c r="G9866" s="134">
        <f>Systematic[[#This Row],[Sample]]*1000000+Systematic[[#This Row],[SubSample]]*10000+Systematic[[#This Row],[VariableIndex]]</f>
        <v>26010002</v>
      </c>
      <c r="H9866" s="134">
        <f>Systematic[[#This Row],[SampleVariableLabel]]+100*Systematic[[#This Row],[State]]</f>
        <v>26010902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26</v>
      </c>
      <c r="B9867" s="1">
        <f t="shared" si="463"/>
        <v>1</v>
      </c>
      <c r="C9867" s="1">
        <f>IF(Systematic[[#This Row],[VariableIndex]]&gt;1,C9866,IF(C9866+1=StepsPerSubsample,0,C9866+1))</f>
        <v>9</v>
      </c>
      <c r="D9867" s="1">
        <f t="shared" si="464"/>
        <v>3</v>
      </c>
      <c r="E9867" s="1" t="str">
        <f>INDEX(Protocol[Mark],MATCH(C9867,Protocol[Step],0))</f>
        <v>9U</v>
      </c>
      <c r="F9867" s="151" t="str">
        <f>INDEX(Variables[Variable],MATCH(Systematic[[#This Row],[VariableIndex]],Variables[Index],0))</f>
        <v>Specific flux</v>
      </c>
      <c r="G9867" s="134">
        <f>Systematic[[#This Row],[Sample]]*1000000+Systematic[[#This Row],[SubSample]]*10000+Systematic[[#This Row],[VariableIndex]]</f>
        <v>26010003</v>
      </c>
      <c r="H9867" s="134">
        <f>Systematic[[#This Row],[SampleVariableLabel]]+100*Systematic[[#This Row],[State]]</f>
        <v>26010903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26</v>
      </c>
      <c r="B9868" s="1">
        <f t="shared" si="463"/>
        <v>1</v>
      </c>
      <c r="C9868" s="1">
        <f>IF(Systematic[[#This Row],[VariableIndex]]&gt;1,C9867,IF(C9867+1=StepsPerSubsample,0,C9867+1))</f>
        <v>9</v>
      </c>
      <c r="D9868" s="1">
        <f t="shared" si="464"/>
        <v>4</v>
      </c>
      <c r="E9868" s="1" t="str">
        <f>INDEX(Protocol[Mark],MATCH(C9868,Protocol[Step],0))</f>
        <v>9U</v>
      </c>
      <c r="F9868" s="151" t="str">
        <f>INDEX(Variables[Variable],MATCH(Systematic[[#This Row],[VariableIndex]],Variables[Index],0))</f>
        <v>Flux control ratio</v>
      </c>
      <c r="G9868" s="134">
        <f>Systematic[[#This Row],[Sample]]*1000000+Systematic[[#This Row],[SubSample]]*10000+Systematic[[#This Row],[VariableIndex]]</f>
        <v>26010004</v>
      </c>
      <c r="H9868" s="134">
        <f>Systematic[[#This Row],[SampleVariableLabel]]+100*Systematic[[#This Row],[State]]</f>
        <v>26010904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26</v>
      </c>
      <c r="B9869" s="1">
        <f t="shared" si="463"/>
        <v>1</v>
      </c>
      <c r="C9869" s="1">
        <f>IF(Systematic[[#This Row],[VariableIndex]]&gt;1,C9868,IF(C9868+1=StepsPerSubsample,0,C9868+1))</f>
        <v>9</v>
      </c>
      <c r="D9869" s="1">
        <f t="shared" si="464"/>
        <v>5</v>
      </c>
      <c r="E9869" s="1" t="str">
        <f>INDEX(Protocol[Mark],MATCH(C9869,Protocol[Step],0))</f>
        <v>9U</v>
      </c>
      <c r="F9869" s="151" t="str">
        <f>INDEX(Variables[Variable],MATCH(Systematic[[#This Row],[VariableIndex]],Variables[Index],0))</f>
        <v>Specific flux (mt)</v>
      </c>
      <c r="G9869" s="134">
        <f>Systematic[[#This Row],[Sample]]*1000000+Systematic[[#This Row],[SubSample]]*10000+Systematic[[#This Row],[VariableIndex]]</f>
        <v>26010005</v>
      </c>
      <c r="H9869" s="134">
        <f>Systematic[[#This Row],[SampleVariableLabel]]+100*Systematic[[#This Row],[State]]</f>
        <v>26010905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26</v>
      </c>
      <c r="B9870" s="1">
        <f t="shared" si="463"/>
        <v>1</v>
      </c>
      <c r="C9870" s="1">
        <f>IF(Systematic[[#This Row],[VariableIndex]]&gt;1,C9869,IF(C9869+1=StepsPerSubsample,0,C9869+1))</f>
        <v>9</v>
      </c>
      <c r="D9870" s="1">
        <f t="shared" si="464"/>
        <v>6</v>
      </c>
      <c r="E9870" s="1" t="str">
        <f>INDEX(Protocol[Mark],MATCH(C9870,Protocol[Step],0))</f>
        <v>9U</v>
      </c>
      <c r="F9870" s="151" t="str">
        <f>INDEX(Variables[Variable],MATCH(Systematic[[#This Row],[VariableIndex]],Variables[Index],0))</f>
        <v>FCR (mt: ROX-corr.)</v>
      </c>
      <c r="G9870" s="134">
        <f>Systematic[[#This Row],[Sample]]*1000000+Systematic[[#This Row],[SubSample]]*10000+Systematic[[#This Row],[VariableIndex]]</f>
        <v>26010006</v>
      </c>
      <c r="H9870" s="134">
        <f>Systematic[[#This Row],[SampleVariableLabel]]+100*Systematic[[#This Row],[State]]</f>
        <v>26010906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26</v>
      </c>
      <c r="B9871" s="1">
        <f t="shared" si="463"/>
        <v>1</v>
      </c>
      <c r="C9871" s="1">
        <f>IF(Systematic[[#This Row],[VariableIndex]]&gt;1,C9870,IF(C9870+1=StepsPerSubsample,0,C9870+1))</f>
        <v>9</v>
      </c>
      <c r="D9871" s="1">
        <f t="shared" si="464"/>
        <v>7</v>
      </c>
      <c r="E9871" s="1" t="str">
        <f>INDEX(Protocol[Mark],MATCH(C9871,Protocol[Step],0))</f>
        <v>9U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26010007</v>
      </c>
      <c r="H9871" s="134">
        <f>Systematic[[#This Row],[SampleVariableLabel]]+100*Systematic[[#This Row],[State]]</f>
        <v>26010907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26</v>
      </c>
      <c r="B9872" s="1">
        <f t="shared" si="463"/>
        <v>1</v>
      </c>
      <c r="C9872" s="1">
        <f>IF(Systematic[[#This Row],[VariableIndex]]&gt;1,C9871,IF(C9871+1=StepsPerSubsample,0,C9871+1))</f>
        <v>10</v>
      </c>
      <c r="D9872" s="1">
        <f t="shared" si="464"/>
        <v>1</v>
      </c>
      <c r="E9872" s="1" t="str">
        <f>INDEX(Protocol[Mark],MATCH(C9872,Protocol[Step],0))</f>
        <v>9c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26010001</v>
      </c>
      <c r="H9872" s="134">
        <f>Systematic[[#This Row],[SampleVariableLabel]]+100*Systematic[[#This Row],[State]]</f>
        <v>26011001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26</v>
      </c>
      <c r="B9873" s="1">
        <f t="shared" si="463"/>
        <v>1</v>
      </c>
      <c r="C9873" s="1">
        <f>IF(Systematic[[#This Row],[VariableIndex]]&gt;1,C9872,IF(C9872+1=StepsPerSubsample,0,C9872+1))</f>
        <v>10</v>
      </c>
      <c r="D9873" s="1">
        <f t="shared" si="464"/>
        <v>2</v>
      </c>
      <c r="E9873" s="1" t="str">
        <f>INDEX(Protocol[Mark],MATCH(C9873,Protocol[Step],0))</f>
        <v>9c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26010002</v>
      </c>
      <c r="H9873" s="134">
        <f>Systematic[[#This Row],[SampleVariableLabel]]+100*Systematic[[#This Row],[State]]</f>
        <v>26011002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26</v>
      </c>
      <c r="B9874" s="1">
        <f t="shared" si="463"/>
        <v>1</v>
      </c>
      <c r="C9874" s="1">
        <f>IF(Systematic[[#This Row],[VariableIndex]]&gt;1,C9873,IF(C9873+1=StepsPerSubsample,0,C9873+1))</f>
        <v>10</v>
      </c>
      <c r="D9874" s="1">
        <f t="shared" si="464"/>
        <v>3</v>
      </c>
      <c r="E9874" s="1" t="str">
        <f>INDEX(Protocol[Mark],MATCH(C9874,Protocol[Step],0))</f>
        <v>9c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26010003</v>
      </c>
      <c r="H9874" s="134">
        <f>Systematic[[#This Row],[SampleVariableLabel]]+100*Systematic[[#This Row],[State]]</f>
        <v>26011003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26</v>
      </c>
      <c r="B9875" s="1">
        <f t="shared" si="463"/>
        <v>1</v>
      </c>
      <c r="C9875" s="1">
        <f>IF(Systematic[[#This Row],[VariableIndex]]&gt;1,C9874,IF(C9874+1=StepsPerSubsample,0,C9874+1))</f>
        <v>10</v>
      </c>
      <c r="D9875" s="1">
        <f t="shared" si="464"/>
        <v>4</v>
      </c>
      <c r="E9875" s="1" t="str">
        <f>INDEX(Protocol[Mark],MATCH(C9875,Protocol[Step],0))</f>
        <v>9c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26010004</v>
      </c>
      <c r="H9875" s="134">
        <f>Systematic[[#This Row],[SampleVariableLabel]]+100*Systematic[[#This Row],[State]]</f>
        <v>26011004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26</v>
      </c>
      <c r="B9876" s="1">
        <f t="shared" si="463"/>
        <v>1</v>
      </c>
      <c r="C9876" s="1">
        <f>IF(Systematic[[#This Row],[VariableIndex]]&gt;1,C9875,IF(C9875+1=StepsPerSubsample,0,C9875+1))</f>
        <v>10</v>
      </c>
      <c r="D9876" s="1">
        <f t="shared" si="464"/>
        <v>5</v>
      </c>
      <c r="E9876" s="1" t="str">
        <f>INDEX(Protocol[Mark],MATCH(C9876,Protocol[Step],0))</f>
        <v>9c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26010005</v>
      </c>
      <c r="H9876" s="134">
        <f>Systematic[[#This Row],[SampleVariableLabel]]+100*Systematic[[#This Row],[State]]</f>
        <v>26011005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26</v>
      </c>
      <c r="B9877" s="1">
        <f t="shared" si="463"/>
        <v>1</v>
      </c>
      <c r="C9877" s="1">
        <f>IF(Systematic[[#This Row],[VariableIndex]]&gt;1,C9876,IF(C9876+1=StepsPerSubsample,0,C9876+1))</f>
        <v>10</v>
      </c>
      <c r="D9877" s="1">
        <f t="shared" si="464"/>
        <v>6</v>
      </c>
      <c r="E9877" s="1" t="str">
        <f>INDEX(Protocol[Mark],MATCH(C9877,Protocol[Step],0))</f>
        <v>9c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26010006</v>
      </c>
      <c r="H9877" s="134">
        <f>Systematic[[#This Row],[SampleVariableLabel]]+100*Systematic[[#This Row],[State]]</f>
        <v>26011006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26</v>
      </c>
      <c r="B9878" s="1">
        <f t="shared" si="463"/>
        <v>1</v>
      </c>
      <c r="C9878" s="1">
        <f>IF(Systematic[[#This Row],[VariableIndex]]&gt;1,C9877,IF(C9877+1=StepsPerSubsample,0,C9877+1))</f>
        <v>10</v>
      </c>
      <c r="D9878" s="1">
        <f t="shared" si="464"/>
        <v>7</v>
      </c>
      <c r="E9878" s="1" t="str">
        <f>INDEX(Protocol[Mark],MATCH(C9878,Protocol[Step],0))</f>
        <v>9c</v>
      </c>
      <c r="F9878" s="151" t="str">
        <f>INDEX(Variables[Variable],MATCH(Systematic[[#This Row],[VariableIndex]],Variables[Index],0))</f>
        <v>FCR (mt: ROX-corr.)</v>
      </c>
      <c r="G9878" s="134">
        <f>Systematic[[#This Row],[Sample]]*1000000+Systematic[[#This Row],[SubSample]]*10000+Systematic[[#This Row],[VariableIndex]]</f>
        <v>26010007</v>
      </c>
      <c r="H9878" s="134">
        <f>Systematic[[#This Row],[SampleVariableLabel]]+100*Systematic[[#This Row],[State]]</f>
        <v>26011007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26</v>
      </c>
      <c r="B9879" s="1">
        <f t="shared" si="463"/>
        <v>1</v>
      </c>
      <c r="C9879" s="1">
        <f>IF(Systematic[[#This Row],[VariableIndex]]&gt;1,C9878,IF(C9878+1=StepsPerSubsample,0,C9878+1))</f>
        <v>11</v>
      </c>
      <c r="D9879" s="1">
        <f t="shared" si="464"/>
        <v>1</v>
      </c>
      <c r="E9879" s="1" t="str">
        <f>INDEX(Protocol[Mark],MATCH(C9879,Protocol[Step],0))</f>
        <v>10Ama</v>
      </c>
      <c r="F9879" s="151" t="str">
        <f>INDEX(Variables[Variable],MATCH(Systematic[[#This Row],[VariableIndex]],Variables[Index],0))</f>
        <v>O2 concentration</v>
      </c>
      <c r="G9879" s="134">
        <f>Systematic[[#This Row],[Sample]]*1000000+Systematic[[#This Row],[SubSample]]*10000+Systematic[[#This Row],[VariableIndex]]</f>
        <v>26010001</v>
      </c>
      <c r="H9879" s="134">
        <f>Systematic[[#This Row],[SampleVariableLabel]]+100*Systematic[[#This Row],[State]]</f>
        <v>26011101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26</v>
      </c>
      <c r="B9880" s="1">
        <f t="shared" si="463"/>
        <v>1</v>
      </c>
      <c r="C9880" s="1">
        <f>IF(Systematic[[#This Row],[VariableIndex]]&gt;1,C9879,IF(C9879+1=StepsPerSubsample,0,C9879+1))</f>
        <v>11</v>
      </c>
      <c r="D9880" s="1">
        <f t="shared" si="464"/>
        <v>2</v>
      </c>
      <c r="E9880" s="1" t="str">
        <f>INDEX(Protocol[Mark],MATCH(C9880,Protocol[Step],0))</f>
        <v>10Ama</v>
      </c>
      <c r="F9880" s="151" t="str">
        <f>INDEX(Variables[Variable],MATCH(Systematic[[#This Row],[VariableIndex]],Variables[Index],0))</f>
        <v>O2 flux per volume</v>
      </c>
      <c r="G9880" s="134">
        <f>Systematic[[#This Row],[Sample]]*1000000+Systematic[[#This Row],[SubSample]]*10000+Systematic[[#This Row],[VariableIndex]]</f>
        <v>26010002</v>
      </c>
      <c r="H9880" s="134">
        <f>Systematic[[#This Row],[SampleVariableLabel]]+100*Systematic[[#This Row],[State]]</f>
        <v>26011102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26</v>
      </c>
      <c r="B9881" s="1">
        <f t="shared" si="463"/>
        <v>1</v>
      </c>
      <c r="C9881" s="1">
        <f>IF(Systematic[[#This Row],[VariableIndex]]&gt;1,C9880,IF(C9880+1=StepsPerSubsample,0,C9880+1))</f>
        <v>11</v>
      </c>
      <c r="D9881" s="1">
        <f t="shared" si="464"/>
        <v>3</v>
      </c>
      <c r="E9881" s="1" t="str">
        <f>INDEX(Protocol[Mark],MATCH(C9881,Protocol[Step],0))</f>
        <v>10Ama</v>
      </c>
      <c r="F9881" s="151" t="str">
        <f>INDEX(Variables[Variable],MATCH(Systematic[[#This Row],[VariableIndex]],Variables[Index],0))</f>
        <v>Specific flux</v>
      </c>
      <c r="G9881" s="134">
        <f>Systematic[[#This Row],[Sample]]*1000000+Systematic[[#This Row],[SubSample]]*10000+Systematic[[#This Row],[VariableIndex]]</f>
        <v>26010003</v>
      </c>
      <c r="H9881" s="134">
        <f>Systematic[[#This Row],[SampleVariableLabel]]+100*Systematic[[#This Row],[State]]</f>
        <v>26011103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26</v>
      </c>
      <c r="B9882" s="1">
        <f t="shared" si="463"/>
        <v>1</v>
      </c>
      <c r="C9882" s="1">
        <f>IF(Systematic[[#This Row],[VariableIndex]]&gt;1,C9881,IF(C9881+1=StepsPerSubsample,0,C9881+1))</f>
        <v>11</v>
      </c>
      <c r="D9882" s="1">
        <f t="shared" si="464"/>
        <v>4</v>
      </c>
      <c r="E9882" s="1" t="str">
        <f>INDEX(Protocol[Mark],MATCH(C9882,Protocol[Step],0))</f>
        <v>10Ama</v>
      </c>
      <c r="F9882" s="151" t="str">
        <f>INDEX(Variables[Variable],MATCH(Systematic[[#This Row],[VariableIndex]],Variables[Index],0))</f>
        <v>Flux control ratio</v>
      </c>
      <c r="G9882" s="134">
        <f>Systematic[[#This Row],[Sample]]*1000000+Systematic[[#This Row],[SubSample]]*10000+Systematic[[#This Row],[VariableIndex]]</f>
        <v>26010004</v>
      </c>
      <c r="H9882" s="134">
        <f>Systematic[[#This Row],[SampleVariableLabel]]+100*Systematic[[#This Row],[State]]</f>
        <v>26011104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26</v>
      </c>
      <c r="B9883" s="1">
        <f t="shared" si="463"/>
        <v>1</v>
      </c>
      <c r="C9883" s="1">
        <f>IF(Systematic[[#This Row],[VariableIndex]]&gt;1,C9882,IF(C9882+1=StepsPerSubsample,0,C9882+1))</f>
        <v>11</v>
      </c>
      <c r="D9883" s="1">
        <f t="shared" si="464"/>
        <v>5</v>
      </c>
      <c r="E9883" s="1" t="str">
        <f>INDEX(Protocol[Mark],MATCH(C9883,Protocol[Step],0))</f>
        <v>10Ama</v>
      </c>
      <c r="F9883" s="151" t="str">
        <f>INDEX(Variables[Variable],MATCH(Systematic[[#This Row],[VariableIndex]],Variables[Index],0))</f>
        <v>Specific flux (mt)</v>
      </c>
      <c r="G9883" s="134">
        <f>Systematic[[#This Row],[Sample]]*1000000+Systematic[[#This Row],[SubSample]]*10000+Systematic[[#This Row],[VariableIndex]]</f>
        <v>26010005</v>
      </c>
      <c r="H9883" s="134">
        <f>Systematic[[#This Row],[SampleVariableLabel]]+100*Systematic[[#This Row],[State]]</f>
        <v>26011105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26</v>
      </c>
      <c r="B9884" s="1">
        <f t="shared" si="463"/>
        <v>1</v>
      </c>
      <c r="C9884" s="1">
        <f>IF(Systematic[[#This Row],[VariableIndex]]&gt;1,C9883,IF(C9883+1=StepsPerSubsample,0,C9883+1))</f>
        <v>11</v>
      </c>
      <c r="D9884" s="1">
        <f t="shared" si="464"/>
        <v>6</v>
      </c>
      <c r="E9884" s="1" t="str">
        <f>INDEX(Protocol[Mark],MATCH(C9884,Protocol[Step],0))</f>
        <v>10Ama</v>
      </c>
      <c r="F9884" s="151" t="str">
        <f>INDEX(Variables[Variable],MATCH(Systematic[[#This Row],[VariableIndex]],Variables[Index],0))</f>
        <v>FCR (mt: ROX-corr.)</v>
      </c>
      <c r="G9884" s="134">
        <f>Systematic[[#This Row],[Sample]]*1000000+Systematic[[#This Row],[SubSample]]*10000+Systematic[[#This Row],[VariableIndex]]</f>
        <v>26010006</v>
      </c>
      <c r="H9884" s="134">
        <f>Systematic[[#This Row],[SampleVariableLabel]]+100*Systematic[[#This Row],[State]]</f>
        <v>26011106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26</v>
      </c>
      <c r="B9885" s="1">
        <f t="shared" si="463"/>
        <v>1</v>
      </c>
      <c r="C9885" s="1">
        <f>IF(Systematic[[#This Row],[VariableIndex]]&gt;1,C9884,IF(C9884+1=StepsPerSubsample,0,C9884+1))</f>
        <v>11</v>
      </c>
      <c r="D9885" s="1">
        <f t="shared" si="464"/>
        <v>7</v>
      </c>
      <c r="E9885" s="1" t="str">
        <f>INDEX(Protocol[Mark],MATCH(C9885,Protocol[Step],0))</f>
        <v>10Ama</v>
      </c>
      <c r="F9885" s="151" t="str">
        <f>INDEX(Variables[Variable],MATCH(Systematic[[#This Row],[VariableIndex]],Variables[Index],0))</f>
        <v>FCR (mt: ROX-corr.)</v>
      </c>
      <c r="G9885" s="134">
        <f>Systematic[[#This Row],[Sample]]*1000000+Systematic[[#This Row],[SubSample]]*10000+Systematic[[#This Row],[VariableIndex]]</f>
        <v>26010007</v>
      </c>
      <c r="H9885" s="134">
        <f>Systematic[[#This Row],[SampleVariableLabel]]+100*Systematic[[#This Row],[State]]</f>
        <v>26011107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26</v>
      </c>
      <c r="B9886" s="1">
        <f t="shared" si="463"/>
        <v>1</v>
      </c>
      <c r="C9886" s="1">
        <f>IF(Systematic[[#This Row],[VariableIndex]]&gt;1,C9885,IF(C9885+1=StepsPerSubsample,0,C9885+1))</f>
        <v>12</v>
      </c>
      <c r="D9886" s="1">
        <f t="shared" si="464"/>
        <v>1</v>
      </c>
      <c r="E9886" s="1" t="str">
        <f>INDEX(Protocol[Mark],MATCH(C9886,Protocol[Step],0))</f>
        <v>11AsTm</v>
      </c>
      <c r="F9886" s="151" t="str">
        <f>INDEX(Variables[Variable],MATCH(Systematic[[#This Row],[VariableIndex]],Variables[Index],0))</f>
        <v>O2 concentration</v>
      </c>
      <c r="G9886" s="134">
        <f>Systematic[[#This Row],[Sample]]*1000000+Systematic[[#This Row],[SubSample]]*10000+Systematic[[#This Row],[VariableIndex]]</f>
        <v>26010001</v>
      </c>
      <c r="H9886" s="134">
        <f>Systematic[[#This Row],[SampleVariableLabel]]+100*Systematic[[#This Row],[State]]</f>
        <v>26011201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26</v>
      </c>
      <c r="B9887" s="1">
        <f t="shared" si="463"/>
        <v>1</v>
      </c>
      <c r="C9887" s="1">
        <f>IF(Systematic[[#This Row],[VariableIndex]]&gt;1,C9886,IF(C9886+1=StepsPerSubsample,0,C9886+1))</f>
        <v>12</v>
      </c>
      <c r="D9887" s="1">
        <f t="shared" si="464"/>
        <v>2</v>
      </c>
      <c r="E9887" s="1" t="str">
        <f>INDEX(Protocol[Mark],MATCH(C9887,Protocol[Step],0))</f>
        <v>11AsTm</v>
      </c>
      <c r="F9887" s="151" t="str">
        <f>INDEX(Variables[Variable],MATCH(Systematic[[#This Row],[VariableIndex]],Variables[Index],0))</f>
        <v>O2 flux per volume</v>
      </c>
      <c r="G9887" s="134">
        <f>Systematic[[#This Row],[Sample]]*1000000+Systematic[[#This Row],[SubSample]]*10000+Systematic[[#This Row],[VariableIndex]]</f>
        <v>26010002</v>
      </c>
      <c r="H9887" s="134">
        <f>Systematic[[#This Row],[SampleVariableLabel]]+100*Systematic[[#This Row],[State]]</f>
        <v>26011202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26</v>
      </c>
      <c r="B9888" s="1">
        <f t="shared" si="463"/>
        <v>1</v>
      </c>
      <c r="C9888" s="1">
        <f>IF(Systematic[[#This Row],[VariableIndex]]&gt;1,C9887,IF(C9887+1=StepsPerSubsample,0,C9887+1))</f>
        <v>12</v>
      </c>
      <c r="D9888" s="1">
        <f t="shared" si="464"/>
        <v>3</v>
      </c>
      <c r="E9888" s="1" t="str">
        <f>INDEX(Protocol[Mark],MATCH(C9888,Protocol[Step],0))</f>
        <v>11AsTm</v>
      </c>
      <c r="F9888" s="151" t="str">
        <f>INDEX(Variables[Variable],MATCH(Systematic[[#This Row],[VariableIndex]],Variables[Index],0))</f>
        <v>Specific flux</v>
      </c>
      <c r="G9888" s="134">
        <f>Systematic[[#This Row],[Sample]]*1000000+Systematic[[#This Row],[SubSample]]*10000+Systematic[[#This Row],[VariableIndex]]</f>
        <v>26010003</v>
      </c>
      <c r="H9888" s="134">
        <f>Systematic[[#This Row],[SampleVariableLabel]]+100*Systematic[[#This Row],[State]]</f>
        <v>26011203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26</v>
      </c>
      <c r="B9889" s="1">
        <f t="shared" si="463"/>
        <v>1</v>
      </c>
      <c r="C9889" s="1">
        <f>IF(Systematic[[#This Row],[VariableIndex]]&gt;1,C9888,IF(C9888+1=StepsPerSubsample,0,C9888+1))</f>
        <v>12</v>
      </c>
      <c r="D9889" s="1">
        <f t="shared" si="464"/>
        <v>4</v>
      </c>
      <c r="E9889" s="1" t="str">
        <f>INDEX(Protocol[Mark],MATCH(C9889,Protocol[Step],0))</f>
        <v>11AsTm</v>
      </c>
      <c r="F9889" s="151" t="str">
        <f>INDEX(Variables[Variable],MATCH(Systematic[[#This Row],[VariableIndex]],Variables[Index],0))</f>
        <v>Flux control ratio</v>
      </c>
      <c r="G9889" s="134">
        <f>Systematic[[#This Row],[Sample]]*1000000+Systematic[[#This Row],[SubSample]]*10000+Systematic[[#This Row],[VariableIndex]]</f>
        <v>26010004</v>
      </c>
      <c r="H9889" s="134">
        <f>Systematic[[#This Row],[SampleVariableLabel]]+100*Systematic[[#This Row],[State]]</f>
        <v>26011204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26</v>
      </c>
      <c r="B9890" s="1">
        <f t="shared" si="463"/>
        <v>1</v>
      </c>
      <c r="C9890" s="1">
        <f>IF(Systematic[[#This Row],[VariableIndex]]&gt;1,C9889,IF(C9889+1=StepsPerSubsample,0,C9889+1))</f>
        <v>12</v>
      </c>
      <c r="D9890" s="1">
        <f t="shared" si="464"/>
        <v>5</v>
      </c>
      <c r="E9890" s="1" t="str">
        <f>INDEX(Protocol[Mark],MATCH(C9890,Protocol[Step],0))</f>
        <v>11AsTm</v>
      </c>
      <c r="F9890" s="151" t="str">
        <f>INDEX(Variables[Variable],MATCH(Systematic[[#This Row],[VariableIndex]],Variables[Index],0))</f>
        <v>Specific flux (mt)</v>
      </c>
      <c r="G9890" s="134">
        <f>Systematic[[#This Row],[Sample]]*1000000+Systematic[[#This Row],[SubSample]]*10000+Systematic[[#This Row],[VariableIndex]]</f>
        <v>26010005</v>
      </c>
      <c r="H9890" s="134">
        <f>Systematic[[#This Row],[SampleVariableLabel]]+100*Systematic[[#This Row],[State]]</f>
        <v>26011205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26</v>
      </c>
      <c r="B9891" s="1">
        <f t="shared" si="463"/>
        <v>1</v>
      </c>
      <c r="C9891" s="1">
        <f>IF(Systematic[[#This Row],[VariableIndex]]&gt;1,C9890,IF(C9890+1=StepsPerSubsample,0,C9890+1))</f>
        <v>12</v>
      </c>
      <c r="D9891" s="1">
        <f t="shared" si="464"/>
        <v>6</v>
      </c>
      <c r="E9891" s="1" t="str">
        <f>INDEX(Protocol[Mark],MATCH(C9891,Protocol[Step],0))</f>
        <v>11AsTm</v>
      </c>
      <c r="F9891" s="151" t="str">
        <f>INDEX(Variables[Variable],MATCH(Systematic[[#This Row],[VariableIndex]],Variables[Index],0))</f>
        <v>FCR (mt: ROX-corr.)</v>
      </c>
      <c r="G9891" s="134">
        <f>Systematic[[#This Row],[Sample]]*1000000+Systematic[[#This Row],[SubSample]]*10000+Systematic[[#This Row],[VariableIndex]]</f>
        <v>26010006</v>
      </c>
      <c r="H9891" s="134">
        <f>Systematic[[#This Row],[SampleVariableLabel]]+100*Systematic[[#This Row],[State]]</f>
        <v>26011206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26</v>
      </c>
      <c r="B9892" s="1">
        <f t="shared" si="463"/>
        <v>1</v>
      </c>
      <c r="C9892" s="1">
        <f>IF(Systematic[[#This Row],[VariableIndex]]&gt;1,C9891,IF(C9891+1=StepsPerSubsample,0,C9891+1))</f>
        <v>12</v>
      </c>
      <c r="D9892" s="1">
        <f t="shared" si="464"/>
        <v>7</v>
      </c>
      <c r="E9892" s="1" t="str">
        <f>INDEX(Protocol[Mark],MATCH(C9892,Protocol[Step],0))</f>
        <v>11AsTm</v>
      </c>
      <c r="F9892" s="151" t="str">
        <f>INDEX(Variables[Variable],MATCH(Systematic[[#This Row],[VariableIndex]],Variables[Index],0))</f>
        <v>FCR (mt: ROX-corr.)</v>
      </c>
      <c r="G9892" s="134">
        <f>Systematic[[#This Row],[Sample]]*1000000+Systematic[[#This Row],[SubSample]]*10000+Systematic[[#This Row],[VariableIndex]]</f>
        <v>26010007</v>
      </c>
      <c r="H9892" s="134">
        <f>Systematic[[#This Row],[SampleVariableLabel]]+100*Systematic[[#This Row],[State]]</f>
        <v>26011207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26</v>
      </c>
      <c r="B9893" s="1">
        <f t="shared" si="463"/>
        <v>1</v>
      </c>
      <c r="C9893" s="1">
        <f>IF(Systematic[[#This Row],[VariableIndex]]&gt;1,C9892,IF(C9892+1=StepsPerSubsample,0,C9892+1))</f>
        <v>13</v>
      </c>
      <c r="D9893" s="1">
        <f t="shared" si="464"/>
        <v>1</v>
      </c>
      <c r="E9893" s="1" t="str">
        <f>INDEX(Protocol[Mark],MATCH(C9893,Protocol[Step],0))</f>
        <v>12Azd</v>
      </c>
      <c r="F9893" s="151" t="str">
        <f>INDEX(Variables[Variable],MATCH(Systematic[[#This Row],[VariableIndex]],Variables[Index],0))</f>
        <v>O2 concentration</v>
      </c>
      <c r="G9893" s="134">
        <f>Systematic[[#This Row],[Sample]]*1000000+Systematic[[#This Row],[SubSample]]*10000+Systematic[[#This Row],[VariableIndex]]</f>
        <v>26010001</v>
      </c>
      <c r="H9893" s="134">
        <f>Systematic[[#This Row],[SampleVariableLabel]]+100*Systematic[[#This Row],[State]]</f>
        <v>26011301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26</v>
      </c>
      <c r="B9894" s="1">
        <f t="shared" si="463"/>
        <v>1</v>
      </c>
      <c r="C9894" s="1">
        <f>IF(Systematic[[#This Row],[VariableIndex]]&gt;1,C9893,IF(C9893+1=StepsPerSubsample,0,C9893+1))</f>
        <v>13</v>
      </c>
      <c r="D9894" s="1">
        <f t="shared" si="464"/>
        <v>2</v>
      </c>
      <c r="E9894" s="1" t="str">
        <f>INDEX(Protocol[Mark],MATCH(C9894,Protocol[Step],0))</f>
        <v>12Azd</v>
      </c>
      <c r="F9894" s="151" t="str">
        <f>INDEX(Variables[Variable],MATCH(Systematic[[#This Row],[VariableIndex]],Variables[Index],0))</f>
        <v>O2 flux per volume</v>
      </c>
      <c r="G9894" s="134">
        <f>Systematic[[#This Row],[Sample]]*1000000+Systematic[[#This Row],[SubSample]]*10000+Systematic[[#This Row],[VariableIndex]]</f>
        <v>26010002</v>
      </c>
      <c r="H9894" s="134">
        <f>Systematic[[#This Row],[SampleVariableLabel]]+100*Systematic[[#This Row],[State]]</f>
        <v>26011302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26</v>
      </c>
      <c r="B9895" s="1">
        <f t="shared" si="463"/>
        <v>1</v>
      </c>
      <c r="C9895" s="1">
        <f>IF(Systematic[[#This Row],[VariableIndex]]&gt;1,C9894,IF(C9894+1=StepsPerSubsample,0,C9894+1))</f>
        <v>13</v>
      </c>
      <c r="D9895" s="1">
        <f t="shared" si="464"/>
        <v>3</v>
      </c>
      <c r="E9895" s="1" t="str">
        <f>INDEX(Protocol[Mark],MATCH(C9895,Protocol[Step],0))</f>
        <v>12Azd</v>
      </c>
      <c r="F9895" s="151" t="str">
        <f>INDEX(Variables[Variable],MATCH(Systematic[[#This Row],[VariableIndex]],Variables[Index],0))</f>
        <v>Specific flux</v>
      </c>
      <c r="G9895" s="134">
        <f>Systematic[[#This Row],[Sample]]*1000000+Systematic[[#This Row],[SubSample]]*10000+Systematic[[#This Row],[VariableIndex]]</f>
        <v>26010003</v>
      </c>
      <c r="H9895" s="134">
        <f>Systematic[[#This Row],[SampleVariableLabel]]+100*Systematic[[#This Row],[State]]</f>
        <v>26011303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26</v>
      </c>
      <c r="B9896" s="1">
        <f t="shared" si="463"/>
        <v>1</v>
      </c>
      <c r="C9896" s="1">
        <f>IF(Systematic[[#This Row],[VariableIndex]]&gt;1,C9895,IF(C9895+1=StepsPerSubsample,0,C9895+1))</f>
        <v>13</v>
      </c>
      <c r="D9896" s="1">
        <f t="shared" si="464"/>
        <v>4</v>
      </c>
      <c r="E9896" s="1" t="str">
        <f>INDEX(Protocol[Mark],MATCH(C9896,Protocol[Step],0))</f>
        <v>12Azd</v>
      </c>
      <c r="F9896" s="151" t="str">
        <f>INDEX(Variables[Variable],MATCH(Systematic[[#This Row],[VariableIndex]],Variables[Index],0))</f>
        <v>Flux control ratio</v>
      </c>
      <c r="G9896" s="134">
        <f>Systematic[[#This Row],[Sample]]*1000000+Systematic[[#This Row],[SubSample]]*10000+Systematic[[#This Row],[VariableIndex]]</f>
        <v>26010004</v>
      </c>
      <c r="H9896" s="134">
        <f>Systematic[[#This Row],[SampleVariableLabel]]+100*Systematic[[#This Row],[State]]</f>
        <v>26011304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26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13</v>
      </c>
      <c r="D9897" s="1">
        <f t="shared" si="464"/>
        <v>5</v>
      </c>
      <c r="E9897" s="1" t="str">
        <f>INDEX(Protocol[Mark],MATCH(C9897,Protocol[Step],0))</f>
        <v>12Azd</v>
      </c>
      <c r="F9897" s="151" t="str">
        <f>INDEX(Variables[Variable],MATCH(Systematic[[#This Row],[VariableIndex]],Variables[Index],0))</f>
        <v>Specific flux (mt)</v>
      </c>
      <c r="G9897" s="134">
        <f>Systematic[[#This Row],[Sample]]*1000000+Systematic[[#This Row],[SubSample]]*10000+Systematic[[#This Row],[VariableIndex]]</f>
        <v>26010005</v>
      </c>
      <c r="H9897" s="134">
        <f>Systematic[[#This Row],[SampleVariableLabel]]+100*Systematic[[#This Row],[State]]</f>
        <v>26011305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26</v>
      </c>
      <c r="B9898" s="1">
        <f t="shared" si="466"/>
        <v>1</v>
      </c>
      <c r="C9898" s="1">
        <f>IF(Systematic[[#This Row],[VariableIndex]]&gt;1,C9897,IF(C9897+1=StepsPerSubsample,0,C9897+1))</f>
        <v>13</v>
      </c>
      <c r="D9898" s="1">
        <f t="shared" si="464"/>
        <v>6</v>
      </c>
      <c r="E9898" s="1" t="str">
        <f>INDEX(Protocol[Mark],MATCH(C9898,Protocol[Step],0))</f>
        <v>12Azd</v>
      </c>
      <c r="F9898" s="151" t="str">
        <f>INDEX(Variables[Variable],MATCH(Systematic[[#This Row],[VariableIndex]],Variables[Index],0))</f>
        <v>FCR (mt: ROX-corr.)</v>
      </c>
      <c r="G9898" s="134">
        <f>Systematic[[#This Row],[Sample]]*1000000+Systematic[[#This Row],[SubSample]]*10000+Systematic[[#This Row],[VariableIndex]]</f>
        <v>26010006</v>
      </c>
      <c r="H9898" s="134">
        <f>Systematic[[#This Row],[SampleVariableLabel]]+100*Systematic[[#This Row],[State]]</f>
        <v>26011306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26</v>
      </c>
      <c r="B9899" s="1">
        <f t="shared" si="466"/>
        <v>1</v>
      </c>
      <c r="C9899" s="1">
        <f>IF(Systematic[[#This Row],[VariableIndex]]&gt;1,C9898,IF(C9898+1=StepsPerSubsample,0,C9898+1))</f>
        <v>13</v>
      </c>
      <c r="D9899" s="1">
        <f t="shared" si="464"/>
        <v>7</v>
      </c>
      <c r="E9899" s="1" t="str">
        <f>INDEX(Protocol[Mark],MATCH(C9899,Protocol[Step],0))</f>
        <v>12Azd</v>
      </c>
      <c r="F9899" s="151" t="str">
        <f>INDEX(Variables[Variable],MATCH(Systematic[[#This Row],[VariableIndex]],Variables[Index],0))</f>
        <v>FCR (mt: ROX-corr.)</v>
      </c>
      <c r="G9899" s="134">
        <f>Systematic[[#This Row],[Sample]]*1000000+Systematic[[#This Row],[SubSample]]*10000+Systematic[[#This Row],[VariableIndex]]</f>
        <v>26010007</v>
      </c>
      <c r="H9899" s="134">
        <f>Systematic[[#This Row],[SampleVariableLabel]]+100*Systematic[[#This Row],[State]]</f>
        <v>26011307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26</v>
      </c>
      <c r="B9900" s="1">
        <f t="shared" si="466"/>
        <v>2</v>
      </c>
      <c r="C9900" s="1">
        <f>IF(Systematic[[#This Row],[VariableIndex]]&gt;1,C9899,IF(C9899+1=StepsPerSubsample,0,C9899+1))</f>
        <v>0</v>
      </c>
      <c r="D9900" s="1">
        <f t="shared" si="464"/>
        <v>1</v>
      </c>
      <c r="E9900" s="1" t="str">
        <f>INDEX(Protocol[Mark],MATCH(C9900,Protocol[Step],0))</f>
        <v>1ce</v>
      </c>
      <c r="F9900" s="151" t="str">
        <f>INDEX(Variables[Variable],MATCH(Systematic[[#This Row],[VariableIndex]],Variables[Index],0))</f>
        <v>O2 concentration</v>
      </c>
      <c r="G9900" s="134">
        <f>Systematic[[#This Row],[Sample]]*1000000+Systematic[[#This Row],[SubSample]]*10000+Systematic[[#This Row],[VariableIndex]]</f>
        <v>26020001</v>
      </c>
      <c r="H9900" s="134">
        <f>Systematic[[#This Row],[SampleVariableLabel]]+100*Systematic[[#This Row],[State]]</f>
        <v>26020001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26</v>
      </c>
      <c r="B9901" s="1">
        <f t="shared" si="466"/>
        <v>2</v>
      </c>
      <c r="C9901" s="1">
        <f>IF(Systematic[[#This Row],[VariableIndex]]&gt;1,C9900,IF(C9900+1=StepsPerSubsample,0,C9900+1))</f>
        <v>0</v>
      </c>
      <c r="D9901" s="1">
        <f t="shared" si="464"/>
        <v>2</v>
      </c>
      <c r="E9901" s="1" t="str">
        <f>INDEX(Protocol[Mark],MATCH(C9901,Protocol[Step],0))</f>
        <v>1ce</v>
      </c>
      <c r="F9901" s="151" t="str">
        <f>INDEX(Variables[Variable],MATCH(Systematic[[#This Row],[VariableIndex]],Variables[Index],0))</f>
        <v>O2 flux per volume</v>
      </c>
      <c r="G9901" s="134">
        <f>Systematic[[#This Row],[Sample]]*1000000+Systematic[[#This Row],[SubSample]]*10000+Systematic[[#This Row],[VariableIndex]]</f>
        <v>26020002</v>
      </c>
      <c r="H9901" s="134">
        <f>Systematic[[#This Row],[SampleVariableLabel]]+100*Systematic[[#This Row],[State]]</f>
        <v>26020002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26</v>
      </c>
      <c r="B9902" s="1">
        <f t="shared" si="466"/>
        <v>2</v>
      </c>
      <c r="C9902" s="1">
        <f>IF(Systematic[[#This Row],[VariableIndex]]&gt;1,C9901,IF(C9901+1=StepsPerSubsample,0,C9901+1))</f>
        <v>0</v>
      </c>
      <c r="D9902" s="1">
        <f t="shared" si="464"/>
        <v>3</v>
      </c>
      <c r="E9902" s="1" t="str">
        <f>INDEX(Protocol[Mark],MATCH(C9902,Protocol[Step],0))</f>
        <v>1ce</v>
      </c>
      <c r="F9902" s="151" t="str">
        <f>INDEX(Variables[Variable],MATCH(Systematic[[#This Row],[VariableIndex]],Variables[Index],0))</f>
        <v>Specific flux</v>
      </c>
      <c r="G9902" s="134">
        <f>Systematic[[#This Row],[Sample]]*1000000+Systematic[[#This Row],[SubSample]]*10000+Systematic[[#This Row],[VariableIndex]]</f>
        <v>26020003</v>
      </c>
      <c r="H9902" s="134">
        <f>Systematic[[#This Row],[SampleVariableLabel]]+100*Systematic[[#This Row],[State]]</f>
        <v>26020003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26</v>
      </c>
      <c r="B9903" s="1">
        <f t="shared" si="466"/>
        <v>2</v>
      </c>
      <c r="C9903" s="1">
        <f>IF(Systematic[[#This Row],[VariableIndex]]&gt;1,C9902,IF(C9902+1=StepsPerSubsample,0,C9902+1))</f>
        <v>0</v>
      </c>
      <c r="D9903" s="1">
        <f t="shared" si="464"/>
        <v>4</v>
      </c>
      <c r="E9903" s="1" t="str">
        <f>INDEX(Protocol[Mark],MATCH(C9903,Protocol[Step],0))</f>
        <v>1ce</v>
      </c>
      <c r="F9903" s="151" t="str">
        <f>INDEX(Variables[Variable],MATCH(Systematic[[#This Row],[VariableIndex]],Variables[Index],0))</f>
        <v>Flux control ratio</v>
      </c>
      <c r="G9903" s="134">
        <f>Systematic[[#This Row],[Sample]]*1000000+Systematic[[#This Row],[SubSample]]*10000+Systematic[[#This Row],[VariableIndex]]</f>
        <v>26020004</v>
      </c>
      <c r="H9903" s="134">
        <f>Systematic[[#This Row],[SampleVariableLabel]]+100*Systematic[[#This Row],[State]]</f>
        <v>26020004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26</v>
      </c>
      <c r="B9904" s="1">
        <f t="shared" si="466"/>
        <v>2</v>
      </c>
      <c r="C9904" s="1">
        <f>IF(Systematic[[#This Row],[VariableIndex]]&gt;1,C9903,IF(C9903+1=StepsPerSubsample,0,C9903+1))</f>
        <v>0</v>
      </c>
      <c r="D9904" s="1">
        <f t="shared" si="464"/>
        <v>5</v>
      </c>
      <c r="E9904" s="1" t="str">
        <f>INDEX(Protocol[Mark],MATCH(C9904,Protocol[Step],0))</f>
        <v>1ce</v>
      </c>
      <c r="F9904" s="151" t="str">
        <f>INDEX(Variables[Variable],MATCH(Systematic[[#This Row],[VariableIndex]],Variables[Index],0))</f>
        <v>Specific flux (mt)</v>
      </c>
      <c r="G9904" s="134">
        <f>Systematic[[#This Row],[Sample]]*1000000+Systematic[[#This Row],[SubSample]]*10000+Systematic[[#This Row],[VariableIndex]]</f>
        <v>26020005</v>
      </c>
      <c r="H9904" s="134">
        <f>Systematic[[#This Row],[SampleVariableLabel]]+100*Systematic[[#This Row],[State]]</f>
        <v>26020005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26</v>
      </c>
      <c r="B9905" s="1">
        <f t="shared" si="466"/>
        <v>2</v>
      </c>
      <c r="C9905" s="1">
        <f>IF(Systematic[[#This Row],[VariableIndex]]&gt;1,C9904,IF(C9904+1=StepsPerSubsample,0,C9904+1))</f>
        <v>0</v>
      </c>
      <c r="D9905" s="1">
        <f t="shared" si="464"/>
        <v>6</v>
      </c>
      <c r="E9905" s="1" t="str">
        <f>INDEX(Protocol[Mark],MATCH(C9905,Protocol[Step],0))</f>
        <v>1ce</v>
      </c>
      <c r="F9905" s="151" t="str">
        <f>INDEX(Variables[Variable],MATCH(Systematic[[#This Row],[VariableIndex]],Variables[Index],0))</f>
        <v>FCR (mt: ROX-corr.)</v>
      </c>
      <c r="G9905" s="134">
        <f>Systematic[[#This Row],[Sample]]*1000000+Systematic[[#This Row],[SubSample]]*10000+Systematic[[#This Row],[VariableIndex]]</f>
        <v>26020006</v>
      </c>
      <c r="H9905" s="134">
        <f>Systematic[[#This Row],[SampleVariableLabel]]+100*Systematic[[#This Row],[State]]</f>
        <v>26020006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26</v>
      </c>
      <c r="B9906" s="1">
        <f t="shared" si="466"/>
        <v>2</v>
      </c>
      <c r="C9906" s="1">
        <f>IF(Systematic[[#This Row],[VariableIndex]]&gt;1,C9905,IF(C9905+1=StepsPerSubsample,0,C9905+1))</f>
        <v>0</v>
      </c>
      <c r="D9906" s="1">
        <f t="shared" si="464"/>
        <v>7</v>
      </c>
      <c r="E9906" s="1" t="str">
        <f>INDEX(Protocol[Mark],MATCH(C9906,Protocol[Step],0))</f>
        <v>1ce</v>
      </c>
      <c r="F9906" s="151" t="str">
        <f>INDEX(Variables[Variable],MATCH(Systematic[[#This Row],[VariableIndex]],Variables[Index],0))</f>
        <v>FCR (mt: ROX-corr.)</v>
      </c>
      <c r="G9906" s="134">
        <f>Systematic[[#This Row],[Sample]]*1000000+Systematic[[#This Row],[SubSample]]*10000+Systematic[[#This Row],[VariableIndex]]</f>
        <v>26020007</v>
      </c>
      <c r="H9906" s="134">
        <f>Systematic[[#This Row],[SampleVariableLabel]]+100*Systematic[[#This Row],[State]]</f>
        <v>26020007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26</v>
      </c>
      <c r="B9907" s="1">
        <f t="shared" si="466"/>
        <v>2</v>
      </c>
      <c r="C9907" s="1">
        <f>IF(Systematic[[#This Row],[VariableIndex]]&gt;1,C9906,IF(C9906+1=StepsPerSubsample,0,C9906+1))</f>
        <v>1</v>
      </c>
      <c r="D9907" s="1">
        <f t="shared" si="464"/>
        <v>1</v>
      </c>
      <c r="E9907" s="1" t="str">
        <f>INDEX(Protocol[Mark],MATCH(C9907,Protocol[Step],0))</f>
        <v>2P10</v>
      </c>
      <c r="F9907" s="151" t="str">
        <f>INDEX(Variables[Variable],MATCH(Systematic[[#This Row],[VariableIndex]],Variables[Index],0))</f>
        <v>O2 concentration</v>
      </c>
      <c r="G9907" s="134">
        <f>Systematic[[#This Row],[Sample]]*1000000+Systematic[[#This Row],[SubSample]]*10000+Systematic[[#This Row],[VariableIndex]]</f>
        <v>26020001</v>
      </c>
      <c r="H9907" s="134">
        <f>Systematic[[#This Row],[SampleVariableLabel]]+100*Systematic[[#This Row],[State]]</f>
        <v>26020101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26</v>
      </c>
      <c r="B9908" s="1">
        <f t="shared" si="466"/>
        <v>2</v>
      </c>
      <c r="C9908" s="1">
        <f>IF(Systematic[[#This Row],[VariableIndex]]&gt;1,C9907,IF(C9907+1=StepsPerSubsample,0,C9907+1))</f>
        <v>1</v>
      </c>
      <c r="D9908" s="1">
        <f t="shared" si="464"/>
        <v>2</v>
      </c>
      <c r="E9908" s="1" t="str">
        <f>INDEX(Protocol[Mark],MATCH(C9908,Protocol[Step],0))</f>
        <v>2P10</v>
      </c>
      <c r="F9908" s="151" t="str">
        <f>INDEX(Variables[Variable],MATCH(Systematic[[#This Row],[VariableIndex]],Variables[Index],0))</f>
        <v>O2 flux per volume</v>
      </c>
      <c r="G9908" s="134">
        <f>Systematic[[#This Row],[Sample]]*1000000+Systematic[[#This Row],[SubSample]]*10000+Systematic[[#This Row],[VariableIndex]]</f>
        <v>26020002</v>
      </c>
      <c r="H9908" s="134">
        <f>Systematic[[#This Row],[SampleVariableLabel]]+100*Systematic[[#This Row],[State]]</f>
        <v>26020102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26</v>
      </c>
      <c r="B9909" s="1">
        <f t="shared" si="466"/>
        <v>2</v>
      </c>
      <c r="C9909" s="1">
        <f>IF(Systematic[[#This Row],[VariableIndex]]&gt;1,C9908,IF(C9908+1=StepsPerSubsample,0,C9908+1))</f>
        <v>1</v>
      </c>
      <c r="D9909" s="1">
        <f t="shared" si="464"/>
        <v>3</v>
      </c>
      <c r="E9909" s="1" t="str">
        <f>INDEX(Protocol[Mark],MATCH(C9909,Protocol[Step],0))</f>
        <v>2P10</v>
      </c>
      <c r="F9909" s="151" t="str">
        <f>INDEX(Variables[Variable],MATCH(Systematic[[#This Row],[VariableIndex]],Variables[Index],0))</f>
        <v>Specific flux</v>
      </c>
      <c r="G9909" s="134">
        <f>Systematic[[#This Row],[Sample]]*1000000+Systematic[[#This Row],[SubSample]]*10000+Systematic[[#This Row],[VariableIndex]]</f>
        <v>26020003</v>
      </c>
      <c r="H9909" s="134">
        <f>Systematic[[#This Row],[SampleVariableLabel]]+100*Systematic[[#This Row],[State]]</f>
        <v>26020103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26</v>
      </c>
      <c r="B9910" s="1">
        <f t="shared" si="466"/>
        <v>2</v>
      </c>
      <c r="C9910" s="1">
        <f>IF(Systematic[[#This Row],[VariableIndex]]&gt;1,C9909,IF(C9909+1=StepsPerSubsample,0,C9909+1))</f>
        <v>1</v>
      </c>
      <c r="D9910" s="1">
        <f t="shared" si="464"/>
        <v>4</v>
      </c>
      <c r="E9910" s="1" t="str">
        <f>INDEX(Protocol[Mark],MATCH(C9910,Protocol[Step],0))</f>
        <v>2P10</v>
      </c>
      <c r="F9910" s="151" t="str">
        <f>INDEX(Variables[Variable],MATCH(Systematic[[#This Row],[VariableIndex]],Variables[Index],0))</f>
        <v>Flux control ratio</v>
      </c>
      <c r="G9910" s="134">
        <f>Systematic[[#This Row],[Sample]]*1000000+Systematic[[#This Row],[SubSample]]*10000+Systematic[[#This Row],[VariableIndex]]</f>
        <v>26020004</v>
      </c>
      <c r="H9910" s="134">
        <f>Systematic[[#This Row],[SampleVariableLabel]]+100*Systematic[[#This Row],[State]]</f>
        <v>26020104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26</v>
      </c>
      <c r="B9911" s="1">
        <f t="shared" si="466"/>
        <v>2</v>
      </c>
      <c r="C9911" s="1">
        <f>IF(Systematic[[#This Row],[VariableIndex]]&gt;1,C9910,IF(C9910+1=StepsPerSubsample,0,C9910+1))</f>
        <v>1</v>
      </c>
      <c r="D9911" s="1">
        <f t="shared" si="464"/>
        <v>5</v>
      </c>
      <c r="E9911" s="1" t="str">
        <f>INDEX(Protocol[Mark],MATCH(C9911,Protocol[Step],0))</f>
        <v>2P10</v>
      </c>
      <c r="F9911" s="151" t="str">
        <f>INDEX(Variables[Variable],MATCH(Systematic[[#This Row],[VariableIndex]],Variables[Index],0))</f>
        <v>Specific flux (mt)</v>
      </c>
      <c r="G9911" s="134">
        <f>Systematic[[#This Row],[Sample]]*1000000+Systematic[[#This Row],[SubSample]]*10000+Systematic[[#This Row],[VariableIndex]]</f>
        <v>26020005</v>
      </c>
      <c r="H9911" s="134">
        <f>Systematic[[#This Row],[SampleVariableLabel]]+100*Systematic[[#This Row],[State]]</f>
        <v>26020105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26</v>
      </c>
      <c r="B9912" s="1">
        <f t="shared" si="466"/>
        <v>2</v>
      </c>
      <c r="C9912" s="1">
        <f>IF(Systematic[[#This Row],[VariableIndex]]&gt;1,C9911,IF(C9911+1=StepsPerSubsample,0,C9911+1))</f>
        <v>1</v>
      </c>
      <c r="D9912" s="1">
        <f t="shared" si="464"/>
        <v>6</v>
      </c>
      <c r="E9912" s="1" t="str">
        <f>INDEX(Protocol[Mark],MATCH(C9912,Protocol[Step],0))</f>
        <v>2P10</v>
      </c>
      <c r="F9912" s="151" t="str">
        <f>INDEX(Variables[Variable],MATCH(Systematic[[#This Row],[VariableIndex]],Variables[Index],0))</f>
        <v>FCR (mt: ROX-corr.)</v>
      </c>
      <c r="G9912" s="134">
        <f>Systematic[[#This Row],[Sample]]*1000000+Systematic[[#This Row],[SubSample]]*10000+Systematic[[#This Row],[VariableIndex]]</f>
        <v>26020006</v>
      </c>
      <c r="H9912" s="134">
        <f>Systematic[[#This Row],[SampleVariableLabel]]+100*Systematic[[#This Row],[State]]</f>
        <v>26020106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26</v>
      </c>
      <c r="B9913" s="1">
        <f t="shared" si="466"/>
        <v>2</v>
      </c>
      <c r="C9913" s="1">
        <f>IF(Systematic[[#This Row],[VariableIndex]]&gt;1,C9912,IF(C9912+1=StepsPerSubsample,0,C9912+1))</f>
        <v>1</v>
      </c>
      <c r="D9913" s="1">
        <f t="shared" si="464"/>
        <v>7</v>
      </c>
      <c r="E9913" s="1" t="str">
        <f>INDEX(Protocol[Mark],MATCH(C9913,Protocol[Step],0))</f>
        <v>2P10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26020007</v>
      </c>
      <c r="H9913" s="134">
        <f>Systematic[[#This Row],[SampleVariableLabel]]+100*Systematic[[#This Row],[State]]</f>
        <v>26020107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26</v>
      </c>
      <c r="B9914" s="1">
        <f t="shared" si="466"/>
        <v>2</v>
      </c>
      <c r="C9914" s="1">
        <f>IF(Systematic[[#This Row],[VariableIndex]]&gt;1,C9913,IF(C9913+1=StepsPerSubsample,0,C9913+1))</f>
        <v>2</v>
      </c>
      <c r="D9914" s="1">
        <f t="shared" si="464"/>
        <v>1</v>
      </c>
      <c r="E9914" s="1" t="str">
        <f>INDEX(Protocol[Mark],MATCH(C9914,Protocol[Step],0))</f>
        <v>3Omy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26020001</v>
      </c>
      <c r="H9914" s="134">
        <f>Systematic[[#This Row],[SampleVariableLabel]]+100*Systematic[[#This Row],[State]]</f>
        <v>26020201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26</v>
      </c>
      <c r="B9915" s="1">
        <f t="shared" si="466"/>
        <v>2</v>
      </c>
      <c r="C9915" s="1">
        <f>IF(Systematic[[#This Row],[VariableIndex]]&gt;1,C9914,IF(C9914+1=StepsPerSubsample,0,C9914+1))</f>
        <v>2</v>
      </c>
      <c r="D9915" s="1">
        <f t="shared" si="464"/>
        <v>2</v>
      </c>
      <c r="E9915" s="1" t="str">
        <f>INDEX(Protocol[Mark],MATCH(C9915,Protocol[Step],0))</f>
        <v>3Omy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26020002</v>
      </c>
      <c r="H9915" s="134">
        <f>Systematic[[#This Row],[SampleVariableLabel]]+100*Systematic[[#This Row],[State]]</f>
        <v>26020202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26</v>
      </c>
      <c r="B9916" s="1">
        <f t="shared" si="466"/>
        <v>2</v>
      </c>
      <c r="C9916" s="1">
        <f>IF(Systematic[[#This Row],[VariableIndex]]&gt;1,C9915,IF(C9915+1=StepsPerSubsample,0,C9915+1))</f>
        <v>2</v>
      </c>
      <c r="D9916" s="1">
        <f t="shared" si="464"/>
        <v>3</v>
      </c>
      <c r="E9916" s="1" t="str">
        <f>INDEX(Protocol[Mark],MATCH(C9916,Protocol[Step],0))</f>
        <v>3Omy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26020003</v>
      </c>
      <c r="H9916" s="134">
        <f>Systematic[[#This Row],[SampleVariableLabel]]+100*Systematic[[#This Row],[State]]</f>
        <v>26020203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26</v>
      </c>
      <c r="B9917" s="1">
        <f t="shared" si="466"/>
        <v>2</v>
      </c>
      <c r="C9917" s="1">
        <f>IF(Systematic[[#This Row],[VariableIndex]]&gt;1,C9916,IF(C9916+1=StepsPerSubsample,0,C9916+1))</f>
        <v>2</v>
      </c>
      <c r="D9917" s="1">
        <f t="shared" si="464"/>
        <v>4</v>
      </c>
      <c r="E9917" s="1" t="str">
        <f>INDEX(Protocol[Mark],MATCH(C9917,Protocol[Step],0))</f>
        <v>3Omy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26020004</v>
      </c>
      <c r="H9917" s="134">
        <f>Systematic[[#This Row],[SampleVariableLabel]]+100*Systematic[[#This Row],[State]]</f>
        <v>26020204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26</v>
      </c>
      <c r="B9918" s="1">
        <f t="shared" si="466"/>
        <v>2</v>
      </c>
      <c r="C9918" s="1">
        <f>IF(Systematic[[#This Row],[VariableIndex]]&gt;1,C9917,IF(C9917+1=StepsPerSubsample,0,C9917+1))</f>
        <v>2</v>
      </c>
      <c r="D9918" s="1">
        <f t="shared" si="464"/>
        <v>5</v>
      </c>
      <c r="E9918" s="1" t="str">
        <f>INDEX(Protocol[Mark],MATCH(C9918,Protocol[Step],0))</f>
        <v>3Omy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26020005</v>
      </c>
      <c r="H9918" s="134">
        <f>Systematic[[#This Row],[SampleVariableLabel]]+100*Systematic[[#This Row],[State]]</f>
        <v>26020205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26</v>
      </c>
      <c r="B9919" s="1">
        <f t="shared" si="466"/>
        <v>2</v>
      </c>
      <c r="C9919" s="1">
        <f>IF(Systematic[[#This Row],[VariableIndex]]&gt;1,C9918,IF(C9918+1=StepsPerSubsample,0,C9918+1))</f>
        <v>2</v>
      </c>
      <c r="D9919" s="1">
        <f t="shared" si="464"/>
        <v>6</v>
      </c>
      <c r="E9919" s="1" t="str">
        <f>INDEX(Protocol[Mark],MATCH(C9919,Protocol[Step],0))</f>
        <v>3Omy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26020006</v>
      </c>
      <c r="H9919" s="134">
        <f>Systematic[[#This Row],[SampleVariableLabel]]+100*Systematic[[#This Row],[State]]</f>
        <v>26020206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26</v>
      </c>
      <c r="B9920" s="1">
        <f t="shared" si="466"/>
        <v>2</v>
      </c>
      <c r="C9920" s="1">
        <f>IF(Systematic[[#This Row],[VariableIndex]]&gt;1,C9919,IF(C9919+1=StepsPerSubsample,0,C9919+1))</f>
        <v>2</v>
      </c>
      <c r="D9920" s="1">
        <f t="shared" si="464"/>
        <v>7</v>
      </c>
      <c r="E9920" s="1" t="str">
        <f>INDEX(Protocol[Mark],MATCH(C9920,Protocol[Step],0))</f>
        <v>3Omy</v>
      </c>
      <c r="F9920" s="151" t="str">
        <f>INDEX(Variables[Variable],MATCH(Systematic[[#This Row],[VariableIndex]],Variables[Index],0))</f>
        <v>FCR (mt: ROX-corr.)</v>
      </c>
      <c r="G9920" s="134">
        <f>Systematic[[#This Row],[Sample]]*1000000+Systematic[[#This Row],[SubSample]]*10000+Systematic[[#This Row],[VariableIndex]]</f>
        <v>26020007</v>
      </c>
      <c r="H9920" s="134">
        <f>Systematic[[#This Row],[SampleVariableLabel]]+100*Systematic[[#This Row],[State]]</f>
        <v>26020207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26</v>
      </c>
      <c r="B9921" s="1">
        <f t="shared" si="466"/>
        <v>2</v>
      </c>
      <c r="C9921" s="1">
        <f>IF(Systematic[[#This Row],[VariableIndex]]&gt;1,C9920,IF(C9920+1=StepsPerSubsample,0,C9920+1))</f>
        <v>3</v>
      </c>
      <c r="D9921" s="1">
        <f t="shared" si="464"/>
        <v>1</v>
      </c>
      <c r="E9921" s="1" t="str">
        <f>INDEX(Protocol[Mark],MATCH(C9921,Protocol[Step],0))</f>
        <v>4U</v>
      </c>
      <c r="F9921" s="151" t="str">
        <f>INDEX(Variables[Variable],MATCH(Systematic[[#This Row],[VariableIndex]],Variables[Index],0))</f>
        <v>O2 concentration</v>
      </c>
      <c r="G9921" s="134">
        <f>Systematic[[#This Row],[Sample]]*1000000+Systematic[[#This Row],[SubSample]]*10000+Systematic[[#This Row],[VariableIndex]]</f>
        <v>26020001</v>
      </c>
      <c r="H9921" s="134">
        <f>Systematic[[#This Row],[SampleVariableLabel]]+100*Systematic[[#This Row],[State]]</f>
        <v>26020301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26</v>
      </c>
      <c r="B9922" s="1">
        <f t="shared" si="466"/>
        <v>2</v>
      </c>
      <c r="C9922" s="1">
        <f>IF(Systematic[[#This Row],[VariableIndex]]&gt;1,C9921,IF(C9921+1=StepsPerSubsample,0,C9921+1))</f>
        <v>3</v>
      </c>
      <c r="D9922" s="1">
        <f t="shared" si="464"/>
        <v>2</v>
      </c>
      <c r="E9922" s="1" t="str">
        <f>INDEX(Protocol[Mark],MATCH(C9922,Protocol[Step],0))</f>
        <v>4U</v>
      </c>
      <c r="F9922" s="151" t="str">
        <f>INDEX(Variables[Variable],MATCH(Systematic[[#This Row],[VariableIndex]],Variables[Index],0))</f>
        <v>O2 flux per volume</v>
      </c>
      <c r="G9922" s="134">
        <f>Systematic[[#This Row],[Sample]]*1000000+Systematic[[#This Row],[SubSample]]*10000+Systematic[[#This Row],[VariableIndex]]</f>
        <v>26020002</v>
      </c>
      <c r="H9922" s="134">
        <f>Systematic[[#This Row],[SampleVariableLabel]]+100*Systematic[[#This Row],[State]]</f>
        <v>26020302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26</v>
      </c>
      <c r="B9923" s="1">
        <f t="shared" si="466"/>
        <v>2</v>
      </c>
      <c r="C9923" s="1">
        <f>IF(Systematic[[#This Row],[VariableIndex]]&gt;1,C9922,IF(C9922+1=StepsPerSubsample,0,C9922+1))</f>
        <v>3</v>
      </c>
      <c r="D9923" s="1">
        <f t="shared" ref="D9923:D9986" si="467">IF(D9922=nVariables,1,D9922+1)</f>
        <v>3</v>
      </c>
      <c r="E9923" s="1" t="str">
        <f>INDEX(Protocol[Mark],MATCH(C9923,Protocol[Step],0))</f>
        <v>4U</v>
      </c>
      <c r="F9923" s="151" t="str">
        <f>INDEX(Variables[Variable],MATCH(Systematic[[#This Row],[VariableIndex]],Variables[Index],0))</f>
        <v>Specific flux</v>
      </c>
      <c r="G9923" s="134">
        <f>Systematic[[#This Row],[Sample]]*1000000+Systematic[[#This Row],[SubSample]]*10000+Systematic[[#This Row],[VariableIndex]]</f>
        <v>26020003</v>
      </c>
      <c r="H9923" s="134">
        <f>Systematic[[#This Row],[SampleVariableLabel]]+100*Systematic[[#This Row],[State]]</f>
        <v>26020303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26</v>
      </c>
      <c r="B9924" s="1">
        <f t="shared" si="466"/>
        <v>2</v>
      </c>
      <c r="C9924" s="1">
        <f>IF(Systematic[[#This Row],[VariableIndex]]&gt;1,C9923,IF(C9923+1=StepsPerSubsample,0,C9923+1))</f>
        <v>3</v>
      </c>
      <c r="D9924" s="1">
        <f t="shared" si="467"/>
        <v>4</v>
      </c>
      <c r="E9924" s="1" t="str">
        <f>INDEX(Protocol[Mark],MATCH(C9924,Protocol[Step],0))</f>
        <v>4U</v>
      </c>
      <c r="F9924" s="151" t="str">
        <f>INDEX(Variables[Variable],MATCH(Systematic[[#This Row],[VariableIndex]],Variables[Index],0))</f>
        <v>Flux control ratio</v>
      </c>
      <c r="G9924" s="134">
        <f>Systematic[[#This Row],[Sample]]*1000000+Systematic[[#This Row],[SubSample]]*10000+Systematic[[#This Row],[VariableIndex]]</f>
        <v>26020004</v>
      </c>
      <c r="H9924" s="134">
        <f>Systematic[[#This Row],[SampleVariableLabel]]+100*Systematic[[#This Row],[State]]</f>
        <v>26020304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26</v>
      </c>
      <c r="B9925" s="1">
        <f t="shared" si="466"/>
        <v>2</v>
      </c>
      <c r="C9925" s="1">
        <f>IF(Systematic[[#This Row],[VariableIndex]]&gt;1,C9924,IF(C9924+1=StepsPerSubsample,0,C9924+1))</f>
        <v>3</v>
      </c>
      <c r="D9925" s="1">
        <f t="shared" si="467"/>
        <v>5</v>
      </c>
      <c r="E9925" s="1" t="str">
        <f>INDEX(Protocol[Mark],MATCH(C9925,Protocol[Step],0))</f>
        <v>4U</v>
      </c>
      <c r="F9925" s="151" t="str">
        <f>INDEX(Variables[Variable],MATCH(Systematic[[#This Row],[VariableIndex]],Variables[Index],0))</f>
        <v>Specific flux (mt)</v>
      </c>
      <c r="G9925" s="134">
        <f>Systematic[[#This Row],[Sample]]*1000000+Systematic[[#This Row],[SubSample]]*10000+Systematic[[#This Row],[VariableIndex]]</f>
        <v>26020005</v>
      </c>
      <c r="H9925" s="134">
        <f>Systematic[[#This Row],[SampleVariableLabel]]+100*Systematic[[#This Row],[State]]</f>
        <v>26020305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26</v>
      </c>
      <c r="B9926" s="1">
        <f t="shared" si="466"/>
        <v>2</v>
      </c>
      <c r="C9926" s="1">
        <f>IF(Systematic[[#This Row],[VariableIndex]]&gt;1,C9925,IF(C9925+1=StepsPerSubsample,0,C9925+1))</f>
        <v>3</v>
      </c>
      <c r="D9926" s="1">
        <f t="shared" si="467"/>
        <v>6</v>
      </c>
      <c r="E9926" s="1" t="str">
        <f>INDEX(Protocol[Mark],MATCH(C9926,Protocol[Step],0))</f>
        <v>4U</v>
      </c>
      <c r="F9926" s="151" t="str">
        <f>INDEX(Variables[Variable],MATCH(Systematic[[#This Row],[VariableIndex]],Variables[Index],0))</f>
        <v>FCR (mt: ROX-corr.)</v>
      </c>
      <c r="G9926" s="134">
        <f>Systematic[[#This Row],[Sample]]*1000000+Systematic[[#This Row],[SubSample]]*10000+Systematic[[#This Row],[VariableIndex]]</f>
        <v>26020006</v>
      </c>
      <c r="H9926" s="134">
        <f>Systematic[[#This Row],[SampleVariableLabel]]+100*Systematic[[#This Row],[State]]</f>
        <v>26020306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26</v>
      </c>
      <c r="B9927" s="1">
        <f t="shared" si="466"/>
        <v>2</v>
      </c>
      <c r="C9927" s="1">
        <f>IF(Systematic[[#This Row],[VariableIndex]]&gt;1,C9926,IF(C9926+1=StepsPerSubsample,0,C9926+1))</f>
        <v>3</v>
      </c>
      <c r="D9927" s="1">
        <f t="shared" si="467"/>
        <v>7</v>
      </c>
      <c r="E9927" s="1" t="str">
        <f>INDEX(Protocol[Mark],MATCH(C9927,Protocol[Step],0))</f>
        <v>4U</v>
      </c>
      <c r="F9927" s="151" t="str">
        <f>INDEX(Variables[Variable],MATCH(Systematic[[#This Row],[VariableIndex]],Variables[Index],0))</f>
        <v>FCR (mt: ROX-corr.)</v>
      </c>
      <c r="G9927" s="134">
        <f>Systematic[[#This Row],[Sample]]*1000000+Systematic[[#This Row],[SubSample]]*10000+Systematic[[#This Row],[VariableIndex]]</f>
        <v>26020007</v>
      </c>
      <c r="H9927" s="134">
        <f>Systematic[[#This Row],[SampleVariableLabel]]+100*Systematic[[#This Row],[State]]</f>
        <v>26020307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26</v>
      </c>
      <c r="B9928" s="1">
        <f t="shared" si="466"/>
        <v>2</v>
      </c>
      <c r="C9928" s="1">
        <f>IF(Systematic[[#This Row],[VariableIndex]]&gt;1,C9927,IF(C9927+1=StepsPerSubsample,0,C9927+1))</f>
        <v>4</v>
      </c>
      <c r="D9928" s="1">
        <f t="shared" si="467"/>
        <v>1</v>
      </c>
      <c r="E9928" s="1" t="str">
        <f>INDEX(Protocol[Mark],MATCH(C9928,Protocol[Step],0))</f>
        <v>5Glc</v>
      </c>
      <c r="F9928" s="151" t="str">
        <f>INDEX(Variables[Variable],MATCH(Systematic[[#This Row],[VariableIndex]],Variables[Index],0))</f>
        <v>O2 concentration</v>
      </c>
      <c r="G9928" s="134">
        <f>Systematic[[#This Row],[Sample]]*1000000+Systematic[[#This Row],[SubSample]]*10000+Systematic[[#This Row],[VariableIndex]]</f>
        <v>26020001</v>
      </c>
      <c r="H9928" s="134">
        <f>Systematic[[#This Row],[SampleVariableLabel]]+100*Systematic[[#This Row],[State]]</f>
        <v>26020401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26</v>
      </c>
      <c r="B9929" s="1">
        <f t="shared" si="466"/>
        <v>2</v>
      </c>
      <c r="C9929" s="1">
        <f>IF(Systematic[[#This Row],[VariableIndex]]&gt;1,C9928,IF(C9928+1=StepsPerSubsample,0,C9928+1))</f>
        <v>4</v>
      </c>
      <c r="D9929" s="1">
        <f t="shared" si="467"/>
        <v>2</v>
      </c>
      <c r="E9929" s="1" t="str">
        <f>INDEX(Protocol[Mark],MATCH(C9929,Protocol[Step],0))</f>
        <v>5Glc</v>
      </c>
      <c r="F9929" s="151" t="str">
        <f>INDEX(Variables[Variable],MATCH(Systematic[[#This Row],[VariableIndex]],Variables[Index],0))</f>
        <v>O2 flux per volume</v>
      </c>
      <c r="G9929" s="134">
        <f>Systematic[[#This Row],[Sample]]*1000000+Systematic[[#This Row],[SubSample]]*10000+Systematic[[#This Row],[VariableIndex]]</f>
        <v>26020002</v>
      </c>
      <c r="H9929" s="134">
        <f>Systematic[[#This Row],[SampleVariableLabel]]+100*Systematic[[#This Row],[State]]</f>
        <v>26020402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26</v>
      </c>
      <c r="B9930" s="1">
        <f t="shared" si="466"/>
        <v>2</v>
      </c>
      <c r="C9930" s="1">
        <f>IF(Systematic[[#This Row],[VariableIndex]]&gt;1,C9929,IF(C9929+1=StepsPerSubsample,0,C9929+1))</f>
        <v>4</v>
      </c>
      <c r="D9930" s="1">
        <f t="shared" si="467"/>
        <v>3</v>
      </c>
      <c r="E9930" s="1" t="str">
        <f>INDEX(Protocol[Mark],MATCH(C9930,Protocol[Step],0))</f>
        <v>5Glc</v>
      </c>
      <c r="F9930" s="151" t="str">
        <f>INDEX(Variables[Variable],MATCH(Systematic[[#This Row],[VariableIndex]],Variables[Index],0))</f>
        <v>Specific flux</v>
      </c>
      <c r="G9930" s="134">
        <f>Systematic[[#This Row],[Sample]]*1000000+Systematic[[#This Row],[SubSample]]*10000+Systematic[[#This Row],[VariableIndex]]</f>
        <v>26020003</v>
      </c>
      <c r="H9930" s="134">
        <f>Systematic[[#This Row],[SampleVariableLabel]]+100*Systematic[[#This Row],[State]]</f>
        <v>26020403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26</v>
      </c>
      <c r="B9931" s="1">
        <f t="shared" si="466"/>
        <v>2</v>
      </c>
      <c r="C9931" s="1">
        <f>IF(Systematic[[#This Row],[VariableIndex]]&gt;1,C9930,IF(C9930+1=StepsPerSubsample,0,C9930+1))</f>
        <v>4</v>
      </c>
      <c r="D9931" s="1">
        <f t="shared" si="467"/>
        <v>4</v>
      </c>
      <c r="E9931" s="1" t="str">
        <f>INDEX(Protocol[Mark],MATCH(C9931,Protocol[Step],0))</f>
        <v>5Glc</v>
      </c>
      <c r="F9931" s="151" t="str">
        <f>INDEX(Variables[Variable],MATCH(Systematic[[#This Row],[VariableIndex]],Variables[Index],0))</f>
        <v>Flux control ratio</v>
      </c>
      <c r="G9931" s="134">
        <f>Systematic[[#This Row],[Sample]]*1000000+Systematic[[#This Row],[SubSample]]*10000+Systematic[[#This Row],[VariableIndex]]</f>
        <v>26020004</v>
      </c>
      <c r="H9931" s="134">
        <f>Systematic[[#This Row],[SampleVariableLabel]]+100*Systematic[[#This Row],[State]]</f>
        <v>26020404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26</v>
      </c>
      <c r="B9932" s="1">
        <f t="shared" si="466"/>
        <v>2</v>
      </c>
      <c r="C9932" s="1">
        <f>IF(Systematic[[#This Row],[VariableIndex]]&gt;1,C9931,IF(C9931+1=StepsPerSubsample,0,C9931+1))</f>
        <v>4</v>
      </c>
      <c r="D9932" s="1">
        <f t="shared" si="467"/>
        <v>5</v>
      </c>
      <c r="E9932" s="1" t="str">
        <f>INDEX(Protocol[Mark],MATCH(C9932,Protocol[Step],0))</f>
        <v>5Glc</v>
      </c>
      <c r="F9932" s="151" t="str">
        <f>INDEX(Variables[Variable],MATCH(Systematic[[#This Row],[VariableIndex]],Variables[Index],0))</f>
        <v>Specific flux (mt)</v>
      </c>
      <c r="G9932" s="134">
        <f>Systematic[[#This Row],[Sample]]*1000000+Systematic[[#This Row],[SubSample]]*10000+Systematic[[#This Row],[VariableIndex]]</f>
        <v>26020005</v>
      </c>
      <c r="H9932" s="134">
        <f>Systematic[[#This Row],[SampleVariableLabel]]+100*Systematic[[#This Row],[State]]</f>
        <v>26020405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26</v>
      </c>
      <c r="B9933" s="1">
        <f t="shared" si="466"/>
        <v>2</v>
      </c>
      <c r="C9933" s="1">
        <f>IF(Systematic[[#This Row],[VariableIndex]]&gt;1,C9932,IF(C9932+1=StepsPerSubsample,0,C9932+1))</f>
        <v>4</v>
      </c>
      <c r="D9933" s="1">
        <f t="shared" si="467"/>
        <v>6</v>
      </c>
      <c r="E9933" s="1" t="str">
        <f>INDEX(Protocol[Mark],MATCH(C9933,Protocol[Step],0))</f>
        <v>5Glc</v>
      </c>
      <c r="F9933" s="151" t="str">
        <f>INDEX(Variables[Variable],MATCH(Systematic[[#This Row],[VariableIndex]],Variables[Index],0))</f>
        <v>FCR (mt: ROX-corr.)</v>
      </c>
      <c r="G9933" s="134">
        <f>Systematic[[#This Row],[Sample]]*1000000+Systematic[[#This Row],[SubSample]]*10000+Systematic[[#This Row],[VariableIndex]]</f>
        <v>26020006</v>
      </c>
      <c r="H9933" s="134">
        <f>Systematic[[#This Row],[SampleVariableLabel]]+100*Systematic[[#This Row],[State]]</f>
        <v>26020406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26</v>
      </c>
      <c r="B9934" s="1">
        <f t="shared" si="466"/>
        <v>2</v>
      </c>
      <c r="C9934" s="1">
        <f>IF(Systematic[[#This Row],[VariableIndex]]&gt;1,C9933,IF(C9933+1=StepsPerSubsample,0,C9933+1))</f>
        <v>4</v>
      </c>
      <c r="D9934" s="1">
        <f t="shared" si="467"/>
        <v>7</v>
      </c>
      <c r="E9934" s="1" t="str">
        <f>INDEX(Protocol[Mark],MATCH(C9934,Protocol[Step],0))</f>
        <v>5Glc</v>
      </c>
      <c r="F9934" s="151" t="str">
        <f>INDEX(Variables[Variable],MATCH(Systematic[[#This Row],[VariableIndex]],Variables[Index],0))</f>
        <v>FCR (mt: ROX-corr.)</v>
      </c>
      <c r="G9934" s="134">
        <f>Systematic[[#This Row],[Sample]]*1000000+Systematic[[#This Row],[SubSample]]*10000+Systematic[[#This Row],[VariableIndex]]</f>
        <v>26020007</v>
      </c>
      <c r="H9934" s="134">
        <f>Systematic[[#This Row],[SampleVariableLabel]]+100*Systematic[[#This Row],[State]]</f>
        <v>26020407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26</v>
      </c>
      <c r="B9935" s="1">
        <f t="shared" si="466"/>
        <v>2</v>
      </c>
      <c r="C9935" s="1">
        <f>IF(Systematic[[#This Row],[VariableIndex]]&gt;1,C9934,IF(C9934+1=StepsPerSubsample,0,C9934+1))</f>
        <v>5</v>
      </c>
      <c r="D9935" s="1">
        <f t="shared" si="467"/>
        <v>1</v>
      </c>
      <c r="E9935" s="1" t="str">
        <f>INDEX(Protocol[Mark],MATCH(C9935,Protocol[Step],0))</f>
        <v>6M2</v>
      </c>
      <c r="F9935" s="151" t="str">
        <f>INDEX(Variables[Variable],MATCH(Systematic[[#This Row],[VariableIndex]],Variables[Index],0))</f>
        <v>O2 concentration</v>
      </c>
      <c r="G9935" s="134">
        <f>Systematic[[#This Row],[Sample]]*1000000+Systematic[[#This Row],[SubSample]]*10000+Systematic[[#This Row],[VariableIndex]]</f>
        <v>26020001</v>
      </c>
      <c r="H9935" s="134">
        <f>Systematic[[#This Row],[SampleVariableLabel]]+100*Systematic[[#This Row],[State]]</f>
        <v>26020501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26</v>
      </c>
      <c r="B9936" s="1">
        <f t="shared" si="466"/>
        <v>2</v>
      </c>
      <c r="C9936" s="1">
        <f>IF(Systematic[[#This Row],[VariableIndex]]&gt;1,C9935,IF(C9935+1=StepsPerSubsample,0,C9935+1))</f>
        <v>5</v>
      </c>
      <c r="D9936" s="1">
        <f t="shared" si="467"/>
        <v>2</v>
      </c>
      <c r="E9936" s="1" t="str">
        <f>INDEX(Protocol[Mark],MATCH(C9936,Protocol[Step],0))</f>
        <v>6M2</v>
      </c>
      <c r="F9936" s="151" t="str">
        <f>INDEX(Variables[Variable],MATCH(Systematic[[#This Row],[VariableIndex]],Variables[Index],0))</f>
        <v>O2 flux per volume</v>
      </c>
      <c r="G9936" s="134">
        <f>Systematic[[#This Row],[Sample]]*1000000+Systematic[[#This Row],[SubSample]]*10000+Systematic[[#This Row],[VariableIndex]]</f>
        <v>26020002</v>
      </c>
      <c r="H9936" s="134">
        <f>Systematic[[#This Row],[SampleVariableLabel]]+100*Systematic[[#This Row],[State]]</f>
        <v>26020502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26</v>
      </c>
      <c r="B9937" s="1">
        <f t="shared" si="466"/>
        <v>2</v>
      </c>
      <c r="C9937" s="1">
        <f>IF(Systematic[[#This Row],[VariableIndex]]&gt;1,C9936,IF(C9936+1=StepsPerSubsample,0,C9936+1))</f>
        <v>5</v>
      </c>
      <c r="D9937" s="1">
        <f t="shared" si="467"/>
        <v>3</v>
      </c>
      <c r="E9937" s="1" t="str">
        <f>INDEX(Protocol[Mark],MATCH(C9937,Protocol[Step],0))</f>
        <v>6M2</v>
      </c>
      <c r="F9937" s="151" t="str">
        <f>INDEX(Variables[Variable],MATCH(Systematic[[#This Row],[VariableIndex]],Variables[Index],0))</f>
        <v>Specific flux</v>
      </c>
      <c r="G9937" s="134">
        <f>Systematic[[#This Row],[Sample]]*1000000+Systematic[[#This Row],[SubSample]]*10000+Systematic[[#This Row],[VariableIndex]]</f>
        <v>26020003</v>
      </c>
      <c r="H9937" s="134">
        <f>Systematic[[#This Row],[SampleVariableLabel]]+100*Systematic[[#This Row],[State]]</f>
        <v>26020503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26</v>
      </c>
      <c r="B9938" s="1">
        <f t="shared" si="466"/>
        <v>2</v>
      </c>
      <c r="C9938" s="1">
        <f>IF(Systematic[[#This Row],[VariableIndex]]&gt;1,C9937,IF(C9937+1=StepsPerSubsample,0,C9937+1))</f>
        <v>5</v>
      </c>
      <c r="D9938" s="1">
        <f t="shared" si="467"/>
        <v>4</v>
      </c>
      <c r="E9938" s="1" t="str">
        <f>INDEX(Protocol[Mark],MATCH(C9938,Protocol[Step],0))</f>
        <v>6M2</v>
      </c>
      <c r="F9938" s="151" t="str">
        <f>INDEX(Variables[Variable],MATCH(Systematic[[#This Row],[VariableIndex]],Variables[Index],0))</f>
        <v>Flux control ratio</v>
      </c>
      <c r="G9938" s="134">
        <f>Systematic[[#This Row],[Sample]]*1000000+Systematic[[#This Row],[SubSample]]*10000+Systematic[[#This Row],[VariableIndex]]</f>
        <v>26020004</v>
      </c>
      <c r="H9938" s="134">
        <f>Systematic[[#This Row],[SampleVariableLabel]]+100*Systematic[[#This Row],[State]]</f>
        <v>26020504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26</v>
      </c>
      <c r="B9939" s="1">
        <f t="shared" si="466"/>
        <v>2</v>
      </c>
      <c r="C9939" s="1">
        <f>IF(Systematic[[#This Row],[VariableIndex]]&gt;1,C9938,IF(C9938+1=StepsPerSubsample,0,C9938+1))</f>
        <v>5</v>
      </c>
      <c r="D9939" s="1">
        <f t="shared" si="467"/>
        <v>5</v>
      </c>
      <c r="E9939" s="1" t="str">
        <f>INDEX(Protocol[Mark],MATCH(C9939,Protocol[Step],0))</f>
        <v>6M2</v>
      </c>
      <c r="F9939" s="151" t="str">
        <f>INDEX(Variables[Variable],MATCH(Systematic[[#This Row],[VariableIndex]],Variables[Index],0))</f>
        <v>Specific flux (mt)</v>
      </c>
      <c r="G9939" s="134">
        <f>Systematic[[#This Row],[Sample]]*1000000+Systematic[[#This Row],[SubSample]]*10000+Systematic[[#This Row],[VariableIndex]]</f>
        <v>26020005</v>
      </c>
      <c r="H9939" s="134">
        <f>Systematic[[#This Row],[SampleVariableLabel]]+100*Systematic[[#This Row],[State]]</f>
        <v>26020505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26</v>
      </c>
      <c r="B9940" s="1">
        <f t="shared" si="466"/>
        <v>2</v>
      </c>
      <c r="C9940" s="1">
        <f>IF(Systematic[[#This Row],[VariableIndex]]&gt;1,C9939,IF(C9939+1=StepsPerSubsample,0,C9939+1))</f>
        <v>5</v>
      </c>
      <c r="D9940" s="1">
        <f t="shared" si="467"/>
        <v>6</v>
      </c>
      <c r="E9940" s="1" t="str">
        <f>INDEX(Protocol[Mark],MATCH(C9940,Protocol[Step],0))</f>
        <v>6M2</v>
      </c>
      <c r="F9940" s="151" t="str">
        <f>INDEX(Variables[Variable],MATCH(Systematic[[#This Row],[VariableIndex]],Variables[Index],0))</f>
        <v>FCR (mt: ROX-corr.)</v>
      </c>
      <c r="G9940" s="134">
        <f>Systematic[[#This Row],[Sample]]*1000000+Systematic[[#This Row],[SubSample]]*10000+Systematic[[#This Row],[VariableIndex]]</f>
        <v>26020006</v>
      </c>
      <c r="H9940" s="134">
        <f>Systematic[[#This Row],[SampleVariableLabel]]+100*Systematic[[#This Row],[State]]</f>
        <v>26020506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26</v>
      </c>
      <c r="B9941" s="1">
        <f t="shared" si="466"/>
        <v>2</v>
      </c>
      <c r="C9941" s="1">
        <f>IF(Systematic[[#This Row],[VariableIndex]]&gt;1,C9940,IF(C9940+1=StepsPerSubsample,0,C9940+1))</f>
        <v>5</v>
      </c>
      <c r="D9941" s="1">
        <f t="shared" si="467"/>
        <v>7</v>
      </c>
      <c r="E9941" s="1" t="str">
        <f>INDEX(Protocol[Mark],MATCH(C9941,Protocol[Step],0))</f>
        <v>6M2</v>
      </c>
      <c r="F9941" s="151" t="str">
        <f>INDEX(Variables[Variable],MATCH(Systematic[[#This Row],[VariableIndex]],Variables[Index],0))</f>
        <v>FCR (mt: ROX-corr.)</v>
      </c>
      <c r="G9941" s="134">
        <f>Systematic[[#This Row],[Sample]]*1000000+Systematic[[#This Row],[SubSample]]*10000+Systematic[[#This Row],[VariableIndex]]</f>
        <v>26020007</v>
      </c>
      <c r="H9941" s="134">
        <f>Systematic[[#This Row],[SampleVariableLabel]]+100*Systematic[[#This Row],[State]]</f>
        <v>26020507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26</v>
      </c>
      <c r="B9942" s="1">
        <f t="shared" si="466"/>
        <v>2</v>
      </c>
      <c r="C9942" s="1">
        <f>IF(Systematic[[#This Row],[VariableIndex]]&gt;1,C9941,IF(C9941+1=StepsPerSubsample,0,C9941+1))</f>
        <v>6</v>
      </c>
      <c r="D9942" s="1">
        <f t="shared" si="467"/>
        <v>1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O2 concentration</v>
      </c>
      <c r="G9942" s="134">
        <f>Systematic[[#This Row],[Sample]]*1000000+Systematic[[#This Row],[SubSample]]*10000+Systematic[[#This Row],[VariableIndex]]</f>
        <v>26020001</v>
      </c>
      <c r="H9942" s="134">
        <f>Systematic[[#This Row],[SampleVariableLabel]]+100*Systematic[[#This Row],[State]]</f>
        <v>26020601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26</v>
      </c>
      <c r="B9943" s="1">
        <f t="shared" si="466"/>
        <v>2</v>
      </c>
      <c r="C9943" s="1">
        <f>IF(Systematic[[#This Row],[VariableIndex]]&gt;1,C9942,IF(C9942+1=StepsPerSubsample,0,C9942+1))</f>
        <v>6</v>
      </c>
      <c r="D9943" s="1">
        <f t="shared" si="467"/>
        <v>2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O2 flux per volume</v>
      </c>
      <c r="G9943" s="134">
        <f>Systematic[[#This Row],[Sample]]*1000000+Systematic[[#This Row],[SubSample]]*10000+Systematic[[#This Row],[VariableIndex]]</f>
        <v>26020002</v>
      </c>
      <c r="H9943" s="134">
        <f>Systematic[[#This Row],[SampleVariableLabel]]+100*Systematic[[#This Row],[State]]</f>
        <v>26020602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26</v>
      </c>
      <c r="B9944" s="1">
        <f t="shared" si="466"/>
        <v>2</v>
      </c>
      <c r="C9944" s="1">
        <f>IF(Systematic[[#This Row],[VariableIndex]]&gt;1,C9943,IF(C9943+1=StepsPerSubsample,0,C9943+1))</f>
        <v>6</v>
      </c>
      <c r="D9944" s="1">
        <f t="shared" si="467"/>
        <v>3</v>
      </c>
      <c r="E9944" s="1" t="str">
        <f>INDEX(Protocol[Mark],MATCH(C9944,Protocol[Step],0))</f>
        <v>7Rot</v>
      </c>
      <c r="F9944" s="151" t="str">
        <f>INDEX(Variables[Variable],MATCH(Systematic[[#This Row],[VariableIndex]],Variables[Index],0))</f>
        <v>Specific flux</v>
      </c>
      <c r="G9944" s="134">
        <f>Systematic[[#This Row],[Sample]]*1000000+Systematic[[#This Row],[SubSample]]*10000+Systematic[[#This Row],[VariableIndex]]</f>
        <v>26020003</v>
      </c>
      <c r="H9944" s="134">
        <f>Systematic[[#This Row],[SampleVariableLabel]]+100*Systematic[[#This Row],[State]]</f>
        <v>26020603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26</v>
      </c>
      <c r="B9945" s="1">
        <f t="shared" si="466"/>
        <v>2</v>
      </c>
      <c r="C9945" s="1">
        <f>IF(Systematic[[#This Row],[VariableIndex]]&gt;1,C9944,IF(C9944+1=StepsPerSubsample,0,C9944+1))</f>
        <v>6</v>
      </c>
      <c r="D9945" s="1">
        <f t="shared" si="467"/>
        <v>4</v>
      </c>
      <c r="E9945" s="1" t="str">
        <f>INDEX(Protocol[Mark],MATCH(C9945,Protocol[Step],0))</f>
        <v>7Rot</v>
      </c>
      <c r="F9945" s="151" t="str">
        <f>INDEX(Variables[Variable],MATCH(Systematic[[#This Row],[VariableIndex]],Variables[Index],0))</f>
        <v>Flux control ratio</v>
      </c>
      <c r="G9945" s="134">
        <f>Systematic[[#This Row],[Sample]]*1000000+Systematic[[#This Row],[SubSample]]*10000+Systematic[[#This Row],[VariableIndex]]</f>
        <v>26020004</v>
      </c>
      <c r="H9945" s="134">
        <f>Systematic[[#This Row],[SampleVariableLabel]]+100*Systematic[[#This Row],[State]]</f>
        <v>26020604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26</v>
      </c>
      <c r="B9946" s="1">
        <f t="shared" si="466"/>
        <v>2</v>
      </c>
      <c r="C9946" s="1">
        <f>IF(Systematic[[#This Row],[VariableIndex]]&gt;1,C9945,IF(C9945+1=StepsPerSubsample,0,C9945+1))</f>
        <v>6</v>
      </c>
      <c r="D9946" s="1">
        <f t="shared" si="467"/>
        <v>5</v>
      </c>
      <c r="E9946" s="1" t="str">
        <f>INDEX(Protocol[Mark],MATCH(C9946,Protocol[Step],0))</f>
        <v>7Rot</v>
      </c>
      <c r="F9946" s="151" t="str">
        <f>INDEX(Variables[Variable],MATCH(Systematic[[#This Row],[VariableIndex]],Variables[Index],0))</f>
        <v>Specific flux (mt)</v>
      </c>
      <c r="G9946" s="134">
        <f>Systematic[[#This Row],[Sample]]*1000000+Systematic[[#This Row],[SubSample]]*10000+Systematic[[#This Row],[VariableIndex]]</f>
        <v>26020005</v>
      </c>
      <c r="H9946" s="134">
        <f>Systematic[[#This Row],[SampleVariableLabel]]+100*Systematic[[#This Row],[State]]</f>
        <v>26020605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26</v>
      </c>
      <c r="B9947" s="1">
        <f t="shared" si="466"/>
        <v>2</v>
      </c>
      <c r="C9947" s="1">
        <f>IF(Systematic[[#This Row],[VariableIndex]]&gt;1,C9946,IF(C9946+1=StepsPerSubsample,0,C9946+1))</f>
        <v>6</v>
      </c>
      <c r="D9947" s="1">
        <f t="shared" si="467"/>
        <v>6</v>
      </c>
      <c r="E9947" s="1" t="str">
        <f>INDEX(Protocol[Mark],MATCH(C9947,Protocol[Step],0))</f>
        <v>7Rot</v>
      </c>
      <c r="F9947" s="151" t="str">
        <f>INDEX(Variables[Variable],MATCH(Systematic[[#This Row],[VariableIndex]],Variables[Index],0))</f>
        <v>FCR (mt: ROX-corr.)</v>
      </c>
      <c r="G9947" s="134">
        <f>Systematic[[#This Row],[Sample]]*1000000+Systematic[[#This Row],[SubSample]]*10000+Systematic[[#This Row],[VariableIndex]]</f>
        <v>26020006</v>
      </c>
      <c r="H9947" s="134">
        <f>Systematic[[#This Row],[SampleVariableLabel]]+100*Systematic[[#This Row],[State]]</f>
        <v>26020606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26</v>
      </c>
      <c r="B9948" s="1">
        <f t="shared" si="466"/>
        <v>2</v>
      </c>
      <c r="C9948" s="1">
        <f>IF(Systematic[[#This Row],[VariableIndex]]&gt;1,C9947,IF(C9947+1=StepsPerSubsample,0,C9947+1))</f>
        <v>6</v>
      </c>
      <c r="D9948" s="1">
        <f t="shared" si="467"/>
        <v>7</v>
      </c>
      <c r="E9948" s="1" t="str">
        <f>INDEX(Protocol[Mark],MATCH(C9948,Protocol[Step],0))</f>
        <v>7Rot</v>
      </c>
      <c r="F9948" s="151" t="str">
        <f>INDEX(Variables[Variable],MATCH(Systematic[[#This Row],[VariableIndex]],Variables[Index],0))</f>
        <v>FCR (mt: ROX-corr.)</v>
      </c>
      <c r="G9948" s="134">
        <f>Systematic[[#This Row],[Sample]]*1000000+Systematic[[#This Row],[SubSample]]*10000+Systematic[[#This Row],[VariableIndex]]</f>
        <v>26020007</v>
      </c>
      <c r="H9948" s="134">
        <f>Systematic[[#This Row],[SampleVariableLabel]]+100*Systematic[[#This Row],[State]]</f>
        <v>26020607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26</v>
      </c>
      <c r="B9949" s="1">
        <f t="shared" si="466"/>
        <v>2</v>
      </c>
      <c r="C9949" s="1">
        <f>IF(Systematic[[#This Row],[VariableIndex]]&gt;1,C9948,IF(C9948+1=StepsPerSubsample,0,C9948+1))</f>
        <v>7</v>
      </c>
      <c r="D9949" s="1">
        <f t="shared" si="467"/>
        <v>1</v>
      </c>
      <c r="E9949" s="1" t="str">
        <f>INDEX(Protocol[Mark],MATCH(C9949,Protocol[Step],0))</f>
        <v>8S</v>
      </c>
      <c r="F9949" s="151" t="str">
        <f>INDEX(Variables[Variable],MATCH(Systematic[[#This Row],[VariableIndex]],Variables[Index],0))</f>
        <v>O2 concentration</v>
      </c>
      <c r="G9949" s="134">
        <f>Systematic[[#This Row],[Sample]]*1000000+Systematic[[#This Row],[SubSample]]*10000+Systematic[[#This Row],[VariableIndex]]</f>
        <v>26020001</v>
      </c>
      <c r="H9949" s="134">
        <f>Systematic[[#This Row],[SampleVariableLabel]]+100*Systematic[[#This Row],[State]]</f>
        <v>26020701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26</v>
      </c>
      <c r="B9950" s="1">
        <f t="shared" si="466"/>
        <v>2</v>
      </c>
      <c r="C9950" s="1">
        <f>IF(Systematic[[#This Row],[VariableIndex]]&gt;1,C9949,IF(C9949+1=StepsPerSubsample,0,C9949+1))</f>
        <v>7</v>
      </c>
      <c r="D9950" s="1">
        <f t="shared" si="467"/>
        <v>2</v>
      </c>
      <c r="E9950" s="1" t="str">
        <f>INDEX(Protocol[Mark],MATCH(C9950,Protocol[Step],0))</f>
        <v>8S</v>
      </c>
      <c r="F9950" s="151" t="str">
        <f>INDEX(Variables[Variable],MATCH(Systematic[[#This Row],[VariableIndex]],Variables[Index],0))</f>
        <v>O2 flux per volume</v>
      </c>
      <c r="G9950" s="134">
        <f>Systematic[[#This Row],[Sample]]*1000000+Systematic[[#This Row],[SubSample]]*10000+Systematic[[#This Row],[VariableIndex]]</f>
        <v>26020002</v>
      </c>
      <c r="H9950" s="134">
        <f>Systematic[[#This Row],[SampleVariableLabel]]+100*Systematic[[#This Row],[State]]</f>
        <v>26020702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26</v>
      </c>
      <c r="B9951" s="1">
        <f t="shared" si="466"/>
        <v>2</v>
      </c>
      <c r="C9951" s="1">
        <f>IF(Systematic[[#This Row],[VariableIndex]]&gt;1,C9950,IF(C9950+1=StepsPerSubsample,0,C9950+1))</f>
        <v>7</v>
      </c>
      <c r="D9951" s="1">
        <f t="shared" si="467"/>
        <v>3</v>
      </c>
      <c r="E9951" s="1" t="str">
        <f>INDEX(Protocol[Mark],MATCH(C9951,Protocol[Step],0))</f>
        <v>8S</v>
      </c>
      <c r="F9951" s="151" t="str">
        <f>INDEX(Variables[Variable],MATCH(Systematic[[#This Row],[VariableIndex]],Variables[Index],0))</f>
        <v>Specific flux</v>
      </c>
      <c r="G9951" s="134">
        <f>Systematic[[#This Row],[Sample]]*1000000+Systematic[[#This Row],[SubSample]]*10000+Systematic[[#This Row],[VariableIndex]]</f>
        <v>26020003</v>
      </c>
      <c r="H9951" s="134">
        <f>Systematic[[#This Row],[SampleVariableLabel]]+100*Systematic[[#This Row],[State]]</f>
        <v>26020703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26</v>
      </c>
      <c r="B9952" s="1">
        <f t="shared" si="466"/>
        <v>2</v>
      </c>
      <c r="C9952" s="1">
        <f>IF(Systematic[[#This Row],[VariableIndex]]&gt;1,C9951,IF(C9951+1=StepsPerSubsample,0,C9951+1))</f>
        <v>7</v>
      </c>
      <c r="D9952" s="1">
        <f t="shared" si="467"/>
        <v>4</v>
      </c>
      <c r="E9952" s="1" t="str">
        <f>INDEX(Protocol[Mark],MATCH(C9952,Protocol[Step],0))</f>
        <v>8S</v>
      </c>
      <c r="F9952" s="151" t="str">
        <f>INDEX(Variables[Variable],MATCH(Systematic[[#This Row],[VariableIndex]],Variables[Index],0))</f>
        <v>Flux control ratio</v>
      </c>
      <c r="G9952" s="134">
        <f>Systematic[[#This Row],[Sample]]*1000000+Systematic[[#This Row],[SubSample]]*10000+Systematic[[#This Row],[VariableIndex]]</f>
        <v>26020004</v>
      </c>
      <c r="H9952" s="134">
        <f>Systematic[[#This Row],[SampleVariableLabel]]+100*Systematic[[#This Row],[State]]</f>
        <v>26020704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26</v>
      </c>
      <c r="B9953" s="1">
        <f t="shared" si="466"/>
        <v>2</v>
      </c>
      <c r="C9953" s="1">
        <f>IF(Systematic[[#This Row],[VariableIndex]]&gt;1,C9952,IF(C9952+1=StepsPerSubsample,0,C9952+1))</f>
        <v>7</v>
      </c>
      <c r="D9953" s="1">
        <f t="shared" si="467"/>
        <v>5</v>
      </c>
      <c r="E9953" s="1" t="str">
        <f>INDEX(Protocol[Mark],MATCH(C9953,Protocol[Step],0))</f>
        <v>8S</v>
      </c>
      <c r="F9953" s="151" t="str">
        <f>INDEX(Variables[Variable],MATCH(Systematic[[#This Row],[VariableIndex]],Variables[Index],0))</f>
        <v>Specific flux (mt)</v>
      </c>
      <c r="G9953" s="134">
        <f>Systematic[[#This Row],[Sample]]*1000000+Systematic[[#This Row],[SubSample]]*10000+Systematic[[#This Row],[VariableIndex]]</f>
        <v>26020005</v>
      </c>
      <c r="H9953" s="134">
        <f>Systematic[[#This Row],[SampleVariableLabel]]+100*Systematic[[#This Row],[State]]</f>
        <v>26020705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26</v>
      </c>
      <c r="B9954" s="1">
        <f t="shared" si="466"/>
        <v>2</v>
      </c>
      <c r="C9954" s="1">
        <f>IF(Systematic[[#This Row],[VariableIndex]]&gt;1,C9953,IF(C9953+1=StepsPerSubsample,0,C9953+1))</f>
        <v>7</v>
      </c>
      <c r="D9954" s="1">
        <f t="shared" si="467"/>
        <v>6</v>
      </c>
      <c r="E9954" s="1" t="str">
        <f>INDEX(Protocol[Mark],MATCH(C9954,Protocol[Step],0))</f>
        <v>8S</v>
      </c>
      <c r="F9954" s="151" t="str">
        <f>INDEX(Variables[Variable],MATCH(Systematic[[#This Row],[VariableIndex]],Variables[Index],0))</f>
        <v>FCR (mt: ROX-corr.)</v>
      </c>
      <c r="G9954" s="134">
        <f>Systematic[[#This Row],[Sample]]*1000000+Systematic[[#This Row],[SubSample]]*10000+Systematic[[#This Row],[VariableIndex]]</f>
        <v>26020006</v>
      </c>
      <c r="H9954" s="134">
        <f>Systematic[[#This Row],[SampleVariableLabel]]+100*Systematic[[#This Row],[State]]</f>
        <v>26020706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26</v>
      </c>
      <c r="B9955" s="1">
        <f t="shared" si="466"/>
        <v>2</v>
      </c>
      <c r="C9955" s="1">
        <f>IF(Systematic[[#This Row],[VariableIndex]]&gt;1,C9954,IF(C9954+1=StepsPerSubsample,0,C9954+1))</f>
        <v>7</v>
      </c>
      <c r="D9955" s="1">
        <f t="shared" si="467"/>
        <v>7</v>
      </c>
      <c r="E9955" s="1" t="str">
        <f>INDEX(Protocol[Mark],MATCH(C9955,Protocol[Step],0))</f>
        <v>8S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26020007</v>
      </c>
      <c r="H9955" s="134">
        <f>Systematic[[#This Row],[SampleVariableLabel]]+100*Systematic[[#This Row],[State]]</f>
        <v>26020707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26</v>
      </c>
      <c r="B9956" s="1">
        <f t="shared" si="466"/>
        <v>2</v>
      </c>
      <c r="C9956" s="1">
        <f>IF(Systematic[[#This Row],[VariableIndex]]&gt;1,C9955,IF(C9955+1=StepsPerSubsample,0,C9955+1))</f>
        <v>8</v>
      </c>
      <c r="D9956" s="1">
        <f t="shared" si="467"/>
        <v>1</v>
      </c>
      <c r="E9956" s="1" t="str">
        <f>INDEX(Protocol[Mark],MATCH(C9956,Protocol[Step],0))</f>
        <v>9Dig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26020001</v>
      </c>
      <c r="H9956" s="134">
        <f>Systematic[[#This Row],[SampleVariableLabel]]+100*Systematic[[#This Row],[State]]</f>
        <v>26020801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26</v>
      </c>
      <c r="B9957" s="1">
        <f t="shared" si="466"/>
        <v>2</v>
      </c>
      <c r="C9957" s="1">
        <f>IF(Systematic[[#This Row],[VariableIndex]]&gt;1,C9956,IF(C9956+1=StepsPerSubsample,0,C9956+1))</f>
        <v>8</v>
      </c>
      <c r="D9957" s="1">
        <f t="shared" si="467"/>
        <v>2</v>
      </c>
      <c r="E9957" s="1" t="str">
        <f>INDEX(Protocol[Mark],MATCH(C9957,Protocol[Step],0))</f>
        <v>9Dig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26020002</v>
      </c>
      <c r="H9957" s="134">
        <f>Systematic[[#This Row],[SampleVariableLabel]]+100*Systematic[[#This Row],[State]]</f>
        <v>26020802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26</v>
      </c>
      <c r="B9958" s="1">
        <f t="shared" si="466"/>
        <v>2</v>
      </c>
      <c r="C9958" s="1">
        <f>IF(Systematic[[#This Row],[VariableIndex]]&gt;1,C9957,IF(C9957+1=StepsPerSubsample,0,C9957+1))</f>
        <v>8</v>
      </c>
      <c r="D9958" s="1">
        <f t="shared" si="467"/>
        <v>3</v>
      </c>
      <c r="E9958" s="1" t="str">
        <f>INDEX(Protocol[Mark],MATCH(C9958,Protocol[Step],0))</f>
        <v>9Dig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26020003</v>
      </c>
      <c r="H9958" s="134">
        <f>Systematic[[#This Row],[SampleVariableLabel]]+100*Systematic[[#This Row],[State]]</f>
        <v>26020803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26</v>
      </c>
      <c r="B9959" s="1">
        <f t="shared" si="466"/>
        <v>2</v>
      </c>
      <c r="C9959" s="1">
        <f>IF(Systematic[[#This Row],[VariableIndex]]&gt;1,C9958,IF(C9958+1=StepsPerSubsample,0,C9958+1))</f>
        <v>8</v>
      </c>
      <c r="D9959" s="1">
        <f t="shared" si="467"/>
        <v>4</v>
      </c>
      <c r="E9959" s="1" t="str">
        <f>INDEX(Protocol[Mark],MATCH(C9959,Protocol[Step],0))</f>
        <v>9Dig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26020004</v>
      </c>
      <c r="H9959" s="134">
        <f>Systematic[[#This Row],[SampleVariableLabel]]+100*Systematic[[#This Row],[State]]</f>
        <v>26020804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26</v>
      </c>
      <c r="B9960" s="1">
        <f t="shared" si="466"/>
        <v>2</v>
      </c>
      <c r="C9960" s="1">
        <f>IF(Systematic[[#This Row],[VariableIndex]]&gt;1,C9959,IF(C9959+1=StepsPerSubsample,0,C9959+1))</f>
        <v>8</v>
      </c>
      <c r="D9960" s="1">
        <f t="shared" si="467"/>
        <v>5</v>
      </c>
      <c r="E9960" s="1" t="str">
        <f>INDEX(Protocol[Mark],MATCH(C9960,Protocol[Step],0))</f>
        <v>9Dig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26020005</v>
      </c>
      <c r="H9960" s="134">
        <f>Systematic[[#This Row],[SampleVariableLabel]]+100*Systematic[[#This Row],[State]]</f>
        <v>26020805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26</v>
      </c>
      <c r="B9961" s="1">
        <f t="shared" ref="B9961:B10000" si="469">IF(OR(C9961&gt;0,D9961&gt;1),B9960,IF(B9960=SubsamplesPerSample,1,B9960+1))</f>
        <v>2</v>
      </c>
      <c r="C9961" s="1">
        <f>IF(Systematic[[#This Row],[VariableIndex]]&gt;1,C9960,IF(C9960+1=StepsPerSubsample,0,C9960+1))</f>
        <v>8</v>
      </c>
      <c r="D9961" s="1">
        <f t="shared" si="467"/>
        <v>6</v>
      </c>
      <c r="E9961" s="1" t="str">
        <f>INDEX(Protocol[Mark],MATCH(C9961,Protocol[Step],0))</f>
        <v>9Dig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26020006</v>
      </c>
      <c r="H9961" s="134">
        <f>Systematic[[#This Row],[SampleVariableLabel]]+100*Systematic[[#This Row],[State]]</f>
        <v>26020806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26</v>
      </c>
      <c r="B9962" s="1">
        <f t="shared" si="469"/>
        <v>2</v>
      </c>
      <c r="C9962" s="1">
        <f>IF(Systematic[[#This Row],[VariableIndex]]&gt;1,C9961,IF(C9961+1=StepsPerSubsample,0,C9961+1))</f>
        <v>8</v>
      </c>
      <c r="D9962" s="1">
        <f t="shared" si="467"/>
        <v>7</v>
      </c>
      <c r="E9962" s="1" t="str">
        <f>INDEX(Protocol[Mark],MATCH(C9962,Protocol[Step],0))</f>
        <v>9Dig</v>
      </c>
      <c r="F9962" s="151" t="str">
        <f>INDEX(Variables[Variable],MATCH(Systematic[[#This Row],[VariableIndex]],Variables[Index],0))</f>
        <v>FCR (mt: ROX-corr.)</v>
      </c>
      <c r="G9962" s="134">
        <f>Systematic[[#This Row],[Sample]]*1000000+Systematic[[#This Row],[SubSample]]*10000+Systematic[[#This Row],[VariableIndex]]</f>
        <v>26020007</v>
      </c>
      <c r="H9962" s="134">
        <f>Systematic[[#This Row],[SampleVariableLabel]]+100*Systematic[[#This Row],[State]]</f>
        <v>26020807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26</v>
      </c>
      <c r="B9963" s="1">
        <f t="shared" si="469"/>
        <v>2</v>
      </c>
      <c r="C9963" s="1">
        <f>IF(Systematic[[#This Row],[VariableIndex]]&gt;1,C9962,IF(C9962+1=StepsPerSubsample,0,C9962+1))</f>
        <v>9</v>
      </c>
      <c r="D9963" s="1">
        <f t="shared" si="467"/>
        <v>1</v>
      </c>
      <c r="E9963" s="1" t="str">
        <f>INDEX(Protocol[Mark],MATCH(C9963,Protocol[Step],0))</f>
        <v>9U</v>
      </c>
      <c r="F9963" s="151" t="str">
        <f>INDEX(Variables[Variable],MATCH(Systematic[[#This Row],[VariableIndex]],Variables[Index],0))</f>
        <v>O2 concentration</v>
      </c>
      <c r="G9963" s="134">
        <f>Systematic[[#This Row],[Sample]]*1000000+Systematic[[#This Row],[SubSample]]*10000+Systematic[[#This Row],[VariableIndex]]</f>
        <v>26020001</v>
      </c>
      <c r="H9963" s="134">
        <f>Systematic[[#This Row],[SampleVariableLabel]]+100*Systematic[[#This Row],[State]]</f>
        <v>26020901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26</v>
      </c>
      <c r="B9964" s="1">
        <f t="shared" si="469"/>
        <v>2</v>
      </c>
      <c r="C9964" s="1">
        <f>IF(Systematic[[#This Row],[VariableIndex]]&gt;1,C9963,IF(C9963+1=StepsPerSubsample,0,C9963+1))</f>
        <v>9</v>
      </c>
      <c r="D9964" s="1">
        <f t="shared" si="467"/>
        <v>2</v>
      </c>
      <c r="E9964" s="1" t="str">
        <f>INDEX(Protocol[Mark],MATCH(C9964,Protocol[Step],0))</f>
        <v>9U</v>
      </c>
      <c r="F9964" s="151" t="str">
        <f>INDEX(Variables[Variable],MATCH(Systematic[[#This Row],[VariableIndex]],Variables[Index],0))</f>
        <v>O2 flux per volume</v>
      </c>
      <c r="G9964" s="134">
        <f>Systematic[[#This Row],[Sample]]*1000000+Systematic[[#This Row],[SubSample]]*10000+Systematic[[#This Row],[VariableIndex]]</f>
        <v>26020002</v>
      </c>
      <c r="H9964" s="134">
        <f>Systematic[[#This Row],[SampleVariableLabel]]+100*Systematic[[#This Row],[State]]</f>
        <v>26020902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26</v>
      </c>
      <c r="B9965" s="1">
        <f t="shared" si="469"/>
        <v>2</v>
      </c>
      <c r="C9965" s="1">
        <f>IF(Systematic[[#This Row],[VariableIndex]]&gt;1,C9964,IF(C9964+1=StepsPerSubsample,0,C9964+1))</f>
        <v>9</v>
      </c>
      <c r="D9965" s="1">
        <f t="shared" si="467"/>
        <v>3</v>
      </c>
      <c r="E9965" s="1" t="str">
        <f>INDEX(Protocol[Mark],MATCH(C9965,Protocol[Step],0))</f>
        <v>9U</v>
      </c>
      <c r="F9965" s="151" t="str">
        <f>INDEX(Variables[Variable],MATCH(Systematic[[#This Row],[VariableIndex]],Variables[Index],0))</f>
        <v>Specific flux</v>
      </c>
      <c r="G9965" s="134">
        <f>Systematic[[#This Row],[Sample]]*1000000+Systematic[[#This Row],[SubSample]]*10000+Systematic[[#This Row],[VariableIndex]]</f>
        <v>26020003</v>
      </c>
      <c r="H9965" s="134">
        <f>Systematic[[#This Row],[SampleVariableLabel]]+100*Systematic[[#This Row],[State]]</f>
        <v>26020903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26</v>
      </c>
      <c r="B9966" s="1">
        <f t="shared" si="469"/>
        <v>2</v>
      </c>
      <c r="C9966" s="1">
        <f>IF(Systematic[[#This Row],[VariableIndex]]&gt;1,C9965,IF(C9965+1=StepsPerSubsample,0,C9965+1))</f>
        <v>9</v>
      </c>
      <c r="D9966" s="1">
        <f t="shared" si="467"/>
        <v>4</v>
      </c>
      <c r="E9966" s="1" t="str">
        <f>INDEX(Protocol[Mark],MATCH(C9966,Protocol[Step],0))</f>
        <v>9U</v>
      </c>
      <c r="F9966" s="151" t="str">
        <f>INDEX(Variables[Variable],MATCH(Systematic[[#This Row],[VariableIndex]],Variables[Index],0))</f>
        <v>Flux control ratio</v>
      </c>
      <c r="G9966" s="134">
        <f>Systematic[[#This Row],[Sample]]*1000000+Systematic[[#This Row],[SubSample]]*10000+Systematic[[#This Row],[VariableIndex]]</f>
        <v>26020004</v>
      </c>
      <c r="H9966" s="134">
        <f>Systematic[[#This Row],[SampleVariableLabel]]+100*Systematic[[#This Row],[State]]</f>
        <v>26020904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26</v>
      </c>
      <c r="B9967" s="1">
        <f t="shared" si="469"/>
        <v>2</v>
      </c>
      <c r="C9967" s="1">
        <f>IF(Systematic[[#This Row],[VariableIndex]]&gt;1,C9966,IF(C9966+1=StepsPerSubsample,0,C9966+1))</f>
        <v>9</v>
      </c>
      <c r="D9967" s="1">
        <f t="shared" si="467"/>
        <v>5</v>
      </c>
      <c r="E9967" s="1" t="str">
        <f>INDEX(Protocol[Mark],MATCH(C9967,Protocol[Step],0))</f>
        <v>9U</v>
      </c>
      <c r="F9967" s="151" t="str">
        <f>INDEX(Variables[Variable],MATCH(Systematic[[#This Row],[VariableIndex]],Variables[Index],0))</f>
        <v>Specific flux (mt)</v>
      </c>
      <c r="G9967" s="134">
        <f>Systematic[[#This Row],[Sample]]*1000000+Systematic[[#This Row],[SubSample]]*10000+Systematic[[#This Row],[VariableIndex]]</f>
        <v>26020005</v>
      </c>
      <c r="H9967" s="134">
        <f>Systematic[[#This Row],[SampleVariableLabel]]+100*Systematic[[#This Row],[State]]</f>
        <v>26020905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26</v>
      </c>
      <c r="B9968" s="1">
        <f t="shared" si="469"/>
        <v>2</v>
      </c>
      <c r="C9968" s="1">
        <f>IF(Systematic[[#This Row],[VariableIndex]]&gt;1,C9967,IF(C9967+1=StepsPerSubsample,0,C9967+1))</f>
        <v>9</v>
      </c>
      <c r="D9968" s="1">
        <f t="shared" si="467"/>
        <v>6</v>
      </c>
      <c r="E9968" s="1" t="str">
        <f>INDEX(Protocol[Mark],MATCH(C9968,Protocol[Step],0))</f>
        <v>9U</v>
      </c>
      <c r="F9968" s="151" t="str">
        <f>INDEX(Variables[Variable],MATCH(Systematic[[#This Row],[VariableIndex]],Variables[Index],0))</f>
        <v>FCR (mt: ROX-corr.)</v>
      </c>
      <c r="G9968" s="134">
        <f>Systematic[[#This Row],[Sample]]*1000000+Systematic[[#This Row],[SubSample]]*10000+Systematic[[#This Row],[VariableIndex]]</f>
        <v>26020006</v>
      </c>
      <c r="H9968" s="134">
        <f>Systematic[[#This Row],[SampleVariableLabel]]+100*Systematic[[#This Row],[State]]</f>
        <v>26020906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26</v>
      </c>
      <c r="B9969" s="1">
        <f t="shared" si="469"/>
        <v>2</v>
      </c>
      <c r="C9969" s="1">
        <f>IF(Systematic[[#This Row],[VariableIndex]]&gt;1,C9968,IF(C9968+1=StepsPerSubsample,0,C9968+1))</f>
        <v>9</v>
      </c>
      <c r="D9969" s="1">
        <f t="shared" si="467"/>
        <v>7</v>
      </c>
      <c r="E9969" s="1" t="str">
        <f>INDEX(Protocol[Mark],MATCH(C9969,Protocol[Step],0))</f>
        <v>9U</v>
      </c>
      <c r="F9969" s="151" t="str">
        <f>INDEX(Variables[Variable],MATCH(Systematic[[#This Row],[VariableIndex]],Variables[Index],0))</f>
        <v>FCR (mt: ROX-corr.)</v>
      </c>
      <c r="G9969" s="134">
        <f>Systematic[[#This Row],[Sample]]*1000000+Systematic[[#This Row],[SubSample]]*10000+Systematic[[#This Row],[VariableIndex]]</f>
        <v>26020007</v>
      </c>
      <c r="H9969" s="134">
        <f>Systematic[[#This Row],[SampleVariableLabel]]+100*Systematic[[#This Row],[State]]</f>
        <v>26020907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26</v>
      </c>
      <c r="B9970" s="1">
        <f t="shared" si="469"/>
        <v>2</v>
      </c>
      <c r="C9970" s="1">
        <f>IF(Systematic[[#This Row],[VariableIndex]]&gt;1,C9969,IF(C9969+1=StepsPerSubsample,0,C9969+1))</f>
        <v>10</v>
      </c>
      <c r="D9970" s="1">
        <f t="shared" si="467"/>
        <v>1</v>
      </c>
      <c r="E9970" s="1" t="str">
        <f>INDEX(Protocol[Mark],MATCH(C9970,Protocol[Step],0))</f>
        <v>9c</v>
      </c>
      <c r="F9970" s="151" t="str">
        <f>INDEX(Variables[Variable],MATCH(Systematic[[#This Row],[VariableIndex]],Variables[Index],0))</f>
        <v>O2 concentration</v>
      </c>
      <c r="G9970" s="134">
        <f>Systematic[[#This Row],[Sample]]*1000000+Systematic[[#This Row],[SubSample]]*10000+Systematic[[#This Row],[VariableIndex]]</f>
        <v>26020001</v>
      </c>
      <c r="H9970" s="134">
        <f>Systematic[[#This Row],[SampleVariableLabel]]+100*Systematic[[#This Row],[State]]</f>
        <v>26021001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26</v>
      </c>
      <c r="B9971" s="1">
        <f t="shared" si="469"/>
        <v>2</v>
      </c>
      <c r="C9971" s="1">
        <f>IF(Systematic[[#This Row],[VariableIndex]]&gt;1,C9970,IF(C9970+1=StepsPerSubsample,0,C9970+1))</f>
        <v>10</v>
      </c>
      <c r="D9971" s="1">
        <f t="shared" si="467"/>
        <v>2</v>
      </c>
      <c r="E9971" s="1" t="str">
        <f>INDEX(Protocol[Mark],MATCH(C9971,Protocol[Step],0))</f>
        <v>9c</v>
      </c>
      <c r="F9971" s="151" t="str">
        <f>INDEX(Variables[Variable],MATCH(Systematic[[#This Row],[VariableIndex]],Variables[Index],0))</f>
        <v>O2 flux per volume</v>
      </c>
      <c r="G9971" s="134">
        <f>Systematic[[#This Row],[Sample]]*1000000+Systematic[[#This Row],[SubSample]]*10000+Systematic[[#This Row],[VariableIndex]]</f>
        <v>26020002</v>
      </c>
      <c r="H9971" s="134">
        <f>Systematic[[#This Row],[SampleVariableLabel]]+100*Systematic[[#This Row],[State]]</f>
        <v>26021002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26</v>
      </c>
      <c r="B9972" s="1">
        <f t="shared" si="469"/>
        <v>2</v>
      </c>
      <c r="C9972" s="1">
        <f>IF(Systematic[[#This Row],[VariableIndex]]&gt;1,C9971,IF(C9971+1=StepsPerSubsample,0,C9971+1))</f>
        <v>10</v>
      </c>
      <c r="D9972" s="1">
        <f t="shared" si="467"/>
        <v>3</v>
      </c>
      <c r="E9972" s="1" t="str">
        <f>INDEX(Protocol[Mark],MATCH(C9972,Protocol[Step],0))</f>
        <v>9c</v>
      </c>
      <c r="F9972" s="151" t="str">
        <f>INDEX(Variables[Variable],MATCH(Systematic[[#This Row],[VariableIndex]],Variables[Index],0))</f>
        <v>Specific flux</v>
      </c>
      <c r="G9972" s="134">
        <f>Systematic[[#This Row],[Sample]]*1000000+Systematic[[#This Row],[SubSample]]*10000+Systematic[[#This Row],[VariableIndex]]</f>
        <v>26020003</v>
      </c>
      <c r="H9972" s="134">
        <f>Systematic[[#This Row],[SampleVariableLabel]]+100*Systematic[[#This Row],[State]]</f>
        <v>26021003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26</v>
      </c>
      <c r="B9973" s="1">
        <f t="shared" si="469"/>
        <v>2</v>
      </c>
      <c r="C9973" s="1">
        <f>IF(Systematic[[#This Row],[VariableIndex]]&gt;1,C9972,IF(C9972+1=StepsPerSubsample,0,C9972+1))</f>
        <v>10</v>
      </c>
      <c r="D9973" s="1">
        <f t="shared" si="467"/>
        <v>4</v>
      </c>
      <c r="E9973" s="1" t="str">
        <f>INDEX(Protocol[Mark],MATCH(C9973,Protocol[Step],0))</f>
        <v>9c</v>
      </c>
      <c r="F9973" s="151" t="str">
        <f>INDEX(Variables[Variable],MATCH(Systematic[[#This Row],[VariableIndex]],Variables[Index],0))</f>
        <v>Flux control ratio</v>
      </c>
      <c r="G9973" s="134">
        <f>Systematic[[#This Row],[Sample]]*1000000+Systematic[[#This Row],[SubSample]]*10000+Systematic[[#This Row],[VariableIndex]]</f>
        <v>26020004</v>
      </c>
      <c r="H9973" s="134">
        <f>Systematic[[#This Row],[SampleVariableLabel]]+100*Systematic[[#This Row],[State]]</f>
        <v>26021004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26</v>
      </c>
      <c r="B9974" s="1">
        <f t="shared" si="469"/>
        <v>2</v>
      </c>
      <c r="C9974" s="1">
        <f>IF(Systematic[[#This Row],[VariableIndex]]&gt;1,C9973,IF(C9973+1=StepsPerSubsample,0,C9973+1))</f>
        <v>10</v>
      </c>
      <c r="D9974" s="1">
        <f t="shared" si="467"/>
        <v>5</v>
      </c>
      <c r="E9974" s="1" t="str">
        <f>INDEX(Protocol[Mark],MATCH(C9974,Protocol[Step],0))</f>
        <v>9c</v>
      </c>
      <c r="F9974" s="151" t="str">
        <f>INDEX(Variables[Variable],MATCH(Systematic[[#This Row],[VariableIndex]],Variables[Index],0))</f>
        <v>Specific flux (mt)</v>
      </c>
      <c r="G9974" s="134">
        <f>Systematic[[#This Row],[Sample]]*1000000+Systematic[[#This Row],[SubSample]]*10000+Systematic[[#This Row],[VariableIndex]]</f>
        <v>26020005</v>
      </c>
      <c r="H9974" s="134">
        <f>Systematic[[#This Row],[SampleVariableLabel]]+100*Systematic[[#This Row],[State]]</f>
        <v>26021005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26</v>
      </c>
      <c r="B9975" s="1">
        <f t="shared" si="469"/>
        <v>2</v>
      </c>
      <c r="C9975" s="1">
        <f>IF(Systematic[[#This Row],[VariableIndex]]&gt;1,C9974,IF(C9974+1=StepsPerSubsample,0,C9974+1))</f>
        <v>10</v>
      </c>
      <c r="D9975" s="1">
        <f t="shared" si="467"/>
        <v>6</v>
      </c>
      <c r="E9975" s="1" t="str">
        <f>INDEX(Protocol[Mark],MATCH(C9975,Protocol[Step],0))</f>
        <v>9c</v>
      </c>
      <c r="F9975" s="151" t="str">
        <f>INDEX(Variables[Variable],MATCH(Systematic[[#This Row],[VariableIndex]],Variables[Index],0))</f>
        <v>FCR (mt: ROX-corr.)</v>
      </c>
      <c r="G9975" s="134">
        <f>Systematic[[#This Row],[Sample]]*1000000+Systematic[[#This Row],[SubSample]]*10000+Systematic[[#This Row],[VariableIndex]]</f>
        <v>26020006</v>
      </c>
      <c r="H9975" s="134">
        <f>Systematic[[#This Row],[SampleVariableLabel]]+100*Systematic[[#This Row],[State]]</f>
        <v>26021006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26</v>
      </c>
      <c r="B9976" s="1">
        <f t="shared" si="469"/>
        <v>2</v>
      </c>
      <c r="C9976" s="1">
        <f>IF(Systematic[[#This Row],[VariableIndex]]&gt;1,C9975,IF(C9975+1=StepsPerSubsample,0,C9975+1))</f>
        <v>10</v>
      </c>
      <c r="D9976" s="1">
        <f t="shared" si="467"/>
        <v>7</v>
      </c>
      <c r="E9976" s="1" t="str">
        <f>INDEX(Protocol[Mark],MATCH(C9976,Protocol[Step],0))</f>
        <v>9c</v>
      </c>
      <c r="F9976" s="151" t="str">
        <f>INDEX(Variables[Variable],MATCH(Systematic[[#This Row],[VariableIndex]],Variables[Index],0))</f>
        <v>FCR (mt: ROX-corr.)</v>
      </c>
      <c r="G9976" s="134">
        <f>Systematic[[#This Row],[Sample]]*1000000+Systematic[[#This Row],[SubSample]]*10000+Systematic[[#This Row],[VariableIndex]]</f>
        <v>26020007</v>
      </c>
      <c r="H9976" s="134">
        <f>Systematic[[#This Row],[SampleVariableLabel]]+100*Systematic[[#This Row],[State]]</f>
        <v>26021007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26</v>
      </c>
      <c r="B9977" s="1">
        <f t="shared" si="469"/>
        <v>2</v>
      </c>
      <c r="C9977" s="1">
        <f>IF(Systematic[[#This Row],[VariableIndex]]&gt;1,C9976,IF(C9976+1=StepsPerSubsample,0,C9976+1))</f>
        <v>11</v>
      </c>
      <c r="D9977" s="1">
        <f t="shared" si="467"/>
        <v>1</v>
      </c>
      <c r="E9977" s="1" t="str">
        <f>INDEX(Protocol[Mark],MATCH(C9977,Protocol[Step],0))</f>
        <v>10Ama</v>
      </c>
      <c r="F9977" s="151" t="str">
        <f>INDEX(Variables[Variable],MATCH(Systematic[[#This Row],[VariableIndex]],Variables[Index],0))</f>
        <v>O2 concentration</v>
      </c>
      <c r="G9977" s="134">
        <f>Systematic[[#This Row],[Sample]]*1000000+Systematic[[#This Row],[SubSample]]*10000+Systematic[[#This Row],[VariableIndex]]</f>
        <v>26020001</v>
      </c>
      <c r="H9977" s="134">
        <f>Systematic[[#This Row],[SampleVariableLabel]]+100*Systematic[[#This Row],[State]]</f>
        <v>26021101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26</v>
      </c>
      <c r="B9978" s="1">
        <f t="shared" si="469"/>
        <v>2</v>
      </c>
      <c r="C9978" s="1">
        <f>IF(Systematic[[#This Row],[VariableIndex]]&gt;1,C9977,IF(C9977+1=StepsPerSubsample,0,C9977+1))</f>
        <v>11</v>
      </c>
      <c r="D9978" s="1">
        <f t="shared" si="467"/>
        <v>2</v>
      </c>
      <c r="E9978" s="1" t="str">
        <f>INDEX(Protocol[Mark],MATCH(C9978,Protocol[Step],0))</f>
        <v>10Ama</v>
      </c>
      <c r="F9978" s="151" t="str">
        <f>INDEX(Variables[Variable],MATCH(Systematic[[#This Row],[VariableIndex]],Variables[Index],0))</f>
        <v>O2 flux per volume</v>
      </c>
      <c r="G9978" s="134">
        <f>Systematic[[#This Row],[Sample]]*1000000+Systematic[[#This Row],[SubSample]]*10000+Systematic[[#This Row],[VariableIndex]]</f>
        <v>26020002</v>
      </c>
      <c r="H9978" s="134">
        <f>Systematic[[#This Row],[SampleVariableLabel]]+100*Systematic[[#This Row],[State]]</f>
        <v>26021102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26</v>
      </c>
      <c r="B9979" s="1">
        <f t="shared" si="469"/>
        <v>2</v>
      </c>
      <c r="C9979" s="1">
        <f>IF(Systematic[[#This Row],[VariableIndex]]&gt;1,C9978,IF(C9978+1=StepsPerSubsample,0,C9978+1))</f>
        <v>11</v>
      </c>
      <c r="D9979" s="1">
        <f t="shared" si="467"/>
        <v>3</v>
      </c>
      <c r="E9979" s="1" t="str">
        <f>INDEX(Protocol[Mark],MATCH(C9979,Protocol[Step],0))</f>
        <v>10Ama</v>
      </c>
      <c r="F9979" s="151" t="str">
        <f>INDEX(Variables[Variable],MATCH(Systematic[[#This Row],[VariableIndex]],Variables[Index],0))</f>
        <v>Specific flux</v>
      </c>
      <c r="G9979" s="134">
        <f>Systematic[[#This Row],[Sample]]*1000000+Systematic[[#This Row],[SubSample]]*10000+Systematic[[#This Row],[VariableIndex]]</f>
        <v>26020003</v>
      </c>
      <c r="H9979" s="134">
        <f>Systematic[[#This Row],[SampleVariableLabel]]+100*Systematic[[#This Row],[State]]</f>
        <v>26021103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26</v>
      </c>
      <c r="B9980" s="1">
        <f t="shared" si="469"/>
        <v>2</v>
      </c>
      <c r="C9980" s="1">
        <f>IF(Systematic[[#This Row],[VariableIndex]]&gt;1,C9979,IF(C9979+1=StepsPerSubsample,0,C9979+1))</f>
        <v>11</v>
      </c>
      <c r="D9980" s="1">
        <f t="shared" si="467"/>
        <v>4</v>
      </c>
      <c r="E9980" s="1" t="str">
        <f>INDEX(Protocol[Mark],MATCH(C9980,Protocol[Step],0))</f>
        <v>10Ama</v>
      </c>
      <c r="F9980" s="151" t="str">
        <f>INDEX(Variables[Variable],MATCH(Systematic[[#This Row],[VariableIndex]],Variables[Index],0))</f>
        <v>Flux control ratio</v>
      </c>
      <c r="G9980" s="134">
        <f>Systematic[[#This Row],[Sample]]*1000000+Systematic[[#This Row],[SubSample]]*10000+Systematic[[#This Row],[VariableIndex]]</f>
        <v>26020004</v>
      </c>
      <c r="H9980" s="134">
        <f>Systematic[[#This Row],[SampleVariableLabel]]+100*Systematic[[#This Row],[State]]</f>
        <v>26021104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26</v>
      </c>
      <c r="B9981" s="1">
        <f t="shared" si="469"/>
        <v>2</v>
      </c>
      <c r="C9981" s="1">
        <f>IF(Systematic[[#This Row],[VariableIndex]]&gt;1,C9980,IF(C9980+1=StepsPerSubsample,0,C9980+1))</f>
        <v>11</v>
      </c>
      <c r="D9981" s="1">
        <f t="shared" si="467"/>
        <v>5</v>
      </c>
      <c r="E9981" s="1" t="str">
        <f>INDEX(Protocol[Mark],MATCH(C9981,Protocol[Step],0))</f>
        <v>10Ama</v>
      </c>
      <c r="F9981" s="151" t="str">
        <f>INDEX(Variables[Variable],MATCH(Systematic[[#This Row],[VariableIndex]],Variables[Index],0))</f>
        <v>Specific flux (mt)</v>
      </c>
      <c r="G9981" s="134">
        <f>Systematic[[#This Row],[Sample]]*1000000+Systematic[[#This Row],[SubSample]]*10000+Systematic[[#This Row],[VariableIndex]]</f>
        <v>26020005</v>
      </c>
      <c r="H9981" s="134">
        <f>Systematic[[#This Row],[SampleVariableLabel]]+100*Systematic[[#This Row],[State]]</f>
        <v>26021105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26</v>
      </c>
      <c r="B9982" s="1">
        <f t="shared" si="469"/>
        <v>2</v>
      </c>
      <c r="C9982" s="1">
        <f>IF(Systematic[[#This Row],[VariableIndex]]&gt;1,C9981,IF(C9981+1=StepsPerSubsample,0,C9981+1))</f>
        <v>11</v>
      </c>
      <c r="D9982" s="1">
        <f t="shared" si="467"/>
        <v>6</v>
      </c>
      <c r="E9982" s="1" t="str">
        <f>INDEX(Protocol[Mark],MATCH(C9982,Protocol[Step],0))</f>
        <v>10Ama</v>
      </c>
      <c r="F9982" s="151" t="str">
        <f>INDEX(Variables[Variable],MATCH(Systematic[[#This Row],[VariableIndex]],Variables[Index],0))</f>
        <v>FCR (mt: ROX-corr.)</v>
      </c>
      <c r="G9982" s="134">
        <f>Systematic[[#This Row],[Sample]]*1000000+Systematic[[#This Row],[SubSample]]*10000+Systematic[[#This Row],[VariableIndex]]</f>
        <v>26020006</v>
      </c>
      <c r="H9982" s="134">
        <f>Systematic[[#This Row],[SampleVariableLabel]]+100*Systematic[[#This Row],[State]]</f>
        <v>26021106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26</v>
      </c>
      <c r="B9983" s="1">
        <f t="shared" si="469"/>
        <v>2</v>
      </c>
      <c r="C9983" s="1">
        <f>IF(Systematic[[#This Row],[VariableIndex]]&gt;1,C9982,IF(C9982+1=StepsPerSubsample,0,C9982+1))</f>
        <v>11</v>
      </c>
      <c r="D9983" s="1">
        <f t="shared" si="467"/>
        <v>7</v>
      </c>
      <c r="E9983" s="1" t="str">
        <f>INDEX(Protocol[Mark],MATCH(C9983,Protocol[Step],0))</f>
        <v>10Ama</v>
      </c>
      <c r="F9983" s="151" t="str">
        <f>INDEX(Variables[Variable],MATCH(Systematic[[#This Row],[VariableIndex]],Variables[Index],0))</f>
        <v>FCR (mt: ROX-corr.)</v>
      </c>
      <c r="G9983" s="134">
        <f>Systematic[[#This Row],[Sample]]*1000000+Systematic[[#This Row],[SubSample]]*10000+Systematic[[#This Row],[VariableIndex]]</f>
        <v>26020007</v>
      </c>
      <c r="H9983" s="134">
        <f>Systematic[[#This Row],[SampleVariableLabel]]+100*Systematic[[#This Row],[State]]</f>
        <v>26021107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26</v>
      </c>
      <c r="B9984" s="1">
        <f t="shared" si="469"/>
        <v>2</v>
      </c>
      <c r="C9984" s="1">
        <f>IF(Systematic[[#This Row],[VariableIndex]]&gt;1,C9983,IF(C9983+1=StepsPerSubsample,0,C9983+1))</f>
        <v>12</v>
      </c>
      <c r="D9984" s="1">
        <f t="shared" si="467"/>
        <v>1</v>
      </c>
      <c r="E9984" s="1" t="str">
        <f>INDEX(Protocol[Mark],MATCH(C9984,Protocol[Step],0))</f>
        <v>11AsTm</v>
      </c>
      <c r="F9984" s="151" t="str">
        <f>INDEX(Variables[Variable],MATCH(Systematic[[#This Row],[VariableIndex]],Variables[Index],0))</f>
        <v>O2 concentration</v>
      </c>
      <c r="G9984" s="134">
        <f>Systematic[[#This Row],[Sample]]*1000000+Systematic[[#This Row],[SubSample]]*10000+Systematic[[#This Row],[VariableIndex]]</f>
        <v>26020001</v>
      </c>
      <c r="H9984" s="134">
        <f>Systematic[[#This Row],[SampleVariableLabel]]+100*Systematic[[#This Row],[State]]</f>
        <v>26021201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26</v>
      </c>
      <c r="B9985" s="1">
        <f t="shared" si="469"/>
        <v>2</v>
      </c>
      <c r="C9985" s="1">
        <f>IF(Systematic[[#This Row],[VariableIndex]]&gt;1,C9984,IF(C9984+1=StepsPerSubsample,0,C9984+1))</f>
        <v>12</v>
      </c>
      <c r="D9985" s="1">
        <f t="shared" si="467"/>
        <v>2</v>
      </c>
      <c r="E9985" s="1" t="str">
        <f>INDEX(Protocol[Mark],MATCH(C9985,Protocol[Step],0))</f>
        <v>11AsTm</v>
      </c>
      <c r="F9985" s="151" t="str">
        <f>INDEX(Variables[Variable],MATCH(Systematic[[#This Row],[VariableIndex]],Variables[Index],0))</f>
        <v>O2 flux per volume</v>
      </c>
      <c r="G9985" s="134">
        <f>Systematic[[#This Row],[Sample]]*1000000+Systematic[[#This Row],[SubSample]]*10000+Systematic[[#This Row],[VariableIndex]]</f>
        <v>26020002</v>
      </c>
      <c r="H9985" s="134">
        <f>Systematic[[#This Row],[SampleVariableLabel]]+100*Systematic[[#This Row],[State]]</f>
        <v>26021202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26</v>
      </c>
      <c r="B9986" s="1">
        <f t="shared" si="469"/>
        <v>2</v>
      </c>
      <c r="C9986" s="1">
        <f>IF(Systematic[[#This Row],[VariableIndex]]&gt;1,C9985,IF(C9985+1=StepsPerSubsample,0,C9985+1))</f>
        <v>12</v>
      </c>
      <c r="D9986" s="1">
        <f t="shared" si="467"/>
        <v>3</v>
      </c>
      <c r="E9986" s="1" t="str">
        <f>INDEX(Protocol[Mark],MATCH(C9986,Protocol[Step],0))</f>
        <v>11AsTm</v>
      </c>
      <c r="F9986" s="151" t="str">
        <f>INDEX(Variables[Variable],MATCH(Systematic[[#This Row],[VariableIndex]],Variables[Index],0))</f>
        <v>Specific flux</v>
      </c>
      <c r="G9986" s="134">
        <f>Systematic[[#This Row],[Sample]]*1000000+Systematic[[#This Row],[SubSample]]*10000+Systematic[[#This Row],[VariableIndex]]</f>
        <v>26020003</v>
      </c>
      <c r="H9986" s="134">
        <f>Systematic[[#This Row],[SampleVariableLabel]]+100*Systematic[[#This Row],[State]]</f>
        <v>26021203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26</v>
      </c>
      <c r="B9987" s="1">
        <f t="shared" si="469"/>
        <v>2</v>
      </c>
      <c r="C9987" s="1">
        <f>IF(Systematic[[#This Row],[VariableIndex]]&gt;1,C9986,IF(C9986+1=StepsPerSubsample,0,C9986+1))</f>
        <v>12</v>
      </c>
      <c r="D9987" s="1">
        <f t="shared" ref="D9987:D10000" si="470">IF(D9986=nVariables,1,D9986+1)</f>
        <v>4</v>
      </c>
      <c r="E9987" s="1" t="str">
        <f>INDEX(Protocol[Mark],MATCH(C9987,Protocol[Step],0))</f>
        <v>11AsTm</v>
      </c>
      <c r="F9987" s="151" t="str">
        <f>INDEX(Variables[Variable],MATCH(Systematic[[#This Row],[VariableIndex]],Variables[Index],0))</f>
        <v>Flux control ratio</v>
      </c>
      <c r="G9987" s="134">
        <f>Systematic[[#This Row],[Sample]]*1000000+Systematic[[#This Row],[SubSample]]*10000+Systematic[[#This Row],[VariableIndex]]</f>
        <v>26020004</v>
      </c>
      <c r="H9987" s="134">
        <f>Systematic[[#This Row],[SampleVariableLabel]]+100*Systematic[[#This Row],[State]]</f>
        <v>26021204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26</v>
      </c>
      <c r="B9988" s="1">
        <f t="shared" si="469"/>
        <v>2</v>
      </c>
      <c r="C9988" s="1">
        <f>IF(Systematic[[#This Row],[VariableIndex]]&gt;1,C9987,IF(C9987+1=StepsPerSubsample,0,C9987+1))</f>
        <v>12</v>
      </c>
      <c r="D9988" s="1">
        <f t="shared" si="470"/>
        <v>5</v>
      </c>
      <c r="E9988" s="1" t="str">
        <f>INDEX(Protocol[Mark],MATCH(C9988,Protocol[Step],0))</f>
        <v>11AsTm</v>
      </c>
      <c r="F9988" s="151" t="str">
        <f>INDEX(Variables[Variable],MATCH(Systematic[[#This Row],[VariableIndex]],Variables[Index],0))</f>
        <v>Specific flux (mt)</v>
      </c>
      <c r="G9988" s="134">
        <f>Systematic[[#This Row],[Sample]]*1000000+Systematic[[#This Row],[SubSample]]*10000+Systematic[[#This Row],[VariableIndex]]</f>
        <v>26020005</v>
      </c>
      <c r="H9988" s="134">
        <f>Systematic[[#This Row],[SampleVariableLabel]]+100*Systematic[[#This Row],[State]]</f>
        <v>26021205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26</v>
      </c>
      <c r="B9989" s="1">
        <f t="shared" si="469"/>
        <v>2</v>
      </c>
      <c r="C9989" s="1">
        <f>IF(Systematic[[#This Row],[VariableIndex]]&gt;1,C9988,IF(C9988+1=StepsPerSubsample,0,C9988+1))</f>
        <v>12</v>
      </c>
      <c r="D9989" s="1">
        <f t="shared" si="470"/>
        <v>6</v>
      </c>
      <c r="E9989" s="1" t="str">
        <f>INDEX(Protocol[Mark],MATCH(C9989,Protocol[Step],0))</f>
        <v>11AsTm</v>
      </c>
      <c r="F9989" s="151" t="str">
        <f>INDEX(Variables[Variable],MATCH(Systematic[[#This Row],[VariableIndex]],Variables[Index],0))</f>
        <v>FCR (mt: ROX-corr.)</v>
      </c>
      <c r="G9989" s="134">
        <f>Systematic[[#This Row],[Sample]]*1000000+Systematic[[#This Row],[SubSample]]*10000+Systematic[[#This Row],[VariableIndex]]</f>
        <v>26020006</v>
      </c>
      <c r="H9989" s="134">
        <f>Systematic[[#This Row],[SampleVariableLabel]]+100*Systematic[[#This Row],[State]]</f>
        <v>26021206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26</v>
      </c>
      <c r="B9990" s="1">
        <f t="shared" si="469"/>
        <v>2</v>
      </c>
      <c r="C9990" s="1">
        <f>IF(Systematic[[#This Row],[VariableIndex]]&gt;1,C9989,IF(C9989+1=StepsPerSubsample,0,C9989+1))</f>
        <v>12</v>
      </c>
      <c r="D9990" s="1">
        <f t="shared" si="470"/>
        <v>7</v>
      </c>
      <c r="E9990" s="1" t="str">
        <f>INDEX(Protocol[Mark],MATCH(C9990,Protocol[Step],0))</f>
        <v>11AsTm</v>
      </c>
      <c r="F9990" s="151" t="str">
        <f>INDEX(Variables[Variable],MATCH(Systematic[[#This Row],[VariableIndex]],Variables[Index],0))</f>
        <v>FCR (mt: ROX-corr.)</v>
      </c>
      <c r="G9990" s="134">
        <f>Systematic[[#This Row],[Sample]]*1000000+Systematic[[#This Row],[SubSample]]*10000+Systematic[[#This Row],[VariableIndex]]</f>
        <v>26020007</v>
      </c>
      <c r="H9990" s="134">
        <f>Systematic[[#This Row],[SampleVariableLabel]]+100*Systematic[[#This Row],[State]]</f>
        <v>26021207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26</v>
      </c>
      <c r="B9991" s="1">
        <f t="shared" si="469"/>
        <v>2</v>
      </c>
      <c r="C9991" s="1">
        <f>IF(Systematic[[#This Row],[VariableIndex]]&gt;1,C9990,IF(C9990+1=StepsPerSubsample,0,C9990+1))</f>
        <v>13</v>
      </c>
      <c r="D9991" s="1">
        <f t="shared" si="470"/>
        <v>1</v>
      </c>
      <c r="E9991" s="1" t="str">
        <f>INDEX(Protocol[Mark],MATCH(C9991,Protocol[Step],0))</f>
        <v>12Azd</v>
      </c>
      <c r="F9991" s="151" t="str">
        <f>INDEX(Variables[Variable],MATCH(Systematic[[#This Row],[VariableIndex]],Variables[Index],0))</f>
        <v>O2 concentration</v>
      </c>
      <c r="G9991" s="134">
        <f>Systematic[[#This Row],[Sample]]*1000000+Systematic[[#This Row],[SubSample]]*10000+Systematic[[#This Row],[VariableIndex]]</f>
        <v>26020001</v>
      </c>
      <c r="H9991" s="134">
        <f>Systematic[[#This Row],[SampleVariableLabel]]+100*Systematic[[#This Row],[State]]</f>
        <v>26021301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26</v>
      </c>
      <c r="B9992" s="1">
        <f t="shared" si="469"/>
        <v>2</v>
      </c>
      <c r="C9992" s="1">
        <f>IF(Systematic[[#This Row],[VariableIndex]]&gt;1,C9991,IF(C9991+1=StepsPerSubsample,0,C9991+1))</f>
        <v>13</v>
      </c>
      <c r="D9992" s="1">
        <f t="shared" si="470"/>
        <v>2</v>
      </c>
      <c r="E9992" s="1" t="str">
        <f>INDEX(Protocol[Mark],MATCH(C9992,Protocol[Step],0))</f>
        <v>12Azd</v>
      </c>
      <c r="F9992" s="151" t="str">
        <f>INDEX(Variables[Variable],MATCH(Systematic[[#This Row],[VariableIndex]],Variables[Index],0))</f>
        <v>O2 flux per volume</v>
      </c>
      <c r="G9992" s="134">
        <f>Systematic[[#This Row],[Sample]]*1000000+Systematic[[#This Row],[SubSample]]*10000+Systematic[[#This Row],[VariableIndex]]</f>
        <v>26020002</v>
      </c>
      <c r="H9992" s="134">
        <f>Systematic[[#This Row],[SampleVariableLabel]]+100*Systematic[[#This Row],[State]]</f>
        <v>26021302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26</v>
      </c>
      <c r="B9993" s="1">
        <f t="shared" si="469"/>
        <v>2</v>
      </c>
      <c r="C9993" s="1">
        <f>IF(Systematic[[#This Row],[VariableIndex]]&gt;1,C9992,IF(C9992+1=StepsPerSubsample,0,C9992+1))</f>
        <v>13</v>
      </c>
      <c r="D9993" s="1">
        <f t="shared" si="470"/>
        <v>3</v>
      </c>
      <c r="E9993" s="1" t="str">
        <f>INDEX(Protocol[Mark],MATCH(C9993,Protocol[Step],0))</f>
        <v>12Azd</v>
      </c>
      <c r="F9993" s="151" t="str">
        <f>INDEX(Variables[Variable],MATCH(Systematic[[#This Row],[VariableIndex]],Variables[Index],0))</f>
        <v>Specific flux</v>
      </c>
      <c r="G9993" s="134">
        <f>Systematic[[#This Row],[Sample]]*1000000+Systematic[[#This Row],[SubSample]]*10000+Systematic[[#This Row],[VariableIndex]]</f>
        <v>26020003</v>
      </c>
      <c r="H9993" s="134">
        <f>Systematic[[#This Row],[SampleVariableLabel]]+100*Systematic[[#This Row],[State]]</f>
        <v>26021303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26</v>
      </c>
      <c r="B9994" s="1">
        <f t="shared" si="469"/>
        <v>2</v>
      </c>
      <c r="C9994" s="1">
        <f>IF(Systematic[[#This Row],[VariableIndex]]&gt;1,C9993,IF(C9993+1=StepsPerSubsample,0,C9993+1))</f>
        <v>13</v>
      </c>
      <c r="D9994" s="1">
        <f t="shared" si="470"/>
        <v>4</v>
      </c>
      <c r="E9994" s="1" t="str">
        <f>INDEX(Protocol[Mark],MATCH(C9994,Protocol[Step],0))</f>
        <v>12Azd</v>
      </c>
      <c r="F9994" s="151" t="str">
        <f>INDEX(Variables[Variable],MATCH(Systematic[[#This Row],[VariableIndex]],Variables[Index],0))</f>
        <v>Flux control ratio</v>
      </c>
      <c r="G9994" s="134">
        <f>Systematic[[#This Row],[Sample]]*1000000+Systematic[[#This Row],[SubSample]]*10000+Systematic[[#This Row],[VariableIndex]]</f>
        <v>26020004</v>
      </c>
      <c r="H9994" s="134">
        <f>Systematic[[#This Row],[SampleVariableLabel]]+100*Systematic[[#This Row],[State]]</f>
        <v>26021304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26</v>
      </c>
      <c r="B9995" s="1">
        <f t="shared" si="469"/>
        <v>2</v>
      </c>
      <c r="C9995" s="1">
        <f>IF(Systematic[[#This Row],[VariableIndex]]&gt;1,C9994,IF(C9994+1=StepsPerSubsample,0,C9994+1))</f>
        <v>13</v>
      </c>
      <c r="D9995" s="1">
        <f t="shared" si="470"/>
        <v>5</v>
      </c>
      <c r="E9995" s="1" t="str">
        <f>INDEX(Protocol[Mark],MATCH(C9995,Protocol[Step],0))</f>
        <v>12Azd</v>
      </c>
      <c r="F9995" s="151" t="str">
        <f>INDEX(Variables[Variable],MATCH(Systematic[[#This Row],[VariableIndex]],Variables[Index],0))</f>
        <v>Specific flux (mt)</v>
      </c>
      <c r="G9995" s="134">
        <f>Systematic[[#This Row],[Sample]]*1000000+Systematic[[#This Row],[SubSample]]*10000+Systematic[[#This Row],[VariableIndex]]</f>
        <v>26020005</v>
      </c>
      <c r="H9995" s="134">
        <f>Systematic[[#This Row],[SampleVariableLabel]]+100*Systematic[[#This Row],[State]]</f>
        <v>26021305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26</v>
      </c>
      <c r="B9996" s="1">
        <f t="shared" si="469"/>
        <v>2</v>
      </c>
      <c r="C9996" s="1">
        <f>IF(Systematic[[#This Row],[VariableIndex]]&gt;1,C9995,IF(C9995+1=StepsPerSubsample,0,C9995+1))</f>
        <v>13</v>
      </c>
      <c r="D9996" s="1">
        <f t="shared" si="470"/>
        <v>6</v>
      </c>
      <c r="E9996" s="1" t="str">
        <f>INDEX(Protocol[Mark],MATCH(C9996,Protocol[Step],0))</f>
        <v>12Azd</v>
      </c>
      <c r="F9996" s="151" t="str">
        <f>INDEX(Variables[Variable],MATCH(Systematic[[#This Row],[VariableIndex]],Variables[Index],0))</f>
        <v>FCR (mt: ROX-corr.)</v>
      </c>
      <c r="G9996" s="134">
        <f>Systematic[[#This Row],[Sample]]*1000000+Systematic[[#This Row],[SubSample]]*10000+Systematic[[#This Row],[VariableIndex]]</f>
        <v>26020006</v>
      </c>
      <c r="H9996" s="134">
        <f>Systematic[[#This Row],[SampleVariableLabel]]+100*Systematic[[#This Row],[State]]</f>
        <v>26021306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26</v>
      </c>
      <c r="B9997" s="1">
        <f t="shared" si="469"/>
        <v>2</v>
      </c>
      <c r="C9997" s="1">
        <f>IF(Systematic[[#This Row],[VariableIndex]]&gt;1,C9996,IF(C9996+1=StepsPerSubsample,0,C9996+1))</f>
        <v>13</v>
      </c>
      <c r="D9997" s="1">
        <f t="shared" si="470"/>
        <v>7</v>
      </c>
      <c r="E9997" s="1" t="str">
        <f>INDEX(Protocol[Mark],MATCH(C9997,Protocol[Step],0))</f>
        <v>12Azd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26020007</v>
      </c>
      <c r="H9997" s="134">
        <f>Systematic[[#This Row],[SampleVariableLabel]]+100*Systematic[[#This Row],[State]]</f>
        <v>26021307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26</v>
      </c>
      <c r="B9998" s="1">
        <f t="shared" si="469"/>
        <v>3</v>
      </c>
      <c r="C9998" s="1">
        <f>IF(Systematic[[#This Row],[VariableIndex]]&gt;1,C9997,IF(C9997+1=StepsPerSubsample,0,C9997+1))</f>
        <v>0</v>
      </c>
      <c r="D9998" s="1">
        <f t="shared" si="470"/>
        <v>1</v>
      </c>
      <c r="E9998" s="1" t="str">
        <f>INDEX(Protocol[Mark],MATCH(C9998,Protocol[Step],0))</f>
        <v>1ce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26030001</v>
      </c>
      <c r="H9998" s="134">
        <f>Systematic[[#This Row],[SampleVariableLabel]]+100*Systematic[[#This Row],[State]]</f>
        <v>26030001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26</v>
      </c>
      <c r="B9999" s="1">
        <f t="shared" si="469"/>
        <v>3</v>
      </c>
      <c r="C9999" s="1">
        <f>IF(Systematic[[#This Row],[VariableIndex]]&gt;1,C9998,IF(C9998+1=StepsPerSubsample,0,C9998+1))</f>
        <v>0</v>
      </c>
      <c r="D9999" s="1">
        <f t="shared" si="470"/>
        <v>2</v>
      </c>
      <c r="E9999" s="1" t="str">
        <f>INDEX(Protocol[Mark],MATCH(C9999,Protocol[Step],0))</f>
        <v>1ce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26030002</v>
      </c>
      <c r="H9999" s="134">
        <f>Systematic[[#This Row],[SampleVariableLabel]]+100*Systematic[[#This Row],[State]]</f>
        <v>26030002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26</v>
      </c>
      <c r="B10000" s="1">
        <f t="shared" si="469"/>
        <v>3</v>
      </c>
      <c r="C10000" s="1">
        <f>IF(Systematic[[#This Row],[VariableIndex]]&gt;1,C9999,IF(C9999+1=StepsPerSubsample,0,C9999+1))</f>
        <v>0</v>
      </c>
      <c r="D10000" s="1">
        <f t="shared" si="470"/>
        <v>3</v>
      </c>
      <c r="E10000" s="1" t="str">
        <f>INDEX(Protocol[Mark],MATCH(C10000,Protocol[Step],0))</f>
        <v>1ce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26030003</v>
      </c>
      <c r="H10000" s="134">
        <f>Systematic[[#This Row],[SampleVariableLabel]]+100*Systematic[[#This Row],[State]]</f>
        <v>26030003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000"/>
  <sheetViews>
    <sheetView workbookViewId="0">
      <selection activeCell="V14" sqref="V14"/>
    </sheetView>
  </sheetViews>
  <sheetFormatPr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 x14ac:dyDescent="0.25">
      <c r="A1" s="29" t="s">
        <v>6</v>
      </c>
      <c r="B1" s="29" t="s">
        <v>17</v>
      </c>
      <c r="C1" s="29" t="s">
        <v>118</v>
      </c>
      <c r="D1" s="133" t="s">
        <v>119</v>
      </c>
      <c r="E1" s="29" t="s">
        <v>108</v>
      </c>
      <c r="F1" s="29" t="s">
        <v>109</v>
      </c>
      <c r="G1" s="29" t="s">
        <v>110</v>
      </c>
      <c r="H1" s="29" t="s">
        <v>111</v>
      </c>
      <c r="I1" s="117" t="s">
        <v>114</v>
      </c>
      <c r="J1" s="31" t="s">
        <v>112</v>
      </c>
      <c r="K1" s="31" t="s">
        <v>113</v>
      </c>
      <c r="L1" s="31" t="s">
        <v>134</v>
      </c>
      <c r="M1" s="117" t="s">
        <v>117</v>
      </c>
      <c r="N1" s="31" t="s">
        <v>115</v>
      </c>
      <c r="O1" s="31" t="s">
        <v>116</v>
      </c>
      <c r="P1" s="31" t="s">
        <v>135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2P10</v>
      </c>
      <c r="H2" s="1" t="str">
        <f>INDEX(FCF[MarkTo],MATCH(FCFdata[[#This Row],[FCFindex]],FCF[FCFindex]))</f>
        <v>3Omy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3Omy</v>
      </c>
      <c r="H3" s="1" t="str">
        <f>INDEX(FCF[MarkTo],MATCH(FCFdata[[#This Row],[FCFindex]],FCF[FCFindex]))</f>
        <v>4U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4U</v>
      </c>
      <c r="H4" s="1" t="str">
        <f>INDEX(FCF[MarkTo],MATCH(FCFdata[[#This Row],[FCFindex]],FCF[FCFindex]))</f>
        <v>5Glc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5Glc</v>
      </c>
      <c r="H5" s="1" t="str">
        <f>INDEX(FCF[MarkTo],MATCH(FCFdata[[#This Row],[FCFindex]],FCF[FCFindex]))</f>
        <v>6M2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6M2</v>
      </c>
      <c r="H6" s="1" t="str">
        <f>INDEX(FCF[MarkTo],MATCH(FCFdata[[#This Row],[FCFindex]],FCF[FCFindex]))</f>
        <v>7Rot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7Rot</v>
      </c>
      <c r="H7" s="1" t="str">
        <f>INDEX(FCF[MarkTo],MATCH(FCFdata[[#This Row],[FCFindex]],FCF[FCFindex]))</f>
        <v>8S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8S</v>
      </c>
      <c r="H8" s="1" t="str">
        <f>INDEX(FCF[MarkTo],MATCH(FCFdata[[#This Row],[FCFindex]],FCF[FCFindex]))</f>
        <v>9Dig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9Dig</v>
      </c>
      <c r="H9" s="1" t="str">
        <f>INDEX(FCF[MarkTo],MATCH(FCFdata[[#This Row],[FCFindex]],FCF[FCFindex]))</f>
        <v>9U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9U</v>
      </c>
      <c r="H10" s="1" t="str">
        <f>INDEX(FCF[MarkTo],MATCH(FCFdata[[#This Row],[FCFindex]],FCF[FCFindex]))</f>
        <v>9c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9c</v>
      </c>
      <c r="H11" s="1" t="str">
        <f>INDEX(FCF[MarkTo],MATCH(FCFdata[[#This Row],[FCFindex]],FCF[FCFindex]))</f>
        <v>10Ama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10Ama</v>
      </c>
      <c r="H12" s="1" t="str">
        <f>INDEX(FCF[MarkTo],MATCH(FCFdata[[#This Row],[FCFindex]],FCF[FCFindex]))</f>
        <v>11AsTm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11AsTm</v>
      </c>
      <c r="H13" s="1" t="str">
        <f>INDEX(FCF[MarkTo],MATCH(FCFdata[[#This Row],[FCFindex]],FCF[FCFindex]))</f>
        <v>12Azd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2</v>
      </c>
      <c r="C14" s="1">
        <f t="shared" si="2"/>
        <v>0</v>
      </c>
      <c r="D14" s="134">
        <f t="shared" si="0"/>
        <v>1020000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2P10</v>
      </c>
      <c r="H14" s="1" t="str">
        <f>INDEX(FCF[MarkTo],MATCH(FCFdata[[#This Row],[FCFindex]],FCF[FCFindex]))</f>
        <v>3Omy</v>
      </c>
      <c r="I14" s="118">
        <f>FCFdata[[#This Row],[SampleLabel]]+3</f>
        <v>1020003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1020005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2</v>
      </c>
      <c r="C15" s="1">
        <f t="shared" si="2"/>
        <v>1</v>
      </c>
      <c r="D15" s="134">
        <f t="shared" si="0"/>
        <v>1020000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3Omy</v>
      </c>
      <c r="H15" s="1" t="str">
        <f>INDEX(FCF[MarkTo],MATCH(FCFdata[[#This Row],[FCFindex]],FCF[FCFindex]))</f>
        <v>4U</v>
      </c>
      <c r="I15" s="118">
        <f>FCFdata[[#This Row],[SampleLabel]]+3</f>
        <v>1020003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1020005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1</v>
      </c>
      <c r="B16" s="1">
        <f t="shared" si="1"/>
        <v>2</v>
      </c>
      <c r="C16" s="1">
        <f t="shared" si="2"/>
        <v>2</v>
      </c>
      <c r="D16" s="134">
        <f t="shared" si="0"/>
        <v>1020000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4U</v>
      </c>
      <c r="H16" s="1" t="str">
        <f>INDEX(FCF[MarkTo],MATCH(FCFdata[[#This Row],[FCFindex]],FCF[FCFindex]))</f>
        <v>5Glc</v>
      </c>
      <c r="I16" s="118">
        <f>FCFdata[[#This Row],[SampleLabel]]+3</f>
        <v>1020003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1020005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1</v>
      </c>
      <c r="B17" s="1">
        <f t="shared" si="1"/>
        <v>2</v>
      </c>
      <c r="C17" s="1">
        <f t="shared" si="2"/>
        <v>3</v>
      </c>
      <c r="D17" s="134">
        <f t="shared" si="0"/>
        <v>1020000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5Glc</v>
      </c>
      <c r="H17" s="1" t="str">
        <f>INDEX(FCF[MarkTo],MATCH(FCFdata[[#This Row],[FCFindex]],FCF[FCFindex]))</f>
        <v>6M2</v>
      </c>
      <c r="I17" s="118">
        <f>FCFdata[[#This Row],[SampleLabel]]+3</f>
        <v>1020003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1020005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1</v>
      </c>
      <c r="B18" s="1">
        <f t="shared" si="1"/>
        <v>2</v>
      </c>
      <c r="C18" s="1">
        <f t="shared" si="2"/>
        <v>4</v>
      </c>
      <c r="D18" s="134">
        <f t="shared" si="0"/>
        <v>1020000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6M2</v>
      </c>
      <c r="H18" s="1" t="str">
        <f>INDEX(FCF[MarkTo],MATCH(FCFdata[[#This Row],[FCFindex]],FCF[FCFindex]))</f>
        <v>7Rot</v>
      </c>
      <c r="I18" s="118">
        <f>FCFdata[[#This Row],[SampleLabel]]+3</f>
        <v>1020003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1020005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1</v>
      </c>
      <c r="B19" s="1">
        <f t="shared" si="1"/>
        <v>2</v>
      </c>
      <c r="C19" s="1">
        <f t="shared" si="2"/>
        <v>5</v>
      </c>
      <c r="D19" s="134">
        <f t="shared" si="0"/>
        <v>1020000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8S</v>
      </c>
      <c r="I19" s="118">
        <f>FCFdata[[#This Row],[SampleLabel]]+3</f>
        <v>1020003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1020005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1</v>
      </c>
      <c r="B20" s="1">
        <f t="shared" si="1"/>
        <v>2</v>
      </c>
      <c r="C20" s="1">
        <f t="shared" si="2"/>
        <v>6</v>
      </c>
      <c r="D20" s="134">
        <f t="shared" si="0"/>
        <v>1020000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8S</v>
      </c>
      <c r="H20" s="1" t="str">
        <f>INDEX(FCF[MarkTo],MATCH(FCFdata[[#This Row],[FCFindex]],FCF[FCFindex]))</f>
        <v>9Dig</v>
      </c>
      <c r="I20" s="118">
        <f>FCFdata[[#This Row],[SampleLabel]]+3</f>
        <v>1020003</v>
      </c>
      <c r="J20" s="119" t="e">
        <f>IF(FCFdata[[#This Row],[Sample]]&gt;nSamples,"",INDEX(MarkStats[],MATCH($I20,MarkStats[Label],0),FCFdata[[#This Row],[From]]+4))</f>
        <v>#N/A</v>
      </c>
      <c r="K20" s="119" t="e">
        <f>IF(FCFdata[[#This Row],[Sample]]&gt;nSamples,"",INDEX(MarkStats[],MATCH($I20,MarkStats[Label],0),FCFdata[[#This Row],[To]]+4))</f>
        <v>#N/A</v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1020005</v>
      </c>
      <c r="N20" s="119" t="e">
        <f>IF(FCFdata[[#This Row],[Sample]]&gt;nSamples,"",INDEX(MarkStats[],MATCH($M20,MarkStats[Label],0),FCFdata[[#This Row],[From]]+4))</f>
        <v>#N/A</v>
      </c>
      <c r="O20" s="119" t="e">
        <f>IF(FCFdata[[#This Row],[Sample]]&gt;nSamples,"",INDEX(MarkStats[],MATCH($M20,MarkStats[Label],0),FCFdata[[#This Row],[To]]+4))</f>
        <v>#N/A</v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1</v>
      </c>
      <c r="B21" s="1">
        <f t="shared" si="1"/>
        <v>2</v>
      </c>
      <c r="C21" s="1">
        <f t="shared" si="2"/>
        <v>7</v>
      </c>
      <c r="D21" s="134">
        <f t="shared" si="0"/>
        <v>1020000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9Dig</v>
      </c>
      <c r="H21" s="1" t="str">
        <f>INDEX(FCF[MarkTo],MATCH(FCFdata[[#This Row],[FCFindex]],FCF[FCFindex]))</f>
        <v>9U</v>
      </c>
      <c r="I21" s="118">
        <f>FCFdata[[#This Row],[SampleLabel]]+3</f>
        <v>1020003</v>
      </c>
      <c r="J21" s="119" t="e">
        <f>IF(FCFdata[[#This Row],[Sample]]&gt;nSamples,"",INDEX(MarkStats[],MATCH($I21,MarkStats[Label],0),FCFdata[[#This Row],[From]]+4))</f>
        <v>#N/A</v>
      </c>
      <c r="K21" s="119" t="e">
        <f>IF(FCFdata[[#This Row],[Sample]]&gt;nSamples,"",INDEX(MarkStats[],MATCH($I21,MarkStats[Label],0),FCFdata[[#This Row],[To]]+4))</f>
        <v>#N/A</v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1020005</v>
      </c>
      <c r="N21" s="119" t="e">
        <f>IF(FCFdata[[#This Row],[Sample]]&gt;nSamples,"",INDEX(MarkStats[],MATCH($M21,MarkStats[Label],0),FCFdata[[#This Row],[From]]+4))</f>
        <v>#N/A</v>
      </c>
      <c r="O21" s="119" t="e">
        <f>IF(FCFdata[[#This Row],[Sample]]&gt;nSamples,"",INDEX(MarkStats[],MATCH($M21,MarkStats[Label],0),FCFdata[[#This Row],[To]]+4))</f>
        <v>#N/A</v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1</v>
      </c>
      <c r="B22" s="1">
        <f t="shared" si="1"/>
        <v>2</v>
      </c>
      <c r="C22" s="1">
        <f t="shared" si="2"/>
        <v>8</v>
      </c>
      <c r="D22" s="134">
        <f t="shared" si="0"/>
        <v>1020000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9U</v>
      </c>
      <c r="H22" s="1" t="str">
        <f>INDEX(FCF[MarkTo],MATCH(FCFdata[[#This Row],[FCFindex]],FCF[FCFindex]))</f>
        <v>9c</v>
      </c>
      <c r="I22" s="118">
        <f>FCFdata[[#This Row],[SampleLabel]]+3</f>
        <v>1020003</v>
      </c>
      <c r="J22" s="119" t="e">
        <f>IF(FCFdata[[#This Row],[Sample]]&gt;nSamples,"",INDEX(MarkStats[],MATCH($I22,MarkStats[Label],0),FCFdata[[#This Row],[From]]+4))</f>
        <v>#N/A</v>
      </c>
      <c r="K22" s="119" t="e">
        <f>IF(FCFdata[[#This Row],[Sample]]&gt;nSamples,"",INDEX(MarkStats[],MATCH($I22,MarkStats[Label],0),FCFdata[[#This Row],[To]]+4))</f>
        <v>#N/A</v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1020005</v>
      </c>
      <c r="N22" s="119" t="e">
        <f>IF(FCFdata[[#This Row],[Sample]]&gt;nSamples,"",INDEX(MarkStats[],MATCH($M22,MarkStats[Label],0),FCFdata[[#This Row],[From]]+4))</f>
        <v>#N/A</v>
      </c>
      <c r="O22" s="119" t="e">
        <f>IF(FCFdata[[#This Row],[Sample]]&gt;nSamples,"",INDEX(MarkStats[],MATCH($M22,MarkStats[Label],0),FCFdata[[#This Row],[To]]+4))</f>
        <v>#N/A</v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1</v>
      </c>
      <c r="B23" s="1">
        <f t="shared" si="1"/>
        <v>2</v>
      </c>
      <c r="C23" s="1">
        <f t="shared" si="2"/>
        <v>9</v>
      </c>
      <c r="D23" s="134">
        <f t="shared" si="0"/>
        <v>1020000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9c</v>
      </c>
      <c r="H23" s="1" t="str">
        <f>INDEX(FCF[MarkTo],MATCH(FCFdata[[#This Row],[FCFindex]],FCF[FCFindex]))</f>
        <v>10Ama</v>
      </c>
      <c r="I23" s="118">
        <f>FCFdata[[#This Row],[SampleLabel]]+3</f>
        <v>1020003</v>
      </c>
      <c r="J23" s="119" t="e">
        <f>IF(FCFdata[[#This Row],[Sample]]&gt;nSamples,"",INDEX(MarkStats[],MATCH($I23,MarkStats[Label],0),FCFdata[[#This Row],[From]]+4))</f>
        <v>#N/A</v>
      </c>
      <c r="K23" s="119" t="e">
        <f>IF(FCFdata[[#This Row],[Sample]]&gt;nSamples,"",INDEX(MarkStats[],MATCH($I23,MarkStats[Label],0),FCFdata[[#This Row],[To]]+4))</f>
        <v>#N/A</v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1020005</v>
      </c>
      <c r="N23" s="119" t="e">
        <f>IF(FCFdata[[#This Row],[Sample]]&gt;nSamples,"",INDEX(MarkStats[],MATCH($M23,MarkStats[Label],0),FCFdata[[#This Row],[From]]+4))</f>
        <v>#N/A</v>
      </c>
      <c r="O23" s="119" t="e">
        <f>IF(FCFdata[[#This Row],[Sample]]&gt;nSamples,"",INDEX(MarkStats[],MATCH($M23,MarkStats[Label],0),FCFdata[[#This Row],[To]]+4))</f>
        <v>#N/A</v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1</v>
      </c>
      <c r="B24" s="1">
        <f t="shared" si="1"/>
        <v>2</v>
      </c>
      <c r="C24" s="1">
        <f t="shared" si="2"/>
        <v>10</v>
      </c>
      <c r="D24" s="134">
        <f t="shared" si="0"/>
        <v>1020000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10Ama</v>
      </c>
      <c r="H24" s="1" t="str">
        <f>INDEX(FCF[MarkTo],MATCH(FCFdata[[#This Row],[FCFindex]],FCF[FCFindex]))</f>
        <v>11AsTm</v>
      </c>
      <c r="I24" s="118">
        <f>FCFdata[[#This Row],[SampleLabel]]+3</f>
        <v>1020003</v>
      </c>
      <c r="J24" s="119" t="e">
        <f>IF(FCFdata[[#This Row],[Sample]]&gt;nSamples,"",INDEX(MarkStats[],MATCH($I24,MarkStats[Label],0),FCFdata[[#This Row],[From]]+4))</f>
        <v>#N/A</v>
      </c>
      <c r="K24" s="119" t="e">
        <f>IF(FCFdata[[#This Row],[Sample]]&gt;nSamples,"",INDEX(MarkStats[],MATCH($I24,MarkStats[Label],0),FCFdata[[#This Row],[To]]+4))</f>
        <v>#N/A</v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1020005</v>
      </c>
      <c r="N24" s="119" t="e">
        <f>IF(FCFdata[[#This Row],[Sample]]&gt;nSamples,"",INDEX(MarkStats[],MATCH($M24,MarkStats[Label],0),FCFdata[[#This Row],[From]]+4))</f>
        <v>#N/A</v>
      </c>
      <c r="O24" s="119" t="e">
        <f>IF(FCFdata[[#This Row],[Sample]]&gt;nSamples,"",INDEX(MarkStats[],MATCH($M24,MarkStats[Label],0),FCFdata[[#This Row],[To]]+4))</f>
        <v>#N/A</v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1</v>
      </c>
      <c r="B25" s="1">
        <f t="shared" si="1"/>
        <v>2</v>
      </c>
      <c r="C25" s="1">
        <f t="shared" si="2"/>
        <v>11</v>
      </c>
      <c r="D25" s="134">
        <f t="shared" si="0"/>
        <v>1020000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11AsTm</v>
      </c>
      <c r="H25" s="1" t="str">
        <f>INDEX(FCF[MarkTo],MATCH(FCFdata[[#This Row],[FCFindex]],FCF[FCFindex]))</f>
        <v>12Azd</v>
      </c>
      <c r="I25" s="118">
        <f>FCFdata[[#This Row],[SampleLabel]]+3</f>
        <v>1020003</v>
      </c>
      <c r="J25" s="119" t="e">
        <f>IF(FCFdata[[#This Row],[Sample]]&gt;nSamples,"",INDEX(MarkStats[],MATCH($I25,MarkStats[Label],0),FCFdata[[#This Row],[From]]+4))</f>
        <v>#N/A</v>
      </c>
      <c r="K25" s="119" t="e">
        <f>IF(FCFdata[[#This Row],[Sample]]&gt;nSamples,"",INDEX(MarkStats[],MATCH($I25,MarkStats[Label],0),FCFdata[[#This Row],[To]]+4))</f>
        <v>#N/A</v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1020005</v>
      </c>
      <c r="N25" s="119" t="e">
        <f>IF(FCFdata[[#This Row],[Sample]]&gt;nSamples,"",INDEX(MarkStats[],MATCH($M25,MarkStats[Label],0),FCFdata[[#This Row],[From]]+4))</f>
        <v>#N/A</v>
      </c>
      <c r="O25" s="119" t="e">
        <f>IF(FCFdata[[#This Row],[Sample]]&gt;nSamples,"",INDEX(MarkStats[],MATCH($M25,MarkStats[Label],0),FCFdata[[#This Row],[To]]+4))</f>
        <v>#N/A</v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1</v>
      </c>
      <c r="B26" s="1">
        <f t="shared" si="1"/>
        <v>3</v>
      </c>
      <c r="C26" s="1">
        <f t="shared" si="2"/>
        <v>0</v>
      </c>
      <c r="D26" s="134">
        <f t="shared" si="0"/>
        <v>1030000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2P10</v>
      </c>
      <c r="H26" s="1" t="str">
        <f>INDEX(FCF[MarkTo],MATCH(FCFdata[[#This Row],[FCFindex]],FCF[FCFindex]))</f>
        <v>3Omy</v>
      </c>
      <c r="I26" s="118">
        <f>FCFdata[[#This Row],[SampleLabel]]+3</f>
        <v>1030003</v>
      </c>
      <c r="J26" s="119" t="e">
        <f>IF(FCFdata[[#This Row],[Sample]]&gt;nSamples,"",INDEX(MarkStats[],MATCH($I26,MarkStats[Label],0),FCFdata[[#This Row],[From]]+4))</f>
        <v>#N/A</v>
      </c>
      <c r="K26" s="119" t="e">
        <f>IF(FCFdata[[#This Row],[Sample]]&gt;nSamples,"",INDEX(MarkStats[],MATCH($I26,MarkStats[Label],0),FCFdata[[#This Row],[To]]+4))</f>
        <v>#N/A</v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1030005</v>
      </c>
      <c r="N26" s="119" t="e">
        <f>IF(FCFdata[[#This Row],[Sample]]&gt;nSamples,"",INDEX(MarkStats[],MATCH($M26,MarkStats[Label],0),FCFdata[[#This Row],[From]]+4))</f>
        <v>#N/A</v>
      </c>
      <c r="O26" s="119" t="e">
        <f>IF(FCFdata[[#This Row],[Sample]]&gt;nSamples,"",INDEX(MarkStats[],MATCH($M26,MarkStats[Label],0),FCFdata[[#This Row],[To]]+4))</f>
        <v>#N/A</v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1</v>
      </c>
      <c r="B27" s="1">
        <f t="shared" si="1"/>
        <v>3</v>
      </c>
      <c r="C27" s="1">
        <f t="shared" si="2"/>
        <v>1</v>
      </c>
      <c r="D27" s="134">
        <f t="shared" si="0"/>
        <v>1030000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3Omy</v>
      </c>
      <c r="H27" s="1" t="str">
        <f>INDEX(FCF[MarkTo],MATCH(FCFdata[[#This Row],[FCFindex]],FCF[FCFindex]))</f>
        <v>4U</v>
      </c>
      <c r="I27" s="118">
        <f>FCFdata[[#This Row],[SampleLabel]]+3</f>
        <v>1030003</v>
      </c>
      <c r="J27" s="119" t="e">
        <f>IF(FCFdata[[#This Row],[Sample]]&gt;nSamples,"",INDEX(MarkStats[],MATCH($I27,MarkStats[Label],0),FCFdata[[#This Row],[From]]+4))</f>
        <v>#N/A</v>
      </c>
      <c r="K27" s="119" t="e">
        <f>IF(FCFdata[[#This Row],[Sample]]&gt;nSamples,"",INDEX(MarkStats[],MATCH($I27,MarkStats[Label],0),FCFdata[[#This Row],[To]]+4))</f>
        <v>#N/A</v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1030005</v>
      </c>
      <c r="N27" s="119" t="e">
        <f>IF(FCFdata[[#This Row],[Sample]]&gt;nSamples,"",INDEX(MarkStats[],MATCH($M27,MarkStats[Label],0),FCFdata[[#This Row],[From]]+4))</f>
        <v>#N/A</v>
      </c>
      <c r="O27" s="119" t="e">
        <f>IF(FCFdata[[#This Row],[Sample]]&gt;nSamples,"",INDEX(MarkStats[],MATCH($M27,MarkStats[Label],0),FCFdata[[#This Row],[To]]+4))</f>
        <v>#N/A</v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1</v>
      </c>
      <c r="B28" s="1">
        <f t="shared" si="1"/>
        <v>3</v>
      </c>
      <c r="C28" s="1">
        <f t="shared" si="2"/>
        <v>2</v>
      </c>
      <c r="D28" s="134">
        <f t="shared" si="0"/>
        <v>1030000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4U</v>
      </c>
      <c r="H28" s="1" t="str">
        <f>INDEX(FCF[MarkTo],MATCH(FCFdata[[#This Row],[FCFindex]],FCF[FCFindex]))</f>
        <v>5Glc</v>
      </c>
      <c r="I28" s="118">
        <f>FCFdata[[#This Row],[SampleLabel]]+3</f>
        <v>1030003</v>
      </c>
      <c r="J28" s="119" t="e">
        <f>IF(FCFdata[[#This Row],[Sample]]&gt;nSamples,"",INDEX(MarkStats[],MATCH($I28,MarkStats[Label],0),FCFdata[[#This Row],[From]]+4))</f>
        <v>#N/A</v>
      </c>
      <c r="K28" s="119" t="e">
        <f>IF(FCFdata[[#This Row],[Sample]]&gt;nSamples,"",INDEX(MarkStats[],MATCH($I28,MarkStats[Label],0),FCFdata[[#This Row],[To]]+4))</f>
        <v>#N/A</v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1030005</v>
      </c>
      <c r="N28" s="119" t="e">
        <f>IF(FCFdata[[#This Row],[Sample]]&gt;nSamples,"",INDEX(MarkStats[],MATCH($M28,MarkStats[Label],0),FCFdata[[#This Row],[From]]+4))</f>
        <v>#N/A</v>
      </c>
      <c r="O28" s="119" t="e">
        <f>IF(FCFdata[[#This Row],[Sample]]&gt;nSamples,"",INDEX(MarkStats[],MATCH($M28,MarkStats[Label],0),FCFdata[[#This Row],[To]]+4))</f>
        <v>#N/A</v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1</v>
      </c>
      <c r="B29" s="1">
        <f t="shared" si="1"/>
        <v>3</v>
      </c>
      <c r="C29" s="1">
        <f t="shared" si="2"/>
        <v>3</v>
      </c>
      <c r="D29" s="134">
        <f t="shared" si="0"/>
        <v>1030000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5Glc</v>
      </c>
      <c r="H29" s="1" t="str">
        <f>INDEX(FCF[MarkTo],MATCH(FCFdata[[#This Row],[FCFindex]],FCF[FCFindex]))</f>
        <v>6M2</v>
      </c>
      <c r="I29" s="118">
        <f>FCFdata[[#This Row],[SampleLabel]]+3</f>
        <v>1030003</v>
      </c>
      <c r="J29" s="119" t="e">
        <f>IF(FCFdata[[#This Row],[Sample]]&gt;nSamples,"",INDEX(MarkStats[],MATCH($I29,MarkStats[Label],0),FCFdata[[#This Row],[From]]+4))</f>
        <v>#N/A</v>
      </c>
      <c r="K29" s="119" t="e">
        <f>IF(FCFdata[[#This Row],[Sample]]&gt;nSamples,"",INDEX(MarkStats[],MATCH($I29,MarkStats[Label],0),FCFdata[[#This Row],[To]]+4))</f>
        <v>#N/A</v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1030005</v>
      </c>
      <c r="N29" s="119" t="e">
        <f>IF(FCFdata[[#This Row],[Sample]]&gt;nSamples,"",INDEX(MarkStats[],MATCH($M29,MarkStats[Label],0),FCFdata[[#This Row],[From]]+4))</f>
        <v>#N/A</v>
      </c>
      <c r="O29" s="119" t="e">
        <f>IF(FCFdata[[#This Row],[Sample]]&gt;nSamples,"",INDEX(MarkStats[],MATCH($M29,MarkStats[Label],0),FCFdata[[#This Row],[To]]+4))</f>
        <v>#N/A</v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1</v>
      </c>
      <c r="B30" s="1">
        <f t="shared" si="1"/>
        <v>3</v>
      </c>
      <c r="C30" s="1">
        <f t="shared" si="2"/>
        <v>4</v>
      </c>
      <c r="D30" s="134">
        <f t="shared" si="0"/>
        <v>1030000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6M2</v>
      </c>
      <c r="H30" s="1" t="str">
        <f>INDEX(FCF[MarkTo],MATCH(FCFdata[[#This Row],[FCFindex]],FCF[FCFindex]))</f>
        <v>7Rot</v>
      </c>
      <c r="I30" s="118">
        <f>FCFdata[[#This Row],[SampleLabel]]+3</f>
        <v>1030003</v>
      </c>
      <c r="J30" s="119" t="e">
        <f>IF(FCFdata[[#This Row],[Sample]]&gt;nSamples,"",INDEX(MarkStats[],MATCH($I30,MarkStats[Label],0),FCFdata[[#This Row],[From]]+4))</f>
        <v>#N/A</v>
      </c>
      <c r="K30" s="119" t="e">
        <f>IF(FCFdata[[#This Row],[Sample]]&gt;nSamples,"",INDEX(MarkStats[],MATCH($I30,MarkStats[Label],0),FCFdata[[#This Row],[To]]+4))</f>
        <v>#N/A</v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1030005</v>
      </c>
      <c r="N30" s="119" t="e">
        <f>IF(FCFdata[[#This Row],[Sample]]&gt;nSamples,"",INDEX(MarkStats[],MATCH($M30,MarkStats[Label],0),FCFdata[[#This Row],[From]]+4))</f>
        <v>#N/A</v>
      </c>
      <c r="O30" s="119" t="e">
        <f>IF(FCFdata[[#This Row],[Sample]]&gt;nSamples,"",INDEX(MarkStats[],MATCH($M30,MarkStats[Label],0),FCFdata[[#This Row],[To]]+4))</f>
        <v>#N/A</v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1</v>
      </c>
      <c r="B31" s="1">
        <f t="shared" si="1"/>
        <v>3</v>
      </c>
      <c r="C31" s="1">
        <f t="shared" si="2"/>
        <v>5</v>
      </c>
      <c r="D31" s="134">
        <f t="shared" si="0"/>
        <v>1030000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7Rot</v>
      </c>
      <c r="H31" s="1" t="str">
        <f>INDEX(FCF[MarkTo],MATCH(FCFdata[[#This Row],[FCFindex]],FCF[FCFindex]))</f>
        <v>8S</v>
      </c>
      <c r="I31" s="118">
        <f>FCFdata[[#This Row],[SampleLabel]]+3</f>
        <v>1030003</v>
      </c>
      <c r="J31" s="119" t="e">
        <f>IF(FCFdata[[#This Row],[Sample]]&gt;nSamples,"",INDEX(MarkStats[],MATCH($I31,MarkStats[Label],0),FCFdata[[#This Row],[From]]+4))</f>
        <v>#N/A</v>
      </c>
      <c r="K31" s="119" t="e">
        <f>IF(FCFdata[[#This Row],[Sample]]&gt;nSamples,"",INDEX(MarkStats[],MATCH($I31,MarkStats[Label],0),FCFdata[[#This Row],[To]]+4))</f>
        <v>#N/A</v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1030005</v>
      </c>
      <c r="N31" s="119" t="e">
        <f>IF(FCFdata[[#This Row],[Sample]]&gt;nSamples,"",INDEX(MarkStats[],MATCH($M31,MarkStats[Label],0),FCFdata[[#This Row],[From]]+4))</f>
        <v>#N/A</v>
      </c>
      <c r="O31" s="119" t="e">
        <f>IF(FCFdata[[#This Row],[Sample]]&gt;nSamples,"",INDEX(MarkStats[],MATCH($M31,MarkStats[Label],0),FCFdata[[#This Row],[To]]+4))</f>
        <v>#N/A</v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1</v>
      </c>
      <c r="B32" s="1">
        <f t="shared" si="1"/>
        <v>3</v>
      </c>
      <c r="C32" s="1">
        <f t="shared" si="2"/>
        <v>6</v>
      </c>
      <c r="D32" s="134">
        <f t="shared" si="0"/>
        <v>1030000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8S</v>
      </c>
      <c r="H32" s="1" t="str">
        <f>INDEX(FCF[MarkTo],MATCH(FCFdata[[#This Row],[FCFindex]],FCF[FCFindex]))</f>
        <v>9Dig</v>
      </c>
      <c r="I32" s="118">
        <f>FCFdata[[#This Row],[SampleLabel]]+3</f>
        <v>1030003</v>
      </c>
      <c r="J32" s="119" t="e">
        <f>IF(FCFdata[[#This Row],[Sample]]&gt;nSamples,"",INDEX(MarkStats[],MATCH($I32,MarkStats[Label],0),FCFdata[[#This Row],[From]]+4))</f>
        <v>#N/A</v>
      </c>
      <c r="K32" s="119" t="e">
        <f>IF(FCFdata[[#This Row],[Sample]]&gt;nSamples,"",INDEX(MarkStats[],MATCH($I32,MarkStats[Label],0),FCFdata[[#This Row],[To]]+4))</f>
        <v>#N/A</v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1030005</v>
      </c>
      <c r="N32" s="119" t="e">
        <f>IF(FCFdata[[#This Row],[Sample]]&gt;nSamples,"",INDEX(MarkStats[],MATCH($M32,MarkStats[Label],0),FCFdata[[#This Row],[From]]+4))</f>
        <v>#N/A</v>
      </c>
      <c r="O32" s="119" t="e">
        <f>IF(FCFdata[[#This Row],[Sample]]&gt;nSamples,"",INDEX(MarkStats[],MATCH($M32,MarkStats[Label],0),FCFdata[[#This Row],[To]]+4))</f>
        <v>#N/A</v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1</v>
      </c>
      <c r="B33" s="1">
        <f t="shared" si="1"/>
        <v>3</v>
      </c>
      <c r="C33" s="1">
        <f t="shared" si="2"/>
        <v>7</v>
      </c>
      <c r="D33" s="134">
        <f t="shared" si="0"/>
        <v>1030000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9Dig</v>
      </c>
      <c r="H33" s="1" t="str">
        <f>INDEX(FCF[MarkTo],MATCH(FCFdata[[#This Row],[FCFindex]],FCF[FCFindex]))</f>
        <v>9U</v>
      </c>
      <c r="I33" s="118">
        <f>FCFdata[[#This Row],[SampleLabel]]+3</f>
        <v>1030003</v>
      </c>
      <c r="J33" s="119" t="e">
        <f>IF(FCFdata[[#This Row],[Sample]]&gt;nSamples,"",INDEX(MarkStats[],MATCH($I33,MarkStats[Label],0),FCFdata[[#This Row],[From]]+4))</f>
        <v>#N/A</v>
      </c>
      <c r="K33" s="119" t="e">
        <f>IF(FCFdata[[#This Row],[Sample]]&gt;nSamples,"",INDEX(MarkStats[],MATCH($I33,MarkStats[Label],0),FCFdata[[#This Row],[To]]+4))</f>
        <v>#N/A</v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1030005</v>
      </c>
      <c r="N33" s="119" t="e">
        <f>IF(FCFdata[[#This Row],[Sample]]&gt;nSamples,"",INDEX(MarkStats[],MATCH($M33,MarkStats[Label],0),FCFdata[[#This Row],[From]]+4))</f>
        <v>#N/A</v>
      </c>
      <c r="O33" s="119" t="e">
        <f>IF(FCFdata[[#This Row],[Sample]]&gt;nSamples,"",INDEX(MarkStats[],MATCH($M33,MarkStats[Label],0),FCFdata[[#This Row],[To]]+4))</f>
        <v>#N/A</v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1</v>
      </c>
      <c r="B34" s="1">
        <f t="shared" si="1"/>
        <v>3</v>
      </c>
      <c r="C34" s="1">
        <f t="shared" si="2"/>
        <v>8</v>
      </c>
      <c r="D34" s="134">
        <f t="shared" si="0"/>
        <v>1030000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9U</v>
      </c>
      <c r="H34" s="1" t="str">
        <f>INDEX(FCF[MarkTo],MATCH(FCFdata[[#This Row],[FCFindex]],FCF[FCFindex]))</f>
        <v>9c</v>
      </c>
      <c r="I34" s="118">
        <f>FCFdata[[#This Row],[SampleLabel]]+3</f>
        <v>1030003</v>
      </c>
      <c r="J34" s="119" t="e">
        <f>IF(FCFdata[[#This Row],[Sample]]&gt;nSamples,"",INDEX(MarkStats[],MATCH($I34,MarkStats[Label],0),FCFdata[[#This Row],[From]]+4))</f>
        <v>#N/A</v>
      </c>
      <c r="K34" s="119" t="e">
        <f>IF(FCFdata[[#This Row],[Sample]]&gt;nSamples,"",INDEX(MarkStats[],MATCH($I34,MarkStats[Label],0),FCFdata[[#This Row],[To]]+4))</f>
        <v>#N/A</v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1030005</v>
      </c>
      <c r="N34" s="119" t="e">
        <f>IF(FCFdata[[#This Row],[Sample]]&gt;nSamples,"",INDEX(MarkStats[],MATCH($M34,MarkStats[Label],0),FCFdata[[#This Row],[From]]+4))</f>
        <v>#N/A</v>
      </c>
      <c r="O34" s="119" t="e">
        <f>IF(FCFdata[[#This Row],[Sample]]&gt;nSamples,"",INDEX(MarkStats[],MATCH($M34,MarkStats[Label],0),FCFdata[[#This Row],[To]]+4))</f>
        <v>#N/A</v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1</v>
      </c>
      <c r="B35" s="1">
        <f t="shared" si="1"/>
        <v>3</v>
      </c>
      <c r="C35" s="1">
        <f t="shared" si="2"/>
        <v>9</v>
      </c>
      <c r="D35" s="134">
        <f t="shared" si="0"/>
        <v>1030000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9c</v>
      </c>
      <c r="H35" s="1" t="str">
        <f>INDEX(FCF[MarkTo],MATCH(FCFdata[[#This Row],[FCFindex]],FCF[FCFindex]))</f>
        <v>10Ama</v>
      </c>
      <c r="I35" s="118">
        <f>FCFdata[[#This Row],[SampleLabel]]+3</f>
        <v>1030003</v>
      </c>
      <c r="J35" s="119" t="e">
        <f>IF(FCFdata[[#This Row],[Sample]]&gt;nSamples,"",INDEX(MarkStats[],MATCH($I35,MarkStats[Label],0),FCFdata[[#This Row],[From]]+4))</f>
        <v>#N/A</v>
      </c>
      <c r="K35" s="119" t="e">
        <f>IF(FCFdata[[#This Row],[Sample]]&gt;nSamples,"",INDEX(MarkStats[],MATCH($I35,MarkStats[Label],0),FCFdata[[#This Row],[To]]+4))</f>
        <v>#N/A</v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1030005</v>
      </c>
      <c r="N35" s="119" t="e">
        <f>IF(FCFdata[[#This Row],[Sample]]&gt;nSamples,"",INDEX(MarkStats[],MATCH($M35,MarkStats[Label],0),FCFdata[[#This Row],[From]]+4))</f>
        <v>#N/A</v>
      </c>
      <c r="O35" s="119" t="e">
        <f>IF(FCFdata[[#This Row],[Sample]]&gt;nSamples,"",INDEX(MarkStats[],MATCH($M35,MarkStats[Label],0),FCFdata[[#This Row],[To]]+4))</f>
        <v>#N/A</v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1</v>
      </c>
      <c r="B36" s="1">
        <f t="shared" si="1"/>
        <v>3</v>
      </c>
      <c r="C36" s="1">
        <f t="shared" si="2"/>
        <v>10</v>
      </c>
      <c r="D36" s="134">
        <f t="shared" si="0"/>
        <v>1030000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10Ama</v>
      </c>
      <c r="H36" s="1" t="str">
        <f>INDEX(FCF[MarkTo],MATCH(FCFdata[[#This Row],[FCFindex]],FCF[FCFindex]))</f>
        <v>11AsTm</v>
      </c>
      <c r="I36" s="118">
        <f>FCFdata[[#This Row],[SampleLabel]]+3</f>
        <v>1030003</v>
      </c>
      <c r="J36" s="119" t="e">
        <f>IF(FCFdata[[#This Row],[Sample]]&gt;nSamples,"",INDEX(MarkStats[],MATCH($I36,MarkStats[Label],0),FCFdata[[#This Row],[From]]+4))</f>
        <v>#N/A</v>
      </c>
      <c r="K36" s="119" t="e">
        <f>IF(FCFdata[[#This Row],[Sample]]&gt;nSamples,"",INDEX(MarkStats[],MATCH($I36,MarkStats[Label],0),FCFdata[[#This Row],[To]]+4))</f>
        <v>#N/A</v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1030005</v>
      </c>
      <c r="N36" s="119" t="e">
        <f>IF(FCFdata[[#This Row],[Sample]]&gt;nSamples,"",INDEX(MarkStats[],MATCH($M36,MarkStats[Label],0),FCFdata[[#This Row],[From]]+4))</f>
        <v>#N/A</v>
      </c>
      <c r="O36" s="119" t="e">
        <f>IF(FCFdata[[#This Row],[Sample]]&gt;nSamples,"",INDEX(MarkStats[],MATCH($M36,MarkStats[Label],0),FCFdata[[#This Row],[To]]+4))</f>
        <v>#N/A</v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1</v>
      </c>
      <c r="B37" s="1">
        <f t="shared" si="1"/>
        <v>3</v>
      </c>
      <c r="C37" s="1">
        <f t="shared" si="2"/>
        <v>11</v>
      </c>
      <c r="D37" s="134">
        <f t="shared" si="0"/>
        <v>1030000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11AsTm</v>
      </c>
      <c r="H37" s="1" t="str">
        <f>INDEX(FCF[MarkTo],MATCH(FCFdata[[#This Row],[FCFindex]],FCF[FCFindex]))</f>
        <v>12Azd</v>
      </c>
      <c r="I37" s="118">
        <f>FCFdata[[#This Row],[SampleLabel]]+3</f>
        <v>1030003</v>
      </c>
      <c r="J37" s="119" t="e">
        <f>IF(FCFdata[[#This Row],[Sample]]&gt;nSamples,"",INDEX(MarkStats[],MATCH($I37,MarkStats[Label],0),FCFdata[[#This Row],[From]]+4))</f>
        <v>#N/A</v>
      </c>
      <c r="K37" s="119" t="e">
        <f>IF(FCFdata[[#This Row],[Sample]]&gt;nSamples,"",INDEX(MarkStats[],MATCH($I37,MarkStats[Label],0),FCFdata[[#This Row],[To]]+4))</f>
        <v>#N/A</v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1030005</v>
      </c>
      <c r="N37" s="119" t="e">
        <f>IF(FCFdata[[#This Row],[Sample]]&gt;nSamples,"",INDEX(MarkStats[],MATCH($M37,MarkStats[Label],0),FCFdata[[#This Row],[From]]+4))</f>
        <v>#N/A</v>
      </c>
      <c r="O37" s="119" t="e">
        <f>IF(FCFdata[[#This Row],[Sample]]&gt;nSamples,"",INDEX(MarkStats[],MATCH($M37,MarkStats[Label],0),FCFdata[[#This Row],[To]]+4))</f>
        <v>#N/A</v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1</v>
      </c>
      <c r="B38" s="1">
        <f t="shared" si="1"/>
        <v>4</v>
      </c>
      <c r="C38" s="1">
        <f t="shared" si="2"/>
        <v>0</v>
      </c>
      <c r="D38" s="134">
        <f t="shared" si="0"/>
        <v>1040000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2P10</v>
      </c>
      <c r="H38" s="1" t="str">
        <f>INDEX(FCF[MarkTo],MATCH(FCFdata[[#This Row],[FCFindex]],FCF[FCFindex]))</f>
        <v>3Omy</v>
      </c>
      <c r="I38" s="118">
        <f>FCFdata[[#This Row],[SampleLabel]]+3</f>
        <v>1040003</v>
      </c>
      <c r="J38" s="119" t="e">
        <f>IF(FCFdata[[#This Row],[Sample]]&gt;nSamples,"",INDEX(MarkStats[],MATCH($I38,MarkStats[Label],0),FCFdata[[#This Row],[From]]+4))</f>
        <v>#N/A</v>
      </c>
      <c r="K38" s="119" t="e">
        <f>IF(FCFdata[[#This Row],[Sample]]&gt;nSamples,"",INDEX(MarkStats[],MATCH($I38,MarkStats[Label],0),FCFdata[[#This Row],[To]]+4))</f>
        <v>#N/A</v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1040005</v>
      </c>
      <c r="N38" s="119" t="e">
        <f>IF(FCFdata[[#This Row],[Sample]]&gt;nSamples,"",INDEX(MarkStats[],MATCH($M38,MarkStats[Label],0),FCFdata[[#This Row],[From]]+4))</f>
        <v>#N/A</v>
      </c>
      <c r="O38" s="119" t="e">
        <f>IF(FCFdata[[#This Row],[Sample]]&gt;nSamples,"",INDEX(MarkStats[],MATCH($M38,MarkStats[Label],0),FCFdata[[#This Row],[To]]+4))</f>
        <v>#N/A</v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1</v>
      </c>
      <c r="B39" s="1">
        <f t="shared" si="1"/>
        <v>4</v>
      </c>
      <c r="C39" s="1">
        <f t="shared" si="2"/>
        <v>1</v>
      </c>
      <c r="D39" s="134">
        <f t="shared" si="0"/>
        <v>1040000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3Omy</v>
      </c>
      <c r="H39" s="1" t="str">
        <f>INDEX(FCF[MarkTo],MATCH(FCFdata[[#This Row],[FCFindex]],FCF[FCFindex]))</f>
        <v>4U</v>
      </c>
      <c r="I39" s="118">
        <f>FCFdata[[#This Row],[SampleLabel]]+3</f>
        <v>1040003</v>
      </c>
      <c r="J39" s="119" t="e">
        <f>IF(FCFdata[[#This Row],[Sample]]&gt;nSamples,"",INDEX(MarkStats[],MATCH($I39,MarkStats[Label],0),FCFdata[[#This Row],[From]]+4))</f>
        <v>#N/A</v>
      </c>
      <c r="K39" s="119" t="e">
        <f>IF(FCFdata[[#This Row],[Sample]]&gt;nSamples,"",INDEX(MarkStats[],MATCH($I39,MarkStats[Label],0),FCFdata[[#This Row],[To]]+4))</f>
        <v>#N/A</v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1040005</v>
      </c>
      <c r="N39" s="119" t="e">
        <f>IF(FCFdata[[#This Row],[Sample]]&gt;nSamples,"",INDEX(MarkStats[],MATCH($M39,MarkStats[Label],0),FCFdata[[#This Row],[From]]+4))</f>
        <v>#N/A</v>
      </c>
      <c r="O39" s="119" t="e">
        <f>IF(FCFdata[[#This Row],[Sample]]&gt;nSamples,"",INDEX(MarkStats[],MATCH($M39,MarkStats[Label],0),FCFdata[[#This Row],[To]]+4))</f>
        <v>#N/A</v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1</v>
      </c>
      <c r="B40" s="1">
        <f t="shared" si="1"/>
        <v>4</v>
      </c>
      <c r="C40" s="1">
        <f t="shared" si="2"/>
        <v>2</v>
      </c>
      <c r="D40" s="134">
        <f t="shared" si="0"/>
        <v>1040000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4U</v>
      </c>
      <c r="H40" s="1" t="str">
        <f>INDEX(FCF[MarkTo],MATCH(FCFdata[[#This Row],[FCFindex]],FCF[FCFindex]))</f>
        <v>5Glc</v>
      </c>
      <c r="I40" s="118">
        <f>FCFdata[[#This Row],[SampleLabel]]+3</f>
        <v>1040003</v>
      </c>
      <c r="J40" s="119" t="e">
        <f>IF(FCFdata[[#This Row],[Sample]]&gt;nSamples,"",INDEX(MarkStats[],MATCH($I40,MarkStats[Label],0),FCFdata[[#This Row],[From]]+4))</f>
        <v>#N/A</v>
      </c>
      <c r="K40" s="119" t="e">
        <f>IF(FCFdata[[#This Row],[Sample]]&gt;nSamples,"",INDEX(MarkStats[],MATCH($I40,MarkStats[Label],0),FCFdata[[#This Row],[To]]+4))</f>
        <v>#N/A</v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1040005</v>
      </c>
      <c r="N40" s="119" t="e">
        <f>IF(FCFdata[[#This Row],[Sample]]&gt;nSamples,"",INDEX(MarkStats[],MATCH($M40,MarkStats[Label],0),FCFdata[[#This Row],[From]]+4))</f>
        <v>#N/A</v>
      </c>
      <c r="O40" s="119" t="e">
        <f>IF(FCFdata[[#This Row],[Sample]]&gt;nSamples,"",INDEX(MarkStats[],MATCH($M40,MarkStats[Label],0),FCFdata[[#This Row],[To]]+4))</f>
        <v>#N/A</v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1</v>
      </c>
      <c r="B41" s="1">
        <f t="shared" si="1"/>
        <v>4</v>
      </c>
      <c r="C41" s="1">
        <f t="shared" si="2"/>
        <v>3</v>
      </c>
      <c r="D41" s="134">
        <f t="shared" si="0"/>
        <v>1040000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5Glc</v>
      </c>
      <c r="H41" s="1" t="str">
        <f>INDEX(FCF[MarkTo],MATCH(FCFdata[[#This Row],[FCFindex]],FCF[FCFindex]))</f>
        <v>6M2</v>
      </c>
      <c r="I41" s="118">
        <f>FCFdata[[#This Row],[SampleLabel]]+3</f>
        <v>1040003</v>
      </c>
      <c r="J41" s="119" t="e">
        <f>IF(FCFdata[[#This Row],[Sample]]&gt;nSamples,"",INDEX(MarkStats[],MATCH($I41,MarkStats[Label],0),FCFdata[[#This Row],[From]]+4))</f>
        <v>#N/A</v>
      </c>
      <c r="K41" s="119" t="e">
        <f>IF(FCFdata[[#This Row],[Sample]]&gt;nSamples,"",INDEX(MarkStats[],MATCH($I41,MarkStats[Label],0),FCFdata[[#This Row],[To]]+4))</f>
        <v>#N/A</v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1040005</v>
      </c>
      <c r="N41" s="119" t="e">
        <f>IF(FCFdata[[#This Row],[Sample]]&gt;nSamples,"",INDEX(MarkStats[],MATCH($M41,MarkStats[Label],0),FCFdata[[#This Row],[From]]+4))</f>
        <v>#N/A</v>
      </c>
      <c r="O41" s="119" t="e">
        <f>IF(FCFdata[[#This Row],[Sample]]&gt;nSamples,"",INDEX(MarkStats[],MATCH($M41,MarkStats[Label],0),FCFdata[[#This Row],[To]]+4))</f>
        <v>#N/A</v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1</v>
      </c>
      <c r="B42" s="1">
        <f t="shared" si="1"/>
        <v>4</v>
      </c>
      <c r="C42" s="1">
        <f t="shared" si="2"/>
        <v>4</v>
      </c>
      <c r="D42" s="134">
        <f t="shared" si="0"/>
        <v>1040000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6M2</v>
      </c>
      <c r="H42" s="1" t="str">
        <f>INDEX(FCF[MarkTo],MATCH(FCFdata[[#This Row],[FCFindex]],FCF[FCFindex]))</f>
        <v>7Rot</v>
      </c>
      <c r="I42" s="118">
        <f>FCFdata[[#This Row],[SampleLabel]]+3</f>
        <v>1040003</v>
      </c>
      <c r="J42" s="119" t="e">
        <f>IF(FCFdata[[#This Row],[Sample]]&gt;nSamples,"",INDEX(MarkStats[],MATCH($I42,MarkStats[Label],0),FCFdata[[#This Row],[From]]+4))</f>
        <v>#N/A</v>
      </c>
      <c r="K42" s="119" t="e">
        <f>IF(FCFdata[[#This Row],[Sample]]&gt;nSamples,"",INDEX(MarkStats[],MATCH($I42,MarkStats[Label],0),FCFdata[[#This Row],[To]]+4))</f>
        <v>#N/A</v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1040005</v>
      </c>
      <c r="N42" s="119" t="e">
        <f>IF(FCFdata[[#This Row],[Sample]]&gt;nSamples,"",INDEX(MarkStats[],MATCH($M42,MarkStats[Label],0),FCFdata[[#This Row],[From]]+4))</f>
        <v>#N/A</v>
      </c>
      <c r="O42" s="119" t="e">
        <f>IF(FCFdata[[#This Row],[Sample]]&gt;nSamples,"",INDEX(MarkStats[],MATCH($M42,MarkStats[Label],0),FCFdata[[#This Row],[To]]+4))</f>
        <v>#N/A</v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1</v>
      </c>
      <c r="B43" s="1">
        <f t="shared" si="1"/>
        <v>4</v>
      </c>
      <c r="C43" s="1">
        <f t="shared" si="2"/>
        <v>5</v>
      </c>
      <c r="D43" s="134">
        <f t="shared" si="0"/>
        <v>1040000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7Rot</v>
      </c>
      <c r="H43" s="1" t="str">
        <f>INDEX(FCF[MarkTo],MATCH(FCFdata[[#This Row],[FCFindex]],FCF[FCFindex]))</f>
        <v>8S</v>
      </c>
      <c r="I43" s="118">
        <f>FCFdata[[#This Row],[SampleLabel]]+3</f>
        <v>1040003</v>
      </c>
      <c r="J43" s="119" t="e">
        <f>IF(FCFdata[[#This Row],[Sample]]&gt;nSamples,"",INDEX(MarkStats[],MATCH($I43,MarkStats[Label],0),FCFdata[[#This Row],[From]]+4))</f>
        <v>#N/A</v>
      </c>
      <c r="K43" s="119" t="e">
        <f>IF(FCFdata[[#This Row],[Sample]]&gt;nSamples,"",INDEX(MarkStats[],MATCH($I43,MarkStats[Label],0),FCFdata[[#This Row],[To]]+4))</f>
        <v>#N/A</v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1040005</v>
      </c>
      <c r="N43" s="119" t="e">
        <f>IF(FCFdata[[#This Row],[Sample]]&gt;nSamples,"",INDEX(MarkStats[],MATCH($M43,MarkStats[Label],0),FCFdata[[#This Row],[From]]+4))</f>
        <v>#N/A</v>
      </c>
      <c r="O43" s="119" t="e">
        <f>IF(FCFdata[[#This Row],[Sample]]&gt;nSamples,"",INDEX(MarkStats[],MATCH($M43,MarkStats[Label],0),FCFdata[[#This Row],[To]]+4))</f>
        <v>#N/A</v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1</v>
      </c>
      <c r="B44" s="1">
        <f t="shared" si="1"/>
        <v>4</v>
      </c>
      <c r="C44" s="1">
        <f t="shared" si="2"/>
        <v>6</v>
      </c>
      <c r="D44" s="134">
        <f t="shared" si="0"/>
        <v>1040000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8S</v>
      </c>
      <c r="H44" s="1" t="str">
        <f>INDEX(FCF[MarkTo],MATCH(FCFdata[[#This Row],[FCFindex]],FCF[FCFindex]))</f>
        <v>9Dig</v>
      </c>
      <c r="I44" s="118">
        <f>FCFdata[[#This Row],[SampleLabel]]+3</f>
        <v>1040003</v>
      </c>
      <c r="J44" s="119" t="e">
        <f>IF(FCFdata[[#This Row],[Sample]]&gt;nSamples,"",INDEX(MarkStats[],MATCH($I44,MarkStats[Label],0),FCFdata[[#This Row],[From]]+4))</f>
        <v>#N/A</v>
      </c>
      <c r="K44" s="119" t="e">
        <f>IF(FCFdata[[#This Row],[Sample]]&gt;nSamples,"",INDEX(MarkStats[],MATCH($I44,MarkStats[Label],0),FCFdata[[#This Row],[To]]+4))</f>
        <v>#N/A</v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1040005</v>
      </c>
      <c r="N44" s="119" t="e">
        <f>IF(FCFdata[[#This Row],[Sample]]&gt;nSamples,"",INDEX(MarkStats[],MATCH($M44,MarkStats[Label],0),FCFdata[[#This Row],[From]]+4))</f>
        <v>#N/A</v>
      </c>
      <c r="O44" s="119" t="e">
        <f>IF(FCFdata[[#This Row],[Sample]]&gt;nSamples,"",INDEX(MarkStats[],MATCH($M44,MarkStats[Label],0),FCFdata[[#This Row],[To]]+4))</f>
        <v>#N/A</v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1</v>
      </c>
      <c r="B45" s="1">
        <f t="shared" si="1"/>
        <v>4</v>
      </c>
      <c r="C45" s="1">
        <f t="shared" si="2"/>
        <v>7</v>
      </c>
      <c r="D45" s="134">
        <f t="shared" si="0"/>
        <v>1040000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9Dig</v>
      </c>
      <c r="H45" s="1" t="str">
        <f>INDEX(FCF[MarkTo],MATCH(FCFdata[[#This Row],[FCFindex]],FCF[FCFindex]))</f>
        <v>9U</v>
      </c>
      <c r="I45" s="118">
        <f>FCFdata[[#This Row],[SampleLabel]]+3</f>
        <v>1040003</v>
      </c>
      <c r="J45" s="119" t="e">
        <f>IF(FCFdata[[#This Row],[Sample]]&gt;nSamples,"",INDEX(MarkStats[],MATCH($I45,MarkStats[Label],0),FCFdata[[#This Row],[From]]+4))</f>
        <v>#N/A</v>
      </c>
      <c r="K45" s="119" t="e">
        <f>IF(FCFdata[[#This Row],[Sample]]&gt;nSamples,"",INDEX(MarkStats[],MATCH($I45,MarkStats[Label],0),FCFdata[[#This Row],[To]]+4))</f>
        <v>#N/A</v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1040005</v>
      </c>
      <c r="N45" s="119" t="e">
        <f>IF(FCFdata[[#This Row],[Sample]]&gt;nSamples,"",INDEX(MarkStats[],MATCH($M45,MarkStats[Label],0),FCFdata[[#This Row],[From]]+4))</f>
        <v>#N/A</v>
      </c>
      <c r="O45" s="119" t="e">
        <f>IF(FCFdata[[#This Row],[Sample]]&gt;nSamples,"",INDEX(MarkStats[],MATCH($M45,MarkStats[Label],0),FCFdata[[#This Row],[To]]+4))</f>
        <v>#N/A</v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1</v>
      </c>
      <c r="B46" s="1">
        <f t="shared" si="1"/>
        <v>4</v>
      </c>
      <c r="C46" s="1">
        <f t="shared" si="2"/>
        <v>8</v>
      </c>
      <c r="D46" s="134">
        <f t="shared" si="0"/>
        <v>1040000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9U</v>
      </c>
      <c r="H46" s="1" t="str">
        <f>INDEX(FCF[MarkTo],MATCH(FCFdata[[#This Row],[FCFindex]],FCF[FCFindex]))</f>
        <v>9c</v>
      </c>
      <c r="I46" s="118">
        <f>FCFdata[[#This Row],[SampleLabel]]+3</f>
        <v>1040003</v>
      </c>
      <c r="J46" s="119" t="e">
        <f>IF(FCFdata[[#This Row],[Sample]]&gt;nSamples,"",INDEX(MarkStats[],MATCH($I46,MarkStats[Label],0),FCFdata[[#This Row],[From]]+4))</f>
        <v>#N/A</v>
      </c>
      <c r="K46" s="119" t="e">
        <f>IF(FCFdata[[#This Row],[Sample]]&gt;nSamples,"",INDEX(MarkStats[],MATCH($I46,MarkStats[Label],0),FCFdata[[#This Row],[To]]+4))</f>
        <v>#N/A</v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1040005</v>
      </c>
      <c r="N46" s="119" t="e">
        <f>IF(FCFdata[[#This Row],[Sample]]&gt;nSamples,"",INDEX(MarkStats[],MATCH($M46,MarkStats[Label],0),FCFdata[[#This Row],[From]]+4))</f>
        <v>#N/A</v>
      </c>
      <c r="O46" s="119" t="e">
        <f>IF(FCFdata[[#This Row],[Sample]]&gt;nSamples,"",INDEX(MarkStats[],MATCH($M46,MarkStats[Label],0),FCFdata[[#This Row],[To]]+4))</f>
        <v>#N/A</v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</v>
      </c>
      <c r="B47" s="1">
        <f t="shared" si="1"/>
        <v>4</v>
      </c>
      <c r="C47" s="1">
        <f t="shared" si="2"/>
        <v>9</v>
      </c>
      <c r="D47" s="134">
        <f t="shared" si="0"/>
        <v>1040000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9c</v>
      </c>
      <c r="H47" s="1" t="str">
        <f>INDEX(FCF[MarkTo],MATCH(FCFdata[[#This Row],[FCFindex]],FCF[FCFindex]))</f>
        <v>10Ama</v>
      </c>
      <c r="I47" s="118">
        <f>FCFdata[[#This Row],[SampleLabel]]+3</f>
        <v>1040003</v>
      </c>
      <c r="J47" s="119" t="e">
        <f>IF(FCFdata[[#This Row],[Sample]]&gt;nSamples,"",INDEX(MarkStats[],MATCH($I47,MarkStats[Label],0),FCFdata[[#This Row],[From]]+4))</f>
        <v>#N/A</v>
      </c>
      <c r="K47" s="119" t="e">
        <f>IF(FCFdata[[#This Row],[Sample]]&gt;nSamples,"",INDEX(MarkStats[],MATCH($I47,MarkStats[Label],0),FCFdata[[#This Row],[To]]+4))</f>
        <v>#N/A</v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1040005</v>
      </c>
      <c r="N47" s="119" t="e">
        <f>IF(FCFdata[[#This Row],[Sample]]&gt;nSamples,"",INDEX(MarkStats[],MATCH($M47,MarkStats[Label],0),FCFdata[[#This Row],[From]]+4))</f>
        <v>#N/A</v>
      </c>
      <c r="O47" s="119" t="e">
        <f>IF(FCFdata[[#This Row],[Sample]]&gt;nSamples,"",INDEX(MarkStats[],MATCH($M47,MarkStats[Label],0),FCFdata[[#This Row],[To]]+4))</f>
        <v>#N/A</v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</v>
      </c>
      <c r="B48" s="1">
        <f t="shared" si="1"/>
        <v>4</v>
      </c>
      <c r="C48" s="1">
        <f t="shared" si="2"/>
        <v>10</v>
      </c>
      <c r="D48" s="134">
        <f t="shared" si="0"/>
        <v>1040000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10Ama</v>
      </c>
      <c r="H48" s="1" t="str">
        <f>INDEX(FCF[MarkTo],MATCH(FCFdata[[#This Row],[FCFindex]],FCF[FCFindex]))</f>
        <v>11AsTm</v>
      </c>
      <c r="I48" s="118">
        <f>FCFdata[[#This Row],[SampleLabel]]+3</f>
        <v>1040003</v>
      </c>
      <c r="J48" s="119" t="e">
        <f>IF(FCFdata[[#This Row],[Sample]]&gt;nSamples,"",INDEX(MarkStats[],MATCH($I48,MarkStats[Label],0),FCFdata[[#This Row],[From]]+4))</f>
        <v>#N/A</v>
      </c>
      <c r="K48" s="119" t="e">
        <f>IF(FCFdata[[#This Row],[Sample]]&gt;nSamples,"",INDEX(MarkStats[],MATCH($I48,MarkStats[Label],0),FCFdata[[#This Row],[To]]+4))</f>
        <v>#N/A</v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1040005</v>
      </c>
      <c r="N48" s="119" t="e">
        <f>IF(FCFdata[[#This Row],[Sample]]&gt;nSamples,"",INDEX(MarkStats[],MATCH($M48,MarkStats[Label],0),FCFdata[[#This Row],[From]]+4))</f>
        <v>#N/A</v>
      </c>
      <c r="O48" s="119" t="e">
        <f>IF(FCFdata[[#This Row],[Sample]]&gt;nSamples,"",INDEX(MarkStats[],MATCH($M48,MarkStats[Label],0),FCFdata[[#This Row],[To]]+4))</f>
        <v>#N/A</v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</v>
      </c>
      <c r="B49" s="1">
        <f t="shared" si="1"/>
        <v>4</v>
      </c>
      <c r="C49" s="1">
        <f t="shared" si="2"/>
        <v>11</v>
      </c>
      <c r="D49" s="134">
        <f t="shared" si="0"/>
        <v>1040000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11AsTm</v>
      </c>
      <c r="H49" s="1" t="str">
        <f>INDEX(FCF[MarkTo],MATCH(FCFdata[[#This Row],[FCFindex]],FCF[FCFindex]))</f>
        <v>12Azd</v>
      </c>
      <c r="I49" s="118">
        <f>FCFdata[[#This Row],[SampleLabel]]+3</f>
        <v>1040003</v>
      </c>
      <c r="J49" s="119" t="e">
        <f>IF(FCFdata[[#This Row],[Sample]]&gt;nSamples,"",INDEX(MarkStats[],MATCH($I49,MarkStats[Label],0),FCFdata[[#This Row],[From]]+4))</f>
        <v>#N/A</v>
      </c>
      <c r="K49" s="119" t="e">
        <f>IF(FCFdata[[#This Row],[Sample]]&gt;nSamples,"",INDEX(MarkStats[],MATCH($I49,MarkStats[Label],0),FCFdata[[#This Row],[To]]+4))</f>
        <v>#N/A</v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1040005</v>
      </c>
      <c r="N49" s="119" t="e">
        <f>IF(FCFdata[[#This Row],[Sample]]&gt;nSamples,"",INDEX(MarkStats[],MATCH($M49,MarkStats[Label],0),FCFdata[[#This Row],[From]]+4))</f>
        <v>#N/A</v>
      </c>
      <c r="O49" s="119" t="e">
        <f>IF(FCFdata[[#This Row],[Sample]]&gt;nSamples,"",INDEX(MarkStats[],MATCH($M49,MarkStats[Label],0),FCFdata[[#This Row],[To]]+4))</f>
        <v>#N/A</v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2</v>
      </c>
      <c r="B50" s="1">
        <f t="shared" si="1"/>
        <v>1</v>
      </c>
      <c r="C50" s="1">
        <f t="shared" si="2"/>
        <v>0</v>
      </c>
      <c r="D50" s="134">
        <f t="shared" si="0"/>
        <v>2010000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2P10</v>
      </c>
      <c r="H50" s="1" t="str">
        <f>INDEX(FCF[MarkTo],MATCH(FCFdata[[#This Row],[FCFindex]],FCF[FCFindex]))</f>
        <v>3Omy</v>
      </c>
      <c r="I50" s="118">
        <f>FCFdata[[#This Row],[SampleLabel]]+3</f>
        <v>2010003</v>
      </c>
      <c r="J50" s="119" t="e">
        <f>IF(FCFdata[[#This Row],[Sample]]&gt;nSamples,"",INDEX(MarkStats[],MATCH($I50,MarkStats[Label],0),FCFdata[[#This Row],[From]]+4))</f>
        <v>#N/A</v>
      </c>
      <c r="K50" s="119" t="e">
        <f>IF(FCFdata[[#This Row],[Sample]]&gt;nSamples,"",INDEX(MarkStats[],MATCH($I50,MarkStats[Label],0),FCFdata[[#This Row],[To]]+4))</f>
        <v>#N/A</v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2010005</v>
      </c>
      <c r="N50" s="119" t="e">
        <f>IF(FCFdata[[#This Row],[Sample]]&gt;nSamples,"",INDEX(MarkStats[],MATCH($M50,MarkStats[Label],0),FCFdata[[#This Row],[From]]+4))</f>
        <v>#N/A</v>
      </c>
      <c r="O50" s="119" t="e">
        <f>IF(FCFdata[[#This Row],[Sample]]&gt;nSamples,"",INDEX(MarkStats[],MATCH($M50,MarkStats[Label],0),FCFdata[[#This Row],[To]]+4))</f>
        <v>#N/A</v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2</v>
      </c>
      <c r="B51" s="1">
        <f t="shared" si="1"/>
        <v>1</v>
      </c>
      <c r="C51" s="1">
        <f t="shared" si="2"/>
        <v>1</v>
      </c>
      <c r="D51" s="134">
        <f t="shared" si="0"/>
        <v>2010000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3Omy</v>
      </c>
      <c r="H51" s="1" t="str">
        <f>INDEX(FCF[MarkTo],MATCH(FCFdata[[#This Row],[FCFindex]],FCF[FCFindex]))</f>
        <v>4U</v>
      </c>
      <c r="I51" s="118">
        <f>FCFdata[[#This Row],[SampleLabel]]+3</f>
        <v>2010003</v>
      </c>
      <c r="J51" s="119" t="e">
        <f>IF(FCFdata[[#This Row],[Sample]]&gt;nSamples,"",INDEX(MarkStats[],MATCH($I51,MarkStats[Label],0),FCFdata[[#This Row],[From]]+4))</f>
        <v>#N/A</v>
      </c>
      <c r="K51" s="119" t="e">
        <f>IF(FCFdata[[#This Row],[Sample]]&gt;nSamples,"",INDEX(MarkStats[],MATCH($I51,MarkStats[Label],0),FCFdata[[#This Row],[To]]+4))</f>
        <v>#N/A</v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2010005</v>
      </c>
      <c r="N51" s="119" t="e">
        <f>IF(FCFdata[[#This Row],[Sample]]&gt;nSamples,"",INDEX(MarkStats[],MATCH($M51,MarkStats[Label],0),FCFdata[[#This Row],[From]]+4))</f>
        <v>#N/A</v>
      </c>
      <c r="O51" s="119" t="e">
        <f>IF(FCFdata[[#This Row],[Sample]]&gt;nSamples,"",INDEX(MarkStats[],MATCH($M51,MarkStats[Label],0),FCFdata[[#This Row],[To]]+4))</f>
        <v>#N/A</v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2</v>
      </c>
      <c r="B52" s="1">
        <f t="shared" si="1"/>
        <v>1</v>
      </c>
      <c r="C52" s="1">
        <f t="shared" si="2"/>
        <v>2</v>
      </c>
      <c r="D52" s="134">
        <f t="shared" si="0"/>
        <v>2010000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4U</v>
      </c>
      <c r="H52" s="1" t="str">
        <f>INDEX(FCF[MarkTo],MATCH(FCFdata[[#This Row],[FCFindex]],FCF[FCFindex]))</f>
        <v>5Glc</v>
      </c>
      <c r="I52" s="118">
        <f>FCFdata[[#This Row],[SampleLabel]]+3</f>
        <v>2010003</v>
      </c>
      <c r="J52" s="119" t="e">
        <f>IF(FCFdata[[#This Row],[Sample]]&gt;nSamples,"",INDEX(MarkStats[],MATCH($I52,MarkStats[Label],0),FCFdata[[#This Row],[From]]+4))</f>
        <v>#N/A</v>
      </c>
      <c r="K52" s="119" t="e">
        <f>IF(FCFdata[[#This Row],[Sample]]&gt;nSamples,"",INDEX(MarkStats[],MATCH($I52,MarkStats[Label],0),FCFdata[[#This Row],[To]]+4))</f>
        <v>#N/A</v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2010005</v>
      </c>
      <c r="N52" s="119" t="e">
        <f>IF(FCFdata[[#This Row],[Sample]]&gt;nSamples,"",INDEX(MarkStats[],MATCH($M52,MarkStats[Label],0),FCFdata[[#This Row],[From]]+4))</f>
        <v>#N/A</v>
      </c>
      <c r="O52" s="119" t="e">
        <f>IF(FCFdata[[#This Row],[Sample]]&gt;nSamples,"",INDEX(MarkStats[],MATCH($M52,MarkStats[Label],0),FCFdata[[#This Row],[To]]+4))</f>
        <v>#N/A</v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2</v>
      </c>
      <c r="B53" s="1">
        <f t="shared" si="1"/>
        <v>1</v>
      </c>
      <c r="C53" s="1">
        <f t="shared" si="2"/>
        <v>3</v>
      </c>
      <c r="D53" s="134">
        <f t="shared" si="0"/>
        <v>2010000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5Glc</v>
      </c>
      <c r="H53" s="1" t="str">
        <f>INDEX(FCF[MarkTo],MATCH(FCFdata[[#This Row],[FCFindex]],FCF[FCFindex]))</f>
        <v>6M2</v>
      </c>
      <c r="I53" s="118">
        <f>FCFdata[[#This Row],[SampleLabel]]+3</f>
        <v>2010003</v>
      </c>
      <c r="J53" s="119" t="e">
        <f>IF(FCFdata[[#This Row],[Sample]]&gt;nSamples,"",INDEX(MarkStats[],MATCH($I53,MarkStats[Label],0),FCFdata[[#This Row],[From]]+4))</f>
        <v>#N/A</v>
      </c>
      <c r="K53" s="119" t="e">
        <f>IF(FCFdata[[#This Row],[Sample]]&gt;nSamples,"",INDEX(MarkStats[],MATCH($I53,MarkStats[Label],0),FCFdata[[#This Row],[To]]+4))</f>
        <v>#N/A</v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2010005</v>
      </c>
      <c r="N53" s="119" t="e">
        <f>IF(FCFdata[[#This Row],[Sample]]&gt;nSamples,"",INDEX(MarkStats[],MATCH($M53,MarkStats[Label],0),FCFdata[[#This Row],[From]]+4))</f>
        <v>#N/A</v>
      </c>
      <c r="O53" s="119" t="e">
        <f>IF(FCFdata[[#This Row],[Sample]]&gt;nSamples,"",INDEX(MarkStats[],MATCH($M53,MarkStats[Label],0),FCFdata[[#This Row],[To]]+4))</f>
        <v>#N/A</v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2</v>
      </c>
      <c r="B54" s="1">
        <f t="shared" si="1"/>
        <v>1</v>
      </c>
      <c r="C54" s="1">
        <f t="shared" si="2"/>
        <v>4</v>
      </c>
      <c r="D54" s="134">
        <f t="shared" si="0"/>
        <v>2010000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6M2</v>
      </c>
      <c r="H54" s="1" t="str">
        <f>INDEX(FCF[MarkTo],MATCH(FCFdata[[#This Row],[FCFindex]],FCF[FCFindex]))</f>
        <v>7Rot</v>
      </c>
      <c r="I54" s="118">
        <f>FCFdata[[#This Row],[SampleLabel]]+3</f>
        <v>2010003</v>
      </c>
      <c r="J54" s="119" t="e">
        <f>IF(FCFdata[[#This Row],[Sample]]&gt;nSamples,"",INDEX(MarkStats[],MATCH($I54,MarkStats[Label],0),FCFdata[[#This Row],[From]]+4))</f>
        <v>#N/A</v>
      </c>
      <c r="K54" s="119" t="e">
        <f>IF(FCFdata[[#This Row],[Sample]]&gt;nSamples,"",INDEX(MarkStats[],MATCH($I54,MarkStats[Label],0),FCFdata[[#This Row],[To]]+4))</f>
        <v>#N/A</v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2010005</v>
      </c>
      <c r="N54" s="119" t="e">
        <f>IF(FCFdata[[#This Row],[Sample]]&gt;nSamples,"",INDEX(MarkStats[],MATCH($M54,MarkStats[Label],0),FCFdata[[#This Row],[From]]+4))</f>
        <v>#N/A</v>
      </c>
      <c r="O54" s="119" t="e">
        <f>IF(FCFdata[[#This Row],[Sample]]&gt;nSamples,"",INDEX(MarkStats[],MATCH($M54,MarkStats[Label],0),FCFdata[[#This Row],[To]]+4))</f>
        <v>#N/A</v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2</v>
      </c>
      <c r="B55" s="1">
        <f t="shared" si="1"/>
        <v>1</v>
      </c>
      <c r="C55" s="1">
        <f t="shared" si="2"/>
        <v>5</v>
      </c>
      <c r="D55" s="134">
        <f t="shared" si="0"/>
        <v>2010000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7Rot</v>
      </c>
      <c r="H55" s="1" t="str">
        <f>INDEX(FCF[MarkTo],MATCH(FCFdata[[#This Row],[FCFindex]],FCF[FCFindex]))</f>
        <v>8S</v>
      </c>
      <c r="I55" s="118">
        <f>FCFdata[[#This Row],[SampleLabel]]+3</f>
        <v>2010003</v>
      </c>
      <c r="J55" s="119" t="e">
        <f>IF(FCFdata[[#This Row],[Sample]]&gt;nSamples,"",INDEX(MarkStats[],MATCH($I55,MarkStats[Label],0),FCFdata[[#This Row],[From]]+4))</f>
        <v>#N/A</v>
      </c>
      <c r="K55" s="119" t="e">
        <f>IF(FCFdata[[#This Row],[Sample]]&gt;nSamples,"",INDEX(MarkStats[],MATCH($I55,MarkStats[Label],0),FCFdata[[#This Row],[To]]+4))</f>
        <v>#N/A</v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2010005</v>
      </c>
      <c r="N55" s="119" t="e">
        <f>IF(FCFdata[[#This Row],[Sample]]&gt;nSamples,"",INDEX(MarkStats[],MATCH($M55,MarkStats[Label],0),FCFdata[[#This Row],[From]]+4))</f>
        <v>#N/A</v>
      </c>
      <c r="O55" s="119" t="e">
        <f>IF(FCFdata[[#This Row],[Sample]]&gt;nSamples,"",INDEX(MarkStats[],MATCH($M55,MarkStats[Label],0),FCFdata[[#This Row],[To]]+4))</f>
        <v>#N/A</v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2</v>
      </c>
      <c r="B56" s="1">
        <f t="shared" si="1"/>
        <v>1</v>
      </c>
      <c r="C56" s="1">
        <f t="shared" si="2"/>
        <v>6</v>
      </c>
      <c r="D56" s="134">
        <f t="shared" si="0"/>
        <v>2010000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8S</v>
      </c>
      <c r="H56" s="1" t="str">
        <f>INDEX(FCF[MarkTo],MATCH(FCFdata[[#This Row],[FCFindex]],FCF[FCFindex]))</f>
        <v>9Dig</v>
      </c>
      <c r="I56" s="118">
        <f>FCFdata[[#This Row],[SampleLabel]]+3</f>
        <v>2010003</v>
      </c>
      <c r="J56" s="119" t="e">
        <f>IF(FCFdata[[#This Row],[Sample]]&gt;nSamples,"",INDEX(MarkStats[],MATCH($I56,MarkStats[Label],0),FCFdata[[#This Row],[From]]+4))</f>
        <v>#N/A</v>
      </c>
      <c r="K56" s="119" t="e">
        <f>IF(FCFdata[[#This Row],[Sample]]&gt;nSamples,"",INDEX(MarkStats[],MATCH($I56,MarkStats[Label],0),FCFdata[[#This Row],[To]]+4))</f>
        <v>#N/A</v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2010005</v>
      </c>
      <c r="N56" s="119" t="e">
        <f>IF(FCFdata[[#This Row],[Sample]]&gt;nSamples,"",INDEX(MarkStats[],MATCH($M56,MarkStats[Label],0),FCFdata[[#This Row],[From]]+4))</f>
        <v>#N/A</v>
      </c>
      <c r="O56" s="119" t="e">
        <f>IF(FCFdata[[#This Row],[Sample]]&gt;nSamples,"",INDEX(MarkStats[],MATCH($M56,MarkStats[Label],0),FCFdata[[#This Row],[To]]+4))</f>
        <v>#N/A</v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2</v>
      </c>
      <c r="B57" s="1">
        <f t="shared" si="1"/>
        <v>1</v>
      </c>
      <c r="C57" s="1">
        <f t="shared" si="2"/>
        <v>7</v>
      </c>
      <c r="D57" s="134">
        <f t="shared" si="0"/>
        <v>2010000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9Dig</v>
      </c>
      <c r="H57" s="1" t="str">
        <f>INDEX(FCF[MarkTo],MATCH(FCFdata[[#This Row],[FCFindex]],FCF[FCFindex]))</f>
        <v>9U</v>
      </c>
      <c r="I57" s="118">
        <f>FCFdata[[#This Row],[SampleLabel]]+3</f>
        <v>2010003</v>
      </c>
      <c r="J57" s="119" t="e">
        <f>IF(FCFdata[[#This Row],[Sample]]&gt;nSamples,"",INDEX(MarkStats[],MATCH($I57,MarkStats[Label],0),FCFdata[[#This Row],[From]]+4))</f>
        <v>#N/A</v>
      </c>
      <c r="K57" s="119" t="e">
        <f>IF(FCFdata[[#This Row],[Sample]]&gt;nSamples,"",INDEX(MarkStats[],MATCH($I57,MarkStats[Label],0),FCFdata[[#This Row],[To]]+4))</f>
        <v>#N/A</v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2010005</v>
      </c>
      <c r="N57" s="119" t="e">
        <f>IF(FCFdata[[#This Row],[Sample]]&gt;nSamples,"",INDEX(MarkStats[],MATCH($M57,MarkStats[Label],0),FCFdata[[#This Row],[From]]+4))</f>
        <v>#N/A</v>
      </c>
      <c r="O57" s="119" t="e">
        <f>IF(FCFdata[[#This Row],[Sample]]&gt;nSamples,"",INDEX(MarkStats[],MATCH($M57,MarkStats[Label],0),FCFdata[[#This Row],[To]]+4))</f>
        <v>#N/A</v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2</v>
      </c>
      <c r="B58" s="1">
        <f t="shared" si="1"/>
        <v>1</v>
      </c>
      <c r="C58" s="1">
        <f t="shared" si="2"/>
        <v>8</v>
      </c>
      <c r="D58" s="134">
        <f t="shared" si="0"/>
        <v>2010000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9U</v>
      </c>
      <c r="H58" s="1" t="str">
        <f>INDEX(FCF[MarkTo],MATCH(FCFdata[[#This Row],[FCFindex]],FCF[FCFindex]))</f>
        <v>9c</v>
      </c>
      <c r="I58" s="118">
        <f>FCFdata[[#This Row],[SampleLabel]]+3</f>
        <v>2010003</v>
      </c>
      <c r="J58" s="119" t="e">
        <f>IF(FCFdata[[#This Row],[Sample]]&gt;nSamples,"",INDEX(MarkStats[],MATCH($I58,MarkStats[Label],0),FCFdata[[#This Row],[From]]+4))</f>
        <v>#N/A</v>
      </c>
      <c r="K58" s="119" t="e">
        <f>IF(FCFdata[[#This Row],[Sample]]&gt;nSamples,"",INDEX(MarkStats[],MATCH($I58,MarkStats[Label],0),FCFdata[[#This Row],[To]]+4))</f>
        <v>#N/A</v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2010005</v>
      </c>
      <c r="N58" s="119" t="e">
        <f>IF(FCFdata[[#This Row],[Sample]]&gt;nSamples,"",INDEX(MarkStats[],MATCH($M58,MarkStats[Label],0),FCFdata[[#This Row],[From]]+4))</f>
        <v>#N/A</v>
      </c>
      <c r="O58" s="119" t="e">
        <f>IF(FCFdata[[#This Row],[Sample]]&gt;nSamples,"",INDEX(MarkStats[],MATCH($M58,MarkStats[Label],0),FCFdata[[#This Row],[To]]+4))</f>
        <v>#N/A</v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2</v>
      </c>
      <c r="B59" s="1">
        <f t="shared" si="1"/>
        <v>1</v>
      </c>
      <c r="C59" s="1">
        <f t="shared" si="2"/>
        <v>9</v>
      </c>
      <c r="D59" s="134">
        <f t="shared" si="0"/>
        <v>2010000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9c</v>
      </c>
      <c r="H59" s="1" t="str">
        <f>INDEX(FCF[MarkTo],MATCH(FCFdata[[#This Row],[FCFindex]],FCF[FCFindex]))</f>
        <v>10Ama</v>
      </c>
      <c r="I59" s="118">
        <f>FCFdata[[#This Row],[SampleLabel]]+3</f>
        <v>2010003</v>
      </c>
      <c r="J59" s="119" t="e">
        <f>IF(FCFdata[[#This Row],[Sample]]&gt;nSamples,"",INDEX(MarkStats[],MATCH($I59,MarkStats[Label],0),FCFdata[[#This Row],[From]]+4))</f>
        <v>#N/A</v>
      </c>
      <c r="K59" s="119" t="e">
        <f>IF(FCFdata[[#This Row],[Sample]]&gt;nSamples,"",INDEX(MarkStats[],MATCH($I59,MarkStats[Label],0),FCFdata[[#This Row],[To]]+4))</f>
        <v>#N/A</v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2010005</v>
      </c>
      <c r="N59" s="119" t="e">
        <f>IF(FCFdata[[#This Row],[Sample]]&gt;nSamples,"",INDEX(MarkStats[],MATCH($M59,MarkStats[Label],0),FCFdata[[#This Row],[From]]+4))</f>
        <v>#N/A</v>
      </c>
      <c r="O59" s="119" t="e">
        <f>IF(FCFdata[[#This Row],[Sample]]&gt;nSamples,"",INDEX(MarkStats[],MATCH($M59,MarkStats[Label],0),FCFdata[[#This Row],[To]]+4))</f>
        <v>#N/A</v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2</v>
      </c>
      <c r="B60" s="1">
        <f t="shared" si="1"/>
        <v>1</v>
      </c>
      <c r="C60" s="1">
        <f t="shared" si="2"/>
        <v>10</v>
      </c>
      <c r="D60" s="134">
        <f t="shared" si="0"/>
        <v>2010000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10Ama</v>
      </c>
      <c r="H60" s="1" t="str">
        <f>INDEX(FCF[MarkTo],MATCH(FCFdata[[#This Row],[FCFindex]],FCF[FCFindex]))</f>
        <v>11AsTm</v>
      </c>
      <c r="I60" s="118">
        <f>FCFdata[[#This Row],[SampleLabel]]+3</f>
        <v>2010003</v>
      </c>
      <c r="J60" s="119" t="e">
        <f>IF(FCFdata[[#This Row],[Sample]]&gt;nSamples,"",INDEX(MarkStats[],MATCH($I60,MarkStats[Label],0),FCFdata[[#This Row],[From]]+4))</f>
        <v>#N/A</v>
      </c>
      <c r="K60" s="119" t="e">
        <f>IF(FCFdata[[#This Row],[Sample]]&gt;nSamples,"",INDEX(MarkStats[],MATCH($I60,MarkStats[Label],0),FCFdata[[#This Row],[To]]+4))</f>
        <v>#N/A</v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2010005</v>
      </c>
      <c r="N60" s="119" t="e">
        <f>IF(FCFdata[[#This Row],[Sample]]&gt;nSamples,"",INDEX(MarkStats[],MATCH($M60,MarkStats[Label],0),FCFdata[[#This Row],[From]]+4))</f>
        <v>#N/A</v>
      </c>
      <c r="O60" s="119" t="e">
        <f>IF(FCFdata[[#This Row],[Sample]]&gt;nSamples,"",INDEX(MarkStats[],MATCH($M60,MarkStats[Label],0),FCFdata[[#This Row],[To]]+4))</f>
        <v>#N/A</v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2</v>
      </c>
      <c r="B61" s="1">
        <f t="shared" si="1"/>
        <v>1</v>
      </c>
      <c r="C61" s="1">
        <f t="shared" si="2"/>
        <v>11</v>
      </c>
      <c r="D61" s="134">
        <f t="shared" si="0"/>
        <v>2010000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11AsTm</v>
      </c>
      <c r="H61" s="1" t="str">
        <f>INDEX(FCF[MarkTo],MATCH(FCFdata[[#This Row],[FCFindex]],FCF[FCFindex]))</f>
        <v>12Azd</v>
      </c>
      <c r="I61" s="118">
        <f>FCFdata[[#This Row],[SampleLabel]]+3</f>
        <v>2010003</v>
      </c>
      <c r="J61" s="119" t="e">
        <f>IF(FCFdata[[#This Row],[Sample]]&gt;nSamples,"",INDEX(MarkStats[],MATCH($I61,MarkStats[Label],0),FCFdata[[#This Row],[From]]+4))</f>
        <v>#N/A</v>
      </c>
      <c r="K61" s="119" t="e">
        <f>IF(FCFdata[[#This Row],[Sample]]&gt;nSamples,"",INDEX(MarkStats[],MATCH($I61,MarkStats[Label],0),FCFdata[[#This Row],[To]]+4))</f>
        <v>#N/A</v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2010005</v>
      </c>
      <c r="N61" s="119" t="e">
        <f>IF(FCFdata[[#This Row],[Sample]]&gt;nSamples,"",INDEX(MarkStats[],MATCH($M61,MarkStats[Label],0),FCFdata[[#This Row],[From]]+4))</f>
        <v>#N/A</v>
      </c>
      <c r="O61" s="119" t="e">
        <f>IF(FCFdata[[#This Row],[Sample]]&gt;nSamples,"",INDEX(MarkStats[],MATCH($M61,MarkStats[Label],0),FCFdata[[#This Row],[To]]+4))</f>
        <v>#N/A</v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2</v>
      </c>
      <c r="B62" s="1">
        <f t="shared" si="1"/>
        <v>2</v>
      </c>
      <c r="C62" s="1">
        <f t="shared" si="2"/>
        <v>0</v>
      </c>
      <c r="D62" s="134">
        <f t="shared" si="0"/>
        <v>2020000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2P10</v>
      </c>
      <c r="H62" s="1" t="str">
        <f>INDEX(FCF[MarkTo],MATCH(FCFdata[[#This Row],[FCFindex]],FCF[FCFindex]))</f>
        <v>3Omy</v>
      </c>
      <c r="I62" s="118">
        <f>FCFdata[[#This Row],[SampleLabel]]+3</f>
        <v>2020003</v>
      </c>
      <c r="J62" s="119" t="e">
        <f>IF(FCFdata[[#This Row],[Sample]]&gt;nSamples,"",INDEX(MarkStats[],MATCH($I62,MarkStats[Label],0),FCFdata[[#This Row],[From]]+4))</f>
        <v>#N/A</v>
      </c>
      <c r="K62" s="119" t="e">
        <f>IF(FCFdata[[#This Row],[Sample]]&gt;nSamples,"",INDEX(MarkStats[],MATCH($I62,MarkStats[Label],0),FCFdata[[#This Row],[To]]+4))</f>
        <v>#N/A</v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2020005</v>
      </c>
      <c r="N62" s="119" t="e">
        <f>IF(FCFdata[[#This Row],[Sample]]&gt;nSamples,"",INDEX(MarkStats[],MATCH($M62,MarkStats[Label],0),FCFdata[[#This Row],[From]]+4))</f>
        <v>#N/A</v>
      </c>
      <c r="O62" s="119" t="e">
        <f>IF(FCFdata[[#This Row],[Sample]]&gt;nSamples,"",INDEX(MarkStats[],MATCH($M62,MarkStats[Label],0),FCFdata[[#This Row],[To]]+4))</f>
        <v>#N/A</v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2</v>
      </c>
      <c r="B63" s="1">
        <f t="shared" si="1"/>
        <v>2</v>
      </c>
      <c r="C63" s="1">
        <f t="shared" si="2"/>
        <v>1</v>
      </c>
      <c r="D63" s="134">
        <f t="shared" si="0"/>
        <v>2020000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3Omy</v>
      </c>
      <c r="H63" s="1" t="str">
        <f>INDEX(FCF[MarkTo],MATCH(FCFdata[[#This Row],[FCFindex]],FCF[FCFindex]))</f>
        <v>4U</v>
      </c>
      <c r="I63" s="118">
        <f>FCFdata[[#This Row],[SampleLabel]]+3</f>
        <v>2020003</v>
      </c>
      <c r="J63" s="119" t="e">
        <f>IF(FCFdata[[#This Row],[Sample]]&gt;nSamples,"",INDEX(MarkStats[],MATCH($I63,MarkStats[Label],0),FCFdata[[#This Row],[From]]+4))</f>
        <v>#N/A</v>
      </c>
      <c r="K63" s="119" t="e">
        <f>IF(FCFdata[[#This Row],[Sample]]&gt;nSamples,"",INDEX(MarkStats[],MATCH($I63,MarkStats[Label],0),FCFdata[[#This Row],[To]]+4))</f>
        <v>#N/A</v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2020005</v>
      </c>
      <c r="N63" s="119" t="e">
        <f>IF(FCFdata[[#This Row],[Sample]]&gt;nSamples,"",INDEX(MarkStats[],MATCH($M63,MarkStats[Label],0),FCFdata[[#This Row],[From]]+4))</f>
        <v>#N/A</v>
      </c>
      <c r="O63" s="119" t="e">
        <f>IF(FCFdata[[#This Row],[Sample]]&gt;nSamples,"",INDEX(MarkStats[],MATCH($M63,MarkStats[Label],0),FCFdata[[#This Row],[To]]+4))</f>
        <v>#N/A</v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2</v>
      </c>
      <c r="B64" s="1">
        <f t="shared" si="1"/>
        <v>2</v>
      </c>
      <c r="C64" s="1">
        <f t="shared" si="2"/>
        <v>2</v>
      </c>
      <c r="D64" s="134">
        <f t="shared" si="0"/>
        <v>2020000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4U</v>
      </c>
      <c r="H64" s="1" t="str">
        <f>INDEX(FCF[MarkTo],MATCH(FCFdata[[#This Row],[FCFindex]],FCF[FCFindex]))</f>
        <v>5Glc</v>
      </c>
      <c r="I64" s="118">
        <f>FCFdata[[#This Row],[SampleLabel]]+3</f>
        <v>2020003</v>
      </c>
      <c r="J64" s="119" t="e">
        <f>IF(FCFdata[[#This Row],[Sample]]&gt;nSamples,"",INDEX(MarkStats[],MATCH($I64,MarkStats[Label],0),FCFdata[[#This Row],[From]]+4))</f>
        <v>#N/A</v>
      </c>
      <c r="K64" s="119" t="e">
        <f>IF(FCFdata[[#This Row],[Sample]]&gt;nSamples,"",INDEX(MarkStats[],MATCH($I64,MarkStats[Label],0),FCFdata[[#This Row],[To]]+4))</f>
        <v>#N/A</v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2020005</v>
      </c>
      <c r="N64" s="119" t="e">
        <f>IF(FCFdata[[#This Row],[Sample]]&gt;nSamples,"",INDEX(MarkStats[],MATCH($M64,MarkStats[Label],0),FCFdata[[#This Row],[From]]+4))</f>
        <v>#N/A</v>
      </c>
      <c r="O64" s="119" t="e">
        <f>IF(FCFdata[[#This Row],[Sample]]&gt;nSamples,"",INDEX(MarkStats[],MATCH($M64,MarkStats[Label],0),FCFdata[[#This Row],[To]]+4))</f>
        <v>#N/A</v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2</v>
      </c>
      <c r="B65" s="1">
        <f t="shared" si="1"/>
        <v>2</v>
      </c>
      <c r="C65" s="1">
        <f t="shared" si="2"/>
        <v>3</v>
      </c>
      <c r="D65" s="134">
        <f t="shared" si="0"/>
        <v>2020000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5Glc</v>
      </c>
      <c r="H65" s="1" t="str">
        <f>INDEX(FCF[MarkTo],MATCH(FCFdata[[#This Row],[FCFindex]],FCF[FCFindex]))</f>
        <v>6M2</v>
      </c>
      <c r="I65" s="118">
        <f>FCFdata[[#This Row],[SampleLabel]]+3</f>
        <v>2020003</v>
      </c>
      <c r="J65" s="119" t="e">
        <f>IF(FCFdata[[#This Row],[Sample]]&gt;nSamples,"",INDEX(MarkStats[],MATCH($I65,MarkStats[Label],0),FCFdata[[#This Row],[From]]+4))</f>
        <v>#N/A</v>
      </c>
      <c r="K65" s="119" t="e">
        <f>IF(FCFdata[[#This Row],[Sample]]&gt;nSamples,"",INDEX(MarkStats[],MATCH($I65,MarkStats[Label],0),FCFdata[[#This Row],[To]]+4))</f>
        <v>#N/A</v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2020005</v>
      </c>
      <c r="N65" s="119" t="e">
        <f>IF(FCFdata[[#This Row],[Sample]]&gt;nSamples,"",INDEX(MarkStats[],MATCH($M65,MarkStats[Label],0),FCFdata[[#This Row],[From]]+4))</f>
        <v>#N/A</v>
      </c>
      <c r="O65" s="119" t="e">
        <f>IF(FCFdata[[#This Row],[Sample]]&gt;nSamples,"",INDEX(MarkStats[],MATCH($M65,MarkStats[Label],0),FCFdata[[#This Row],[To]]+4))</f>
        <v>#N/A</v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2</v>
      </c>
      <c r="B66" s="1">
        <f t="shared" si="1"/>
        <v>2</v>
      </c>
      <c r="C66" s="1">
        <f t="shared" si="2"/>
        <v>4</v>
      </c>
      <c r="D66" s="134">
        <f t="shared" ref="D66:D129" si="4">A66*1000000+B66*10000</f>
        <v>2020000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6M2</v>
      </c>
      <c r="H66" s="1" t="str">
        <f>INDEX(FCF[MarkTo],MATCH(FCFdata[[#This Row],[FCFindex]],FCF[FCFindex]))</f>
        <v>7Rot</v>
      </c>
      <c r="I66" s="118">
        <f>FCFdata[[#This Row],[SampleLabel]]+3</f>
        <v>2020003</v>
      </c>
      <c r="J66" s="119" t="e">
        <f>IF(FCFdata[[#This Row],[Sample]]&gt;nSamples,"",INDEX(MarkStats[],MATCH($I66,MarkStats[Label],0),FCFdata[[#This Row],[From]]+4))</f>
        <v>#N/A</v>
      </c>
      <c r="K66" s="119" t="e">
        <f>IF(FCFdata[[#This Row],[Sample]]&gt;nSamples,"",INDEX(MarkStats[],MATCH($I66,MarkStats[Label],0),FCFdata[[#This Row],[To]]+4))</f>
        <v>#N/A</v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2020005</v>
      </c>
      <c r="N66" s="119" t="e">
        <f>IF(FCFdata[[#This Row],[Sample]]&gt;nSamples,"",INDEX(MarkStats[],MATCH($M66,MarkStats[Label],0),FCFdata[[#This Row],[From]]+4))</f>
        <v>#N/A</v>
      </c>
      <c r="O66" s="119" t="e">
        <f>IF(FCFdata[[#This Row],[Sample]]&gt;nSamples,"",INDEX(MarkStats[],MATCH($M66,MarkStats[Label],0),FCFdata[[#This Row],[To]]+4))</f>
        <v>#N/A</v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2</v>
      </c>
      <c r="B67" s="1">
        <f t="shared" ref="B67:B130" si="5">IF(C67=0,IF(B66=SubsamplesPerSample,1,B66+1),B66)</f>
        <v>2</v>
      </c>
      <c r="C67" s="1">
        <f t="shared" ref="C67:C130" si="6">IF(C66+1=FCFPerSubsample,0,C66+1)</f>
        <v>5</v>
      </c>
      <c r="D67" s="134">
        <f t="shared" si="4"/>
        <v>2020000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7Rot</v>
      </c>
      <c r="H67" s="1" t="str">
        <f>INDEX(FCF[MarkTo],MATCH(FCFdata[[#This Row],[FCFindex]],FCF[FCFindex]))</f>
        <v>8S</v>
      </c>
      <c r="I67" s="118">
        <f>FCFdata[[#This Row],[SampleLabel]]+3</f>
        <v>2020003</v>
      </c>
      <c r="J67" s="119" t="e">
        <f>IF(FCFdata[[#This Row],[Sample]]&gt;nSamples,"",INDEX(MarkStats[],MATCH($I67,MarkStats[Label],0),FCFdata[[#This Row],[From]]+4))</f>
        <v>#N/A</v>
      </c>
      <c r="K67" s="119" t="e">
        <f>IF(FCFdata[[#This Row],[Sample]]&gt;nSamples,"",INDEX(MarkStats[],MATCH($I67,MarkStats[Label],0),FCFdata[[#This Row],[To]]+4))</f>
        <v>#N/A</v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2020005</v>
      </c>
      <c r="N67" s="119" t="e">
        <f>IF(FCFdata[[#This Row],[Sample]]&gt;nSamples,"",INDEX(MarkStats[],MATCH($M67,MarkStats[Label],0),FCFdata[[#This Row],[From]]+4))</f>
        <v>#N/A</v>
      </c>
      <c r="O67" s="119" t="e">
        <f>IF(FCFdata[[#This Row],[Sample]]&gt;nSamples,"",INDEX(MarkStats[],MATCH($M67,MarkStats[Label],0),FCFdata[[#This Row],[To]]+4))</f>
        <v>#N/A</v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2</v>
      </c>
      <c r="B68" s="1">
        <f t="shared" si="5"/>
        <v>2</v>
      </c>
      <c r="C68" s="1">
        <f t="shared" si="6"/>
        <v>6</v>
      </c>
      <c r="D68" s="134">
        <f t="shared" si="4"/>
        <v>2020000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8S</v>
      </c>
      <c r="H68" s="1" t="str">
        <f>INDEX(FCF[MarkTo],MATCH(FCFdata[[#This Row],[FCFindex]],FCF[FCFindex]))</f>
        <v>9Dig</v>
      </c>
      <c r="I68" s="118">
        <f>FCFdata[[#This Row],[SampleLabel]]+3</f>
        <v>2020003</v>
      </c>
      <c r="J68" s="119" t="e">
        <f>IF(FCFdata[[#This Row],[Sample]]&gt;nSamples,"",INDEX(MarkStats[],MATCH($I68,MarkStats[Label],0),FCFdata[[#This Row],[From]]+4))</f>
        <v>#N/A</v>
      </c>
      <c r="K68" s="119" t="e">
        <f>IF(FCFdata[[#This Row],[Sample]]&gt;nSamples,"",INDEX(MarkStats[],MATCH($I68,MarkStats[Label],0),FCFdata[[#This Row],[To]]+4))</f>
        <v>#N/A</v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2020005</v>
      </c>
      <c r="N68" s="119" t="e">
        <f>IF(FCFdata[[#This Row],[Sample]]&gt;nSamples,"",INDEX(MarkStats[],MATCH($M68,MarkStats[Label],0),FCFdata[[#This Row],[From]]+4))</f>
        <v>#N/A</v>
      </c>
      <c r="O68" s="119" t="e">
        <f>IF(FCFdata[[#This Row],[Sample]]&gt;nSamples,"",INDEX(MarkStats[],MATCH($M68,MarkStats[Label],0),FCFdata[[#This Row],[To]]+4))</f>
        <v>#N/A</v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2</v>
      </c>
      <c r="B69" s="1">
        <f t="shared" si="5"/>
        <v>2</v>
      </c>
      <c r="C69" s="1">
        <f t="shared" si="6"/>
        <v>7</v>
      </c>
      <c r="D69" s="134">
        <f t="shared" si="4"/>
        <v>2020000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9Dig</v>
      </c>
      <c r="H69" s="1" t="str">
        <f>INDEX(FCF[MarkTo],MATCH(FCFdata[[#This Row],[FCFindex]],FCF[FCFindex]))</f>
        <v>9U</v>
      </c>
      <c r="I69" s="118">
        <f>FCFdata[[#This Row],[SampleLabel]]+3</f>
        <v>2020003</v>
      </c>
      <c r="J69" s="119" t="e">
        <f>IF(FCFdata[[#This Row],[Sample]]&gt;nSamples,"",INDEX(MarkStats[],MATCH($I69,MarkStats[Label],0),FCFdata[[#This Row],[From]]+4))</f>
        <v>#N/A</v>
      </c>
      <c r="K69" s="119" t="e">
        <f>IF(FCFdata[[#This Row],[Sample]]&gt;nSamples,"",INDEX(MarkStats[],MATCH($I69,MarkStats[Label],0),FCFdata[[#This Row],[To]]+4))</f>
        <v>#N/A</v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2020005</v>
      </c>
      <c r="N69" s="119" t="e">
        <f>IF(FCFdata[[#This Row],[Sample]]&gt;nSamples,"",INDEX(MarkStats[],MATCH($M69,MarkStats[Label],0),FCFdata[[#This Row],[From]]+4))</f>
        <v>#N/A</v>
      </c>
      <c r="O69" s="119" t="e">
        <f>IF(FCFdata[[#This Row],[Sample]]&gt;nSamples,"",INDEX(MarkStats[],MATCH($M69,MarkStats[Label],0),FCFdata[[#This Row],[To]]+4))</f>
        <v>#N/A</v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2</v>
      </c>
      <c r="B70" s="1">
        <f t="shared" si="5"/>
        <v>2</v>
      </c>
      <c r="C70" s="1">
        <f t="shared" si="6"/>
        <v>8</v>
      </c>
      <c r="D70" s="134">
        <f t="shared" si="4"/>
        <v>2020000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9U</v>
      </c>
      <c r="H70" s="1" t="str">
        <f>INDEX(FCF[MarkTo],MATCH(FCFdata[[#This Row],[FCFindex]],FCF[FCFindex]))</f>
        <v>9c</v>
      </c>
      <c r="I70" s="118">
        <f>FCFdata[[#This Row],[SampleLabel]]+3</f>
        <v>2020003</v>
      </c>
      <c r="J70" s="119" t="e">
        <f>IF(FCFdata[[#This Row],[Sample]]&gt;nSamples,"",INDEX(MarkStats[],MATCH($I70,MarkStats[Label],0),FCFdata[[#This Row],[From]]+4))</f>
        <v>#N/A</v>
      </c>
      <c r="K70" s="119" t="e">
        <f>IF(FCFdata[[#This Row],[Sample]]&gt;nSamples,"",INDEX(MarkStats[],MATCH($I70,MarkStats[Label],0),FCFdata[[#This Row],[To]]+4))</f>
        <v>#N/A</v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2020005</v>
      </c>
      <c r="N70" s="119" t="e">
        <f>IF(FCFdata[[#This Row],[Sample]]&gt;nSamples,"",INDEX(MarkStats[],MATCH($M70,MarkStats[Label],0),FCFdata[[#This Row],[From]]+4))</f>
        <v>#N/A</v>
      </c>
      <c r="O70" s="119" t="e">
        <f>IF(FCFdata[[#This Row],[Sample]]&gt;nSamples,"",INDEX(MarkStats[],MATCH($M70,MarkStats[Label],0),FCFdata[[#This Row],[To]]+4))</f>
        <v>#N/A</v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2</v>
      </c>
      <c r="B71" s="1">
        <f t="shared" si="5"/>
        <v>2</v>
      </c>
      <c r="C71" s="1">
        <f t="shared" si="6"/>
        <v>9</v>
      </c>
      <c r="D71" s="134">
        <f t="shared" si="4"/>
        <v>2020000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9c</v>
      </c>
      <c r="H71" s="1" t="str">
        <f>INDEX(FCF[MarkTo],MATCH(FCFdata[[#This Row],[FCFindex]],FCF[FCFindex]))</f>
        <v>10Ama</v>
      </c>
      <c r="I71" s="118">
        <f>FCFdata[[#This Row],[SampleLabel]]+3</f>
        <v>2020003</v>
      </c>
      <c r="J71" s="119" t="e">
        <f>IF(FCFdata[[#This Row],[Sample]]&gt;nSamples,"",INDEX(MarkStats[],MATCH($I71,MarkStats[Label],0),FCFdata[[#This Row],[From]]+4))</f>
        <v>#N/A</v>
      </c>
      <c r="K71" s="119" t="e">
        <f>IF(FCFdata[[#This Row],[Sample]]&gt;nSamples,"",INDEX(MarkStats[],MATCH($I71,MarkStats[Label],0),FCFdata[[#This Row],[To]]+4))</f>
        <v>#N/A</v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2020005</v>
      </c>
      <c r="N71" s="119" t="e">
        <f>IF(FCFdata[[#This Row],[Sample]]&gt;nSamples,"",INDEX(MarkStats[],MATCH($M71,MarkStats[Label],0),FCFdata[[#This Row],[From]]+4))</f>
        <v>#N/A</v>
      </c>
      <c r="O71" s="119" t="e">
        <f>IF(FCFdata[[#This Row],[Sample]]&gt;nSamples,"",INDEX(MarkStats[],MATCH($M71,MarkStats[Label],0),FCFdata[[#This Row],[To]]+4))</f>
        <v>#N/A</v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2</v>
      </c>
      <c r="B72" s="1">
        <f t="shared" si="5"/>
        <v>2</v>
      </c>
      <c r="C72" s="1">
        <f t="shared" si="6"/>
        <v>10</v>
      </c>
      <c r="D72" s="134">
        <f t="shared" si="4"/>
        <v>2020000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10Ama</v>
      </c>
      <c r="H72" s="1" t="str">
        <f>INDEX(FCF[MarkTo],MATCH(FCFdata[[#This Row],[FCFindex]],FCF[FCFindex]))</f>
        <v>11AsTm</v>
      </c>
      <c r="I72" s="118">
        <f>FCFdata[[#This Row],[SampleLabel]]+3</f>
        <v>2020003</v>
      </c>
      <c r="J72" s="119" t="e">
        <f>IF(FCFdata[[#This Row],[Sample]]&gt;nSamples,"",INDEX(MarkStats[],MATCH($I72,MarkStats[Label],0),FCFdata[[#This Row],[From]]+4))</f>
        <v>#N/A</v>
      </c>
      <c r="K72" s="119" t="e">
        <f>IF(FCFdata[[#This Row],[Sample]]&gt;nSamples,"",INDEX(MarkStats[],MATCH($I72,MarkStats[Label],0),FCFdata[[#This Row],[To]]+4))</f>
        <v>#N/A</v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2020005</v>
      </c>
      <c r="N72" s="119" t="e">
        <f>IF(FCFdata[[#This Row],[Sample]]&gt;nSamples,"",INDEX(MarkStats[],MATCH($M72,MarkStats[Label],0),FCFdata[[#This Row],[From]]+4))</f>
        <v>#N/A</v>
      </c>
      <c r="O72" s="119" t="e">
        <f>IF(FCFdata[[#This Row],[Sample]]&gt;nSamples,"",INDEX(MarkStats[],MATCH($M72,MarkStats[Label],0),FCFdata[[#This Row],[To]]+4))</f>
        <v>#N/A</v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2</v>
      </c>
      <c r="B73" s="1">
        <f t="shared" si="5"/>
        <v>2</v>
      </c>
      <c r="C73" s="1">
        <f t="shared" si="6"/>
        <v>11</v>
      </c>
      <c r="D73" s="134">
        <f t="shared" si="4"/>
        <v>2020000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11AsTm</v>
      </c>
      <c r="H73" s="1" t="str">
        <f>INDEX(FCF[MarkTo],MATCH(FCFdata[[#This Row],[FCFindex]],FCF[FCFindex]))</f>
        <v>12Azd</v>
      </c>
      <c r="I73" s="118">
        <f>FCFdata[[#This Row],[SampleLabel]]+3</f>
        <v>2020003</v>
      </c>
      <c r="J73" s="119" t="e">
        <f>IF(FCFdata[[#This Row],[Sample]]&gt;nSamples,"",INDEX(MarkStats[],MATCH($I73,MarkStats[Label],0),FCFdata[[#This Row],[From]]+4))</f>
        <v>#N/A</v>
      </c>
      <c r="K73" s="119" t="e">
        <f>IF(FCFdata[[#This Row],[Sample]]&gt;nSamples,"",INDEX(MarkStats[],MATCH($I73,MarkStats[Label],0),FCFdata[[#This Row],[To]]+4))</f>
        <v>#N/A</v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2020005</v>
      </c>
      <c r="N73" s="119" t="e">
        <f>IF(FCFdata[[#This Row],[Sample]]&gt;nSamples,"",INDEX(MarkStats[],MATCH($M73,MarkStats[Label],0),FCFdata[[#This Row],[From]]+4))</f>
        <v>#N/A</v>
      </c>
      <c r="O73" s="119" t="e">
        <f>IF(FCFdata[[#This Row],[Sample]]&gt;nSamples,"",INDEX(MarkStats[],MATCH($M73,MarkStats[Label],0),FCFdata[[#This Row],[To]]+4))</f>
        <v>#N/A</v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2</v>
      </c>
      <c r="B74" s="1">
        <f t="shared" si="5"/>
        <v>3</v>
      </c>
      <c r="C74" s="1">
        <f t="shared" si="6"/>
        <v>0</v>
      </c>
      <c r="D74" s="134">
        <f t="shared" si="4"/>
        <v>2030000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2P10</v>
      </c>
      <c r="H74" s="1" t="str">
        <f>INDEX(FCF[MarkTo],MATCH(FCFdata[[#This Row],[FCFindex]],FCF[FCFindex]))</f>
        <v>3Omy</v>
      </c>
      <c r="I74" s="118">
        <f>FCFdata[[#This Row],[SampleLabel]]+3</f>
        <v>2030003</v>
      </c>
      <c r="J74" s="119" t="e">
        <f>IF(FCFdata[[#This Row],[Sample]]&gt;nSamples,"",INDEX(MarkStats[],MATCH($I74,MarkStats[Label],0),FCFdata[[#This Row],[From]]+4))</f>
        <v>#N/A</v>
      </c>
      <c r="K74" s="119" t="e">
        <f>IF(FCFdata[[#This Row],[Sample]]&gt;nSamples,"",INDEX(MarkStats[],MATCH($I74,MarkStats[Label],0),FCFdata[[#This Row],[To]]+4))</f>
        <v>#N/A</v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2030005</v>
      </c>
      <c r="N74" s="119" t="e">
        <f>IF(FCFdata[[#This Row],[Sample]]&gt;nSamples,"",INDEX(MarkStats[],MATCH($M74,MarkStats[Label],0),FCFdata[[#This Row],[From]]+4))</f>
        <v>#N/A</v>
      </c>
      <c r="O74" s="119" t="e">
        <f>IF(FCFdata[[#This Row],[Sample]]&gt;nSamples,"",INDEX(MarkStats[],MATCH($M74,MarkStats[Label],0),FCFdata[[#This Row],[To]]+4))</f>
        <v>#N/A</v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2</v>
      </c>
      <c r="B75" s="1">
        <f t="shared" si="5"/>
        <v>3</v>
      </c>
      <c r="C75" s="1">
        <f t="shared" si="6"/>
        <v>1</v>
      </c>
      <c r="D75" s="134">
        <f t="shared" si="4"/>
        <v>2030000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3Omy</v>
      </c>
      <c r="H75" s="1" t="str">
        <f>INDEX(FCF[MarkTo],MATCH(FCFdata[[#This Row],[FCFindex]],FCF[FCFindex]))</f>
        <v>4U</v>
      </c>
      <c r="I75" s="118">
        <f>FCFdata[[#This Row],[SampleLabel]]+3</f>
        <v>2030003</v>
      </c>
      <c r="J75" s="119" t="e">
        <f>IF(FCFdata[[#This Row],[Sample]]&gt;nSamples,"",INDEX(MarkStats[],MATCH($I75,MarkStats[Label],0),FCFdata[[#This Row],[From]]+4))</f>
        <v>#N/A</v>
      </c>
      <c r="K75" s="119" t="e">
        <f>IF(FCFdata[[#This Row],[Sample]]&gt;nSamples,"",INDEX(MarkStats[],MATCH($I75,MarkStats[Label],0),FCFdata[[#This Row],[To]]+4))</f>
        <v>#N/A</v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2030005</v>
      </c>
      <c r="N75" s="119" t="e">
        <f>IF(FCFdata[[#This Row],[Sample]]&gt;nSamples,"",INDEX(MarkStats[],MATCH($M75,MarkStats[Label],0),FCFdata[[#This Row],[From]]+4))</f>
        <v>#N/A</v>
      </c>
      <c r="O75" s="119" t="e">
        <f>IF(FCFdata[[#This Row],[Sample]]&gt;nSamples,"",INDEX(MarkStats[],MATCH($M75,MarkStats[Label],0),FCFdata[[#This Row],[To]]+4))</f>
        <v>#N/A</v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2</v>
      </c>
      <c r="B76" s="1">
        <f t="shared" si="5"/>
        <v>3</v>
      </c>
      <c r="C76" s="1">
        <f t="shared" si="6"/>
        <v>2</v>
      </c>
      <c r="D76" s="134">
        <f t="shared" si="4"/>
        <v>2030000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4U</v>
      </c>
      <c r="H76" s="1" t="str">
        <f>INDEX(FCF[MarkTo],MATCH(FCFdata[[#This Row],[FCFindex]],FCF[FCFindex]))</f>
        <v>5Glc</v>
      </c>
      <c r="I76" s="118">
        <f>FCFdata[[#This Row],[SampleLabel]]+3</f>
        <v>2030003</v>
      </c>
      <c r="J76" s="119" t="e">
        <f>IF(FCFdata[[#This Row],[Sample]]&gt;nSamples,"",INDEX(MarkStats[],MATCH($I76,MarkStats[Label],0),FCFdata[[#This Row],[From]]+4))</f>
        <v>#N/A</v>
      </c>
      <c r="K76" s="119" t="e">
        <f>IF(FCFdata[[#This Row],[Sample]]&gt;nSamples,"",INDEX(MarkStats[],MATCH($I76,MarkStats[Label],0),FCFdata[[#This Row],[To]]+4))</f>
        <v>#N/A</v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2030005</v>
      </c>
      <c r="N76" s="119" t="e">
        <f>IF(FCFdata[[#This Row],[Sample]]&gt;nSamples,"",INDEX(MarkStats[],MATCH($M76,MarkStats[Label],0),FCFdata[[#This Row],[From]]+4))</f>
        <v>#N/A</v>
      </c>
      <c r="O76" s="119" t="e">
        <f>IF(FCFdata[[#This Row],[Sample]]&gt;nSamples,"",INDEX(MarkStats[],MATCH($M76,MarkStats[Label],0),FCFdata[[#This Row],[To]]+4))</f>
        <v>#N/A</v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2</v>
      </c>
      <c r="B77" s="1">
        <f t="shared" si="5"/>
        <v>3</v>
      </c>
      <c r="C77" s="1">
        <f t="shared" si="6"/>
        <v>3</v>
      </c>
      <c r="D77" s="134">
        <f t="shared" si="4"/>
        <v>2030000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5Glc</v>
      </c>
      <c r="H77" s="1" t="str">
        <f>INDEX(FCF[MarkTo],MATCH(FCFdata[[#This Row],[FCFindex]],FCF[FCFindex]))</f>
        <v>6M2</v>
      </c>
      <c r="I77" s="118">
        <f>FCFdata[[#This Row],[SampleLabel]]+3</f>
        <v>2030003</v>
      </c>
      <c r="J77" s="119" t="e">
        <f>IF(FCFdata[[#This Row],[Sample]]&gt;nSamples,"",INDEX(MarkStats[],MATCH($I77,MarkStats[Label],0),FCFdata[[#This Row],[From]]+4))</f>
        <v>#N/A</v>
      </c>
      <c r="K77" s="119" t="e">
        <f>IF(FCFdata[[#This Row],[Sample]]&gt;nSamples,"",INDEX(MarkStats[],MATCH($I77,MarkStats[Label],0),FCFdata[[#This Row],[To]]+4))</f>
        <v>#N/A</v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2030005</v>
      </c>
      <c r="N77" s="119" t="e">
        <f>IF(FCFdata[[#This Row],[Sample]]&gt;nSamples,"",INDEX(MarkStats[],MATCH($M77,MarkStats[Label],0),FCFdata[[#This Row],[From]]+4))</f>
        <v>#N/A</v>
      </c>
      <c r="O77" s="119" t="e">
        <f>IF(FCFdata[[#This Row],[Sample]]&gt;nSamples,"",INDEX(MarkStats[],MATCH($M77,MarkStats[Label],0),FCFdata[[#This Row],[To]]+4))</f>
        <v>#N/A</v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2</v>
      </c>
      <c r="B78" s="1">
        <f t="shared" si="5"/>
        <v>3</v>
      </c>
      <c r="C78" s="1">
        <f t="shared" si="6"/>
        <v>4</v>
      </c>
      <c r="D78" s="134">
        <f t="shared" si="4"/>
        <v>2030000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6M2</v>
      </c>
      <c r="H78" s="1" t="str">
        <f>INDEX(FCF[MarkTo],MATCH(FCFdata[[#This Row],[FCFindex]],FCF[FCFindex]))</f>
        <v>7Rot</v>
      </c>
      <c r="I78" s="118">
        <f>FCFdata[[#This Row],[SampleLabel]]+3</f>
        <v>2030003</v>
      </c>
      <c r="J78" s="119" t="e">
        <f>IF(FCFdata[[#This Row],[Sample]]&gt;nSamples,"",INDEX(MarkStats[],MATCH($I78,MarkStats[Label],0),FCFdata[[#This Row],[From]]+4))</f>
        <v>#N/A</v>
      </c>
      <c r="K78" s="119" t="e">
        <f>IF(FCFdata[[#This Row],[Sample]]&gt;nSamples,"",INDEX(MarkStats[],MATCH($I78,MarkStats[Label],0),FCFdata[[#This Row],[To]]+4))</f>
        <v>#N/A</v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2030005</v>
      </c>
      <c r="N78" s="119" t="e">
        <f>IF(FCFdata[[#This Row],[Sample]]&gt;nSamples,"",INDEX(MarkStats[],MATCH($M78,MarkStats[Label],0),FCFdata[[#This Row],[From]]+4))</f>
        <v>#N/A</v>
      </c>
      <c r="O78" s="119" t="e">
        <f>IF(FCFdata[[#This Row],[Sample]]&gt;nSamples,"",INDEX(MarkStats[],MATCH($M78,MarkStats[Label],0),FCFdata[[#This Row],[To]]+4))</f>
        <v>#N/A</v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2</v>
      </c>
      <c r="B79" s="1">
        <f t="shared" si="5"/>
        <v>3</v>
      </c>
      <c r="C79" s="1">
        <f t="shared" si="6"/>
        <v>5</v>
      </c>
      <c r="D79" s="134">
        <f t="shared" si="4"/>
        <v>2030000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8S</v>
      </c>
      <c r="I79" s="118">
        <f>FCFdata[[#This Row],[SampleLabel]]+3</f>
        <v>2030003</v>
      </c>
      <c r="J79" s="119" t="e">
        <f>IF(FCFdata[[#This Row],[Sample]]&gt;nSamples,"",INDEX(MarkStats[],MATCH($I79,MarkStats[Label],0),FCFdata[[#This Row],[From]]+4))</f>
        <v>#N/A</v>
      </c>
      <c r="K79" s="119" t="e">
        <f>IF(FCFdata[[#This Row],[Sample]]&gt;nSamples,"",INDEX(MarkStats[],MATCH($I79,MarkStats[Label],0),FCFdata[[#This Row],[To]]+4))</f>
        <v>#N/A</v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2030005</v>
      </c>
      <c r="N79" s="119" t="e">
        <f>IF(FCFdata[[#This Row],[Sample]]&gt;nSamples,"",INDEX(MarkStats[],MATCH($M79,MarkStats[Label],0),FCFdata[[#This Row],[From]]+4))</f>
        <v>#N/A</v>
      </c>
      <c r="O79" s="119" t="e">
        <f>IF(FCFdata[[#This Row],[Sample]]&gt;nSamples,"",INDEX(MarkStats[],MATCH($M79,MarkStats[Label],0),FCFdata[[#This Row],[To]]+4))</f>
        <v>#N/A</v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2</v>
      </c>
      <c r="B80" s="1">
        <f t="shared" si="5"/>
        <v>3</v>
      </c>
      <c r="C80" s="1">
        <f t="shared" si="6"/>
        <v>6</v>
      </c>
      <c r="D80" s="134">
        <f t="shared" si="4"/>
        <v>2030000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8S</v>
      </c>
      <c r="H80" s="1" t="str">
        <f>INDEX(FCF[MarkTo],MATCH(FCFdata[[#This Row],[FCFindex]],FCF[FCFindex]))</f>
        <v>9Dig</v>
      </c>
      <c r="I80" s="118">
        <f>FCFdata[[#This Row],[SampleLabel]]+3</f>
        <v>2030003</v>
      </c>
      <c r="J80" s="119" t="e">
        <f>IF(FCFdata[[#This Row],[Sample]]&gt;nSamples,"",INDEX(MarkStats[],MATCH($I80,MarkStats[Label],0),FCFdata[[#This Row],[From]]+4))</f>
        <v>#N/A</v>
      </c>
      <c r="K80" s="119" t="e">
        <f>IF(FCFdata[[#This Row],[Sample]]&gt;nSamples,"",INDEX(MarkStats[],MATCH($I80,MarkStats[Label],0),FCFdata[[#This Row],[To]]+4))</f>
        <v>#N/A</v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2030005</v>
      </c>
      <c r="N80" s="119" t="e">
        <f>IF(FCFdata[[#This Row],[Sample]]&gt;nSamples,"",INDEX(MarkStats[],MATCH($M80,MarkStats[Label],0),FCFdata[[#This Row],[From]]+4))</f>
        <v>#N/A</v>
      </c>
      <c r="O80" s="119" t="e">
        <f>IF(FCFdata[[#This Row],[Sample]]&gt;nSamples,"",INDEX(MarkStats[],MATCH($M80,MarkStats[Label],0),FCFdata[[#This Row],[To]]+4))</f>
        <v>#N/A</v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2</v>
      </c>
      <c r="B81" s="1">
        <f t="shared" si="5"/>
        <v>3</v>
      </c>
      <c r="C81" s="1">
        <f t="shared" si="6"/>
        <v>7</v>
      </c>
      <c r="D81" s="134">
        <f t="shared" si="4"/>
        <v>2030000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9Dig</v>
      </c>
      <c r="H81" s="1" t="str">
        <f>INDEX(FCF[MarkTo],MATCH(FCFdata[[#This Row],[FCFindex]],FCF[FCFindex]))</f>
        <v>9U</v>
      </c>
      <c r="I81" s="118">
        <f>FCFdata[[#This Row],[SampleLabel]]+3</f>
        <v>2030003</v>
      </c>
      <c r="J81" s="119" t="e">
        <f>IF(FCFdata[[#This Row],[Sample]]&gt;nSamples,"",INDEX(MarkStats[],MATCH($I81,MarkStats[Label],0),FCFdata[[#This Row],[From]]+4))</f>
        <v>#N/A</v>
      </c>
      <c r="K81" s="119" t="e">
        <f>IF(FCFdata[[#This Row],[Sample]]&gt;nSamples,"",INDEX(MarkStats[],MATCH($I81,MarkStats[Label],0),FCFdata[[#This Row],[To]]+4))</f>
        <v>#N/A</v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2030005</v>
      </c>
      <c r="N81" s="119" t="e">
        <f>IF(FCFdata[[#This Row],[Sample]]&gt;nSamples,"",INDEX(MarkStats[],MATCH($M81,MarkStats[Label],0),FCFdata[[#This Row],[From]]+4))</f>
        <v>#N/A</v>
      </c>
      <c r="O81" s="119" t="e">
        <f>IF(FCFdata[[#This Row],[Sample]]&gt;nSamples,"",INDEX(MarkStats[],MATCH($M81,MarkStats[Label],0),FCFdata[[#This Row],[To]]+4))</f>
        <v>#N/A</v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2</v>
      </c>
      <c r="B82" s="1">
        <f t="shared" si="5"/>
        <v>3</v>
      </c>
      <c r="C82" s="1">
        <f t="shared" si="6"/>
        <v>8</v>
      </c>
      <c r="D82" s="134">
        <f t="shared" si="4"/>
        <v>2030000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9U</v>
      </c>
      <c r="H82" s="1" t="str">
        <f>INDEX(FCF[MarkTo],MATCH(FCFdata[[#This Row],[FCFindex]],FCF[FCFindex]))</f>
        <v>9c</v>
      </c>
      <c r="I82" s="118">
        <f>FCFdata[[#This Row],[SampleLabel]]+3</f>
        <v>2030003</v>
      </c>
      <c r="J82" s="119" t="e">
        <f>IF(FCFdata[[#This Row],[Sample]]&gt;nSamples,"",INDEX(MarkStats[],MATCH($I82,MarkStats[Label],0),FCFdata[[#This Row],[From]]+4))</f>
        <v>#N/A</v>
      </c>
      <c r="K82" s="119" t="e">
        <f>IF(FCFdata[[#This Row],[Sample]]&gt;nSamples,"",INDEX(MarkStats[],MATCH($I82,MarkStats[Label],0),FCFdata[[#This Row],[To]]+4))</f>
        <v>#N/A</v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2030005</v>
      </c>
      <c r="N82" s="119" t="e">
        <f>IF(FCFdata[[#This Row],[Sample]]&gt;nSamples,"",INDEX(MarkStats[],MATCH($M82,MarkStats[Label],0),FCFdata[[#This Row],[From]]+4))</f>
        <v>#N/A</v>
      </c>
      <c r="O82" s="119" t="e">
        <f>IF(FCFdata[[#This Row],[Sample]]&gt;nSamples,"",INDEX(MarkStats[],MATCH($M82,MarkStats[Label],0),FCFdata[[#This Row],[To]]+4))</f>
        <v>#N/A</v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2</v>
      </c>
      <c r="B83" s="1">
        <f t="shared" si="5"/>
        <v>3</v>
      </c>
      <c r="C83" s="1">
        <f t="shared" si="6"/>
        <v>9</v>
      </c>
      <c r="D83" s="134">
        <f t="shared" si="4"/>
        <v>2030000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9c</v>
      </c>
      <c r="H83" s="1" t="str">
        <f>INDEX(FCF[MarkTo],MATCH(FCFdata[[#This Row],[FCFindex]],FCF[FCFindex]))</f>
        <v>10Ama</v>
      </c>
      <c r="I83" s="118">
        <f>FCFdata[[#This Row],[SampleLabel]]+3</f>
        <v>2030003</v>
      </c>
      <c r="J83" s="119" t="e">
        <f>IF(FCFdata[[#This Row],[Sample]]&gt;nSamples,"",INDEX(MarkStats[],MATCH($I83,MarkStats[Label],0),FCFdata[[#This Row],[From]]+4))</f>
        <v>#N/A</v>
      </c>
      <c r="K83" s="119" t="e">
        <f>IF(FCFdata[[#This Row],[Sample]]&gt;nSamples,"",INDEX(MarkStats[],MATCH($I83,MarkStats[Label],0),FCFdata[[#This Row],[To]]+4))</f>
        <v>#N/A</v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2030005</v>
      </c>
      <c r="N83" s="119" t="e">
        <f>IF(FCFdata[[#This Row],[Sample]]&gt;nSamples,"",INDEX(MarkStats[],MATCH($M83,MarkStats[Label],0),FCFdata[[#This Row],[From]]+4))</f>
        <v>#N/A</v>
      </c>
      <c r="O83" s="119" t="e">
        <f>IF(FCFdata[[#This Row],[Sample]]&gt;nSamples,"",INDEX(MarkStats[],MATCH($M83,MarkStats[Label],0),FCFdata[[#This Row],[To]]+4))</f>
        <v>#N/A</v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2</v>
      </c>
      <c r="B84" s="1">
        <f t="shared" si="5"/>
        <v>3</v>
      </c>
      <c r="C84" s="1">
        <f t="shared" si="6"/>
        <v>10</v>
      </c>
      <c r="D84" s="134">
        <f t="shared" si="4"/>
        <v>2030000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10Ama</v>
      </c>
      <c r="H84" s="1" t="str">
        <f>INDEX(FCF[MarkTo],MATCH(FCFdata[[#This Row],[FCFindex]],FCF[FCFindex]))</f>
        <v>11AsTm</v>
      </c>
      <c r="I84" s="118">
        <f>FCFdata[[#This Row],[SampleLabel]]+3</f>
        <v>2030003</v>
      </c>
      <c r="J84" s="119" t="e">
        <f>IF(FCFdata[[#This Row],[Sample]]&gt;nSamples,"",INDEX(MarkStats[],MATCH($I84,MarkStats[Label],0),FCFdata[[#This Row],[From]]+4))</f>
        <v>#N/A</v>
      </c>
      <c r="K84" s="119" t="e">
        <f>IF(FCFdata[[#This Row],[Sample]]&gt;nSamples,"",INDEX(MarkStats[],MATCH($I84,MarkStats[Label],0),FCFdata[[#This Row],[To]]+4))</f>
        <v>#N/A</v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2030005</v>
      </c>
      <c r="N84" s="119" t="e">
        <f>IF(FCFdata[[#This Row],[Sample]]&gt;nSamples,"",INDEX(MarkStats[],MATCH($M84,MarkStats[Label],0),FCFdata[[#This Row],[From]]+4))</f>
        <v>#N/A</v>
      </c>
      <c r="O84" s="119" t="e">
        <f>IF(FCFdata[[#This Row],[Sample]]&gt;nSamples,"",INDEX(MarkStats[],MATCH($M84,MarkStats[Label],0),FCFdata[[#This Row],[To]]+4))</f>
        <v>#N/A</v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2</v>
      </c>
      <c r="B85" s="1">
        <f t="shared" si="5"/>
        <v>3</v>
      </c>
      <c r="C85" s="1">
        <f t="shared" si="6"/>
        <v>11</v>
      </c>
      <c r="D85" s="134">
        <f t="shared" si="4"/>
        <v>2030000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11AsTm</v>
      </c>
      <c r="H85" s="1" t="str">
        <f>INDEX(FCF[MarkTo],MATCH(FCFdata[[#This Row],[FCFindex]],FCF[FCFindex]))</f>
        <v>12Azd</v>
      </c>
      <c r="I85" s="118">
        <f>FCFdata[[#This Row],[SampleLabel]]+3</f>
        <v>2030003</v>
      </c>
      <c r="J85" s="119" t="e">
        <f>IF(FCFdata[[#This Row],[Sample]]&gt;nSamples,"",INDEX(MarkStats[],MATCH($I85,MarkStats[Label],0),FCFdata[[#This Row],[From]]+4))</f>
        <v>#N/A</v>
      </c>
      <c r="K85" s="119" t="e">
        <f>IF(FCFdata[[#This Row],[Sample]]&gt;nSamples,"",INDEX(MarkStats[],MATCH($I85,MarkStats[Label],0),FCFdata[[#This Row],[To]]+4))</f>
        <v>#N/A</v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2030005</v>
      </c>
      <c r="N85" s="119" t="e">
        <f>IF(FCFdata[[#This Row],[Sample]]&gt;nSamples,"",INDEX(MarkStats[],MATCH($M85,MarkStats[Label],0),FCFdata[[#This Row],[From]]+4))</f>
        <v>#N/A</v>
      </c>
      <c r="O85" s="119" t="e">
        <f>IF(FCFdata[[#This Row],[Sample]]&gt;nSamples,"",INDEX(MarkStats[],MATCH($M85,MarkStats[Label],0),FCFdata[[#This Row],[To]]+4))</f>
        <v>#N/A</v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2</v>
      </c>
      <c r="B86" s="1">
        <f t="shared" si="5"/>
        <v>4</v>
      </c>
      <c r="C86" s="1">
        <f t="shared" si="6"/>
        <v>0</v>
      </c>
      <c r="D86" s="134">
        <f t="shared" si="4"/>
        <v>2040000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2P10</v>
      </c>
      <c r="H86" s="1" t="str">
        <f>INDEX(FCF[MarkTo],MATCH(FCFdata[[#This Row],[FCFindex]],FCF[FCFindex]))</f>
        <v>3Omy</v>
      </c>
      <c r="I86" s="118">
        <f>FCFdata[[#This Row],[SampleLabel]]+3</f>
        <v>2040003</v>
      </c>
      <c r="J86" s="119" t="e">
        <f>IF(FCFdata[[#This Row],[Sample]]&gt;nSamples,"",INDEX(MarkStats[],MATCH($I86,MarkStats[Label],0),FCFdata[[#This Row],[From]]+4))</f>
        <v>#N/A</v>
      </c>
      <c r="K86" s="119" t="e">
        <f>IF(FCFdata[[#This Row],[Sample]]&gt;nSamples,"",INDEX(MarkStats[],MATCH($I86,MarkStats[Label],0),FCFdata[[#This Row],[To]]+4))</f>
        <v>#N/A</v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2040005</v>
      </c>
      <c r="N86" s="119" t="e">
        <f>IF(FCFdata[[#This Row],[Sample]]&gt;nSamples,"",INDEX(MarkStats[],MATCH($M86,MarkStats[Label],0),FCFdata[[#This Row],[From]]+4))</f>
        <v>#N/A</v>
      </c>
      <c r="O86" s="119" t="e">
        <f>IF(FCFdata[[#This Row],[Sample]]&gt;nSamples,"",INDEX(MarkStats[],MATCH($M86,MarkStats[Label],0),FCFdata[[#This Row],[To]]+4))</f>
        <v>#N/A</v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2</v>
      </c>
      <c r="B87" s="1">
        <f t="shared" si="5"/>
        <v>4</v>
      </c>
      <c r="C87" s="1">
        <f t="shared" si="6"/>
        <v>1</v>
      </c>
      <c r="D87" s="134">
        <f t="shared" si="4"/>
        <v>2040000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3Omy</v>
      </c>
      <c r="H87" s="1" t="str">
        <f>INDEX(FCF[MarkTo],MATCH(FCFdata[[#This Row],[FCFindex]],FCF[FCFindex]))</f>
        <v>4U</v>
      </c>
      <c r="I87" s="118">
        <f>FCFdata[[#This Row],[SampleLabel]]+3</f>
        <v>2040003</v>
      </c>
      <c r="J87" s="119" t="e">
        <f>IF(FCFdata[[#This Row],[Sample]]&gt;nSamples,"",INDEX(MarkStats[],MATCH($I87,MarkStats[Label],0),FCFdata[[#This Row],[From]]+4))</f>
        <v>#N/A</v>
      </c>
      <c r="K87" s="119" t="e">
        <f>IF(FCFdata[[#This Row],[Sample]]&gt;nSamples,"",INDEX(MarkStats[],MATCH($I87,MarkStats[Label],0),FCFdata[[#This Row],[To]]+4))</f>
        <v>#N/A</v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2040005</v>
      </c>
      <c r="N87" s="119" t="e">
        <f>IF(FCFdata[[#This Row],[Sample]]&gt;nSamples,"",INDEX(MarkStats[],MATCH($M87,MarkStats[Label],0),FCFdata[[#This Row],[From]]+4))</f>
        <v>#N/A</v>
      </c>
      <c r="O87" s="119" t="e">
        <f>IF(FCFdata[[#This Row],[Sample]]&gt;nSamples,"",INDEX(MarkStats[],MATCH($M87,MarkStats[Label],0),FCFdata[[#This Row],[To]]+4))</f>
        <v>#N/A</v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2</v>
      </c>
      <c r="B88" s="1">
        <f t="shared" si="5"/>
        <v>4</v>
      </c>
      <c r="C88" s="1">
        <f t="shared" si="6"/>
        <v>2</v>
      </c>
      <c r="D88" s="134">
        <f t="shared" si="4"/>
        <v>2040000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4U</v>
      </c>
      <c r="H88" s="1" t="str">
        <f>INDEX(FCF[MarkTo],MATCH(FCFdata[[#This Row],[FCFindex]],FCF[FCFindex]))</f>
        <v>5Glc</v>
      </c>
      <c r="I88" s="118">
        <f>FCFdata[[#This Row],[SampleLabel]]+3</f>
        <v>2040003</v>
      </c>
      <c r="J88" s="119" t="e">
        <f>IF(FCFdata[[#This Row],[Sample]]&gt;nSamples,"",INDEX(MarkStats[],MATCH($I88,MarkStats[Label],0),FCFdata[[#This Row],[From]]+4))</f>
        <v>#N/A</v>
      </c>
      <c r="K88" s="119" t="e">
        <f>IF(FCFdata[[#This Row],[Sample]]&gt;nSamples,"",INDEX(MarkStats[],MATCH($I88,MarkStats[Label],0),FCFdata[[#This Row],[To]]+4))</f>
        <v>#N/A</v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2040005</v>
      </c>
      <c r="N88" s="119" t="e">
        <f>IF(FCFdata[[#This Row],[Sample]]&gt;nSamples,"",INDEX(MarkStats[],MATCH($M88,MarkStats[Label],0),FCFdata[[#This Row],[From]]+4))</f>
        <v>#N/A</v>
      </c>
      <c r="O88" s="119" t="e">
        <f>IF(FCFdata[[#This Row],[Sample]]&gt;nSamples,"",INDEX(MarkStats[],MATCH($M88,MarkStats[Label],0),FCFdata[[#This Row],[To]]+4))</f>
        <v>#N/A</v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2</v>
      </c>
      <c r="B89" s="1">
        <f t="shared" si="5"/>
        <v>4</v>
      </c>
      <c r="C89" s="1">
        <f t="shared" si="6"/>
        <v>3</v>
      </c>
      <c r="D89" s="134">
        <f t="shared" si="4"/>
        <v>2040000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5Glc</v>
      </c>
      <c r="H89" s="1" t="str">
        <f>INDEX(FCF[MarkTo],MATCH(FCFdata[[#This Row],[FCFindex]],FCF[FCFindex]))</f>
        <v>6M2</v>
      </c>
      <c r="I89" s="118">
        <f>FCFdata[[#This Row],[SampleLabel]]+3</f>
        <v>2040003</v>
      </c>
      <c r="J89" s="119" t="e">
        <f>IF(FCFdata[[#This Row],[Sample]]&gt;nSamples,"",INDEX(MarkStats[],MATCH($I89,MarkStats[Label],0),FCFdata[[#This Row],[From]]+4))</f>
        <v>#N/A</v>
      </c>
      <c r="K89" s="119" t="e">
        <f>IF(FCFdata[[#This Row],[Sample]]&gt;nSamples,"",INDEX(MarkStats[],MATCH($I89,MarkStats[Label],0),FCFdata[[#This Row],[To]]+4))</f>
        <v>#N/A</v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2040005</v>
      </c>
      <c r="N89" s="119" t="e">
        <f>IF(FCFdata[[#This Row],[Sample]]&gt;nSamples,"",INDEX(MarkStats[],MATCH($M89,MarkStats[Label],0),FCFdata[[#This Row],[From]]+4))</f>
        <v>#N/A</v>
      </c>
      <c r="O89" s="119" t="e">
        <f>IF(FCFdata[[#This Row],[Sample]]&gt;nSamples,"",INDEX(MarkStats[],MATCH($M89,MarkStats[Label],0),FCFdata[[#This Row],[To]]+4))</f>
        <v>#N/A</v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2</v>
      </c>
      <c r="B90" s="1">
        <f t="shared" si="5"/>
        <v>4</v>
      </c>
      <c r="C90" s="1">
        <f t="shared" si="6"/>
        <v>4</v>
      </c>
      <c r="D90" s="134">
        <f t="shared" si="4"/>
        <v>2040000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6M2</v>
      </c>
      <c r="H90" s="1" t="str">
        <f>INDEX(FCF[MarkTo],MATCH(FCFdata[[#This Row],[FCFindex]],FCF[FCFindex]))</f>
        <v>7Rot</v>
      </c>
      <c r="I90" s="118">
        <f>FCFdata[[#This Row],[SampleLabel]]+3</f>
        <v>2040003</v>
      </c>
      <c r="J90" s="119" t="e">
        <f>IF(FCFdata[[#This Row],[Sample]]&gt;nSamples,"",INDEX(MarkStats[],MATCH($I90,MarkStats[Label],0),FCFdata[[#This Row],[From]]+4))</f>
        <v>#N/A</v>
      </c>
      <c r="K90" s="119" t="e">
        <f>IF(FCFdata[[#This Row],[Sample]]&gt;nSamples,"",INDEX(MarkStats[],MATCH($I90,MarkStats[Label],0),FCFdata[[#This Row],[To]]+4))</f>
        <v>#N/A</v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2040005</v>
      </c>
      <c r="N90" s="119" t="e">
        <f>IF(FCFdata[[#This Row],[Sample]]&gt;nSamples,"",INDEX(MarkStats[],MATCH($M90,MarkStats[Label],0),FCFdata[[#This Row],[From]]+4))</f>
        <v>#N/A</v>
      </c>
      <c r="O90" s="119" t="e">
        <f>IF(FCFdata[[#This Row],[Sample]]&gt;nSamples,"",INDEX(MarkStats[],MATCH($M90,MarkStats[Label],0),FCFdata[[#This Row],[To]]+4))</f>
        <v>#N/A</v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2</v>
      </c>
      <c r="B91" s="1">
        <f t="shared" si="5"/>
        <v>4</v>
      </c>
      <c r="C91" s="1">
        <f t="shared" si="6"/>
        <v>5</v>
      </c>
      <c r="D91" s="134">
        <f t="shared" si="4"/>
        <v>2040000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7Rot</v>
      </c>
      <c r="H91" s="1" t="str">
        <f>INDEX(FCF[MarkTo],MATCH(FCFdata[[#This Row],[FCFindex]],FCF[FCFindex]))</f>
        <v>8S</v>
      </c>
      <c r="I91" s="118">
        <f>FCFdata[[#This Row],[SampleLabel]]+3</f>
        <v>2040003</v>
      </c>
      <c r="J91" s="119" t="e">
        <f>IF(FCFdata[[#This Row],[Sample]]&gt;nSamples,"",INDEX(MarkStats[],MATCH($I91,MarkStats[Label],0),FCFdata[[#This Row],[From]]+4))</f>
        <v>#N/A</v>
      </c>
      <c r="K91" s="119" t="e">
        <f>IF(FCFdata[[#This Row],[Sample]]&gt;nSamples,"",INDEX(MarkStats[],MATCH($I91,MarkStats[Label],0),FCFdata[[#This Row],[To]]+4))</f>
        <v>#N/A</v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2040005</v>
      </c>
      <c r="N91" s="119" t="e">
        <f>IF(FCFdata[[#This Row],[Sample]]&gt;nSamples,"",INDEX(MarkStats[],MATCH($M91,MarkStats[Label],0),FCFdata[[#This Row],[From]]+4))</f>
        <v>#N/A</v>
      </c>
      <c r="O91" s="119" t="e">
        <f>IF(FCFdata[[#This Row],[Sample]]&gt;nSamples,"",INDEX(MarkStats[],MATCH($M91,MarkStats[Label],0),FCFdata[[#This Row],[To]]+4))</f>
        <v>#N/A</v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2</v>
      </c>
      <c r="B92" s="1">
        <f t="shared" si="5"/>
        <v>4</v>
      </c>
      <c r="C92" s="1">
        <f t="shared" si="6"/>
        <v>6</v>
      </c>
      <c r="D92" s="134">
        <f t="shared" si="4"/>
        <v>2040000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8S</v>
      </c>
      <c r="H92" s="1" t="str">
        <f>INDEX(FCF[MarkTo],MATCH(FCFdata[[#This Row],[FCFindex]],FCF[FCFindex]))</f>
        <v>9Dig</v>
      </c>
      <c r="I92" s="118">
        <f>FCFdata[[#This Row],[SampleLabel]]+3</f>
        <v>2040003</v>
      </c>
      <c r="J92" s="119" t="e">
        <f>IF(FCFdata[[#This Row],[Sample]]&gt;nSamples,"",INDEX(MarkStats[],MATCH($I92,MarkStats[Label],0),FCFdata[[#This Row],[From]]+4))</f>
        <v>#N/A</v>
      </c>
      <c r="K92" s="119" t="e">
        <f>IF(FCFdata[[#This Row],[Sample]]&gt;nSamples,"",INDEX(MarkStats[],MATCH($I92,MarkStats[Label],0),FCFdata[[#This Row],[To]]+4))</f>
        <v>#N/A</v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2040005</v>
      </c>
      <c r="N92" s="119" t="e">
        <f>IF(FCFdata[[#This Row],[Sample]]&gt;nSamples,"",INDEX(MarkStats[],MATCH($M92,MarkStats[Label],0),FCFdata[[#This Row],[From]]+4))</f>
        <v>#N/A</v>
      </c>
      <c r="O92" s="119" t="e">
        <f>IF(FCFdata[[#This Row],[Sample]]&gt;nSamples,"",INDEX(MarkStats[],MATCH($M92,MarkStats[Label],0),FCFdata[[#This Row],[To]]+4))</f>
        <v>#N/A</v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2</v>
      </c>
      <c r="B93" s="1">
        <f t="shared" si="5"/>
        <v>4</v>
      </c>
      <c r="C93" s="1">
        <f t="shared" si="6"/>
        <v>7</v>
      </c>
      <c r="D93" s="134">
        <f t="shared" si="4"/>
        <v>2040000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9Dig</v>
      </c>
      <c r="H93" s="1" t="str">
        <f>INDEX(FCF[MarkTo],MATCH(FCFdata[[#This Row],[FCFindex]],FCF[FCFindex]))</f>
        <v>9U</v>
      </c>
      <c r="I93" s="118">
        <f>FCFdata[[#This Row],[SampleLabel]]+3</f>
        <v>2040003</v>
      </c>
      <c r="J93" s="119" t="e">
        <f>IF(FCFdata[[#This Row],[Sample]]&gt;nSamples,"",INDEX(MarkStats[],MATCH($I93,MarkStats[Label],0),FCFdata[[#This Row],[From]]+4))</f>
        <v>#N/A</v>
      </c>
      <c r="K93" s="119" t="e">
        <f>IF(FCFdata[[#This Row],[Sample]]&gt;nSamples,"",INDEX(MarkStats[],MATCH($I93,MarkStats[Label],0),FCFdata[[#This Row],[To]]+4))</f>
        <v>#N/A</v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2040005</v>
      </c>
      <c r="N93" s="119" t="e">
        <f>IF(FCFdata[[#This Row],[Sample]]&gt;nSamples,"",INDEX(MarkStats[],MATCH($M93,MarkStats[Label],0),FCFdata[[#This Row],[From]]+4))</f>
        <v>#N/A</v>
      </c>
      <c r="O93" s="119" t="e">
        <f>IF(FCFdata[[#This Row],[Sample]]&gt;nSamples,"",INDEX(MarkStats[],MATCH($M93,MarkStats[Label],0),FCFdata[[#This Row],[To]]+4))</f>
        <v>#N/A</v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2</v>
      </c>
      <c r="B94" s="1">
        <f t="shared" si="5"/>
        <v>4</v>
      </c>
      <c r="C94" s="1">
        <f t="shared" si="6"/>
        <v>8</v>
      </c>
      <c r="D94" s="134">
        <f t="shared" si="4"/>
        <v>2040000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9U</v>
      </c>
      <c r="H94" s="1" t="str">
        <f>INDEX(FCF[MarkTo],MATCH(FCFdata[[#This Row],[FCFindex]],FCF[FCFindex]))</f>
        <v>9c</v>
      </c>
      <c r="I94" s="118">
        <f>FCFdata[[#This Row],[SampleLabel]]+3</f>
        <v>2040003</v>
      </c>
      <c r="J94" s="119" t="e">
        <f>IF(FCFdata[[#This Row],[Sample]]&gt;nSamples,"",INDEX(MarkStats[],MATCH($I94,MarkStats[Label],0),FCFdata[[#This Row],[From]]+4))</f>
        <v>#N/A</v>
      </c>
      <c r="K94" s="119" t="e">
        <f>IF(FCFdata[[#This Row],[Sample]]&gt;nSamples,"",INDEX(MarkStats[],MATCH($I94,MarkStats[Label],0),FCFdata[[#This Row],[To]]+4))</f>
        <v>#N/A</v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2040005</v>
      </c>
      <c r="N94" s="119" t="e">
        <f>IF(FCFdata[[#This Row],[Sample]]&gt;nSamples,"",INDEX(MarkStats[],MATCH($M94,MarkStats[Label],0),FCFdata[[#This Row],[From]]+4))</f>
        <v>#N/A</v>
      </c>
      <c r="O94" s="119" t="e">
        <f>IF(FCFdata[[#This Row],[Sample]]&gt;nSamples,"",INDEX(MarkStats[],MATCH($M94,MarkStats[Label],0),FCFdata[[#This Row],[To]]+4))</f>
        <v>#N/A</v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2</v>
      </c>
      <c r="B95" s="1">
        <f t="shared" si="5"/>
        <v>4</v>
      </c>
      <c r="C95" s="1">
        <f t="shared" si="6"/>
        <v>9</v>
      </c>
      <c r="D95" s="134">
        <f t="shared" si="4"/>
        <v>2040000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9c</v>
      </c>
      <c r="H95" s="1" t="str">
        <f>INDEX(FCF[MarkTo],MATCH(FCFdata[[#This Row],[FCFindex]],FCF[FCFindex]))</f>
        <v>10Ama</v>
      </c>
      <c r="I95" s="118">
        <f>FCFdata[[#This Row],[SampleLabel]]+3</f>
        <v>2040003</v>
      </c>
      <c r="J95" s="119" t="e">
        <f>IF(FCFdata[[#This Row],[Sample]]&gt;nSamples,"",INDEX(MarkStats[],MATCH($I95,MarkStats[Label],0),FCFdata[[#This Row],[From]]+4))</f>
        <v>#N/A</v>
      </c>
      <c r="K95" s="119" t="e">
        <f>IF(FCFdata[[#This Row],[Sample]]&gt;nSamples,"",INDEX(MarkStats[],MATCH($I95,MarkStats[Label],0),FCFdata[[#This Row],[To]]+4))</f>
        <v>#N/A</v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2040005</v>
      </c>
      <c r="N95" s="119" t="e">
        <f>IF(FCFdata[[#This Row],[Sample]]&gt;nSamples,"",INDEX(MarkStats[],MATCH($M95,MarkStats[Label],0),FCFdata[[#This Row],[From]]+4))</f>
        <v>#N/A</v>
      </c>
      <c r="O95" s="119" t="e">
        <f>IF(FCFdata[[#This Row],[Sample]]&gt;nSamples,"",INDEX(MarkStats[],MATCH($M95,MarkStats[Label],0),FCFdata[[#This Row],[To]]+4))</f>
        <v>#N/A</v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2</v>
      </c>
      <c r="B96" s="1">
        <f t="shared" si="5"/>
        <v>4</v>
      </c>
      <c r="C96" s="1">
        <f t="shared" si="6"/>
        <v>10</v>
      </c>
      <c r="D96" s="134">
        <f t="shared" si="4"/>
        <v>2040000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10Ama</v>
      </c>
      <c r="H96" s="1" t="str">
        <f>INDEX(FCF[MarkTo],MATCH(FCFdata[[#This Row],[FCFindex]],FCF[FCFindex]))</f>
        <v>11AsTm</v>
      </c>
      <c r="I96" s="118">
        <f>FCFdata[[#This Row],[SampleLabel]]+3</f>
        <v>2040003</v>
      </c>
      <c r="J96" s="119" t="e">
        <f>IF(FCFdata[[#This Row],[Sample]]&gt;nSamples,"",INDEX(MarkStats[],MATCH($I96,MarkStats[Label],0),FCFdata[[#This Row],[From]]+4))</f>
        <v>#N/A</v>
      </c>
      <c r="K96" s="119" t="e">
        <f>IF(FCFdata[[#This Row],[Sample]]&gt;nSamples,"",INDEX(MarkStats[],MATCH($I96,MarkStats[Label],0),FCFdata[[#This Row],[To]]+4))</f>
        <v>#N/A</v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2040005</v>
      </c>
      <c r="N96" s="119" t="e">
        <f>IF(FCFdata[[#This Row],[Sample]]&gt;nSamples,"",INDEX(MarkStats[],MATCH($M96,MarkStats[Label],0),FCFdata[[#This Row],[From]]+4))</f>
        <v>#N/A</v>
      </c>
      <c r="O96" s="119" t="e">
        <f>IF(FCFdata[[#This Row],[Sample]]&gt;nSamples,"",INDEX(MarkStats[],MATCH($M96,MarkStats[Label],0),FCFdata[[#This Row],[To]]+4))</f>
        <v>#N/A</v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</v>
      </c>
      <c r="B97" s="1">
        <f t="shared" si="5"/>
        <v>4</v>
      </c>
      <c r="C97" s="1">
        <f t="shared" si="6"/>
        <v>11</v>
      </c>
      <c r="D97" s="134">
        <f t="shared" si="4"/>
        <v>2040000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11AsTm</v>
      </c>
      <c r="H97" s="1" t="str">
        <f>INDEX(FCF[MarkTo],MATCH(FCFdata[[#This Row],[FCFindex]],FCF[FCFindex]))</f>
        <v>12Azd</v>
      </c>
      <c r="I97" s="118">
        <f>FCFdata[[#This Row],[SampleLabel]]+3</f>
        <v>2040003</v>
      </c>
      <c r="J97" s="119" t="e">
        <f>IF(FCFdata[[#This Row],[Sample]]&gt;nSamples,"",INDEX(MarkStats[],MATCH($I97,MarkStats[Label],0),FCFdata[[#This Row],[From]]+4))</f>
        <v>#N/A</v>
      </c>
      <c r="K97" s="119" t="e">
        <f>IF(FCFdata[[#This Row],[Sample]]&gt;nSamples,"",INDEX(MarkStats[],MATCH($I97,MarkStats[Label],0),FCFdata[[#This Row],[To]]+4))</f>
        <v>#N/A</v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2040005</v>
      </c>
      <c r="N97" s="119" t="e">
        <f>IF(FCFdata[[#This Row],[Sample]]&gt;nSamples,"",INDEX(MarkStats[],MATCH($M97,MarkStats[Label],0),FCFdata[[#This Row],[From]]+4))</f>
        <v>#N/A</v>
      </c>
      <c r="O97" s="119" t="e">
        <f>IF(FCFdata[[#This Row],[Sample]]&gt;nSamples,"",INDEX(MarkStats[],MATCH($M97,MarkStats[Label],0),FCFdata[[#This Row],[To]]+4))</f>
        <v>#N/A</v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3</v>
      </c>
      <c r="B98" s="1">
        <f t="shared" si="5"/>
        <v>1</v>
      </c>
      <c r="C98" s="1">
        <f t="shared" si="6"/>
        <v>0</v>
      </c>
      <c r="D98" s="134">
        <f t="shared" si="4"/>
        <v>3010000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2P10</v>
      </c>
      <c r="H98" s="1" t="str">
        <f>INDEX(FCF[MarkTo],MATCH(FCFdata[[#This Row],[FCFindex]],FCF[FCFindex]))</f>
        <v>3Omy</v>
      </c>
      <c r="I98" s="118">
        <f>FCFdata[[#This Row],[SampleLabel]]+3</f>
        <v>3010003</v>
      </c>
      <c r="J98" s="119" t="e">
        <f>IF(FCFdata[[#This Row],[Sample]]&gt;nSamples,"",INDEX(MarkStats[],MATCH($I98,MarkStats[Label],0),FCFdata[[#This Row],[From]]+4))</f>
        <v>#N/A</v>
      </c>
      <c r="K98" s="119" t="e">
        <f>IF(FCFdata[[#This Row],[Sample]]&gt;nSamples,"",INDEX(MarkStats[],MATCH($I98,MarkStats[Label],0),FCFdata[[#This Row],[To]]+4))</f>
        <v>#N/A</v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3010005</v>
      </c>
      <c r="N98" s="119" t="e">
        <f>IF(FCFdata[[#This Row],[Sample]]&gt;nSamples,"",INDEX(MarkStats[],MATCH($M98,MarkStats[Label],0),FCFdata[[#This Row],[From]]+4))</f>
        <v>#N/A</v>
      </c>
      <c r="O98" s="119" t="e">
        <f>IF(FCFdata[[#This Row],[Sample]]&gt;nSamples,"",INDEX(MarkStats[],MATCH($M98,MarkStats[Label],0),FCFdata[[#This Row],[To]]+4))</f>
        <v>#N/A</v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3</v>
      </c>
      <c r="B99" s="1">
        <f t="shared" si="5"/>
        <v>1</v>
      </c>
      <c r="C99" s="1">
        <f t="shared" si="6"/>
        <v>1</v>
      </c>
      <c r="D99" s="134">
        <f t="shared" si="4"/>
        <v>3010000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3Omy</v>
      </c>
      <c r="H99" s="1" t="str">
        <f>INDEX(FCF[MarkTo],MATCH(FCFdata[[#This Row],[FCFindex]],FCF[FCFindex]))</f>
        <v>4U</v>
      </c>
      <c r="I99" s="118">
        <f>FCFdata[[#This Row],[SampleLabel]]+3</f>
        <v>3010003</v>
      </c>
      <c r="J99" s="119" t="e">
        <f>IF(FCFdata[[#This Row],[Sample]]&gt;nSamples,"",INDEX(MarkStats[],MATCH($I99,MarkStats[Label],0),FCFdata[[#This Row],[From]]+4))</f>
        <v>#N/A</v>
      </c>
      <c r="K99" s="119" t="e">
        <f>IF(FCFdata[[#This Row],[Sample]]&gt;nSamples,"",INDEX(MarkStats[],MATCH($I99,MarkStats[Label],0),FCFdata[[#This Row],[To]]+4))</f>
        <v>#N/A</v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3010005</v>
      </c>
      <c r="N99" s="119" t="e">
        <f>IF(FCFdata[[#This Row],[Sample]]&gt;nSamples,"",INDEX(MarkStats[],MATCH($M99,MarkStats[Label],0),FCFdata[[#This Row],[From]]+4))</f>
        <v>#N/A</v>
      </c>
      <c r="O99" s="119" t="e">
        <f>IF(FCFdata[[#This Row],[Sample]]&gt;nSamples,"",INDEX(MarkStats[],MATCH($M99,MarkStats[Label],0),FCFdata[[#This Row],[To]]+4))</f>
        <v>#N/A</v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3</v>
      </c>
      <c r="B100" s="1">
        <f t="shared" si="5"/>
        <v>1</v>
      </c>
      <c r="C100" s="1">
        <f t="shared" si="6"/>
        <v>2</v>
      </c>
      <c r="D100" s="134">
        <f t="shared" si="4"/>
        <v>3010000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4U</v>
      </c>
      <c r="H100" s="1" t="str">
        <f>INDEX(FCF[MarkTo],MATCH(FCFdata[[#This Row],[FCFindex]],FCF[FCFindex]))</f>
        <v>5Glc</v>
      </c>
      <c r="I100" s="118">
        <f>FCFdata[[#This Row],[SampleLabel]]+3</f>
        <v>3010003</v>
      </c>
      <c r="J100" s="119" t="e">
        <f>IF(FCFdata[[#This Row],[Sample]]&gt;nSamples,"",INDEX(MarkStats[],MATCH($I100,MarkStats[Label],0),FCFdata[[#This Row],[From]]+4))</f>
        <v>#N/A</v>
      </c>
      <c r="K100" s="119" t="e">
        <f>IF(FCFdata[[#This Row],[Sample]]&gt;nSamples,"",INDEX(MarkStats[],MATCH($I100,MarkStats[Label],0),FCFdata[[#This Row],[To]]+4))</f>
        <v>#N/A</v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3010005</v>
      </c>
      <c r="N100" s="119" t="e">
        <f>IF(FCFdata[[#This Row],[Sample]]&gt;nSamples,"",INDEX(MarkStats[],MATCH($M100,MarkStats[Label],0),FCFdata[[#This Row],[From]]+4))</f>
        <v>#N/A</v>
      </c>
      <c r="O100" s="119" t="e">
        <f>IF(FCFdata[[#This Row],[Sample]]&gt;nSamples,"",INDEX(MarkStats[],MATCH($M100,MarkStats[Label],0),FCFdata[[#This Row],[To]]+4))</f>
        <v>#N/A</v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3</v>
      </c>
      <c r="B101" s="1">
        <f t="shared" si="5"/>
        <v>1</v>
      </c>
      <c r="C101" s="1">
        <f t="shared" si="6"/>
        <v>3</v>
      </c>
      <c r="D101" s="134">
        <f t="shared" si="4"/>
        <v>3010000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5Glc</v>
      </c>
      <c r="H101" s="1" t="str">
        <f>INDEX(FCF[MarkTo],MATCH(FCFdata[[#This Row],[FCFindex]],FCF[FCFindex]))</f>
        <v>6M2</v>
      </c>
      <c r="I101" s="118">
        <f>FCFdata[[#This Row],[SampleLabel]]+3</f>
        <v>3010003</v>
      </c>
      <c r="J101" s="119" t="e">
        <f>IF(FCFdata[[#This Row],[Sample]]&gt;nSamples,"",INDEX(MarkStats[],MATCH($I101,MarkStats[Label],0),FCFdata[[#This Row],[From]]+4))</f>
        <v>#N/A</v>
      </c>
      <c r="K101" s="119" t="e">
        <f>IF(FCFdata[[#This Row],[Sample]]&gt;nSamples,"",INDEX(MarkStats[],MATCH($I101,MarkStats[Label],0),FCFdata[[#This Row],[To]]+4))</f>
        <v>#N/A</v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3010005</v>
      </c>
      <c r="N101" s="119" t="e">
        <f>IF(FCFdata[[#This Row],[Sample]]&gt;nSamples,"",INDEX(MarkStats[],MATCH($M101,MarkStats[Label],0),FCFdata[[#This Row],[From]]+4))</f>
        <v>#N/A</v>
      </c>
      <c r="O101" s="119" t="e">
        <f>IF(FCFdata[[#This Row],[Sample]]&gt;nSamples,"",INDEX(MarkStats[],MATCH($M101,MarkStats[Label],0),FCFdata[[#This Row],[To]]+4))</f>
        <v>#N/A</v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3</v>
      </c>
      <c r="B102" s="1">
        <f t="shared" si="5"/>
        <v>1</v>
      </c>
      <c r="C102" s="1">
        <f t="shared" si="6"/>
        <v>4</v>
      </c>
      <c r="D102" s="134">
        <f t="shared" si="4"/>
        <v>3010000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6M2</v>
      </c>
      <c r="H102" s="1" t="str">
        <f>INDEX(FCF[MarkTo],MATCH(FCFdata[[#This Row],[FCFindex]],FCF[FCFindex]))</f>
        <v>7Rot</v>
      </c>
      <c r="I102" s="118">
        <f>FCFdata[[#This Row],[SampleLabel]]+3</f>
        <v>3010003</v>
      </c>
      <c r="J102" s="119" t="e">
        <f>IF(FCFdata[[#This Row],[Sample]]&gt;nSamples,"",INDEX(MarkStats[],MATCH($I102,MarkStats[Label],0),FCFdata[[#This Row],[From]]+4))</f>
        <v>#N/A</v>
      </c>
      <c r="K102" s="119" t="e">
        <f>IF(FCFdata[[#This Row],[Sample]]&gt;nSamples,"",INDEX(MarkStats[],MATCH($I102,MarkStats[Label],0),FCFdata[[#This Row],[To]]+4))</f>
        <v>#N/A</v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3010005</v>
      </c>
      <c r="N102" s="119" t="e">
        <f>IF(FCFdata[[#This Row],[Sample]]&gt;nSamples,"",INDEX(MarkStats[],MATCH($M102,MarkStats[Label],0),FCFdata[[#This Row],[From]]+4))</f>
        <v>#N/A</v>
      </c>
      <c r="O102" s="119" t="e">
        <f>IF(FCFdata[[#This Row],[Sample]]&gt;nSamples,"",INDEX(MarkStats[],MATCH($M102,MarkStats[Label],0),FCFdata[[#This Row],[To]]+4))</f>
        <v>#N/A</v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3</v>
      </c>
      <c r="B103" s="1">
        <f t="shared" si="5"/>
        <v>1</v>
      </c>
      <c r="C103" s="1">
        <f t="shared" si="6"/>
        <v>5</v>
      </c>
      <c r="D103" s="134">
        <f t="shared" si="4"/>
        <v>3010000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7Rot</v>
      </c>
      <c r="H103" s="1" t="str">
        <f>INDEX(FCF[MarkTo],MATCH(FCFdata[[#This Row],[FCFindex]],FCF[FCFindex]))</f>
        <v>8S</v>
      </c>
      <c r="I103" s="118">
        <f>FCFdata[[#This Row],[SampleLabel]]+3</f>
        <v>3010003</v>
      </c>
      <c r="J103" s="119" t="e">
        <f>IF(FCFdata[[#This Row],[Sample]]&gt;nSamples,"",INDEX(MarkStats[],MATCH($I103,MarkStats[Label],0),FCFdata[[#This Row],[From]]+4))</f>
        <v>#N/A</v>
      </c>
      <c r="K103" s="119" t="e">
        <f>IF(FCFdata[[#This Row],[Sample]]&gt;nSamples,"",INDEX(MarkStats[],MATCH($I103,MarkStats[Label],0),FCFdata[[#This Row],[To]]+4))</f>
        <v>#N/A</v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3010005</v>
      </c>
      <c r="N103" s="119" t="e">
        <f>IF(FCFdata[[#This Row],[Sample]]&gt;nSamples,"",INDEX(MarkStats[],MATCH($M103,MarkStats[Label],0),FCFdata[[#This Row],[From]]+4))</f>
        <v>#N/A</v>
      </c>
      <c r="O103" s="119" t="e">
        <f>IF(FCFdata[[#This Row],[Sample]]&gt;nSamples,"",INDEX(MarkStats[],MATCH($M103,MarkStats[Label],0),FCFdata[[#This Row],[To]]+4))</f>
        <v>#N/A</v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3</v>
      </c>
      <c r="B104" s="1">
        <f t="shared" si="5"/>
        <v>1</v>
      </c>
      <c r="C104" s="1">
        <f t="shared" si="6"/>
        <v>6</v>
      </c>
      <c r="D104" s="134">
        <f t="shared" si="4"/>
        <v>3010000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8S</v>
      </c>
      <c r="H104" s="1" t="str">
        <f>INDEX(FCF[MarkTo],MATCH(FCFdata[[#This Row],[FCFindex]],FCF[FCFindex]))</f>
        <v>9Dig</v>
      </c>
      <c r="I104" s="118">
        <f>FCFdata[[#This Row],[SampleLabel]]+3</f>
        <v>3010003</v>
      </c>
      <c r="J104" s="119" t="e">
        <f>IF(FCFdata[[#This Row],[Sample]]&gt;nSamples,"",INDEX(MarkStats[],MATCH($I104,MarkStats[Label],0),FCFdata[[#This Row],[From]]+4))</f>
        <v>#N/A</v>
      </c>
      <c r="K104" s="119" t="e">
        <f>IF(FCFdata[[#This Row],[Sample]]&gt;nSamples,"",INDEX(MarkStats[],MATCH($I104,MarkStats[Label],0),FCFdata[[#This Row],[To]]+4))</f>
        <v>#N/A</v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3010005</v>
      </c>
      <c r="N104" s="119" t="e">
        <f>IF(FCFdata[[#This Row],[Sample]]&gt;nSamples,"",INDEX(MarkStats[],MATCH($M104,MarkStats[Label],0),FCFdata[[#This Row],[From]]+4))</f>
        <v>#N/A</v>
      </c>
      <c r="O104" s="119" t="e">
        <f>IF(FCFdata[[#This Row],[Sample]]&gt;nSamples,"",INDEX(MarkStats[],MATCH($M104,MarkStats[Label],0),FCFdata[[#This Row],[To]]+4))</f>
        <v>#N/A</v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3</v>
      </c>
      <c r="B105" s="1">
        <f t="shared" si="5"/>
        <v>1</v>
      </c>
      <c r="C105" s="1">
        <f t="shared" si="6"/>
        <v>7</v>
      </c>
      <c r="D105" s="134">
        <f t="shared" si="4"/>
        <v>3010000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9Dig</v>
      </c>
      <c r="H105" s="1" t="str">
        <f>INDEX(FCF[MarkTo],MATCH(FCFdata[[#This Row],[FCFindex]],FCF[FCFindex]))</f>
        <v>9U</v>
      </c>
      <c r="I105" s="118">
        <f>FCFdata[[#This Row],[SampleLabel]]+3</f>
        <v>3010003</v>
      </c>
      <c r="J105" s="119" t="e">
        <f>IF(FCFdata[[#This Row],[Sample]]&gt;nSamples,"",INDEX(MarkStats[],MATCH($I105,MarkStats[Label],0),FCFdata[[#This Row],[From]]+4))</f>
        <v>#N/A</v>
      </c>
      <c r="K105" s="119" t="e">
        <f>IF(FCFdata[[#This Row],[Sample]]&gt;nSamples,"",INDEX(MarkStats[],MATCH($I105,MarkStats[Label],0),FCFdata[[#This Row],[To]]+4))</f>
        <v>#N/A</v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3010005</v>
      </c>
      <c r="N105" s="119" t="e">
        <f>IF(FCFdata[[#This Row],[Sample]]&gt;nSamples,"",INDEX(MarkStats[],MATCH($M105,MarkStats[Label],0),FCFdata[[#This Row],[From]]+4))</f>
        <v>#N/A</v>
      </c>
      <c r="O105" s="119" t="e">
        <f>IF(FCFdata[[#This Row],[Sample]]&gt;nSamples,"",INDEX(MarkStats[],MATCH($M105,MarkStats[Label],0),FCFdata[[#This Row],[To]]+4))</f>
        <v>#N/A</v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3</v>
      </c>
      <c r="B106" s="1">
        <f t="shared" si="5"/>
        <v>1</v>
      </c>
      <c r="C106" s="1">
        <f t="shared" si="6"/>
        <v>8</v>
      </c>
      <c r="D106" s="134">
        <f t="shared" si="4"/>
        <v>3010000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9U</v>
      </c>
      <c r="H106" s="1" t="str">
        <f>INDEX(FCF[MarkTo],MATCH(FCFdata[[#This Row],[FCFindex]],FCF[FCFindex]))</f>
        <v>9c</v>
      </c>
      <c r="I106" s="118">
        <f>FCFdata[[#This Row],[SampleLabel]]+3</f>
        <v>3010003</v>
      </c>
      <c r="J106" s="119" t="e">
        <f>IF(FCFdata[[#This Row],[Sample]]&gt;nSamples,"",INDEX(MarkStats[],MATCH($I106,MarkStats[Label],0),FCFdata[[#This Row],[From]]+4))</f>
        <v>#N/A</v>
      </c>
      <c r="K106" s="119" t="e">
        <f>IF(FCFdata[[#This Row],[Sample]]&gt;nSamples,"",INDEX(MarkStats[],MATCH($I106,MarkStats[Label],0),FCFdata[[#This Row],[To]]+4))</f>
        <v>#N/A</v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3010005</v>
      </c>
      <c r="N106" s="119" t="e">
        <f>IF(FCFdata[[#This Row],[Sample]]&gt;nSamples,"",INDEX(MarkStats[],MATCH($M106,MarkStats[Label],0),FCFdata[[#This Row],[From]]+4))</f>
        <v>#N/A</v>
      </c>
      <c r="O106" s="119" t="e">
        <f>IF(FCFdata[[#This Row],[Sample]]&gt;nSamples,"",INDEX(MarkStats[],MATCH($M106,MarkStats[Label],0),FCFdata[[#This Row],[To]]+4))</f>
        <v>#N/A</v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3</v>
      </c>
      <c r="B107" s="1">
        <f t="shared" si="5"/>
        <v>1</v>
      </c>
      <c r="C107" s="1">
        <f t="shared" si="6"/>
        <v>9</v>
      </c>
      <c r="D107" s="134">
        <f t="shared" si="4"/>
        <v>3010000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9c</v>
      </c>
      <c r="H107" s="1" t="str">
        <f>INDEX(FCF[MarkTo],MATCH(FCFdata[[#This Row],[FCFindex]],FCF[FCFindex]))</f>
        <v>10Ama</v>
      </c>
      <c r="I107" s="118">
        <f>FCFdata[[#This Row],[SampleLabel]]+3</f>
        <v>3010003</v>
      </c>
      <c r="J107" s="119" t="e">
        <f>IF(FCFdata[[#This Row],[Sample]]&gt;nSamples,"",INDEX(MarkStats[],MATCH($I107,MarkStats[Label],0),FCFdata[[#This Row],[From]]+4))</f>
        <v>#N/A</v>
      </c>
      <c r="K107" s="119" t="e">
        <f>IF(FCFdata[[#This Row],[Sample]]&gt;nSamples,"",INDEX(MarkStats[],MATCH($I107,MarkStats[Label],0),FCFdata[[#This Row],[To]]+4))</f>
        <v>#N/A</v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3010005</v>
      </c>
      <c r="N107" s="119" t="e">
        <f>IF(FCFdata[[#This Row],[Sample]]&gt;nSamples,"",INDEX(MarkStats[],MATCH($M107,MarkStats[Label],0),FCFdata[[#This Row],[From]]+4))</f>
        <v>#N/A</v>
      </c>
      <c r="O107" s="119" t="e">
        <f>IF(FCFdata[[#This Row],[Sample]]&gt;nSamples,"",INDEX(MarkStats[],MATCH($M107,MarkStats[Label],0),FCFdata[[#This Row],[To]]+4))</f>
        <v>#N/A</v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3</v>
      </c>
      <c r="B108" s="1">
        <f t="shared" si="5"/>
        <v>1</v>
      </c>
      <c r="C108" s="1">
        <f t="shared" si="6"/>
        <v>10</v>
      </c>
      <c r="D108" s="134">
        <f t="shared" si="4"/>
        <v>3010000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10Ama</v>
      </c>
      <c r="H108" s="1" t="str">
        <f>INDEX(FCF[MarkTo],MATCH(FCFdata[[#This Row],[FCFindex]],FCF[FCFindex]))</f>
        <v>11AsTm</v>
      </c>
      <c r="I108" s="118">
        <f>FCFdata[[#This Row],[SampleLabel]]+3</f>
        <v>3010003</v>
      </c>
      <c r="J108" s="119" t="e">
        <f>IF(FCFdata[[#This Row],[Sample]]&gt;nSamples,"",INDEX(MarkStats[],MATCH($I108,MarkStats[Label],0),FCFdata[[#This Row],[From]]+4))</f>
        <v>#N/A</v>
      </c>
      <c r="K108" s="119" t="e">
        <f>IF(FCFdata[[#This Row],[Sample]]&gt;nSamples,"",INDEX(MarkStats[],MATCH($I108,MarkStats[Label],0),FCFdata[[#This Row],[To]]+4))</f>
        <v>#N/A</v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3010005</v>
      </c>
      <c r="N108" s="119" t="e">
        <f>IF(FCFdata[[#This Row],[Sample]]&gt;nSamples,"",INDEX(MarkStats[],MATCH($M108,MarkStats[Label],0),FCFdata[[#This Row],[From]]+4))</f>
        <v>#N/A</v>
      </c>
      <c r="O108" s="119" t="e">
        <f>IF(FCFdata[[#This Row],[Sample]]&gt;nSamples,"",INDEX(MarkStats[],MATCH($M108,MarkStats[Label],0),FCFdata[[#This Row],[To]]+4))</f>
        <v>#N/A</v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3</v>
      </c>
      <c r="B109" s="1">
        <f t="shared" si="5"/>
        <v>1</v>
      </c>
      <c r="C109" s="1">
        <f t="shared" si="6"/>
        <v>11</v>
      </c>
      <c r="D109" s="134">
        <f t="shared" si="4"/>
        <v>3010000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11AsTm</v>
      </c>
      <c r="H109" s="1" t="str">
        <f>INDEX(FCF[MarkTo],MATCH(FCFdata[[#This Row],[FCFindex]],FCF[FCFindex]))</f>
        <v>12Azd</v>
      </c>
      <c r="I109" s="118">
        <f>FCFdata[[#This Row],[SampleLabel]]+3</f>
        <v>3010003</v>
      </c>
      <c r="J109" s="119" t="e">
        <f>IF(FCFdata[[#This Row],[Sample]]&gt;nSamples,"",INDEX(MarkStats[],MATCH($I109,MarkStats[Label],0),FCFdata[[#This Row],[From]]+4))</f>
        <v>#N/A</v>
      </c>
      <c r="K109" s="119" t="e">
        <f>IF(FCFdata[[#This Row],[Sample]]&gt;nSamples,"",INDEX(MarkStats[],MATCH($I109,MarkStats[Label],0),FCFdata[[#This Row],[To]]+4))</f>
        <v>#N/A</v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3010005</v>
      </c>
      <c r="N109" s="119" t="e">
        <f>IF(FCFdata[[#This Row],[Sample]]&gt;nSamples,"",INDEX(MarkStats[],MATCH($M109,MarkStats[Label],0),FCFdata[[#This Row],[From]]+4))</f>
        <v>#N/A</v>
      </c>
      <c r="O109" s="119" t="e">
        <f>IF(FCFdata[[#This Row],[Sample]]&gt;nSamples,"",INDEX(MarkStats[],MATCH($M109,MarkStats[Label],0),FCFdata[[#This Row],[To]]+4))</f>
        <v>#N/A</v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3</v>
      </c>
      <c r="B110" s="1">
        <f t="shared" si="5"/>
        <v>2</v>
      </c>
      <c r="C110" s="1">
        <f t="shared" si="6"/>
        <v>0</v>
      </c>
      <c r="D110" s="134">
        <f t="shared" si="4"/>
        <v>3020000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2P10</v>
      </c>
      <c r="H110" s="1" t="str">
        <f>INDEX(FCF[MarkTo],MATCH(FCFdata[[#This Row],[FCFindex]],FCF[FCFindex]))</f>
        <v>3Omy</v>
      </c>
      <c r="I110" s="118">
        <f>FCFdata[[#This Row],[SampleLabel]]+3</f>
        <v>3020003</v>
      </c>
      <c r="J110" s="119" t="e">
        <f>IF(FCFdata[[#This Row],[Sample]]&gt;nSamples,"",INDEX(MarkStats[],MATCH($I110,MarkStats[Label],0),FCFdata[[#This Row],[From]]+4))</f>
        <v>#N/A</v>
      </c>
      <c r="K110" s="119" t="e">
        <f>IF(FCFdata[[#This Row],[Sample]]&gt;nSamples,"",INDEX(MarkStats[],MATCH($I110,MarkStats[Label],0),FCFdata[[#This Row],[To]]+4))</f>
        <v>#N/A</v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3020005</v>
      </c>
      <c r="N110" s="119" t="e">
        <f>IF(FCFdata[[#This Row],[Sample]]&gt;nSamples,"",INDEX(MarkStats[],MATCH($M110,MarkStats[Label],0),FCFdata[[#This Row],[From]]+4))</f>
        <v>#N/A</v>
      </c>
      <c r="O110" s="119" t="e">
        <f>IF(FCFdata[[#This Row],[Sample]]&gt;nSamples,"",INDEX(MarkStats[],MATCH($M110,MarkStats[Label],0),FCFdata[[#This Row],[To]]+4))</f>
        <v>#N/A</v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3</v>
      </c>
      <c r="B111" s="1">
        <f t="shared" si="5"/>
        <v>2</v>
      </c>
      <c r="C111" s="1">
        <f t="shared" si="6"/>
        <v>1</v>
      </c>
      <c r="D111" s="134">
        <f t="shared" si="4"/>
        <v>3020000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3Omy</v>
      </c>
      <c r="H111" s="1" t="str">
        <f>INDEX(FCF[MarkTo],MATCH(FCFdata[[#This Row],[FCFindex]],FCF[FCFindex]))</f>
        <v>4U</v>
      </c>
      <c r="I111" s="118">
        <f>FCFdata[[#This Row],[SampleLabel]]+3</f>
        <v>3020003</v>
      </c>
      <c r="J111" s="119" t="e">
        <f>IF(FCFdata[[#This Row],[Sample]]&gt;nSamples,"",INDEX(MarkStats[],MATCH($I111,MarkStats[Label],0),FCFdata[[#This Row],[From]]+4))</f>
        <v>#N/A</v>
      </c>
      <c r="K111" s="119" t="e">
        <f>IF(FCFdata[[#This Row],[Sample]]&gt;nSamples,"",INDEX(MarkStats[],MATCH($I111,MarkStats[Label],0),FCFdata[[#This Row],[To]]+4))</f>
        <v>#N/A</v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3020005</v>
      </c>
      <c r="N111" s="119" t="e">
        <f>IF(FCFdata[[#This Row],[Sample]]&gt;nSamples,"",INDEX(MarkStats[],MATCH($M111,MarkStats[Label],0),FCFdata[[#This Row],[From]]+4))</f>
        <v>#N/A</v>
      </c>
      <c r="O111" s="119" t="e">
        <f>IF(FCFdata[[#This Row],[Sample]]&gt;nSamples,"",INDEX(MarkStats[],MATCH($M111,MarkStats[Label],0),FCFdata[[#This Row],[To]]+4))</f>
        <v>#N/A</v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3</v>
      </c>
      <c r="B112" s="1">
        <f t="shared" si="5"/>
        <v>2</v>
      </c>
      <c r="C112" s="1">
        <f t="shared" si="6"/>
        <v>2</v>
      </c>
      <c r="D112" s="134">
        <f t="shared" si="4"/>
        <v>3020000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4U</v>
      </c>
      <c r="H112" s="1" t="str">
        <f>INDEX(FCF[MarkTo],MATCH(FCFdata[[#This Row],[FCFindex]],FCF[FCFindex]))</f>
        <v>5Glc</v>
      </c>
      <c r="I112" s="118">
        <f>FCFdata[[#This Row],[SampleLabel]]+3</f>
        <v>3020003</v>
      </c>
      <c r="J112" s="119" t="e">
        <f>IF(FCFdata[[#This Row],[Sample]]&gt;nSamples,"",INDEX(MarkStats[],MATCH($I112,MarkStats[Label],0),FCFdata[[#This Row],[From]]+4))</f>
        <v>#N/A</v>
      </c>
      <c r="K112" s="119" t="e">
        <f>IF(FCFdata[[#This Row],[Sample]]&gt;nSamples,"",INDEX(MarkStats[],MATCH($I112,MarkStats[Label],0),FCFdata[[#This Row],[To]]+4))</f>
        <v>#N/A</v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3020005</v>
      </c>
      <c r="N112" s="119" t="e">
        <f>IF(FCFdata[[#This Row],[Sample]]&gt;nSamples,"",INDEX(MarkStats[],MATCH($M112,MarkStats[Label],0),FCFdata[[#This Row],[From]]+4))</f>
        <v>#N/A</v>
      </c>
      <c r="O112" s="119" t="e">
        <f>IF(FCFdata[[#This Row],[Sample]]&gt;nSamples,"",INDEX(MarkStats[],MATCH($M112,MarkStats[Label],0),FCFdata[[#This Row],[To]]+4))</f>
        <v>#N/A</v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3</v>
      </c>
      <c r="B113" s="1">
        <f t="shared" si="5"/>
        <v>2</v>
      </c>
      <c r="C113" s="1">
        <f t="shared" si="6"/>
        <v>3</v>
      </c>
      <c r="D113" s="134">
        <f t="shared" si="4"/>
        <v>3020000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5Glc</v>
      </c>
      <c r="H113" s="1" t="str">
        <f>INDEX(FCF[MarkTo],MATCH(FCFdata[[#This Row],[FCFindex]],FCF[FCFindex]))</f>
        <v>6M2</v>
      </c>
      <c r="I113" s="118">
        <f>FCFdata[[#This Row],[SampleLabel]]+3</f>
        <v>3020003</v>
      </c>
      <c r="J113" s="119" t="e">
        <f>IF(FCFdata[[#This Row],[Sample]]&gt;nSamples,"",INDEX(MarkStats[],MATCH($I113,MarkStats[Label],0),FCFdata[[#This Row],[From]]+4))</f>
        <v>#N/A</v>
      </c>
      <c r="K113" s="119" t="e">
        <f>IF(FCFdata[[#This Row],[Sample]]&gt;nSamples,"",INDEX(MarkStats[],MATCH($I113,MarkStats[Label],0),FCFdata[[#This Row],[To]]+4))</f>
        <v>#N/A</v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3020005</v>
      </c>
      <c r="N113" s="119" t="e">
        <f>IF(FCFdata[[#This Row],[Sample]]&gt;nSamples,"",INDEX(MarkStats[],MATCH($M113,MarkStats[Label],0),FCFdata[[#This Row],[From]]+4))</f>
        <v>#N/A</v>
      </c>
      <c r="O113" s="119" t="e">
        <f>IF(FCFdata[[#This Row],[Sample]]&gt;nSamples,"",INDEX(MarkStats[],MATCH($M113,MarkStats[Label],0),FCFdata[[#This Row],[To]]+4))</f>
        <v>#N/A</v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3</v>
      </c>
      <c r="B114" s="1">
        <f t="shared" si="5"/>
        <v>2</v>
      </c>
      <c r="C114" s="1">
        <f t="shared" si="6"/>
        <v>4</v>
      </c>
      <c r="D114" s="134">
        <f t="shared" si="4"/>
        <v>3020000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6M2</v>
      </c>
      <c r="H114" s="1" t="str">
        <f>INDEX(FCF[MarkTo],MATCH(FCFdata[[#This Row],[FCFindex]],FCF[FCFindex]))</f>
        <v>7Rot</v>
      </c>
      <c r="I114" s="118">
        <f>FCFdata[[#This Row],[SampleLabel]]+3</f>
        <v>3020003</v>
      </c>
      <c r="J114" s="119" t="e">
        <f>IF(FCFdata[[#This Row],[Sample]]&gt;nSamples,"",INDEX(MarkStats[],MATCH($I114,MarkStats[Label],0),FCFdata[[#This Row],[From]]+4))</f>
        <v>#N/A</v>
      </c>
      <c r="K114" s="119" t="e">
        <f>IF(FCFdata[[#This Row],[Sample]]&gt;nSamples,"",INDEX(MarkStats[],MATCH($I114,MarkStats[Label],0),FCFdata[[#This Row],[To]]+4))</f>
        <v>#N/A</v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3020005</v>
      </c>
      <c r="N114" s="119" t="e">
        <f>IF(FCFdata[[#This Row],[Sample]]&gt;nSamples,"",INDEX(MarkStats[],MATCH($M114,MarkStats[Label],0),FCFdata[[#This Row],[From]]+4))</f>
        <v>#N/A</v>
      </c>
      <c r="O114" s="119" t="e">
        <f>IF(FCFdata[[#This Row],[Sample]]&gt;nSamples,"",INDEX(MarkStats[],MATCH($M114,MarkStats[Label],0),FCFdata[[#This Row],[To]]+4))</f>
        <v>#N/A</v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3</v>
      </c>
      <c r="B115" s="1">
        <f t="shared" si="5"/>
        <v>2</v>
      </c>
      <c r="C115" s="1">
        <f t="shared" si="6"/>
        <v>5</v>
      </c>
      <c r="D115" s="134">
        <f t="shared" si="4"/>
        <v>3020000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7Rot</v>
      </c>
      <c r="H115" s="1" t="str">
        <f>INDEX(FCF[MarkTo],MATCH(FCFdata[[#This Row],[FCFindex]],FCF[FCFindex]))</f>
        <v>8S</v>
      </c>
      <c r="I115" s="118">
        <f>FCFdata[[#This Row],[SampleLabel]]+3</f>
        <v>3020003</v>
      </c>
      <c r="J115" s="119" t="e">
        <f>IF(FCFdata[[#This Row],[Sample]]&gt;nSamples,"",INDEX(MarkStats[],MATCH($I115,MarkStats[Label],0),FCFdata[[#This Row],[From]]+4))</f>
        <v>#N/A</v>
      </c>
      <c r="K115" s="119" t="e">
        <f>IF(FCFdata[[#This Row],[Sample]]&gt;nSamples,"",INDEX(MarkStats[],MATCH($I115,MarkStats[Label],0),FCFdata[[#This Row],[To]]+4))</f>
        <v>#N/A</v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3020005</v>
      </c>
      <c r="N115" s="119" t="e">
        <f>IF(FCFdata[[#This Row],[Sample]]&gt;nSamples,"",INDEX(MarkStats[],MATCH($M115,MarkStats[Label],0),FCFdata[[#This Row],[From]]+4))</f>
        <v>#N/A</v>
      </c>
      <c r="O115" s="119" t="e">
        <f>IF(FCFdata[[#This Row],[Sample]]&gt;nSamples,"",INDEX(MarkStats[],MATCH($M115,MarkStats[Label],0),FCFdata[[#This Row],[To]]+4))</f>
        <v>#N/A</v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3</v>
      </c>
      <c r="B116" s="1">
        <f t="shared" si="5"/>
        <v>2</v>
      </c>
      <c r="C116" s="1">
        <f t="shared" si="6"/>
        <v>6</v>
      </c>
      <c r="D116" s="134">
        <f t="shared" si="4"/>
        <v>3020000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8S</v>
      </c>
      <c r="H116" s="1" t="str">
        <f>INDEX(FCF[MarkTo],MATCH(FCFdata[[#This Row],[FCFindex]],FCF[FCFindex]))</f>
        <v>9Dig</v>
      </c>
      <c r="I116" s="118">
        <f>FCFdata[[#This Row],[SampleLabel]]+3</f>
        <v>3020003</v>
      </c>
      <c r="J116" s="119" t="e">
        <f>IF(FCFdata[[#This Row],[Sample]]&gt;nSamples,"",INDEX(MarkStats[],MATCH($I116,MarkStats[Label],0),FCFdata[[#This Row],[From]]+4))</f>
        <v>#N/A</v>
      </c>
      <c r="K116" s="119" t="e">
        <f>IF(FCFdata[[#This Row],[Sample]]&gt;nSamples,"",INDEX(MarkStats[],MATCH($I116,MarkStats[Label],0),FCFdata[[#This Row],[To]]+4))</f>
        <v>#N/A</v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3020005</v>
      </c>
      <c r="N116" s="119" t="e">
        <f>IF(FCFdata[[#This Row],[Sample]]&gt;nSamples,"",INDEX(MarkStats[],MATCH($M116,MarkStats[Label],0),FCFdata[[#This Row],[From]]+4))</f>
        <v>#N/A</v>
      </c>
      <c r="O116" s="119" t="e">
        <f>IF(FCFdata[[#This Row],[Sample]]&gt;nSamples,"",INDEX(MarkStats[],MATCH($M116,MarkStats[Label],0),FCFdata[[#This Row],[To]]+4))</f>
        <v>#N/A</v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3</v>
      </c>
      <c r="B117" s="1">
        <f t="shared" si="5"/>
        <v>2</v>
      </c>
      <c r="C117" s="1">
        <f t="shared" si="6"/>
        <v>7</v>
      </c>
      <c r="D117" s="134">
        <f t="shared" si="4"/>
        <v>3020000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9Dig</v>
      </c>
      <c r="H117" s="1" t="str">
        <f>INDEX(FCF[MarkTo],MATCH(FCFdata[[#This Row],[FCFindex]],FCF[FCFindex]))</f>
        <v>9U</v>
      </c>
      <c r="I117" s="118">
        <f>FCFdata[[#This Row],[SampleLabel]]+3</f>
        <v>3020003</v>
      </c>
      <c r="J117" s="119" t="e">
        <f>IF(FCFdata[[#This Row],[Sample]]&gt;nSamples,"",INDEX(MarkStats[],MATCH($I117,MarkStats[Label],0),FCFdata[[#This Row],[From]]+4))</f>
        <v>#N/A</v>
      </c>
      <c r="K117" s="119" t="e">
        <f>IF(FCFdata[[#This Row],[Sample]]&gt;nSamples,"",INDEX(MarkStats[],MATCH($I117,MarkStats[Label],0),FCFdata[[#This Row],[To]]+4))</f>
        <v>#N/A</v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3020005</v>
      </c>
      <c r="N117" s="119" t="e">
        <f>IF(FCFdata[[#This Row],[Sample]]&gt;nSamples,"",INDEX(MarkStats[],MATCH($M117,MarkStats[Label],0),FCFdata[[#This Row],[From]]+4))</f>
        <v>#N/A</v>
      </c>
      <c r="O117" s="119" t="e">
        <f>IF(FCFdata[[#This Row],[Sample]]&gt;nSamples,"",INDEX(MarkStats[],MATCH($M117,MarkStats[Label],0),FCFdata[[#This Row],[To]]+4))</f>
        <v>#N/A</v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3</v>
      </c>
      <c r="B118" s="1">
        <f t="shared" si="5"/>
        <v>2</v>
      </c>
      <c r="C118" s="1">
        <f t="shared" si="6"/>
        <v>8</v>
      </c>
      <c r="D118" s="134">
        <f t="shared" si="4"/>
        <v>3020000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9U</v>
      </c>
      <c r="H118" s="1" t="str">
        <f>INDEX(FCF[MarkTo],MATCH(FCFdata[[#This Row],[FCFindex]],FCF[FCFindex]))</f>
        <v>9c</v>
      </c>
      <c r="I118" s="118">
        <f>FCFdata[[#This Row],[SampleLabel]]+3</f>
        <v>3020003</v>
      </c>
      <c r="J118" s="119" t="e">
        <f>IF(FCFdata[[#This Row],[Sample]]&gt;nSamples,"",INDEX(MarkStats[],MATCH($I118,MarkStats[Label],0),FCFdata[[#This Row],[From]]+4))</f>
        <v>#N/A</v>
      </c>
      <c r="K118" s="119" t="e">
        <f>IF(FCFdata[[#This Row],[Sample]]&gt;nSamples,"",INDEX(MarkStats[],MATCH($I118,MarkStats[Label],0),FCFdata[[#This Row],[To]]+4))</f>
        <v>#N/A</v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3020005</v>
      </c>
      <c r="N118" s="119" t="e">
        <f>IF(FCFdata[[#This Row],[Sample]]&gt;nSamples,"",INDEX(MarkStats[],MATCH($M118,MarkStats[Label],0),FCFdata[[#This Row],[From]]+4))</f>
        <v>#N/A</v>
      </c>
      <c r="O118" s="119" t="e">
        <f>IF(FCFdata[[#This Row],[Sample]]&gt;nSamples,"",INDEX(MarkStats[],MATCH($M118,MarkStats[Label],0),FCFdata[[#This Row],[To]]+4))</f>
        <v>#N/A</v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3</v>
      </c>
      <c r="B119" s="1">
        <f t="shared" si="5"/>
        <v>2</v>
      </c>
      <c r="C119" s="1">
        <f t="shared" si="6"/>
        <v>9</v>
      </c>
      <c r="D119" s="134">
        <f t="shared" si="4"/>
        <v>3020000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9c</v>
      </c>
      <c r="H119" s="1" t="str">
        <f>INDEX(FCF[MarkTo],MATCH(FCFdata[[#This Row],[FCFindex]],FCF[FCFindex]))</f>
        <v>10Ama</v>
      </c>
      <c r="I119" s="118">
        <f>FCFdata[[#This Row],[SampleLabel]]+3</f>
        <v>3020003</v>
      </c>
      <c r="J119" s="119" t="e">
        <f>IF(FCFdata[[#This Row],[Sample]]&gt;nSamples,"",INDEX(MarkStats[],MATCH($I119,MarkStats[Label],0),FCFdata[[#This Row],[From]]+4))</f>
        <v>#N/A</v>
      </c>
      <c r="K119" s="119" t="e">
        <f>IF(FCFdata[[#This Row],[Sample]]&gt;nSamples,"",INDEX(MarkStats[],MATCH($I119,MarkStats[Label],0),FCFdata[[#This Row],[To]]+4))</f>
        <v>#N/A</v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3020005</v>
      </c>
      <c r="N119" s="119" t="e">
        <f>IF(FCFdata[[#This Row],[Sample]]&gt;nSamples,"",INDEX(MarkStats[],MATCH($M119,MarkStats[Label],0),FCFdata[[#This Row],[From]]+4))</f>
        <v>#N/A</v>
      </c>
      <c r="O119" s="119" t="e">
        <f>IF(FCFdata[[#This Row],[Sample]]&gt;nSamples,"",INDEX(MarkStats[],MATCH($M119,MarkStats[Label],0),FCFdata[[#This Row],[To]]+4))</f>
        <v>#N/A</v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3</v>
      </c>
      <c r="B120" s="1">
        <f t="shared" si="5"/>
        <v>2</v>
      </c>
      <c r="C120" s="1">
        <f t="shared" si="6"/>
        <v>10</v>
      </c>
      <c r="D120" s="134">
        <f t="shared" si="4"/>
        <v>3020000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10Ama</v>
      </c>
      <c r="H120" s="1" t="str">
        <f>INDEX(FCF[MarkTo],MATCH(FCFdata[[#This Row],[FCFindex]],FCF[FCFindex]))</f>
        <v>11AsTm</v>
      </c>
      <c r="I120" s="118">
        <f>FCFdata[[#This Row],[SampleLabel]]+3</f>
        <v>3020003</v>
      </c>
      <c r="J120" s="119" t="e">
        <f>IF(FCFdata[[#This Row],[Sample]]&gt;nSamples,"",INDEX(MarkStats[],MATCH($I120,MarkStats[Label],0),FCFdata[[#This Row],[From]]+4))</f>
        <v>#N/A</v>
      </c>
      <c r="K120" s="119" t="e">
        <f>IF(FCFdata[[#This Row],[Sample]]&gt;nSamples,"",INDEX(MarkStats[],MATCH($I120,MarkStats[Label],0),FCFdata[[#This Row],[To]]+4))</f>
        <v>#N/A</v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3020005</v>
      </c>
      <c r="N120" s="119" t="e">
        <f>IF(FCFdata[[#This Row],[Sample]]&gt;nSamples,"",INDEX(MarkStats[],MATCH($M120,MarkStats[Label],0),FCFdata[[#This Row],[From]]+4))</f>
        <v>#N/A</v>
      </c>
      <c r="O120" s="119" t="e">
        <f>IF(FCFdata[[#This Row],[Sample]]&gt;nSamples,"",INDEX(MarkStats[],MATCH($M120,MarkStats[Label],0),FCFdata[[#This Row],[To]]+4))</f>
        <v>#N/A</v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3</v>
      </c>
      <c r="B121" s="1">
        <f t="shared" si="5"/>
        <v>2</v>
      </c>
      <c r="C121" s="1">
        <f t="shared" si="6"/>
        <v>11</v>
      </c>
      <c r="D121" s="134">
        <f t="shared" si="4"/>
        <v>3020000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11AsTm</v>
      </c>
      <c r="H121" s="1" t="str">
        <f>INDEX(FCF[MarkTo],MATCH(FCFdata[[#This Row],[FCFindex]],FCF[FCFindex]))</f>
        <v>12Azd</v>
      </c>
      <c r="I121" s="118">
        <f>FCFdata[[#This Row],[SampleLabel]]+3</f>
        <v>3020003</v>
      </c>
      <c r="J121" s="119" t="e">
        <f>IF(FCFdata[[#This Row],[Sample]]&gt;nSamples,"",INDEX(MarkStats[],MATCH($I121,MarkStats[Label],0),FCFdata[[#This Row],[From]]+4))</f>
        <v>#N/A</v>
      </c>
      <c r="K121" s="119" t="e">
        <f>IF(FCFdata[[#This Row],[Sample]]&gt;nSamples,"",INDEX(MarkStats[],MATCH($I121,MarkStats[Label],0),FCFdata[[#This Row],[To]]+4))</f>
        <v>#N/A</v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3020005</v>
      </c>
      <c r="N121" s="119" t="e">
        <f>IF(FCFdata[[#This Row],[Sample]]&gt;nSamples,"",INDEX(MarkStats[],MATCH($M121,MarkStats[Label],0),FCFdata[[#This Row],[From]]+4))</f>
        <v>#N/A</v>
      </c>
      <c r="O121" s="119" t="e">
        <f>IF(FCFdata[[#This Row],[Sample]]&gt;nSamples,"",INDEX(MarkStats[],MATCH($M121,MarkStats[Label],0),FCFdata[[#This Row],[To]]+4))</f>
        <v>#N/A</v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3</v>
      </c>
      <c r="B122" s="1">
        <f t="shared" si="5"/>
        <v>3</v>
      </c>
      <c r="C122" s="1">
        <f t="shared" si="6"/>
        <v>0</v>
      </c>
      <c r="D122" s="134">
        <f t="shared" si="4"/>
        <v>3030000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2P10</v>
      </c>
      <c r="H122" s="1" t="str">
        <f>INDEX(FCF[MarkTo],MATCH(FCFdata[[#This Row],[FCFindex]],FCF[FCFindex]))</f>
        <v>3Omy</v>
      </c>
      <c r="I122" s="118">
        <f>FCFdata[[#This Row],[SampleLabel]]+3</f>
        <v>3030003</v>
      </c>
      <c r="J122" s="119" t="e">
        <f>IF(FCFdata[[#This Row],[Sample]]&gt;nSamples,"",INDEX(MarkStats[],MATCH($I122,MarkStats[Label],0),FCFdata[[#This Row],[From]]+4))</f>
        <v>#N/A</v>
      </c>
      <c r="K122" s="119" t="e">
        <f>IF(FCFdata[[#This Row],[Sample]]&gt;nSamples,"",INDEX(MarkStats[],MATCH($I122,MarkStats[Label],0),FCFdata[[#This Row],[To]]+4))</f>
        <v>#N/A</v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3030005</v>
      </c>
      <c r="N122" s="119" t="e">
        <f>IF(FCFdata[[#This Row],[Sample]]&gt;nSamples,"",INDEX(MarkStats[],MATCH($M122,MarkStats[Label],0),FCFdata[[#This Row],[From]]+4))</f>
        <v>#N/A</v>
      </c>
      <c r="O122" s="119" t="e">
        <f>IF(FCFdata[[#This Row],[Sample]]&gt;nSamples,"",INDEX(MarkStats[],MATCH($M122,MarkStats[Label],0),FCFdata[[#This Row],[To]]+4))</f>
        <v>#N/A</v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3</v>
      </c>
      <c r="B123" s="1">
        <f t="shared" si="5"/>
        <v>3</v>
      </c>
      <c r="C123" s="1">
        <f t="shared" si="6"/>
        <v>1</v>
      </c>
      <c r="D123" s="134">
        <f t="shared" si="4"/>
        <v>3030000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3Omy</v>
      </c>
      <c r="H123" s="1" t="str">
        <f>INDEX(FCF[MarkTo],MATCH(FCFdata[[#This Row],[FCFindex]],FCF[FCFindex]))</f>
        <v>4U</v>
      </c>
      <c r="I123" s="118">
        <f>FCFdata[[#This Row],[SampleLabel]]+3</f>
        <v>3030003</v>
      </c>
      <c r="J123" s="119" t="e">
        <f>IF(FCFdata[[#This Row],[Sample]]&gt;nSamples,"",INDEX(MarkStats[],MATCH($I123,MarkStats[Label],0),FCFdata[[#This Row],[From]]+4))</f>
        <v>#N/A</v>
      </c>
      <c r="K123" s="119" t="e">
        <f>IF(FCFdata[[#This Row],[Sample]]&gt;nSamples,"",INDEX(MarkStats[],MATCH($I123,MarkStats[Label],0),FCFdata[[#This Row],[To]]+4))</f>
        <v>#N/A</v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3030005</v>
      </c>
      <c r="N123" s="119" t="e">
        <f>IF(FCFdata[[#This Row],[Sample]]&gt;nSamples,"",INDEX(MarkStats[],MATCH($M123,MarkStats[Label],0),FCFdata[[#This Row],[From]]+4))</f>
        <v>#N/A</v>
      </c>
      <c r="O123" s="119" t="e">
        <f>IF(FCFdata[[#This Row],[Sample]]&gt;nSamples,"",INDEX(MarkStats[],MATCH($M123,MarkStats[Label],0),FCFdata[[#This Row],[To]]+4))</f>
        <v>#N/A</v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3</v>
      </c>
      <c r="B124" s="1">
        <f t="shared" si="5"/>
        <v>3</v>
      </c>
      <c r="C124" s="1">
        <f t="shared" si="6"/>
        <v>2</v>
      </c>
      <c r="D124" s="134">
        <f t="shared" si="4"/>
        <v>3030000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4U</v>
      </c>
      <c r="H124" s="1" t="str">
        <f>INDEX(FCF[MarkTo],MATCH(FCFdata[[#This Row],[FCFindex]],FCF[FCFindex]))</f>
        <v>5Glc</v>
      </c>
      <c r="I124" s="118">
        <f>FCFdata[[#This Row],[SampleLabel]]+3</f>
        <v>3030003</v>
      </c>
      <c r="J124" s="119" t="e">
        <f>IF(FCFdata[[#This Row],[Sample]]&gt;nSamples,"",INDEX(MarkStats[],MATCH($I124,MarkStats[Label],0),FCFdata[[#This Row],[From]]+4))</f>
        <v>#N/A</v>
      </c>
      <c r="K124" s="119" t="e">
        <f>IF(FCFdata[[#This Row],[Sample]]&gt;nSamples,"",INDEX(MarkStats[],MATCH($I124,MarkStats[Label],0),FCFdata[[#This Row],[To]]+4))</f>
        <v>#N/A</v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3030005</v>
      </c>
      <c r="N124" s="119" t="e">
        <f>IF(FCFdata[[#This Row],[Sample]]&gt;nSamples,"",INDEX(MarkStats[],MATCH($M124,MarkStats[Label],0),FCFdata[[#This Row],[From]]+4))</f>
        <v>#N/A</v>
      </c>
      <c r="O124" s="119" t="e">
        <f>IF(FCFdata[[#This Row],[Sample]]&gt;nSamples,"",INDEX(MarkStats[],MATCH($M124,MarkStats[Label],0),FCFdata[[#This Row],[To]]+4))</f>
        <v>#N/A</v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3</v>
      </c>
      <c r="B125" s="1">
        <f t="shared" si="5"/>
        <v>3</v>
      </c>
      <c r="C125" s="1">
        <f t="shared" si="6"/>
        <v>3</v>
      </c>
      <c r="D125" s="134">
        <f t="shared" si="4"/>
        <v>3030000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5Glc</v>
      </c>
      <c r="H125" s="1" t="str">
        <f>INDEX(FCF[MarkTo],MATCH(FCFdata[[#This Row],[FCFindex]],FCF[FCFindex]))</f>
        <v>6M2</v>
      </c>
      <c r="I125" s="118">
        <f>FCFdata[[#This Row],[SampleLabel]]+3</f>
        <v>3030003</v>
      </c>
      <c r="J125" s="119" t="e">
        <f>IF(FCFdata[[#This Row],[Sample]]&gt;nSamples,"",INDEX(MarkStats[],MATCH($I125,MarkStats[Label],0),FCFdata[[#This Row],[From]]+4))</f>
        <v>#N/A</v>
      </c>
      <c r="K125" s="119" t="e">
        <f>IF(FCFdata[[#This Row],[Sample]]&gt;nSamples,"",INDEX(MarkStats[],MATCH($I125,MarkStats[Label],0),FCFdata[[#This Row],[To]]+4))</f>
        <v>#N/A</v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3030005</v>
      </c>
      <c r="N125" s="119" t="e">
        <f>IF(FCFdata[[#This Row],[Sample]]&gt;nSamples,"",INDEX(MarkStats[],MATCH($M125,MarkStats[Label],0),FCFdata[[#This Row],[From]]+4))</f>
        <v>#N/A</v>
      </c>
      <c r="O125" s="119" t="e">
        <f>IF(FCFdata[[#This Row],[Sample]]&gt;nSamples,"",INDEX(MarkStats[],MATCH($M125,MarkStats[Label],0),FCFdata[[#This Row],[To]]+4))</f>
        <v>#N/A</v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3</v>
      </c>
      <c r="B126" s="1">
        <f t="shared" si="5"/>
        <v>3</v>
      </c>
      <c r="C126" s="1">
        <f t="shared" si="6"/>
        <v>4</v>
      </c>
      <c r="D126" s="134">
        <f t="shared" si="4"/>
        <v>3030000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6M2</v>
      </c>
      <c r="H126" s="1" t="str">
        <f>INDEX(FCF[MarkTo],MATCH(FCFdata[[#This Row],[FCFindex]],FCF[FCFindex]))</f>
        <v>7Rot</v>
      </c>
      <c r="I126" s="118">
        <f>FCFdata[[#This Row],[SampleLabel]]+3</f>
        <v>3030003</v>
      </c>
      <c r="J126" s="119" t="e">
        <f>IF(FCFdata[[#This Row],[Sample]]&gt;nSamples,"",INDEX(MarkStats[],MATCH($I126,MarkStats[Label],0),FCFdata[[#This Row],[From]]+4))</f>
        <v>#N/A</v>
      </c>
      <c r="K126" s="119" t="e">
        <f>IF(FCFdata[[#This Row],[Sample]]&gt;nSamples,"",INDEX(MarkStats[],MATCH($I126,MarkStats[Label],0),FCFdata[[#This Row],[To]]+4))</f>
        <v>#N/A</v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3030005</v>
      </c>
      <c r="N126" s="119" t="e">
        <f>IF(FCFdata[[#This Row],[Sample]]&gt;nSamples,"",INDEX(MarkStats[],MATCH($M126,MarkStats[Label],0),FCFdata[[#This Row],[From]]+4))</f>
        <v>#N/A</v>
      </c>
      <c r="O126" s="119" t="e">
        <f>IF(FCFdata[[#This Row],[Sample]]&gt;nSamples,"",INDEX(MarkStats[],MATCH($M126,MarkStats[Label],0),FCFdata[[#This Row],[To]]+4))</f>
        <v>#N/A</v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3</v>
      </c>
      <c r="B127" s="1">
        <f t="shared" si="5"/>
        <v>3</v>
      </c>
      <c r="C127" s="1">
        <f t="shared" si="6"/>
        <v>5</v>
      </c>
      <c r="D127" s="134">
        <f t="shared" si="4"/>
        <v>3030000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7Rot</v>
      </c>
      <c r="H127" s="1" t="str">
        <f>INDEX(FCF[MarkTo],MATCH(FCFdata[[#This Row],[FCFindex]],FCF[FCFindex]))</f>
        <v>8S</v>
      </c>
      <c r="I127" s="118">
        <f>FCFdata[[#This Row],[SampleLabel]]+3</f>
        <v>3030003</v>
      </c>
      <c r="J127" s="119" t="e">
        <f>IF(FCFdata[[#This Row],[Sample]]&gt;nSamples,"",INDEX(MarkStats[],MATCH($I127,MarkStats[Label],0),FCFdata[[#This Row],[From]]+4))</f>
        <v>#N/A</v>
      </c>
      <c r="K127" s="119" t="e">
        <f>IF(FCFdata[[#This Row],[Sample]]&gt;nSamples,"",INDEX(MarkStats[],MATCH($I127,MarkStats[Label],0),FCFdata[[#This Row],[To]]+4))</f>
        <v>#N/A</v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3030005</v>
      </c>
      <c r="N127" s="119" t="e">
        <f>IF(FCFdata[[#This Row],[Sample]]&gt;nSamples,"",INDEX(MarkStats[],MATCH($M127,MarkStats[Label],0),FCFdata[[#This Row],[From]]+4))</f>
        <v>#N/A</v>
      </c>
      <c r="O127" s="119" t="e">
        <f>IF(FCFdata[[#This Row],[Sample]]&gt;nSamples,"",INDEX(MarkStats[],MATCH($M127,MarkStats[Label],0),FCFdata[[#This Row],[To]]+4))</f>
        <v>#N/A</v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3</v>
      </c>
      <c r="B128" s="1">
        <f t="shared" si="5"/>
        <v>3</v>
      </c>
      <c r="C128" s="1">
        <f t="shared" si="6"/>
        <v>6</v>
      </c>
      <c r="D128" s="134">
        <f t="shared" si="4"/>
        <v>3030000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8S</v>
      </c>
      <c r="H128" s="1" t="str">
        <f>INDEX(FCF[MarkTo],MATCH(FCFdata[[#This Row],[FCFindex]],FCF[FCFindex]))</f>
        <v>9Dig</v>
      </c>
      <c r="I128" s="118">
        <f>FCFdata[[#This Row],[SampleLabel]]+3</f>
        <v>3030003</v>
      </c>
      <c r="J128" s="119" t="e">
        <f>IF(FCFdata[[#This Row],[Sample]]&gt;nSamples,"",INDEX(MarkStats[],MATCH($I128,MarkStats[Label],0),FCFdata[[#This Row],[From]]+4))</f>
        <v>#N/A</v>
      </c>
      <c r="K128" s="119" t="e">
        <f>IF(FCFdata[[#This Row],[Sample]]&gt;nSamples,"",INDEX(MarkStats[],MATCH($I128,MarkStats[Label],0),FCFdata[[#This Row],[To]]+4))</f>
        <v>#N/A</v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3030005</v>
      </c>
      <c r="N128" s="119" t="e">
        <f>IF(FCFdata[[#This Row],[Sample]]&gt;nSamples,"",INDEX(MarkStats[],MATCH($M128,MarkStats[Label],0),FCFdata[[#This Row],[From]]+4))</f>
        <v>#N/A</v>
      </c>
      <c r="O128" s="119" t="e">
        <f>IF(FCFdata[[#This Row],[Sample]]&gt;nSamples,"",INDEX(MarkStats[],MATCH($M128,MarkStats[Label],0),FCFdata[[#This Row],[To]]+4))</f>
        <v>#N/A</v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3</v>
      </c>
      <c r="B129" s="1">
        <f t="shared" si="5"/>
        <v>3</v>
      </c>
      <c r="C129" s="1">
        <f t="shared" si="6"/>
        <v>7</v>
      </c>
      <c r="D129" s="134">
        <f t="shared" si="4"/>
        <v>3030000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9Dig</v>
      </c>
      <c r="H129" s="1" t="str">
        <f>INDEX(FCF[MarkTo],MATCH(FCFdata[[#This Row],[FCFindex]],FCF[FCFindex]))</f>
        <v>9U</v>
      </c>
      <c r="I129" s="118">
        <f>FCFdata[[#This Row],[SampleLabel]]+3</f>
        <v>3030003</v>
      </c>
      <c r="J129" s="119" t="e">
        <f>IF(FCFdata[[#This Row],[Sample]]&gt;nSamples,"",INDEX(MarkStats[],MATCH($I129,MarkStats[Label],0),FCFdata[[#This Row],[From]]+4))</f>
        <v>#N/A</v>
      </c>
      <c r="K129" s="119" t="e">
        <f>IF(FCFdata[[#This Row],[Sample]]&gt;nSamples,"",INDEX(MarkStats[],MATCH($I129,MarkStats[Label],0),FCFdata[[#This Row],[To]]+4))</f>
        <v>#N/A</v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3030005</v>
      </c>
      <c r="N129" s="119" t="e">
        <f>IF(FCFdata[[#This Row],[Sample]]&gt;nSamples,"",INDEX(MarkStats[],MATCH($M129,MarkStats[Label],0),FCFdata[[#This Row],[From]]+4))</f>
        <v>#N/A</v>
      </c>
      <c r="O129" s="119" t="e">
        <f>IF(FCFdata[[#This Row],[Sample]]&gt;nSamples,"",INDEX(MarkStats[],MATCH($M129,MarkStats[Label],0),FCFdata[[#This Row],[To]]+4))</f>
        <v>#N/A</v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3</v>
      </c>
      <c r="B130" s="1">
        <f t="shared" si="5"/>
        <v>3</v>
      </c>
      <c r="C130" s="1">
        <f t="shared" si="6"/>
        <v>8</v>
      </c>
      <c r="D130" s="134">
        <f t="shared" ref="D130:D193" si="8">A130*1000000+B130*10000</f>
        <v>3030000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9U</v>
      </c>
      <c r="H130" s="1" t="str">
        <f>INDEX(FCF[MarkTo],MATCH(FCFdata[[#This Row],[FCFindex]],FCF[FCFindex]))</f>
        <v>9c</v>
      </c>
      <c r="I130" s="118">
        <f>FCFdata[[#This Row],[SampleLabel]]+3</f>
        <v>3030003</v>
      </c>
      <c r="J130" s="119" t="e">
        <f>IF(FCFdata[[#This Row],[Sample]]&gt;nSamples,"",INDEX(MarkStats[],MATCH($I130,MarkStats[Label],0),FCFdata[[#This Row],[From]]+4))</f>
        <v>#N/A</v>
      </c>
      <c r="K130" s="119" t="e">
        <f>IF(FCFdata[[#This Row],[Sample]]&gt;nSamples,"",INDEX(MarkStats[],MATCH($I130,MarkStats[Label],0),FCFdata[[#This Row],[To]]+4))</f>
        <v>#N/A</v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3030005</v>
      </c>
      <c r="N130" s="119" t="e">
        <f>IF(FCFdata[[#This Row],[Sample]]&gt;nSamples,"",INDEX(MarkStats[],MATCH($M130,MarkStats[Label],0),FCFdata[[#This Row],[From]]+4))</f>
        <v>#N/A</v>
      </c>
      <c r="O130" s="119" t="e">
        <f>IF(FCFdata[[#This Row],[Sample]]&gt;nSamples,"",INDEX(MarkStats[],MATCH($M130,MarkStats[Label],0),FCFdata[[#This Row],[To]]+4))</f>
        <v>#N/A</v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3</v>
      </c>
      <c r="B131" s="1">
        <f t="shared" ref="B131:B194" si="9">IF(C131=0,IF(B130=SubsamplesPerSample,1,B130+1),B130)</f>
        <v>3</v>
      </c>
      <c r="C131" s="1">
        <f t="shared" ref="C131:C194" si="10">IF(C130+1=FCFPerSubsample,0,C130+1)</f>
        <v>9</v>
      </c>
      <c r="D131" s="134">
        <f t="shared" si="8"/>
        <v>3030000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9c</v>
      </c>
      <c r="H131" s="1" t="str">
        <f>INDEX(FCF[MarkTo],MATCH(FCFdata[[#This Row],[FCFindex]],FCF[FCFindex]))</f>
        <v>10Ama</v>
      </c>
      <c r="I131" s="118">
        <f>FCFdata[[#This Row],[SampleLabel]]+3</f>
        <v>3030003</v>
      </c>
      <c r="J131" s="119" t="e">
        <f>IF(FCFdata[[#This Row],[Sample]]&gt;nSamples,"",INDEX(MarkStats[],MATCH($I131,MarkStats[Label],0),FCFdata[[#This Row],[From]]+4))</f>
        <v>#N/A</v>
      </c>
      <c r="K131" s="119" t="e">
        <f>IF(FCFdata[[#This Row],[Sample]]&gt;nSamples,"",INDEX(MarkStats[],MATCH($I131,MarkStats[Label],0),FCFdata[[#This Row],[To]]+4))</f>
        <v>#N/A</v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3030005</v>
      </c>
      <c r="N131" s="119" t="e">
        <f>IF(FCFdata[[#This Row],[Sample]]&gt;nSamples,"",INDEX(MarkStats[],MATCH($M131,MarkStats[Label],0),FCFdata[[#This Row],[From]]+4))</f>
        <v>#N/A</v>
      </c>
      <c r="O131" s="119" t="e">
        <f>IF(FCFdata[[#This Row],[Sample]]&gt;nSamples,"",INDEX(MarkStats[],MATCH($M131,MarkStats[Label],0),FCFdata[[#This Row],[To]]+4))</f>
        <v>#N/A</v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3</v>
      </c>
      <c r="B132" s="1">
        <f t="shared" si="9"/>
        <v>3</v>
      </c>
      <c r="C132" s="1">
        <f t="shared" si="10"/>
        <v>10</v>
      </c>
      <c r="D132" s="134">
        <f t="shared" si="8"/>
        <v>3030000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10Ama</v>
      </c>
      <c r="H132" s="1" t="str">
        <f>INDEX(FCF[MarkTo],MATCH(FCFdata[[#This Row],[FCFindex]],FCF[FCFindex]))</f>
        <v>11AsTm</v>
      </c>
      <c r="I132" s="118">
        <f>FCFdata[[#This Row],[SampleLabel]]+3</f>
        <v>3030003</v>
      </c>
      <c r="J132" s="119" t="e">
        <f>IF(FCFdata[[#This Row],[Sample]]&gt;nSamples,"",INDEX(MarkStats[],MATCH($I132,MarkStats[Label],0),FCFdata[[#This Row],[From]]+4))</f>
        <v>#N/A</v>
      </c>
      <c r="K132" s="119" t="e">
        <f>IF(FCFdata[[#This Row],[Sample]]&gt;nSamples,"",INDEX(MarkStats[],MATCH($I132,MarkStats[Label],0),FCFdata[[#This Row],[To]]+4))</f>
        <v>#N/A</v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3030005</v>
      </c>
      <c r="N132" s="119" t="e">
        <f>IF(FCFdata[[#This Row],[Sample]]&gt;nSamples,"",INDEX(MarkStats[],MATCH($M132,MarkStats[Label],0),FCFdata[[#This Row],[From]]+4))</f>
        <v>#N/A</v>
      </c>
      <c r="O132" s="119" t="e">
        <f>IF(FCFdata[[#This Row],[Sample]]&gt;nSamples,"",INDEX(MarkStats[],MATCH($M132,MarkStats[Label],0),FCFdata[[#This Row],[To]]+4))</f>
        <v>#N/A</v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3</v>
      </c>
      <c r="B133" s="1">
        <f t="shared" si="9"/>
        <v>3</v>
      </c>
      <c r="C133" s="1">
        <f t="shared" si="10"/>
        <v>11</v>
      </c>
      <c r="D133" s="134">
        <f t="shared" si="8"/>
        <v>3030000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11AsTm</v>
      </c>
      <c r="H133" s="1" t="str">
        <f>INDEX(FCF[MarkTo],MATCH(FCFdata[[#This Row],[FCFindex]],FCF[FCFindex]))</f>
        <v>12Azd</v>
      </c>
      <c r="I133" s="118">
        <f>FCFdata[[#This Row],[SampleLabel]]+3</f>
        <v>3030003</v>
      </c>
      <c r="J133" s="119" t="e">
        <f>IF(FCFdata[[#This Row],[Sample]]&gt;nSamples,"",INDEX(MarkStats[],MATCH($I133,MarkStats[Label],0),FCFdata[[#This Row],[From]]+4))</f>
        <v>#N/A</v>
      </c>
      <c r="K133" s="119" t="e">
        <f>IF(FCFdata[[#This Row],[Sample]]&gt;nSamples,"",INDEX(MarkStats[],MATCH($I133,MarkStats[Label],0),FCFdata[[#This Row],[To]]+4))</f>
        <v>#N/A</v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3030005</v>
      </c>
      <c r="N133" s="119" t="e">
        <f>IF(FCFdata[[#This Row],[Sample]]&gt;nSamples,"",INDEX(MarkStats[],MATCH($M133,MarkStats[Label],0),FCFdata[[#This Row],[From]]+4))</f>
        <v>#N/A</v>
      </c>
      <c r="O133" s="119" t="e">
        <f>IF(FCFdata[[#This Row],[Sample]]&gt;nSamples,"",INDEX(MarkStats[],MATCH($M133,MarkStats[Label],0),FCFdata[[#This Row],[To]]+4))</f>
        <v>#N/A</v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3</v>
      </c>
      <c r="B134" s="1">
        <f t="shared" si="9"/>
        <v>4</v>
      </c>
      <c r="C134" s="1">
        <f t="shared" si="10"/>
        <v>0</v>
      </c>
      <c r="D134" s="134">
        <f t="shared" si="8"/>
        <v>3040000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2P10</v>
      </c>
      <c r="H134" s="1" t="str">
        <f>INDEX(FCF[MarkTo],MATCH(FCFdata[[#This Row],[FCFindex]],FCF[FCFindex]))</f>
        <v>3Omy</v>
      </c>
      <c r="I134" s="118">
        <f>FCFdata[[#This Row],[SampleLabel]]+3</f>
        <v>3040003</v>
      </c>
      <c r="J134" s="119" t="e">
        <f>IF(FCFdata[[#This Row],[Sample]]&gt;nSamples,"",INDEX(MarkStats[],MATCH($I134,MarkStats[Label],0),FCFdata[[#This Row],[From]]+4))</f>
        <v>#N/A</v>
      </c>
      <c r="K134" s="119" t="e">
        <f>IF(FCFdata[[#This Row],[Sample]]&gt;nSamples,"",INDEX(MarkStats[],MATCH($I134,MarkStats[Label],0),FCFdata[[#This Row],[To]]+4))</f>
        <v>#N/A</v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3040005</v>
      </c>
      <c r="N134" s="119" t="e">
        <f>IF(FCFdata[[#This Row],[Sample]]&gt;nSamples,"",INDEX(MarkStats[],MATCH($M134,MarkStats[Label],0),FCFdata[[#This Row],[From]]+4))</f>
        <v>#N/A</v>
      </c>
      <c r="O134" s="119" t="e">
        <f>IF(FCFdata[[#This Row],[Sample]]&gt;nSamples,"",INDEX(MarkStats[],MATCH($M134,MarkStats[Label],0),FCFdata[[#This Row],[To]]+4))</f>
        <v>#N/A</v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3</v>
      </c>
      <c r="B135" s="1">
        <f t="shared" si="9"/>
        <v>4</v>
      </c>
      <c r="C135" s="1">
        <f t="shared" si="10"/>
        <v>1</v>
      </c>
      <c r="D135" s="134">
        <f t="shared" si="8"/>
        <v>3040000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3Omy</v>
      </c>
      <c r="H135" s="1" t="str">
        <f>INDEX(FCF[MarkTo],MATCH(FCFdata[[#This Row],[FCFindex]],FCF[FCFindex]))</f>
        <v>4U</v>
      </c>
      <c r="I135" s="118">
        <f>FCFdata[[#This Row],[SampleLabel]]+3</f>
        <v>3040003</v>
      </c>
      <c r="J135" s="119" t="e">
        <f>IF(FCFdata[[#This Row],[Sample]]&gt;nSamples,"",INDEX(MarkStats[],MATCH($I135,MarkStats[Label],0),FCFdata[[#This Row],[From]]+4))</f>
        <v>#N/A</v>
      </c>
      <c r="K135" s="119" t="e">
        <f>IF(FCFdata[[#This Row],[Sample]]&gt;nSamples,"",INDEX(MarkStats[],MATCH($I135,MarkStats[Label],0),FCFdata[[#This Row],[To]]+4))</f>
        <v>#N/A</v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3040005</v>
      </c>
      <c r="N135" s="119" t="e">
        <f>IF(FCFdata[[#This Row],[Sample]]&gt;nSamples,"",INDEX(MarkStats[],MATCH($M135,MarkStats[Label],0),FCFdata[[#This Row],[From]]+4))</f>
        <v>#N/A</v>
      </c>
      <c r="O135" s="119" t="e">
        <f>IF(FCFdata[[#This Row],[Sample]]&gt;nSamples,"",INDEX(MarkStats[],MATCH($M135,MarkStats[Label],0),FCFdata[[#This Row],[To]]+4))</f>
        <v>#N/A</v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3</v>
      </c>
      <c r="B136" s="1">
        <f t="shared" si="9"/>
        <v>4</v>
      </c>
      <c r="C136" s="1">
        <f t="shared" si="10"/>
        <v>2</v>
      </c>
      <c r="D136" s="134">
        <f t="shared" si="8"/>
        <v>3040000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4U</v>
      </c>
      <c r="H136" s="1" t="str">
        <f>INDEX(FCF[MarkTo],MATCH(FCFdata[[#This Row],[FCFindex]],FCF[FCFindex]))</f>
        <v>5Glc</v>
      </c>
      <c r="I136" s="118">
        <f>FCFdata[[#This Row],[SampleLabel]]+3</f>
        <v>3040003</v>
      </c>
      <c r="J136" s="119" t="e">
        <f>IF(FCFdata[[#This Row],[Sample]]&gt;nSamples,"",INDEX(MarkStats[],MATCH($I136,MarkStats[Label],0),FCFdata[[#This Row],[From]]+4))</f>
        <v>#N/A</v>
      </c>
      <c r="K136" s="119" t="e">
        <f>IF(FCFdata[[#This Row],[Sample]]&gt;nSamples,"",INDEX(MarkStats[],MATCH($I136,MarkStats[Label],0),FCFdata[[#This Row],[To]]+4))</f>
        <v>#N/A</v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3040005</v>
      </c>
      <c r="N136" s="119" t="e">
        <f>IF(FCFdata[[#This Row],[Sample]]&gt;nSamples,"",INDEX(MarkStats[],MATCH($M136,MarkStats[Label],0),FCFdata[[#This Row],[From]]+4))</f>
        <v>#N/A</v>
      </c>
      <c r="O136" s="119" t="e">
        <f>IF(FCFdata[[#This Row],[Sample]]&gt;nSamples,"",INDEX(MarkStats[],MATCH($M136,MarkStats[Label],0),FCFdata[[#This Row],[To]]+4))</f>
        <v>#N/A</v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3</v>
      </c>
      <c r="B137" s="1">
        <f t="shared" si="9"/>
        <v>4</v>
      </c>
      <c r="C137" s="1">
        <f t="shared" si="10"/>
        <v>3</v>
      </c>
      <c r="D137" s="134">
        <f t="shared" si="8"/>
        <v>3040000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5Glc</v>
      </c>
      <c r="H137" s="1" t="str">
        <f>INDEX(FCF[MarkTo],MATCH(FCFdata[[#This Row],[FCFindex]],FCF[FCFindex]))</f>
        <v>6M2</v>
      </c>
      <c r="I137" s="118">
        <f>FCFdata[[#This Row],[SampleLabel]]+3</f>
        <v>3040003</v>
      </c>
      <c r="J137" s="119" t="e">
        <f>IF(FCFdata[[#This Row],[Sample]]&gt;nSamples,"",INDEX(MarkStats[],MATCH($I137,MarkStats[Label],0),FCFdata[[#This Row],[From]]+4))</f>
        <v>#N/A</v>
      </c>
      <c r="K137" s="119" t="e">
        <f>IF(FCFdata[[#This Row],[Sample]]&gt;nSamples,"",INDEX(MarkStats[],MATCH($I137,MarkStats[Label],0),FCFdata[[#This Row],[To]]+4))</f>
        <v>#N/A</v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3040005</v>
      </c>
      <c r="N137" s="119" t="e">
        <f>IF(FCFdata[[#This Row],[Sample]]&gt;nSamples,"",INDEX(MarkStats[],MATCH($M137,MarkStats[Label],0),FCFdata[[#This Row],[From]]+4))</f>
        <v>#N/A</v>
      </c>
      <c r="O137" s="119" t="e">
        <f>IF(FCFdata[[#This Row],[Sample]]&gt;nSamples,"",INDEX(MarkStats[],MATCH($M137,MarkStats[Label],0),FCFdata[[#This Row],[To]]+4))</f>
        <v>#N/A</v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3</v>
      </c>
      <c r="B138" s="1">
        <f t="shared" si="9"/>
        <v>4</v>
      </c>
      <c r="C138" s="1">
        <f t="shared" si="10"/>
        <v>4</v>
      </c>
      <c r="D138" s="134">
        <f t="shared" si="8"/>
        <v>3040000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6M2</v>
      </c>
      <c r="H138" s="1" t="str">
        <f>INDEX(FCF[MarkTo],MATCH(FCFdata[[#This Row],[FCFindex]],FCF[FCFindex]))</f>
        <v>7Rot</v>
      </c>
      <c r="I138" s="118">
        <f>FCFdata[[#This Row],[SampleLabel]]+3</f>
        <v>3040003</v>
      </c>
      <c r="J138" s="119" t="e">
        <f>IF(FCFdata[[#This Row],[Sample]]&gt;nSamples,"",INDEX(MarkStats[],MATCH($I138,MarkStats[Label],0),FCFdata[[#This Row],[From]]+4))</f>
        <v>#N/A</v>
      </c>
      <c r="K138" s="119" t="e">
        <f>IF(FCFdata[[#This Row],[Sample]]&gt;nSamples,"",INDEX(MarkStats[],MATCH($I138,MarkStats[Label],0),FCFdata[[#This Row],[To]]+4))</f>
        <v>#N/A</v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3040005</v>
      </c>
      <c r="N138" s="119" t="e">
        <f>IF(FCFdata[[#This Row],[Sample]]&gt;nSamples,"",INDEX(MarkStats[],MATCH($M138,MarkStats[Label],0),FCFdata[[#This Row],[From]]+4))</f>
        <v>#N/A</v>
      </c>
      <c r="O138" s="119" t="e">
        <f>IF(FCFdata[[#This Row],[Sample]]&gt;nSamples,"",INDEX(MarkStats[],MATCH($M138,MarkStats[Label],0),FCFdata[[#This Row],[To]]+4))</f>
        <v>#N/A</v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3</v>
      </c>
      <c r="B139" s="1">
        <f t="shared" si="9"/>
        <v>4</v>
      </c>
      <c r="C139" s="1">
        <f t="shared" si="10"/>
        <v>5</v>
      </c>
      <c r="D139" s="134">
        <f t="shared" si="8"/>
        <v>3040000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8S</v>
      </c>
      <c r="I139" s="118">
        <f>FCFdata[[#This Row],[SampleLabel]]+3</f>
        <v>3040003</v>
      </c>
      <c r="J139" s="119" t="e">
        <f>IF(FCFdata[[#This Row],[Sample]]&gt;nSamples,"",INDEX(MarkStats[],MATCH($I139,MarkStats[Label],0),FCFdata[[#This Row],[From]]+4))</f>
        <v>#N/A</v>
      </c>
      <c r="K139" s="119" t="e">
        <f>IF(FCFdata[[#This Row],[Sample]]&gt;nSamples,"",INDEX(MarkStats[],MATCH($I139,MarkStats[Label],0),FCFdata[[#This Row],[To]]+4))</f>
        <v>#N/A</v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3040005</v>
      </c>
      <c r="N139" s="119" t="e">
        <f>IF(FCFdata[[#This Row],[Sample]]&gt;nSamples,"",INDEX(MarkStats[],MATCH($M139,MarkStats[Label],0),FCFdata[[#This Row],[From]]+4))</f>
        <v>#N/A</v>
      </c>
      <c r="O139" s="119" t="e">
        <f>IF(FCFdata[[#This Row],[Sample]]&gt;nSamples,"",INDEX(MarkStats[],MATCH($M139,MarkStats[Label],0),FCFdata[[#This Row],[To]]+4))</f>
        <v>#N/A</v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3</v>
      </c>
      <c r="B140" s="1">
        <f t="shared" si="9"/>
        <v>4</v>
      </c>
      <c r="C140" s="1">
        <f t="shared" si="10"/>
        <v>6</v>
      </c>
      <c r="D140" s="134">
        <f t="shared" si="8"/>
        <v>3040000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8S</v>
      </c>
      <c r="H140" s="1" t="str">
        <f>INDEX(FCF[MarkTo],MATCH(FCFdata[[#This Row],[FCFindex]],FCF[FCFindex]))</f>
        <v>9Dig</v>
      </c>
      <c r="I140" s="118">
        <f>FCFdata[[#This Row],[SampleLabel]]+3</f>
        <v>3040003</v>
      </c>
      <c r="J140" s="119" t="e">
        <f>IF(FCFdata[[#This Row],[Sample]]&gt;nSamples,"",INDEX(MarkStats[],MATCH($I140,MarkStats[Label],0),FCFdata[[#This Row],[From]]+4))</f>
        <v>#N/A</v>
      </c>
      <c r="K140" s="119" t="e">
        <f>IF(FCFdata[[#This Row],[Sample]]&gt;nSamples,"",INDEX(MarkStats[],MATCH($I140,MarkStats[Label],0),FCFdata[[#This Row],[To]]+4))</f>
        <v>#N/A</v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3040005</v>
      </c>
      <c r="N140" s="119" t="e">
        <f>IF(FCFdata[[#This Row],[Sample]]&gt;nSamples,"",INDEX(MarkStats[],MATCH($M140,MarkStats[Label],0),FCFdata[[#This Row],[From]]+4))</f>
        <v>#N/A</v>
      </c>
      <c r="O140" s="119" t="e">
        <f>IF(FCFdata[[#This Row],[Sample]]&gt;nSamples,"",INDEX(MarkStats[],MATCH($M140,MarkStats[Label],0),FCFdata[[#This Row],[To]]+4))</f>
        <v>#N/A</v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3</v>
      </c>
      <c r="B141" s="1">
        <f t="shared" si="9"/>
        <v>4</v>
      </c>
      <c r="C141" s="1">
        <f t="shared" si="10"/>
        <v>7</v>
      </c>
      <c r="D141" s="134">
        <f t="shared" si="8"/>
        <v>3040000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9Dig</v>
      </c>
      <c r="H141" s="1" t="str">
        <f>INDEX(FCF[MarkTo],MATCH(FCFdata[[#This Row],[FCFindex]],FCF[FCFindex]))</f>
        <v>9U</v>
      </c>
      <c r="I141" s="118">
        <f>FCFdata[[#This Row],[SampleLabel]]+3</f>
        <v>3040003</v>
      </c>
      <c r="J141" s="119" t="e">
        <f>IF(FCFdata[[#This Row],[Sample]]&gt;nSamples,"",INDEX(MarkStats[],MATCH($I141,MarkStats[Label],0),FCFdata[[#This Row],[From]]+4))</f>
        <v>#N/A</v>
      </c>
      <c r="K141" s="119" t="e">
        <f>IF(FCFdata[[#This Row],[Sample]]&gt;nSamples,"",INDEX(MarkStats[],MATCH($I141,MarkStats[Label],0),FCFdata[[#This Row],[To]]+4))</f>
        <v>#N/A</v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3040005</v>
      </c>
      <c r="N141" s="119" t="e">
        <f>IF(FCFdata[[#This Row],[Sample]]&gt;nSamples,"",INDEX(MarkStats[],MATCH($M141,MarkStats[Label],0),FCFdata[[#This Row],[From]]+4))</f>
        <v>#N/A</v>
      </c>
      <c r="O141" s="119" t="e">
        <f>IF(FCFdata[[#This Row],[Sample]]&gt;nSamples,"",INDEX(MarkStats[],MATCH($M141,MarkStats[Label],0),FCFdata[[#This Row],[To]]+4))</f>
        <v>#N/A</v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3</v>
      </c>
      <c r="B142" s="1">
        <f t="shared" si="9"/>
        <v>4</v>
      </c>
      <c r="C142" s="1">
        <f t="shared" si="10"/>
        <v>8</v>
      </c>
      <c r="D142" s="134">
        <f t="shared" si="8"/>
        <v>3040000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9U</v>
      </c>
      <c r="H142" s="1" t="str">
        <f>INDEX(FCF[MarkTo],MATCH(FCFdata[[#This Row],[FCFindex]],FCF[FCFindex]))</f>
        <v>9c</v>
      </c>
      <c r="I142" s="118">
        <f>FCFdata[[#This Row],[SampleLabel]]+3</f>
        <v>3040003</v>
      </c>
      <c r="J142" s="119" t="e">
        <f>IF(FCFdata[[#This Row],[Sample]]&gt;nSamples,"",INDEX(MarkStats[],MATCH($I142,MarkStats[Label],0),FCFdata[[#This Row],[From]]+4))</f>
        <v>#N/A</v>
      </c>
      <c r="K142" s="119" t="e">
        <f>IF(FCFdata[[#This Row],[Sample]]&gt;nSamples,"",INDEX(MarkStats[],MATCH($I142,MarkStats[Label],0),FCFdata[[#This Row],[To]]+4))</f>
        <v>#N/A</v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3040005</v>
      </c>
      <c r="N142" s="119" t="e">
        <f>IF(FCFdata[[#This Row],[Sample]]&gt;nSamples,"",INDEX(MarkStats[],MATCH($M142,MarkStats[Label],0),FCFdata[[#This Row],[From]]+4))</f>
        <v>#N/A</v>
      </c>
      <c r="O142" s="119" t="e">
        <f>IF(FCFdata[[#This Row],[Sample]]&gt;nSamples,"",INDEX(MarkStats[],MATCH($M142,MarkStats[Label],0),FCFdata[[#This Row],[To]]+4))</f>
        <v>#N/A</v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3</v>
      </c>
      <c r="B143" s="1">
        <f t="shared" si="9"/>
        <v>4</v>
      </c>
      <c r="C143" s="1">
        <f t="shared" si="10"/>
        <v>9</v>
      </c>
      <c r="D143" s="134">
        <f t="shared" si="8"/>
        <v>3040000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9c</v>
      </c>
      <c r="H143" s="1" t="str">
        <f>INDEX(FCF[MarkTo],MATCH(FCFdata[[#This Row],[FCFindex]],FCF[FCFindex]))</f>
        <v>10Ama</v>
      </c>
      <c r="I143" s="118">
        <f>FCFdata[[#This Row],[SampleLabel]]+3</f>
        <v>3040003</v>
      </c>
      <c r="J143" s="119" t="e">
        <f>IF(FCFdata[[#This Row],[Sample]]&gt;nSamples,"",INDEX(MarkStats[],MATCH($I143,MarkStats[Label],0),FCFdata[[#This Row],[From]]+4))</f>
        <v>#N/A</v>
      </c>
      <c r="K143" s="119" t="e">
        <f>IF(FCFdata[[#This Row],[Sample]]&gt;nSamples,"",INDEX(MarkStats[],MATCH($I143,MarkStats[Label],0),FCFdata[[#This Row],[To]]+4))</f>
        <v>#N/A</v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3040005</v>
      </c>
      <c r="N143" s="119" t="e">
        <f>IF(FCFdata[[#This Row],[Sample]]&gt;nSamples,"",INDEX(MarkStats[],MATCH($M143,MarkStats[Label],0),FCFdata[[#This Row],[From]]+4))</f>
        <v>#N/A</v>
      </c>
      <c r="O143" s="119" t="e">
        <f>IF(FCFdata[[#This Row],[Sample]]&gt;nSamples,"",INDEX(MarkStats[],MATCH($M143,MarkStats[Label],0),FCFdata[[#This Row],[To]]+4))</f>
        <v>#N/A</v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3</v>
      </c>
      <c r="B144" s="1">
        <f t="shared" si="9"/>
        <v>4</v>
      </c>
      <c r="C144" s="1">
        <f t="shared" si="10"/>
        <v>10</v>
      </c>
      <c r="D144" s="134">
        <f t="shared" si="8"/>
        <v>3040000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10Ama</v>
      </c>
      <c r="H144" s="1" t="str">
        <f>INDEX(FCF[MarkTo],MATCH(FCFdata[[#This Row],[FCFindex]],FCF[FCFindex]))</f>
        <v>11AsTm</v>
      </c>
      <c r="I144" s="118">
        <f>FCFdata[[#This Row],[SampleLabel]]+3</f>
        <v>3040003</v>
      </c>
      <c r="J144" s="119" t="e">
        <f>IF(FCFdata[[#This Row],[Sample]]&gt;nSamples,"",INDEX(MarkStats[],MATCH($I144,MarkStats[Label],0),FCFdata[[#This Row],[From]]+4))</f>
        <v>#N/A</v>
      </c>
      <c r="K144" s="119" t="e">
        <f>IF(FCFdata[[#This Row],[Sample]]&gt;nSamples,"",INDEX(MarkStats[],MATCH($I144,MarkStats[Label],0),FCFdata[[#This Row],[To]]+4))</f>
        <v>#N/A</v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3040005</v>
      </c>
      <c r="N144" s="119" t="e">
        <f>IF(FCFdata[[#This Row],[Sample]]&gt;nSamples,"",INDEX(MarkStats[],MATCH($M144,MarkStats[Label],0),FCFdata[[#This Row],[From]]+4))</f>
        <v>#N/A</v>
      </c>
      <c r="O144" s="119" t="e">
        <f>IF(FCFdata[[#This Row],[Sample]]&gt;nSamples,"",INDEX(MarkStats[],MATCH($M144,MarkStats[Label],0),FCFdata[[#This Row],[To]]+4))</f>
        <v>#N/A</v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3</v>
      </c>
      <c r="B145" s="1">
        <f t="shared" si="9"/>
        <v>4</v>
      </c>
      <c r="C145" s="1">
        <f t="shared" si="10"/>
        <v>11</v>
      </c>
      <c r="D145" s="134">
        <f t="shared" si="8"/>
        <v>3040000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11AsTm</v>
      </c>
      <c r="H145" s="1" t="str">
        <f>INDEX(FCF[MarkTo],MATCH(FCFdata[[#This Row],[FCFindex]],FCF[FCFindex]))</f>
        <v>12Azd</v>
      </c>
      <c r="I145" s="118">
        <f>FCFdata[[#This Row],[SampleLabel]]+3</f>
        <v>3040003</v>
      </c>
      <c r="J145" s="119" t="e">
        <f>IF(FCFdata[[#This Row],[Sample]]&gt;nSamples,"",INDEX(MarkStats[],MATCH($I145,MarkStats[Label],0),FCFdata[[#This Row],[From]]+4))</f>
        <v>#N/A</v>
      </c>
      <c r="K145" s="119" t="e">
        <f>IF(FCFdata[[#This Row],[Sample]]&gt;nSamples,"",INDEX(MarkStats[],MATCH($I145,MarkStats[Label],0),FCFdata[[#This Row],[To]]+4))</f>
        <v>#N/A</v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3040005</v>
      </c>
      <c r="N145" s="119" t="e">
        <f>IF(FCFdata[[#This Row],[Sample]]&gt;nSamples,"",INDEX(MarkStats[],MATCH($M145,MarkStats[Label],0),FCFdata[[#This Row],[From]]+4))</f>
        <v>#N/A</v>
      </c>
      <c r="O145" s="119" t="e">
        <f>IF(FCFdata[[#This Row],[Sample]]&gt;nSamples,"",INDEX(MarkStats[],MATCH($M145,MarkStats[Label],0),FCFdata[[#This Row],[To]]+4))</f>
        <v>#N/A</v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4</v>
      </c>
      <c r="B146" s="1">
        <f t="shared" si="9"/>
        <v>1</v>
      </c>
      <c r="C146" s="1">
        <f t="shared" si="10"/>
        <v>0</v>
      </c>
      <c r="D146" s="134">
        <f t="shared" si="8"/>
        <v>4010000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2P10</v>
      </c>
      <c r="H146" s="1" t="str">
        <f>INDEX(FCF[MarkTo],MATCH(FCFdata[[#This Row],[FCFindex]],FCF[FCFindex]))</f>
        <v>3Omy</v>
      </c>
      <c r="I146" s="118">
        <f>FCFdata[[#This Row],[SampleLabel]]+3</f>
        <v>4010003</v>
      </c>
      <c r="J146" s="119" t="e">
        <f>IF(FCFdata[[#This Row],[Sample]]&gt;nSamples,"",INDEX(MarkStats[],MATCH($I146,MarkStats[Label],0),FCFdata[[#This Row],[From]]+4))</f>
        <v>#N/A</v>
      </c>
      <c r="K146" s="119" t="e">
        <f>IF(FCFdata[[#This Row],[Sample]]&gt;nSamples,"",INDEX(MarkStats[],MATCH($I146,MarkStats[Label],0),FCFdata[[#This Row],[To]]+4))</f>
        <v>#N/A</v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4010005</v>
      </c>
      <c r="N146" s="119" t="e">
        <f>IF(FCFdata[[#This Row],[Sample]]&gt;nSamples,"",INDEX(MarkStats[],MATCH($M146,MarkStats[Label],0),FCFdata[[#This Row],[From]]+4))</f>
        <v>#N/A</v>
      </c>
      <c r="O146" s="119" t="e">
        <f>IF(FCFdata[[#This Row],[Sample]]&gt;nSamples,"",INDEX(MarkStats[],MATCH($M146,MarkStats[Label],0),FCFdata[[#This Row],[To]]+4))</f>
        <v>#N/A</v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4</v>
      </c>
      <c r="B147" s="1">
        <f t="shared" si="9"/>
        <v>1</v>
      </c>
      <c r="C147" s="1">
        <f t="shared" si="10"/>
        <v>1</v>
      </c>
      <c r="D147" s="134">
        <f t="shared" si="8"/>
        <v>4010000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3Omy</v>
      </c>
      <c r="H147" s="1" t="str">
        <f>INDEX(FCF[MarkTo],MATCH(FCFdata[[#This Row],[FCFindex]],FCF[FCFindex]))</f>
        <v>4U</v>
      </c>
      <c r="I147" s="118">
        <f>FCFdata[[#This Row],[SampleLabel]]+3</f>
        <v>4010003</v>
      </c>
      <c r="J147" s="119" t="e">
        <f>IF(FCFdata[[#This Row],[Sample]]&gt;nSamples,"",INDEX(MarkStats[],MATCH($I147,MarkStats[Label],0),FCFdata[[#This Row],[From]]+4))</f>
        <v>#N/A</v>
      </c>
      <c r="K147" s="119" t="e">
        <f>IF(FCFdata[[#This Row],[Sample]]&gt;nSamples,"",INDEX(MarkStats[],MATCH($I147,MarkStats[Label],0),FCFdata[[#This Row],[To]]+4))</f>
        <v>#N/A</v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4010005</v>
      </c>
      <c r="N147" s="119" t="e">
        <f>IF(FCFdata[[#This Row],[Sample]]&gt;nSamples,"",INDEX(MarkStats[],MATCH($M147,MarkStats[Label],0),FCFdata[[#This Row],[From]]+4))</f>
        <v>#N/A</v>
      </c>
      <c r="O147" s="119" t="e">
        <f>IF(FCFdata[[#This Row],[Sample]]&gt;nSamples,"",INDEX(MarkStats[],MATCH($M147,MarkStats[Label],0),FCFdata[[#This Row],[To]]+4))</f>
        <v>#N/A</v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4</v>
      </c>
      <c r="B148" s="1">
        <f t="shared" si="9"/>
        <v>1</v>
      </c>
      <c r="C148" s="1">
        <f t="shared" si="10"/>
        <v>2</v>
      </c>
      <c r="D148" s="134">
        <f t="shared" si="8"/>
        <v>4010000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4U</v>
      </c>
      <c r="H148" s="1" t="str">
        <f>INDEX(FCF[MarkTo],MATCH(FCFdata[[#This Row],[FCFindex]],FCF[FCFindex]))</f>
        <v>5Glc</v>
      </c>
      <c r="I148" s="118">
        <f>FCFdata[[#This Row],[SampleLabel]]+3</f>
        <v>4010003</v>
      </c>
      <c r="J148" s="119" t="e">
        <f>IF(FCFdata[[#This Row],[Sample]]&gt;nSamples,"",INDEX(MarkStats[],MATCH($I148,MarkStats[Label],0),FCFdata[[#This Row],[From]]+4))</f>
        <v>#N/A</v>
      </c>
      <c r="K148" s="119" t="e">
        <f>IF(FCFdata[[#This Row],[Sample]]&gt;nSamples,"",INDEX(MarkStats[],MATCH($I148,MarkStats[Label],0),FCFdata[[#This Row],[To]]+4))</f>
        <v>#N/A</v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4010005</v>
      </c>
      <c r="N148" s="119" t="e">
        <f>IF(FCFdata[[#This Row],[Sample]]&gt;nSamples,"",INDEX(MarkStats[],MATCH($M148,MarkStats[Label],0),FCFdata[[#This Row],[From]]+4))</f>
        <v>#N/A</v>
      </c>
      <c r="O148" s="119" t="e">
        <f>IF(FCFdata[[#This Row],[Sample]]&gt;nSamples,"",INDEX(MarkStats[],MATCH($M148,MarkStats[Label],0),FCFdata[[#This Row],[To]]+4))</f>
        <v>#N/A</v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4</v>
      </c>
      <c r="B149" s="1">
        <f t="shared" si="9"/>
        <v>1</v>
      </c>
      <c r="C149" s="1">
        <f t="shared" si="10"/>
        <v>3</v>
      </c>
      <c r="D149" s="134">
        <f t="shared" si="8"/>
        <v>4010000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5Glc</v>
      </c>
      <c r="H149" s="1" t="str">
        <f>INDEX(FCF[MarkTo],MATCH(FCFdata[[#This Row],[FCFindex]],FCF[FCFindex]))</f>
        <v>6M2</v>
      </c>
      <c r="I149" s="118">
        <f>FCFdata[[#This Row],[SampleLabel]]+3</f>
        <v>4010003</v>
      </c>
      <c r="J149" s="119" t="e">
        <f>IF(FCFdata[[#This Row],[Sample]]&gt;nSamples,"",INDEX(MarkStats[],MATCH($I149,MarkStats[Label],0),FCFdata[[#This Row],[From]]+4))</f>
        <v>#N/A</v>
      </c>
      <c r="K149" s="119" t="e">
        <f>IF(FCFdata[[#This Row],[Sample]]&gt;nSamples,"",INDEX(MarkStats[],MATCH($I149,MarkStats[Label],0),FCFdata[[#This Row],[To]]+4))</f>
        <v>#N/A</v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4010005</v>
      </c>
      <c r="N149" s="119" t="e">
        <f>IF(FCFdata[[#This Row],[Sample]]&gt;nSamples,"",INDEX(MarkStats[],MATCH($M149,MarkStats[Label],0),FCFdata[[#This Row],[From]]+4))</f>
        <v>#N/A</v>
      </c>
      <c r="O149" s="119" t="e">
        <f>IF(FCFdata[[#This Row],[Sample]]&gt;nSamples,"",INDEX(MarkStats[],MATCH($M149,MarkStats[Label],0),FCFdata[[#This Row],[To]]+4))</f>
        <v>#N/A</v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4</v>
      </c>
      <c r="B150" s="1">
        <f t="shared" si="9"/>
        <v>1</v>
      </c>
      <c r="C150" s="1">
        <f t="shared" si="10"/>
        <v>4</v>
      </c>
      <c r="D150" s="134">
        <f t="shared" si="8"/>
        <v>4010000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6M2</v>
      </c>
      <c r="H150" s="1" t="str">
        <f>INDEX(FCF[MarkTo],MATCH(FCFdata[[#This Row],[FCFindex]],FCF[FCFindex]))</f>
        <v>7Rot</v>
      </c>
      <c r="I150" s="118">
        <f>FCFdata[[#This Row],[SampleLabel]]+3</f>
        <v>4010003</v>
      </c>
      <c r="J150" s="119" t="e">
        <f>IF(FCFdata[[#This Row],[Sample]]&gt;nSamples,"",INDEX(MarkStats[],MATCH($I150,MarkStats[Label],0),FCFdata[[#This Row],[From]]+4))</f>
        <v>#N/A</v>
      </c>
      <c r="K150" s="119" t="e">
        <f>IF(FCFdata[[#This Row],[Sample]]&gt;nSamples,"",INDEX(MarkStats[],MATCH($I150,MarkStats[Label],0),FCFdata[[#This Row],[To]]+4))</f>
        <v>#N/A</v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4010005</v>
      </c>
      <c r="N150" s="119" t="e">
        <f>IF(FCFdata[[#This Row],[Sample]]&gt;nSamples,"",INDEX(MarkStats[],MATCH($M150,MarkStats[Label],0),FCFdata[[#This Row],[From]]+4))</f>
        <v>#N/A</v>
      </c>
      <c r="O150" s="119" t="e">
        <f>IF(FCFdata[[#This Row],[Sample]]&gt;nSamples,"",INDEX(MarkStats[],MATCH($M150,MarkStats[Label],0),FCFdata[[#This Row],[To]]+4))</f>
        <v>#N/A</v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4</v>
      </c>
      <c r="B151" s="1">
        <f t="shared" si="9"/>
        <v>1</v>
      </c>
      <c r="C151" s="1">
        <f t="shared" si="10"/>
        <v>5</v>
      </c>
      <c r="D151" s="134">
        <f t="shared" si="8"/>
        <v>4010000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7Rot</v>
      </c>
      <c r="H151" s="1" t="str">
        <f>INDEX(FCF[MarkTo],MATCH(FCFdata[[#This Row],[FCFindex]],FCF[FCFindex]))</f>
        <v>8S</v>
      </c>
      <c r="I151" s="118">
        <f>FCFdata[[#This Row],[SampleLabel]]+3</f>
        <v>4010003</v>
      </c>
      <c r="J151" s="119" t="e">
        <f>IF(FCFdata[[#This Row],[Sample]]&gt;nSamples,"",INDEX(MarkStats[],MATCH($I151,MarkStats[Label],0),FCFdata[[#This Row],[From]]+4))</f>
        <v>#N/A</v>
      </c>
      <c r="K151" s="119" t="e">
        <f>IF(FCFdata[[#This Row],[Sample]]&gt;nSamples,"",INDEX(MarkStats[],MATCH($I151,MarkStats[Label],0),FCFdata[[#This Row],[To]]+4))</f>
        <v>#N/A</v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4010005</v>
      </c>
      <c r="N151" s="119" t="e">
        <f>IF(FCFdata[[#This Row],[Sample]]&gt;nSamples,"",INDEX(MarkStats[],MATCH($M151,MarkStats[Label],0),FCFdata[[#This Row],[From]]+4))</f>
        <v>#N/A</v>
      </c>
      <c r="O151" s="119" t="e">
        <f>IF(FCFdata[[#This Row],[Sample]]&gt;nSamples,"",INDEX(MarkStats[],MATCH($M151,MarkStats[Label],0),FCFdata[[#This Row],[To]]+4))</f>
        <v>#N/A</v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4</v>
      </c>
      <c r="B152" s="1">
        <f t="shared" si="9"/>
        <v>1</v>
      </c>
      <c r="C152" s="1">
        <f t="shared" si="10"/>
        <v>6</v>
      </c>
      <c r="D152" s="134">
        <f t="shared" si="8"/>
        <v>4010000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8S</v>
      </c>
      <c r="H152" s="1" t="str">
        <f>INDEX(FCF[MarkTo],MATCH(FCFdata[[#This Row],[FCFindex]],FCF[FCFindex]))</f>
        <v>9Dig</v>
      </c>
      <c r="I152" s="118">
        <f>FCFdata[[#This Row],[SampleLabel]]+3</f>
        <v>4010003</v>
      </c>
      <c r="J152" s="119" t="e">
        <f>IF(FCFdata[[#This Row],[Sample]]&gt;nSamples,"",INDEX(MarkStats[],MATCH($I152,MarkStats[Label],0),FCFdata[[#This Row],[From]]+4))</f>
        <v>#N/A</v>
      </c>
      <c r="K152" s="119" t="e">
        <f>IF(FCFdata[[#This Row],[Sample]]&gt;nSamples,"",INDEX(MarkStats[],MATCH($I152,MarkStats[Label],0),FCFdata[[#This Row],[To]]+4))</f>
        <v>#N/A</v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4010005</v>
      </c>
      <c r="N152" s="119" t="e">
        <f>IF(FCFdata[[#This Row],[Sample]]&gt;nSamples,"",INDEX(MarkStats[],MATCH($M152,MarkStats[Label],0),FCFdata[[#This Row],[From]]+4))</f>
        <v>#N/A</v>
      </c>
      <c r="O152" s="119" t="e">
        <f>IF(FCFdata[[#This Row],[Sample]]&gt;nSamples,"",INDEX(MarkStats[],MATCH($M152,MarkStats[Label],0),FCFdata[[#This Row],[To]]+4))</f>
        <v>#N/A</v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4</v>
      </c>
      <c r="B153" s="1">
        <f t="shared" si="9"/>
        <v>1</v>
      </c>
      <c r="C153" s="1">
        <f t="shared" si="10"/>
        <v>7</v>
      </c>
      <c r="D153" s="134">
        <f t="shared" si="8"/>
        <v>4010000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9Dig</v>
      </c>
      <c r="H153" s="1" t="str">
        <f>INDEX(FCF[MarkTo],MATCH(FCFdata[[#This Row],[FCFindex]],FCF[FCFindex]))</f>
        <v>9U</v>
      </c>
      <c r="I153" s="118">
        <f>FCFdata[[#This Row],[SampleLabel]]+3</f>
        <v>4010003</v>
      </c>
      <c r="J153" s="119" t="e">
        <f>IF(FCFdata[[#This Row],[Sample]]&gt;nSamples,"",INDEX(MarkStats[],MATCH($I153,MarkStats[Label],0),FCFdata[[#This Row],[From]]+4))</f>
        <v>#N/A</v>
      </c>
      <c r="K153" s="119" t="e">
        <f>IF(FCFdata[[#This Row],[Sample]]&gt;nSamples,"",INDEX(MarkStats[],MATCH($I153,MarkStats[Label],0),FCFdata[[#This Row],[To]]+4))</f>
        <v>#N/A</v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4010005</v>
      </c>
      <c r="N153" s="119" t="e">
        <f>IF(FCFdata[[#This Row],[Sample]]&gt;nSamples,"",INDEX(MarkStats[],MATCH($M153,MarkStats[Label],0),FCFdata[[#This Row],[From]]+4))</f>
        <v>#N/A</v>
      </c>
      <c r="O153" s="119" t="e">
        <f>IF(FCFdata[[#This Row],[Sample]]&gt;nSamples,"",INDEX(MarkStats[],MATCH($M153,MarkStats[Label],0),FCFdata[[#This Row],[To]]+4))</f>
        <v>#N/A</v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4</v>
      </c>
      <c r="B154" s="1">
        <f t="shared" si="9"/>
        <v>1</v>
      </c>
      <c r="C154" s="1">
        <f t="shared" si="10"/>
        <v>8</v>
      </c>
      <c r="D154" s="134">
        <f t="shared" si="8"/>
        <v>4010000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9U</v>
      </c>
      <c r="H154" s="1" t="str">
        <f>INDEX(FCF[MarkTo],MATCH(FCFdata[[#This Row],[FCFindex]],FCF[FCFindex]))</f>
        <v>9c</v>
      </c>
      <c r="I154" s="118">
        <f>FCFdata[[#This Row],[SampleLabel]]+3</f>
        <v>4010003</v>
      </c>
      <c r="J154" s="119" t="e">
        <f>IF(FCFdata[[#This Row],[Sample]]&gt;nSamples,"",INDEX(MarkStats[],MATCH($I154,MarkStats[Label],0),FCFdata[[#This Row],[From]]+4))</f>
        <v>#N/A</v>
      </c>
      <c r="K154" s="119" t="e">
        <f>IF(FCFdata[[#This Row],[Sample]]&gt;nSamples,"",INDEX(MarkStats[],MATCH($I154,MarkStats[Label],0),FCFdata[[#This Row],[To]]+4))</f>
        <v>#N/A</v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4010005</v>
      </c>
      <c r="N154" s="119" t="e">
        <f>IF(FCFdata[[#This Row],[Sample]]&gt;nSamples,"",INDEX(MarkStats[],MATCH($M154,MarkStats[Label],0),FCFdata[[#This Row],[From]]+4))</f>
        <v>#N/A</v>
      </c>
      <c r="O154" s="119" t="e">
        <f>IF(FCFdata[[#This Row],[Sample]]&gt;nSamples,"",INDEX(MarkStats[],MATCH($M154,MarkStats[Label],0),FCFdata[[#This Row],[To]]+4))</f>
        <v>#N/A</v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4</v>
      </c>
      <c r="B155" s="1">
        <f t="shared" si="9"/>
        <v>1</v>
      </c>
      <c r="C155" s="1">
        <f t="shared" si="10"/>
        <v>9</v>
      </c>
      <c r="D155" s="134">
        <f t="shared" si="8"/>
        <v>4010000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9c</v>
      </c>
      <c r="H155" s="1" t="str">
        <f>INDEX(FCF[MarkTo],MATCH(FCFdata[[#This Row],[FCFindex]],FCF[FCFindex]))</f>
        <v>10Ama</v>
      </c>
      <c r="I155" s="118">
        <f>FCFdata[[#This Row],[SampleLabel]]+3</f>
        <v>4010003</v>
      </c>
      <c r="J155" s="119" t="e">
        <f>IF(FCFdata[[#This Row],[Sample]]&gt;nSamples,"",INDEX(MarkStats[],MATCH($I155,MarkStats[Label],0),FCFdata[[#This Row],[From]]+4))</f>
        <v>#N/A</v>
      </c>
      <c r="K155" s="119" t="e">
        <f>IF(FCFdata[[#This Row],[Sample]]&gt;nSamples,"",INDEX(MarkStats[],MATCH($I155,MarkStats[Label],0),FCFdata[[#This Row],[To]]+4))</f>
        <v>#N/A</v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4010005</v>
      </c>
      <c r="N155" s="119" t="e">
        <f>IF(FCFdata[[#This Row],[Sample]]&gt;nSamples,"",INDEX(MarkStats[],MATCH($M155,MarkStats[Label],0),FCFdata[[#This Row],[From]]+4))</f>
        <v>#N/A</v>
      </c>
      <c r="O155" s="119" t="e">
        <f>IF(FCFdata[[#This Row],[Sample]]&gt;nSamples,"",INDEX(MarkStats[],MATCH($M155,MarkStats[Label],0),FCFdata[[#This Row],[To]]+4))</f>
        <v>#N/A</v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4</v>
      </c>
      <c r="B156" s="1">
        <f t="shared" si="9"/>
        <v>1</v>
      </c>
      <c r="C156" s="1">
        <f t="shared" si="10"/>
        <v>10</v>
      </c>
      <c r="D156" s="134">
        <f t="shared" si="8"/>
        <v>4010000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10Ama</v>
      </c>
      <c r="H156" s="1" t="str">
        <f>INDEX(FCF[MarkTo],MATCH(FCFdata[[#This Row],[FCFindex]],FCF[FCFindex]))</f>
        <v>11AsTm</v>
      </c>
      <c r="I156" s="118">
        <f>FCFdata[[#This Row],[SampleLabel]]+3</f>
        <v>4010003</v>
      </c>
      <c r="J156" s="119" t="e">
        <f>IF(FCFdata[[#This Row],[Sample]]&gt;nSamples,"",INDEX(MarkStats[],MATCH($I156,MarkStats[Label],0),FCFdata[[#This Row],[From]]+4))</f>
        <v>#N/A</v>
      </c>
      <c r="K156" s="119" t="e">
        <f>IF(FCFdata[[#This Row],[Sample]]&gt;nSamples,"",INDEX(MarkStats[],MATCH($I156,MarkStats[Label],0),FCFdata[[#This Row],[To]]+4))</f>
        <v>#N/A</v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4010005</v>
      </c>
      <c r="N156" s="119" t="e">
        <f>IF(FCFdata[[#This Row],[Sample]]&gt;nSamples,"",INDEX(MarkStats[],MATCH($M156,MarkStats[Label],0),FCFdata[[#This Row],[From]]+4))</f>
        <v>#N/A</v>
      </c>
      <c r="O156" s="119" t="e">
        <f>IF(FCFdata[[#This Row],[Sample]]&gt;nSamples,"",INDEX(MarkStats[],MATCH($M156,MarkStats[Label],0),FCFdata[[#This Row],[To]]+4))</f>
        <v>#N/A</v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4</v>
      </c>
      <c r="B157" s="1">
        <f t="shared" si="9"/>
        <v>1</v>
      </c>
      <c r="C157" s="1">
        <f t="shared" si="10"/>
        <v>11</v>
      </c>
      <c r="D157" s="134">
        <f t="shared" si="8"/>
        <v>4010000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11AsTm</v>
      </c>
      <c r="H157" s="1" t="str">
        <f>INDEX(FCF[MarkTo],MATCH(FCFdata[[#This Row],[FCFindex]],FCF[FCFindex]))</f>
        <v>12Azd</v>
      </c>
      <c r="I157" s="118">
        <f>FCFdata[[#This Row],[SampleLabel]]+3</f>
        <v>4010003</v>
      </c>
      <c r="J157" s="119" t="e">
        <f>IF(FCFdata[[#This Row],[Sample]]&gt;nSamples,"",INDEX(MarkStats[],MATCH($I157,MarkStats[Label],0),FCFdata[[#This Row],[From]]+4))</f>
        <v>#N/A</v>
      </c>
      <c r="K157" s="119" t="e">
        <f>IF(FCFdata[[#This Row],[Sample]]&gt;nSamples,"",INDEX(MarkStats[],MATCH($I157,MarkStats[Label],0),FCFdata[[#This Row],[To]]+4))</f>
        <v>#N/A</v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4010005</v>
      </c>
      <c r="N157" s="119" t="e">
        <f>IF(FCFdata[[#This Row],[Sample]]&gt;nSamples,"",INDEX(MarkStats[],MATCH($M157,MarkStats[Label],0),FCFdata[[#This Row],[From]]+4))</f>
        <v>#N/A</v>
      </c>
      <c r="O157" s="119" t="e">
        <f>IF(FCFdata[[#This Row],[Sample]]&gt;nSamples,"",INDEX(MarkStats[],MATCH($M157,MarkStats[Label],0),FCFdata[[#This Row],[To]]+4))</f>
        <v>#N/A</v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4</v>
      </c>
      <c r="B158" s="1">
        <f t="shared" si="9"/>
        <v>2</v>
      </c>
      <c r="C158" s="1">
        <f t="shared" si="10"/>
        <v>0</v>
      </c>
      <c r="D158" s="134">
        <f t="shared" si="8"/>
        <v>4020000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2P10</v>
      </c>
      <c r="H158" s="1" t="str">
        <f>INDEX(FCF[MarkTo],MATCH(FCFdata[[#This Row],[FCFindex]],FCF[FCFindex]))</f>
        <v>3Omy</v>
      </c>
      <c r="I158" s="118">
        <f>FCFdata[[#This Row],[SampleLabel]]+3</f>
        <v>4020003</v>
      </c>
      <c r="J158" s="119" t="e">
        <f>IF(FCFdata[[#This Row],[Sample]]&gt;nSamples,"",INDEX(MarkStats[],MATCH($I158,MarkStats[Label],0),FCFdata[[#This Row],[From]]+4))</f>
        <v>#N/A</v>
      </c>
      <c r="K158" s="119" t="e">
        <f>IF(FCFdata[[#This Row],[Sample]]&gt;nSamples,"",INDEX(MarkStats[],MATCH($I158,MarkStats[Label],0),FCFdata[[#This Row],[To]]+4))</f>
        <v>#N/A</v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4020005</v>
      </c>
      <c r="N158" s="119" t="e">
        <f>IF(FCFdata[[#This Row],[Sample]]&gt;nSamples,"",INDEX(MarkStats[],MATCH($M158,MarkStats[Label],0),FCFdata[[#This Row],[From]]+4))</f>
        <v>#N/A</v>
      </c>
      <c r="O158" s="119" t="e">
        <f>IF(FCFdata[[#This Row],[Sample]]&gt;nSamples,"",INDEX(MarkStats[],MATCH($M158,MarkStats[Label],0),FCFdata[[#This Row],[To]]+4))</f>
        <v>#N/A</v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4</v>
      </c>
      <c r="B159" s="1">
        <f t="shared" si="9"/>
        <v>2</v>
      </c>
      <c r="C159" s="1">
        <f t="shared" si="10"/>
        <v>1</v>
      </c>
      <c r="D159" s="134">
        <f t="shared" si="8"/>
        <v>4020000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3Omy</v>
      </c>
      <c r="H159" s="1" t="str">
        <f>INDEX(FCF[MarkTo],MATCH(FCFdata[[#This Row],[FCFindex]],FCF[FCFindex]))</f>
        <v>4U</v>
      </c>
      <c r="I159" s="118">
        <f>FCFdata[[#This Row],[SampleLabel]]+3</f>
        <v>4020003</v>
      </c>
      <c r="J159" s="119" t="e">
        <f>IF(FCFdata[[#This Row],[Sample]]&gt;nSamples,"",INDEX(MarkStats[],MATCH($I159,MarkStats[Label],0),FCFdata[[#This Row],[From]]+4))</f>
        <v>#N/A</v>
      </c>
      <c r="K159" s="119" t="e">
        <f>IF(FCFdata[[#This Row],[Sample]]&gt;nSamples,"",INDEX(MarkStats[],MATCH($I159,MarkStats[Label],0),FCFdata[[#This Row],[To]]+4))</f>
        <v>#N/A</v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4020005</v>
      </c>
      <c r="N159" s="119" t="e">
        <f>IF(FCFdata[[#This Row],[Sample]]&gt;nSamples,"",INDEX(MarkStats[],MATCH($M159,MarkStats[Label],0),FCFdata[[#This Row],[From]]+4))</f>
        <v>#N/A</v>
      </c>
      <c r="O159" s="119" t="e">
        <f>IF(FCFdata[[#This Row],[Sample]]&gt;nSamples,"",INDEX(MarkStats[],MATCH($M159,MarkStats[Label],0),FCFdata[[#This Row],[To]]+4))</f>
        <v>#N/A</v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4</v>
      </c>
      <c r="B160" s="1">
        <f t="shared" si="9"/>
        <v>2</v>
      </c>
      <c r="C160" s="1">
        <f t="shared" si="10"/>
        <v>2</v>
      </c>
      <c r="D160" s="134">
        <f t="shared" si="8"/>
        <v>4020000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4U</v>
      </c>
      <c r="H160" s="1" t="str">
        <f>INDEX(FCF[MarkTo],MATCH(FCFdata[[#This Row],[FCFindex]],FCF[FCFindex]))</f>
        <v>5Glc</v>
      </c>
      <c r="I160" s="118">
        <f>FCFdata[[#This Row],[SampleLabel]]+3</f>
        <v>4020003</v>
      </c>
      <c r="J160" s="119" t="e">
        <f>IF(FCFdata[[#This Row],[Sample]]&gt;nSamples,"",INDEX(MarkStats[],MATCH($I160,MarkStats[Label],0),FCFdata[[#This Row],[From]]+4))</f>
        <v>#N/A</v>
      </c>
      <c r="K160" s="119" t="e">
        <f>IF(FCFdata[[#This Row],[Sample]]&gt;nSamples,"",INDEX(MarkStats[],MATCH($I160,MarkStats[Label],0),FCFdata[[#This Row],[To]]+4))</f>
        <v>#N/A</v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4020005</v>
      </c>
      <c r="N160" s="119" t="e">
        <f>IF(FCFdata[[#This Row],[Sample]]&gt;nSamples,"",INDEX(MarkStats[],MATCH($M160,MarkStats[Label],0),FCFdata[[#This Row],[From]]+4))</f>
        <v>#N/A</v>
      </c>
      <c r="O160" s="119" t="e">
        <f>IF(FCFdata[[#This Row],[Sample]]&gt;nSamples,"",INDEX(MarkStats[],MATCH($M160,MarkStats[Label],0),FCFdata[[#This Row],[To]]+4))</f>
        <v>#N/A</v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4</v>
      </c>
      <c r="B161" s="1">
        <f t="shared" si="9"/>
        <v>2</v>
      </c>
      <c r="C161" s="1">
        <f t="shared" si="10"/>
        <v>3</v>
      </c>
      <c r="D161" s="134">
        <f t="shared" si="8"/>
        <v>4020000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5Glc</v>
      </c>
      <c r="H161" s="1" t="str">
        <f>INDEX(FCF[MarkTo],MATCH(FCFdata[[#This Row],[FCFindex]],FCF[FCFindex]))</f>
        <v>6M2</v>
      </c>
      <c r="I161" s="118">
        <f>FCFdata[[#This Row],[SampleLabel]]+3</f>
        <v>4020003</v>
      </c>
      <c r="J161" s="119" t="e">
        <f>IF(FCFdata[[#This Row],[Sample]]&gt;nSamples,"",INDEX(MarkStats[],MATCH($I161,MarkStats[Label],0),FCFdata[[#This Row],[From]]+4))</f>
        <v>#N/A</v>
      </c>
      <c r="K161" s="119" t="e">
        <f>IF(FCFdata[[#This Row],[Sample]]&gt;nSamples,"",INDEX(MarkStats[],MATCH($I161,MarkStats[Label],0),FCFdata[[#This Row],[To]]+4))</f>
        <v>#N/A</v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4020005</v>
      </c>
      <c r="N161" s="119" t="e">
        <f>IF(FCFdata[[#This Row],[Sample]]&gt;nSamples,"",INDEX(MarkStats[],MATCH($M161,MarkStats[Label],0),FCFdata[[#This Row],[From]]+4))</f>
        <v>#N/A</v>
      </c>
      <c r="O161" s="119" t="e">
        <f>IF(FCFdata[[#This Row],[Sample]]&gt;nSamples,"",INDEX(MarkStats[],MATCH($M161,MarkStats[Label],0),FCFdata[[#This Row],[To]]+4))</f>
        <v>#N/A</v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4</v>
      </c>
      <c r="B162" s="1">
        <f t="shared" si="9"/>
        <v>2</v>
      </c>
      <c r="C162" s="1">
        <f t="shared" si="10"/>
        <v>4</v>
      </c>
      <c r="D162" s="134">
        <f t="shared" si="8"/>
        <v>4020000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6M2</v>
      </c>
      <c r="H162" s="1" t="str">
        <f>INDEX(FCF[MarkTo],MATCH(FCFdata[[#This Row],[FCFindex]],FCF[FCFindex]))</f>
        <v>7Rot</v>
      </c>
      <c r="I162" s="118">
        <f>FCFdata[[#This Row],[SampleLabel]]+3</f>
        <v>4020003</v>
      </c>
      <c r="J162" s="119" t="e">
        <f>IF(FCFdata[[#This Row],[Sample]]&gt;nSamples,"",INDEX(MarkStats[],MATCH($I162,MarkStats[Label],0),FCFdata[[#This Row],[From]]+4))</f>
        <v>#N/A</v>
      </c>
      <c r="K162" s="119" t="e">
        <f>IF(FCFdata[[#This Row],[Sample]]&gt;nSamples,"",INDEX(MarkStats[],MATCH($I162,MarkStats[Label],0),FCFdata[[#This Row],[To]]+4))</f>
        <v>#N/A</v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4020005</v>
      </c>
      <c r="N162" s="119" t="e">
        <f>IF(FCFdata[[#This Row],[Sample]]&gt;nSamples,"",INDEX(MarkStats[],MATCH($M162,MarkStats[Label],0),FCFdata[[#This Row],[From]]+4))</f>
        <v>#N/A</v>
      </c>
      <c r="O162" s="119" t="e">
        <f>IF(FCFdata[[#This Row],[Sample]]&gt;nSamples,"",INDEX(MarkStats[],MATCH($M162,MarkStats[Label],0),FCFdata[[#This Row],[To]]+4))</f>
        <v>#N/A</v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4</v>
      </c>
      <c r="B163" s="1">
        <f t="shared" si="9"/>
        <v>2</v>
      </c>
      <c r="C163" s="1">
        <f t="shared" si="10"/>
        <v>5</v>
      </c>
      <c r="D163" s="134">
        <f t="shared" si="8"/>
        <v>4020000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7Rot</v>
      </c>
      <c r="H163" s="1" t="str">
        <f>INDEX(FCF[MarkTo],MATCH(FCFdata[[#This Row],[FCFindex]],FCF[FCFindex]))</f>
        <v>8S</v>
      </c>
      <c r="I163" s="118">
        <f>FCFdata[[#This Row],[SampleLabel]]+3</f>
        <v>4020003</v>
      </c>
      <c r="J163" s="119" t="e">
        <f>IF(FCFdata[[#This Row],[Sample]]&gt;nSamples,"",INDEX(MarkStats[],MATCH($I163,MarkStats[Label],0),FCFdata[[#This Row],[From]]+4))</f>
        <v>#N/A</v>
      </c>
      <c r="K163" s="119" t="e">
        <f>IF(FCFdata[[#This Row],[Sample]]&gt;nSamples,"",INDEX(MarkStats[],MATCH($I163,MarkStats[Label],0),FCFdata[[#This Row],[To]]+4))</f>
        <v>#N/A</v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4020005</v>
      </c>
      <c r="N163" s="119" t="e">
        <f>IF(FCFdata[[#This Row],[Sample]]&gt;nSamples,"",INDEX(MarkStats[],MATCH($M163,MarkStats[Label],0),FCFdata[[#This Row],[From]]+4))</f>
        <v>#N/A</v>
      </c>
      <c r="O163" s="119" t="e">
        <f>IF(FCFdata[[#This Row],[Sample]]&gt;nSamples,"",INDEX(MarkStats[],MATCH($M163,MarkStats[Label],0),FCFdata[[#This Row],[To]]+4))</f>
        <v>#N/A</v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4</v>
      </c>
      <c r="B164" s="1">
        <f t="shared" si="9"/>
        <v>2</v>
      </c>
      <c r="C164" s="1">
        <f t="shared" si="10"/>
        <v>6</v>
      </c>
      <c r="D164" s="134">
        <f t="shared" si="8"/>
        <v>4020000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8S</v>
      </c>
      <c r="H164" s="1" t="str">
        <f>INDEX(FCF[MarkTo],MATCH(FCFdata[[#This Row],[FCFindex]],FCF[FCFindex]))</f>
        <v>9Dig</v>
      </c>
      <c r="I164" s="118">
        <f>FCFdata[[#This Row],[SampleLabel]]+3</f>
        <v>4020003</v>
      </c>
      <c r="J164" s="119" t="e">
        <f>IF(FCFdata[[#This Row],[Sample]]&gt;nSamples,"",INDEX(MarkStats[],MATCH($I164,MarkStats[Label],0),FCFdata[[#This Row],[From]]+4))</f>
        <v>#N/A</v>
      </c>
      <c r="K164" s="119" t="e">
        <f>IF(FCFdata[[#This Row],[Sample]]&gt;nSamples,"",INDEX(MarkStats[],MATCH($I164,MarkStats[Label],0),FCFdata[[#This Row],[To]]+4))</f>
        <v>#N/A</v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4020005</v>
      </c>
      <c r="N164" s="119" t="e">
        <f>IF(FCFdata[[#This Row],[Sample]]&gt;nSamples,"",INDEX(MarkStats[],MATCH($M164,MarkStats[Label],0),FCFdata[[#This Row],[From]]+4))</f>
        <v>#N/A</v>
      </c>
      <c r="O164" s="119" t="e">
        <f>IF(FCFdata[[#This Row],[Sample]]&gt;nSamples,"",INDEX(MarkStats[],MATCH($M164,MarkStats[Label],0),FCFdata[[#This Row],[To]]+4))</f>
        <v>#N/A</v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4</v>
      </c>
      <c r="B165" s="1">
        <f t="shared" si="9"/>
        <v>2</v>
      </c>
      <c r="C165" s="1">
        <f t="shared" si="10"/>
        <v>7</v>
      </c>
      <c r="D165" s="134">
        <f t="shared" si="8"/>
        <v>4020000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9Dig</v>
      </c>
      <c r="H165" s="1" t="str">
        <f>INDEX(FCF[MarkTo],MATCH(FCFdata[[#This Row],[FCFindex]],FCF[FCFindex]))</f>
        <v>9U</v>
      </c>
      <c r="I165" s="118">
        <f>FCFdata[[#This Row],[SampleLabel]]+3</f>
        <v>4020003</v>
      </c>
      <c r="J165" s="119" t="e">
        <f>IF(FCFdata[[#This Row],[Sample]]&gt;nSamples,"",INDEX(MarkStats[],MATCH($I165,MarkStats[Label],0),FCFdata[[#This Row],[From]]+4))</f>
        <v>#N/A</v>
      </c>
      <c r="K165" s="119" t="e">
        <f>IF(FCFdata[[#This Row],[Sample]]&gt;nSamples,"",INDEX(MarkStats[],MATCH($I165,MarkStats[Label],0),FCFdata[[#This Row],[To]]+4))</f>
        <v>#N/A</v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4020005</v>
      </c>
      <c r="N165" s="119" t="e">
        <f>IF(FCFdata[[#This Row],[Sample]]&gt;nSamples,"",INDEX(MarkStats[],MATCH($M165,MarkStats[Label],0),FCFdata[[#This Row],[From]]+4))</f>
        <v>#N/A</v>
      </c>
      <c r="O165" s="119" t="e">
        <f>IF(FCFdata[[#This Row],[Sample]]&gt;nSamples,"",INDEX(MarkStats[],MATCH($M165,MarkStats[Label],0),FCFdata[[#This Row],[To]]+4))</f>
        <v>#N/A</v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4</v>
      </c>
      <c r="B166" s="1">
        <f t="shared" si="9"/>
        <v>2</v>
      </c>
      <c r="C166" s="1">
        <f t="shared" si="10"/>
        <v>8</v>
      </c>
      <c r="D166" s="134">
        <f t="shared" si="8"/>
        <v>4020000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9U</v>
      </c>
      <c r="H166" s="1" t="str">
        <f>INDEX(FCF[MarkTo],MATCH(FCFdata[[#This Row],[FCFindex]],FCF[FCFindex]))</f>
        <v>9c</v>
      </c>
      <c r="I166" s="118">
        <f>FCFdata[[#This Row],[SampleLabel]]+3</f>
        <v>4020003</v>
      </c>
      <c r="J166" s="119" t="e">
        <f>IF(FCFdata[[#This Row],[Sample]]&gt;nSamples,"",INDEX(MarkStats[],MATCH($I166,MarkStats[Label],0),FCFdata[[#This Row],[From]]+4))</f>
        <v>#N/A</v>
      </c>
      <c r="K166" s="119" t="e">
        <f>IF(FCFdata[[#This Row],[Sample]]&gt;nSamples,"",INDEX(MarkStats[],MATCH($I166,MarkStats[Label],0),FCFdata[[#This Row],[To]]+4))</f>
        <v>#N/A</v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4020005</v>
      </c>
      <c r="N166" s="119" t="e">
        <f>IF(FCFdata[[#This Row],[Sample]]&gt;nSamples,"",INDEX(MarkStats[],MATCH($M166,MarkStats[Label],0),FCFdata[[#This Row],[From]]+4))</f>
        <v>#N/A</v>
      </c>
      <c r="O166" s="119" t="e">
        <f>IF(FCFdata[[#This Row],[Sample]]&gt;nSamples,"",INDEX(MarkStats[],MATCH($M166,MarkStats[Label],0),FCFdata[[#This Row],[To]]+4))</f>
        <v>#N/A</v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4</v>
      </c>
      <c r="B167" s="1">
        <f t="shared" si="9"/>
        <v>2</v>
      </c>
      <c r="C167" s="1">
        <f t="shared" si="10"/>
        <v>9</v>
      </c>
      <c r="D167" s="134">
        <f t="shared" si="8"/>
        <v>4020000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9c</v>
      </c>
      <c r="H167" s="1" t="str">
        <f>INDEX(FCF[MarkTo],MATCH(FCFdata[[#This Row],[FCFindex]],FCF[FCFindex]))</f>
        <v>10Ama</v>
      </c>
      <c r="I167" s="118">
        <f>FCFdata[[#This Row],[SampleLabel]]+3</f>
        <v>4020003</v>
      </c>
      <c r="J167" s="119" t="e">
        <f>IF(FCFdata[[#This Row],[Sample]]&gt;nSamples,"",INDEX(MarkStats[],MATCH($I167,MarkStats[Label],0),FCFdata[[#This Row],[From]]+4))</f>
        <v>#N/A</v>
      </c>
      <c r="K167" s="119" t="e">
        <f>IF(FCFdata[[#This Row],[Sample]]&gt;nSamples,"",INDEX(MarkStats[],MATCH($I167,MarkStats[Label],0),FCFdata[[#This Row],[To]]+4))</f>
        <v>#N/A</v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4020005</v>
      </c>
      <c r="N167" s="119" t="e">
        <f>IF(FCFdata[[#This Row],[Sample]]&gt;nSamples,"",INDEX(MarkStats[],MATCH($M167,MarkStats[Label],0),FCFdata[[#This Row],[From]]+4))</f>
        <v>#N/A</v>
      </c>
      <c r="O167" s="119" t="e">
        <f>IF(FCFdata[[#This Row],[Sample]]&gt;nSamples,"",INDEX(MarkStats[],MATCH($M167,MarkStats[Label],0),FCFdata[[#This Row],[To]]+4))</f>
        <v>#N/A</v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4</v>
      </c>
      <c r="B168" s="1">
        <f t="shared" si="9"/>
        <v>2</v>
      </c>
      <c r="C168" s="1">
        <f t="shared" si="10"/>
        <v>10</v>
      </c>
      <c r="D168" s="134">
        <f t="shared" si="8"/>
        <v>4020000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10Ama</v>
      </c>
      <c r="H168" s="1" t="str">
        <f>INDEX(FCF[MarkTo],MATCH(FCFdata[[#This Row],[FCFindex]],FCF[FCFindex]))</f>
        <v>11AsTm</v>
      </c>
      <c r="I168" s="118">
        <f>FCFdata[[#This Row],[SampleLabel]]+3</f>
        <v>4020003</v>
      </c>
      <c r="J168" s="119" t="e">
        <f>IF(FCFdata[[#This Row],[Sample]]&gt;nSamples,"",INDEX(MarkStats[],MATCH($I168,MarkStats[Label],0),FCFdata[[#This Row],[From]]+4))</f>
        <v>#N/A</v>
      </c>
      <c r="K168" s="119" t="e">
        <f>IF(FCFdata[[#This Row],[Sample]]&gt;nSamples,"",INDEX(MarkStats[],MATCH($I168,MarkStats[Label],0),FCFdata[[#This Row],[To]]+4))</f>
        <v>#N/A</v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4020005</v>
      </c>
      <c r="N168" s="119" t="e">
        <f>IF(FCFdata[[#This Row],[Sample]]&gt;nSamples,"",INDEX(MarkStats[],MATCH($M168,MarkStats[Label],0),FCFdata[[#This Row],[From]]+4))</f>
        <v>#N/A</v>
      </c>
      <c r="O168" s="119" t="e">
        <f>IF(FCFdata[[#This Row],[Sample]]&gt;nSamples,"",INDEX(MarkStats[],MATCH($M168,MarkStats[Label],0),FCFdata[[#This Row],[To]]+4))</f>
        <v>#N/A</v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4</v>
      </c>
      <c r="B169" s="1">
        <f t="shared" si="9"/>
        <v>2</v>
      </c>
      <c r="C169" s="1">
        <f t="shared" si="10"/>
        <v>11</v>
      </c>
      <c r="D169" s="134">
        <f t="shared" si="8"/>
        <v>4020000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11AsTm</v>
      </c>
      <c r="H169" s="1" t="str">
        <f>INDEX(FCF[MarkTo],MATCH(FCFdata[[#This Row],[FCFindex]],FCF[FCFindex]))</f>
        <v>12Azd</v>
      </c>
      <c r="I169" s="118">
        <f>FCFdata[[#This Row],[SampleLabel]]+3</f>
        <v>4020003</v>
      </c>
      <c r="J169" s="119" t="e">
        <f>IF(FCFdata[[#This Row],[Sample]]&gt;nSamples,"",INDEX(MarkStats[],MATCH($I169,MarkStats[Label],0),FCFdata[[#This Row],[From]]+4))</f>
        <v>#N/A</v>
      </c>
      <c r="K169" s="119" t="e">
        <f>IF(FCFdata[[#This Row],[Sample]]&gt;nSamples,"",INDEX(MarkStats[],MATCH($I169,MarkStats[Label],0),FCFdata[[#This Row],[To]]+4))</f>
        <v>#N/A</v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4020005</v>
      </c>
      <c r="N169" s="119" t="e">
        <f>IF(FCFdata[[#This Row],[Sample]]&gt;nSamples,"",INDEX(MarkStats[],MATCH($M169,MarkStats[Label],0),FCFdata[[#This Row],[From]]+4))</f>
        <v>#N/A</v>
      </c>
      <c r="O169" s="119" t="e">
        <f>IF(FCFdata[[#This Row],[Sample]]&gt;nSamples,"",INDEX(MarkStats[],MATCH($M169,MarkStats[Label],0),FCFdata[[#This Row],[To]]+4))</f>
        <v>#N/A</v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4</v>
      </c>
      <c r="B170" s="1">
        <f t="shared" si="9"/>
        <v>3</v>
      </c>
      <c r="C170" s="1">
        <f t="shared" si="10"/>
        <v>0</v>
      </c>
      <c r="D170" s="134">
        <f t="shared" si="8"/>
        <v>4030000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2P10</v>
      </c>
      <c r="H170" s="1" t="str">
        <f>INDEX(FCF[MarkTo],MATCH(FCFdata[[#This Row],[FCFindex]],FCF[FCFindex]))</f>
        <v>3Omy</v>
      </c>
      <c r="I170" s="118">
        <f>FCFdata[[#This Row],[SampleLabel]]+3</f>
        <v>4030003</v>
      </c>
      <c r="J170" s="119" t="e">
        <f>IF(FCFdata[[#This Row],[Sample]]&gt;nSamples,"",INDEX(MarkStats[],MATCH($I170,MarkStats[Label],0),FCFdata[[#This Row],[From]]+4))</f>
        <v>#N/A</v>
      </c>
      <c r="K170" s="119" t="e">
        <f>IF(FCFdata[[#This Row],[Sample]]&gt;nSamples,"",INDEX(MarkStats[],MATCH($I170,MarkStats[Label],0),FCFdata[[#This Row],[To]]+4))</f>
        <v>#N/A</v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4030005</v>
      </c>
      <c r="N170" s="119" t="e">
        <f>IF(FCFdata[[#This Row],[Sample]]&gt;nSamples,"",INDEX(MarkStats[],MATCH($M170,MarkStats[Label],0),FCFdata[[#This Row],[From]]+4))</f>
        <v>#N/A</v>
      </c>
      <c r="O170" s="119" t="e">
        <f>IF(FCFdata[[#This Row],[Sample]]&gt;nSamples,"",INDEX(MarkStats[],MATCH($M170,MarkStats[Label],0),FCFdata[[#This Row],[To]]+4))</f>
        <v>#N/A</v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4</v>
      </c>
      <c r="B171" s="1">
        <f t="shared" si="9"/>
        <v>3</v>
      </c>
      <c r="C171" s="1">
        <f t="shared" si="10"/>
        <v>1</v>
      </c>
      <c r="D171" s="134">
        <f t="shared" si="8"/>
        <v>4030000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3Omy</v>
      </c>
      <c r="H171" s="1" t="str">
        <f>INDEX(FCF[MarkTo],MATCH(FCFdata[[#This Row],[FCFindex]],FCF[FCFindex]))</f>
        <v>4U</v>
      </c>
      <c r="I171" s="118">
        <f>FCFdata[[#This Row],[SampleLabel]]+3</f>
        <v>4030003</v>
      </c>
      <c r="J171" s="119" t="e">
        <f>IF(FCFdata[[#This Row],[Sample]]&gt;nSamples,"",INDEX(MarkStats[],MATCH($I171,MarkStats[Label],0),FCFdata[[#This Row],[From]]+4))</f>
        <v>#N/A</v>
      </c>
      <c r="K171" s="119" t="e">
        <f>IF(FCFdata[[#This Row],[Sample]]&gt;nSamples,"",INDEX(MarkStats[],MATCH($I171,MarkStats[Label],0),FCFdata[[#This Row],[To]]+4))</f>
        <v>#N/A</v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4030005</v>
      </c>
      <c r="N171" s="119" t="e">
        <f>IF(FCFdata[[#This Row],[Sample]]&gt;nSamples,"",INDEX(MarkStats[],MATCH($M171,MarkStats[Label],0),FCFdata[[#This Row],[From]]+4))</f>
        <v>#N/A</v>
      </c>
      <c r="O171" s="119" t="e">
        <f>IF(FCFdata[[#This Row],[Sample]]&gt;nSamples,"",INDEX(MarkStats[],MATCH($M171,MarkStats[Label],0),FCFdata[[#This Row],[To]]+4))</f>
        <v>#N/A</v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4</v>
      </c>
      <c r="B172" s="1">
        <f t="shared" si="9"/>
        <v>3</v>
      </c>
      <c r="C172" s="1">
        <f t="shared" si="10"/>
        <v>2</v>
      </c>
      <c r="D172" s="134">
        <f t="shared" si="8"/>
        <v>4030000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4U</v>
      </c>
      <c r="H172" s="1" t="str">
        <f>INDEX(FCF[MarkTo],MATCH(FCFdata[[#This Row],[FCFindex]],FCF[FCFindex]))</f>
        <v>5Glc</v>
      </c>
      <c r="I172" s="118">
        <f>FCFdata[[#This Row],[SampleLabel]]+3</f>
        <v>4030003</v>
      </c>
      <c r="J172" s="119" t="e">
        <f>IF(FCFdata[[#This Row],[Sample]]&gt;nSamples,"",INDEX(MarkStats[],MATCH($I172,MarkStats[Label],0),FCFdata[[#This Row],[From]]+4))</f>
        <v>#N/A</v>
      </c>
      <c r="K172" s="119" t="e">
        <f>IF(FCFdata[[#This Row],[Sample]]&gt;nSamples,"",INDEX(MarkStats[],MATCH($I172,MarkStats[Label],0),FCFdata[[#This Row],[To]]+4))</f>
        <v>#N/A</v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4030005</v>
      </c>
      <c r="N172" s="119" t="e">
        <f>IF(FCFdata[[#This Row],[Sample]]&gt;nSamples,"",INDEX(MarkStats[],MATCH($M172,MarkStats[Label],0),FCFdata[[#This Row],[From]]+4))</f>
        <v>#N/A</v>
      </c>
      <c r="O172" s="119" t="e">
        <f>IF(FCFdata[[#This Row],[Sample]]&gt;nSamples,"",INDEX(MarkStats[],MATCH($M172,MarkStats[Label],0),FCFdata[[#This Row],[To]]+4))</f>
        <v>#N/A</v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4</v>
      </c>
      <c r="B173" s="1">
        <f t="shared" si="9"/>
        <v>3</v>
      </c>
      <c r="C173" s="1">
        <f t="shared" si="10"/>
        <v>3</v>
      </c>
      <c r="D173" s="134">
        <f t="shared" si="8"/>
        <v>4030000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5Glc</v>
      </c>
      <c r="H173" s="1" t="str">
        <f>INDEX(FCF[MarkTo],MATCH(FCFdata[[#This Row],[FCFindex]],FCF[FCFindex]))</f>
        <v>6M2</v>
      </c>
      <c r="I173" s="118">
        <f>FCFdata[[#This Row],[SampleLabel]]+3</f>
        <v>4030003</v>
      </c>
      <c r="J173" s="119" t="e">
        <f>IF(FCFdata[[#This Row],[Sample]]&gt;nSamples,"",INDEX(MarkStats[],MATCH($I173,MarkStats[Label],0),FCFdata[[#This Row],[From]]+4))</f>
        <v>#N/A</v>
      </c>
      <c r="K173" s="119" t="e">
        <f>IF(FCFdata[[#This Row],[Sample]]&gt;nSamples,"",INDEX(MarkStats[],MATCH($I173,MarkStats[Label],0),FCFdata[[#This Row],[To]]+4))</f>
        <v>#N/A</v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4030005</v>
      </c>
      <c r="N173" s="119" t="e">
        <f>IF(FCFdata[[#This Row],[Sample]]&gt;nSamples,"",INDEX(MarkStats[],MATCH($M173,MarkStats[Label],0),FCFdata[[#This Row],[From]]+4))</f>
        <v>#N/A</v>
      </c>
      <c r="O173" s="119" t="e">
        <f>IF(FCFdata[[#This Row],[Sample]]&gt;nSamples,"",INDEX(MarkStats[],MATCH($M173,MarkStats[Label],0),FCFdata[[#This Row],[To]]+4))</f>
        <v>#N/A</v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4</v>
      </c>
      <c r="B174" s="1">
        <f t="shared" si="9"/>
        <v>3</v>
      </c>
      <c r="C174" s="1">
        <f t="shared" si="10"/>
        <v>4</v>
      </c>
      <c r="D174" s="134">
        <f t="shared" si="8"/>
        <v>4030000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6M2</v>
      </c>
      <c r="H174" s="1" t="str">
        <f>INDEX(FCF[MarkTo],MATCH(FCFdata[[#This Row],[FCFindex]],FCF[FCFindex]))</f>
        <v>7Rot</v>
      </c>
      <c r="I174" s="118">
        <f>FCFdata[[#This Row],[SampleLabel]]+3</f>
        <v>4030003</v>
      </c>
      <c r="J174" s="119" t="e">
        <f>IF(FCFdata[[#This Row],[Sample]]&gt;nSamples,"",INDEX(MarkStats[],MATCH($I174,MarkStats[Label],0),FCFdata[[#This Row],[From]]+4))</f>
        <v>#N/A</v>
      </c>
      <c r="K174" s="119" t="e">
        <f>IF(FCFdata[[#This Row],[Sample]]&gt;nSamples,"",INDEX(MarkStats[],MATCH($I174,MarkStats[Label],0),FCFdata[[#This Row],[To]]+4))</f>
        <v>#N/A</v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4030005</v>
      </c>
      <c r="N174" s="119" t="e">
        <f>IF(FCFdata[[#This Row],[Sample]]&gt;nSamples,"",INDEX(MarkStats[],MATCH($M174,MarkStats[Label],0),FCFdata[[#This Row],[From]]+4))</f>
        <v>#N/A</v>
      </c>
      <c r="O174" s="119" t="e">
        <f>IF(FCFdata[[#This Row],[Sample]]&gt;nSamples,"",INDEX(MarkStats[],MATCH($M174,MarkStats[Label],0),FCFdata[[#This Row],[To]]+4))</f>
        <v>#N/A</v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4</v>
      </c>
      <c r="B175" s="1">
        <f t="shared" si="9"/>
        <v>3</v>
      </c>
      <c r="C175" s="1">
        <f t="shared" si="10"/>
        <v>5</v>
      </c>
      <c r="D175" s="134">
        <f t="shared" si="8"/>
        <v>4030000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7Rot</v>
      </c>
      <c r="H175" s="1" t="str">
        <f>INDEX(FCF[MarkTo],MATCH(FCFdata[[#This Row],[FCFindex]],FCF[FCFindex]))</f>
        <v>8S</v>
      </c>
      <c r="I175" s="118">
        <f>FCFdata[[#This Row],[SampleLabel]]+3</f>
        <v>4030003</v>
      </c>
      <c r="J175" s="119" t="e">
        <f>IF(FCFdata[[#This Row],[Sample]]&gt;nSamples,"",INDEX(MarkStats[],MATCH($I175,MarkStats[Label],0),FCFdata[[#This Row],[From]]+4))</f>
        <v>#N/A</v>
      </c>
      <c r="K175" s="119" t="e">
        <f>IF(FCFdata[[#This Row],[Sample]]&gt;nSamples,"",INDEX(MarkStats[],MATCH($I175,MarkStats[Label],0),FCFdata[[#This Row],[To]]+4))</f>
        <v>#N/A</v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4030005</v>
      </c>
      <c r="N175" s="119" t="e">
        <f>IF(FCFdata[[#This Row],[Sample]]&gt;nSamples,"",INDEX(MarkStats[],MATCH($M175,MarkStats[Label],0),FCFdata[[#This Row],[From]]+4))</f>
        <v>#N/A</v>
      </c>
      <c r="O175" s="119" t="e">
        <f>IF(FCFdata[[#This Row],[Sample]]&gt;nSamples,"",INDEX(MarkStats[],MATCH($M175,MarkStats[Label],0),FCFdata[[#This Row],[To]]+4))</f>
        <v>#N/A</v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4</v>
      </c>
      <c r="B176" s="1">
        <f t="shared" si="9"/>
        <v>3</v>
      </c>
      <c r="C176" s="1">
        <f t="shared" si="10"/>
        <v>6</v>
      </c>
      <c r="D176" s="134">
        <f t="shared" si="8"/>
        <v>4030000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8S</v>
      </c>
      <c r="H176" s="1" t="str">
        <f>INDEX(FCF[MarkTo],MATCH(FCFdata[[#This Row],[FCFindex]],FCF[FCFindex]))</f>
        <v>9Dig</v>
      </c>
      <c r="I176" s="118">
        <f>FCFdata[[#This Row],[SampleLabel]]+3</f>
        <v>4030003</v>
      </c>
      <c r="J176" s="119" t="e">
        <f>IF(FCFdata[[#This Row],[Sample]]&gt;nSamples,"",INDEX(MarkStats[],MATCH($I176,MarkStats[Label],0),FCFdata[[#This Row],[From]]+4))</f>
        <v>#N/A</v>
      </c>
      <c r="K176" s="119" t="e">
        <f>IF(FCFdata[[#This Row],[Sample]]&gt;nSamples,"",INDEX(MarkStats[],MATCH($I176,MarkStats[Label],0),FCFdata[[#This Row],[To]]+4))</f>
        <v>#N/A</v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4030005</v>
      </c>
      <c r="N176" s="119" t="e">
        <f>IF(FCFdata[[#This Row],[Sample]]&gt;nSamples,"",INDEX(MarkStats[],MATCH($M176,MarkStats[Label],0),FCFdata[[#This Row],[From]]+4))</f>
        <v>#N/A</v>
      </c>
      <c r="O176" s="119" t="e">
        <f>IF(FCFdata[[#This Row],[Sample]]&gt;nSamples,"",INDEX(MarkStats[],MATCH($M176,MarkStats[Label],0),FCFdata[[#This Row],[To]]+4))</f>
        <v>#N/A</v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4</v>
      </c>
      <c r="B177" s="1">
        <f t="shared" si="9"/>
        <v>3</v>
      </c>
      <c r="C177" s="1">
        <f t="shared" si="10"/>
        <v>7</v>
      </c>
      <c r="D177" s="134">
        <f t="shared" si="8"/>
        <v>4030000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9Dig</v>
      </c>
      <c r="H177" s="1" t="str">
        <f>INDEX(FCF[MarkTo],MATCH(FCFdata[[#This Row],[FCFindex]],FCF[FCFindex]))</f>
        <v>9U</v>
      </c>
      <c r="I177" s="118">
        <f>FCFdata[[#This Row],[SampleLabel]]+3</f>
        <v>4030003</v>
      </c>
      <c r="J177" s="119" t="e">
        <f>IF(FCFdata[[#This Row],[Sample]]&gt;nSamples,"",INDEX(MarkStats[],MATCH($I177,MarkStats[Label],0),FCFdata[[#This Row],[From]]+4))</f>
        <v>#N/A</v>
      </c>
      <c r="K177" s="119" t="e">
        <f>IF(FCFdata[[#This Row],[Sample]]&gt;nSamples,"",INDEX(MarkStats[],MATCH($I177,MarkStats[Label],0),FCFdata[[#This Row],[To]]+4))</f>
        <v>#N/A</v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4030005</v>
      </c>
      <c r="N177" s="119" t="e">
        <f>IF(FCFdata[[#This Row],[Sample]]&gt;nSamples,"",INDEX(MarkStats[],MATCH($M177,MarkStats[Label],0),FCFdata[[#This Row],[From]]+4))</f>
        <v>#N/A</v>
      </c>
      <c r="O177" s="119" t="e">
        <f>IF(FCFdata[[#This Row],[Sample]]&gt;nSamples,"",INDEX(MarkStats[],MATCH($M177,MarkStats[Label],0),FCFdata[[#This Row],[To]]+4))</f>
        <v>#N/A</v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4</v>
      </c>
      <c r="B178" s="1">
        <f t="shared" si="9"/>
        <v>3</v>
      </c>
      <c r="C178" s="1">
        <f t="shared" si="10"/>
        <v>8</v>
      </c>
      <c r="D178" s="134">
        <f t="shared" si="8"/>
        <v>4030000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9U</v>
      </c>
      <c r="H178" s="1" t="str">
        <f>INDEX(FCF[MarkTo],MATCH(FCFdata[[#This Row],[FCFindex]],FCF[FCFindex]))</f>
        <v>9c</v>
      </c>
      <c r="I178" s="118">
        <f>FCFdata[[#This Row],[SampleLabel]]+3</f>
        <v>4030003</v>
      </c>
      <c r="J178" s="119" t="e">
        <f>IF(FCFdata[[#This Row],[Sample]]&gt;nSamples,"",INDEX(MarkStats[],MATCH($I178,MarkStats[Label],0),FCFdata[[#This Row],[From]]+4))</f>
        <v>#N/A</v>
      </c>
      <c r="K178" s="119" t="e">
        <f>IF(FCFdata[[#This Row],[Sample]]&gt;nSamples,"",INDEX(MarkStats[],MATCH($I178,MarkStats[Label],0),FCFdata[[#This Row],[To]]+4))</f>
        <v>#N/A</v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4030005</v>
      </c>
      <c r="N178" s="119" t="e">
        <f>IF(FCFdata[[#This Row],[Sample]]&gt;nSamples,"",INDEX(MarkStats[],MATCH($M178,MarkStats[Label],0),FCFdata[[#This Row],[From]]+4))</f>
        <v>#N/A</v>
      </c>
      <c r="O178" s="119" t="e">
        <f>IF(FCFdata[[#This Row],[Sample]]&gt;nSamples,"",INDEX(MarkStats[],MATCH($M178,MarkStats[Label],0),FCFdata[[#This Row],[To]]+4))</f>
        <v>#N/A</v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4</v>
      </c>
      <c r="B179" s="1">
        <f t="shared" si="9"/>
        <v>3</v>
      </c>
      <c r="C179" s="1">
        <f t="shared" si="10"/>
        <v>9</v>
      </c>
      <c r="D179" s="134">
        <f t="shared" si="8"/>
        <v>4030000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9c</v>
      </c>
      <c r="H179" s="1" t="str">
        <f>INDEX(FCF[MarkTo],MATCH(FCFdata[[#This Row],[FCFindex]],FCF[FCFindex]))</f>
        <v>10Ama</v>
      </c>
      <c r="I179" s="118">
        <f>FCFdata[[#This Row],[SampleLabel]]+3</f>
        <v>4030003</v>
      </c>
      <c r="J179" s="119" t="e">
        <f>IF(FCFdata[[#This Row],[Sample]]&gt;nSamples,"",INDEX(MarkStats[],MATCH($I179,MarkStats[Label],0),FCFdata[[#This Row],[From]]+4))</f>
        <v>#N/A</v>
      </c>
      <c r="K179" s="119" t="e">
        <f>IF(FCFdata[[#This Row],[Sample]]&gt;nSamples,"",INDEX(MarkStats[],MATCH($I179,MarkStats[Label],0),FCFdata[[#This Row],[To]]+4))</f>
        <v>#N/A</v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4030005</v>
      </c>
      <c r="N179" s="119" t="e">
        <f>IF(FCFdata[[#This Row],[Sample]]&gt;nSamples,"",INDEX(MarkStats[],MATCH($M179,MarkStats[Label],0),FCFdata[[#This Row],[From]]+4))</f>
        <v>#N/A</v>
      </c>
      <c r="O179" s="119" t="e">
        <f>IF(FCFdata[[#This Row],[Sample]]&gt;nSamples,"",INDEX(MarkStats[],MATCH($M179,MarkStats[Label],0),FCFdata[[#This Row],[To]]+4))</f>
        <v>#N/A</v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4</v>
      </c>
      <c r="B180" s="1">
        <f t="shared" si="9"/>
        <v>3</v>
      </c>
      <c r="C180" s="1">
        <f t="shared" si="10"/>
        <v>10</v>
      </c>
      <c r="D180" s="134">
        <f t="shared" si="8"/>
        <v>4030000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10Ama</v>
      </c>
      <c r="H180" s="1" t="str">
        <f>INDEX(FCF[MarkTo],MATCH(FCFdata[[#This Row],[FCFindex]],FCF[FCFindex]))</f>
        <v>11AsTm</v>
      </c>
      <c r="I180" s="118">
        <f>FCFdata[[#This Row],[SampleLabel]]+3</f>
        <v>4030003</v>
      </c>
      <c r="J180" s="119" t="e">
        <f>IF(FCFdata[[#This Row],[Sample]]&gt;nSamples,"",INDEX(MarkStats[],MATCH($I180,MarkStats[Label],0),FCFdata[[#This Row],[From]]+4))</f>
        <v>#N/A</v>
      </c>
      <c r="K180" s="119" t="e">
        <f>IF(FCFdata[[#This Row],[Sample]]&gt;nSamples,"",INDEX(MarkStats[],MATCH($I180,MarkStats[Label],0),FCFdata[[#This Row],[To]]+4))</f>
        <v>#N/A</v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4030005</v>
      </c>
      <c r="N180" s="119" t="e">
        <f>IF(FCFdata[[#This Row],[Sample]]&gt;nSamples,"",INDEX(MarkStats[],MATCH($M180,MarkStats[Label],0),FCFdata[[#This Row],[From]]+4))</f>
        <v>#N/A</v>
      </c>
      <c r="O180" s="119" t="e">
        <f>IF(FCFdata[[#This Row],[Sample]]&gt;nSamples,"",INDEX(MarkStats[],MATCH($M180,MarkStats[Label],0),FCFdata[[#This Row],[To]]+4))</f>
        <v>#N/A</v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4</v>
      </c>
      <c r="B181" s="1">
        <f t="shared" si="9"/>
        <v>3</v>
      </c>
      <c r="C181" s="1">
        <f t="shared" si="10"/>
        <v>11</v>
      </c>
      <c r="D181" s="134">
        <f t="shared" si="8"/>
        <v>4030000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11AsTm</v>
      </c>
      <c r="H181" s="1" t="str">
        <f>INDEX(FCF[MarkTo],MATCH(FCFdata[[#This Row],[FCFindex]],FCF[FCFindex]))</f>
        <v>12Azd</v>
      </c>
      <c r="I181" s="118">
        <f>FCFdata[[#This Row],[SampleLabel]]+3</f>
        <v>4030003</v>
      </c>
      <c r="J181" s="119" t="e">
        <f>IF(FCFdata[[#This Row],[Sample]]&gt;nSamples,"",INDEX(MarkStats[],MATCH($I181,MarkStats[Label],0),FCFdata[[#This Row],[From]]+4))</f>
        <v>#N/A</v>
      </c>
      <c r="K181" s="119" t="e">
        <f>IF(FCFdata[[#This Row],[Sample]]&gt;nSamples,"",INDEX(MarkStats[],MATCH($I181,MarkStats[Label],0),FCFdata[[#This Row],[To]]+4))</f>
        <v>#N/A</v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4030005</v>
      </c>
      <c r="N181" s="119" t="e">
        <f>IF(FCFdata[[#This Row],[Sample]]&gt;nSamples,"",INDEX(MarkStats[],MATCH($M181,MarkStats[Label],0),FCFdata[[#This Row],[From]]+4))</f>
        <v>#N/A</v>
      </c>
      <c r="O181" s="119" t="e">
        <f>IF(FCFdata[[#This Row],[Sample]]&gt;nSamples,"",INDEX(MarkStats[],MATCH($M181,MarkStats[Label],0),FCFdata[[#This Row],[To]]+4))</f>
        <v>#N/A</v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4</v>
      </c>
      <c r="B182" s="1">
        <f t="shared" si="9"/>
        <v>4</v>
      </c>
      <c r="C182" s="1">
        <f t="shared" si="10"/>
        <v>0</v>
      </c>
      <c r="D182" s="134">
        <f t="shared" si="8"/>
        <v>4040000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2P10</v>
      </c>
      <c r="H182" s="1" t="str">
        <f>INDEX(FCF[MarkTo],MATCH(FCFdata[[#This Row],[FCFindex]],FCF[FCFindex]))</f>
        <v>3Omy</v>
      </c>
      <c r="I182" s="118">
        <f>FCFdata[[#This Row],[SampleLabel]]+3</f>
        <v>4040003</v>
      </c>
      <c r="J182" s="119" t="e">
        <f>IF(FCFdata[[#This Row],[Sample]]&gt;nSamples,"",INDEX(MarkStats[],MATCH($I182,MarkStats[Label],0),FCFdata[[#This Row],[From]]+4))</f>
        <v>#N/A</v>
      </c>
      <c r="K182" s="119" t="e">
        <f>IF(FCFdata[[#This Row],[Sample]]&gt;nSamples,"",INDEX(MarkStats[],MATCH($I182,MarkStats[Label],0),FCFdata[[#This Row],[To]]+4))</f>
        <v>#N/A</v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4040005</v>
      </c>
      <c r="N182" s="119" t="e">
        <f>IF(FCFdata[[#This Row],[Sample]]&gt;nSamples,"",INDEX(MarkStats[],MATCH($M182,MarkStats[Label],0),FCFdata[[#This Row],[From]]+4))</f>
        <v>#N/A</v>
      </c>
      <c r="O182" s="119" t="e">
        <f>IF(FCFdata[[#This Row],[Sample]]&gt;nSamples,"",INDEX(MarkStats[],MATCH($M182,MarkStats[Label],0),FCFdata[[#This Row],[To]]+4))</f>
        <v>#N/A</v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4</v>
      </c>
      <c r="B183" s="1">
        <f t="shared" si="9"/>
        <v>4</v>
      </c>
      <c r="C183" s="1">
        <f t="shared" si="10"/>
        <v>1</v>
      </c>
      <c r="D183" s="134">
        <f t="shared" si="8"/>
        <v>4040000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3Omy</v>
      </c>
      <c r="H183" s="1" t="str">
        <f>INDEX(FCF[MarkTo],MATCH(FCFdata[[#This Row],[FCFindex]],FCF[FCFindex]))</f>
        <v>4U</v>
      </c>
      <c r="I183" s="118">
        <f>FCFdata[[#This Row],[SampleLabel]]+3</f>
        <v>4040003</v>
      </c>
      <c r="J183" s="119" t="e">
        <f>IF(FCFdata[[#This Row],[Sample]]&gt;nSamples,"",INDEX(MarkStats[],MATCH($I183,MarkStats[Label],0),FCFdata[[#This Row],[From]]+4))</f>
        <v>#N/A</v>
      </c>
      <c r="K183" s="119" t="e">
        <f>IF(FCFdata[[#This Row],[Sample]]&gt;nSamples,"",INDEX(MarkStats[],MATCH($I183,MarkStats[Label],0),FCFdata[[#This Row],[To]]+4))</f>
        <v>#N/A</v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4040005</v>
      </c>
      <c r="N183" s="119" t="e">
        <f>IF(FCFdata[[#This Row],[Sample]]&gt;nSamples,"",INDEX(MarkStats[],MATCH($M183,MarkStats[Label],0),FCFdata[[#This Row],[From]]+4))</f>
        <v>#N/A</v>
      </c>
      <c r="O183" s="119" t="e">
        <f>IF(FCFdata[[#This Row],[Sample]]&gt;nSamples,"",INDEX(MarkStats[],MATCH($M183,MarkStats[Label],0),FCFdata[[#This Row],[To]]+4))</f>
        <v>#N/A</v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4</v>
      </c>
      <c r="B184" s="1">
        <f t="shared" si="9"/>
        <v>4</v>
      </c>
      <c r="C184" s="1">
        <f t="shared" si="10"/>
        <v>2</v>
      </c>
      <c r="D184" s="134">
        <f t="shared" si="8"/>
        <v>4040000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4U</v>
      </c>
      <c r="H184" s="1" t="str">
        <f>INDEX(FCF[MarkTo],MATCH(FCFdata[[#This Row],[FCFindex]],FCF[FCFindex]))</f>
        <v>5Glc</v>
      </c>
      <c r="I184" s="118">
        <f>FCFdata[[#This Row],[SampleLabel]]+3</f>
        <v>4040003</v>
      </c>
      <c r="J184" s="119" t="e">
        <f>IF(FCFdata[[#This Row],[Sample]]&gt;nSamples,"",INDEX(MarkStats[],MATCH($I184,MarkStats[Label],0),FCFdata[[#This Row],[From]]+4))</f>
        <v>#N/A</v>
      </c>
      <c r="K184" s="119" t="e">
        <f>IF(FCFdata[[#This Row],[Sample]]&gt;nSamples,"",INDEX(MarkStats[],MATCH($I184,MarkStats[Label],0),FCFdata[[#This Row],[To]]+4))</f>
        <v>#N/A</v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4040005</v>
      </c>
      <c r="N184" s="119" t="e">
        <f>IF(FCFdata[[#This Row],[Sample]]&gt;nSamples,"",INDEX(MarkStats[],MATCH($M184,MarkStats[Label],0),FCFdata[[#This Row],[From]]+4))</f>
        <v>#N/A</v>
      </c>
      <c r="O184" s="119" t="e">
        <f>IF(FCFdata[[#This Row],[Sample]]&gt;nSamples,"",INDEX(MarkStats[],MATCH($M184,MarkStats[Label],0),FCFdata[[#This Row],[To]]+4))</f>
        <v>#N/A</v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4</v>
      </c>
      <c r="B185" s="1">
        <f t="shared" si="9"/>
        <v>4</v>
      </c>
      <c r="C185" s="1">
        <f t="shared" si="10"/>
        <v>3</v>
      </c>
      <c r="D185" s="134">
        <f t="shared" si="8"/>
        <v>4040000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5Glc</v>
      </c>
      <c r="H185" s="1" t="str">
        <f>INDEX(FCF[MarkTo],MATCH(FCFdata[[#This Row],[FCFindex]],FCF[FCFindex]))</f>
        <v>6M2</v>
      </c>
      <c r="I185" s="118">
        <f>FCFdata[[#This Row],[SampleLabel]]+3</f>
        <v>4040003</v>
      </c>
      <c r="J185" s="119" t="e">
        <f>IF(FCFdata[[#This Row],[Sample]]&gt;nSamples,"",INDEX(MarkStats[],MATCH($I185,MarkStats[Label],0),FCFdata[[#This Row],[From]]+4))</f>
        <v>#N/A</v>
      </c>
      <c r="K185" s="119" t="e">
        <f>IF(FCFdata[[#This Row],[Sample]]&gt;nSamples,"",INDEX(MarkStats[],MATCH($I185,MarkStats[Label],0),FCFdata[[#This Row],[To]]+4))</f>
        <v>#N/A</v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4040005</v>
      </c>
      <c r="N185" s="119" t="e">
        <f>IF(FCFdata[[#This Row],[Sample]]&gt;nSamples,"",INDEX(MarkStats[],MATCH($M185,MarkStats[Label],0),FCFdata[[#This Row],[From]]+4))</f>
        <v>#N/A</v>
      </c>
      <c r="O185" s="119" t="e">
        <f>IF(FCFdata[[#This Row],[Sample]]&gt;nSamples,"",INDEX(MarkStats[],MATCH($M185,MarkStats[Label],0),FCFdata[[#This Row],[To]]+4))</f>
        <v>#N/A</v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4</v>
      </c>
      <c r="B186" s="1">
        <f t="shared" si="9"/>
        <v>4</v>
      </c>
      <c r="C186" s="1">
        <f t="shared" si="10"/>
        <v>4</v>
      </c>
      <c r="D186" s="134">
        <f t="shared" si="8"/>
        <v>4040000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6M2</v>
      </c>
      <c r="H186" s="1" t="str">
        <f>INDEX(FCF[MarkTo],MATCH(FCFdata[[#This Row],[FCFindex]],FCF[FCFindex]))</f>
        <v>7Rot</v>
      </c>
      <c r="I186" s="118">
        <f>FCFdata[[#This Row],[SampleLabel]]+3</f>
        <v>4040003</v>
      </c>
      <c r="J186" s="119" t="e">
        <f>IF(FCFdata[[#This Row],[Sample]]&gt;nSamples,"",INDEX(MarkStats[],MATCH($I186,MarkStats[Label],0),FCFdata[[#This Row],[From]]+4))</f>
        <v>#N/A</v>
      </c>
      <c r="K186" s="119" t="e">
        <f>IF(FCFdata[[#This Row],[Sample]]&gt;nSamples,"",INDEX(MarkStats[],MATCH($I186,MarkStats[Label],0),FCFdata[[#This Row],[To]]+4))</f>
        <v>#N/A</v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4040005</v>
      </c>
      <c r="N186" s="119" t="e">
        <f>IF(FCFdata[[#This Row],[Sample]]&gt;nSamples,"",INDEX(MarkStats[],MATCH($M186,MarkStats[Label],0),FCFdata[[#This Row],[From]]+4))</f>
        <v>#N/A</v>
      </c>
      <c r="O186" s="119" t="e">
        <f>IF(FCFdata[[#This Row],[Sample]]&gt;nSamples,"",INDEX(MarkStats[],MATCH($M186,MarkStats[Label],0),FCFdata[[#This Row],[To]]+4))</f>
        <v>#N/A</v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4</v>
      </c>
      <c r="B187" s="1">
        <f t="shared" si="9"/>
        <v>4</v>
      </c>
      <c r="C187" s="1">
        <f t="shared" si="10"/>
        <v>5</v>
      </c>
      <c r="D187" s="134">
        <f t="shared" si="8"/>
        <v>4040000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7Rot</v>
      </c>
      <c r="H187" s="1" t="str">
        <f>INDEX(FCF[MarkTo],MATCH(FCFdata[[#This Row],[FCFindex]],FCF[FCFindex]))</f>
        <v>8S</v>
      </c>
      <c r="I187" s="118">
        <f>FCFdata[[#This Row],[SampleLabel]]+3</f>
        <v>4040003</v>
      </c>
      <c r="J187" s="119" t="e">
        <f>IF(FCFdata[[#This Row],[Sample]]&gt;nSamples,"",INDEX(MarkStats[],MATCH($I187,MarkStats[Label],0),FCFdata[[#This Row],[From]]+4))</f>
        <v>#N/A</v>
      </c>
      <c r="K187" s="119" t="e">
        <f>IF(FCFdata[[#This Row],[Sample]]&gt;nSamples,"",INDEX(MarkStats[],MATCH($I187,MarkStats[Label],0),FCFdata[[#This Row],[To]]+4))</f>
        <v>#N/A</v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4040005</v>
      </c>
      <c r="N187" s="119" t="e">
        <f>IF(FCFdata[[#This Row],[Sample]]&gt;nSamples,"",INDEX(MarkStats[],MATCH($M187,MarkStats[Label],0),FCFdata[[#This Row],[From]]+4))</f>
        <v>#N/A</v>
      </c>
      <c r="O187" s="119" t="e">
        <f>IF(FCFdata[[#This Row],[Sample]]&gt;nSamples,"",INDEX(MarkStats[],MATCH($M187,MarkStats[Label],0),FCFdata[[#This Row],[To]]+4))</f>
        <v>#N/A</v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4</v>
      </c>
      <c r="B188" s="1">
        <f t="shared" si="9"/>
        <v>4</v>
      </c>
      <c r="C188" s="1">
        <f t="shared" si="10"/>
        <v>6</v>
      </c>
      <c r="D188" s="134">
        <f t="shared" si="8"/>
        <v>4040000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8S</v>
      </c>
      <c r="H188" s="1" t="str">
        <f>INDEX(FCF[MarkTo],MATCH(FCFdata[[#This Row],[FCFindex]],FCF[FCFindex]))</f>
        <v>9Dig</v>
      </c>
      <c r="I188" s="118">
        <f>FCFdata[[#This Row],[SampleLabel]]+3</f>
        <v>4040003</v>
      </c>
      <c r="J188" s="119" t="e">
        <f>IF(FCFdata[[#This Row],[Sample]]&gt;nSamples,"",INDEX(MarkStats[],MATCH($I188,MarkStats[Label],0),FCFdata[[#This Row],[From]]+4))</f>
        <v>#N/A</v>
      </c>
      <c r="K188" s="119" t="e">
        <f>IF(FCFdata[[#This Row],[Sample]]&gt;nSamples,"",INDEX(MarkStats[],MATCH($I188,MarkStats[Label],0),FCFdata[[#This Row],[To]]+4))</f>
        <v>#N/A</v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4040005</v>
      </c>
      <c r="N188" s="119" t="e">
        <f>IF(FCFdata[[#This Row],[Sample]]&gt;nSamples,"",INDEX(MarkStats[],MATCH($M188,MarkStats[Label],0),FCFdata[[#This Row],[From]]+4))</f>
        <v>#N/A</v>
      </c>
      <c r="O188" s="119" t="e">
        <f>IF(FCFdata[[#This Row],[Sample]]&gt;nSamples,"",INDEX(MarkStats[],MATCH($M188,MarkStats[Label],0),FCFdata[[#This Row],[To]]+4))</f>
        <v>#N/A</v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4</v>
      </c>
      <c r="B189" s="1">
        <f t="shared" si="9"/>
        <v>4</v>
      </c>
      <c r="C189" s="1">
        <f t="shared" si="10"/>
        <v>7</v>
      </c>
      <c r="D189" s="134">
        <f t="shared" si="8"/>
        <v>4040000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9Dig</v>
      </c>
      <c r="H189" s="1" t="str">
        <f>INDEX(FCF[MarkTo],MATCH(FCFdata[[#This Row],[FCFindex]],FCF[FCFindex]))</f>
        <v>9U</v>
      </c>
      <c r="I189" s="118">
        <f>FCFdata[[#This Row],[SampleLabel]]+3</f>
        <v>4040003</v>
      </c>
      <c r="J189" s="119" t="e">
        <f>IF(FCFdata[[#This Row],[Sample]]&gt;nSamples,"",INDEX(MarkStats[],MATCH($I189,MarkStats[Label],0),FCFdata[[#This Row],[From]]+4))</f>
        <v>#N/A</v>
      </c>
      <c r="K189" s="119" t="e">
        <f>IF(FCFdata[[#This Row],[Sample]]&gt;nSamples,"",INDEX(MarkStats[],MATCH($I189,MarkStats[Label],0),FCFdata[[#This Row],[To]]+4))</f>
        <v>#N/A</v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4040005</v>
      </c>
      <c r="N189" s="119" t="e">
        <f>IF(FCFdata[[#This Row],[Sample]]&gt;nSamples,"",INDEX(MarkStats[],MATCH($M189,MarkStats[Label],0),FCFdata[[#This Row],[From]]+4))</f>
        <v>#N/A</v>
      </c>
      <c r="O189" s="119" t="e">
        <f>IF(FCFdata[[#This Row],[Sample]]&gt;nSamples,"",INDEX(MarkStats[],MATCH($M189,MarkStats[Label],0),FCFdata[[#This Row],[To]]+4))</f>
        <v>#N/A</v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4</v>
      </c>
      <c r="B190" s="1">
        <f t="shared" si="9"/>
        <v>4</v>
      </c>
      <c r="C190" s="1">
        <f t="shared" si="10"/>
        <v>8</v>
      </c>
      <c r="D190" s="134">
        <f t="shared" si="8"/>
        <v>4040000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9U</v>
      </c>
      <c r="H190" s="1" t="str">
        <f>INDEX(FCF[MarkTo],MATCH(FCFdata[[#This Row],[FCFindex]],FCF[FCFindex]))</f>
        <v>9c</v>
      </c>
      <c r="I190" s="118">
        <f>FCFdata[[#This Row],[SampleLabel]]+3</f>
        <v>4040003</v>
      </c>
      <c r="J190" s="119" t="e">
        <f>IF(FCFdata[[#This Row],[Sample]]&gt;nSamples,"",INDEX(MarkStats[],MATCH($I190,MarkStats[Label],0),FCFdata[[#This Row],[From]]+4))</f>
        <v>#N/A</v>
      </c>
      <c r="K190" s="119" t="e">
        <f>IF(FCFdata[[#This Row],[Sample]]&gt;nSamples,"",INDEX(MarkStats[],MATCH($I190,MarkStats[Label],0),FCFdata[[#This Row],[To]]+4))</f>
        <v>#N/A</v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4040005</v>
      </c>
      <c r="N190" s="119" t="e">
        <f>IF(FCFdata[[#This Row],[Sample]]&gt;nSamples,"",INDEX(MarkStats[],MATCH($M190,MarkStats[Label],0),FCFdata[[#This Row],[From]]+4))</f>
        <v>#N/A</v>
      </c>
      <c r="O190" s="119" t="e">
        <f>IF(FCFdata[[#This Row],[Sample]]&gt;nSamples,"",INDEX(MarkStats[],MATCH($M190,MarkStats[Label],0),FCFdata[[#This Row],[To]]+4))</f>
        <v>#N/A</v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4</v>
      </c>
      <c r="B191" s="1">
        <f t="shared" si="9"/>
        <v>4</v>
      </c>
      <c r="C191" s="1">
        <f t="shared" si="10"/>
        <v>9</v>
      </c>
      <c r="D191" s="134">
        <f t="shared" si="8"/>
        <v>4040000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9c</v>
      </c>
      <c r="H191" s="1" t="str">
        <f>INDEX(FCF[MarkTo],MATCH(FCFdata[[#This Row],[FCFindex]],FCF[FCFindex]))</f>
        <v>10Ama</v>
      </c>
      <c r="I191" s="118">
        <f>FCFdata[[#This Row],[SampleLabel]]+3</f>
        <v>4040003</v>
      </c>
      <c r="J191" s="119" t="e">
        <f>IF(FCFdata[[#This Row],[Sample]]&gt;nSamples,"",INDEX(MarkStats[],MATCH($I191,MarkStats[Label],0),FCFdata[[#This Row],[From]]+4))</f>
        <v>#N/A</v>
      </c>
      <c r="K191" s="119" t="e">
        <f>IF(FCFdata[[#This Row],[Sample]]&gt;nSamples,"",INDEX(MarkStats[],MATCH($I191,MarkStats[Label],0),FCFdata[[#This Row],[To]]+4))</f>
        <v>#N/A</v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4040005</v>
      </c>
      <c r="N191" s="119" t="e">
        <f>IF(FCFdata[[#This Row],[Sample]]&gt;nSamples,"",INDEX(MarkStats[],MATCH($M191,MarkStats[Label],0),FCFdata[[#This Row],[From]]+4))</f>
        <v>#N/A</v>
      </c>
      <c r="O191" s="119" t="e">
        <f>IF(FCFdata[[#This Row],[Sample]]&gt;nSamples,"",INDEX(MarkStats[],MATCH($M191,MarkStats[Label],0),FCFdata[[#This Row],[To]]+4))</f>
        <v>#N/A</v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4</v>
      </c>
      <c r="B192" s="1">
        <f t="shared" si="9"/>
        <v>4</v>
      </c>
      <c r="C192" s="1">
        <f t="shared" si="10"/>
        <v>10</v>
      </c>
      <c r="D192" s="134">
        <f t="shared" si="8"/>
        <v>4040000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10Ama</v>
      </c>
      <c r="H192" s="1" t="str">
        <f>INDEX(FCF[MarkTo],MATCH(FCFdata[[#This Row],[FCFindex]],FCF[FCFindex]))</f>
        <v>11AsTm</v>
      </c>
      <c r="I192" s="118">
        <f>FCFdata[[#This Row],[SampleLabel]]+3</f>
        <v>4040003</v>
      </c>
      <c r="J192" s="119" t="e">
        <f>IF(FCFdata[[#This Row],[Sample]]&gt;nSamples,"",INDEX(MarkStats[],MATCH($I192,MarkStats[Label],0),FCFdata[[#This Row],[From]]+4))</f>
        <v>#N/A</v>
      </c>
      <c r="K192" s="119" t="e">
        <f>IF(FCFdata[[#This Row],[Sample]]&gt;nSamples,"",INDEX(MarkStats[],MATCH($I192,MarkStats[Label],0),FCFdata[[#This Row],[To]]+4))</f>
        <v>#N/A</v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4040005</v>
      </c>
      <c r="N192" s="119" t="e">
        <f>IF(FCFdata[[#This Row],[Sample]]&gt;nSamples,"",INDEX(MarkStats[],MATCH($M192,MarkStats[Label],0),FCFdata[[#This Row],[From]]+4))</f>
        <v>#N/A</v>
      </c>
      <c r="O192" s="119" t="e">
        <f>IF(FCFdata[[#This Row],[Sample]]&gt;nSamples,"",INDEX(MarkStats[],MATCH($M192,MarkStats[Label],0),FCFdata[[#This Row],[To]]+4))</f>
        <v>#N/A</v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4</v>
      </c>
      <c r="B193" s="1">
        <f t="shared" si="9"/>
        <v>4</v>
      </c>
      <c r="C193" s="1">
        <f t="shared" si="10"/>
        <v>11</v>
      </c>
      <c r="D193" s="134">
        <f t="shared" si="8"/>
        <v>4040000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11AsTm</v>
      </c>
      <c r="H193" s="1" t="str">
        <f>INDEX(FCF[MarkTo],MATCH(FCFdata[[#This Row],[FCFindex]],FCF[FCFindex]))</f>
        <v>12Azd</v>
      </c>
      <c r="I193" s="118">
        <f>FCFdata[[#This Row],[SampleLabel]]+3</f>
        <v>4040003</v>
      </c>
      <c r="J193" s="119" t="e">
        <f>IF(FCFdata[[#This Row],[Sample]]&gt;nSamples,"",INDEX(MarkStats[],MATCH($I193,MarkStats[Label],0),FCFdata[[#This Row],[From]]+4))</f>
        <v>#N/A</v>
      </c>
      <c r="K193" s="119" t="e">
        <f>IF(FCFdata[[#This Row],[Sample]]&gt;nSamples,"",INDEX(MarkStats[],MATCH($I193,MarkStats[Label],0),FCFdata[[#This Row],[To]]+4))</f>
        <v>#N/A</v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4040005</v>
      </c>
      <c r="N193" s="119" t="e">
        <f>IF(FCFdata[[#This Row],[Sample]]&gt;nSamples,"",INDEX(MarkStats[],MATCH($M193,MarkStats[Label],0),FCFdata[[#This Row],[From]]+4))</f>
        <v>#N/A</v>
      </c>
      <c r="O193" s="119" t="e">
        <f>IF(FCFdata[[#This Row],[Sample]]&gt;nSamples,"",INDEX(MarkStats[],MATCH($M193,MarkStats[Label],0),FCFdata[[#This Row],[To]]+4))</f>
        <v>#N/A</v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5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5010000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2P10</v>
      </c>
      <c r="H194" s="1" t="str">
        <f>INDEX(FCF[MarkTo],MATCH(FCFdata[[#This Row],[FCFindex]],FCF[FCFindex]))</f>
        <v>3Omy</v>
      </c>
      <c r="I194" s="118">
        <f>FCFdata[[#This Row],[SampleLabel]]+3</f>
        <v>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5010000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3Omy</v>
      </c>
      <c r="H195" s="1" t="str">
        <f>INDEX(FCF[MarkTo],MATCH(FCFdata[[#This Row],[FCFindex]],FCF[FCFindex]))</f>
        <v>4U</v>
      </c>
      <c r="I195" s="118">
        <f>FCFdata[[#This Row],[SampleLabel]]+3</f>
        <v>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5</v>
      </c>
      <c r="B196" s="1">
        <f t="shared" si="13"/>
        <v>1</v>
      </c>
      <c r="C196" s="1">
        <f t="shared" si="14"/>
        <v>2</v>
      </c>
      <c r="D196" s="134">
        <f t="shared" si="12"/>
        <v>5010000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4U</v>
      </c>
      <c r="H196" s="1" t="str">
        <f>INDEX(FCF[MarkTo],MATCH(FCFdata[[#This Row],[FCFindex]],FCF[FCFindex]))</f>
        <v>5Glc</v>
      </c>
      <c r="I196" s="118">
        <f>FCFdata[[#This Row],[SampleLabel]]+3</f>
        <v>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5</v>
      </c>
      <c r="B197" s="1">
        <f t="shared" si="13"/>
        <v>1</v>
      </c>
      <c r="C197" s="1">
        <f t="shared" si="14"/>
        <v>3</v>
      </c>
      <c r="D197" s="134">
        <f t="shared" si="12"/>
        <v>5010000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5Glc</v>
      </c>
      <c r="H197" s="1" t="str">
        <f>INDEX(FCF[MarkTo],MATCH(FCFdata[[#This Row],[FCFindex]],FCF[FCFindex]))</f>
        <v>6M2</v>
      </c>
      <c r="I197" s="118">
        <f>FCFdata[[#This Row],[SampleLabel]]+3</f>
        <v>5010003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5010005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5</v>
      </c>
      <c r="B198" s="1">
        <f t="shared" si="13"/>
        <v>1</v>
      </c>
      <c r="C198" s="1">
        <f t="shared" si="14"/>
        <v>4</v>
      </c>
      <c r="D198" s="134">
        <f t="shared" si="12"/>
        <v>5010000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6M2</v>
      </c>
      <c r="H198" s="1" t="str">
        <f>INDEX(FCF[MarkTo],MATCH(FCFdata[[#This Row],[FCFindex]],FCF[FCFindex]))</f>
        <v>7Rot</v>
      </c>
      <c r="I198" s="118">
        <f>FCFdata[[#This Row],[SampleLabel]]+3</f>
        <v>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5</v>
      </c>
      <c r="B199" s="1">
        <f t="shared" si="13"/>
        <v>1</v>
      </c>
      <c r="C199" s="1">
        <f t="shared" si="14"/>
        <v>5</v>
      </c>
      <c r="D199" s="134">
        <f t="shared" si="12"/>
        <v>5010000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8S</v>
      </c>
      <c r="I199" s="118">
        <f>FCFdata[[#This Row],[SampleLabel]]+3</f>
        <v>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5</v>
      </c>
      <c r="B200" s="1">
        <f t="shared" si="13"/>
        <v>1</v>
      </c>
      <c r="C200" s="1">
        <f t="shared" si="14"/>
        <v>6</v>
      </c>
      <c r="D200" s="134">
        <f t="shared" si="12"/>
        <v>5010000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8S</v>
      </c>
      <c r="H200" s="1" t="str">
        <f>INDEX(FCF[MarkTo],MATCH(FCFdata[[#This Row],[FCFindex]],FCF[FCFindex]))</f>
        <v>9Dig</v>
      </c>
      <c r="I200" s="118">
        <f>FCFdata[[#This Row],[SampleLabel]]+3</f>
        <v>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5</v>
      </c>
      <c r="B201" s="1">
        <f t="shared" si="13"/>
        <v>1</v>
      </c>
      <c r="C201" s="1">
        <f t="shared" si="14"/>
        <v>7</v>
      </c>
      <c r="D201" s="134">
        <f t="shared" si="12"/>
        <v>5010000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9Dig</v>
      </c>
      <c r="H201" s="1" t="str">
        <f>INDEX(FCF[MarkTo],MATCH(FCFdata[[#This Row],[FCFindex]],FCF[FCFindex]))</f>
        <v>9U</v>
      </c>
      <c r="I201" s="118">
        <f>FCFdata[[#This Row],[SampleLabel]]+3</f>
        <v>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5</v>
      </c>
      <c r="B202" s="1">
        <f t="shared" si="13"/>
        <v>1</v>
      </c>
      <c r="C202" s="1">
        <f t="shared" si="14"/>
        <v>8</v>
      </c>
      <c r="D202" s="134">
        <f t="shared" si="12"/>
        <v>5010000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9U</v>
      </c>
      <c r="H202" s="1" t="str">
        <f>INDEX(FCF[MarkTo],MATCH(FCFdata[[#This Row],[FCFindex]],FCF[FCFindex]))</f>
        <v>9c</v>
      </c>
      <c r="I202" s="118">
        <f>FCFdata[[#This Row],[SampleLabel]]+3</f>
        <v>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5</v>
      </c>
      <c r="B203" s="1">
        <f t="shared" si="13"/>
        <v>1</v>
      </c>
      <c r="C203" s="1">
        <f t="shared" si="14"/>
        <v>9</v>
      </c>
      <c r="D203" s="134">
        <f t="shared" si="12"/>
        <v>5010000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9c</v>
      </c>
      <c r="H203" s="1" t="str">
        <f>INDEX(FCF[MarkTo],MATCH(FCFdata[[#This Row],[FCFindex]],FCF[FCFindex]))</f>
        <v>10Ama</v>
      </c>
      <c r="I203" s="118">
        <f>FCFdata[[#This Row],[SampleLabel]]+3</f>
        <v>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5</v>
      </c>
      <c r="B204" s="1">
        <f t="shared" si="13"/>
        <v>1</v>
      </c>
      <c r="C204" s="1">
        <f t="shared" si="14"/>
        <v>10</v>
      </c>
      <c r="D204" s="134">
        <f t="shared" si="12"/>
        <v>5010000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10Ama</v>
      </c>
      <c r="H204" s="1" t="str">
        <f>INDEX(FCF[MarkTo],MATCH(FCFdata[[#This Row],[FCFindex]],FCF[FCFindex]))</f>
        <v>11AsTm</v>
      </c>
      <c r="I204" s="118">
        <f>FCFdata[[#This Row],[SampleLabel]]+3</f>
        <v>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5</v>
      </c>
      <c r="B205" s="1">
        <f t="shared" si="13"/>
        <v>1</v>
      </c>
      <c r="C205" s="1">
        <f t="shared" si="14"/>
        <v>11</v>
      </c>
      <c r="D205" s="134">
        <f t="shared" si="12"/>
        <v>5010000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11AsTm</v>
      </c>
      <c r="H205" s="1" t="str">
        <f>INDEX(FCF[MarkTo],MATCH(FCFdata[[#This Row],[FCFindex]],FCF[FCFindex]))</f>
        <v>12Azd</v>
      </c>
      <c r="I205" s="118">
        <f>FCFdata[[#This Row],[SampleLabel]]+3</f>
        <v>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5</v>
      </c>
      <c r="B206" s="1">
        <f t="shared" si="13"/>
        <v>2</v>
      </c>
      <c r="C206" s="1">
        <f t="shared" si="14"/>
        <v>0</v>
      </c>
      <c r="D206" s="134">
        <f t="shared" si="12"/>
        <v>5020000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2P10</v>
      </c>
      <c r="H206" s="1" t="str">
        <f>INDEX(FCF[MarkTo],MATCH(FCFdata[[#This Row],[FCFindex]],FCF[FCFindex]))</f>
        <v>3Omy</v>
      </c>
      <c r="I206" s="118">
        <f>FCFdata[[#This Row],[SampleLabel]]+3</f>
        <v>5020003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5020005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5</v>
      </c>
      <c r="B207" s="1">
        <f t="shared" si="13"/>
        <v>2</v>
      </c>
      <c r="C207" s="1">
        <f t="shared" si="14"/>
        <v>1</v>
      </c>
      <c r="D207" s="134">
        <f t="shared" si="12"/>
        <v>5020000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3Omy</v>
      </c>
      <c r="H207" s="1" t="str">
        <f>INDEX(FCF[MarkTo],MATCH(FCFdata[[#This Row],[FCFindex]],FCF[FCFindex]))</f>
        <v>4U</v>
      </c>
      <c r="I207" s="118">
        <f>FCFdata[[#This Row],[SampleLabel]]+3</f>
        <v>5020003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5020005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5</v>
      </c>
      <c r="B208" s="1">
        <f t="shared" si="13"/>
        <v>2</v>
      </c>
      <c r="C208" s="1">
        <f t="shared" si="14"/>
        <v>2</v>
      </c>
      <c r="D208" s="134">
        <f t="shared" si="12"/>
        <v>5020000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4U</v>
      </c>
      <c r="H208" s="1" t="str">
        <f>INDEX(FCF[MarkTo],MATCH(FCFdata[[#This Row],[FCFindex]],FCF[FCFindex]))</f>
        <v>5Glc</v>
      </c>
      <c r="I208" s="118">
        <f>FCFdata[[#This Row],[SampleLabel]]+3</f>
        <v>5020003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5020005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5</v>
      </c>
      <c r="B209" s="1">
        <f t="shared" si="13"/>
        <v>2</v>
      </c>
      <c r="C209" s="1">
        <f t="shared" si="14"/>
        <v>3</v>
      </c>
      <c r="D209" s="134">
        <f t="shared" si="12"/>
        <v>5020000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5Glc</v>
      </c>
      <c r="H209" s="1" t="str">
        <f>INDEX(FCF[MarkTo],MATCH(FCFdata[[#This Row],[FCFindex]],FCF[FCFindex]))</f>
        <v>6M2</v>
      </c>
      <c r="I209" s="118">
        <f>FCFdata[[#This Row],[SampleLabel]]+3</f>
        <v>5020003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5020005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5</v>
      </c>
      <c r="B210" s="1">
        <f t="shared" si="13"/>
        <v>2</v>
      </c>
      <c r="C210" s="1">
        <f t="shared" si="14"/>
        <v>4</v>
      </c>
      <c r="D210" s="134">
        <f t="shared" si="12"/>
        <v>5020000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6M2</v>
      </c>
      <c r="H210" s="1" t="str">
        <f>INDEX(FCF[MarkTo],MATCH(FCFdata[[#This Row],[FCFindex]],FCF[FCFindex]))</f>
        <v>7Rot</v>
      </c>
      <c r="I210" s="118">
        <f>FCFdata[[#This Row],[SampleLabel]]+3</f>
        <v>5020003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5020005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5</v>
      </c>
      <c r="B211" s="1">
        <f t="shared" si="13"/>
        <v>2</v>
      </c>
      <c r="C211" s="1">
        <f t="shared" si="14"/>
        <v>5</v>
      </c>
      <c r="D211" s="134">
        <f t="shared" si="12"/>
        <v>5020000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7Rot</v>
      </c>
      <c r="H211" s="1" t="str">
        <f>INDEX(FCF[MarkTo],MATCH(FCFdata[[#This Row],[FCFindex]],FCF[FCFindex]))</f>
        <v>8S</v>
      </c>
      <c r="I211" s="118">
        <f>FCFdata[[#This Row],[SampleLabel]]+3</f>
        <v>5020003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5020005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5</v>
      </c>
      <c r="B212" s="1">
        <f t="shared" si="13"/>
        <v>2</v>
      </c>
      <c r="C212" s="1">
        <f t="shared" si="14"/>
        <v>6</v>
      </c>
      <c r="D212" s="134">
        <f t="shared" si="12"/>
        <v>5020000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8S</v>
      </c>
      <c r="H212" s="1" t="str">
        <f>INDEX(FCF[MarkTo],MATCH(FCFdata[[#This Row],[FCFindex]],FCF[FCFindex]))</f>
        <v>9Dig</v>
      </c>
      <c r="I212" s="118">
        <f>FCFdata[[#This Row],[SampleLabel]]+3</f>
        <v>5020003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5020005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5</v>
      </c>
      <c r="B213" s="1">
        <f t="shared" si="13"/>
        <v>2</v>
      </c>
      <c r="C213" s="1">
        <f t="shared" si="14"/>
        <v>7</v>
      </c>
      <c r="D213" s="134">
        <f t="shared" si="12"/>
        <v>5020000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9Dig</v>
      </c>
      <c r="H213" s="1" t="str">
        <f>INDEX(FCF[MarkTo],MATCH(FCFdata[[#This Row],[FCFindex]],FCF[FCFindex]))</f>
        <v>9U</v>
      </c>
      <c r="I213" s="118">
        <f>FCFdata[[#This Row],[SampleLabel]]+3</f>
        <v>5020003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5020005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5</v>
      </c>
      <c r="B214" s="1">
        <f t="shared" si="13"/>
        <v>2</v>
      </c>
      <c r="C214" s="1">
        <f t="shared" si="14"/>
        <v>8</v>
      </c>
      <c r="D214" s="134">
        <f t="shared" si="12"/>
        <v>5020000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9U</v>
      </c>
      <c r="H214" s="1" t="str">
        <f>INDEX(FCF[MarkTo],MATCH(FCFdata[[#This Row],[FCFindex]],FCF[FCFindex]))</f>
        <v>9c</v>
      </c>
      <c r="I214" s="118">
        <f>FCFdata[[#This Row],[SampleLabel]]+3</f>
        <v>5020003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5020005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5</v>
      </c>
      <c r="B215" s="1">
        <f t="shared" si="13"/>
        <v>2</v>
      </c>
      <c r="C215" s="1">
        <f t="shared" si="14"/>
        <v>9</v>
      </c>
      <c r="D215" s="134">
        <f t="shared" si="12"/>
        <v>5020000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9c</v>
      </c>
      <c r="H215" s="1" t="str">
        <f>INDEX(FCF[MarkTo],MATCH(FCFdata[[#This Row],[FCFindex]],FCF[FCFindex]))</f>
        <v>10Ama</v>
      </c>
      <c r="I215" s="118">
        <f>FCFdata[[#This Row],[SampleLabel]]+3</f>
        <v>5020003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5020005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5</v>
      </c>
      <c r="B216" s="1">
        <f t="shared" si="13"/>
        <v>2</v>
      </c>
      <c r="C216" s="1">
        <f t="shared" si="14"/>
        <v>10</v>
      </c>
      <c r="D216" s="134">
        <f t="shared" si="12"/>
        <v>5020000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10Ama</v>
      </c>
      <c r="H216" s="1" t="str">
        <f>INDEX(FCF[MarkTo],MATCH(FCFdata[[#This Row],[FCFindex]],FCF[FCFindex]))</f>
        <v>11AsTm</v>
      </c>
      <c r="I216" s="118">
        <f>FCFdata[[#This Row],[SampleLabel]]+3</f>
        <v>5020003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5020005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5</v>
      </c>
      <c r="B217" s="1">
        <f t="shared" si="13"/>
        <v>2</v>
      </c>
      <c r="C217" s="1">
        <f t="shared" si="14"/>
        <v>11</v>
      </c>
      <c r="D217" s="134">
        <f t="shared" si="12"/>
        <v>5020000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11AsTm</v>
      </c>
      <c r="H217" s="1" t="str">
        <f>INDEX(FCF[MarkTo],MATCH(FCFdata[[#This Row],[FCFindex]],FCF[FCFindex]))</f>
        <v>12Azd</v>
      </c>
      <c r="I217" s="118">
        <f>FCFdata[[#This Row],[SampleLabel]]+3</f>
        <v>5020003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5020005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5</v>
      </c>
      <c r="B218" s="1">
        <f t="shared" si="13"/>
        <v>3</v>
      </c>
      <c r="C218" s="1">
        <f t="shared" si="14"/>
        <v>0</v>
      </c>
      <c r="D218" s="134">
        <f t="shared" si="12"/>
        <v>5030000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2P10</v>
      </c>
      <c r="H218" s="1" t="str">
        <f>INDEX(FCF[MarkTo],MATCH(FCFdata[[#This Row],[FCFindex]],FCF[FCFindex]))</f>
        <v>3Omy</v>
      </c>
      <c r="I218" s="118">
        <f>FCFdata[[#This Row],[SampleLabel]]+3</f>
        <v>5030003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5030005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5</v>
      </c>
      <c r="B219" s="1">
        <f t="shared" si="13"/>
        <v>3</v>
      </c>
      <c r="C219" s="1">
        <f t="shared" si="14"/>
        <v>1</v>
      </c>
      <c r="D219" s="134">
        <f t="shared" si="12"/>
        <v>5030000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3Omy</v>
      </c>
      <c r="H219" s="1" t="str">
        <f>INDEX(FCF[MarkTo],MATCH(FCFdata[[#This Row],[FCFindex]],FCF[FCFindex]))</f>
        <v>4U</v>
      </c>
      <c r="I219" s="118">
        <f>FCFdata[[#This Row],[SampleLabel]]+3</f>
        <v>5030003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5030005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5</v>
      </c>
      <c r="B220" s="1">
        <f t="shared" si="13"/>
        <v>3</v>
      </c>
      <c r="C220" s="1">
        <f t="shared" si="14"/>
        <v>2</v>
      </c>
      <c r="D220" s="134">
        <f t="shared" si="12"/>
        <v>5030000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4U</v>
      </c>
      <c r="H220" s="1" t="str">
        <f>INDEX(FCF[MarkTo],MATCH(FCFdata[[#This Row],[FCFindex]],FCF[FCFindex]))</f>
        <v>5Glc</v>
      </c>
      <c r="I220" s="118">
        <f>FCFdata[[#This Row],[SampleLabel]]+3</f>
        <v>5030003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5030005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5</v>
      </c>
      <c r="B221" s="1">
        <f t="shared" si="13"/>
        <v>3</v>
      </c>
      <c r="C221" s="1">
        <f t="shared" si="14"/>
        <v>3</v>
      </c>
      <c r="D221" s="134">
        <f t="shared" si="12"/>
        <v>5030000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5Glc</v>
      </c>
      <c r="H221" s="1" t="str">
        <f>INDEX(FCF[MarkTo],MATCH(FCFdata[[#This Row],[FCFindex]],FCF[FCFindex]))</f>
        <v>6M2</v>
      </c>
      <c r="I221" s="118">
        <f>FCFdata[[#This Row],[SampleLabel]]+3</f>
        <v>5030003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5030005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5</v>
      </c>
      <c r="B222" s="1">
        <f t="shared" si="13"/>
        <v>3</v>
      </c>
      <c r="C222" s="1">
        <f t="shared" si="14"/>
        <v>4</v>
      </c>
      <c r="D222" s="134">
        <f t="shared" si="12"/>
        <v>5030000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6M2</v>
      </c>
      <c r="H222" s="1" t="str">
        <f>INDEX(FCF[MarkTo],MATCH(FCFdata[[#This Row],[FCFindex]],FCF[FCFindex]))</f>
        <v>7Rot</v>
      </c>
      <c r="I222" s="118">
        <f>FCFdata[[#This Row],[SampleLabel]]+3</f>
        <v>5030003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5030005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5</v>
      </c>
      <c r="B223" s="1">
        <f t="shared" si="13"/>
        <v>3</v>
      </c>
      <c r="C223" s="1">
        <f t="shared" si="14"/>
        <v>5</v>
      </c>
      <c r="D223" s="134">
        <f t="shared" si="12"/>
        <v>5030000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7Rot</v>
      </c>
      <c r="H223" s="1" t="str">
        <f>INDEX(FCF[MarkTo],MATCH(FCFdata[[#This Row],[FCFindex]],FCF[FCFindex]))</f>
        <v>8S</v>
      </c>
      <c r="I223" s="118">
        <f>FCFdata[[#This Row],[SampleLabel]]+3</f>
        <v>5030003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5030005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5</v>
      </c>
      <c r="B224" s="1">
        <f t="shared" si="13"/>
        <v>3</v>
      </c>
      <c r="C224" s="1">
        <f t="shared" si="14"/>
        <v>6</v>
      </c>
      <c r="D224" s="134">
        <f t="shared" si="12"/>
        <v>5030000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8S</v>
      </c>
      <c r="H224" s="1" t="str">
        <f>INDEX(FCF[MarkTo],MATCH(FCFdata[[#This Row],[FCFindex]],FCF[FCFindex]))</f>
        <v>9Dig</v>
      </c>
      <c r="I224" s="118">
        <f>FCFdata[[#This Row],[SampleLabel]]+3</f>
        <v>5030003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5030005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5</v>
      </c>
      <c r="B225" s="1">
        <f t="shared" si="13"/>
        <v>3</v>
      </c>
      <c r="C225" s="1">
        <f t="shared" si="14"/>
        <v>7</v>
      </c>
      <c r="D225" s="134">
        <f t="shared" si="12"/>
        <v>5030000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9Dig</v>
      </c>
      <c r="H225" s="1" t="str">
        <f>INDEX(FCF[MarkTo],MATCH(FCFdata[[#This Row],[FCFindex]],FCF[FCFindex]))</f>
        <v>9U</v>
      </c>
      <c r="I225" s="118">
        <f>FCFdata[[#This Row],[SampleLabel]]+3</f>
        <v>5030003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5030005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5</v>
      </c>
      <c r="B226" s="1">
        <f t="shared" si="13"/>
        <v>3</v>
      </c>
      <c r="C226" s="1">
        <f t="shared" si="14"/>
        <v>8</v>
      </c>
      <c r="D226" s="134">
        <f t="shared" si="12"/>
        <v>5030000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9U</v>
      </c>
      <c r="H226" s="1" t="str">
        <f>INDEX(FCF[MarkTo],MATCH(FCFdata[[#This Row],[FCFindex]],FCF[FCFindex]))</f>
        <v>9c</v>
      </c>
      <c r="I226" s="118">
        <f>FCFdata[[#This Row],[SampleLabel]]+3</f>
        <v>5030003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5030005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5</v>
      </c>
      <c r="B227" s="1">
        <f t="shared" si="13"/>
        <v>3</v>
      </c>
      <c r="C227" s="1">
        <f t="shared" si="14"/>
        <v>9</v>
      </c>
      <c r="D227" s="134">
        <f t="shared" si="12"/>
        <v>5030000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9c</v>
      </c>
      <c r="H227" s="1" t="str">
        <f>INDEX(FCF[MarkTo],MATCH(FCFdata[[#This Row],[FCFindex]],FCF[FCFindex]))</f>
        <v>10Ama</v>
      </c>
      <c r="I227" s="118">
        <f>FCFdata[[#This Row],[SampleLabel]]+3</f>
        <v>5030003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5030005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5</v>
      </c>
      <c r="B228" s="1">
        <f t="shared" si="13"/>
        <v>3</v>
      </c>
      <c r="C228" s="1">
        <f t="shared" si="14"/>
        <v>10</v>
      </c>
      <c r="D228" s="134">
        <f t="shared" si="12"/>
        <v>5030000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10Ama</v>
      </c>
      <c r="H228" s="1" t="str">
        <f>INDEX(FCF[MarkTo],MATCH(FCFdata[[#This Row],[FCFindex]],FCF[FCFindex]))</f>
        <v>11AsTm</v>
      </c>
      <c r="I228" s="118">
        <f>FCFdata[[#This Row],[SampleLabel]]+3</f>
        <v>5030003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5030005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5</v>
      </c>
      <c r="B229" s="1">
        <f t="shared" si="13"/>
        <v>3</v>
      </c>
      <c r="C229" s="1">
        <f t="shared" si="14"/>
        <v>11</v>
      </c>
      <c r="D229" s="134">
        <f t="shared" si="12"/>
        <v>5030000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11AsTm</v>
      </c>
      <c r="H229" s="1" t="str">
        <f>INDEX(FCF[MarkTo],MATCH(FCFdata[[#This Row],[FCFindex]],FCF[FCFindex]))</f>
        <v>12Azd</v>
      </c>
      <c r="I229" s="118">
        <f>FCFdata[[#This Row],[SampleLabel]]+3</f>
        <v>5030003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5030005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5</v>
      </c>
      <c r="B230" s="1">
        <f t="shared" si="13"/>
        <v>4</v>
      </c>
      <c r="C230" s="1">
        <f t="shared" si="14"/>
        <v>0</v>
      </c>
      <c r="D230" s="134">
        <f t="shared" si="12"/>
        <v>5040000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2P10</v>
      </c>
      <c r="H230" s="1" t="str">
        <f>INDEX(FCF[MarkTo],MATCH(FCFdata[[#This Row],[FCFindex]],FCF[FCFindex]))</f>
        <v>3Omy</v>
      </c>
      <c r="I230" s="118">
        <f>FCFdata[[#This Row],[SampleLabel]]+3</f>
        <v>5040003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5040005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5</v>
      </c>
      <c r="B231" s="1">
        <f t="shared" si="13"/>
        <v>4</v>
      </c>
      <c r="C231" s="1">
        <f t="shared" si="14"/>
        <v>1</v>
      </c>
      <c r="D231" s="134">
        <f t="shared" si="12"/>
        <v>5040000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3Omy</v>
      </c>
      <c r="H231" s="1" t="str">
        <f>INDEX(FCF[MarkTo],MATCH(FCFdata[[#This Row],[FCFindex]],FCF[FCFindex]))</f>
        <v>4U</v>
      </c>
      <c r="I231" s="118">
        <f>FCFdata[[#This Row],[SampleLabel]]+3</f>
        <v>5040003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5040005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5</v>
      </c>
      <c r="B232" s="1">
        <f t="shared" si="13"/>
        <v>4</v>
      </c>
      <c r="C232" s="1">
        <f t="shared" si="14"/>
        <v>2</v>
      </c>
      <c r="D232" s="134">
        <f t="shared" si="12"/>
        <v>5040000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4U</v>
      </c>
      <c r="H232" s="1" t="str">
        <f>INDEX(FCF[MarkTo],MATCH(FCFdata[[#This Row],[FCFindex]],FCF[FCFindex]))</f>
        <v>5Glc</v>
      </c>
      <c r="I232" s="118">
        <f>FCFdata[[#This Row],[SampleLabel]]+3</f>
        <v>5040003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5040005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5</v>
      </c>
      <c r="B233" s="1">
        <f t="shared" si="13"/>
        <v>4</v>
      </c>
      <c r="C233" s="1">
        <f t="shared" si="14"/>
        <v>3</v>
      </c>
      <c r="D233" s="134">
        <f t="shared" si="12"/>
        <v>5040000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5Glc</v>
      </c>
      <c r="H233" s="1" t="str">
        <f>INDEX(FCF[MarkTo],MATCH(FCFdata[[#This Row],[FCFindex]],FCF[FCFindex]))</f>
        <v>6M2</v>
      </c>
      <c r="I233" s="118">
        <f>FCFdata[[#This Row],[SampleLabel]]+3</f>
        <v>5040003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5040005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5</v>
      </c>
      <c r="B234" s="1">
        <f t="shared" si="13"/>
        <v>4</v>
      </c>
      <c r="C234" s="1">
        <f t="shared" si="14"/>
        <v>4</v>
      </c>
      <c r="D234" s="134">
        <f t="shared" si="12"/>
        <v>5040000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6M2</v>
      </c>
      <c r="H234" s="1" t="str">
        <f>INDEX(FCF[MarkTo],MATCH(FCFdata[[#This Row],[FCFindex]],FCF[FCFindex]))</f>
        <v>7Rot</v>
      </c>
      <c r="I234" s="118">
        <f>FCFdata[[#This Row],[SampleLabel]]+3</f>
        <v>5040003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5040005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5</v>
      </c>
      <c r="B235" s="1">
        <f t="shared" si="13"/>
        <v>4</v>
      </c>
      <c r="C235" s="1">
        <f t="shared" si="14"/>
        <v>5</v>
      </c>
      <c r="D235" s="134">
        <f t="shared" si="12"/>
        <v>5040000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7Rot</v>
      </c>
      <c r="H235" s="1" t="str">
        <f>INDEX(FCF[MarkTo],MATCH(FCFdata[[#This Row],[FCFindex]],FCF[FCFindex]))</f>
        <v>8S</v>
      </c>
      <c r="I235" s="118">
        <f>FCFdata[[#This Row],[SampleLabel]]+3</f>
        <v>5040003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5040005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5</v>
      </c>
      <c r="B236" s="1">
        <f t="shared" si="13"/>
        <v>4</v>
      </c>
      <c r="C236" s="1">
        <f t="shared" si="14"/>
        <v>6</v>
      </c>
      <c r="D236" s="134">
        <f t="shared" si="12"/>
        <v>5040000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8S</v>
      </c>
      <c r="H236" s="1" t="str">
        <f>INDEX(FCF[MarkTo],MATCH(FCFdata[[#This Row],[FCFindex]],FCF[FCFindex]))</f>
        <v>9Dig</v>
      </c>
      <c r="I236" s="118">
        <f>FCFdata[[#This Row],[SampleLabel]]+3</f>
        <v>5040003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5040005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5</v>
      </c>
      <c r="B237" s="1">
        <f t="shared" si="13"/>
        <v>4</v>
      </c>
      <c r="C237" s="1">
        <f t="shared" si="14"/>
        <v>7</v>
      </c>
      <c r="D237" s="134">
        <f t="shared" si="12"/>
        <v>5040000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9Dig</v>
      </c>
      <c r="H237" s="1" t="str">
        <f>INDEX(FCF[MarkTo],MATCH(FCFdata[[#This Row],[FCFindex]],FCF[FCFindex]))</f>
        <v>9U</v>
      </c>
      <c r="I237" s="118">
        <f>FCFdata[[#This Row],[SampleLabel]]+3</f>
        <v>5040003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5040005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5</v>
      </c>
      <c r="B238" s="1">
        <f t="shared" si="13"/>
        <v>4</v>
      </c>
      <c r="C238" s="1">
        <f t="shared" si="14"/>
        <v>8</v>
      </c>
      <c r="D238" s="134">
        <f t="shared" si="12"/>
        <v>5040000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9U</v>
      </c>
      <c r="H238" s="1" t="str">
        <f>INDEX(FCF[MarkTo],MATCH(FCFdata[[#This Row],[FCFindex]],FCF[FCFindex]))</f>
        <v>9c</v>
      </c>
      <c r="I238" s="118">
        <f>FCFdata[[#This Row],[SampleLabel]]+3</f>
        <v>5040003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5040005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5</v>
      </c>
      <c r="B239" s="1">
        <f t="shared" si="13"/>
        <v>4</v>
      </c>
      <c r="C239" s="1">
        <f t="shared" si="14"/>
        <v>9</v>
      </c>
      <c r="D239" s="134">
        <f t="shared" si="12"/>
        <v>5040000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9c</v>
      </c>
      <c r="H239" s="1" t="str">
        <f>INDEX(FCF[MarkTo],MATCH(FCFdata[[#This Row],[FCFindex]],FCF[FCFindex]))</f>
        <v>10Ama</v>
      </c>
      <c r="I239" s="118">
        <f>FCFdata[[#This Row],[SampleLabel]]+3</f>
        <v>5040003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5040005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5</v>
      </c>
      <c r="B240" s="1">
        <f t="shared" si="13"/>
        <v>4</v>
      </c>
      <c r="C240" s="1">
        <f t="shared" si="14"/>
        <v>10</v>
      </c>
      <c r="D240" s="134">
        <f t="shared" si="12"/>
        <v>5040000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10Ama</v>
      </c>
      <c r="H240" s="1" t="str">
        <f>INDEX(FCF[MarkTo],MATCH(FCFdata[[#This Row],[FCFindex]],FCF[FCFindex]))</f>
        <v>11AsTm</v>
      </c>
      <c r="I240" s="118">
        <f>FCFdata[[#This Row],[SampleLabel]]+3</f>
        <v>5040003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5040005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5</v>
      </c>
      <c r="B241" s="1">
        <f t="shared" si="13"/>
        <v>4</v>
      </c>
      <c r="C241" s="1">
        <f t="shared" si="14"/>
        <v>11</v>
      </c>
      <c r="D241" s="134">
        <f t="shared" si="12"/>
        <v>5040000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11AsTm</v>
      </c>
      <c r="H241" s="1" t="str">
        <f>INDEX(FCF[MarkTo],MATCH(FCFdata[[#This Row],[FCFindex]],FCF[FCFindex]))</f>
        <v>12Azd</v>
      </c>
      <c r="I241" s="118">
        <f>FCFdata[[#This Row],[SampleLabel]]+3</f>
        <v>5040003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5040005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6</v>
      </c>
      <c r="B242" s="1">
        <f t="shared" si="13"/>
        <v>1</v>
      </c>
      <c r="C242" s="1">
        <f t="shared" si="14"/>
        <v>0</v>
      </c>
      <c r="D242" s="134">
        <f t="shared" si="12"/>
        <v>6010000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2P10</v>
      </c>
      <c r="H242" s="1" t="str">
        <f>INDEX(FCF[MarkTo],MATCH(FCFdata[[#This Row],[FCFindex]],FCF[FCFindex]))</f>
        <v>3Omy</v>
      </c>
      <c r="I242" s="118">
        <f>FCFdata[[#This Row],[SampleLabel]]+3</f>
        <v>6010003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6010005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6</v>
      </c>
      <c r="B243" s="1">
        <f t="shared" si="13"/>
        <v>1</v>
      </c>
      <c r="C243" s="1">
        <f t="shared" si="14"/>
        <v>1</v>
      </c>
      <c r="D243" s="134">
        <f t="shared" si="12"/>
        <v>6010000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3Omy</v>
      </c>
      <c r="H243" s="1" t="str">
        <f>INDEX(FCF[MarkTo],MATCH(FCFdata[[#This Row],[FCFindex]],FCF[FCFindex]))</f>
        <v>4U</v>
      </c>
      <c r="I243" s="118">
        <f>FCFdata[[#This Row],[SampleLabel]]+3</f>
        <v>6010003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6010005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6</v>
      </c>
      <c r="B244" s="1">
        <f t="shared" si="13"/>
        <v>1</v>
      </c>
      <c r="C244" s="1">
        <f t="shared" si="14"/>
        <v>2</v>
      </c>
      <c r="D244" s="134">
        <f t="shared" si="12"/>
        <v>6010000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4U</v>
      </c>
      <c r="H244" s="1" t="str">
        <f>INDEX(FCF[MarkTo],MATCH(FCFdata[[#This Row],[FCFindex]],FCF[FCFindex]))</f>
        <v>5Glc</v>
      </c>
      <c r="I244" s="118">
        <f>FCFdata[[#This Row],[SampleLabel]]+3</f>
        <v>6010003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6010005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6</v>
      </c>
      <c r="B245" s="1">
        <f t="shared" si="13"/>
        <v>1</v>
      </c>
      <c r="C245" s="1">
        <f t="shared" si="14"/>
        <v>3</v>
      </c>
      <c r="D245" s="134">
        <f t="shared" si="12"/>
        <v>6010000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5Glc</v>
      </c>
      <c r="H245" s="1" t="str">
        <f>INDEX(FCF[MarkTo],MATCH(FCFdata[[#This Row],[FCFindex]],FCF[FCFindex]))</f>
        <v>6M2</v>
      </c>
      <c r="I245" s="118">
        <f>FCFdata[[#This Row],[SampleLabel]]+3</f>
        <v>6010003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6010005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6</v>
      </c>
      <c r="B246" s="1">
        <f t="shared" si="13"/>
        <v>1</v>
      </c>
      <c r="C246" s="1">
        <f t="shared" si="14"/>
        <v>4</v>
      </c>
      <c r="D246" s="134">
        <f t="shared" si="12"/>
        <v>6010000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6M2</v>
      </c>
      <c r="H246" s="1" t="str">
        <f>INDEX(FCF[MarkTo],MATCH(FCFdata[[#This Row],[FCFindex]],FCF[FCFindex]))</f>
        <v>7Rot</v>
      </c>
      <c r="I246" s="118">
        <f>FCFdata[[#This Row],[SampleLabel]]+3</f>
        <v>6010003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6010005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6</v>
      </c>
      <c r="B247" s="1">
        <f t="shared" si="13"/>
        <v>1</v>
      </c>
      <c r="C247" s="1">
        <f t="shared" si="14"/>
        <v>5</v>
      </c>
      <c r="D247" s="134">
        <f t="shared" si="12"/>
        <v>6010000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7Rot</v>
      </c>
      <c r="H247" s="1" t="str">
        <f>INDEX(FCF[MarkTo],MATCH(FCFdata[[#This Row],[FCFindex]],FCF[FCFindex]))</f>
        <v>8S</v>
      </c>
      <c r="I247" s="118">
        <f>FCFdata[[#This Row],[SampleLabel]]+3</f>
        <v>6010003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6010005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6</v>
      </c>
      <c r="B248" s="1">
        <f t="shared" si="13"/>
        <v>1</v>
      </c>
      <c r="C248" s="1">
        <f t="shared" si="14"/>
        <v>6</v>
      </c>
      <c r="D248" s="134">
        <f t="shared" si="12"/>
        <v>6010000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8S</v>
      </c>
      <c r="H248" s="1" t="str">
        <f>INDEX(FCF[MarkTo],MATCH(FCFdata[[#This Row],[FCFindex]],FCF[FCFindex]))</f>
        <v>9Dig</v>
      </c>
      <c r="I248" s="118">
        <f>FCFdata[[#This Row],[SampleLabel]]+3</f>
        <v>6010003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6010005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6</v>
      </c>
      <c r="B249" s="1">
        <f t="shared" si="13"/>
        <v>1</v>
      </c>
      <c r="C249" s="1">
        <f t="shared" si="14"/>
        <v>7</v>
      </c>
      <c r="D249" s="134">
        <f t="shared" si="12"/>
        <v>6010000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9Dig</v>
      </c>
      <c r="H249" s="1" t="str">
        <f>INDEX(FCF[MarkTo],MATCH(FCFdata[[#This Row],[FCFindex]],FCF[FCFindex]))</f>
        <v>9U</v>
      </c>
      <c r="I249" s="118">
        <f>FCFdata[[#This Row],[SampleLabel]]+3</f>
        <v>6010003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6010005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6</v>
      </c>
      <c r="B250" s="1">
        <f t="shared" si="13"/>
        <v>1</v>
      </c>
      <c r="C250" s="1">
        <f t="shared" si="14"/>
        <v>8</v>
      </c>
      <c r="D250" s="134">
        <f t="shared" si="12"/>
        <v>6010000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9U</v>
      </c>
      <c r="H250" s="1" t="str">
        <f>INDEX(FCF[MarkTo],MATCH(FCFdata[[#This Row],[FCFindex]],FCF[FCFindex]))</f>
        <v>9c</v>
      </c>
      <c r="I250" s="118">
        <f>FCFdata[[#This Row],[SampleLabel]]+3</f>
        <v>6010003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6010005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6</v>
      </c>
      <c r="B251" s="1">
        <f t="shared" si="13"/>
        <v>1</v>
      </c>
      <c r="C251" s="1">
        <f t="shared" si="14"/>
        <v>9</v>
      </c>
      <c r="D251" s="134">
        <f t="shared" si="12"/>
        <v>6010000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9c</v>
      </c>
      <c r="H251" s="1" t="str">
        <f>INDEX(FCF[MarkTo],MATCH(FCFdata[[#This Row],[FCFindex]],FCF[FCFindex]))</f>
        <v>10Ama</v>
      </c>
      <c r="I251" s="118">
        <f>FCFdata[[#This Row],[SampleLabel]]+3</f>
        <v>6010003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6010005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6</v>
      </c>
      <c r="B252" s="1">
        <f t="shared" si="13"/>
        <v>1</v>
      </c>
      <c r="C252" s="1">
        <f t="shared" si="14"/>
        <v>10</v>
      </c>
      <c r="D252" s="134">
        <f t="shared" si="12"/>
        <v>6010000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10Ama</v>
      </c>
      <c r="H252" s="1" t="str">
        <f>INDEX(FCF[MarkTo],MATCH(FCFdata[[#This Row],[FCFindex]],FCF[FCFindex]))</f>
        <v>11AsTm</v>
      </c>
      <c r="I252" s="118">
        <f>FCFdata[[#This Row],[SampleLabel]]+3</f>
        <v>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6</v>
      </c>
      <c r="B253" s="1">
        <f t="shared" si="13"/>
        <v>1</v>
      </c>
      <c r="C253" s="1">
        <f t="shared" si="14"/>
        <v>11</v>
      </c>
      <c r="D253" s="134">
        <f t="shared" si="12"/>
        <v>6010000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11AsTm</v>
      </c>
      <c r="H253" s="1" t="str">
        <f>INDEX(FCF[MarkTo],MATCH(FCFdata[[#This Row],[FCFindex]],FCF[FCFindex]))</f>
        <v>12Azd</v>
      </c>
      <c r="I253" s="118">
        <f>FCFdata[[#This Row],[SampleLabel]]+3</f>
        <v>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6</v>
      </c>
      <c r="B254" s="1">
        <f t="shared" si="13"/>
        <v>2</v>
      </c>
      <c r="C254" s="1">
        <f t="shared" si="14"/>
        <v>0</v>
      </c>
      <c r="D254" s="134">
        <f t="shared" si="12"/>
        <v>6020000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2P10</v>
      </c>
      <c r="H254" s="1" t="str">
        <f>INDEX(FCF[MarkTo],MATCH(FCFdata[[#This Row],[FCFindex]],FCF[FCFindex]))</f>
        <v>3Omy</v>
      </c>
      <c r="I254" s="118">
        <f>FCFdata[[#This Row],[SampleLabel]]+3</f>
        <v>6020003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6020005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6</v>
      </c>
      <c r="B255" s="1">
        <f t="shared" si="13"/>
        <v>2</v>
      </c>
      <c r="C255" s="1">
        <f t="shared" si="14"/>
        <v>1</v>
      </c>
      <c r="D255" s="134">
        <f t="shared" si="12"/>
        <v>6020000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3Omy</v>
      </c>
      <c r="H255" s="1" t="str">
        <f>INDEX(FCF[MarkTo],MATCH(FCFdata[[#This Row],[FCFindex]],FCF[FCFindex]))</f>
        <v>4U</v>
      </c>
      <c r="I255" s="118">
        <f>FCFdata[[#This Row],[SampleLabel]]+3</f>
        <v>6020003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6020005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6</v>
      </c>
      <c r="B256" s="1">
        <f t="shared" si="13"/>
        <v>2</v>
      </c>
      <c r="C256" s="1">
        <f t="shared" si="14"/>
        <v>2</v>
      </c>
      <c r="D256" s="134">
        <f t="shared" si="12"/>
        <v>6020000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4U</v>
      </c>
      <c r="H256" s="1" t="str">
        <f>INDEX(FCF[MarkTo],MATCH(FCFdata[[#This Row],[FCFindex]],FCF[FCFindex]))</f>
        <v>5Glc</v>
      </c>
      <c r="I256" s="118">
        <f>FCFdata[[#This Row],[SampleLabel]]+3</f>
        <v>6020003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6020005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6</v>
      </c>
      <c r="B257" s="1">
        <f t="shared" si="13"/>
        <v>2</v>
      </c>
      <c r="C257" s="1">
        <f t="shared" si="14"/>
        <v>3</v>
      </c>
      <c r="D257" s="134">
        <f t="shared" si="12"/>
        <v>6020000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5Glc</v>
      </c>
      <c r="H257" s="1" t="str">
        <f>INDEX(FCF[MarkTo],MATCH(FCFdata[[#This Row],[FCFindex]],FCF[FCFindex]))</f>
        <v>6M2</v>
      </c>
      <c r="I257" s="118">
        <f>FCFdata[[#This Row],[SampleLabel]]+3</f>
        <v>6020003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6020005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6</v>
      </c>
      <c r="B258" s="1">
        <f t="shared" si="13"/>
        <v>2</v>
      </c>
      <c r="C258" s="1">
        <f t="shared" si="14"/>
        <v>4</v>
      </c>
      <c r="D258" s="134">
        <f t="shared" ref="D258:D321" si="16">A258*1000000+B258*10000</f>
        <v>6020000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6M2</v>
      </c>
      <c r="H258" s="1" t="str">
        <f>INDEX(FCF[MarkTo],MATCH(FCFdata[[#This Row],[FCFindex]],FCF[FCFindex]))</f>
        <v>7Rot</v>
      </c>
      <c r="I258" s="118">
        <f>FCFdata[[#This Row],[SampleLabel]]+3</f>
        <v>6020003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6020005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6</v>
      </c>
      <c r="B259" s="1">
        <f t="shared" ref="B259:B322" si="17">IF(C259=0,IF(B258=SubsamplesPerSample,1,B258+1),B258)</f>
        <v>2</v>
      </c>
      <c r="C259" s="1">
        <f t="shared" ref="C259:C322" si="18">IF(C258+1=FCFPerSubsample,0,C258+1)</f>
        <v>5</v>
      </c>
      <c r="D259" s="134">
        <f t="shared" si="16"/>
        <v>6020000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8S</v>
      </c>
      <c r="I259" s="118">
        <f>FCFdata[[#This Row],[SampleLabel]]+3</f>
        <v>6020003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6020005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6</v>
      </c>
      <c r="B260" s="1">
        <f t="shared" si="17"/>
        <v>2</v>
      </c>
      <c r="C260" s="1">
        <f t="shared" si="18"/>
        <v>6</v>
      </c>
      <c r="D260" s="134">
        <f t="shared" si="16"/>
        <v>6020000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8S</v>
      </c>
      <c r="H260" s="1" t="str">
        <f>INDEX(FCF[MarkTo],MATCH(FCFdata[[#This Row],[FCFindex]],FCF[FCFindex]))</f>
        <v>9Dig</v>
      </c>
      <c r="I260" s="118">
        <f>FCFdata[[#This Row],[SampleLabel]]+3</f>
        <v>6020003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6020005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6</v>
      </c>
      <c r="B261" s="1">
        <f t="shared" si="17"/>
        <v>2</v>
      </c>
      <c r="C261" s="1">
        <f t="shared" si="18"/>
        <v>7</v>
      </c>
      <c r="D261" s="134">
        <f t="shared" si="16"/>
        <v>6020000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9Dig</v>
      </c>
      <c r="H261" s="1" t="str">
        <f>INDEX(FCF[MarkTo],MATCH(FCFdata[[#This Row],[FCFindex]],FCF[FCFindex]))</f>
        <v>9U</v>
      </c>
      <c r="I261" s="118">
        <f>FCFdata[[#This Row],[SampleLabel]]+3</f>
        <v>6020003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6020005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6</v>
      </c>
      <c r="B262" s="1">
        <f t="shared" si="17"/>
        <v>2</v>
      </c>
      <c r="C262" s="1">
        <f t="shared" si="18"/>
        <v>8</v>
      </c>
      <c r="D262" s="134">
        <f t="shared" si="16"/>
        <v>6020000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9U</v>
      </c>
      <c r="H262" s="1" t="str">
        <f>INDEX(FCF[MarkTo],MATCH(FCFdata[[#This Row],[FCFindex]],FCF[FCFindex]))</f>
        <v>9c</v>
      </c>
      <c r="I262" s="118">
        <f>FCFdata[[#This Row],[SampleLabel]]+3</f>
        <v>6020003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6020005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6</v>
      </c>
      <c r="B263" s="1">
        <f t="shared" si="17"/>
        <v>2</v>
      </c>
      <c r="C263" s="1">
        <f t="shared" si="18"/>
        <v>9</v>
      </c>
      <c r="D263" s="134">
        <f t="shared" si="16"/>
        <v>6020000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9c</v>
      </c>
      <c r="H263" s="1" t="str">
        <f>INDEX(FCF[MarkTo],MATCH(FCFdata[[#This Row],[FCFindex]],FCF[FCFindex]))</f>
        <v>10Ama</v>
      </c>
      <c r="I263" s="118">
        <f>FCFdata[[#This Row],[SampleLabel]]+3</f>
        <v>6020003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6020005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6</v>
      </c>
      <c r="B264" s="1">
        <f t="shared" si="17"/>
        <v>2</v>
      </c>
      <c r="C264" s="1">
        <f t="shared" si="18"/>
        <v>10</v>
      </c>
      <c r="D264" s="134">
        <f t="shared" si="16"/>
        <v>6020000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10Ama</v>
      </c>
      <c r="H264" s="1" t="str">
        <f>INDEX(FCF[MarkTo],MATCH(FCFdata[[#This Row],[FCFindex]],FCF[FCFindex]))</f>
        <v>11AsTm</v>
      </c>
      <c r="I264" s="118">
        <f>FCFdata[[#This Row],[SampleLabel]]+3</f>
        <v>6020003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6020005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6</v>
      </c>
      <c r="B265" s="1">
        <f t="shared" si="17"/>
        <v>2</v>
      </c>
      <c r="C265" s="1">
        <f t="shared" si="18"/>
        <v>11</v>
      </c>
      <c r="D265" s="134">
        <f t="shared" si="16"/>
        <v>6020000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11AsTm</v>
      </c>
      <c r="H265" s="1" t="str">
        <f>INDEX(FCF[MarkTo],MATCH(FCFdata[[#This Row],[FCFindex]],FCF[FCFindex]))</f>
        <v>12Azd</v>
      </c>
      <c r="I265" s="118">
        <f>FCFdata[[#This Row],[SampleLabel]]+3</f>
        <v>6020003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6020005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6</v>
      </c>
      <c r="B266" s="1">
        <f t="shared" si="17"/>
        <v>3</v>
      </c>
      <c r="C266" s="1">
        <f t="shared" si="18"/>
        <v>0</v>
      </c>
      <c r="D266" s="134">
        <f t="shared" si="16"/>
        <v>6030000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2P10</v>
      </c>
      <c r="H266" s="1" t="str">
        <f>INDEX(FCF[MarkTo],MATCH(FCFdata[[#This Row],[FCFindex]],FCF[FCFindex]))</f>
        <v>3Omy</v>
      </c>
      <c r="I266" s="118">
        <f>FCFdata[[#This Row],[SampleLabel]]+3</f>
        <v>6030003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6030005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6</v>
      </c>
      <c r="B267" s="1">
        <f t="shared" si="17"/>
        <v>3</v>
      </c>
      <c r="C267" s="1">
        <f t="shared" si="18"/>
        <v>1</v>
      </c>
      <c r="D267" s="134">
        <f t="shared" si="16"/>
        <v>6030000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3Omy</v>
      </c>
      <c r="H267" s="1" t="str">
        <f>INDEX(FCF[MarkTo],MATCH(FCFdata[[#This Row],[FCFindex]],FCF[FCFindex]))</f>
        <v>4U</v>
      </c>
      <c r="I267" s="118">
        <f>FCFdata[[#This Row],[SampleLabel]]+3</f>
        <v>6030003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6030005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6</v>
      </c>
      <c r="B268" s="1">
        <f t="shared" si="17"/>
        <v>3</v>
      </c>
      <c r="C268" s="1">
        <f t="shared" si="18"/>
        <v>2</v>
      </c>
      <c r="D268" s="134">
        <f t="shared" si="16"/>
        <v>6030000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4U</v>
      </c>
      <c r="H268" s="1" t="str">
        <f>INDEX(FCF[MarkTo],MATCH(FCFdata[[#This Row],[FCFindex]],FCF[FCFindex]))</f>
        <v>5Glc</v>
      </c>
      <c r="I268" s="118">
        <f>FCFdata[[#This Row],[SampleLabel]]+3</f>
        <v>6030003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6030005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6</v>
      </c>
      <c r="B269" s="1">
        <f t="shared" si="17"/>
        <v>3</v>
      </c>
      <c r="C269" s="1">
        <f t="shared" si="18"/>
        <v>3</v>
      </c>
      <c r="D269" s="134">
        <f t="shared" si="16"/>
        <v>6030000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5Glc</v>
      </c>
      <c r="H269" s="1" t="str">
        <f>INDEX(FCF[MarkTo],MATCH(FCFdata[[#This Row],[FCFindex]],FCF[FCFindex]))</f>
        <v>6M2</v>
      </c>
      <c r="I269" s="118">
        <f>FCFdata[[#This Row],[SampleLabel]]+3</f>
        <v>6030003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6030005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6</v>
      </c>
      <c r="B270" s="1">
        <f t="shared" si="17"/>
        <v>3</v>
      </c>
      <c r="C270" s="1">
        <f t="shared" si="18"/>
        <v>4</v>
      </c>
      <c r="D270" s="134">
        <f t="shared" si="16"/>
        <v>6030000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6M2</v>
      </c>
      <c r="H270" s="1" t="str">
        <f>INDEX(FCF[MarkTo],MATCH(FCFdata[[#This Row],[FCFindex]],FCF[FCFindex]))</f>
        <v>7Rot</v>
      </c>
      <c r="I270" s="118">
        <f>FCFdata[[#This Row],[SampleLabel]]+3</f>
        <v>6030003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6030005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6</v>
      </c>
      <c r="B271" s="1">
        <f t="shared" si="17"/>
        <v>3</v>
      </c>
      <c r="C271" s="1">
        <f t="shared" si="18"/>
        <v>5</v>
      </c>
      <c r="D271" s="134">
        <f t="shared" si="16"/>
        <v>6030000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7Rot</v>
      </c>
      <c r="H271" s="1" t="str">
        <f>INDEX(FCF[MarkTo],MATCH(FCFdata[[#This Row],[FCFindex]],FCF[FCFindex]))</f>
        <v>8S</v>
      </c>
      <c r="I271" s="118">
        <f>FCFdata[[#This Row],[SampleLabel]]+3</f>
        <v>6030003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6030005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6</v>
      </c>
      <c r="B272" s="1">
        <f t="shared" si="17"/>
        <v>3</v>
      </c>
      <c r="C272" s="1">
        <f t="shared" si="18"/>
        <v>6</v>
      </c>
      <c r="D272" s="134">
        <f t="shared" si="16"/>
        <v>6030000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8S</v>
      </c>
      <c r="H272" s="1" t="str">
        <f>INDEX(FCF[MarkTo],MATCH(FCFdata[[#This Row],[FCFindex]],FCF[FCFindex]))</f>
        <v>9Dig</v>
      </c>
      <c r="I272" s="118">
        <f>FCFdata[[#This Row],[SampleLabel]]+3</f>
        <v>6030003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6030005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6</v>
      </c>
      <c r="B273" s="1">
        <f t="shared" si="17"/>
        <v>3</v>
      </c>
      <c r="C273" s="1">
        <f t="shared" si="18"/>
        <v>7</v>
      </c>
      <c r="D273" s="134">
        <f t="shared" si="16"/>
        <v>6030000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9Dig</v>
      </c>
      <c r="H273" s="1" t="str">
        <f>INDEX(FCF[MarkTo],MATCH(FCFdata[[#This Row],[FCFindex]],FCF[FCFindex]))</f>
        <v>9U</v>
      </c>
      <c r="I273" s="118">
        <f>FCFdata[[#This Row],[SampleLabel]]+3</f>
        <v>6030003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6030005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6</v>
      </c>
      <c r="B274" s="1">
        <f t="shared" si="17"/>
        <v>3</v>
      </c>
      <c r="C274" s="1">
        <f t="shared" si="18"/>
        <v>8</v>
      </c>
      <c r="D274" s="134">
        <f t="shared" si="16"/>
        <v>6030000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9U</v>
      </c>
      <c r="H274" s="1" t="str">
        <f>INDEX(FCF[MarkTo],MATCH(FCFdata[[#This Row],[FCFindex]],FCF[FCFindex]))</f>
        <v>9c</v>
      </c>
      <c r="I274" s="118">
        <f>FCFdata[[#This Row],[SampleLabel]]+3</f>
        <v>6030003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6030005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6</v>
      </c>
      <c r="B275" s="1">
        <f t="shared" si="17"/>
        <v>3</v>
      </c>
      <c r="C275" s="1">
        <f t="shared" si="18"/>
        <v>9</v>
      </c>
      <c r="D275" s="134">
        <f t="shared" si="16"/>
        <v>6030000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9c</v>
      </c>
      <c r="H275" s="1" t="str">
        <f>INDEX(FCF[MarkTo],MATCH(FCFdata[[#This Row],[FCFindex]],FCF[FCFindex]))</f>
        <v>10Ama</v>
      </c>
      <c r="I275" s="118">
        <f>FCFdata[[#This Row],[SampleLabel]]+3</f>
        <v>6030003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6030005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6</v>
      </c>
      <c r="B276" s="1">
        <f t="shared" si="17"/>
        <v>3</v>
      </c>
      <c r="C276" s="1">
        <f t="shared" si="18"/>
        <v>10</v>
      </c>
      <c r="D276" s="134">
        <f t="shared" si="16"/>
        <v>6030000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10Ama</v>
      </c>
      <c r="H276" s="1" t="str">
        <f>INDEX(FCF[MarkTo],MATCH(FCFdata[[#This Row],[FCFindex]],FCF[FCFindex]))</f>
        <v>11AsTm</v>
      </c>
      <c r="I276" s="118">
        <f>FCFdata[[#This Row],[SampleLabel]]+3</f>
        <v>6030003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6030005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6</v>
      </c>
      <c r="B277" s="1">
        <f t="shared" si="17"/>
        <v>3</v>
      </c>
      <c r="C277" s="1">
        <f t="shared" si="18"/>
        <v>11</v>
      </c>
      <c r="D277" s="134">
        <f t="shared" si="16"/>
        <v>6030000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11AsTm</v>
      </c>
      <c r="H277" s="1" t="str">
        <f>INDEX(FCF[MarkTo],MATCH(FCFdata[[#This Row],[FCFindex]],FCF[FCFindex]))</f>
        <v>12Azd</v>
      </c>
      <c r="I277" s="118">
        <f>FCFdata[[#This Row],[SampleLabel]]+3</f>
        <v>6030003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6030005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6</v>
      </c>
      <c r="B278" s="1">
        <f t="shared" si="17"/>
        <v>4</v>
      </c>
      <c r="C278" s="1">
        <f t="shared" si="18"/>
        <v>0</v>
      </c>
      <c r="D278" s="134">
        <f t="shared" si="16"/>
        <v>6040000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2P10</v>
      </c>
      <c r="H278" s="1" t="str">
        <f>INDEX(FCF[MarkTo],MATCH(FCFdata[[#This Row],[FCFindex]],FCF[FCFindex]))</f>
        <v>3Omy</v>
      </c>
      <c r="I278" s="118">
        <f>FCFdata[[#This Row],[SampleLabel]]+3</f>
        <v>6040003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6040005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6</v>
      </c>
      <c r="B279" s="1">
        <f t="shared" si="17"/>
        <v>4</v>
      </c>
      <c r="C279" s="1">
        <f t="shared" si="18"/>
        <v>1</v>
      </c>
      <c r="D279" s="134">
        <f t="shared" si="16"/>
        <v>6040000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3Omy</v>
      </c>
      <c r="H279" s="1" t="str">
        <f>INDEX(FCF[MarkTo],MATCH(FCFdata[[#This Row],[FCFindex]],FCF[FCFindex]))</f>
        <v>4U</v>
      </c>
      <c r="I279" s="118">
        <f>FCFdata[[#This Row],[SampleLabel]]+3</f>
        <v>6040003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6040005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6</v>
      </c>
      <c r="B280" s="1">
        <f t="shared" si="17"/>
        <v>4</v>
      </c>
      <c r="C280" s="1">
        <f t="shared" si="18"/>
        <v>2</v>
      </c>
      <c r="D280" s="134">
        <f t="shared" si="16"/>
        <v>6040000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4U</v>
      </c>
      <c r="H280" s="1" t="str">
        <f>INDEX(FCF[MarkTo],MATCH(FCFdata[[#This Row],[FCFindex]],FCF[FCFindex]))</f>
        <v>5Glc</v>
      </c>
      <c r="I280" s="118">
        <f>FCFdata[[#This Row],[SampleLabel]]+3</f>
        <v>6040003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6040005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6</v>
      </c>
      <c r="B281" s="1">
        <f t="shared" si="17"/>
        <v>4</v>
      </c>
      <c r="C281" s="1">
        <f t="shared" si="18"/>
        <v>3</v>
      </c>
      <c r="D281" s="134">
        <f t="shared" si="16"/>
        <v>6040000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5Glc</v>
      </c>
      <c r="H281" s="1" t="str">
        <f>INDEX(FCF[MarkTo],MATCH(FCFdata[[#This Row],[FCFindex]],FCF[FCFindex]))</f>
        <v>6M2</v>
      </c>
      <c r="I281" s="118">
        <f>FCFdata[[#This Row],[SampleLabel]]+3</f>
        <v>6040003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6040005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6</v>
      </c>
      <c r="B282" s="1">
        <f t="shared" si="17"/>
        <v>4</v>
      </c>
      <c r="C282" s="1">
        <f t="shared" si="18"/>
        <v>4</v>
      </c>
      <c r="D282" s="134">
        <f t="shared" si="16"/>
        <v>6040000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6M2</v>
      </c>
      <c r="H282" s="1" t="str">
        <f>INDEX(FCF[MarkTo],MATCH(FCFdata[[#This Row],[FCFindex]],FCF[FCFindex]))</f>
        <v>7Rot</v>
      </c>
      <c r="I282" s="118">
        <f>FCFdata[[#This Row],[SampleLabel]]+3</f>
        <v>6040003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6040005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6</v>
      </c>
      <c r="B283" s="1">
        <f t="shared" si="17"/>
        <v>4</v>
      </c>
      <c r="C283" s="1">
        <f t="shared" si="18"/>
        <v>5</v>
      </c>
      <c r="D283" s="134">
        <f t="shared" si="16"/>
        <v>6040000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7Rot</v>
      </c>
      <c r="H283" s="1" t="str">
        <f>INDEX(FCF[MarkTo],MATCH(FCFdata[[#This Row],[FCFindex]],FCF[FCFindex]))</f>
        <v>8S</v>
      </c>
      <c r="I283" s="118">
        <f>FCFdata[[#This Row],[SampleLabel]]+3</f>
        <v>6040003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6040005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6</v>
      </c>
      <c r="B284" s="1">
        <f t="shared" si="17"/>
        <v>4</v>
      </c>
      <c r="C284" s="1">
        <f t="shared" si="18"/>
        <v>6</v>
      </c>
      <c r="D284" s="134">
        <f t="shared" si="16"/>
        <v>6040000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8S</v>
      </c>
      <c r="H284" s="1" t="str">
        <f>INDEX(FCF[MarkTo],MATCH(FCFdata[[#This Row],[FCFindex]],FCF[FCFindex]))</f>
        <v>9Dig</v>
      </c>
      <c r="I284" s="118">
        <f>FCFdata[[#This Row],[SampleLabel]]+3</f>
        <v>6040003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6040005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6</v>
      </c>
      <c r="B285" s="1">
        <f t="shared" si="17"/>
        <v>4</v>
      </c>
      <c r="C285" s="1">
        <f t="shared" si="18"/>
        <v>7</v>
      </c>
      <c r="D285" s="134">
        <f t="shared" si="16"/>
        <v>6040000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9Dig</v>
      </c>
      <c r="H285" s="1" t="str">
        <f>INDEX(FCF[MarkTo],MATCH(FCFdata[[#This Row],[FCFindex]],FCF[FCFindex]))</f>
        <v>9U</v>
      </c>
      <c r="I285" s="118">
        <f>FCFdata[[#This Row],[SampleLabel]]+3</f>
        <v>6040003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6040005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6</v>
      </c>
      <c r="B286" s="1">
        <f t="shared" si="17"/>
        <v>4</v>
      </c>
      <c r="C286" s="1">
        <f t="shared" si="18"/>
        <v>8</v>
      </c>
      <c r="D286" s="134">
        <f t="shared" si="16"/>
        <v>6040000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9U</v>
      </c>
      <c r="H286" s="1" t="str">
        <f>INDEX(FCF[MarkTo],MATCH(FCFdata[[#This Row],[FCFindex]],FCF[FCFindex]))</f>
        <v>9c</v>
      </c>
      <c r="I286" s="118">
        <f>FCFdata[[#This Row],[SampleLabel]]+3</f>
        <v>6040003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6040005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6</v>
      </c>
      <c r="B287" s="1">
        <f t="shared" si="17"/>
        <v>4</v>
      </c>
      <c r="C287" s="1">
        <f t="shared" si="18"/>
        <v>9</v>
      </c>
      <c r="D287" s="134">
        <f t="shared" si="16"/>
        <v>6040000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9c</v>
      </c>
      <c r="H287" s="1" t="str">
        <f>INDEX(FCF[MarkTo],MATCH(FCFdata[[#This Row],[FCFindex]],FCF[FCFindex]))</f>
        <v>10Ama</v>
      </c>
      <c r="I287" s="118">
        <f>FCFdata[[#This Row],[SampleLabel]]+3</f>
        <v>6040003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6040005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6</v>
      </c>
      <c r="B288" s="1">
        <f t="shared" si="17"/>
        <v>4</v>
      </c>
      <c r="C288" s="1">
        <f t="shared" si="18"/>
        <v>10</v>
      </c>
      <c r="D288" s="134">
        <f t="shared" si="16"/>
        <v>6040000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10Ama</v>
      </c>
      <c r="H288" s="1" t="str">
        <f>INDEX(FCF[MarkTo],MATCH(FCFdata[[#This Row],[FCFindex]],FCF[FCFindex]))</f>
        <v>11AsTm</v>
      </c>
      <c r="I288" s="118">
        <f>FCFdata[[#This Row],[SampleLabel]]+3</f>
        <v>6040003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6040005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6</v>
      </c>
      <c r="B289" s="1">
        <f t="shared" si="17"/>
        <v>4</v>
      </c>
      <c r="C289" s="1">
        <f t="shared" si="18"/>
        <v>11</v>
      </c>
      <c r="D289" s="134">
        <f t="shared" si="16"/>
        <v>6040000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11AsTm</v>
      </c>
      <c r="H289" s="1" t="str">
        <f>INDEX(FCF[MarkTo],MATCH(FCFdata[[#This Row],[FCFindex]],FCF[FCFindex]))</f>
        <v>12Azd</v>
      </c>
      <c r="I289" s="118">
        <f>FCFdata[[#This Row],[SampleLabel]]+3</f>
        <v>6040003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6040005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7</v>
      </c>
      <c r="B290" s="1">
        <f t="shared" si="17"/>
        <v>1</v>
      </c>
      <c r="C290" s="1">
        <f t="shared" si="18"/>
        <v>0</v>
      </c>
      <c r="D290" s="134">
        <f t="shared" si="16"/>
        <v>7010000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2P10</v>
      </c>
      <c r="H290" s="1" t="str">
        <f>INDEX(FCF[MarkTo],MATCH(FCFdata[[#This Row],[FCFindex]],FCF[FCFindex]))</f>
        <v>3Omy</v>
      </c>
      <c r="I290" s="118">
        <f>FCFdata[[#This Row],[SampleLabel]]+3</f>
        <v>7010003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7010005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7</v>
      </c>
      <c r="B291" s="1">
        <f t="shared" si="17"/>
        <v>1</v>
      </c>
      <c r="C291" s="1">
        <f t="shared" si="18"/>
        <v>1</v>
      </c>
      <c r="D291" s="134">
        <f t="shared" si="16"/>
        <v>7010000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3Omy</v>
      </c>
      <c r="H291" s="1" t="str">
        <f>INDEX(FCF[MarkTo],MATCH(FCFdata[[#This Row],[FCFindex]],FCF[FCFindex]))</f>
        <v>4U</v>
      </c>
      <c r="I291" s="118">
        <f>FCFdata[[#This Row],[SampleLabel]]+3</f>
        <v>7010003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7010005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7</v>
      </c>
      <c r="B292" s="1">
        <f t="shared" si="17"/>
        <v>1</v>
      </c>
      <c r="C292" s="1">
        <f t="shared" si="18"/>
        <v>2</v>
      </c>
      <c r="D292" s="134">
        <f t="shared" si="16"/>
        <v>7010000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4U</v>
      </c>
      <c r="H292" s="1" t="str">
        <f>INDEX(FCF[MarkTo],MATCH(FCFdata[[#This Row],[FCFindex]],FCF[FCFindex]))</f>
        <v>5Glc</v>
      </c>
      <c r="I292" s="118">
        <f>FCFdata[[#This Row],[SampleLabel]]+3</f>
        <v>7010003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7010005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7</v>
      </c>
      <c r="B293" s="1">
        <f t="shared" si="17"/>
        <v>1</v>
      </c>
      <c r="C293" s="1">
        <f t="shared" si="18"/>
        <v>3</v>
      </c>
      <c r="D293" s="134">
        <f t="shared" si="16"/>
        <v>7010000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5Glc</v>
      </c>
      <c r="H293" s="1" t="str">
        <f>INDEX(FCF[MarkTo],MATCH(FCFdata[[#This Row],[FCFindex]],FCF[FCFindex]))</f>
        <v>6M2</v>
      </c>
      <c r="I293" s="118">
        <f>FCFdata[[#This Row],[SampleLabel]]+3</f>
        <v>7010003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7010005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7</v>
      </c>
      <c r="B294" s="1">
        <f t="shared" si="17"/>
        <v>1</v>
      </c>
      <c r="C294" s="1">
        <f t="shared" si="18"/>
        <v>4</v>
      </c>
      <c r="D294" s="134">
        <f t="shared" si="16"/>
        <v>7010000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6M2</v>
      </c>
      <c r="H294" s="1" t="str">
        <f>INDEX(FCF[MarkTo],MATCH(FCFdata[[#This Row],[FCFindex]],FCF[FCFindex]))</f>
        <v>7Rot</v>
      </c>
      <c r="I294" s="118">
        <f>FCFdata[[#This Row],[SampleLabel]]+3</f>
        <v>7010003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7010005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7</v>
      </c>
      <c r="B295" s="1">
        <f t="shared" si="17"/>
        <v>1</v>
      </c>
      <c r="C295" s="1">
        <f t="shared" si="18"/>
        <v>5</v>
      </c>
      <c r="D295" s="134">
        <f t="shared" si="16"/>
        <v>7010000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7Rot</v>
      </c>
      <c r="H295" s="1" t="str">
        <f>INDEX(FCF[MarkTo],MATCH(FCFdata[[#This Row],[FCFindex]],FCF[FCFindex]))</f>
        <v>8S</v>
      </c>
      <c r="I295" s="118">
        <f>FCFdata[[#This Row],[SampleLabel]]+3</f>
        <v>7010003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7010005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7</v>
      </c>
      <c r="B296" s="1">
        <f t="shared" si="17"/>
        <v>1</v>
      </c>
      <c r="C296" s="1">
        <f t="shared" si="18"/>
        <v>6</v>
      </c>
      <c r="D296" s="134">
        <f t="shared" si="16"/>
        <v>7010000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8S</v>
      </c>
      <c r="H296" s="1" t="str">
        <f>INDEX(FCF[MarkTo],MATCH(FCFdata[[#This Row],[FCFindex]],FCF[FCFindex]))</f>
        <v>9Dig</v>
      </c>
      <c r="I296" s="118">
        <f>FCFdata[[#This Row],[SampleLabel]]+3</f>
        <v>7010003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7010005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7</v>
      </c>
      <c r="B297" s="1">
        <f t="shared" si="17"/>
        <v>1</v>
      </c>
      <c r="C297" s="1">
        <f t="shared" si="18"/>
        <v>7</v>
      </c>
      <c r="D297" s="134">
        <f t="shared" si="16"/>
        <v>7010000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9Dig</v>
      </c>
      <c r="H297" s="1" t="str">
        <f>INDEX(FCF[MarkTo],MATCH(FCFdata[[#This Row],[FCFindex]],FCF[FCFindex]))</f>
        <v>9U</v>
      </c>
      <c r="I297" s="118">
        <f>FCFdata[[#This Row],[SampleLabel]]+3</f>
        <v>7010003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7010005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7</v>
      </c>
      <c r="B298" s="1">
        <f t="shared" si="17"/>
        <v>1</v>
      </c>
      <c r="C298" s="1">
        <f t="shared" si="18"/>
        <v>8</v>
      </c>
      <c r="D298" s="134">
        <f t="shared" si="16"/>
        <v>7010000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9U</v>
      </c>
      <c r="H298" s="1" t="str">
        <f>INDEX(FCF[MarkTo],MATCH(FCFdata[[#This Row],[FCFindex]],FCF[FCFindex]))</f>
        <v>9c</v>
      </c>
      <c r="I298" s="118">
        <f>FCFdata[[#This Row],[SampleLabel]]+3</f>
        <v>7010003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7010005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7</v>
      </c>
      <c r="B299" s="1">
        <f t="shared" si="17"/>
        <v>1</v>
      </c>
      <c r="C299" s="1">
        <f t="shared" si="18"/>
        <v>9</v>
      </c>
      <c r="D299" s="134">
        <f t="shared" si="16"/>
        <v>7010000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9c</v>
      </c>
      <c r="H299" s="1" t="str">
        <f>INDEX(FCF[MarkTo],MATCH(FCFdata[[#This Row],[FCFindex]],FCF[FCFindex]))</f>
        <v>10Ama</v>
      </c>
      <c r="I299" s="118">
        <f>FCFdata[[#This Row],[SampleLabel]]+3</f>
        <v>7010003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7010005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7</v>
      </c>
      <c r="B300" s="1">
        <f t="shared" si="17"/>
        <v>1</v>
      </c>
      <c r="C300" s="1">
        <f t="shared" si="18"/>
        <v>10</v>
      </c>
      <c r="D300" s="134">
        <f t="shared" si="16"/>
        <v>7010000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10Ama</v>
      </c>
      <c r="H300" s="1" t="str">
        <f>INDEX(FCF[MarkTo],MATCH(FCFdata[[#This Row],[FCFindex]],FCF[FCFindex]))</f>
        <v>11AsTm</v>
      </c>
      <c r="I300" s="118">
        <f>FCFdata[[#This Row],[SampleLabel]]+3</f>
        <v>7010003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7010005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7</v>
      </c>
      <c r="B301" s="1">
        <f t="shared" si="17"/>
        <v>1</v>
      </c>
      <c r="C301" s="1">
        <f t="shared" si="18"/>
        <v>11</v>
      </c>
      <c r="D301" s="134">
        <f t="shared" si="16"/>
        <v>7010000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11AsTm</v>
      </c>
      <c r="H301" s="1" t="str">
        <f>INDEX(FCF[MarkTo],MATCH(FCFdata[[#This Row],[FCFindex]],FCF[FCFindex]))</f>
        <v>12Azd</v>
      </c>
      <c r="I301" s="118">
        <f>FCFdata[[#This Row],[SampleLabel]]+3</f>
        <v>7010003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7010005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7</v>
      </c>
      <c r="B302" s="1">
        <f t="shared" si="17"/>
        <v>2</v>
      </c>
      <c r="C302" s="1">
        <f t="shared" si="18"/>
        <v>0</v>
      </c>
      <c r="D302" s="134">
        <f t="shared" si="16"/>
        <v>7020000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2P10</v>
      </c>
      <c r="H302" s="1" t="str">
        <f>INDEX(FCF[MarkTo],MATCH(FCFdata[[#This Row],[FCFindex]],FCF[FCFindex]))</f>
        <v>3Omy</v>
      </c>
      <c r="I302" s="118">
        <f>FCFdata[[#This Row],[SampleLabel]]+3</f>
        <v>7020003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7020005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7</v>
      </c>
      <c r="B303" s="1">
        <f t="shared" si="17"/>
        <v>2</v>
      </c>
      <c r="C303" s="1">
        <f t="shared" si="18"/>
        <v>1</v>
      </c>
      <c r="D303" s="134">
        <f t="shared" si="16"/>
        <v>7020000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3Omy</v>
      </c>
      <c r="H303" s="1" t="str">
        <f>INDEX(FCF[MarkTo],MATCH(FCFdata[[#This Row],[FCFindex]],FCF[FCFindex]))</f>
        <v>4U</v>
      </c>
      <c r="I303" s="118">
        <f>FCFdata[[#This Row],[SampleLabel]]+3</f>
        <v>7020003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7020005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7</v>
      </c>
      <c r="B304" s="1">
        <f t="shared" si="17"/>
        <v>2</v>
      </c>
      <c r="C304" s="1">
        <f t="shared" si="18"/>
        <v>2</v>
      </c>
      <c r="D304" s="134">
        <f t="shared" si="16"/>
        <v>7020000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4U</v>
      </c>
      <c r="H304" s="1" t="str">
        <f>INDEX(FCF[MarkTo],MATCH(FCFdata[[#This Row],[FCFindex]],FCF[FCFindex]))</f>
        <v>5Glc</v>
      </c>
      <c r="I304" s="118">
        <f>FCFdata[[#This Row],[SampleLabel]]+3</f>
        <v>7020003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7020005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7</v>
      </c>
      <c r="B305" s="1">
        <f t="shared" si="17"/>
        <v>2</v>
      </c>
      <c r="C305" s="1">
        <f t="shared" si="18"/>
        <v>3</v>
      </c>
      <c r="D305" s="134">
        <f t="shared" si="16"/>
        <v>7020000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5Glc</v>
      </c>
      <c r="H305" s="1" t="str">
        <f>INDEX(FCF[MarkTo],MATCH(FCFdata[[#This Row],[FCFindex]],FCF[FCFindex]))</f>
        <v>6M2</v>
      </c>
      <c r="I305" s="118">
        <f>FCFdata[[#This Row],[SampleLabel]]+3</f>
        <v>7020003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7020005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7</v>
      </c>
      <c r="B306" s="1">
        <f t="shared" si="17"/>
        <v>2</v>
      </c>
      <c r="C306" s="1">
        <f t="shared" si="18"/>
        <v>4</v>
      </c>
      <c r="D306" s="134">
        <f t="shared" si="16"/>
        <v>7020000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6M2</v>
      </c>
      <c r="H306" s="1" t="str">
        <f>INDEX(FCF[MarkTo],MATCH(FCFdata[[#This Row],[FCFindex]],FCF[FCFindex]))</f>
        <v>7Rot</v>
      </c>
      <c r="I306" s="118">
        <f>FCFdata[[#This Row],[SampleLabel]]+3</f>
        <v>7020003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7020005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7</v>
      </c>
      <c r="B307" s="1">
        <f t="shared" si="17"/>
        <v>2</v>
      </c>
      <c r="C307" s="1">
        <f t="shared" si="18"/>
        <v>5</v>
      </c>
      <c r="D307" s="134">
        <f t="shared" si="16"/>
        <v>7020000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7Rot</v>
      </c>
      <c r="H307" s="1" t="str">
        <f>INDEX(FCF[MarkTo],MATCH(FCFdata[[#This Row],[FCFindex]],FCF[FCFindex]))</f>
        <v>8S</v>
      </c>
      <c r="I307" s="118">
        <f>FCFdata[[#This Row],[SampleLabel]]+3</f>
        <v>7020003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7020005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7</v>
      </c>
      <c r="B308" s="1">
        <f t="shared" si="17"/>
        <v>2</v>
      </c>
      <c r="C308" s="1">
        <f t="shared" si="18"/>
        <v>6</v>
      </c>
      <c r="D308" s="134">
        <f t="shared" si="16"/>
        <v>7020000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8S</v>
      </c>
      <c r="H308" s="1" t="str">
        <f>INDEX(FCF[MarkTo],MATCH(FCFdata[[#This Row],[FCFindex]],FCF[FCFindex]))</f>
        <v>9Dig</v>
      </c>
      <c r="I308" s="118">
        <f>FCFdata[[#This Row],[SampleLabel]]+3</f>
        <v>7020003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7020005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7</v>
      </c>
      <c r="B309" s="1">
        <f t="shared" si="17"/>
        <v>2</v>
      </c>
      <c r="C309" s="1">
        <f t="shared" si="18"/>
        <v>7</v>
      </c>
      <c r="D309" s="134">
        <f t="shared" si="16"/>
        <v>7020000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9Dig</v>
      </c>
      <c r="H309" s="1" t="str">
        <f>INDEX(FCF[MarkTo],MATCH(FCFdata[[#This Row],[FCFindex]],FCF[FCFindex]))</f>
        <v>9U</v>
      </c>
      <c r="I309" s="118">
        <f>FCFdata[[#This Row],[SampleLabel]]+3</f>
        <v>7020003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7020005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7</v>
      </c>
      <c r="B310" s="1">
        <f t="shared" si="17"/>
        <v>2</v>
      </c>
      <c r="C310" s="1">
        <f t="shared" si="18"/>
        <v>8</v>
      </c>
      <c r="D310" s="134">
        <f t="shared" si="16"/>
        <v>7020000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9U</v>
      </c>
      <c r="H310" s="1" t="str">
        <f>INDEX(FCF[MarkTo],MATCH(FCFdata[[#This Row],[FCFindex]],FCF[FCFindex]))</f>
        <v>9c</v>
      </c>
      <c r="I310" s="118">
        <f>FCFdata[[#This Row],[SampleLabel]]+3</f>
        <v>7020003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7020005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7</v>
      </c>
      <c r="B311" s="1">
        <f t="shared" si="17"/>
        <v>2</v>
      </c>
      <c r="C311" s="1">
        <f t="shared" si="18"/>
        <v>9</v>
      </c>
      <c r="D311" s="134">
        <f t="shared" si="16"/>
        <v>7020000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9c</v>
      </c>
      <c r="H311" s="1" t="str">
        <f>INDEX(FCF[MarkTo],MATCH(FCFdata[[#This Row],[FCFindex]],FCF[FCFindex]))</f>
        <v>10Ama</v>
      </c>
      <c r="I311" s="118">
        <f>FCFdata[[#This Row],[SampleLabel]]+3</f>
        <v>7020003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7020005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7</v>
      </c>
      <c r="B312" s="1">
        <f t="shared" si="17"/>
        <v>2</v>
      </c>
      <c r="C312" s="1">
        <f t="shared" si="18"/>
        <v>10</v>
      </c>
      <c r="D312" s="134">
        <f t="shared" si="16"/>
        <v>7020000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10Ama</v>
      </c>
      <c r="H312" s="1" t="str">
        <f>INDEX(FCF[MarkTo],MATCH(FCFdata[[#This Row],[FCFindex]],FCF[FCFindex]))</f>
        <v>11AsTm</v>
      </c>
      <c r="I312" s="118">
        <f>FCFdata[[#This Row],[SampleLabel]]+3</f>
        <v>7020003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7020005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7</v>
      </c>
      <c r="B313" s="1">
        <f t="shared" si="17"/>
        <v>2</v>
      </c>
      <c r="C313" s="1">
        <f t="shared" si="18"/>
        <v>11</v>
      </c>
      <c r="D313" s="134">
        <f t="shared" si="16"/>
        <v>7020000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11AsTm</v>
      </c>
      <c r="H313" s="1" t="str">
        <f>INDEX(FCF[MarkTo],MATCH(FCFdata[[#This Row],[FCFindex]],FCF[FCFindex]))</f>
        <v>12Azd</v>
      </c>
      <c r="I313" s="118">
        <f>FCFdata[[#This Row],[SampleLabel]]+3</f>
        <v>7020003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7020005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7</v>
      </c>
      <c r="B314" s="1">
        <f t="shared" si="17"/>
        <v>3</v>
      </c>
      <c r="C314" s="1">
        <f t="shared" si="18"/>
        <v>0</v>
      </c>
      <c r="D314" s="134">
        <f t="shared" si="16"/>
        <v>7030000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2P10</v>
      </c>
      <c r="H314" s="1" t="str">
        <f>INDEX(FCF[MarkTo],MATCH(FCFdata[[#This Row],[FCFindex]],FCF[FCFindex]))</f>
        <v>3Omy</v>
      </c>
      <c r="I314" s="118">
        <f>FCFdata[[#This Row],[SampleLabel]]+3</f>
        <v>7030003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7030005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7</v>
      </c>
      <c r="B315" s="1">
        <f t="shared" si="17"/>
        <v>3</v>
      </c>
      <c r="C315" s="1">
        <f t="shared" si="18"/>
        <v>1</v>
      </c>
      <c r="D315" s="134">
        <f t="shared" si="16"/>
        <v>7030000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3Omy</v>
      </c>
      <c r="H315" s="1" t="str">
        <f>INDEX(FCF[MarkTo],MATCH(FCFdata[[#This Row],[FCFindex]],FCF[FCFindex]))</f>
        <v>4U</v>
      </c>
      <c r="I315" s="118">
        <f>FCFdata[[#This Row],[SampleLabel]]+3</f>
        <v>7030003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7030005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7</v>
      </c>
      <c r="B316" s="1">
        <f t="shared" si="17"/>
        <v>3</v>
      </c>
      <c r="C316" s="1">
        <f t="shared" si="18"/>
        <v>2</v>
      </c>
      <c r="D316" s="134">
        <f t="shared" si="16"/>
        <v>7030000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4U</v>
      </c>
      <c r="H316" s="1" t="str">
        <f>INDEX(FCF[MarkTo],MATCH(FCFdata[[#This Row],[FCFindex]],FCF[FCFindex]))</f>
        <v>5Glc</v>
      </c>
      <c r="I316" s="118">
        <f>FCFdata[[#This Row],[SampleLabel]]+3</f>
        <v>7030003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7030005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7</v>
      </c>
      <c r="B317" s="1">
        <f t="shared" si="17"/>
        <v>3</v>
      </c>
      <c r="C317" s="1">
        <f t="shared" si="18"/>
        <v>3</v>
      </c>
      <c r="D317" s="134">
        <f t="shared" si="16"/>
        <v>7030000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5Glc</v>
      </c>
      <c r="H317" s="1" t="str">
        <f>INDEX(FCF[MarkTo],MATCH(FCFdata[[#This Row],[FCFindex]],FCF[FCFindex]))</f>
        <v>6M2</v>
      </c>
      <c r="I317" s="118">
        <f>FCFdata[[#This Row],[SampleLabel]]+3</f>
        <v>7030003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7030005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7</v>
      </c>
      <c r="B318" s="1">
        <f t="shared" si="17"/>
        <v>3</v>
      </c>
      <c r="C318" s="1">
        <f t="shared" si="18"/>
        <v>4</v>
      </c>
      <c r="D318" s="134">
        <f t="shared" si="16"/>
        <v>7030000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6M2</v>
      </c>
      <c r="H318" s="1" t="str">
        <f>INDEX(FCF[MarkTo],MATCH(FCFdata[[#This Row],[FCFindex]],FCF[FCFindex]))</f>
        <v>7Rot</v>
      </c>
      <c r="I318" s="118">
        <f>FCFdata[[#This Row],[SampleLabel]]+3</f>
        <v>7030003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7030005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7</v>
      </c>
      <c r="B319" s="1">
        <f t="shared" si="17"/>
        <v>3</v>
      </c>
      <c r="C319" s="1">
        <f t="shared" si="18"/>
        <v>5</v>
      </c>
      <c r="D319" s="134">
        <f t="shared" si="16"/>
        <v>7030000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8S</v>
      </c>
      <c r="I319" s="118">
        <f>FCFdata[[#This Row],[SampleLabel]]+3</f>
        <v>7030003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7030005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7</v>
      </c>
      <c r="B320" s="1">
        <f t="shared" si="17"/>
        <v>3</v>
      </c>
      <c r="C320" s="1">
        <f t="shared" si="18"/>
        <v>6</v>
      </c>
      <c r="D320" s="134">
        <f t="shared" si="16"/>
        <v>7030000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8S</v>
      </c>
      <c r="H320" s="1" t="str">
        <f>INDEX(FCF[MarkTo],MATCH(FCFdata[[#This Row],[FCFindex]],FCF[FCFindex]))</f>
        <v>9Dig</v>
      </c>
      <c r="I320" s="118">
        <f>FCFdata[[#This Row],[SampleLabel]]+3</f>
        <v>7030003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7030005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7</v>
      </c>
      <c r="B321" s="1">
        <f t="shared" si="17"/>
        <v>3</v>
      </c>
      <c r="C321" s="1">
        <f t="shared" si="18"/>
        <v>7</v>
      </c>
      <c r="D321" s="134">
        <f t="shared" si="16"/>
        <v>7030000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9Dig</v>
      </c>
      <c r="H321" s="1" t="str">
        <f>INDEX(FCF[MarkTo],MATCH(FCFdata[[#This Row],[FCFindex]],FCF[FCFindex]))</f>
        <v>9U</v>
      </c>
      <c r="I321" s="118">
        <f>FCFdata[[#This Row],[SampleLabel]]+3</f>
        <v>7030003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7030005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7</v>
      </c>
      <c r="B322" s="1">
        <f t="shared" si="17"/>
        <v>3</v>
      </c>
      <c r="C322" s="1">
        <f t="shared" si="18"/>
        <v>8</v>
      </c>
      <c r="D322" s="134">
        <f t="shared" ref="D322:D385" si="20">A322*1000000+B322*10000</f>
        <v>7030000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9U</v>
      </c>
      <c r="H322" s="1" t="str">
        <f>INDEX(FCF[MarkTo],MATCH(FCFdata[[#This Row],[FCFindex]],FCF[FCFindex]))</f>
        <v>9c</v>
      </c>
      <c r="I322" s="118">
        <f>FCFdata[[#This Row],[SampleLabel]]+3</f>
        <v>7030003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7030005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7</v>
      </c>
      <c r="B323" s="1">
        <f t="shared" ref="B323:B386" si="21">IF(C323=0,IF(B322=SubsamplesPerSample,1,B322+1),B322)</f>
        <v>3</v>
      </c>
      <c r="C323" s="1">
        <f t="shared" ref="C323:C386" si="22">IF(C322+1=FCFPerSubsample,0,C322+1)</f>
        <v>9</v>
      </c>
      <c r="D323" s="134">
        <f t="shared" si="20"/>
        <v>7030000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9c</v>
      </c>
      <c r="H323" s="1" t="str">
        <f>INDEX(FCF[MarkTo],MATCH(FCFdata[[#This Row],[FCFindex]],FCF[FCFindex]))</f>
        <v>10Ama</v>
      </c>
      <c r="I323" s="118">
        <f>FCFdata[[#This Row],[SampleLabel]]+3</f>
        <v>7030003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7030005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7</v>
      </c>
      <c r="B324" s="1">
        <f t="shared" si="21"/>
        <v>3</v>
      </c>
      <c r="C324" s="1">
        <f t="shared" si="22"/>
        <v>10</v>
      </c>
      <c r="D324" s="134">
        <f t="shared" si="20"/>
        <v>7030000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10Ama</v>
      </c>
      <c r="H324" s="1" t="str">
        <f>INDEX(FCF[MarkTo],MATCH(FCFdata[[#This Row],[FCFindex]],FCF[FCFindex]))</f>
        <v>11AsTm</v>
      </c>
      <c r="I324" s="118">
        <f>FCFdata[[#This Row],[SampleLabel]]+3</f>
        <v>7030003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7030005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7</v>
      </c>
      <c r="B325" s="1">
        <f t="shared" si="21"/>
        <v>3</v>
      </c>
      <c r="C325" s="1">
        <f t="shared" si="22"/>
        <v>11</v>
      </c>
      <c r="D325" s="134">
        <f t="shared" si="20"/>
        <v>7030000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11AsTm</v>
      </c>
      <c r="H325" s="1" t="str">
        <f>INDEX(FCF[MarkTo],MATCH(FCFdata[[#This Row],[FCFindex]],FCF[FCFindex]))</f>
        <v>12Azd</v>
      </c>
      <c r="I325" s="118">
        <f>FCFdata[[#This Row],[SampleLabel]]+3</f>
        <v>7030003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7030005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7</v>
      </c>
      <c r="B326" s="1">
        <f t="shared" si="21"/>
        <v>4</v>
      </c>
      <c r="C326" s="1">
        <f t="shared" si="22"/>
        <v>0</v>
      </c>
      <c r="D326" s="134">
        <f t="shared" si="20"/>
        <v>7040000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2P10</v>
      </c>
      <c r="H326" s="1" t="str">
        <f>INDEX(FCF[MarkTo],MATCH(FCFdata[[#This Row],[FCFindex]],FCF[FCFindex]))</f>
        <v>3Omy</v>
      </c>
      <c r="I326" s="118">
        <f>FCFdata[[#This Row],[SampleLabel]]+3</f>
        <v>7040003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7040005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7</v>
      </c>
      <c r="B327" s="1">
        <f t="shared" si="21"/>
        <v>4</v>
      </c>
      <c r="C327" s="1">
        <f t="shared" si="22"/>
        <v>1</v>
      </c>
      <c r="D327" s="134">
        <f t="shared" si="20"/>
        <v>7040000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3Omy</v>
      </c>
      <c r="H327" s="1" t="str">
        <f>INDEX(FCF[MarkTo],MATCH(FCFdata[[#This Row],[FCFindex]],FCF[FCFindex]))</f>
        <v>4U</v>
      </c>
      <c r="I327" s="118">
        <f>FCFdata[[#This Row],[SampleLabel]]+3</f>
        <v>7040003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7040005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7</v>
      </c>
      <c r="B328" s="1">
        <f t="shared" si="21"/>
        <v>4</v>
      </c>
      <c r="C328" s="1">
        <f t="shared" si="22"/>
        <v>2</v>
      </c>
      <c r="D328" s="134">
        <f t="shared" si="20"/>
        <v>7040000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4U</v>
      </c>
      <c r="H328" s="1" t="str">
        <f>INDEX(FCF[MarkTo],MATCH(FCFdata[[#This Row],[FCFindex]],FCF[FCFindex]))</f>
        <v>5Glc</v>
      </c>
      <c r="I328" s="118">
        <f>FCFdata[[#This Row],[SampleLabel]]+3</f>
        <v>7040003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7040005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7</v>
      </c>
      <c r="B329" s="1">
        <f t="shared" si="21"/>
        <v>4</v>
      </c>
      <c r="C329" s="1">
        <f t="shared" si="22"/>
        <v>3</v>
      </c>
      <c r="D329" s="134">
        <f t="shared" si="20"/>
        <v>7040000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5Glc</v>
      </c>
      <c r="H329" s="1" t="str">
        <f>INDEX(FCF[MarkTo],MATCH(FCFdata[[#This Row],[FCFindex]],FCF[FCFindex]))</f>
        <v>6M2</v>
      </c>
      <c r="I329" s="118">
        <f>FCFdata[[#This Row],[SampleLabel]]+3</f>
        <v>7040003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7040005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7</v>
      </c>
      <c r="B330" s="1">
        <f t="shared" si="21"/>
        <v>4</v>
      </c>
      <c r="C330" s="1">
        <f t="shared" si="22"/>
        <v>4</v>
      </c>
      <c r="D330" s="134">
        <f t="shared" si="20"/>
        <v>7040000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6M2</v>
      </c>
      <c r="H330" s="1" t="str">
        <f>INDEX(FCF[MarkTo],MATCH(FCFdata[[#This Row],[FCFindex]],FCF[FCFindex]))</f>
        <v>7Rot</v>
      </c>
      <c r="I330" s="118">
        <f>FCFdata[[#This Row],[SampleLabel]]+3</f>
        <v>7040003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7040005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7</v>
      </c>
      <c r="B331" s="1">
        <f t="shared" si="21"/>
        <v>4</v>
      </c>
      <c r="C331" s="1">
        <f t="shared" si="22"/>
        <v>5</v>
      </c>
      <c r="D331" s="134">
        <f t="shared" si="20"/>
        <v>7040000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7Rot</v>
      </c>
      <c r="H331" s="1" t="str">
        <f>INDEX(FCF[MarkTo],MATCH(FCFdata[[#This Row],[FCFindex]],FCF[FCFindex]))</f>
        <v>8S</v>
      </c>
      <c r="I331" s="118">
        <f>FCFdata[[#This Row],[SampleLabel]]+3</f>
        <v>7040003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7040005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7</v>
      </c>
      <c r="B332" s="1">
        <f t="shared" si="21"/>
        <v>4</v>
      </c>
      <c r="C332" s="1">
        <f t="shared" si="22"/>
        <v>6</v>
      </c>
      <c r="D332" s="134">
        <f t="shared" si="20"/>
        <v>7040000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8S</v>
      </c>
      <c r="H332" s="1" t="str">
        <f>INDEX(FCF[MarkTo],MATCH(FCFdata[[#This Row],[FCFindex]],FCF[FCFindex]))</f>
        <v>9Dig</v>
      </c>
      <c r="I332" s="118">
        <f>FCFdata[[#This Row],[SampleLabel]]+3</f>
        <v>7040003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7040005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7</v>
      </c>
      <c r="B333" s="1">
        <f t="shared" si="21"/>
        <v>4</v>
      </c>
      <c r="C333" s="1">
        <f t="shared" si="22"/>
        <v>7</v>
      </c>
      <c r="D333" s="134">
        <f t="shared" si="20"/>
        <v>7040000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9Dig</v>
      </c>
      <c r="H333" s="1" t="str">
        <f>INDEX(FCF[MarkTo],MATCH(FCFdata[[#This Row],[FCFindex]],FCF[FCFindex]))</f>
        <v>9U</v>
      </c>
      <c r="I333" s="118">
        <f>FCFdata[[#This Row],[SampleLabel]]+3</f>
        <v>7040003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7040005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7</v>
      </c>
      <c r="B334" s="1">
        <f t="shared" si="21"/>
        <v>4</v>
      </c>
      <c r="C334" s="1">
        <f t="shared" si="22"/>
        <v>8</v>
      </c>
      <c r="D334" s="134">
        <f t="shared" si="20"/>
        <v>7040000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9U</v>
      </c>
      <c r="H334" s="1" t="str">
        <f>INDEX(FCF[MarkTo],MATCH(FCFdata[[#This Row],[FCFindex]],FCF[FCFindex]))</f>
        <v>9c</v>
      </c>
      <c r="I334" s="118">
        <f>FCFdata[[#This Row],[SampleLabel]]+3</f>
        <v>7040003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7040005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7</v>
      </c>
      <c r="B335" s="1">
        <f t="shared" si="21"/>
        <v>4</v>
      </c>
      <c r="C335" s="1">
        <f t="shared" si="22"/>
        <v>9</v>
      </c>
      <c r="D335" s="134">
        <f t="shared" si="20"/>
        <v>7040000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9c</v>
      </c>
      <c r="H335" s="1" t="str">
        <f>INDEX(FCF[MarkTo],MATCH(FCFdata[[#This Row],[FCFindex]],FCF[FCFindex]))</f>
        <v>10Ama</v>
      </c>
      <c r="I335" s="118">
        <f>FCFdata[[#This Row],[SampleLabel]]+3</f>
        <v>7040003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7040005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7</v>
      </c>
      <c r="B336" s="1">
        <f t="shared" si="21"/>
        <v>4</v>
      </c>
      <c r="C336" s="1">
        <f t="shared" si="22"/>
        <v>10</v>
      </c>
      <c r="D336" s="134">
        <f t="shared" si="20"/>
        <v>7040000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10Ama</v>
      </c>
      <c r="H336" s="1" t="str">
        <f>INDEX(FCF[MarkTo],MATCH(FCFdata[[#This Row],[FCFindex]],FCF[FCFindex]))</f>
        <v>11AsTm</v>
      </c>
      <c r="I336" s="118">
        <f>FCFdata[[#This Row],[SampleLabel]]+3</f>
        <v>7040003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7040005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7</v>
      </c>
      <c r="B337" s="1">
        <f t="shared" si="21"/>
        <v>4</v>
      </c>
      <c r="C337" s="1">
        <f t="shared" si="22"/>
        <v>11</v>
      </c>
      <c r="D337" s="134">
        <f t="shared" si="20"/>
        <v>7040000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11AsTm</v>
      </c>
      <c r="H337" s="1" t="str">
        <f>INDEX(FCF[MarkTo],MATCH(FCFdata[[#This Row],[FCFindex]],FCF[FCFindex]))</f>
        <v>12Azd</v>
      </c>
      <c r="I337" s="118">
        <f>FCFdata[[#This Row],[SampleLabel]]+3</f>
        <v>7040003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7040005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8</v>
      </c>
      <c r="B338" s="1">
        <f t="shared" si="21"/>
        <v>1</v>
      </c>
      <c r="C338" s="1">
        <f t="shared" si="22"/>
        <v>0</v>
      </c>
      <c r="D338" s="134">
        <f t="shared" si="20"/>
        <v>8010000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2P10</v>
      </c>
      <c r="H338" s="1" t="str">
        <f>INDEX(FCF[MarkTo],MATCH(FCFdata[[#This Row],[FCFindex]],FCF[FCFindex]))</f>
        <v>3Omy</v>
      </c>
      <c r="I338" s="118">
        <f>FCFdata[[#This Row],[SampleLabel]]+3</f>
        <v>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8</v>
      </c>
      <c r="B339" s="1">
        <f t="shared" si="21"/>
        <v>1</v>
      </c>
      <c r="C339" s="1">
        <f t="shared" si="22"/>
        <v>1</v>
      </c>
      <c r="D339" s="134">
        <f t="shared" si="20"/>
        <v>8010000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3Omy</v>
      </c>
      <c r="H339" s="1" t="str">
        <f>INDEX(FCF[MarkTo],MATCH(FCFdata[[#This Row],[FCFindex]],FCF[FCFindex]))</f>
        <v>4U</v>
      </c>
      <c r="I339" s="118">
        <f>FCFdata[[#This Row],[SampleLabel]]+3</f>
        <v>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8</v>
      </c>
      <c r="B340" s="1">
        <f t="shared" si="21"/>
        <v>1</v>
      </c>
      <c r="C340" s="1">
        <f t="shared" si="22"/>
        <v>2</v>
      </c>
      <c r="D340" s="134">
        <f t="shared" si="20"/>
        <v>8010000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4U</v>
      </c>
      <c r="H340" s="1" t="str">
        <f>INDEX(FCF[MarkTo],MATCH(FCFdata[[#This Row],[FCFindex]],FCF[FCFindex]))</f>
        <v>5Glc</v>
      </c>
      <c r="I340" s="118">
        <f>FCFdata[[#This Row],[SampleLabel]]+3</f>
        <v>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8</v>
      </c>
      <c r="B341" s="1">
        <f t="shared" si="21"/>
        <v>1</v>
      </c>
      <c r="C341" s="1">
        <f t="shared" si="22"/>
        <v>3</v>
      </c>
      <c r="D341" s="134">
        <f t="shared" si="20"/>
        <v>8010000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5Glc</v>
      </c>
      <c r="H341" s="1" t="str">
        <f>INDEX(FCF[MarkTo],MATCH(FCFdata[[#This Row],[FCFindex]],FCF[FCFindex]))</f>
        <v>6M2</v>
      </c>
      <c r="I341" s="118">
        <f>FCFdata[[#This Row],[SampleLabel]]+3</f>
        <v>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8</v>
      </c>
      <c r="B342" s="1">
        <f t="shared" si="21"/>
        <v>1</v>
      </c>
      <c r="C342" s="1">
        <f t="shared" si="22"/>
        <v>4</v>
      </c>
      <c r="D342" s="134">
        <f t="shared" si="20"/>
        <v>8010000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6M2</v>
      </c>
      <c r="H342" s="1" t="str">
        <f>INDEX(FCF[MarkTo],MATCH(FCFdata[[#This Row],[FCFindex]],FCF[FCFindex]))</f>
        <v>7Rot</v>
      </c>
      <c r="I342" s="118">
        <f>FCFdata[[#This Row],[SampleLabel]]+3</f>
        <v>8010003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8010005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8</v>
      </c>
      <c r="B343" s="1">
        <f t="shared" si="21"/>
        <v>1</v>
      </c>
      <c r="C343" s="1">
        <f t="shared" si="22"/>
        <v>5</v>
      </c>
      <c r="D343" s="134">
        <f t="shared" si="20"/>
        <v>8010000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7Rot</v>
      </c>
      <c r="H343" s="1" t="str">
        <f>INDEX(FCF[MarkTo],MATCH(FCFdata[[#This Row],[FCFindex]],FCF[FCFindex]))</f>
        <v>8S</v>
      </c>
      <c r="I343" s="118">
        <f>FCFdata[[#This Row],[SampleLabel]]+3</f>
        <v>8010003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8010005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8</v>
      </c>
      <c r="B344" s="1">
        <f t="shared" si="21"/>
        <v>1</v>
      </c>
      <c r="C344" s="1">
        <f t="shared" si="22"/>
        <v>6</v>
      </c>
      <c r="D344" s="134">
        <f t="shared" si="20"/>
        <v>8010000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8S</v>
      </c>
      <c r="H344" s="1" t="str">
        <f>INDEX(FCF[MarkTo],MATCH(FCFdata[[#This Row],[FCFindex]],FCF[FCFindex]))</f>
        <v>9Dig</v>
      </c>
      <c r="I344" s="118">
        <f>FCFdata[[#This Row],[SampleLabel]]+3</f>
        <v>8010003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8010005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8</v>
      </c>
      <c r="B345" s="1">
        <f t="shared" si="21"/>
        <v>1</v>
      </c>
      <c r="C345" s="1">
        <f t="shared" si="22"/>
        <v>7</v>
      </c>
      <c r="D345" s="134">
        <f t="shared" si="20"/>
        <v>8010000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9Dig</v>
      </c>
      <c r="H345" s="1" t="str">
        <f>INDEX(FCF[MarkTo],MATCH(FCFdata[[#This Row],[FCFindex]],FCF[FCFindex]))</f>
        <v>9U</v>
      </c>
      <c r="I345" s="118">
        <f>FCFdata[[#This Row],[SampleLabel]]+3</f>
        <v>8010003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8010005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8</v>
      </c>
      <c r="B346" s="1">
        <f t="shared" si="21"/>
        <v>1</v>
      </c>
      <c r="C346" s="1">
        <f t="shared" si="22"/>
        <v>8</v>
      </c>
      <c r="D346" s="134">
        <f t="shared" si="20"/>
        <v>8010000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9U</v>
      </c>
      <c r="H346" s="1" t="str">
        <f>INDEX(FCF[MarkTo],MATCH(FCFdata[[#This Row],[FCFindex]],FCF[FCFindex]))</f>
        <v>9c</v>
      </c>
      <c r="I346" s="118">
        <f>FCFdata[[#This Row],[SampleLabel]]+3</f>
        <v>8010003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8010005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8</v>
      </c>
      <c r="B347" s="1">
        <f t="shared" si="21"/>
        <v>1</v>
      </c>
      <c r="C347" s="1">
        <f t="shared" si="22"/>
        <v>9</v>
      </c>
      <c r="D347" s="134">
        <f t="shared" si="20"/>
        <v>8010000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9c</v>
      </c>
      <c r="H347" s="1" t="str">
        <f>INDEX(FCF[MarkTo],MATCH(FCFdata[[#This Row],[FCFindex]],FCF[FCFindex]))</f>
        <v>10Ama</v>
      </c>
      <c r="I347" s="118">
        <f>FCFdata[[#This Row],[SampleLabel]]+3</f>
        <v>8010003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8010005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8</v>
      </c>
      <c r="B348" s="1">
        <f t="shared" si="21"/>
        <v>1</v>
      </c>
      <c r="C348" s="1">
        <f t="shared" si="22"/>
        <v>10</v>
      </c>
      <c r="D348" s="134">
        <f t="shared" si="20"/>
        <v>8010000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10Ama</v>
      </c>
      <c r="H348" s="1" t="str">
        <f>INDEX(FCF[MarkTo],MATCH(FCFdata[[#This Row],[FCFindex]],FCF[FCFindex]))</f>
        <v>11AsTm</v>
      </c>
      <c r="I348" s="118">
        <f>FCFdata[[#This Row],[SampleLabel]]+3</f>
        <v>8010003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8010005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8</v>
      </c>
      <c r="B349" s="1">
        <f t="shared" si="21"/>
        <v>1</v>
      </c>
      <c r="C349" s="1">
        <f t="shared" si="22"/>
        <v>11</v>
      </c>
      <c r="D349" s="134">
        <f t="shared" si="20"/>
        <v>8010000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11AsTm</v>
      </c>
      <c r="H349" s="1" t="str">
        <f>INDEX(FCF[MarkTo],MATCH(FCFdata[[#This Row],[FCFindex]],FCF[FCFindex]))</f>
        <v>12Azd</v>
      </c>
      <c r="I349" s="118">
        <f>FCFdata[[#This Row],[SampleLabel]]+3</f>
        <v>8010003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8010005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8</v>
      </c>
      <c r="B350" s="1">
        <f t="shared" si="21"/>
        <v>2</v>
      </c>
      <c r="C350" s="1">
        <f t="shared" si="22"/>
        <v>0</v>
      </c>
      <c r="D350" s="134">
        <f t="shared" si="20"/>
        <v>8020000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2P10</v>
      </c>
      <c r="H350" s="1" t="str">
        <f>INDEX(FCF[MarkTo],MATCH(FCFdata[[#This Row],[FCFindex]],FCF[FCFindex]))</f>
        <v>3Omy</v>
      </c>
      <c r="I350" s="118">
        <f>FCFdata[[#This Row],[SampleLabel]]+3</f>
        <v>8020003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8020005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8</v>
      </c>
      <c r="B351" s="1">
        <f t="shared" si="21"/>
        <v>2</v>
      </c>
      <c r="C351" s="1">
        <f t="shared" si="22"/>
        <v>1</v>
      </c>
      <c r="D351" s="134">
        <f t="shared" si="20"/>
        <v>8020000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3Omy</v>
      </c>
      <c r="H351" s="1" t="str">
        <f>INDEX(FCF[MarkTo],MATCH(FCFdata[[#This Row],[FCFindex]],FCF[FCFindex]))</f>
        <v>4U</v>
      </c>
      <c r="I351" s="118">
        <f>FCFdata[[#This Row],[SampleLabel]]+3</f>
        <v>8020003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8020005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8</v>
      </c>
      <c r="B352" s="1">
        <f t="shared" si="21"/>
        <v>2</v>
      </c>
      <c r="C352" s="1">
        <f t="shared" si="22"/>
        <v>2</v>
      </c>
      <c r="D352" s="134">
        <f t="shared" si="20"/>
        <v>8020000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4U</v>
      </c>
      <c r="H352" s="1" t="str">
        <f>INDEX(FCF[MarkTo],MATCH(FCFdata[[#This Row],[FCFindex]],FCF[FCFindex]))</f>
        <v>5Glc</v>
      </c>
      <c r="I352" s="118">
        <f>FCFdata[[#This Row],[SampleLabel]]+3</f>
        <v>8020003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8020005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8</v>
      </c>
      <c r="B353" s="1">
        <f t="shared" si="21"/>
        <v>2</v>
      </c>
      <c r="C353" s="1">
        <f t="shared" si="22"/>
        <v>3</v>
      </c>
      <c r="D353" s="134">
        <f t="shared" si="20"/>
        <v>8020000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5Glc</v>
      </c>
      <c r="H353" s="1" t="str">
        <f>INDEX(FCF[MarkTo],MATCH(FCFdata[[#This Row],[FCFindex]],FCF[FCFindex]))</f>
        <v>6M2</v>
      </c>
      <c r="I353" s="118">
        <f>FCFdata[[#This Row],[SampleLabel]]+3</f>
        <v>8020003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8020005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8</v>
      </c>
      <c r="B354" s="1">
        <f t="shared" si="21"/>
        <v>2</v>
      </c>
      <c r="C354" s="1">
        <f t="shared" si="22"/>
        <v>4</v>
      </c>
      <c r="D354" s="134">
        <f t="shared" si="20"/>
        <v>8020000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6M2</v>
      </c>
      <c r="H354" s="1" t="str">
        <f>INDEX(FCF[MarkTo],MATCH(FCFdata[[#This Row],[FCFindex]],FCF[FCFindex]))</f>
        <v>7Rot</v>
      </c>
      <c r="I354" s="118">
        <f>FCFdata[[#This Row],[SampleLabel]]+3</f>
        <v>8020003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8020005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8</v>
      </c>
      <c r="B355" s="1">
        <f t="shared" si="21"/>
        <v>2</v>
      </c>
      <c r="C355" s="1">
        <f t="shared" si="22"/>
        <v>5</v>
      </c>
      <c r="D355" s="134">
        <f t="shared" si="20"/>
        <v>8020000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7Rot</v>
      </c>
      <c r="H355" s="1" t="str">
        <f>INDEX(FCF[MarkTo],MATCH(FCFdata[[#This Row],[FCFindex]],FCF[FCFindex]))</f>
        <v>8S</v>
      </c>
      <c r="I355" s="118">
        <f>FCFdata[[#This Row],[SampleLabel]]+3</f>
        <v>8020003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8020005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8</v>
      </c>
      <c r="B356" s="1">
        <f t="shared" si="21"/>
        <v>2</v>
      </c>
      <c r="C356" s="1">
        <f t="shared" si="22"/>
        <v>6</v>
      </c>
      <c r="D356" s="134">
        <f t="shared" si="20"/>
        <v>8020000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8S</v>
      </c>
      <c r="H356" s="1" t="str">
        <f>INDEX(FCF[MarkTo],MATCH(FCFdata[[#This Row],[FCFindex]],FCF[FCFindex]))</f>
        <v>9Dig</v>
      </c>
      <c r="I356" s="118">
        <f>FCFdata[[#This Row],[SampleLabel]]+3</f>
        <v>8020003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8020005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8</v>
      </c>
      <c r="B357" s="1">
        <f t="shared" si="21"/>
        <v>2</v>
      </c>
      <c r="C357" s="1">
        <f t="shared" si="22"/>
        <v>7</v>
      </c>
      <c r="D357" s="134">
        <f t="shared" si="20"/>
        <v>8020000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9Dig</v>
      </c>
      <c r="H357" s="1" t="str">
        <f>INDEX(FCF[MarkTo],MATCH(FCFdata[[#This Row],[FCFindex]],FCF[FCFindex]))</f>
        <v>9U</v>
      </c>
      <c r="I357" s="118">
        <f>FCFdata[[#This Row],[SampleLabel]]+3</f>
        <v>8020003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8020005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8</v>
      </c>
      <c r="B358" s="1">
        <f t="shared" si="21"/>
        <v>2</v>
      </c>
      <c r="C358" s="1">
        <f t="shared" si="22"/>
        <v>8</v>
      </c>
      <c r="D358" s="134">
        <f t="shared" si="20"/>
        <v>8020000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9U</v>
      </c>
      <c r="H358" s="1" t="str">
        <f>INDEX(FCF[MarkTo],MATCH(FCFdata[[#This Row],[FCFindex]],FCF[FCFindex]))</f>
        <v>9c</v>
      </c>
      <c r="I358" s="118">
        <f>FCFdata[[#This Row],[SampleLabel]]+3</f>
        <v>8020003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8020005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8</v>
      </c>
      <c r="B359" s="1">
        <f t="shared" si="21"/>
        <v>2</v>
      </c>
      <c r="C359" s="1">
        <f t="shared" si="22"/>
        <v>9</v>
      </c>
      <c r="D359" s="134">
        <f t="shared" si="20"/>
        <v>8020000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9c</v>
      </c>
      <c r="H359" s="1" t="str">
        <f>INDEX(FCF[MarkTo],MATCH(FCFdata[[#This Row],[FCFindex]],FCF[FCFindex]))</f>
        <v>10Ama</v>
      </c>
      <c r="I359" s="118">
        <f>FCFdata[[#This Row],[SampleLabel]]+3</f>
        <v>8020003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8020005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8</v>
      </c>
      <c r="B360" s="1">
        <f t="shared" si="21"/>
        <v>2</v>
      </c>
      <c r="C360" s="1">
        <f t="shared" si="22"/>
        <v>10</v>
      </c>
      <c r="D360" s="134">
        <f t="shared" si="20"/>
        <v>8020000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10Ama</v>
      </c>
      <c r="H360" s="1" t="str">
        <f>INDEX(FCF[MarkTo],MATCH(FCFdata[[#This Row],[FCFindex]],FCF[FCFindex]))</f>
        <v>11AsTm</v>
      </c>
      <c r="I360" s="118">
        <f>FCFdata[[#This Row],[SampleLabel]]+3</f>
        <v>8020003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8020005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8</v>
      </c>
      <c r="B361" s="1">
        <f t="shared" si="21"/>
        <v>2</v>
      </c>
      <c r="C361" s="1">
        <f t="shared" si="22"/>
        <v>11</v>
      </c>
      <c r="D361" s="134">
        <f t="shared" si="20"/>
        <v>8020000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11AsTm</v>
      </c>
      <c r="H361" s="1" t="str">
        <f>INDEX(FCF[MarkTo],MATCH(FCFdata[[#This Row],[FCFindex]],FCF[FCFindex]))</f>
        <v>12Azd</v>
      </c>
      <c r="I361" s="118">
        <f>FCFdata[[#This Row],[SampleLabel]]+3</f>
        <v>8020003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8020005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8</v>
      </c>
      <c r="B362" s="1">
        <f t="shared" si="21"/>
        <v>3</v>
      </c>
      <c r="C362" s="1">
        <f t="shared" si="22"/>
        <v>0</v>
      </c>
      <c r="D362" s="134">
        <f t="shared" si="20"/>
        <v>8030000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2P10</v>
      </c>
      <c r="H362" s="1" t="str">
        <f>INDEX(FCF[MarkTo],MATCH(FCFdata[[#This Row],[FCFindex]],FCF[FCFindex]))</f>
        <v>3Omy</v>
      </c>
      <c r="I362" s="118">
        <f>FCFdata[[#This Row],[SampleLabel]]+3</f>
        <v>8030003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8030005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8</v>
      </c>
      <c r="B363" s="1">
        <f t="shared" si="21"/>
        <v>3</v>
      </c>
      <c r="C363" s="1">
        <f t="shared" si="22"/>
        <v>1</v>
      </c>
      <c r="D363" s="134">
        <f t="shared" si="20"/>
        <v>8030000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3Omy</v>
      </c>
      <c r="H363" s="1" t="str">
        <f>INDEX(FCF[MarkTo],MATCH(FCFdata[[#This Row],[FCFindex]],FCF[FCFindex]))</f>
        <v>4U</v>
      </c>
      <c r="I363" s="118">
        <f>FCFdata[[#This Row],[SampleLabel]]+3</f>
        <v>8030003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8030005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8</v>
      </c>
      <c r="B364" s="1">
        <f t="shared" si="21"/>
        <v>3</v>
      </c>
      <c r="C364" s="1">
        <f t="shared" si="22"/>
        <v>2</v>
      </c>
      <c r="D364" s="134">
        <f t="shared" si="20"/>
        <v>8030000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4U</v>
      </c>
      <c r="H364" s="1" t="str">
        <f>INDEX(FCF[MarkTo],MATCH(FCFdata[[#This Row],[FCFindex]],FCF[FCFindex]))</f>
        <v>5Glc</v>
      </c>
      <c r="I364" s="118">
        <f>FCFdata[[#This Row],[SampleLabel]]+3</f>
        <v>8030003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8030005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8</v>
      </c>
      <c r="B365" s="1">
        <f t="shared" si="21"/>
        <v>3</v>
      </c>
      <c r="C365" s="1">
        <f t="shared" si="22"/>
        <v>3</v>
      </c>
      <c r="D365" s="134">
        <f t="shared" si="20"/>
        <v>8030000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5Glc</v>
      </c>
      <c r="H365" s="1" t="str">
        <f>INDEX(FCF[MarkTo],MATCH(FCFdata[[#This Row],[FCFindex]],FCF[FCFindex]))</f>
        <v>6M2</v>
      </c>
      <c r="I365" s="118">
        <f>FCFdata[[#This Row],[SampleLabel]]+3</f>
        <v>8030003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8030005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8</v>
      </c>
      <c r="B366" s="1">
        <f t="shared" si="21"/>
        <v>3</v>
      </c>
      <c r="C366" s="1">
        <f t="shared" si="22"/>
        <v>4</v>
      </c>
      <c r="D366" s="134">
        <f t="shared" si="20"/>
        <v>8030000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6M2</v>
      </c>
      <c r="H366" s="1" t="str">
        <f>INDEX(FCF[MarkTo],MATCH(FCFdata[[#This Row],[FCFindex]],FCF[FCFindex]))</f>
        <v>7Rot</v>
      </c>
      <c r="I366" s="118">
        <f>FCFdata[[#This Row],[SampleLabel]]+3</f>
        <v>8030003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8030005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8</v>
      </c>
      <c r="B367" s="1">
        <f t="shared" si="21"/>
        <v>3</v>
      </c>
      <c r="C367" s="1">
        <f t="shared" si="22"/>
        <v>5</v>
      </c>
      <c r="D367" s="134">
        <f t="shared" si="20"/>
        <v>8030000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7Rot</v>
      </c>
      <c r="H367" s="1" t="str">
        <f>INDEX(FCF[MarkTo],MATCH(FCFdata[[#This Row],[FCFindex]],FCF[FCFindex]))</f>
        <v>8S</v>
      </c>
      <c r="I367" s="118">
        <f>FCFdata[[#This Row],[SampleLabel]]+3</f>
        <v>8030003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8030005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8</v>
      </c>
      <c r="B368" s="1">
        <f t="shared" si="21"/>
        <v>3</v>
      </c>
      <c r="C368" s="1">
        <f t="shared" si="22"/>
        <v>6</v>
      </c>
      <c r="D368" s="134">
        <f t="shared" si="20"/>
        <v>8030000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8S</v>
      </c>
      <c r="H368" s="1" t="str">
        <f>INDEX(FCF[MarkTo],MATCH(FCFdata[[#This Row],[FCFindex]],FCF[FCFindex]))</f>
        <v>9Dig</v>
      </c>
      <c r="I368" s="118">
        <f>FCFdata[[#This Row],[SampleLabel]]+3</f>
        <v>8030003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8030005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8</v>
      </c>
      <c r="B369" s="1">
        <f t="shared" si="21"/>
        <v>3</v>
      </c>
      <c r="C369" s="1">
        <f t="shared" si="22"/>
        <v>7</v>
      </c>
      <c r="D369" s="134">
        <f t="shared" si="20"/>
        <v>8030000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9Dig</v>
      </c>
      <c r="H369" s="1" t="str">
        <f>INDEX(FCF[MarkTo],MATCH(FCFdata[[#This Row],[FCFindex]],FCF[FCFindex]))</f>
        <v>9U</v>
      </c>
      <c r="I369" s="118">
        <f>FCFdata[[#This Row],[SampleLabel]]+3</f>
        <v>8030003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8030005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8</v>
      </c>
      <c r="B370" s="1">
        <f t="shared" si="21"/>
        <v>3</v>
      </c>
      <c r="C370" s="1">
        <f t="shared" si="22"/>
        <v>8</v>
      </c>
      <c r="D370" s="134">
        <f t="shared" si="20"/>
        <v>8030000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9U</v>
      </c>
      <c r="H370" s="1" t="str">
        <f>INDEX(FCF[MarkTo],MATCH(FCFdata[[#This Row],[FCFindex]],FCF[FCFindex]))</f>
        <v>9c</v>
      </c>
      <c r="I370" s="118">
        <f>FCFdata[[#This Row],[SampleLabel]]+3</f>
        <v>8030003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8030005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8</v>
      </c>
      <c r="B371" s="1">
        <f t="shared" si="21"/>
        <v>3</v>
      </c>
      <c r="C371" s="1">
        <f t="shared" si="22"/>
        <v>9</v>
      </c>
      <c r="D371" s="134">
        <f t="shared" si="20"/>
        <v>8030000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9c</v>
      </c>
      <c r="H371" s="1" t="str">
        <f>INDEX(FCF[MarkTo],MATCH(FCFdata[[#This Row],[FCFindex]],FCF[FCFindex]))</f>
        <v>10Ama</v>
      </c>
      <c r="I371" s="118">
        <f>FCFdata[[#This Row],[SampleLabel]]+3</f>
        <v>8030003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8030005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8</v>
      </c>
      <c r="B372" s="1">
        <f t="shared" si="21"/>
        <v>3</v>
      </c>
      <c r="C372" s="1">
        <f t="shared" si="22"/>
        <v>10</v>
      </c>
      <c r="D372" s="134">
        <f t="shared" si="20"/>
        <v>8030000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10Ama</v>
      </c>
      <c r="H372" s="1" t="str">
        <f>INDEX(FCF[MarkTo],MATCH(FCFdata[[#This Row],[FCFindex]],FCF[FCFindex]))</f>
        <v>11AsTm</v>
      </c>
      <c r="I372" s="118">
        <f>FCFdata[[#This Row],[SampleLabel]]+3</f>
        <v>8030003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8030005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8</v>
      </c>
      <c r="B373" s="1">
        <f t="shared" si="21"/>
        <v>3</v>
      </c>
      <c r="C373" s="1">
        <f t="shared" si="22"/>
        <v>11</v>
      </c>
      <c r="D373" s="134">
        <f t="shared" si="20"/>
        <v>8030000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11AsTm</v>
      </c>
      <c r="H373" s="1" t="str">
        <f>INDEX(FCF[MarkTo],MATCH(FCFdata[[#This Row],[FCFindex]],FCF[FCFindex]))</f>
        <v>12Azd</v>
      </c>
      <c r="I373" s="118">
        <f>FCFdata[[#This Row],[SampleLabel]]+3</f>
        <v>8030003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8030005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8</v>
      </c>
      <c r="B374" s="1">
        <f t="shared" si="21"/>
        <v>4</v>
      </c>
      <c r="C374" s="1">
        <f t="shared" si="22"/>
        <v>0</v>
      </c>
      <c r="D374" s="134">
        <f t="shared" si="20"/>
        <v>8040000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2P10</v>
      </c>
      <c r="H374" s="1" t="str">
        <f>INDEX(FCF[MarkTo],MATCH(FCFdata[[#This Row],[FCFindex]],FCF[FCFindex]))</f>
        <v>3Omy</v>
      </c>
      <c r="I374" s="118">
        <f>FCFdata[[#This Row],[SampleLabel]]+3</f>
        <v>8040003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8040005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8</v>
      </c>
      <c r="B375" s="1">
        <f t="shared" si="21"/>
        <v>4</v>
      </c>
      <c r="C375" s="1">
        <f t="shared" si="22"/>
        <v>1</v>
      </c>
      <c r="D375" s="134">
        <f t="shared" si="20"/>
        <v>8040000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3Omy</v>
      </c>
      <c r="H375" s="1" t="str">
        <f>INDEX(FCF[MarkTo],MATCH(FCFdata[[#This Row],[FCFindex]],FCF[FCFindex]))</f>
        <v>4U</v>
      </c>
      <c r="I375" s="118">
        <f>FCFdata[[#This Row],[SampleLabel]]+3</f>
        <v>8040003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8040005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8</v>
      </c>
      <c r="B376" s="1">
        <f t="shared" si="21"/>
        <v>4</v>
      </c>
      <c r="C376" s="1">
        <f t="shared" si="22"/>
        <v>2</v>
      </c>
      <c r="D376" s="134">
        <f t="shared" si="20"/>
        <v>8040000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4U</v>
      </c>
      <c r="H376" s="1" t="str">
        <f>INDEX(FCF[MarkTo],MATCH(FCFdata[[#This Row],[FCFindex]],FCF[FCFindex]))</f>
        <v>5Glc</v>
      </c>
      <c r="I376" s="118">
        <f>FCFdata[[#This Row],[SampleLabel]]+3</f>
        <v>8040003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8040005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8</v>
      </c>
      <c r="B377" s="1">
        <f t="shared" si="21"/>
        <v>4</v>
      </c>
      <c r="C377" s="1">
        <f t="shared" si="22"/>
        <v>3</v>
      </c>
      <c r="D377" s="134">
        <f t="shared" si="20"/>
        <v>8040000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5Glc</v>
      </c>
      <c r="H377" s="1" t="str">
        <f>INDEX(FCF[MarkTo],MATCH(FCFdata[[#This Row],[FCFindex]],FCF[FCFindex]))</f>
        <v>6M2</v>
      </c>
      <c r="I377" s="118">
        <f>FCFdata[[#This Row],[SampleLabel]]+3</f>
        <v>8040003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8040005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8</v>
      </c>
      <c r="B378" s="1">
        <f t="shared" si="21"/>
        <v>4</v>
      </c>
      <c r="C378" s="1">
        <f t="shared" si="22"/>
        <v>4</v>
      </c>
      <c r="D378" s="134">
        <f t="shared" si="20"/>
        <v>8040000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6M2</v>
      </c>
      <c r="H378" s="1" t="str">
        <f>INDEX(FCF[MarkTo],MATCH(FCFdata[[#This Row],[FCFindex]],FCF[FCFindex]))</f>
        <v>7Rot</v>
      </c>
      <c r="I378" s="118">
        <f>FCFdata[[#This Row],[SampleLabel]]+3</f>
        <v>8040003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8040005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8</v>
      </c>
      <c r="B379" s="1">
        <f t="shared" si="21"/>
        <v>4</v>
      </c>
      <c r="C379" s="1">
        <f t="shared" si="22"/>
        <v>5</v>
      </c>
      <c r="D379" s="134">
        <f t="shared" si="20"/>
        <v>8040000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8S</v>
      </c>
      <c r="I379" s="118">
        <f>FCFdata[[#This Row],[SampleLabel]]+3</f>
        <v>8040003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8040005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8</v>
      </c>
      <c r="B380" s="1">
        <f t="shared" si="21"/>
        <v>4</v>
      </c>
      <c r="C380" s="1">
        <f t="shared" si="22"/>
        <v>6</v>
      </c>
      <c r="D380" s="134">
        <f t="shared" si="20"/>
        <v>8040000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8S</v>
      </c>
      <c r="H380" s="1" t="str">
        <f>INDEX(FCF[MarkTo],MATCH(FCFdata[[#This Row],[FCFindex]],FCF[FCFindex]))</f>
        <v>9Dig</v>
      </c>
      <c r="I380" s="118">
        <f>FCFdata[[#This Row],[SampleLabel]]+3</f>
        <v>8040003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8040005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8</v>
      </c>
      <c r="B381" s="1">
        <f t="shared" si="21"/>
        <v>4</v>
      </c>
      <c r="C381" s="1">
        <f t="shared" si="22"/>
        <v>7</v>
      </c>
      <c r="D381" s="134">
        <f t="shared" si="20"/>
        <v>8040000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9Dig</v>
      </c>
      <c r="H381" s="1" t="str">
        <f>INDEX(FCF[MarkTo],MATCH(FCFdata[[#This Row],[FCFindex]],FCF[FCFindex]))</f>
        <v>9U</v>
      </c>
      <c r="I381" s="118">
        <f>FCFdata[[#This Row],[SampleLabel]]+3</f>
        <v>8040003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8040005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8</v>
      </c>
      <c r="B382" s="1">
        <f t="shared" si="21"/>
        <v>4</v>
      </c>
      <c r="C382" s="1">
        <f t="shared" si="22"/>
        <v>8</v>
      </c>
      <c r="D382" s="134">
        <f t="shared" si="20"/>
        <v>8040000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9U</v>
      </c>
      <c r="H382" s="1" t="str">
        <f>INDEX(FCF[MarkTo],MATCH(FCFdata[[#This Row],[FCFindex]],FCF[FCFindex]))</f>
        <v>9c</v>
      </c>
      <c r="I382" s="118">
        <f>FCFdata[[#This Row],[SampleLabel]]+3</f>
        <v>8040003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8040005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8</v>
      </c>
      <c r="B383" s="1">
        <f t="shared" si="21"/>
        <v>4</v>
      </c>
      <c r="C383" s="1">
        <f t="shared" si="22"/>
        <v>9</v>
      </c>
      <c r="D383" s="134">
        <f t="shared" si="20"/>
        <v>8040000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9c</v>
      </c>
      <c r="H383" s="1" t="str">
        <f>INDEX(FCF[MarkTo],MATCH(FCFdata[[#This Row],[FCFindex]],FCF[FCFindex]))</f>
        <v>10Ama</v>
      </c>
      <c r="I383" s="118">
        <f>FCFdata[[#This Row],[SampleLabel]]+3</f>
        <v>8040003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8040005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8</v>
      </c>
      <c r="B384" s="1">
        <f t="shared" si="21"/>
        <v>4</v>
      </c>
      <c r="C384" s="1">
        <f t="shared" si="22"/>
        <v>10</v>
      </c>
      <c r="D384" s="134">
        <f t="shared" si="20"/>
        <v>8040000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10Ama</v>
      </c>
      <c r="H384" s="1" t="str">
        <f>INDEX(FCF[MarkTo],MATCH(FCFdata[[#This Row],[FCFindex]],FCF[FCFindex]))</f>
        <v>11AsTm</v>
      </c>
      <c r="I384" s="118">
        <f>FCFdata[[#This Row],[SampleLabel]]+3</f>
        <v>8040003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8040005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8</v>
      </c>
      <c r="B385" s="1">
        <f t="shared" si="21"/>
        <v>4</v>
      </c>
      <c r="C385" s="1">
        <f t="shared" si="22"/>
        <v>11</v>
      </c>
      <c r="D385" s="134">
        <f t="shared" si="20"/>
        <v>8040000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11AsTm</v>
      </c>
      <c r="H385" s="1" t="str">
        <f>INDEX(FCF[MarkTo],MATCH(FCFdata[[#This Row],[FCFindex]],FCF[FCFindex]))</f>
        <v>12Azd</v>
      </c>
      <c r="I385" s="118">
        <f>FCFdata[[#This Row],[SampleLabel]]+3</f>
        <v>8040003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8040005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9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9010000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2P10</v>
      </c>
      <c r="H386" s="1" t="str">
        <f>INDEX(FCF[MarkTo],MATCH(FCFdata[[#This Row],[FCFindex]],FCF[FCFindex]))</f>
        <v>3Omy</v>
      </c>
      <c r="I386" s="118">
        <f>FCFdata[[#This Row],[SampleLabel]]+3</f>
        <v>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9010000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3Omy</v>
      </c>
      <c r="H387" s="1" t="str">
        <f>INDEX(FCF[MarkTo],MATCH(FCFdata[[#This Row],[FCFindex]],FCF[FCFindex]))</f>
        <v>4U</v>
      </c>
      <c r="I387" s="118">
        <f>FCFdata[[#This Row],[SampleLabel]]+3</f>
        <v>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9</v>
      </c>
      <c r="B388" s="1">
        <f t="shared" si="25"/>
        <v>1</v>
      </c>
      <c r="C388" s="1">
        <f t="shared" si="26"/>
        <v>2</v>
      </c>
      <c r="D388" s="134">
        <f t="shared" si="24"/>
        <v>9010000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4U</v>
      </c>
      <c r="H388" s="1" t="str">
        <f>INDEX(FCF[MarkTo],MATCH(FCFdata[[#This Row],[FCFindex]],FCF[FCFindex]))</f>
        <v>5Glc</v>
      </c>
      <c r="I388" s="118">
        <f>FCFdata[[#This Row],[SampleLabel]]+3</f>
        <v>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9</v>
      </c>
      <c r="B389" s="1">
        <f t="shared" si="25"/>
        <v>1</v>
      </c>
      <c r="C389" s="1">
        <f t="shared" si="26"/>
        <v>3</v>
      </c>
      <c r="D389" s="134">
        <f t="shared" si="24"/>
        <v>9010000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5Glc</v>
      </c>
      <c r="H389" s="1" t="str">
        <f>INDEX(FCF[MarkTo],MATCH(FCFdata[[#This Row],[FCFindex]],FCF[FCFindex]))</f>
        <v>6M2</v>
      </c>
      <c r="I389" s="118">
        <f>FCFdata[[#This Row],[SampleLabel]]+3</f>
        <v>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9</v>
      </c>
      <c r="B390" s="1">
        <f t="shared" si="25"/>
        <v>1</v>
      </c>
      <c r="C390" s="1">
        <f t="shared" si="26"/>
        <v>4</v>
      </c>
      <c r="D390" s="134">
        <f t="shared" si="24"/>
        <v>9010000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6M2</v>
      </c>
      <c r="H390" s="1" t="str">
        <f>INDEX(FCF[MarkTo],MATCH(FCFdata[[#This Row],[FCFindex]],FCF[FCFindex]))</f>
        <v>7Rot</v>
      </c>
      <c r="I390" s="118">
        <f>FCFdata[[#This Row],[SampleLabel]]+3</f>
        <v>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9</v>
      </c>
      <c r="B391" s="1">
        <f t="shared" si="25"/>
        <v>1</v>
      </c>
      <c r="C391" s="1">
        <f t="shared" si="26"/>
        <v>5</v>
      </c>
      <c r="D391" s="134">
        <f t="shared" si="24"/>
        <v>9010000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7Rot</v>
      </c>
      <c r="H391" s="1" t="str">
        <f>INDEX(FCF[MarkTo],MATCH(FCFdata[[#This Row],[FCFindex]],FCF[FCFindex]))</f>
        <v>8S</v>
      </c>
      <c r="I391" s="118">
        <f>FCFdata[[#This Row],[SampleLabel]]+3</f>
        <v>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9</v>
      </c>
      <c r="B392" s="1">
        <f t="shared" si="25"/>
        <v>1</v>
      </c>
      <c r="C392" s="1">
        <f t="shared" si="26"/>
        <v>6</v>
      </c>
      <c r="D392" s="134">
        <f t="shared" si="24"/>
        <v>9010000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8S</v>
      </c>
      <c r="H392" s="1" t="str">
        <f>INDEX(FCF[MarkTo],MATCH(FCFdata[[#This Row],[FCFindex]],FCF[FCFindex]))</f>
        <v>9Dig</v>
      </c>
      <c r="I392" s="118">
        <f>FCFdata[[#This Row],[SampleLabel]]+3</f>
        <v>9010003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9010005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9</v>
      </c>
      <c r="B393" s="1">
        <f t="shared" si="25"/>
        <v>1</v>
      </c>
      <c r="C393" s="1">
        <f t="shared" si="26"/>
        <v>7</v>
      </c>
      <c r="D393" s="134">
        <f t="shared" si="24"/>
        <v>9010000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9Dig</v>
      </c>
      <c r="H393" s="1" t="str">
        <f>INDEX(FCF[MarkTo],MATCH(FCFdata[[#This Row],[FCFindex]],FCF[FCFindex]))</f>
        <v>9U</v>
      </c>
      <c r="I393" s="118">
        <f>FCFdata[[#This Row],[SampleLabel]]+3</f>
        <v>9010003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9010005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9</v>
      </c>
      <c r="B394" s="1">
        <f t="shared" si="25"/>
        <v>1</v>
      </c>
      <c r="C394" s="1">
        <f t="shared" si="26"/>
        <v>8</v>
      </c>
      <c r="D394" s="134">
        <f t="shared" si="24"/>
        <v>9010000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9U</v>
      </c>
      <c r="H394" s="1" t="str">
        <f>INDEX(FCF[MarkTo],MATCH(FCFdata[[#This Row],[FCFindex]],FCF[FCFindex]))</f>
        <v>9c</v>
      </c>
      <c r="I394" s="118">
        <f>FCFdata[[#This Row],[SampleLabel]]+3</f>
        <v>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9</v>
      </c>
      <c r="B395" s="1">
        <f t="shared" si="25"/>
        <v>1</v>
      </c>
      <c r="C395" s="1">
        <f t="shared" si="26"/>
        <v>9</v>
      </c>
      <c r="D395" s="134">
        <f t="shared" si="24"/>
        <v>9010000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9c</v>
      </c>
      <c r="H395" s="1" t="str">
        <f>INDEX(FCF[MarkTo],MATCH(FCFdata[[#This Row],[FCFindex]],FCF[FCFindex]))</f>
        <v>10Ama</v>
      </c>
      <c r="I395" s="118">
        <f>FCFdata[[#This Row],[SampleLabel]]+3</f>
        <v>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9</v>
      </c>
      <c r="B396" s="1">
        <f t="shared" si="25"/>
        <v>1</v>
      </c>
      <c r="C396" s="1">
        <f t="shared" si="26"/>
        <v>10</v>
      </c>
      <c r="D396" s="134">
        <f t="shared" si="24"/>
        <v>9010000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10Ama</v>
      </c>
      <c r="H396" s="1" t="str">
        <f>INDEX(FCF[MarkTo],MATCH(FCFdata[[#This Row],[FCFindex]],FCF[FCFindex]))</f>
        <v>11AsTm</v>
      </c>
      <c r="I396" s="118">
        <f>FCFdata[[#This Row],[SampleLabel]]+3</f>
        <v>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9</v>
      </c>
      <c r="B397" s="1">
        <f t="shared" si="25"/>
        <v>1</v>
      </c>
      <c r="C397" s="1">
        <f t="shared" si="26"/>
        <v>11</v>
      </c>
      <c r="D397" s="134">
        <f t="shared" si="24"/>
        <v>9010000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11AsTm</v>
      </c>
      <c r="H397" s="1" t="str">
        <f>INDEX(FCF[MarkTo],MATCH(FCFdata[[#This Row],[FCFindex]],FCF[FCFindex]))</f>
        <v>12Azd</v>
      </c>
      <c r="I397" s="118">
        <f>FCFdata[[#This Row],[SampleLabel]]+3</f>
        <v>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9</v>
      </c>
      <c r="B398" s="1">
        <f t="shared" si="25"/>
        <v>2</v>
      </c>
      <c r="C398" s="1">
        <f t="shared" si="26"/>
        <v>0</v>
      </c>
      <c r="D398" s="134">
        <f t="shared" si="24"/>
        <v>9020000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2P10</v>
      </c>
      <c r="H398" s="1" t="str">
        <f>INDEX(FCF[MarkTo],MATCH(FCFdata[[#This Row],[FCFindex]],FCF[FCFindex]))</f>
        <v>3Omy</v>
      </c>
      <c r="I398" s="118">
        <f>FCFdata[[#This Row],[SampleLabel]]+3</f>
        <v>9020003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9020005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9</v>
      </c>
      <c r="B399" s="1">
        <f t="shared" si="25"/>
        <v>2</v>
      </c>
      <c r="C399" s="1">
        <f t="shared" si="26"/>
        <v>1</v>
      </c>
      <c r="D399" s="134">
        <f t="shared" si="24"/>
        <v>9020000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3Omy</v>
      </c>
      <c r="H399" s="1" t="str">
        <f>INDEX(FCF[MarkTo],MATCH(FCFdata[[#This Row],[FCFindex]],FCF[FCFindex]))</f>
        <v>4U</v>
      </c>
      <c r="I399" s="118">
        <f>FCFdata[[#This Row],[SampleLabel]]+3</f>
        <v>9020003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9020005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9</v>
      </c>
      <c r="B400" s="1">
        <f t="shared" si="25"/>
        <v>2</v>
      </c>
      <c r="C400" s="1">
        <f t="shared" si="26"/>
        <v>2</v>
      </c>
      <c r="D400" s="134">
        <f t="shared" si="24"/>
        <v>9020000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4U</v>
      </c>
      <c r="H400" s="1" t="str">
        <f>INDEX(FCF[MarkTo],MATCH(FCFdata[[#This Row],[FCFindex]],FCF[FCFindex]))</f>
        <v>5Glc</v>
      </c>
      <c r="I400" s="118">
        <f>FCFdata[[#This Row],[SampleLabel]]+3</f>
        <v>9020003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9020005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9</v>
      </c>
      <c r="B401" s="1">
        <f t="shared" si="25"/>
        <v>2</v>
      </c>
      <c r="C401" s="1">
        <f t="shared" si="26"/>
        <v>3</v>
      </c>
      <c r="D401" s="134">
        <f t="shared" si="24"/>
        <v>9020000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5Glc</v>
      </c>
      <c r="H401" s="1" t="str">
        <f>INDEX(FCF[MarkTo],MATCH(FCFdata[[#This Row],[FCFindex]],FCF[FCFindex]))</f>
        <v>6M2</v>
      </c>
      <c r="I401" s="118">
        <f>FCFdata[[#This Row],[SampleLabel]]+3</f>
        <v>9020003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9020005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9</v>
      </c>
      <c r="B402" s="1">
        <f t="shared" si="25"/>
        <v>2</v>
      </c>
      <c r="C402" s="1">
        <f t="shared" si="26"/>
        <v>4</v>
      </c>
      <c r="D402" s="134">
        <f t="shared" si="24"/>
        <v>9020000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6M2</v>
      </c>
      <c r="H402" s="1" t="str">
        <f>INDEX(FCF[MarkTo],MATCH(FCFdata[[#This Row],[FCFindex]],FCF[FCFindex]))</f>
        <v>7Rot</v>
      </c>
      <c r="I402" s="118">
        <f>FCFdata[[#This Row],[SampleLabel]]+3</f>
        <v>9020003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9020005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9</v>
      </c>
      <c r="B403" s="1">
        <f t="shared" si="25"/>
        <v>2</v>
      </c>
      <c r="C403" s="1">
        <f t="shared" si="26"/>
        <v>5</v>
      </c>
      <c r="D403" s="134">
        <f t="shared" si="24"/>
        <v>9020000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7Rot</v>
      </c>
      <c r="H403" s="1" t="str">
        <f>INDEX(FCF[MarkTo],MATCH(FCFdata[[#This Row],[FCFindex]],FCF[FCFindex]))</f>
        <v>8S</v>
      </c>
      <c r="I403" s="118">
        <f>FCFdata[[#This Row],[SampleLabel]]+3</f>
        <v>9020003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9020005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9</v>
      </c>
      <c r="B404" s="1">
        <f t="shared" si="25"/>
        <v>2</v>
      </c>
      <c r="C404" s="1">
        <f t="shared" si="26"/>
        <v>6</v>
      </c>
      <c r="D404" s="134">
        <f t="shared" si="24"/>
        <v>9020000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8S</v>
      </c>
      <c r="H404" s="1" t="str">
        <f>INDEX(FCF[MarkTo],MATCH(FCFdata[[#This Row],[FCFindex]],FCF[FCFindex]))</f>
        <v>9Dig</v>
      </c>
      <c r="I404" s="118">
        <f>FCFdata[[#This Row],[SampleLabel]]+3</f>
        <v>9020003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9020005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9</v>
      </c>
      <c r="B405" s="1">
        <f t="shared" si="25"/>
        <v>2</v>
      </c>
      <c r="C405" s="1">
        <f t="shared" si="26"/>
        <v>7</v>
      </c>
      <c r="D405" s="134">
        <f t="shared" si="24"/>
        <v>9020000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9Dig</v>
      </c>
      <c r="H405" s="1" t="str">
        <f>INDEX(FCF[MarkTo],MATCH(FCFdata[[#This Row],[FCFindex]],FCF[FCFindex]))</f>
        <v>9U</v>
      </c>
      <c r="I405" s="118">
        <f>FCFdata[[#This Row],[SampleLabel]]+3</f>
        <v>9020003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9020005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9</v>
      </c>
      <c r="B406" s="1">
        <f t="shared" si="25"/>
        <v>2</v>
      </c>
      <c r="C406" s="1">
        <f t="shared" si="26"/>
        <v>8</v>
      </c>
      <c r="D406" s="134">
        <f t="shared" si="24"/>
        <v>9020000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9U</v>
      </c>
      <c r="H406" s="1" t="str">
        <f>INDEX(FCF[MarkTo],MATCH(FCFdata[[#This Row],[FCFindex]],FCF[FCFindex]))</f>
        <v>9c</v>
      </c>
      <c r="I406" s="118">
        <f>FCFdata[[#This Row],[SampleLabel]]+3</f>
        <v>9020003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9020005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9</v>
      </c>
      <c r="B407" s="1">
        <f t="shared" si="25"/>
        <v>2</v>
      </c>
      <c r="C407" s="1">
        <f t="shared" si="26"/>
        <v>9</v>
      </c>
      <c r="D407" s="134">
        <f t="shared" si="24"/>
        <v>9020000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9c</v>
      </c>
      <c r="H407" s="1" t="str">
        <f>INDEX(FCF[MarkTo],MATCH(FCFdata[[#This Row],[FCFindex]],FCF[FCFindex]))</f>
        <v>10Ama</v>
      </c>
      <c r="I407" s="118">
        <f>FCFdata[[#This Row],[SampleLabel]]+3</f>
        <v>9020003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9020005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9</v>
      </c>
      <c r="B408" s="1">
        <f t="shared" si="25"/>
        <v>2</v>
      </c>
      <c r="C408" s="1">
        <f t="shared" si="26"/>
        <v>10</v>
      </c>
      <c r="D408" s="134">
        <f t="shared" si="24"/>
        <v>9020000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10Ama</v>
      </c>
      <c r="H408" s="1" t="str">
        <f>INDEX(FCF[MarkTo],MATCH(FCFdata[[#This Row],[FCFindex]],FCF[FCFindex]))</f>
        <v>11AsTm</v>
      </c>
      <c r="I408" s="118">
        <f>FCFdata[[#This Row],[SampleLabel]]+3</f>
        <v>9020003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9020005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9</v>
      </c>
      <c r="B409" s="1">
        <f t="shared" si="25"/>
        <v>2</v>
      </c>
      <c r="C409" s="1">
        <f t="shared" si="26"/>
        <v>11</v>
      </c>
      <c r="D409" s="134">
        <f t="shared" si="24"/>
        <v>9020000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11AsTm</v>
      </c>
      <c r="H409" s="1" t="str">
        <f>INDEX(FCF[MarkTo],MATCH(FCFdata[[#This Row],[FCFindex]],FCF[FCFindex]))</f>
        <v>12Azd</v>
      </c>
      <c r="I409" s="118">
        <f>FCFdata[[#This Row],[SampleLabel]]+3</f>
        <v>9020003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9020005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9</v>
      </c>
      <c r="B410" s="1">
        <f t="shared" si="25"/>
        <v>3</v>
      </c>
      <c r="C410" s="1">
        <f t="shared" si="26"/>
        <v>0</v>
      </c>
      <c r="D410" s="134">
        <f t="shared" si="24"/>
        <v>9030000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2P10</v>
      </c>
      <c r="H410" s="1" t="str">
        <f>INDEX(FCF[MarkTo],MATCH(FCFdata[[#This Row],[FCFindex]],FCF[FCFindex]))</f>
        <v>3Omy</v>
      </c>
      <c r="I410" s="118">
        <f>FCFdata[[#This Row],[SampleLabel]]+3</f>
        <v>9030003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9030005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9</v>
      </c>
      <c r="B411" s="1">
        <f t="shared" si="25"/>
        <v>3</v>
      </c>
      <c r="C411" s="1">
        <f t="shared" si="26"/>
        <v>1</v>
      </c>
      <c r="D411" s="134">
        <f t="shared" si="24"/>
        <v>9030000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3Omy</v>
      </c>
      <c r="H411" s="1" t="str">
        <f>INDEX(FCF[MarkTo],MATCH(FCFdata[[#This Row],[FCFindex]],FCF[FCFindex]))</f>
        <v>4U</v>
      </c>
      <c r="I411" s="118">
        <f>FCFdata[[#This Row],[SampleLabel]]+3</f>
        <v>9030003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9030005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9</v>
      </c>
      <c r="B412" s="1">
        <f t="shared" si="25"/>
        <v>3</v>
      </c>
      <c r="C412" s="1">
        <f t="shared" si="26"/>
        <v>2</v>
      </c>
      <c r="D412" s="134">
        <f t="shared" si="24"/>
        <v>9030000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4U</v>
      </c>
      <c r="H412" s="1" t="str">
        <f>INDEX(FCF[MarkTo],MATCH(FCFdata[[#This Row],[FCFindex]],FCF[FCFindex]))</f>
        <v>5Glc</v>
      </c>
      <c r="I412" s="118">
        <f>FCFdata[[#This Row],[SampleLabel]]+3</f>
        <v>9030003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9030005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9</v>
      </c>
      <c r="B413" s="1">
        <f t="shared" si="25"/>
        <v>3</v>
      </c>
      <c r="C413" s="1">
        <f t="shared" si="26"/>
        <v>3</v>
      </c>
      <c r="D413" s="134">
        <f t="shared" si="24"/>
        <v>9030000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5Glc</v>
      </c>
      <c r="H413" s="1" t="str">
        <f>INDEX(FCF[MarkTo],MATCH(FCFdata[[#This Row],[FCFindex]],FCF[FCFindex]))</f>
        <v>6M2</v>
      </c>
      <c r="I413" s="118">
        <f>FCFdata[[#This Row],[SampleLabel]]+3</f>
        <v>9030003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9030005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9</v>
      </c>
      <c r="B414" s="1">
        <f t="shared" si="25"/>
        <v>3</v>
      </c>
      <c r="C414" s="1">
        <f t="shared" si="26"/>
        <v>4</v>
      </c>
      <c r="D414" s="134">
        <f t="shared" si="24"/>
        <v>9030000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6M2</v>
      </c>
      <c r="H414" s="1" t="str">
        <f>INDEX(FCF[MarkTo],MATCH(FCFdata[[#This Row],[FCFindex]],FCF[FCFindex]))</f>
        <v>7Rot</v>
      </c>
      <c r="I414" s="118">
        <f>FCFdata[[#This Row],[SampleLabel]]+3</f>
        <v>9030003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9030005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9</v>
      </c>
      <c r="B415" s="1">
        <f t="shared" si="25"/>
        <v>3</v>
      </c>
      <c r="C415" s="1">
        <f t="shared" si="26"/>
        <v>5</v>
      </c>
      <c r="D415" s="134">
        <f t="shared" si="24"/>
        <v>9030000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7Rot</v>
      </c>
      <c r="H415" s="1" t="str">
        <f>INDEX(FCF[MarkTo],MATCH(FCFdata[[#This Row],[FCFindex]],FCF[FCFindex]))</f>
        <v>8S</v>
      </c>
      <c r="I415" s="118">
        <f>FCFdata[[#This Row],[SampleLabel]]+3</f>
        <v>9030003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9030005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9</v>
      </c>
      <c r="B416" s="1">
        <f t="shared" si="25"/>
        <v>3</v>
      </c>
      <c r="C416" s="1">
        <f t="shared" si="26"/>
        <v>6</v>
      </c>
      <c r="D416" s="134">
        <f t="shared" si="24"/>
        <v>9030000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8S</v>
      </c>
      <c r="H416" s="1" t="str">
        <f>INDEX(FCF[MarkTo],MATCH(FCFdata[[#This Row],[FCFindex]],FCF[FCFindex]))</f>
        <v>9Dig</v>
      </c>
      <c r="I416" s="118">
        <f>FCFdata[[#This Row],[SampleLabel]]+3</f>
        <v>9030003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9030005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9</v>
      </c>
      <c r="B417" s="1">
        <f t="shared" si="25"/>
        <v>3</v>
      </c>
      <c r="C417" s="1">
        <f t="shared" si="26"/>
        <v>7</v>
      </c>
      <c r="D417" s="134">
        <f t="shared" si="24"/>
        <v>9030000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9Dig</v>
      </c>
      <c r="H417" s="1" t="str">
        <f>INDEX(FCF[MarkTo],MATCH(FCFdata[[#This Row],[FCFindex]],FCF[FCFindex]))</f>
        <v>9U</v>
      </c>
      <c r="I417" s="118">
        <f>FCFdata[[#This Row],[SampleLabel]]+3</f>
        <v>9030003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9030005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9</v>
      </c>
      <c r="B418" s="1">
        <f t="shared" si="25"/>
        <v>3</v>
      </c>
      <c r="C418" s="1">
        <f t="shared" si="26"/>
        <v>8</v>
      </c>
      <c r="D418" s="134">
        <f t="shared" si="24"/>
        <v>9030000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9U</v>
      </c>
      <c r="H418" s="1" t="str">
        <f>INDEX(FCF[MarkTo],MATCH(FCFdata[[#This Row],[FCFindex]],FCF[FCFindex]))</f>
        <v>9c</v>
      </c>
      <c r="I418" s="118">
        <f>FCFdata[[#This Row],[SampleLabel]]+3</f>
        <v>9030003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9030005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9</v>
      </c>
      <c r="B419" s="1">
        <f t="shared" si="25"/>
        <v>3</v>
      </c>
      <c r="C419" s="1">
        <f t="shared" si="26"/>
        <v>9</v>
      </c>
      <c r="D419" s="134">
        <f t="shared" si="24"/>
        <v>9030000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9c</v>
      </c>
      <c r="H419" s="1" t="str">
        <f>INDEX(FCF[MarkTo],MATCH(FCFdata[[#This Row],[FCFindex]],FCF[FCFindex]))</f>
        <v>10Ama</v>
      </c>
      <c r="I419" s="118">
        <f>FCFdata[[#This Row],[SampleLabel]]+3</f>
        <v>9030003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9030005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9</v>
      </c>
      <c r="B420" s="1">
        <f t="shared" si="25"/>
        <v>3</v>
      </c>
      <c r="C420" s="1">
        <f t="shared" si="26"/>
        <v>10</v>
      </c>
      <c r="D420" s="134">
        <f t="shared" si="24"/>
        <v>9030000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10Ama</v>
      </c>
      <c r="H420" s="1" t="str">
        <f>INDEX(FCF[MarkTo],MATCH(FCFdata[[#This Row],[FCFindex]],FCF[FCFindex]))</f>
        <v>11AsTm</v>
      </c>
      <c r="I420" s="118">
        <f>FCFdata[[#This Row],[SampleLabel]]+3</f>
        <v>9030003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9030005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9</v>
      </c>
      <c r="B421" s="1">
        <f t="shared" si="25"/>
        <v>3</v>
      </c>
      <c r="C421" s="1">
        <f t="shared" si="26"/>
        <v>11</v>
      </c>
      <c r="D421" s="134">
        <f t="shared" si="24"/>
        <v>9030000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11AsTm</v>
      </c>
      <c r="H421" s="1" t="str">
        <f>INDEX(FCF[MarkTo],MATCH(FCFdata[[#This Row],[FCFindex]],FCF[FCFindex]))</f>
        <v>12Azd</v>
      </c>
      <c r="I421" s="118">
        <f>FCFdata[[#This Row],[SampleLabel]]+3</f>
        <v>9030003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9030005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9</v>
      </c>
      <c r="B422" s="1">
        <f t="shared" si="25"/>
        <v>4</v>
      </c>
      <c r="C422" s="1">
        <f t="shared" si="26"/>
        <v>0</v>
      </c>
      <c r="D422" s="134">
        <f t="shared" si="24"/>
        <v>9040000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2P10</v>
      </c>
      <c r="H422" s="1" t="str">
        <f>INDEX(FCF[MarkTo],MATCH(FCFdata[[#This Row],[FCFindex]],FCF[FCFindex]))</f>
        <v>3Omy</v>
      </c>
      <c r="I422" s="118">
        <f>FCFdata[[#This Row],[SampleLabel]]+3</f>
        <v>9040003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9040005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9</v>
      </c>
      <c r="B423" s="1">
        <f t="shared" si="25"/>
        <v>4</v>
      </c>
      <c r="C423" s="1">
        <f t="shared" si="26"/>
        <v>1</v>
      </c>
      <c r="D423" s="134">
        <f t="shared" si="24"/>
        <v>9040000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3Omy</v>
      </c>
      <c r="H423" s="1" t="str">
        <f>INDEX(FCF[MarkTo],MATCH(FCFdata[[#This Row],[FCFindex]],FCF[FCFindex]))</f>
        <v>4U</v>
      </c>
      <c r="I423" s="118">
        <f>FCFdata[[#This Row],[SampleLabel]]+3</f>
        <v>9040003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9040005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9</v>
      </c>
      <c r="B424" s="1">
        <f t="shared" si="25"/>
        <v>4</v>
      </c>
      <c r="C424" s="1">
        <f t="shared" si="26"/>
        <v>2</v>
      </c>
      <c r="D424" s="134">
        <f t="shared" si="24"/>
        <v>9040000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4U</v>
      </c>
      <c r="H424" s="1" t="str">
        <f>INDEX(FCF[MarkTo],MATCH(FCFdata[[#This Row],[FCFindex]],FCF[FCFindex]))</f>
        <v>5Glc</v>
      </c>
      <c r="I424" s="118">
        <f>FCFdata[[#This Row],[SampleLabel]]+3</f>
        <v>9040003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9040005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9</v>
      </c>
      <c r="B425" s="1">
        <f t="shared" si="25"/>
        <v>4</v>
      </c>
      <c r="C425" s="1">
        <f t="shared" si="26"/>
        <v>3</v>
      </c>
      <c r="D425" s="134">
        <f t="shared" si="24"/>
        <v>9040000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5Glc</v>
      </c>
      <c r="H425" s="1" t="str">
        <f>INDEX(FCF[MarkTo],MATCH(FCFdata[[#This Row],[FCFindex]],FCF[FCFindex]))</f>
        <v>6M2</v>
      </c>
      <c r="I425" s="118">
        <f>FCFdata[[#This Row],[SampleLabel]]+3</f>
        <v>9040003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9040005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9</v>
      </c>
      <c r="B426" s="1">
        <f t="shared" si="25"/>
        <v>4</v>
      </c>
      <c r="C426" s="1">
        <f t="shared" si="26"/>
        <v>4</v>
      </c>
      <c r="D426" s="134">
        <f t="shared" si="24"/>
        <v>9040000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6M2</v>
      </c>
      <c r="H426" s="1" t="str">
        <f>INDEX(FCF[MarkTo],MATCH(FCFdata[[#This Row],[FCFindex]],FCF[FCFindex]))</f>
        <v>7Rot</v>
      </c>
      <c r="I426" s="118">
        <f>FCFdata[[#This Row],[SampleLabel]]+3</f>
        <v>9040003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9040005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9</v>
      </c>
      <c r="B427" s="1">
        <f t="shared" si="25"/>
        <v>4</v>
      </c>
      <c r="C427" s="1">
        <f t="shared" si="26"/>
        <v>5</v>
      </c>
      <c r="D427" s="134">
        <f t="shared" si="24"/>
        <v>9040000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7Rot</v>
      </c>
      <c r="H427" s="1" t="str">
        <f>INDEX(FCF[MarkTo],MATCH(FCFdata[[#This Row],[FCFindex]],FCF[FCFindex]))</f>
        <v>8S</v>
      </c>
      <c r="I427" s="118">
        <f>FCFdata[[#This Row],[SampleLabel]]+3</f>
        <v>9040003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9040005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9</v>
      </c>
      <c r="B428" s="1">
        <f t="shared" si="25"/>
        <v>4</v>
      </c>
      <c r="C428" s="1">
        <f t="shared" si="26"/>
        <v>6</v>
      </c>
      <c r="D428" s="134">
        <f t="shared" si="24"/>
        <v>9040000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8S</v>
      </c>
      <c r="H428" s="1" t="str">
        <f>INDEX(FCF[MarkTo],MATCH(FCFdata[[#This Row],[FCFindex]],FCF[FCFindex]))</f>
        <v>9Dig</v>
      </c>
      <c r="I428" s="118">
        <f>FCFdata[[#This Row],[SampleLabel]]+3</f>
        <v>9040003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9040005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9</v>
      </c>
      <c r="B429" s="1">
        <f t="shared" si="25"/>
        <v>4</v>
      </c>
      <c r="C429" s="1">
        <f t="shared" si="26"/>
        <v>7</v>
      </c>
      <c r="D429" s="134">
        <f t="shared" si="24"/>
        <v>9040000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9Dig</v>
      </c>
      <c r="H429" s="1" t="str">
        <f>INDEX(FCF[MarkTo],MATCH(FCFdata[[#This Row],[FCFindex]],FCF[FCFindex]))</f>
        <v>9U</v>
      </c>
      <c r="I429" s="118">
        <f>FCFdata[[#This Row],[SampleLabel]]+3</f>
        <v>9040003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9040005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9</v>
      </c>
      <c r="B430" s="1">
        <f t="shared" si="25"/>
        <v>4</v>
      </c>
      <c r="C430" s="1">
        <f t="shared" si="26"/>
        <v>8</v>
      </c>
      <c r="D430" s="134">
        <f t="shared" si="24"/>
        <v>9040000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9U</v>
      </c>
      <c r="H430" s="1" t="str">
        <f>INDEX(FCF[MarkTo],MATCH(FCFdata[[#This Row],[FCFindex]],FCF[FCFindex]))</f>
        <v>9c</v>
      </c>
      <c r="I430" s="118">
        <f>FCFdata[[#This Row],[SampleLabel]]+3</f>
        <v>9040003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9040005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9</v>
      </c>
      <c r="B431" s="1">
        <f t="shared" si="25"/>
        <v>4</v>
      </c>
      <c r="C431" s="1">
        <f t="shared" si="26"/>
        <v>9</v>
      </c>
      <c r="D431" s="134">
        <f t="shared" si="24"/>
        <v>9040000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9c</v>
      </c>
      <c r="H431" s="1" t="str">
        <f>INDEX(FCF[MarkTo],MATCH(FCFdata[[#This Row],[FCFindex]],FCF[FCFindex]))</f>
        <v>10Ama</v>
      </c>
      <c r="I431" s="118">
        <f>FCFdata[[#This Row],[SampleLabel]]+3</f>
        <v>9040003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9040005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9</v>
      </c>
      <c r="B432" s="1">
        <f t="shared" si="25"/>
        <v>4</v>
      </c>
      <c r="C432" s="1">
        <f t="shared" si="26"/>
        <v>10</v>
      </c>
      <c r="D432" s="134">
        <f t="shared" si="24"/>
        <v>9040000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10Ama</v>
      </c>
      <c r="H432" s="1" t="str">
        <f>INDEX(FCF[MarkTo],MATCH(FCFdata[[#This Row],[FCFindex]],FCF[FCFindex]))</f>
        <v>11AsTm</v>
      </c>
      <c r="I432" s="118">
        <f>FCFdata[[#This Row],[SampleLabel]]+3</f>
        <v>9040003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9040005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9</v>
      </c>
      <c r="B433" s="1">
        <f t="shared" si="25"/>
        <v>4</v>
      </c>
      <c r="C433" s="1">
        <f t="shared" si="26"/>
        <v>11</v>
      </c>
      <c r="D433" s="134">
        <f t="shared" si="24"/>
        <v>9040000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11AsTm</v>
      </c>
      <c r="H433" s="1" t="str">
        <f>INDEX(FCF[MarkTo],MATCH(FCFdata[[#This Row],[FCFindex]],FCF[FCFindex]))</f>
        <v>12Azd</v>
      </c>
      <c r="I433" s="118">
        <f>FCFdata[[#This Row],[SampleLabel]]+3</f>
        <v>9040003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9040005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10</v>
      </c>
      <c r="B434" s="1">
        <f t="shared" si="25"/>
        <v>1</v>
      </c>
      <c r="C434" s="1">
        <f t="shared" si="26"/>
        <v>0</v>
      </c>
      <c r="D434" s="134">
        <f t="shared" si="24"/>
        <v>10010000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2P10</v>
      </c>
      <c r="H434" s="1" t="str">
        <f>INDEX(FCF[MarkTo],MATCH(FCFdata[[#This Row],[FCFindex]],FCF[FCFindex]))</f>
        <v>3Omy</v>
      </c>
      <c r="I434" s="118">
        <f>FCFdata[[#This Row],[SampleLabel]]+3</f>
        <v>10010003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10010005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10</v>
      </c>
      <c r="B435" s="1">
        <f t="shared" si="25"/>
        <v>1</v>
      </c>
      <c r="C435" s="1">
        <f t="shared" si="26"/>
        <v>1</v>
      </c>
      <c r="D435" s="134">
        <f t="shared" si="24"/>
        <v>10010000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3Omy</v>
      </c>
      <c r="H435" s="1" t="str">
        <f>INDEX(FCF[MarkTo],MATCH(FCFdata[[#This Row],[FCFindex]],FCF[FCFindex]))</f>
        <v>4U</v>
      </c>
      <c r="I435" s="118">
        <f>FCFdata[[#This Row],[SampleLabel]]+3</f>
        <v>10010003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10010005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10</v>
      </c>
      <c r="B436" s="1">
        <f t="shared" si="25"/>
        <v>1</v>
      </c>
      <c r="C436" s="1">
        <f t="shared" si="26"/>
        <v>2</v>
      </c>
      <c r="D436" s="134">
        <f t="shared" si="24"/>
        <v>10010000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4U</v>
      </c>
      <c r="H436" s="1" t="str">
        <f>INDEX(FCF[MarkTo],MATCH(FCFdata[[#This Row],[FCFindex]],FCF[FCFindex]))</f>
        <v>5Glc</v>
      </c>
      <c r="I436" s="118">
        <f>FCFdata[[#This Row],[SampleLabel]]+3</f>
        <v>10010003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10010005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10</v>
      </c>
      <c r="B437" s="1">
        <f t="shared" si="25"/>
        <v>1</v>
      </c>
      <c r="C437" s="1">
        <f t="shared" si="26"/>
        <v>3</v>
      </c>
      <c r="D437" s="134">
        <f t="shared" si="24"/>
        <v>10010000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5Glc</v>
      </c>
      <c r="H437" s="1" t="str">
        <f>INDEX(FCF[MarkTo],MATCH(FCFdata[[#This Row],[FCFindex]],FCF[FCFindex]))</f>
        <v>6M2</v>
      </c>
      <c r="I437" s="118">
        <f>FCFdata[[#This Row],[SampleLabel]]+3</f>
        <v>10010003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10010005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10</v>
      </c>
      <c r="B438" s="1">
        <f t="shared" si="25"/>
        <v>1</v>
      </c>
      <c r="C438" s="1">
        <f t="shared" si="26"/>
        <v>4</v>
      </c>
      <c r="D438" s="134">
        <f t="shared" si="24"/>
        <v>10010000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6M2</v>
      </c>
      <c r="H438" s="1" t="str">
        <f>INDEX(FCF[MarkTo],MATCH(FCFdata[[#This Row],[FCFindex]],FCF[FCFindex]))</f>
        <v>7Rot</v>
      </c>
      <c r="I438" s="118">
        <f>FCFdata[[#This Row],[SampleLabel]]+3</f>
        <v>10010003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10010005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10</v>
      </c>
      <c r="B439" s="1">
        <f t="shared" si="25"/>
        <v>1</v>
      </c>
      <c r="C439" s="1">
        <f t="shared" si="26"/>
        <v>5</v>
      </c>
      <c r="D439" s="134">
        <f t="shared" si="24"/>
        <v>10010000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8S</v>
      </c>
      <c r="I439" s="118">
        <f>FCFdata[[#This Row],[SampleLabel]]+3</f>
        <v>10010003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10010005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10</v>
      </c>
      <c r="B440" s="1">
        <f t="shared" si="25"/>
        <v>1</v>
      </c>
      <c r="C440" s="1">
        <f t="shared" si="26"/>
        <v>6</v>
      </c>
      <c r="D440" s="134">
        <f t="shared" si="24"/>
        <v>10010000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8S</v>
      </c>
      <c r="H440" s="1" t="str">
        <f>INDEX(FCF[MarkTo],MATCH(FCFdata[[#This Row],[FCFindex]],FCF[FCFindex]))</f>
        <v>9Dig</v>
      </c>
      <c r="I440" s="118">
        <f>FCFdata[[#This Row],[SampleLabel]]+3</f>
        <v>10010003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10010005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10</v>
      </c>
      <c r="B441" s="1">
        <f t="shared" si="25"/>
        <v>1</v>
      </c>
      <c r="C441" s="1">
        <f t="shared" si="26"/>
        <v>7</v>
      </c>
      <c r="D441" s="134">
        <f t="shared" si="24"/>
        <v>10010000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9Dig</v>
      </c>
      <c r="H441" s="1" t="str">
        <f>INDEX(FCF[MarkTo],MATCH(FCFdata[[#This Row],[FCFindex]],FCF[FCFindex]))</f>
        <v>9U</v>
      </c>
      <c r="I441" s="118">
        <f>FCFdata[[#This Row],[SampleLabel]]+3</f>
        <v>10010003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10010005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10</v>
      </c>
      <c r="B442" s="1">
        <f t="shared" si="25"/>
        <v>1</v>
      </c>
      <c r="C442" s="1">
        <f t="shared" si="26"/>
        <v>8</v>
      </c>
      <c r="D442" s="134">
        <f t="shared" si="24"/>
        <v>10010000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9U</v>
      </c>
      <c r="H442" s="1" t="str">
        <f>INDEX(FCF[MarkTo],MATCH(FCFdata[[#This Row],[FCFindex]],FCF[FCFindex]))</f>
        <v>9c</v>
      </c>
      <c r="I442" s="118">
        <f>FCFdata[[#This Row],[SampleLabel]]+3</f>
        <v>10010003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10010005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10</v>
      </c>
      <c r="B443" s="1">
        <f t="shared" si="25"/>
        <v>1</v>
      </c>
      <c r="C443" s="1">
        <f t="shared" si="26"/>
        <v>9</v>
      </c>
      <c r="D443" s="134">
        <f t="shared" si="24"/>
        <v>10010000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9c</v>
      </c>
      <c r="H443" s="1" t="str">
        <f>INDEX(FCF[MarkTo],MATCH(FCFdata[[#This Row],[FCFindex]],FCF[FCFindex]))</f>
        <v>10Ama</v>
      </c>
      <c r="I443" s="118">
        <f>FCFdata[[#This Row],[SampleLabel]]+3</f>
        <v>10010003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10010005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10</v>
      </c>
      <c r="B444" s="1">
        <f t="shared" si="25"/>
        <v>1</v>
      </c>
      <c r="C444" s="1">
        <f t="shared" si="26"/>
        <v>10</v>
      </c>
      <c r="D444" s="134">
        <f t="shared" si="24"/>
        <v>10010000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10Ama</v>
      </c>
      <c r="H444" s="1" t="str">
        <f>INDEX(FCF[MarkTo],MATCH(FCFdata[[#This Row],[FCFindex]],FCF[FCFindex]))</f>
        <v>11AsTm</v>
      </c>
      <c r="I444" s="118">
        <f>FCFdata[[#This Row],[SampleLabel]]+3</f>
        <v>10010003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10010005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10</v>
      </c>
      <c r="B445" s="1">
        <f t="shared" si="25"/>
        <v>1</v>
      </c>
      <c r="C445" s="1">
        <f t="shared" si="26"/>
        <v>11</v>
      </c>
      <c r="D445" s="134">
        <f t="shared" si="24"/>
        <v>10010000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11AsTm</v>
      </c>
      <c r="H445" s="1" t="str">
        <f>INDEX(FCF[MarkTo],MATCH(FCFdata[[#This Row],[FCFindex]],FCF[FCFindex]))</f>
        <v>12Azd</v>
      </c>
      <c r="I445" s="118">
        <f>FCFdata[[#This Row],[SampleLabel]]+3</f>
        <v>10010003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10010005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10</v>
      </c>
      <c r="B446" s="1">
        <f t="shared" si="25"/>
        <v>2</v>
      </c>
      <c r="C446" s="1">
        <f t="shared" si="26"/>
        <v>0</v>
      </c>
      <c r="D446" s="134">
        <f t="shared" si="24"/>
        <v>10020000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2P10</v>
      </c>
      <c r="H446" s="1" t="str">
        <f>INDEX(FCF[MarkTo],MATCH(FCFdata[[#This Row],[FCFindex]],FCF[FCFindex]))</f>
        <v>3Omy</v>
      </c>
      <c r="I446" s="118">
        <f>FCFdata[[#This Row],[SampleLabel]]+3</f>
        <v>10020003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10020005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10</v>
      </c>
      <c r="B447" s="1">
        <f t="shared" si="25"/>
        <v>2</v>
      </c>
      <c r="C447" s="1">
        <f t="shared" si="26"/>
        <v>1</v>
      </c>
      <c r="D447" s="134">
        <f t="shared" si="24"/>
        <v>10020000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3Omy</v>
      </c>
      <c r="H447" s="1" t="str">
        <f>INDEX(FCF[MarkTo],MATCH(FCFdata[[#This Row],[FCFindex]],FCF[FCFindex]))</f>
        <v>4U</v>
      </c>
      <c r="I447" s="118">
        <f>FCFdata[[#This Row],[SampleLabel]]+3</f>
        <v>10020003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10020005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10</v>
      </c>
      <c r="B448" s="1">
        <f t="shared" si="25"/>
        <v>2</v>
      </c>
      <c r="C448" s="1">
        <f t="shared" si="26"/>
        <v>2</v>
      </c>
      <c r="D448" s="134">
        <f t="shared" si="24"/>
        <v>10020000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4U</v>
      </c>
      <c r="H448" s="1" t="str">
        <f>INDEX(FCF[MarkTo],MATCH(FCFdata[[#This Row],[FCFindex]],FCF[FCFindex]))</f>
        <v>5Glc</v>
      </c>
      <c r="I448" s="118">
        <f>FCFdata[[#This Row],[SampleLabel]]+3</f>
        <v>10020003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10020005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10</v>
      </c>
      <c r="B449" s="1">
        <f t="shared" si="25"/>
        <v>2</v>
      </c>
      <c r="C449" s="1">
        <f t="shared" si="26"/>
        <v>3</v>
      </c>
      <c r="D449" s="134">
        <f t="shared" si="24"/>
        <v>10020000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5Glc</v>
      </c>
      <c r="H449" s="1" t="str">
        <f>INDEX(FCF[MarkTo],MATCH(FCFdata[[#This Row],[FCFindex]],FCF[FCFindex]))</f>
        <v>6M2</v>
      </c>
      <c r="I449" s="118">
        <f>FCFdata[[#This Row],[SampleLabel]]+3</f>
        <v>10020003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10020005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10</v>
      </c>
      <c r="B450" s="1">
        <f t="shared" si="25"/>
        <v>2</v>
      </c>
      <c r="C450" s="1">
        <f t="shared" si="26"/>
        <v>4</v>
      </c>
      <c r="D450" s="134">
        <f t="shared" ref="D450:D513" si="28">A450*1000000+B450*10000</f>
        <v>10020000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6M2</v>
      </c>
      <c r="H450" s="1" t="str">
        <f>INDEX(FCF[MarkTo],MATCH(FCFdata[[#This Row],[FCFindex]],FCF[FCFindex]))</f>
        <v>7Rot</v>
      </c>
      <c r="I450" s="118">
        <f>FCFdata[[#This Row],[SampleLabel]]+3</f>
        <v>10020003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10020005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10</v>
      </c>
      <c r="B451" s="1">
        <f t="shared" ref="B451:B514" si="29">IF(C451=0,IF(B450=SubsamplesPerSample,1,B450+1),B450)</f>
        <v>2</v>
      </c>
      <c r="C451" s="1">
        <f t="shared" ref="C451:C514" si="30">IF(C450+1=FCFPerSubsample,0,C450+1)</f>
        <v>5</v>
      </c>
      <c r="D451" s="134">
        <f t="shared" si="28"/>
        <v>10020000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7Rot</v>
      </c>
      <c r="H451" s="1" t="str">
        <f>INDEX(FCF[MarkTo],MATCH(FCFdata[[#This Row],[FCFindex]],FCF[FCFindex]))</f>
        <v>8S</v>
      </c>
      <c r="I451" s="118">
        <f>FCFdata[[#This Row],[SampleLabel]]+3</f>
        <v>10020003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10020005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10</v>
      </c>
      <c r="B452" s="1">
        <f t="shared" si="29"/>
        <v>2</v>
      </c>
      <c r="C452" s="1">
        <f t="shared" si="30"/>
        <v>6</v>
      </c>
      <c r="D452" s="134">
        <f t="shared" si="28"/>
        <v>10020000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8S</v>
      </c>
      <c r="H452" s="1" t="str">
        <f>INDEX(FCF[MarkTo],MATCH(FCFdata[[#This Row],[FCFindex]],FCF[FCFindex]))</f>
        <v>9Dig</v>
      </c>
      <c r="I452" s="118">
        <f>FCFdata[[#This Row],[SampleLabel]]+3</f>
        <v>10020003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10020005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10</v>
      </c>
      <c r="B453" s="1">
        <f t="shared" si="29"/>
        <v>2</v>
      </c>
      <c r="C453" s="1">
        <f t="shared" si="30"/>
        <v>7</v>
      </c>
      <c r="D453" s="134">
        <f t="shared" si="28"/>
        <v>10020000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9Dig</v>
      </c>
      <c r="H453" s="1" t="str">
        <f>INDEX(FCF[MarkTo],MATCH(FCFdata[[#This Row],[FCFindex]],FCF[FCFindex]))</f>
        <v>9U</v>
      </c>
      <c r="I453" s="118">
        <f>FCFdata[[#This Row],[SampleLabel]]+3</f>
        <v>10020003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10020005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10</v>
      </c>
      <c r="B454" s="1">
        <f t="shared" si="29"/>
        <v>2</v>
      </c>
      <c r="C454" s="1">
        <f t="shared" si="30"/>
        <v>8</v>
      </c>
      <c r="D454" s="134">
        <f t="shared" si="28"/>
        <v>10020000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9U</v>
      </c>
      <c r="H454" s="1" t="str">
        <f>INDEX(FCF[MarkTo],MATCH(FCFdata[[#This Row],[FCFindex]],FCF[FCFindex]))</f>
        <v>9c</v>
      </c>
      <c r="I454" s="118">
        <f>FCFdata[[#This Row],[SampleLabel]]+3</f>
        <v>10020003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10020005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10</v>
      </c>
      <c r="B455" s="1">
        <f t="shared" si="29"/>
        <v>2</v>
      </c>
      <c r="C455" s="1">
        <f t="shared" si="30"/>
        <v>9</v>
      </c>
      <c r="D455" s="134">
        <f t="shared" si="28"/>
        <v>10020000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9c</v>
      </c>
      <c r="H455" s="1" t="str">
        <f>INDEX(FCF[MarkTo],MATCH(FCFdata[[#This Row],[FCFindex]],FCF[FCFindex]))</f>
        <v>10Ama</v>
      </c>
      <c r="I455" s="118">
        <f>FCFdata[[#This Row],[SampleLabel]]+3</f>
        <v>10020003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10020005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10</v>
      </c>
      <c r="B456" s="1">
        <f t="shared" si="29"/>
        <v>2</v>
      </c>
      <c r="C456" s="1">
        <f t="shared" si="30"/>
        <v>10</v>
      </c>
      <c r="D456" s="134">
        <f t="shared" si="28"/>
        <v>10020000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10Ama</v>
      </c>
      <c r="H456" s="1" t="str">
        <f>INDEX(FCF[MarkTo],MATCH(FCFdata[[#This Row],[FCFindex]],FCF[FCFindex]))</f>
        <v>11AsTm</v>
      </c>
      <c r="I456" s="118">
        <f>FCFdata[[#This Row],[SampleLabel]]+3</f>
        <v>10020003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10020005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10</v>
      </c>
      <c r="B457" s="1">
        <f t="shared" si="29"/>
        <v>2</v>
      </c>
      <c r="C457" s="1">
        <f t="shared" si="30"/>
        <v>11</v>
      </c>
      <c r="D457" s="134">
        <f t="shared" si="28"/>
        <v>10020000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11AsTm</v>
      </c>
      <c r="H457" s="1" t="str">
        <f>INDEX(FCF[MarkTo],MATCH(FCFdata[[#This Row],[FCFindex]],FCF[FCFindex]))</f>
        <v>12Azd</v>
      </c>
      <c r="I457" s="118">
        <f>FCFdata[[#This Row],[SampleLabel]]+3</f>
        <v>10020003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10020005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10</v>
      </c>
      <c r="B458" s="1">
        <f t="shared" si="29"/>
        <v>3</v>
      </c>
      <c r="C458" s="1">
        <f t="shared" si="30"/>
        <v>0</v>
      </c>
      <c r="D458" s="134">
        <f t="shared" si="28"/>
        <v>10030000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2P10</v>
      </c>
      <c r="H458" s="1" t="str">
        <f>INDEX(FCF[MarkTo],MATCH(FCFdata[[#This Row],[FCFindex]],FCF[FCFindex]))</f>
        <v>3Omy</v>
      </c>
      <c r="I458" s="118">
        <f>FCFdata[[#This Row],[SampleLabel]]+3</f>
        <v>10030003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10030005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10</v>
      </c>
      <c r="B459" s="1">
        <f t="shared" si="29"/>
        <v>3</v>
      </c>
      <c r="C459" s="1">
        <f t="shared" si="30"/>
        <v>1</v>
      </c>
      <c r="D459" s="134">
        <f t="shared" si="28"/>
        <v>10030000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3Omy</v>
      </c>
      <c r="H459" s="1" t="str">
        <f>INDEX(FCF[MarkTo],MATCH(FCFdata[[#This Row],[FCFindex]],FCF[FCFindex]))</f>
        <v>4U</v>
      </c>
      <c r="I459" s="118">
        <f>FCFdata[[#This Row],[SampleLabel]]+3</f>
        <v>10030003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10030005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10</v>
      </c>
      <c r="B460" s="1">
        <f t="shared" si="29"/>
        <v>3</v>
      </c>
      <c r="C460" s="1">
        <f t="shared" si="30"/>
        <v>2</v>
      </c>
      <c r="D460" s="134">
        <f t="shared" si="28"/>
        <v>10030000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4U</v>
      </c>
      <c r="H460" s="1" t="str">
        <f>INDEX(FCF[MarkTo],MATCH(FCFdata[[#This Row],[FCFindex]],FCF[FCFindex]))</f>
        <v>5Glc</v>
      </c>
      <c r="I460" s="118">
        <f>FCFdata[[#This Row],[SampleLabel]]+3</f>
        <v>10030003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10030005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10</v>
      </c>
      <c r="B461" s="1">
        <f t="shared" si="29"/>
        <v>3</v>
      </c>
      <c r="C461" s="1">
        <f t="shared" si="30"/>
        <v>3</v>
      </c>
      <c r="D461" s="134">
        <f t="shared" si="28"/>
        <v>10030000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5Glc</v>
      </c>
      <c r="H461" s="1" t="str">
        <f>INDEX(FCF[MarkTo],MATCH(FCFdata[[#This Row],[FCFindex]],FCF[FCFindex]))</f>
        <v>6M2</v>
      </c>
      <c r="I461" s="118">
        <f>FCFdata[[#This Row],[SampleLabel]]+3</f>
        <v>10030003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10030005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10</v>
      </c>
      <c r="B462" s="1">
        <f t="shared" si="29"/>
        <v>3</v>
      </c>
      <c r="C462" s="1">
        <f t="shared" si="30"/>
        <v>4</v>
      </c>
      <c r="D462" s="134">
        <f t="shared" si="28"/>
        <v>10030000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6M2</v>
      </c>
      <c r="H462" s="1" t="str">
        <f>INDEX(FCF[MarkTo],MATCH(FCFdata[[#This Row],[FCFindex]],FCF[FCFindex]))</f>
        <v>7Rot</v>
      </c>
      <c r="I462" s="118">
        <f>FCFdata[[#This Row],[SampleLabel]]+3</f>
        <v>10030003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10030005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10</v>
      </c>
      <c r="B463" s="1">
        <f t="shared" si="29"/>
        <v>3</v>
      </c>
      <c r="C463" s="1">
        <f t="shared" si="30"/>
        <v>5</v>
      </c>
      <c r="D463" s="134">
        <f t="shared" si="28"/>
        <v>10030000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7Rot</v>
      </c>
      <c r="H463" s="1" t="str">
        <f>INDEX(FCF[MarkTo],MATCH(FCFdata[[#This Row],[FCFindex]],FCF[FCFindex]))</f>
        <v>8S</v>
      </c>
      <c r="I463" s="118">
        <f>FCFdata[[#This Row],[SampleLabel]]+3</f>
        <v>10030003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10030005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10</v>
      </c>
      <c r="B464" s="1">
        <f t="shared" si="29"/>
        <v>3</v>
      </c>
      <c r="C464" s="1">
        <f t="shared" si="30"/>
        <v>6</v>
      </c>
      <c r="D464" s="134">
        <f t="shared" si="28"/>
        <v>10030000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8S</v>
      </c>
      <c r="H464" s="1" t="str">
        <f>INDEX(FCF[MarkTo],MATCH(FCFdata[[#This Row],[FCFindex]],FCF[FCFindex]))</f>
        <v>9Dig</v>
      </c>
      <c r="I464" s="118">
        <f>FCFdata[[#This Row],[SampleLabel]]+3</f>
        <v>10030003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10030005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10</v>
      </c>
      <c r="B465" s="1">
        <f t="shared" si="29"/>
        <v>3</v>
      </c>
      <c r="C465" s="1">
        <f t="shared" si="30"/>
        <v>7</v>
      </c>
      <c r="D465" s="134">
        <f t="shared" si="28"/>
        <v>10030000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9Dig</v>
      </c>
      <c r="H465" s="1" t="str">
        <f>INDEX(FCF[MarkTo],MATCH(FCFdata[[#This Row],[FCFindex]],FCF[FCFindex]))</f>
        <v>9U</v>
      </c>
      <c r="I465" s="118">
        <f>FCFdata[[#This Row],[SampleLabel]]+3</f>
        <v>10030003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10030005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10</v>
      </c>
      <c r="B466" s="1">
        <f t="shared" si="29"/>
        <v>3</v>
      </c>
      <c r="C466" s="1">
        <f t="shared" si="30"/>
        <v>8</v>
      </c>
      <c r="D466" s="134">
        <f t="shared" si="28"/>
        <v>10030000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9U</v>
      </c>
      <c r="H466" s="1" t="str">
        <f>INDEX(FCF[MarkTo],MATCH(FCFdata[[#This Row],[FCFindex]],FCF[FCFindex]))</f>
        <v>9c</v>
      </c>
      <c r="I466" s="118">
        <f>FCFdata[[#This Row],[SampleLabel]]+3</f>
        <v>10030003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10030005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10</v>
      </c>
      <c r="B467" s="1">
        <f t="shared" si="29"/>
        <v>3</v>
      </c>
      <c r="C467" s="1">
        <f t="shared" si="30"/>
        <v>9</v>
      </c>
      <c r="D467" s="134">
        <f t="shared" si="28"/>
        <v>10030000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9c</v>
      </c>
      <c r="H467" s="1" t="str">
        <f>INDEX(FCF[MarkTo],MATCH(FCFdata[[#This Row],[FCFindex]],FCF[FCFindex]))</f>
        <v>10Ama</v>
      </c>
      <c r="I467" s="118">
        <f>FCFdata[[#This Row],[SampleLabel]]+3</f>
        <v>10030003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10030005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10</v>
      </c>
      <c r="B468" s="1">
        <f t="shared" si="29"/>
        <v>3</v>
      </c>
      <c r="C468" s="1">
        <f t="shared" si="30"/>
        <v>10</v>
      </c>
      <c r="D468" s="134">
        <f t="shared" si="28"/>
        <v>10030000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10Ama</v>
      </c>
      <c r="H468" s="1" t="str">
        <f>INDEX(FCF[MarkTo],MATCH(FCFdata[[#This Row],[FCFindex]],FCF[FCFindex]))</f>
        <v>11AsTm</v>
      </c>
      <c r="I468" s="118">
        <f>FCFdata[[#This Row],[SampleLabel]]+3</f>
        <v>10030003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10030005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10</v>
      </c>
      <c r="B469" s="1">
        <f t="shared" si="29"/>
        <v>3</v>
      </c>
      <c r="C469" s="1">
        <f t="shared" si="30"/>
        <v>11</v>
      </c>
      <c r="D469" s="134">
        <f t="shared" si="28"/>
        <v>10030000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11AsTm</v>
      </c>
      <c r="H469" s="1" t="str">
        <f>INDEX(FCF[MarkTo],MATCH(FCFdata[[#This Row],[FCFindex]],FCF[FCFindex]))</f>
        <v>12Azd</v>
      </c>
      <c r="I469" s="118">
        <f>FCFdata[[#This Row],[SampleLabel]]+3</f>
        <v>10030003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10030005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10</v>
      </c>
      <c r="B470" s="1">
        <f t="shared" si="29"/>
        <v>4</v>
      </c>
      <c r="C470" s="1">
        <f t="shared" si="30"/>
        <v>0</v>
      </c>
      <c r="D470" s="134">
        <f t="shared" si="28"/>
        <v>10040000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2P10</v>
      </c>
      <c r="H470" s="1" t="str">
        <f>INDEX(FCF[MarkTo],MATCH(FCFdata[[#This Row],[FCFindex]],FCF[FCFindex]))</f>
        <v>3Omy</v>
      </c>
      <c r="I470" s="118">
        <f>FCFdata[[#This Row],[SampleLabel]]+3</f>
        <v>10040003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10040005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10</v>
      </c>
      <c r="B471" s="1">
        <f t="shared" si="29"/>
        <v>4</v>
      </c>
      <c r="C471" s="1">
        <f t="shared" si="30"/>
        <v>1</v>
      </c>
      <c r="D471" s="134">
        <f t="shared" si="28"/>
        <v>10040000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3Omy</v>
      </c>
      <c r="H471" s="1" t="str">
        <f>INDEX(FCF[MarkTo],MATCH(FCFdata[[#This Row],[FCFindex]],FCF[FCFindex]))</f>
        <v>4U</v>
      </c>
      <c r="I471" s="118">
        <f>FCFdata[[#This Row],[SampleLabel]]+3</f>
        <v>10040003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10040005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10</v>
      </c>
      <c r="B472" s="1">
        <f t="shared" si="29"/>
        <v>4</v>
      </c>
      <c r="C472" s="1">
        <f t="shared" si="30"/>
        <v>2</v>
      </c>
      <c r="D472" s="134">
        <f t="shared" si="28"/>
        <v>10040000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4U</v>
      </c>
      <c r="H472" s="1" t="str">
        <f>INDEX(FCF[MarkTo],MATCH(FCFdata[[#This Row],[FCFindex]],FCF[FCFindex]))</f>
        <v>5Glc</v>
      </c>
      <c r="I472" s="118">
        <f>FCFdata[[#This Row],[SampleLabel]]+3</f>
        <v>10040003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10040005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10</v>
      </c>
      <c r="B473" s="1">
        <f t="shared" si="29"/>
        <v>4</v>
      </c>
      <c r="C473" s="1">
        <f t="shared" si="30"/>
        <v>3</v>
      </c>
      <c r="D473" s="134">
        <f t="shared" si="28"/>
        <v>10040000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5Glc</v>
      </c>
      <c r="H473" s="1" t="str">
        <f>INDEX(FCF[MarkTo],MATCH(FCFdata[[#This Row],[FCFindex]],FCF[FCFindex]))</f>
        <v>6M2</v>
      </c>
      <c r="I473" s="118">
        <f>FCFdata[[#This Row],[SampleLabel]]+3</f>
        <v>10040003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10040005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10</v>
      </c>
      <c r="B474" s="1">
        <f t="shared" si="29"/>
        <v>4</v>
      </c>
      <c r="C474" s="1">
        <f t="shared" si="30"/>
        <v>4</v>
      </c>
      <c r="D474" s="134">
        <f t="shared" si="28"/>
        <v>10040000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6M2</v>
      </c>
      <c r="H474" s="1" t="str">
        <f>INDEX(FCF[MarkTo],MATCH(FCFdata[[#This Row],[FCFindex]],FCF[FCFindex]))</f>
        <v>7Rot</v>
      </c>
      <c r="I474" s="118">
        <f>FCFdata[[#This Row],[SampleLabel]]+3</f>
        <v>10040003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10040005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10</v>
      </c>
      <c r="B475" s="1">
        <f t="shared" si="29"/>
        <v>4</v>
      </c>
      <c r="C475" s="1">
        <f t="shared" si="30"/>
        <v>5</v>
      </c>
      <c r="D475" s="134">
        <f t="shared" si="28"/>
        <v>10040000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7Rot</v>
      </c>
      <c r="H475" s="1" t="str">
        <f>INDEX(FCF[MarkTo],MATCH(FCFdata[[#This Row],[FCFindex]],FCF[FCFindex]))</f>
        <v>8S</v>
      </c>
      <c r="I475" s="118">
        <f>FCFdata[[#This Row],[SampleLabel]]+3</f>
        <v>10040003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10040005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10</v>
      </c>
      <c r="B476" s="1">
        <f t="shared" si="29"/>
        <v>4</v>
      </c>
      <c r="C476" s="1">
        <f t="shared" si="30"/>
        <v>6</v>
      </c>
      <c r="D476" s="134">
        <f t="shared" si="28"/>
        <v>10040000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8S</v>
      </c>
      <c r="H476" s="1" t="str">
        <f>INDEX(FCF[MarkTo],MATCH(FCFdata[[#This Row],[FCFindex]],FCF[FCFindex]))</f>
        <v>9Dig</v>
      </c>
      <c r="I476" s="118">
        <f>FCFdata[[#This Row],[SampleLabel]]+3</f>
        <v>10040003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10040005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10</v>
      </c>
      <c r="B477" s="1">
        <f t="shared" si="29"/>
        <v>4</v>
      </c>
      <c r="C477" s="1">
        <f t="shared" si="30"/>
        <v>7</v>
      </c>
      <c r="D477" s="134">
        <f t="shared" si="28"/>
        <v>10040000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9Dig</v>
      </c>
      <c r="H477" s="1" t="str">
        <f>INDEX(FCF[MarkTo],MATCH(FCFdata[[#This Row],[FCFindex]],FCF[FCFindex]))</f>
        <v>9U</v>
      </c>
      <c r="I477" s="118">
        <f>FCFdata[[#This Row],[SampleLabel]]+3</f>
        <v>10040003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10040005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10</v>
      </c>
      <c r="B478" s="1">
        <f t="shared" si="29"/>
        <v>4</v>
      </c>
      <c r="C478" s="1">
        <f t="shared" si="30"/>
        <v>8</v>
      </c>
      <c r="D478" s="134">
        <f t="shared" si="28"/>
        <v>10040000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9U</v>
      </c>
      <c r="H478" s="1" t="str">
        <f>INDEX(FCF[MarkTo],MATCH(FCFdata[[#This Row],[FCFindex]],FCF[FCFindex]))</f>
        <v>9c</v>
      </c>
      <c r="I478" s="118">
        <f>FCFdata[[#This Row],[SampleLabel]]+3</f>
        <v>10040003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10040005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10</v>
      </c>
      <c r="B479" s="1">
        <f t="shared" si="29"/>
        <v>4</v>
      </c>
      <c r="C479" s="1">
        <f t="shared" si="30"/>
        <v>9</v>
      </c>
      <c r="D479" s="134">
        <f t="shared" si="28"/>
        <v>10040000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9c</v>
      </c>
      <c r="H479" s="1" t="str">
        <f>INDEX(FCF[MarkTo],MATCH(FCFdata[[#This Row],[FCFindex]],FCF[FCFindex]))</f>
        <v>10Ama</v>
      </c>
      <c r="I479" s="118">
        <f>FCFdata[[#This Row],[SampleLabel]]+3</f>
        <v>10040003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10040005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10</v>
      </c>
      <c r="B480" s="1">
        <f t="shared" si="29"/>
        <v>4</v>
      </c>
      <c r="C480" s="1">
        <f t="shared" si="30"/>
        <v>10</v>
      </c>
      <c r="D480" s="134">
        <f t="shared" si="28"/>
        <v>10040000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10Ama</v>
      </c>
      <c r="H480" s="1" t="str">
        <f>INDEX(FCF[MarkTo],MATCH(FCFdata[[#This Row],[FCFindex]],FCF[FCFindex]))</f>
        <v>11AsTm</v>
      </c>
      <c r="I480" s="118">
        <f>FCFdata[[#This Row],[SampleLabel]]+3</f>
        <v>10040003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10040005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10</v>
      </c>
      <c r="B481" s="1">
        <f t="shared" si="29"/>
        <v>4</v>
      </c>
      <c r="C481" s="1">
        <f t="shared" si="30"/>
        <v>11</v>
      </c>
      <c r="D481" s="134">
        <f t="shared" si="28"/>
        <v>10040000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11AsTm</v>
      </c>
      <c r="H481" s="1" t="str">
        <f>INDEX(FCF[MarkTo],MATCH(FCFdata[[#This Row],[FCFindex]],FCF[FCFindex]))</f>
        <v>12Azd</v>
      </c>
      <c r="I481" s="118">
        <f>FCFdata[[#This Row],[SampleLabel]]+3</f>
        <v>10040003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10040005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11</v>
      </c>
      <c r="B482" s="1">
        <f t="shared" si="29"/>
        <v>1</v>
      </c>
      <c r="C482" s="1">
        <f t="shared" si="30"/>
        <v>0</v>
      </c>
      <c r="D482" s="134">
        <f t="shared" si="28"/>
        <v>11010000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2P10</v>
      </c>
      <c r="H482" s="1" t="str">
        <f>INDEX(FCF[MarkTo],MATCH(FCFdata[[#This Row],[FCFindex]],FCF[FCFindex]))</f>
        <v>3Omy</v>
      </c>
      <c r="I482" s="118">
        <f>FCFdata[[#This Row],[SampleLabel]]+3</f>
        <v>11010003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11010005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11</v>
      </c>
      <c r="B483" s="1">
        <f t="shared" si="29"/>
        <v>1</v>
      </c>
      <c r="C483" s="1">
        <f t="shared" si="30"/>
        <v>1</v>
      </c>
      <c r="D483" s="134">
        <f t="shared" si="28"/>
        <v>11010000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3Omy</v>
      </c>
      <c r="H483" s="1" t="str">
        <f>INDEX(FCF[MarkTo],MATCH(FCFdata[[#This Row],[FCFindex]],FCF[FCFindex]))</f>
        <v>4U</v>
      </c>
      <c r="I483" s="118">
        <f>FCFdata[[#This Row],[SampleLabel]]+3</f>
        <v>11010003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11010005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11</v>
      </c>
      <c r="B484" s="1">
        <f t="shared" si="29"/>
        <v>1</v>
      </c>
      <c r="C484" s="1">
        <f t="shared" si="30"/>
        <v>2</v>
      </c>
      <c r="D484" s="134">
        <f t="shared" si="28"/>
        <v>11010000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4U</v>
      </c>
      <c r="H484" s="1" t="str">
        <f>INDEX(FCF[MarkTo],MATCH(FCFdata[[#This Row],[FCFindex]],FCF[FCFindex]))</f>
        <v>5Glc</v>
      </c>
      <c r="I484" s="118">
        <f>FCFdata[[#This Row],[SampleLabel]]+3</f>
        <v>11010003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11010005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11</v>
      </c>
      <c r="B485" s="1">
        <f t="shared" si="29"/>
        <v>1</v>
      </c>
      <c r="C485" s="1">
        <f t="shared" si="30"/>
        <v>3</v>
      </c>
      <c r="D485" s="134">
        <f t="shared" si="28"/>
        <v>11010000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5Glc</v>
      </c>
      <c r="H485" s="1" t="str">
        <f>INDEX(FCF[MarkTo],MATCH(FCFdata[[#This Row],[FCFindex]],FCF[FCFindex]))</f>
        <v>6M2</v>
      </c>
      <c r="I485" s="118">
        <f>FCFdata[[#This Row],[SampleLabel]]+3</f>
        <v>11010003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11010005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11</v>
      </c>
      <c r="B486" s="1">
        <f t="shared" si="29"/>
        <v>1</v>
      </c>
      <c r="C486" s="1">
        <f t="shared" si="30"/>
        <v>4</v>
      </c>
      <c r="D486" s="134">
        <f t="shared" si="28"/>
        <v>11010000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6M2</v>
      </c>
      <c r="H486" s="1" t="str">
        <f>INDEX(FCF[MarkTo],MATCH(FCFdata[[#This Row],[FCFindex]],FCF[FCFindex]))</f>
        <v>7Rot</v>
      </c>
      <c r="I486" s="118">
        <f>FCFdata[[#This Row],[SampleLabel]]+3</f>
        <v>11010003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11010005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11</v>
      </c>
      <c r="B487" s="1">
        <f t="shared" si="29"/>
        <v>1</v>
      </c>
      <c r="C487" s="1">
        <f t="shared" si="30"/>
        <v>5</v>
      </c>
      <c r="D487" s="134">
        <f t="shared" si="28"/>
        <v>11010000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7Rot</v>
      </c>
      <c r="H487" s="1" t="str">
        <f>INDEX(FCF[MarkTo],MATCH(FCFdata[[#This Row],[FCFindex]],FCF[FCFindex]))</f>
        <v>8S</v>
      </c>
      <c r="I487" s="118">
        <f>FCFdata[[#This Row],[SampleLabel]]+3</f>
        <v>11010003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11010005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11</v>
      </c>
      <c r="B488" s="1">
        <f t="shared" si="29"/>
        <v>1</v>
      </c>
      <c r="C488" s="1">
        <f t="shared" si="30"/>
        <v>6</v>
      </c>
      <c r="D488" s="134">
        <f t="shared" si="28"/>
        <v>11010000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8S</v>
      </c>
      <c r="H488" s="1" t="str">
        <f>INDEX(FCF[MarkTo],MATCH(FCFdata[[#This Row],[FCFindex]],FCF[FCFindex]))</f>
        <v>9Dig</v>
      </c>
      <c r="I488" s="118">
        <f>FCFdata[[#This Row],[SampleLabel]]+3</f>
        <v>11010003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11010005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11</v>
      </c>
      <c r="B489" s="1">
        <f t="shared" si="29"/>
        <v>1</v>
      </c>
      <c r="C489" s="1">
        <f t="shared" si="30"/>
        <v>7</v>
      </c>
      <c r="D489" s="134">
        <f t="shared" si="28"/>
        <v>11010000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9Dig</v>
      </c>
      <c r="H489" s="1" t="str">
        <f>INDEX(FCF[MarkTo],MATCH(FCFdata[[#This Row],[FCFindex]],FCF[FCFindex]))</f>
        <v>9U</v>
      </c>
      <c r="I489" s="118">
        <f>FCFdata[[#This Row],[SampleLabel]]+3</f>
        <v>11010003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11010005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11</v>
      </c>
      <c r="B490" s="1">
        <f t="shared" si="29"/>
        <v>1</v>
      </c>
      <c r="C490" s="1">
        <f t="shared" si="30"/>
        <v>8</v>
      </c>
      <c r="D490" s="134">
        <f t="shared" si="28"/>
        <v>11010000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9U</v>
      </c>
      <c r="H490" s="1" t="str">
        <f>INDEX(FCF[MarkTo],MATCH(FCFdata[[#This Row],[FCFindex]],FCF[FCFindex]))</f>
        <v>9c</v>
      </c>
      <c r="I490" s="118">
        <f>FCFdata[[#This Row],[SampleLabel]]+3</f>
        <v>11010003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11010005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11</v>
      </c>
      <c r="B491" s="1">
        <f t="shared" si="29"/>
        <v>1</v>
      </c>
      <c r="C491" s="1">
        <f t="shared" si="30"/>
        <v>9</v>
      </c>
      <c r="D491" s="134">
        <f t="shared" si="28"/>
        <v>11010000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9c</v>
      </c>
      <c r="H491" s="1" t="str">
        <f>INDEX(FCF[MarkTo],MATCH(FCFdata[[#This Row],[FCFindex]],FCF[FCFindex]))</f>
        <v>10Ama</v>
      </c>
      <c r="I491" s="118">
        <f>FCFdata[[#This Row],[SampleLabel]]+3</f>
        <v>11010003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11010005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11</v>
      </c>
      <c r="B492" s="1">
        <f t="shared" si="29"/>
        <v>1</v>
      </c>
      <c r="C492" s="1">
        <f t="shared" si="30"/>
        <v>10</v>
      </c>
      <c r="D492" s="134">
        <f t="shared" si="28"/>
        <v>11010000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10Ama</v>
      </c>
      <c r="H492" s="1" t="str">
        <f>INDEX(FCF[MarkTo],MATCH(FCFdata[[#This Row],[FCFindex]],FCF[FCFindex]))</f>
        <v>11AsTm</v>
      </c>
      <c r="I492" s="118">
        <f>FCFdata[[#This Row],[SampleLabel]]+3</f>
        <v>11010003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11010005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11</v>
      </c>
      <c r="B493" s="1">
        <f t="shared" si="29"/>
        <v>1</v>
      </c>
      <c r="C493" s="1">
        <f t="shared" si="30"/>
        <v>11</v>
      </c>
      <c r="D493" s="134">
        <f t="shared" si="28"/>
        <v>11010000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11AsTm</v>
      </c>
      <c r="H493" s="1" t="str">
        <f>INDEX(FCF[MarkTo],MATCH(FCFdata[[#This Row],[FCFindex]],FCF[FCFindex]))</f>
        <v>12Azd</v>
      </c>
      <c r="I493" s="118">
        <f>FCFdata[[#This Row],[SampleLabel]]+3</f>
        <v>11010003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11010005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11</v>
      </c>
      <c r="B494" s="1">
        <f t="shared" si="29"/>
        <v>2</v>
      </c>
      <c r="C494" s="1">
        <f t="shared" si="30"/>
        <v>0</v>
      </c>
      <c r="D494" s="134">
        <f t="shared" si="28"/>
        <v>11020000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2P10</v>
      </c>
      <c r="H494" s="1" t="str">
        <f>INDEX(FCF[MarkTo],MATCH(FCFdata[[#This Row],[FCFindex]],FCF[FCFindex]))</f>
        <v>3Omy</v>
      </c>
      <c r="I494" s="118">
        <f>FCFdata[[#This Row],[SampleLabel]]+3</f>
        <v>11020003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11020005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11</v>
      </c>
      <c r="B495" s="1">
        <f t="shared" si="29"/>
        <v>2</v>
      </c>
      <c r="C495" s="1">
        <f t="shared" si="30"/>
        <v>1</v>
      </c>
      <c r="D495" s="134">
        <f t="shared" si="28"/>
        <v>11020000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3Omy</v>
      </c>
      <c r="H495" s="1" t="str">
        <f>INDEX(FCF[MarkTo],MATCH(FCFdata[[#This Row],[FCFindex]],FCF[FCFindex]))</f>
        <v>4U</v>
      </c>
      <c r="I495" s="118">
        <f>FCFdata[[#This Row],[SampleLabel]]+3</f>
        <v>11020003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11020005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11</v>
      </c>
      <c r="B496" s="1">
        <f t="shared" si="29"/>
        <v>2</v>
      </c>
      <c r="C496" s="1">
        <f t="shared" si="30"/>
        <v>2</v>
      </c>
      <c r="D496" s="134">
        <f t="shared" si="28"/>
        <v>11020000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4U</v>
      </c>
      <c r="H496" s="1" t="str">
        <f>INDEX(FCF[MarkTo],MATCH(FCFdata[[#This Row],[FCFindex]],FCF[FCFindex]))</f>
        <v>5Glc</v>
      </c>
      <c r="I496" s="118">
        <f>FCFdata[[#This Row],[SampleLabel]]+3</f>
        <v>11020003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11020005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11</v>
      </c>
      <c r="B497" s="1">
        <f t="shared" si="29"/>
        <v>2</v>
      </c>
      <c r="C497" s="1">
        <f t="shared" si="30"/>
        <v>3</v>
      </c>
      <c r="D497" s="134">
        <f t="shared" si="28"/>
        <v>11020000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5Glc</v>
      </c>
      <c r="H497" s="1" t="str">
        <f>INDEX(FCF[MarkTo],MATCH(FCFdata[[#This Row],[FCFindex]],FCF[FCFindex]))</f>
        <v>6M2</v>
      </c>
      <c r="I497" s="118">
        <f>FCFdata[[#This Row],[SampleLabel]]+3</f>
        <v>11020003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11020005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11</v>
      </c>
      <c r="B498" s="1">
        <f t="shared" si="29"/>
        <v>2</v>
      </c>
      <c r="C498" s="1">
        <f t="shared" si="30"/>
        <v>4</v>
      </c>
      <c r="D498" s="134">
        <f t="shared" si="28"/>
        <v>11020000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6M2</v>
      </c>
      <c r="H498" s="1" t="str">
        <f>INDEX(FCF[MarkTo],MATCH(FCFdata[[#This Row],[FCFindex]],FCF[FCFindex]))</f>
        <v>7Rot</v>
      </c>
      <c r="I498" s="118">
        <f>FCFdata[[#This Row],[SampleLabel]]+3</f>
        <v>11020003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11020005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11</v>
      </c>
      <c r="B499" s="1">
        <f t="shared" si="29"/>
        <v>2</v>
      </c>
      <c r="C499" s="1">
        <f t="shared" si="30"/>
        <v>5</v>
      </c>
      <c r="D499" s="134">
        <f t="shared" si="28"/>
        <v>11020000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8S</v>
      </c>
      <c r="I499" s="118">
        <f>FCFdata[[#This Row],[SampleLabel]]+3</f>
        <v>11020003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11020005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11</v>
      </c>
      <c r="B500" s="1">
        <f t="shared" si="29"/>
        <v>2</v>
      </c>
      <c r="C500" s="1">
        <f t="shared" si="30"/>
        <v>6</v>
      </c>
      <c r="D500" s="134">
        <f t="shared" si="28"/>
        <v>11020000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8S</v>
      </c>
      <c r="H500" s="1" t="str">
        <f>INDEX(FCF[MarkTo],MATCH(FCFdata[[#This Row],[FCFindex]],FCF[FCFindex]))</f>
        <v>9Dig</v>
      </c>
      <c r="I500" s="118">
        <f>FCFdata[[#This Row],[SampleLabel]]+3</f>
        <v>11020003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11020005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11</v>
      </c>
      <c r="B501" s="1">
        <f t="shared" si="29"/>
        <v>2</v>
      </c>
      <c r="C501" s="1">
        <f t="shared" si="30"/>
        <v>7</v>
      </c>
      <c r="D501" s="134">
        <f t="shared" si="28"/>
        <v>11020000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9Dig</v>
      </c>
      <c r="H501" s="1" t="str">
        <f>INDEX(FCF[MarkTo],MATCH(FCFdata[[#This Row],[FCFindex]],FCF[FCFindex]))</f>
        <v>9U</v>
      </c>
      <c r="I501" s="118">
        <f>FCFdata[[#This Row],[SampleLabel]]+3</f>
        <v>11020003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11020005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11</v>
      </c>
      <c r="B502" s="1">
        <f t="shared" si="29"/>
        <v>2</v>
      </c>
      <c r="C502" s="1">
        <f t="shared" si="30"/>
        <v>8</v>
      </c>
      <c r="D502" s="134">
        <f t="shared" si="28"/>
        <v>11020000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9U</v>
      </c>
      <c r="H502" s="1" t="str">
        <f>INDEX(FCF[MarkTo],MATCH(FCFdata[[#This Row],[FCFindex]],FCF[FCFindex]))</f>
        <v>9c</v>
      </c>
      <c r="I502" s="118">
        <f>FCFdata[[#This Row],[SampleLabel]]+3</f>
        <v>11020003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11020005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11</v>
      </c>
      <c r="B503" s="1">
        <f t="shared" si="29"/>
        <v>2</v>
      </c>
      <c r="C503" s="1">
        <f t="shared" si="30"/>
        <v>9</v>
      </c>
      <c r="D503" s="134">
        <f t="shared" si="28"/>
        <v>11020000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9c</v>
      </c>
      <c r="H503" s="1" t="str">
        <f>INDEX(FCF[MarkTo],MATCH(FCFdata[[#This Row],[FCFindex]],FCF[FCFindex]))</f>
        <v>10Ama</v>
      </c>
      <c r="I503" s="118">
        <f>FCFdata[[#This Row],[SampleLabel]]+3</f>
        <v>11020003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11020005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11</v>
      </c>
      <c r="B504" s="1">
        <f t="shared" si="29"/>
        <v>2</v>
      </c>
      <c r="C504" s="1">
        <f t="shared" si="30"/>
        <v>10</v>
      </c>
      <c r="D504" s="134">
        <f t="shared" si="28"/>
        <v>11020000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10Ama</v>
      </c>
      <c r="H504" s="1" t="str">
        <f>INDEX(FCF[MarkTo],MATCH(FCFdata[[#This Row],[FCFindex]],FCF[FCFindex]))</f>
        <v>11AsTm</v>
      </c>
      <c r="I504" s="118">
        <f>FCFdata[[#This Row],[SampleLabel]]+3</f>
        <v>11020003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11020005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11</v>
      </c>
      <c r="B505" s="1">
        <f t="shared" si="29"/>
        <v>2</v>
      </c>
      <c r="C505" s="1">
        <f t="shared" si="30"/>
        <v>11</v>
      </c>
      <c r="D505" s="134">
        <f t="shared" si="28"/>
        <v>11020000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11AsTm</v>
      </c>
      <c r="H505" s="1" t="str">
        <f>INDEX(FCF[MarkTo],MATCH(FCFdata[[#This Row],[FCFindex]],FCF[FCFindex]))</f>
        <v>12Azd</v>
      </c>
      <c r="I505" s="118">
        <f>FCFdata[[#This Row],[SampleLabel]]+3</f>
        <v>11020003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11020005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11</v>
      </c>
      <c r="B506" s="1">
        <f t="shared" si="29"/>
        <v>3</v>
      </c>
      <c r="C506" s="1">
        <f t="shared" si="30"/>
        <v>0</v>
      </c>
      <c r="D506" s="134">
        <f t="shared" si="28"/>
        <v>11030000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2P10</v>
      </c>
      <c r="H506" s="1" t="str">
        <f>INDEX(FCF[MarkTo],MATCH(FCFdata[[#This Row],[FCFindex]],FCF[FCFindex]))</f>
        <v>3Omy</v>
      </c>
      <c r="I506" s="118">
        <f>FCFdata[[#This Row],[SampleLabel]]+3</f>
        <v>11030003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11030005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11</v>
      </c>
      <c r="B507" s="1">
        <f t="shared" si="29"/>
        <v>3</v>
      </c>
      <c r="C507" s="1">
        <f t="shared" si="30"/>
        <v>1</v>
      </c>
      <c r="D507" s="134">
        <f t="shared" si="28"/>
        <v>11030000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3Omy</v>
      </c>
      <c r="H507" s="1" t="str">
        <f>INDEX(FCF[MarkTo],MATCH(FCFdata[[#This Row],[FCFindex]],FCF[FCFindex]))</f>
        <v>4U</v>
      </c>
      <c r="I507" s="118">
        <f>FCFdata[[#This Row],[SampleLabel]]+3</f>
        <v>11030003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11030005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11</v>
      </c>
      <c r="B508" s="1">
        <f t="shared" si="29"/>
        <v>3</v>
      </c>
      <c r="C508" s="1">
        <f t="shared" si="30"/>
        <v>2</v>
      </c>
      <c r="D508" s="134">
        <f t="shared" si="28"/>
        <v>11030000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4U</v>
      </c>
      <c r="H508" s="1" t="str">
        <f>INDEX(FCF[MarkTo],MATCH(FCFdata[[#This Row],[FCFindex]],FCF[FCFindex]))</f>
        <v>5Glc</v>
      </c>
      <c r="I508" s="118">
        <f>FCFdata[[#This Row],[SampleLabel]]+3</f>
        <v>11030003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11030005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11</v>
      </c>
      <c r="B509" s="1">
        <f t="shared" si="29"/>
        <v>3</v>
      </c>
      <c r="C509" s="1">
        <f t="shared" si="30"/>
        <v>3</v>
      </c>
      <c r="D509" s="134">
        <f t="shared" si="28"/>
        <v>11030000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5Glc</v>
      </c>
      <c r="H509" s="1" t="str">
        <f>INDEX(FCF[MarkTo],MATCH(FCFdata[[#This Row],[FCFindex]],FCF[FCFindex]))</f>
        <v>6M2</v>
      </c>
      <c r="I509" s="118">
        <f>FCFdata[[#This Row],[SampleLabel]]+3</f>
        <v>11030003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11030005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11</v>
      </c>
      <c r="B510" s="1">
        <f t="shared" si="29"/>
        <v>3</v>
      </c>
      <c r="C510" s="1">
        <f t="shared" si="30"/>
        <v>4</v>
      </c>
      <c r="D510" s="134">
        <f t="shared" si="28"/>
        <v>11030000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6M2</v>
      </c>
      <c r="H510" s="1" t="str">
        <f>INDEX(FCF[MarkTo],MATCH(FCFdata[[#This Row],[FCFindex]],FCF[FCFindex]))</f>
        <v>7Rot</v>
      </c>
      <c r="I510" s="118">
        <f>FCFdata[[#This Row],[SampleLabel]]+3</f>
        <v>11030003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11030005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11</v>
      </c>
      <c r="B511" s="1">
        <f t="shared" si="29"/>
        <v>3</v>
      </c>
      <c r="C511" s="1">
        <f t="shared" si="30"/>
        <v>5</v>
      </c>
      <c r="D511" s="134">
        <f t="shared" si="28"/>
        <v>11030000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7Rot</v>
      </c>
      <c r="H511" s="1" t="str">
        <f>INDEX(FCF[MarkTo],MATCH(FCFdata[[#This Row],[FCFindex]],FCF[FCFindex]))</f>
        <v>8S</v>
      </c>
      <c r="I511" s="118">
        <f>FCFdata[[#This Row],[SampleLabel]]+3</f>
        <v>11030003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11030005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11</v>
      </c>
      <c r="B512" s="1">
        <f t="shared" si="29"/>
        <v>3</v>
      </c>
      <c r="C512" s="1">
        <f t="shared" si="30"/>
        <v>6</v>
      </c>
      <c r="D512" s="134">
        <f t="shared" si="28"/>
        <v>11030000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8S</v>
      </c>
      <c r="H512" s="1" t="str">
        <f>INDEX(FCF[MarkTo],MATCH(FCFdata[[#This Row],[FCFindex]],FCF[FCFindex]))</f>
        <v>9Dig</v>
      </c>
      <c r="I512" s="118">
        <f>FCFdata[[#This Row],[SampleLabel]]+3</f>
        <v>11030003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11030005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11</v>
      </c>
      <c r="B513" s="1">
        <f t="shared" si="29"/>
        <v>3</v>
      </c>
      <c r="C513" s="1">
        <f t="shared" si="30"/>
        <v>7</v>
      </c>
      <c r="D513" s="134">
        <f t="shared" si="28"/>
        <v>11030000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9Dig</v>
      </c>
      <c r="H513" s="1" t="str">
        <f>INDEX(FCF[MarkTo],MATCH(FCFdata[[#This Row],[FCFindex]],FCF[FCFindex]))</f>
        <v>9U</v>
      </c>
      <c r="I513" s="118">
        <f>FCFdata[[#This Row],[SampleLabel]]+3</f>
        <v>11030003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11030005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11</v>
      </c>
      <c r="B514" s="1">
        <f t="shared" si="29"/>
        <v>3</v>
      </c>
      <c r="C514" s="1">
        <f t="shared" si="30"/>
        <v>8</v>
      </c>
      <c r="D514" s="134">
        <f t="shared" ref="D514:D577" si="32">A514*1000000+B514*10000</f>
        <v>11030000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9U</v>
      </c>
      <c r="H514" s="1" t="str">
        <f>INDEX(FCF[MarkTo],MATCH(FCFdata[[#This Row],[FCFindex]],FCF[FCFindex]))</f>
        <v>9c</v>
      </c>
      <c r="I514" s="118">
        <f>FCFdata[[#This Row],[SampleLabel]]+3</f>
        <v>11030003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11030005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11</v>
      </c>
      <c r="B515" s="1">
        <f t="shared" ref="B515:B578" si="33">IF(C515=0,IF(B514=SubsamplesPerSample,1,B514+1),B514)</f>
        <v>3</v>
      </c>
      <c r="C515" s="1">
        <f t="shared" ref="C515:C578" si="34">IF(C514+1=FCFPerSubsample,0,C514+1)</f>
        <v>9</v>
      </c>
      <c r="D515" s="134">
        <f t="shared" si="32"/>
        <v>11030000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9c</v>
      </c>
      <c r="H515" s="1" t="str">
        <f>INDEX(FCF[MarkTo],MATCH(FCFdata[[#This Row],[FCFindex]],FCF[FCFindex]))</f>
        <v>10Ama</v>
      </c>
      <c r="I515" s="118">
        <f>FCFdata[[#This Row],[SampleLabel]]+3</f>
        <v>11030003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11030005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11</v>
      </c>
      <c r="B516" s="1">
        <f t="shared" si="33"/>
        <v>3</v>
      </c>
      <c r="C516" s="1">
        <f t="shared" si="34"/>
        <v>10</v>
      </c>
      <c r="D516" s="134">
        <f t="shared" si="32"/>
        <v>11030000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10Ama</v>
      </c>
      <c r="H516" s="1" t="str">
        <f>INDEX(FCF[MarkTo],MATCH(FCFdata[[#This Row],[FCFindex]],FCF[FCFindex]))</f>
        <v>11AsTm</v>
      </c>
      <c r="I516" s="118">
        <f>FCFdata[[#This Row],[SampleLabel]]+3</f>
        <v>11030003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11030005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11</v>
      </c>
      <c r="B517" s="1">
        <f t="shared" si="33"/>
        <v>3</v>
      </c>
      <c r="C517" s="1">
        <f t="shared" si="34"/>
        <v>11</v>
      </c>
      <c r="D517" s="134">
        <f t="shared" si="32"/>
        <v>11030000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11AsTm</v>
      </c>
      <c r="H517" s="1" t="str">
        <f>INDEX(FCF[MarkTo],MATCH(FCFdata[[#This Row],[FCFindex]],FCF[FCFindex]))</f>
        <v>12Azd</v>
      </c>
      <c r="I517" s="118">
        <f>FCFdata[[#This Row],[SampleLabel]]+3</f>
        <v>11030003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11030005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11</v>
      </c>
      <c r="B518" s="1">
        <f t="shared" si="33"/>
        <v>4</v>
      </c>
      <c r="C518" s="1">
        <f t="shared" si="34"/>
        <v>0</v>
      </c>
      <c r="D518" s="134">
        <f t="shared" si="32"/>
        <v>11040000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2P10</v>
      </c>
      <c r="H518" s="1" t="str">
        <f>INDEX(FCF[MarkTo],MATCH(FCFdata[[#This Row],[FCFindex]],FCF[FCFindex]))</f>
        <v>3Omy</v>
      </c>
      <c r="I518" s="118">
        <f>FCFdata[[#This Row],[SampleLabel]]+3</f>
        <v>11040003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11040005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11</v>
      </c>
      <c r="B519" s="1">
        <f t="shared" si="33"/>
        <v>4</v>
      </c>
      <c r="C519" s="1">
        <f t="shared" si="34"/>
        <v>1</v>
      </c>
      <c r="D519" s="134">
        <f t="shared" si="32"/>
        <v>11040000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3Omy</v>
      </c>
      <c r="H519" s="1" t="str">
        <f>INDEX(FCF[MarkTo],MATCH(FCFdata[[#This Row],[FCFindex]],FCF[FCFindex]))</f>
        <v>4U</v>
      </c>
      <c r="I519" s="118">
        <f>FCFdata[[#This Row],[SampleLabel]]+3</f>
        <v>11040003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11040005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11</v>
      </c>
      <c r="B520" s="1">
        <f t="shared" si="33"/>
        <v>4</v>
      </c>
      <c r="C520" s="1">
        <f t="shared" si="34"/>
        <v>2</v>
      </c>
      <c r="D520" s="134">
        <f t="shared" si="32"/>
        <v>11040000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4U</v>
      </c>
      <c r="H520" s="1" t="str">
        <f>INDEX(FCF[MarkTo],MATCH(FCFdata[[#This Row],[FCFindex]],FCF[FCFindex]))</f>
        <v>5Glc</v>
      </c>
      <c r="I520" s="118">
        <f>FCFdata[[#This Row],[SampleLabel]]+3</f>
        <v>11040003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11040005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11</v>
      </c>
      <c r="B521" s="1">
        <f t="shared" si="33"/>
        <v>4</v>
      </c>
      <c r="C521" s="1">
        <f t="shared" si="34"/>
        <v>3</v>
      </c>
      <c r="D521" s="134">
        <f t="shared" si="32"/>
        <v>11040000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5Glc</v>
      </c>
      <c r="H521" s="1" t="str">
        <f>INDEX(FCF[MarkTo],MATCH(FCFdata[[#This Row],[FCFindex]],FCF[FCFindex]))</f>
        <v>6M2</v>
      </c>
      <c r="I521" s="118">
        <f>FCFdata[[#This Row],[SampleLabel]]+3</f>
        <v>11040003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11040005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11</v>
      </c>
      <c r="B522" s="1">
        <f t="shared" si="33"/>
        <v>4</v>
      </c>
      <c r="C522" s="1">
        <f t="shared" si="34"/>
        <v>4</v>
      </c>
      <c r="D522" s="134">
        <f t="shared" si="32"/>
        <v>11040000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6M2</v>
      </c>
      <c r="H522" s="1" t="str">
        <f>INDEX(FCF[MarkTo],MATCH(FCFdata[[#This Row],[FCFindex]],FCF[FCFindex]))</f>
        <v>7Rot</v>
      </c>
      <c r="I522" s="118">
        <f>FCFdata[[#This Row],[SampleLabel]]+3</f>
        <v>11040003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11040005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11</v>
      </c>
      <c r="B523" s="1">
        <f t="shared" si="33"/>
        <v>4</v>
      </c>
      <c r="C523" s="1">
        <f t="shared" si="34"/>
        <v>5</v>
      </c>
      <c r="D523" s="134">
        <f t="shared" si="32"/>
        <v>11040000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7Rot</v>
      </c>
      <c r="H523" s="1" t="str">
        <f>INDEX(FCF[MarkTo],MATCH(FCFdata[[#This Row],[FCFindex]],FCF[FCFindex]))</f>
        <v>8S</v>
      </c>
      <c r="I523" s="118">
        <f>FCFdata[[#This Row],[SampleLabel]]+3</f>
        <v>11040003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11040005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11</v>
      </c>
      <c r="B524" s="1">
        <f t="shared" si="33"/>
        <v>4</v>
      </c>
      <c r="C524" s="1">
        <f t="shared" si="34"/>
        <v>6</v>
      </c>
      <c r="D524" s="134">
        <f t="shared" si="32"/>
        <v>11040000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8S</v>
      </c>
      <c r="H524" s="1" t="str">
        <f>INDEX(FCF[MarkTo],MATCH(FCFdata[[#This Row],[FCFindex]],FCF[FCFindex]))</f>
        <v>9Dig</v>
      </c>
      <c r="I524" s="118">
        <f>FCFdata[[#This Row],[SampleLabel]]+3</f>
        <v>11040003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11040005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11</v>
      </c>
      <c r="B525" s="1">
        <f t="shared" si="33"/>
        <v>4</v>
      </c>
      <c r="C525" s="1">
        <f t="shared" si="34"/>
        <v>7</v>
      </c>
      <c r="D525" s="134">
        <f t="shared" si="32"/>
        <v>11040000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9Dig</v>
      </c>
      <c r="H525" s="1" t="str">
        <f>INDEX(FCF[MarkTo],MATCH(FCFdata[[#This Row],[FCFindex]],FCF[FCFindex]))</f>
        <v>9U</v>
      </c>
      <c r="I525" s="118">
        <f>FCFdata[[#This Row],[SampleLabel]]+3</f>
        <v>11040003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11040005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11</v>
      </c>
      <c r="B526" s="1">
        <f t="shared" si="33"/>
        <v>4</v>
      </c>
      <c r="C526" s="1">
        <f t="shared" si="34"/>
        <v>8</v>
      </c>
      <c r="D526" s="134">
        <f t="shared" si="32"/>
        <v>11040000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9U</v>
      </c>
      <c r="H526" s="1" t="str">
        <f>INDEX(FCF[MarkTo],MATCH(FCFdata[[#This Row],[FCFindex]],FCF[FCFindex]))</f>
        <v>9c</v>
      </c>
      <c r="I526" s="118">
        <f>FCFdata[[#This Row],[SampleLabel]]+3</f>
        <v>11040003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11040005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11</v>
      </c>
      <c r="B527" s="1">
        <f t="shared" si="33"/>
        <v>4</v>
      </c>
      <c r="C527" s="1">
        <f t="shared" si="34"/>
        <v>9</v>
      </c>
      <c r="D527" s="134">
        <f t="shared" si="32"/>
        <v>11040000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9c</v>
      </c>
      <c r="H527" s="1" t="str">
        <f>INDEX(FCF[MarkTo],MATCH(FCFdata[[#This Row],[FCFindex]],FCF[FCFindex]))</f>
        <v>10Ama</v>
      </c>
      <c r="I527" s="118">
        <f>FCFdata[[#This Row],[SampleLabel]]+3</f>
        <v>11040003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11040005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11</v>
      </c>
      <c r="B528" s="1">
        <f t="shared" si="33"/>
        <v>4</v>
      </c>
      <c r="C528" s="1">
        <f t="shared" si="34"/>
        <v>10</v>
      </c>
      <c r="D528" s="134">
        <f t="shared" si="32"/>
        <v>11040000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10Ama</v>
      </c>
      <c r="H528" s="1" t="str">
        <f>INDEX(FCF[MarkTo],MATCH(FCFdata[[#This Row],[FCFindex]],FCF[FCFindex]))</f>
        <v>11AsTm</v>
      </c>
      <c r="I528" s="118">
        <f>FCFdata[[#This Row],[SampleLabel]]+3</f>
        <v>11040003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11040005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11</v>
      </c>
      <c r="B529" s="1">
        <f t="shared" si="33"/>
        <v>4</v>
      </c>
      <c r="C529" s="1">
        <f t="shared" si="34"/>
        <v>11</v>
      </c>
      <c r="D529" s="134">
        <f t="shared" si="32"/>
        <v>11040000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11AsTm</v>
      </c>
      <c r="H529" s="1" t="str">
        <f>INDEX(FCF[MarkTo],MATCH(FCFdata[[#This Row],[FCFindex]],FCF[FCFindex]))</f>
        <v>12Azd</v>
      </c>
      <c r="I529" s="118">
        <f>FCFdata[[#This Row],[SampleLabel]]+3</f>
        <v>11040003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11040005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12</v>
      </c>
      <c r="B530" s="1">
        <f t="shared" si="33"/>
        <v>1</v>
      </c>
      <c r="C530" s="1">
        <f t="shared" si="34"/>
        <v>0</v>
      </c>
      <c r="D530" s="134">
        <f t="shared" si="32"/>
        <v>12010000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2P10</v>
      </c>
      <c r="H530" s="1" t="str">
        <f>INDEX(FCF[MarkTo],MATCH(FCFdata[[#This Row],[FCFindex]],FCF[FCFindex]))</f>
        <v>3Omy</v>
      </c>
      <c r="I530" s="118">
        <f>FCFdata[[#This Row],[SampleLabel]]+3</f>
        <v>12010003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12010005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12</v>
      </c>
      <c r="B531" s="1">
        <f t="shared" si="33"/>
        <v>1</v>
      </c>
      <c r="C531" s="1">
        <f t="shared" si="34"/>
        <v>1</v>
      </c>
      <c r="D531" s="134">
        <f t="shared" si="32"/>
        <v>12010000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3Omy</v>
      </c>
      <c r="H531" s="1" t="str">
        <f>INDEX(FCF[MarkTo],MATCH(FCFdata[[#This Row],[FCFindex]],FCF[FCFindex]))</f>
        <v>4U</v>
      </c>
      <c r="I531" s="118">
        <f>FCFdata[[#This Row],[SampleLabel]]+3</f>
        <v>12010003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12010005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12</v>
      </c>
      <c r="B532" s="1">
        <f t="shared" si="33"/>
        <v>1</v>
      </c>
      <c r="C532" s="1">
        <f t="shared" si="34"/>
        <v>2</v>
      </c>
      <c r="D532" s="134">
        <f t="shared" si="32"/>
        <v>12010000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4U</v>
      </c>
      <c r="H532" s="1" t="str">
        <f>INDEX(FCF[MarkTo],MATCH(FCFdata[[#This Row],[FCFindex]],FCF[FCFindex]))</f>
        <v>5Glc</v>
      </c>
      <c r="I532" s="118">
        <f>FCFdata[[#This Row],[SampleLabel]]+3</f>
        <v>12010003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12010005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12</v>
      </c>
      <c r="B533" s="1">
        <f t="shared" si="33"/>
        <v>1</v>
      </c>
      <c r="C533" s="1">
        <f t="shared" si="34"/>
        <v>3</v>
      </c>
      <c r="D533" s="134">
        <f t="shared" si="32"/>
        <v>12010000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5Glc</v>
      </c>
      <c r="H533" s="1" t="str">
        <f>INDEX(FCF[MarkTo],MATCH(FCFdata[[#This Row],[FCFindex]],FCF[FCFindex]))</f>
        <v>6M2</v>
      </c>
      <c r="I533" s="118">
        <f>FCFdata[[#This Row],[SampleLabel]]+3</f>
        <v>12010003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12010005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12</v>
      </c>
      <c r="B534" s="1">
        <f t="shared" si="33"/>
        <v>1</v>
      </c>
      <c r="C534" s="1">
        <f t="shared" si="34"/>
        <v>4</v>
      </c>
      <c r="D534" s="134">
        <f t="shared" si="32"/>
        <v>12010000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6M2</v>
      </c>
      <c r="H534" s="1" t="str">
        <f>INDEX(FCF[MarkTo],MATCH(FCFdata[[#This Row],[FCFindex]],FCF[FCFindex]))</f>
        <v>7Rot</v>
      </c>
      <c r="I534" s="118">
        <f>FCFdata[[#This Row],[SampleLabel]]+3</f>
        <v>12010003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12010005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12</v>
      </c>
      <c r="B535" s="1">
        <f t="shared" si="33"/>
        <v>1</v>
      </c>
      <c r="C535" s="1">
        <f t="shared" si="34"/>
        <v>5</v>
      </c>
      <c r="D535" s="134">
        <f t="shared" si="32"/>
        <v>12010000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7Rot</v>
      </c>
      <c r="H535" s="1" t="str">
        <f>INDEX(FCF[MarkTo],MATCH(FCFdata[[#This Row],[FCFindex]],FCF[FCFindex]))</f>
        <v>8S</v>
      </c>
      <c r="I535" s="118">
        <f>FCFdata[[#This Row],[SampleLabel]]+3</f>
        <v>12010003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12</v>
      </c>
      <c r="B536" s="1">
        <f t="shared" si="33"/>
        <v>1</v>
      </c>
      <c r="C536" s="1">
        <f t="shared" si="34"/>
        <v>6</v>
      </c>
      <c r="D536" s="134">
        <f t="shared" si="32"/>
        <v>12010000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8S</v>
      </c>
      <c r="H536" s="1" t="str">
        <f>INDEX(FCF[MarkTo],MATCH(FCFdata[[#This Row],[FCFindex]],FCF[FCFindex]))</f>
        <v>9Dig</v>
      </c>
      <c r="I536" s="118">
        <f>FCFdata[[#This Row],[SampleLabel]]+3</f>
        <v>12010003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12</v>
      </c>
      <c r="B537" s="1">
        <f t="shared" si="33"/>
        <v>1</v>
      </c>
      <c r="C537" s="1">
        <f t="shared" si="34"/>
        <v>7</v>
      </c>
      <c r="D537" s="134">
        <f t="shared" si="32"/>
        <v>12010000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9Dig</v>
      </c>
      <c r="H537" s="1" t="str">
        <f>INDEX(FCF[MarkTo],MATCH(FCFdata[[#This Row],[FCFindex]],FCF[FCFindex]))</f>
        <v>9U</v>
      </c>
      <c r="I537" s="118">
        <f>FCFdata[[#This Row],[SampleLabel]]+3</f>
        <v>12010003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12</v>
      </c>
      <c r="B538" s="1">
        <f t="shared" si="33"/>
        <v>1</v>
      </c>
      <c r="C538" s="1">
        <f t="shared" si="34"/>
        <v>8</v>
      </c>
      <c r="D538" s="134">
        <f t="shared" si="32"/>
        <v>12010000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9U</v>
      </c>
      <c r="H538" s="1" t="str">
        <f>INDEX(FCF[MarkTo],MATCH(FCFdata[[#This Row],[FCFindex]],FCF[FCFindex]))</f>
        <v>9c</v>
      </c>
      <c r="I538" s="118">
        <f>FCFdata[[#This Row],[SampleLabel]]+3</f>
        <v>12010003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12</v>
      </c>
      <c r="B539" s="1">
        <f t="shared" si="33"/>
        <v>1</v>
      </c>
      <c r="C539" s="1">
        <f t="shared" si="34"/>
        <v>9</v>
      </c>
      <c r="D539" s="134">
        <f t="shared" si="32"/>
        <v>12010000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9c</v>
      </c>
      <c r="H539" s="1" t="str">
        <f>INDEX(FCF[MarkTo],MATCH(FCFdata[[#This Row],[FCFindex]],FCF[FCFindex]))</f>
        <v>10Ama</v>
      </c>
      <c r="I539" s="118">
        <f>FCFdata[[#This Row],[SampleLabel]]+3</f>
        <v>12010003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12</v>
      </c>
      <c r="B540" s="1">
        <f t="shared" si="33"/>
        <v>1</v>
      </c>
      <c r="C540" s="1">
        <f t="shared" si="34"/>
        <v>10</v>
      </c>
      <c r="D540" s="134">
        <f t="shared" si="32"/>
        <v>12010000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10Ama</v>
      </c>
      <c r="H540" s="1" t="str">
        <f>INDEX(FCF[MarkTo],MATCH(FCFdata[[#This Row],[FCFindex]],FCF[FCFindex]))</f>
        <v>11AsTm</v>
      </c>
      <c r="I540" s="118">
        <f>FCFdata[[#This Row],[SampleLabel]]+3</f>
        <v>12010003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12</v>
      </c>
      <c r="B541" s="1">
        <f t="shared" si="33"/>
        <v>1</v>
      </c>
      <c r="C541" s="1">
        <f t="shared" si="34"/>
        <v>11</v>
      </c>
      <c r="D541" s="134">
        <f t="shared" si="32"/>
        <v>12010000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11AsTm</v>
      </c>
      <c r="H541" s="1" t="str">
        <f>INDEX(FCF[MarkTo],MATCH(FCFdata[[#This Row],[FCFindex]],FCF[FCFindex]))</f>
        <v>12Azd</v>
      </c>
      <c r="I541" s="118">
        <f>FCFdata[[#This Row],[SampleLabel]]+3</f>
        <v>12010003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12</v>
      </c>
      <c r="B542" s="1">
        <f t="shared" si="33"/>
        <v>2</v>
      </c>
      <c r="C542" s="1">
        <f t="shared" si="34"/>
        <v>0</v>
      </c>
      <c r="D542" s="134">
        <f t="shared" si="32"/>
        <v>12020000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2P10</v>
      </c>
      <c r="H542" s="1" t="str">
        <f>INDEX(FCF[MarkTo],MATCH(FCFdata[[#This Row],[FCFindex]],FCF[FCFindex]))</f>
        <v>3Omy</v>
      </c>
      <c r="I542" s="118">
        <f>FCFdata[[#This Row],[SampleLabel]]+3</f>
        <v>12020003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12020005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12</v>
      </c>
      <c r="B543" s="1">
        <f t="shared" si="33"/>
        <v>2</v>
      </c>
      <c r="C543" s="1">
        <f t="shared" si="34"/>
        <v>1</v>
      </c>
      <c r="D543" s="134">
        <f t="shared" si="32"/>
        <v>12020000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3Omy</v>
      </c>
      <c r="H543" s="1" t="str">
        <f>INDEX(FCF[MarkTo],MATCH(FCFdata[[#This Row],[FCFindex]],FCF[FCFindex]))</f>
        <v>4U</v>
      </c>
      <c r="I543" s="118">
        <f>FCFdata[[#This Row],[SampleLabel]]+3</f>
        <v>12020003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12020005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12</v>
      </c>
      <c r="B544" s="1">
        <f t="shared" si="33"/>
        <v>2</v>
      </c>
      <c r="C544" s="1">
        <f t="shared" si="34"/>
        <v>2</v>
      </c>
      <c r="D544" s="134">
        <f t="shared" si="32"/>
        <v>12020000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4U</v>
      </c>
      <c r="H544" s="1" t="str">
        <f>INDEX(FCF[MarkTo],MATCH(FCFdata[[#This Row],[FCFindex]],FCF[FCFindex]))</f>
        <v>5Glc</v>
      </c>
      <c r="I544" s="118">
        <f>FCFdata[[#This Row],[SampleLabel]]+3</f>
        <v>12020003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12020005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12</v>
      </c>
      <c r="B545" s="1">
        <f t="shared" si="33"/>
        <v>2</v>
      </c>
      <c r="C545" s="1">
        <f t="shared" si="34"/>
        <v>3</v>
      </c>
      <c r="D545" s="134">
        <f t="shared" si="32"/>
        <v>12020000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5Glc</v>
      </c>
      <c r="H545" s="1" t="str">
        <f>INDEX(FCF[MarkTo],MATCH(FCFdata[[#This Row],[FCFindex]],FCF[FCFindex]))</f>
        <v>6M2</v>
      </c>
      <c r="I545" s="118">
        <f>FCFdata[[#This Row],[SampleLabel]]+3</f>
        <v>12020003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12020005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12</v>
      </c>
      <c r="B546" s="1">
        <f t="shared" si="33"/>
        <v>2</v>
      </c>
      <c r="C546" s="1">
        <f t="shared" si="34"/>
        <v>4</v>
      </c>
      <c r="D546" s="134">
        <f t="shared" si="32"/>
        <v>12020000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6M2</v>
      </c>
      <c r="H546" s="1" t="str">
        <f>INDEX(FCF[MarkTo],MATCH(FCFdata[[#This Row],[FCFindex]],FCF[FCFindex]))</f>
        <v>7Rot</v>
      </c>
      <c r="I546" s="118">
        <f>FCFdata[[#This Row],[SampleLabel]]+3</f>
        <v>12020003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12020005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12</v>
      </c>
      <c r="B547" s="1">
        <f t="shared" si="33"/>
        <v>2</v>
      </c>
      <c r="C547" s="1">
        <f t="shared" si="34"/>
        <v>5</v>
      </c>
      <c r="D547" s="134">
        <f t="shared" si="32"/>
        <v>12020000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7Rot</v>
      </c>
      <c r="H547" s="1" t="str">
        <f>INDEX(FCF[MarkTo],MATCH(FCFdata[[#This Row],[FCFindex]],FCF[FCFindex]))</f>
        <v>8S</v>
      </c>
      <c r="I547" s="118">
        <f>FCFdata[[#This Row],[SampleLabel]]+3</f>
        <v>12020003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12020005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12</v>
      </c>
      <c r="B548" s="1">
        <f t="shared" si="33"/>
        <v>2</v>
      </c>
      <c r="C548" s="1">
        <f t="shared" si="34"/>
        <v>6</v>
      </c>
      <c r="D548" s="134">
        <f t="shared" si="32"/>
        <v>12020000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8S</v>
      </c>
      <c r="H548" s="1" t="str">
        <f>INDEX(FCF[MarkTo],MATCH(FCFdata[[#This Row],[FCFindex]],FCF[FCFindex]))</f>
        <v>9Dig</v>
      </c>
      <c r="I548" s="118">
        <f>FCFdata[[#This Row],[SampleLabel]]+3</f>
        <v>12020003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12020005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12</v>
      </c>
      <c r="B549" s="1">
        <f t="shared" si="33"/>
        <v>2</v>
      </c>
      <c r="C549" s="1">
        <f t="shared" si="34"/>
        <v>7</v>
      </c>
      <c r="D549" s="134">
        <f t="shared" si="32"/>
        <v>12020000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9Dig</v>
      </c>
      <c r="H549" s="1" t="str">
        <f>INDEX(FCF[MarkTo],MATCH(FCFdata[[#This Row],[FCFindex]],FCF[FCFindex]))</f>
        <v>9U</v>
      </c>
      <c r="I549" s="118">
        <f>FCFdata[[#This Row],[SampleLabel]]+3</f>
        <v>12020003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12020005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12</v>
      </c>
      <c r="B550" s="1">
        <f t="shared" si="33"/>
        <v>2</v>
      </c>
      <c r="C550" s="1">
        <f t="shared" si="34"/>
        <v>8</v>
      </c>
      <c r="D550" s="134">
        <f t="shared" si="32"/>
        <v>12020000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9U</v>
      </c>
      <c r="H550" s="1" t="str">
        <f>INDEX(FCF[MarkTo],MATCH(FCFdata[[#This Row],[FCFindex]],FCF[FCFindex]))</f>
        <v>9c</v>
      </c>
      <c r="I550" s="118">
        <f>FCFdata[[#This Row],[SampleLabel]]+3</f>
        <v>12020003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12020005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12</v>
      </c>
      <c r="B551" s="1">
        <f t="shared" si="33"/>
        <v>2</v>
      </c>
      <c r="C551" s="1">
        <f t="shared" si="34"/>
        <v>9</v>
      </c>
      <c r="D551" s="134">
        <f t="shared" si="32"/>
        <v>12020000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9c</v>
      </c>
      <c r="H551" s="1" t="str">
        <f>INDEX(FCF[MarkTo],MATCH(FCFdata[[#This Row],[FCFindex]],FCF[FCFindex]))</f>
        <v>10Ama</v>
      </c>
      <c r="I551" s="118">
        <f>FCFdata[[#This Row],[SampleLabel]]+3</f>
        <v>12020003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12020005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12</v>
      </c>
      <c r="B552" s="1">
        <f t="shared" si="33"/>
        <v>2</v>
      </c>
      <c r="C552" s="1">
        <f t="shared" si="34"/>
        <v>10</v>
      </c>
      <c r="D552" s="134">
        <f t="shared" si="32"/>
        <v>12020000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10Ama</v>
      </c>
      <c r="H552" s="1" t="str">
        <f>INDEX(FCF[MarkTo],MATCH(FCFdata[[#This Row],[FCFindex]],FCF[FCFindex]))</f>
        <v>11AsTm</v>
      </c>
      <c r="I552" s="118">
        <f>FCFdata[[#This Row],[SampleLabel]]+3</f>
        <v>12020003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12020005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12</v>
      </c>
      <c r="B553" s="1">
        <f t="shared" si="33"/>
        <v>2</v>
      </c>
      <c r="C553" s="1">
        <f t="shared" si="34"/>
        <v>11</v>
      </c>
      <c r="D553" s="134">
        <f t="shared" si="32"/>
        <v>12020000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11AsTm</v>
      </c>
      <c r="H553" s="1" t="str">
        <f>INDEX(FCF[MarkTo],MATCH(FCFdata[[#This Row],[FCFindex]],FCF[FCFindex]))</f>
        <v>12Azd</v>
      </c>
      <c r="I553" s="118">
        <f>FCFdata[[#This Row],[SampleLabel]]+3</f>
        <v>12020003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12020005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12</v>
      </c>
      <c r="B554" s="1">
        <f t="shared" si="33"/>
        <v>3</v>
      </c>
      <c r="C554" s="1">
        <f t="shared" si="34"/>
        <v>0</v>
      </c>
      <c r="D554" s="134">
        <f t="shared" si="32"/>
        <v>12030000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2P10</v>
      </c>
      <c r="H554" s="1" t="str">
        <f>INDEX(FCF[MarkTo],MATCH(FCFdata[[#This Row],[FCFindex]],FCF[FCFindex]))</f>
        <v>3Omy</v>
      </c>
      <c r="I554" s="118">
        <f>FCFdata[[#This Row],[SampleLabel]]+3</f>
        <v>12030003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12030005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12</v>
      </c>
      <c r="B555" s="1">
        <f t="shared" si="33"/>
        <v>3</v>
      </c>
      <c r="C555" s="1">
        <f t="shared" si="34"/>
        <v>1</v>
      </c>
      <c r="D555" s="134">
        <f t="shared" si="32"/>
        <v>12030000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3Omy</v>
      </c>
      <c r="H555" s="1" t="str">
        <f>INDEX(FCF[MarkTo],MATCH(FCFdata[[#This Row],[FCFindex]],FCF[FCFindex]))</f>
        <v>4U</v>
      </c>
      <c r="I555" s="118">
        <f>FCFdata[[#This Row],[SampleLabel]]+3</f>
        <v>12030003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12030005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12</v>
      </c>
      <c r="B556" s="1">
        <f t="shared" si="33"/>
        <v>3</v>
      </c>
      <c r="C556" s="1">
        <f t="shared" si="34"/>
        <v>2</v>
      </c>
      <c r="D556" s="134">
        <f t="shared" si="32"/>
        <v>12030000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4U</v>
      </c>
      <c r="H556" s="1" t="str">
        <f>INDEX(FCF[MarkTo],MATCH(FCFdata[[#This Row],[FCFindex]],FCF[FCFindex]))</f>
        <v>5Glc</v>
      </c>
      <c r="I556" s="118">
        <f>FCFdata[[#This Row],[SampleLabel]]+3</f>
        <v>12030003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12030005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12</v>
      </c>
      <c r="B557" s="1">
        <f t="shared" si="33"/>
        <v>3</v>
      </c>
      <c r="C557" s="1">
        <f t="shared" si="34"/>
        <v>3</v>
      </c>
      <c r="D557" s="134">
        <f t="shared" si="32"/>
        <v>12030000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5Glc</v>
      </c>
      <c r="H557" s="1" t="str">
        <f>INDEX(FCF[MarkTo],MATCH(FCFdata[[#This Row],[FCFindex]],FCF[FCFindex]))</f>
        <v>6M2</v>
      </c>
      <c r="I557" s="118">
        <f>FCFdata[[#This Row],[SampleLabel]]+3</f>
        <v>12030003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12030005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12</v>
      </c>
      <c r="B558" s="1">
        <f t="shared" si="33"/>
        <v>3</v>
      </c>
      <c r="C558" s="1">
        <f t="shared" si="34"/>
        <v>4</v>
      </c>
      <c r="D558" s="134">
        <f t="shared" si="32"/>
        <v>12030000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6M2</v>
      </c>
      <c r="H558" s="1" t="str">
        <f>INDEX(FCF[MarkTo],MATCH(FCFdata[[#This Row],[FCFindex]],FCF[FCFindex]))</f>
        <v>7Rot</v>
      </c>
      <c r="I558" s="118">
        <f>FCFdata[[#This Row],[SampleLabel]]+3</f>
        <v>12030003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12030005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12</v>
      </c>
      <c r="B559" s="1">
        <f t="shared" si="33"/>
        <v>3</v>
      </c>
      <c r="C559" s="1">
        <f t="shared" si="34"/>
        <v>5</v>
      </c>
      <c r="D559" s="134">
        <f t="shared" si="32"/>
        <v>12030000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8S</v>
      </c>
      <c r="I559" s="118">
        <f>FCFdata[[#This Row],[SampleLabel]]+3</f>
        <v>12030003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12030005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12</v>
      </c>
      <c r="B560" s="1">
        <f t="shared" si="33"/>
        <v>3</v>
      </c>
      <c r="C560" s="1">
        <f t="shared" si="34"/>
        <v>6</v>
      </c>
      <c r="D560" s="134">
        <f t="shared" si="32"/>
        <v>12030000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8S</v>
      </c>
      <c r="H560" s="1" t="str">
        <f>INDEX(FCF[MarkTo],MATCH(FCFdata[[#This Row],[FCFindex]],FCF[FCFindex]))</f>
        <v>9Dig</v>
      </c>
      <c r="I560" s="118">
        <f>FCFdata[[#This Row],[SampleLabel]]+3</f>
        <v>12030003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12030005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12</v>
      </c>
      <c r="B561" s="1">
        <f t="shared" si="33"/>
        <v>3</v>
      </c>
      <c r="C561" s="1">
        <f t="shared" si="34"/>
        <v>7</v>
      </c>
      <c r="D561" s="134">
        <f t="shared" si="32"/>
        <v>12030000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9Dig</v>
      </c>
      <c r="H561" s="1" t="str">
        <f>INDEX(FCF[MarkTo],MATCH(FCFdata[[#This Row],[FCFindex]],FCF[FCFindex]))</f>
        <v>9U</v>
      </c>
      <c r="I561" s="118">
        <f>FCFdata[[#This Row],[SampleLabel]]+3</f>
        <v>12030003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12030005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12</v>
      </c>
      <c r="B562" s="1">
        <f t="shared" si="33"/>
        <v>3</v>
      </c>
      <c r="C562" s="1">
        <f t="shared" si="34"/>
        <v>8</v>
      </c>
      <c r="D562" s="134">
        <f t="shared" si="32"/>
        <v>12030000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9U</v>
      </c>
      <c r="H562" s="1" t="str">
        <f>INDEX(FCF[MarkTo],MATCH(FCFdata[[#This Row],[FCFindex]],FCF[FCFindex]))</f>
        <v>9c</v>
      </c>
      <c r="I562" s="118">
        <f>FCFdata[[#This Row],[SampleLabel]]+3</f>
        <v>12030003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12030005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12</v>
      </c>
      <c r="B563" s="1">
        <f t="shared" si="33"/>
        <v>3</v>
      </c>
      <c r="C563" s="1">
        <f t="shared" si="34"/>
        <v>9</v>
      </c>
      <c r="D563" s="134">
        <f t="shared" si="32"/>
        <v>12030000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9c</v>
      </c>
      <c r="H563" s="1" t="str">
        <f>INDEX(FCF[MarkTo],MATCH(FCFdata[[#This Row],[FCFindex]],FCF[FCFindex]))</f>
        <v>10Ama</v>
      </c>
      <c r="I563" s="118">
        <f>FCFdata[[#This Row],[SampleLabel]]+3</f>
        <v>12030003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12030005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12</v>
      </c>
      <c r="B564" s="1">
        <f t="shared" si="33"/>
        <v>3</v>
      </c>
      <c r="C564" s="1">
        <f t="shared" si="34"/>
        <v>10</v>
      </c>
      <c r="D564" s="134">
        <f t="shared" si="32"/>
        <v>12030000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10Ama</v>
      </c>
      <c r="H564" s="1" t="str">
        <f>INDEX(FCF[MarkTo],MATCH(FCFdata[[#This Row],[FCFindex]],FCF[FCFindex]))</f>
        <v>11AsTm</v>
      </c>
      <c r="I564" s="118">
        <f>FCFdata[[#This Row],[SampleLabel]]+3</f>
        <v>12030003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12030005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12</v>
      </c>
      <c r="B565" s="1">
        <f t="shared" si="33"/>
        <v>3</v>
      </c>
      <c r="C565" s="1">
        <f t="shared" si="34"/>
        <v>11</v>
      </c>
      <c r="D565" s="134">
        <f t="shared" si="32"/>
        <v>12030000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11AsTm</v>
      </c>
      <c r="H565" s="1" t="str">
        <f>INDEX(FCF[MarkTo],MATCH(FCFdata[[#This Row],[FCFindex]],FCF[FCFindex]))</f>
        <v>12Azd</v>
      </c>
      <c r="I565" s="118">
        <f>FCFdata[[#This Row],[SampleLabel]]+3</f>
        <v>12030003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12030005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12</v>
      </c>
      <c r="B566" s="1">
        <f t="shared" si="33"/>
        <v>4</v>
      </c>
      <c r="C566" s="1">
        <f t="shared" si="34"/>
        <v>0</v>
      </c>
      <c r="D566" s="134">
        <f t="shared" si="32"/>
        <v>12040000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2P10</v>
      </c>
      <c r="H566" s="1" t="str">
        <f>INDEX(FCF[MarkTo],MATCH(FCFdata[[#This Row],[FCFindex]],FCF[FCFindex]))</f>
        <v>3Omy</v>
      </c>
      <c r="I566" s="118">
        <f>FCFdata[[#This Row],[SampleLabel]]+3</f>
        <v>12040003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12040005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12</v>
      </c>
      <c r="B567" s="1">
        <f t="shared" si="33"/>
        <v>4</v>
      </c>
      <c r="C567" s="1">
        <f t="shared" si="34"/>
        <v>1</v>
      </c>
      <c r="D567" s="134">
        <f t="shared" si="32"/>
        <v>12040000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3Omy</v>
      </c>
      <c r="H567" s="1" t="str">
        <f>INDEX(FCF[MarkTo],MATCH(FCFdata[[#This Row],[FCFindex]],FCF[FCFindex]))</f>
        <v>4U</v>
      </c>
      <c r="I567" s="118">
        <f>FCFdata[[#This Row],[SampleLabel]]+3</f>
        <v>12040003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12040005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12</v>
      </c>
      <c r="B568" s="1">
        <f t="shared" si="33"/>
        <v>4</v>
      </c>
      <c r="C568" s="1">
        <f t="shared" si="34"/>
        <v>2</v>
      </c>
      <c r="D568" s="134">
        <f t="shared" si="32"/>
        <v>12040000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4U</v>
      </c>
      <c r="H568" s="1" t="str">
        <f>INDEX(FCF[MarkTo],MATCH(FCFdata[[#This Row],[FCFindex]],FCF[FCFindex]))</f>
        <v>5Glc</v>
      </c>
      <c r="I568" s="118">
        <f>FCFdata[[#This Row],[SampleLabel]]+3</f>
        <v>12040003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12040005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12</v>
      </c>
      <c r="B569" s="1">
        <f t="shared" si="33"/>
        <v>4</v>
      </c>
      <c r="C569" s="1">
        <f t="shared" si="34"/>
        <v>3</v>
      </c>
      <c r="D569" s="134">
        <f t="shared" si="32"/>
        <v>12040000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5Glc</v>
      </c>
      <c r="H569" s="1" t="str">
        <f>INDEX(FCF[MarkTo],MATCH(FCFdata[[#This Row],[FCFindex]],FCF[FCFindex]))</f>
        <v>6M2</v>
      </c>
      <c r="I569" s="118">
        <f>FCFdata[[#This Row],[SampleLabel]]+3</f>
        <v>12040003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12040005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12</v>
      </c>
      <c r="B570" s="1">
        <f t="shared" si="33"/>
        <v>4</v>
      </c>
      <c r="C570" s="1">
        <f t="shared" si="34"/>
        <v>4</v>
      </c>
      <c r="D570" s="134">
        <f t="shared" si="32"/>
        <v>12040000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6M2</v>
      </c>
      <c r="H570" s="1" t="str">
        <f>INDEX(FCF[MarkTo],MATCH(FCFdata[[#This Row],[FCFindex]],FCF[FCFindex]))</f>
        <v>7Rot</v>
      </c>
      <c r="I570" s="118">
        <f>FCFdata[[#This Row],[SampleLabel]]+3</f>
        <v>12040003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12040005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12</v>
      </c>
      <c r="B571" s="1">
        <f t="shared" si="33"/>
        <v>4</v>
      </c>
      <c r="C571" s="1">
        <f t="shared" si="34"/>
        <v>5</v>
      </c>
      <c r="D571" s="134">
        <f t="shared" si="32"/>
        <v>12040000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7Rot</v>
      </c>
      <c r="H571" s="1" t="str">
        <f>INDEX(FCF[MarkTo],MATCH(FCFdata[[#This Row],[FCFindex]],FCF[FCFindex]))</f>
        <v>8S</v>
      </c>
      <c r="I571" s="118">
        <f>FCFdata[[#This Row],[SampleLabel]]+3</f>
        <v>12040003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12040005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12</v>
      </c>
      <c r="B572" s="1">
        <f t="shared" si="33"/>
        <v>4</v>
      </c>
      <c r="C572" s="1">
        <f t="shared" si="34"/>
        <v>6</v>
      </c>
      <c r="D572" s="134">
        <f t="shared" si="32"/>
        <v>12040000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8S</v>
      </c>
      <c r="H572" s="1" t="str">
        <f>INDEX(FCF[MarkTo],MATCH(FCFdata[[#This Row],[FCFindex]],FCF[FCFindex]))</f>
        <v>9Dig</v>
      </c>
      <c r="I572" s="118">
        <f>FCFdata[[#This Row],[SampleLabel]]+3</f>
        <v>12040003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12040005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12</v>
      </c>
      <c r="B573" s="1">
        <f t="shared" si="33"/>
        <v>4</v>
      </c>
      <c r="C573" s="1">
        <f t="shared" si="34"/>
        <v>7</v>
      </c>
      <c r="D573" s="134">
        <f t="shared" si="32"/>
        <v>12040000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9Dig</v>
      </c>
      <c r="H573" s="1" t="str">
        <f>INDEX(FCF[MarkTo],MATCH(FCFdata[[#This Row],[FCFindex]],FCF[FCFindex]))</f>
        <v>9U</v>
      </c>
      <c r="I573" s="118">
        <f>FCFdata[[#This Row],[SampleLabel]]+3</f>
        <v>12040003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12040005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12</v>
      </c>
      <c r="B574" s="1">
        <f t="shared" si="33"/>
        <v>4</v>
      </c>
      <c r="C574" s="1">
        <f t="shared" si="34"/>
        <v>8</v>
      </c>
      <c r="D574" s="134">
        <f t="shared" si="32"/>
        <v>12040000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9U</v>
      </c>
      <c r="H574" s="1" t="str">
        <f>INDEX(FCF[MarkTo],MATCH(FCFdata[[#This Row],[FCFindex]],FCF[FCFindex]))</f>
        <v>9c</v>
      </c>
      <c r="I574" s="118">
        <f>FCFdata[[#This Row],[SampleLabel]]+3</f>
        <v>12040003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12040005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12</v>
      </c>
      <c r="B575" s="1">
        <f t="shared" si="33"/>
        <v>4</v>
      </c>
      <c r="C575" s="1">
        <f t="shared" si="34"/>
        <v>9</v>
      </c>
      <c r="D575" s="134">
        <f t="shared" si="32"/>
        <v>12040000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9c</v>
      </c>
      <c r="H575" s="1" t="str">
        <f>INDEX(FCF[MarkTo],MATCH(FCFdata[[#This Row],[FCFindex]],FCF[FCFindex]))</f>
        <v>10Ama</v>
      </c>
      <c r="I575" s="118">
        <f>FCFdata[[#This Row],[SampleLabel]]+3</f>
        <v>12040003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12040005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12</v>
      </c>
      <c r="B576" s="1">
        <f t="shared" si="33"/>
        <v>4</v>
      </c>
      <c r="C576" s="1">
        <f t="shared" si="34"/>
        <v>10</v>
      </c>
      <c r="D576" s="134">
        <f t="shared" si="32"/>
        <v>12040000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10Ama</v>
      </c>
      <c r="H576" s="1" t="str">
        <f>INDEX(FCF[MarkTo],MATCH(FCFdata[[#This Row],[FCFindex]],FCF[FCFindex]))</f>
        <v>11AsTm</v>
      </c>
      <c r="I576" s="118">
        <f>FCFdata[[#This Row],[SampleLabel]]+3</f>
        <v>12040003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12040005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12</v>
      </c>
      <c r="B577" s="1">
        <f t="shared" si="33"/>
        <v>4</v>
      </c>
      <c r="C577" s="1">
        <f t="shared" si="34"/>
        <v>11</v>
      </c>
      <c r="D577" s="134">
        <f t="shared" si="32"/>
        <v>12040000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11AsTm</v>
      </c>
      <c r="H577" s="1" t="str">
        <f>INDEX(FCF[MarkTo],MATCH(FCFdata[[#This Row],[FCFindex]],FCF[FCFindex]))</f>
        <v>12Azd</v>
      </c>
      <c r="I577" s="118">
        <f>FCFdata[[#This Row],[SampleLabel]]+3</f>
        <v>12040003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12040005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13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13010000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2P10</v>
      </c>
      <c r="H578" s="1" t="str">
        <f>INDEX(FCF[MarkTo],MATCH(FCFdata[[#This Row],[FCFindex]],FCF[FCFindex]))</f>
        <v>3Omy</v>
      </c>
      <c r="I578" s="118">
        <f>FCFdata[[#This Row],[SampleLabel]]+3</f>
        <v>13010003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13010005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13010000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3Omy</v>
      </c>
      <c r="H579" s="1" t="str">
        <f>INDEX(FCF[MarkTo],MATCH(FCFdata[[#This Row],[FCFindex]],FCF[FCFindex]))</f>
        <v>4U</v>
      </c>
      <c r="I579" s="118">
        <f>FCFdata[[#This Row],[SampleLabel]]+3</f>
        <v>13010003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13010005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13</v>
      </c>
      <c r="B580" s="1">
        <f t="shared" si="37"/>
        <v>1</v>
      </c>
      <c r="C580" s="1">
        <f t="shared" si="38"/>
        <v>2</v>
      </c>
      <c r="D580" s="134">
        <f t="shared" si="36"/>
        <v>13010000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4U</v>
      </c>
      <c r="H580" s="1" t="str">
        <f>INDEX(FCF[MarkTo],MATCH(FCFdata[[#This Row],[FCFindex]],FCF[FCFindex]))</f>
        <v>5Glc</v>
      </c>
      <c r="I580" s="118">
        <f>FCFdata[[#This Row],[SampleLabel]]+3</f>
        <v>13010003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13010005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13</v>
      </c>
      <c r="B581" s="1">
        <f t="shared" si="37"/>
        <v>1</v>
      </c>
      <c r="C581" s="1">
        <f t="shared" si="38"/>
        <v>3</v>
      </c>
      <c r="D581" s="134">
        <f t="shared" si="36"/>
        <v>13010000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5Glc</v>
      </c>
      <c r="H581" s="1" t="str">
        <f>INDEX(FCF[MarkTo],MATCH(FCFdata[[#This Row],[FCFindex]],FCF[FCFindex]))</f>
        <v>6M2</v>
      </c>
      <c r="I581" s="118">
        <f>FCFdata[[#This Row],[SampleLabel]]+3</f>
        <v>13010003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13010005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13</v>
      </c>
      <c r="B582" s="1">
        <f t="shared" si="37"/>
        <v>1</v>
      </c>
      <c r="C582" s="1">
        <f t="shared" si="38"/>
        <v>4</v>
      </c>
      <c r="D582" s="134">
        <f t="shared" si="36"/>
        <v>13010000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6M2</v>
      </c>
      <c r="H582" s="1" t="str">
        <f>INDEX(FCF[MarkTo],MATCH(FCFdata[[#This Row],[FCFindex]],FCF[FCFindex]))</f>
        <v>7Rot</v>
      </c>
      <c r="I582" s="118">
        <f>FCFdata[[#This Row],[SampleLabel]]+3</f>
        <v>13010003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13010005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13</v>
      </c>
      <c r="B583" s="1">
        <f t="shared" si="37"/>
        <v>1</v>
      </c>
      <c r="C583" s="1">
        <f t="shared" si="38"/>
        <v>5</v>
      </c>
      <c r="D583" s="134">
        <f t="shared" si="36"/>
        <v>13010000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7Rot</v>
      </c>
      <c r="H583" s="1" t="str">
        <f>INDEX(FCF[MarkTo],MATCH(FCFdata[[#This Row],[FCFindex]],FCF[FCFindex]))</f>
        <v>8S</v>
      </c>
      <c r="I583" s="118">
        <f>FCFdata[[#This Row],[SampleLabel]]+3</f>
        <v>13010003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13010005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13</v>
      </c>
      <c r="B584" s="1">
        <f t="shared" si="37"/>
        <v>1</v>
      </c>
      <c r="C584" s="1">
        <f t="shared" si="38"/>
        <v>6</v>
      </c>
      <c r="D584" s="134">
        <f t="shared" si="36"/>
        <v>13010000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8S</v>
      </c>
      <c r="H584" s="1" t="str">
        <f>INDEX(FCF[MarkTo],MATCH(FCFdata[[#This Row],[FCFindex]],FCF[FCFindex]))</f>
        <v>9Dig</v>
      </c>
      <c r="I584" s="118">
        <f>FCFdata[[#This Row],[SampleLabel]]+3</f>
        <v>13010003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13010005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13</v>
      </c>
      <c r="B585" s="1">
        <f t="shared" si="37"/>
        <v>1</v>
      </c>
      <c r="C585" s="1">
        <f t="shared" si="38"/>
        <v>7</v>
      </c>
      <c r="D585" s="134">
        <f t="shared" si="36"/>
        <v>13010000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9Dig</v>
      </c>
      <c r="H585" s="1" t="str">
        <f>INDEX(FCF[MarkTo],MATCH(FCFdata[[#This Row],[FCFindex]],FCF[FCFindex]))</f>
        <v>9U</v>
      </c>
      <c r="I585" s="118">
        <f>FCFdata[[#This Row],[SampleLabel]]+3</f>
        <v>13010003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13010005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13</v>
      </c>
      <c r="B586" s="1">
        <f t="shared" si="37"/>
        <v>1</v>
      </c>
      <c r="C586" s="1">
        <f t="shared" si="38"/>
        <v>8</v>
      </c>
      <c r="D586" s="134">
        <f t="shared" si="36"/>
        <v>13010000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9U</v>
      </c>
      <c r="H586" s="1" t="str">
        <f>INDEX(FCF[MarkTo],MATCH(FCFdata[[#This Row],[FCFindex]],FCF[FCFindex]))</f>
        <v>9c</v>
      </c>
      <c r="I586" s="118">
        <f>FCFdata[[#This Row],[SampleLabel]]+3</f>
        <v>13010003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13010005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13</v>
      </c>
      <c r="B587" s="1">
        <f t="shared" si="37"/>
        <v>1</v>
      </c>
      <c r="C587" s="1">
        <f t="shared" si="38"/>
        <v>9</v>
      </c>
      <c r="D587" s="134">
        <f t="shared" si="36"/>
        <v>13010000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9c</v>
      </c>
      <c r="H587" s="1" t="str">
        <f>INDEX(FCF[MarkTo],MATCH(FCFdata[[#This Row],[FCFindex]],FCF[FCFindex]))</f>
        <v>10Ama</v>
      </c>
      <c r="I587" s="118">
        <f>FCFdata[[#This Row],[SampleLabel]]+3</f>
        <v>13010003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13010005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13</v>
      </c>
      <c r="B588" s="1">
        <f t="shared" si="37"/>
        <v>1</v>
      </c>
      <c r="C588" s="1">
        <f t="shared" si="38"/>
        <v>10</v>
      </c>
      <c r="D588" s="134">
        <f t="shared" si="36"/>
        <v>13010000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10Ama</v>
      </c>
      <c r="H588" s="1" t="str">
        <f>INDEX(FCF[MarkTo],MATCH(FCFdata[[#This Row],[FCFindex]],FCF[FCFindex]))</f>
        <v>11AsTm</v>
      </c>
      <c r="I588" s="118">
        <f>FCFdata[[#This Row],[SampleLabel]]+3</f>
        <v>13010003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13010005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13</v>
      </c>
      <c r="B589" s="1">
        <f t="shared" si="37"/>
        <v>1</v>
      </c>
      <c r="C589" s="1">
        <f t="shared" si="38"/>
        <v>11</v>
      </c>
      <c r="D589" s="134">
        <f t="shared" si="36"/>
        <v>13010000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11AsTm</v>
      </c>
      <c r="H589" s="1" t="str">
        <f>INDEX(FCF[MarkTo],MATCH(FCFdata[[#This Row],[FCFindex]],FCF[FCFindex]))</f>
        <v>12Azd</v>
      </c>
      <c r="I589" s="118">
        <f>FCFdata[[#This Row],[SampleLabel]]+3</f>
        <v>13010003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13010005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13</v>
      </c>
      <c r="B590" s="1">
        <f t="shared" si="37"/>
        <v>2</v>
      </c>
      <c r="C590" s="1">
        <f t="shared" si="38"/>
        <v>0</v>
      </c>
      <c r="D590" s="134">
        <f t="shared" si="36"/>
        <v>13020000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2P10</v>
      </c>
      <c r="H590" s="1" t="str">
        <f>INDEX(FCF[MarkTo],MATCH(FCFdata[[#This Row],[FCFindex]],FCF[FCFindex]))</f>
        <v>3Omy</v>
      </c>
      <c r="I590" s="118">
        <f>FCFdata[[#This Row],[SampleLabel]]+3</f>
        <v>13020003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13020005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13</v>
      </c>
      <c r="B591" s="1">
        <f t="shared" si="37"/>
        <v>2</v>
      </c>
      <c r="C591" s="1">
        <f t="shared" si="38"/>
        <v>1</v>
      </c>
      <c r="D591" s="134">
        <f t="shared" si="36"/>
        <v>13020000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3Omy</v>
      </c>
      <c r="H591" s="1" t="str">
        <f>INDEX(FCF[MarkTo],MATCH(FCFdata[[#This Row],[FCFindex]],FCF[FCFindex]))</f>
        <v>4U</v>
      </c>
      <c r="I591" s="118">
        <f>FCFdata[[#This Row],[SampleLabel]]+3</f>
        <v>13020003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13020005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13</v>
      </c>
      <c r="B592" s="1">
        <f t="shared" si="37"/>
        <v>2</v>
      </c>
      <c r="C592" s="1">
        <f t="shared" si="38"/>
        <v>2</v>
      </c>
      <c r="D592" s="134">
        <f t="shared" si="36"/>
        <v>13020000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4U</v>
      </c>
      <c r="H592" s="1" t="str">
        <f>INDEX(FCF[MarkTo],MATCH(FCFdata[[#This Row],[FCFindex]],FCF[FCFindex]))</f>
        <v>5Glc</v>
      </c>
      <c r="I592" s="118">
        <f>FCFdata[[#This Row],[SampleLabel]]+3</f>
        <v>13020003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13020005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13</v>
      </c>
      <c r="B593" s="1">
        <f t="shared" si="37"/>
        <v>2</v>
      </c>
      <c r="C593" s="1">
        <f t="shared" si="38"/>
        <v>3</v>
      </c>
      <c r="D593" s="134">
        <f t="shared" si="36"/>
        <v>13020000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5Glc</v>
      </c>
      <c r="H593" s="1" t="str">
        <f>INDEX(FCF[MarkTo],MATCH(FCFdata[[#This Row],[FCFindex]],FCF[FCFindex]))</f>
        <v>6M2</v>
      </c>
      <c r="I593" s="118">
        <f>FCFdata[[#This Row],[SampleLabel]]+3</f>
        <v>13020003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13020005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13</v>
      </c>
      <c r="B594" s="1">
        <f t="shared" si="37"/>
        <v>2</v>
      </c>
      <c r="C594" s="1">
        <f t="shared" si="38"/>
        <v>4</v>
      </c>
      <c r="D594" s="134">
        <f t="shared" si="36"/>
        <v>13020000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6M2</v>
      </c>
      <c r="H594" s="1" t="str">
        <f>INDEX(FCF[MarkTo],MATCH(FCFdata[[#This Row],[FCFindex]],FCF[FCFindex]))</f>
        <v>7Rot</v>
      </c>
      <c r="I594" s="118">
        <f>FCFdata[[#This Row],[SampleLabel]]+3</f>
        <v>13020003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13020005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13</v>
      </c>
      <c r="B595" s="1">
        <f t="shared" si="37"/>
        <v>2</v>
      </c>
      <c r="C595" s="1">
        <f t="shared" si="38"/>
        <v>5</v>
      </c>
      <c r="D595" s="134">
        <f t="shared" si="36"/>
        <v>13020000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7Rot</v>
      </c>
      <c r="H595" s="1" t="str">
        <f>INDEX(FCF[MarkTo],MATCH(FCFdata[[#This Row],[FCFindex]],FCF[FCFindex]))</f>
        <v>8S</v>
      </c>
      <c r="I595" s="118">
        <f>FCFdata[[#This Row],[SampleLabel]]+3</f>
        <v>13020003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13020005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13</v>
      </c>
      <c r="B596" s="1">
        <f t="shared" si="37"/>
        <v>2</v>
      </c>
      <c r="C596" s="1">
        <f t="shared" si="38"/>
        <v>6</v>
      </c>
      <c r="D596" s="134">
        <f t="shared" si="36"/>
        <v>13020000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8S</v>
      </c>
      <c r="H596" s="1" t="str">
        <f>INDEX(FCF[MarkTo],MATCH(FCFdata[[#This Row],[FCFindex]],FCF[FCFindex]))</f>
        <v>9Dig</v>
      </c>
      <c r="I596" s="118">
        <f>FCFdata[[#This Row],[SampleLabel]]+3</f>
        <v>13020003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13020005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13</v>
      </c>
      <c r="B597" s="1">
        <f t="shared" si="37"/>
        <v>2</v>
      </c>
      <c r="C597" s="1">
        <f t="shared" si="38"/>
        <v>7</v>
      </c>
      <c r="D597" s="134">
        <f t="shared" si="36"/>
        <v>13020000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9Dig</v>
      </c>
      <c r="H597" s="1" t="str">
        <f>INDEX(FCF[MarkTo],MATCH(FCFdata[[#This Row],[FCFindex]],FCF[FCFindex]))</f>
        <v>9U</v>
      </c>
      <c r="I597" s="118">
        <f>FCFdata[[#This Row],[SampleLabel]]+3</f>
        <v>13020003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13020005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13</v>
      </c>
      <c r="B598" s="1">
        <f t="shared" si="37"/>
        <v>2</v>
      </c>
      <c r="C598" s="1">
        <f t="shared" si="38"/>
        <v>8</v>
      </c>
      <c r="D598" s="134">
        <f t="shared" si="36"/>
        <v>13020000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9U</v>
      </c>
      <c r="H598" s="1" t="str">
        <f>INDEX(FCF[MarkTo],MATCH(FCFdata[[#This Row],[FCFindex]],FCF[FCFindex]))</f>
        <v>9c</v>
      </c>
      <c r="I598" s="118">
        <f>FCFdata[[#This Row],[SampleLabel]]+3</f>
        <v>13020003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13020005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13</v>
      </c>
      <c r="B599" s="1">
        <f t="shared" si="37"/>
        <v>2</v>
      </c>
      <c r="C599" s="1">
        <f t="shared" si="38"/>
        <v>9</v>
      </c>
      <c r="D599" s="134">
        <f t="shared" si="36"/>
        <v>13020000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9c</v>
      </c>
      <c r="H599" s="1" t="str">
        <f>INDEX(FCF[MarkTo],MATCH(FCFdata[[#This Row],[FCFindex]],FCF[FCFindex]))</f>
        <v>10Ama</v>
      </c>
      <c r="I599" s="118">
        <f>FCFdata[[#This Row],[SampleLabel]]+3</f>
        <v>13020003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13020005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13</v>
      </c>
      <c r="B600" s="1">
        <f t="shared" si="37"/>
        <v>2</v>
      </c>
      <c r="C600" s="1">
        <f t="shared" si="38"/>
        <v>10</v>
      </c>
      <c r="D600" s="134">
        <f t="shared" si="36"/>
        <v>13020000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10Ama</v>
      </c>
      <c r="H600" s="1" t="str">
        <f>INDEX(FCF[MarkTo],MATCH(FCFdata[[#This Row],[FCFindex]],FCF[FCFindex]))</f>
        <v>11AsTm</v>
      </c>
      <c r="I600" s="118">
        <f>FCFdata[[#This Row],[SampleLabel]]+3</f>
        <v>13020003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13020005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13</v>
      </c>
      <c r="B601" s="1">
        <f t="shared" si="37"/>
        <v>2</v>
      </c>
      <c r="C601" s="1">
        <f t="shared" si="38"/>
        <v>11</v>
      </c>
      <c r="D601" s="134">
        <f t="shared" si="36"/>
        <v>13020000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11AsTm</v>
      </c>
      <c r="H601" s="1" t="str">
        <f>INDEX(FCF[MarkTo],MATCH(FCFdata[[#This Row],[FCFindex]],FCF[FCFindex]))</f>
        <v>12Azd</v>
      </c>
      <c r="I601" s="118">
        <f>FCFdata[[#This Row],[SampleLabel]]+3</f>
        <v>13020003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13020005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13</v>
      </c>
      <c r="B602" s="1">
        <f t="shared" si="37"/>
        <v>3</v>
      </c>
      <c r="C602" s="1">
        <f t="shared" si="38"/>
        <v>0</v>
      </c>
      <c r="D602" s="134">
        <f t="shared" si="36"/>
        <v>13030000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2P10</v>
      </c>
      <c r="H602" s="1" t="str">
        <f>INDEX(FCF[MarkTo],MATCH(FCFdata[[#This Row],[FCFindex]],FCF[FCFindex]))</f>
        <v>3Omy</v>
      </c>
      <c r="I602" s="118">
        <f>FCFdata[[#This Row],[SampleLabel]]+3</f>
        <v>13030003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13030005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13</v>
      </c>
      <c r="B603" s="1">
        <f t="shared" si="37"/>
        <v>3</v>
      </c>
      <c r="C603" s="1">
        <f t="shared" si="38"/>
        <v>1</v>
      </c>
      <c r="D603" s="134">
        <f t="shared" si="36"/>
        <v>13030000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3Omy</v>
      </c>
      <c r="H603" s="1" t="str">
        <f>INDEX(FCF[MarkTo],MATCH(FCFdata[[#This Row],[FCFindex]],FCF[FCFindex]))</f>
        <v>4U</v>
      </c>
      <c r="I603" s="118">
        <f>FCFdata[[#This Row],[SampleLabel]]+3</f>
        <v>13030003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13030005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13</v>
      </c>
      <c r="B604" s="1">
        <f t="shared" si="37"/>
        <v>3</v>
      </c>
      <c r="C604" s="1">
        <f t="shared" si="38"/>
        <v>2</v>
      </c>
      <c r="D604" s="134">
        <f t="shared" si="36"/>
        <v>13030000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4U</v>
      </c>
      <c r="H604" s="1" t="str">
        <f>INDEX(FCF[MarkTo],MATCH(FCFdata[[#This Row],[FCFindex]],FCF[FCFindex]))</f>
        <v>5Glc</v>
      </c>
      <c r="I604" s="118">
        <f>FCFdata[[#This Row],[SampleLabel]]+3</f>
        <v>13030003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13030005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13</v>
      </c>
      <c r="B605" s="1">
        <f t="shared" si="37"/>
        <v>3</v>
      </c>
      <c r="C605" s="1">
        <f t="shared" si="38"/>
        <v>3</v>
      </c>
      <c r="D605" s="134">
        <f t="shared" si="36"/>
        <v>13030000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5Glc</v>
      </c>
      <c r="H605" s="1" t="str">
        <f>INDEX(FCF[MarkTo],MATCH(FCFdata[[#This Row],[FCFindex]],FCF[FCFindex]))</f>
        <v>6M2</v>
      </c>
      <c r="I605" s="118">
        <f>FCFdata[[#This Row],[SampleLabel]]+3</f>
        <v>13030003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13030005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13</v>
      </c>
      <c r="B606" s="1">
        <f t="shared" si="37"/>
        <v>3</v>
      </c>
      <c r="C606" s="1">
        <f t="shared" si="38"/>
        <v>4</v>
      </c>
      <c r="D606" s="134">
        <f t="shared" si="36"/>
        <v>13030000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6M2</v>
      </c>
      <c r="H606" s="1" t="str">
        <f>INDEX(FCF[MarkTo],MATCH(FCFdata[[#This Row],[FCFindex]],FCF[FCFindex]))</f>
        <v>7Rot</v>
      </c>
      <c r="I606" s="118">
        <f>FCFdata[[#This Row],[SampleLabel]]+3</f>
        <v>13030003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13030005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13</v>
      </c>
      <c r="B607" s="1">
        <f t="shared" si="37"/>
        <v>3</v>
      </c>
      <c r="C607" s="1">
        <f t="shared" si="38"/>
        <v>5</v>
      </c>
      <c r="D607" s="134">
        <f t="shared" si="36"/>
        <v>13030000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7Rot</v>
      </c>
      <c r="H607" s="1" t="str">
        <f>INDEX(FCF[MarkTo],MATCH(FCFdata[[#This Row],[FCFindex]],FCF[FCFindex]))</f>
        <v>8S</v>
      </c>
      <c r="I607" s="118">
        <f>FCFdata[[#This Row],[SampleLabel]]+3</f>
        <v>13030003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13030005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13</v>
      </c>
      <c r="B608" s="1">
        <f t="shared" si="37"/>
        <v>3</v>
      </c>
      <c r="C608" s="1">
        <f t="shared" si="38"/>
        <v>6</v>
      </c>
      <c r="D608" s="134">
        <f t="shared" si="36"/>
        <v>13030000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8S</v>
      </c>
      <c r="H608" s="1" t="str">
        <f>INDEX(FCF[MarkTo],MATCH(FCFdata[[#This Row],[FCFindex]],FCF[FCFindex]))</f>
        <v>9Dig</v>
      </c>
      <c r="I608" s="118">
        <f>FCFdata[[#This Row],[SampleLabel]]+3</f>
        <v>13030003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13030005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13</v>
      </c>
      <c r="B609" s="1">
        <f t="shared" si="37"/>
        <v>3</v>
      </c>
      <c r="C609" s="1">
        <f t="shared" si="38"/>
        <v>7</v>
      </c>
      <c r="D609" s="134">
        <f t="shared" si="36"/>
        <v>13030000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9Dig</v>
      </c>
      <c r="H609" s="1" t="str">
        <f>INDEX(FCF[MarkTo],MATCH(FCFdata[[#This Row],[FCFindex]],FCF[FCFindex]))</f>
        <v>9U</v>
      </c>
      <c r="I609" s="118">
        <f>FCFdata[[#This Row],[SampleLabel]]+3</f>
        <v>13030003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13030005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13</v>
      </c>
      <c r="B610" s="1">
        <f t="shared" si="37"/>
        <v>3</v>
      </c>
      <c r="C610" s="1">
        <f t="shared" si="38"/>
        <v>8</v>
      </c>
      <c r="D610" s="134">
        <f t="shared" si="36"/>
        <v>13030000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9U</v>
      </c>
      <c r="H610" s="1" t="str">
        <f>INDEX(FCF[MarkTo],MATCH(FCFdata[[#This Row],[FCFindex]],FCF[FCFindex]))</f>
        <v>9c</v>
      </c>
      <c r="I610" s="118">
        <f>FCFdata[[#This Row],[SampleLabel]]+3</f>
        <v>13030003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13030005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13</v>
      </c>
      <c r="B611" s="1">
        <f t="shared" si="37"/>
        <v>3</v>
      </c>
      <c r="C611" s="1">
        <f t="shared" si="38"/>
        <v>9</v>
      </c>
      <c r="D611" s="134">
        <f t="shared" si="36"/>
        <v>13030000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9c</v>
      </c>
      <c r="H611" s="1" t="str">
        <f>INDEX(FCF[MarkTo],MATCH(FCFdata[[#This Row],[FCFindex]],FCF[FCFindex]))</f>
        <v>10Ama</v>
      </c>
      <c r="I611" s="118">
        <f>FCFdata[[#This Row],[SampleLabel]]+3</f>
        <v>13030003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13030005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13</v>
      </c>
      <c r="B612" s="1">
        <f t="shared" si="37"/>
        <v>3</v>
      </c>
      <c r="C612" s="1">
        <f t="shared" si="38"/>
        <v>10</v>
      </c>
      <c r="D612" s="134">
        <f t="shared" si="36"/>
        <v>13030000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10Ama</v>
      </c>
      <c r="H612" s="1" t="str">
        <f>INDEX(FCF[MarkTo],MATCH(FCFdata[[#This Row],[FCFindex]],FCF[FCFindex]))</f>
        <v>11AsTm</v>
      </c>
      <c r="I612" s="118">
        <f>FCFdata[[#This Row],[SampleLabel]]+3</f>
        <v>13030003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13030005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13</v>
      </c>
      <c r="B613" s="1">
        <f t="shared" si="37"/>
        <v>3</v>
      </c>
      <c r="C613" s="1">
        <f t="shared" si="38"/>
        <v>11</v>
      </c>
      <c r="D613" s="134">
        <f t="shared" si="36"/>
        <v>13030000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11AsTm</v>
      </c>
      <c r="H613" s="1" t="str">
        <f>INDEX(FCF[MarkTo],MATCH(FCFdata[[#This Row],[FCFindex]],FCF[FCFindex]))</f>
        <v>12Azd</v>
      </c>
      <c r="I613" s="118">
        <f>FCFdata[[#This Row],[SampleLabel]]+3</f>
        <v>13030003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13030005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13</v>
      </c>
      <c r="B614" s="1">
        <f t="shared" si="37"/>
        <v>4</v>
      </c>
      <c r="C614" s="1">
        <f t="shared" si="38"/>
        <v>0</v>
      </c>
      <c r="D614" s="134">
        <f t="shared" si="36"/>
        <v>13040000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2P10</v>
      </c>
      <c r="H614" s="1" t="str">
        <f>INDEX(FCF[MarkTo],MATCH(FCFdata[[#This Row],[FCFindex]],FCF[FCFindex]))</f>
        <v>3Omy</v>
      </c>
      <c r="I614" s="118">
        <f>FCFdata[[#This Row],[SampleLabel]]+3</f>
        <v>13040003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13040005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13</v>
      </c>
      <c r="B615" s="1">
        <f t="shared" si="37"/>
        <v>4</v>
      </c>
      <c r="C615" s="1">
        <f t="shared" si="38"/>
        <v>1</v>
      </c>
      <c r="D615" s="134">
        <f t="shared" si="36"/>
        <v>13040000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3Omy</v>
      </c>
      <c r="H615" s="1" t="str">
        <f>INDEX(FCF[MarkTo],MATCH(FCFdata[[#This Row],[FCFindex]],FCF[FCFindex]))</f>
        <v>4U</v>
      </c>
      <c r="I615" s="118">
        <f>FCFdata[[#This Row],[SampleLabel]]+3</f>
        <v>13040003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13040005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13</v>
      </c>
      <c r="B616" s="1">
        <f t="shared" si="37"/>
        <v>4</v>
      </c>
      <c r="C616" s="1">
        <f t="shared" si="38"/>
        <v>2</v>
      </c>
      <c r="D616" s="134">
        <f t="shared" si="36"/>
        <v>13040000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4U</v>
      </c>
      <c r="H616" s="1" t="str">
        <f>INDEX(FCF[MarkTo],MATCH(FCFdata[[#This Row],[FCFindex]],FCF[FCFindex]))</f>
        <v>5Glc</v>
      </c>
      <c r="I616" s="118">
        <f>FCFdata[[#This Row],[SampleLabel]]+3</f>
        <v>13040003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13040005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13</v>
      </c>
      <c r="B617" s="1">
        <f t="shared" si="37"/>
        <v>4</v>
      </c>
      <c r="C617" s="1">
        <f t="shared" si="38"/>
        <v>3</v>
      </c>
      <c r="D617" s="134">
        <f t="shared" si="36"/>
        <v>13040000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5Glc</v>
      </c>
      <c r="H617" s="1" t="str">
        <f>INDEX(FCF[MarkTo],MATCH(FCFdata[[#This Row],[FCFindex]],FCF[FCFindex]))</f>
        <v>6M2</v>
      </c>
      <c r="I617" s="118">
        <f>FCFdata[[#This Row],[SampleLabel]]+3</f>
        <v>13040003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13040005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13</v>
      </c>
      <c r="B618" s="1">
        <f t="shared" si="37"/>
        <v>4</v>
      </c>
      <c r="C618" s="1">
        <f t="shared" si="38"/>
        <v>4</v>
      </c>
      <c r="D618" s="134">
        <f t="shared" si="36"/>
        <v>13040000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6M2</v>
      </c>
      <c r="H618" s="1" t="str">
        <f>INDEX(FCF[MarkTo],MATCH(FCFdata[[#This Row],[FCFindex]],FCF[FCFindex]))</f>
        <v>7Rot</v>
      </c>
      <c r="I618" s="118">
        <f>FCFdata[[#This Row],[SampleLabel]]+3</f>
        <v>13040003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13040005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13</v>
      </c>
      <c r="B619" s="1">
        <f t="shared" si="37"/>
        <v>4</v>
      </c>
      <c r="C619" s="1">
        <f t="shared" si="38"/>
        <v>5</v>
      </c>
      <c r="D619" s="134">
        <f t="shared" si="36"/>
        <v>13040000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8S</v>
      </c>
      <c r="I619" s="118">
        <f>FCFdata[[#This Row],[SampleLabel]]+3</f>
        <v>13040003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13040005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13</v>
      </c>
      <c r="B620" s="1">
        <f t="shared" si="37"/>
        <v>4</v>
      </c>
      <c r="C620" s="1">
        <f t="shared" si="38"/>
        <v>6</v>
      </c>
      <c r="D620" s="134">
        <f t="shared" si="36"/>
        <v>13040000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8S</v>
      </c>
      <c r="H620" s="1" t="str">
        <f>INDEX(FCF[MarkTo],MATCH(FCFdata[[#This Row],[FCFindex]],FCF[FCFindex]))</f>
        <v>9Dig</v>
      </c>
      <c r="I620" s="118">
        <f>FCFdata[[#This Row],[SampleLabel]]+3</f>
        <v>13040003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13040005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13</v>
      </c>
      <c r="B621" s="1">
        <f t="shared" si="37"/>
        <v>4</v>
      </c>
      <c r="C621" s="1">
        <f t="shared" si="38"/>
        <v>7</v>
      </c>
      <c r="D621" s="134">
        <f t="shared" si="36"/>
        <v>13040000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9Dig</v>
      </c>
      <c r="H621" s="1" t="str">
        <f>INDEX(FCF[MarkTo],MATCH(FCFdata[[#This Row],[FCFindex]],FCF[FCFindex]))</f>
        <v>9U</v>
      </c>
      <c r="I621" s="118">
        <f>FCFdata[[#This Row],[SampleLabel]]+3</f>
        <v>13040003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13040005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13</v>
      </c>
      <c r="B622" s="1">
        <f t="shared" si="37"/>
        <v>4</v>
      </c>
      <c r="C622" s="1">
        <f t="shared" si="38"/>
        <v>8</v>
      </c>
      <c r="D622" s="134">
        <f t="shared" si="36"/>
        <v>13040000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9U</v>
      </c>
      <c r="H622" s="1" t="str">
        <f>INDEX(FCF[MarkTo],MATCH(FCFdata[[#This Row],[FCFindex]],FCF[FCFindex]))</f>
        <v>9c</v>
      </c>
      <c r="I622" s="118">
        <f>FCFdata[[#This Row],[SampleLabel]]+3</f>
        <v>13040003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13040005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13</v>
      </c>
      <c r="B623" s="1">
        <f t="shared" si="37"/>
        <v>4</v>
      </c>
      <c r="C623" s="1">
        <f t="shared" si="38"/>
        <v>9</v>
      </c>
      <c r="D623" s="134">
        <f t="shared" si="36"/>
        <v>13040000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9c</v>
      </c>
      <c r="H623" s="1" t="str">
        <f>INDEX(FCF[MarkTo],MATCH(FCFdata[[#This Row],[FCFindex]],FCF[FCFindex]))</f>
        <v>10Ama</v>
      </c>
      <c r="I623" s="118">
        <f>FCFdata[[#This Row],[SampleLabel]]+3</f>
        <v>13040003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13040005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13</v>
      </c>
      <c r="B624" s="1">
        <f t="shared" si="37"/>
        <v>4</v>
      </c>
      <c r="C624" s="1">
        <f t="shared" si="38"/>
        <v>10</v>
      </c>
      <c r="D624" s="134">
        <f t="shared" si="36"/>
        <v>13040000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10Ama</v>
      </c>
      <c r="H624" s="1" t="str">
        <f>INDEX(FCF[MarkTo],MATCH(FCFdata[[#This Row],[FCFindex]],FCF[FCFindex]))</f>
        <v>11AsTm</v>
      </c>
      <c r="I624" s="118">
        <f>FCFdata[[#This Row],[SampleLabel]]+3</f>
        <v>13040003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13040005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13</v>
      </c>
      <c r="B625" s="1">
        <f t="shared" si="37"/>
        <v>4</v>
      </c>
      <c r="C625" s="1">
        <f t="shared" si="38"/>
        <v>11</v>
      </c>
      <c r="D625" s="134">
        <f t="shared" si="36"/>
        <v>13040000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11AsTm</v>
      </c>
      <c r="H625" s="1" t="str">
        <f>INDEX(FCF[MarkTo],MATCH(FCFdata[[#This Row],[FCFindex]],FCF[FCFindex]))</f>
        <v>12Azd</v>
      </c>
      <c r="I625" s="118">
        <f>FCFdata[[#This Row],[SampleLabel]]+3</f>
        <v>13040003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13040005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14</v>
      </c>
      <c r="B626" s="1">
        <f t="shared" si="37"/>
        <v>1</v>
      </c>
      <c r="C626" s="1">
        <f t="shared" si="38"/>
        <v>0</v>
      </c>
      <c r="D626" s="134">
        <f t="shared" si="36"/>
        <v>14010000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2P10</v>
      </c>
      <c r="H626" s="1" t="str">
        <f>INDEX(FCF[MarkTo],MATCH(FCFdata[[#This Row],[FCFindex]],FCF[FCFindex]))</f>
        <v>3Omy</v>
      </c>
      <c r="I626" s="118">
        <f>FCFdata[[#This Row],[SampleLabel]]+3</f>
        <v>14010003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14010005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14</v>
      </c>
      <c r="B627" s="1">
        <f t="shared" si="37"/>
        <v>1</v>
      </c>
      <c r="C627" s="1">
        <f t="shared" si="38"/>
        <v>1</v>
      </c>
      <c r="D627" s="134">
        <f t="shared" si="36"/>
        <v>14010000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3Omy</v>
      </c>
      <c r="H627" s="1" t="str">
        <f>INDEX(FCF[MarkTo],MATCH(FCFdata[[#This Row],[FCFindex]],FCF[FCFindex]))</f>
        <v>4U</v>
      </c>
      <c r="I627" s="118">
        <f>FCFdata[[#This Row],[SampleLabel]]+3</f>
        <v>14010003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14010005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14</v>
      </c>
      <c r="B628" s="1">
        <f t="shared" si="37"/>
        <v>1</v>
      </c>
      <c r="C628" s="1">
        <f t="shared" si="38"/>
        <v>2</v>
      </c>
      <c r="D628" s="134">
        <f t="shared" si="36"/>
        <v>14010000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4U</v>
      </c>
      <c r="H628" s="1" t="str">
        <f>INDEX(FCF[MarkTo],MATCH(FCFdata[[#This Row],[FCFindex]],FCF[FCFindex]))</f>
        <v>5Glc</v>
      </c>
      <c r="I628" s="118">
        <f>FCFdata[[#This Row],[SampleLabel]]+3</f>
        <v>14010003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14010005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14</v>
      </c>
      <c r="B629" s="1">
        <f t="shared" si="37"/>
        <v>1</v>
      </c>
      <c r="C629" s="1">
        <f t="shared" si="38"/>
        <v>3</v>
      </c>
      <c r="D629" s="134">
        <f t="shared" si="36"/>
        <v>14010000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5Glc</v>
      </c>
      <c r="H629" s="1" t="str">
        <f>INDEX(FCF[MarkTo],MATCH(FCFdata[[#This Row],[FCFindex]],FCF[FCFindex]))</f>
        <v>6M2</v>
      </c>
      <c r="I629" s="118">
        <f>FCFdata[[#This Row],[SampleLabel]]+3</f>
        <v>14010003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14010005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14</v>
      </c>
      <c r="B630" s="1">
        <f t="shared" si="37"/>
        <v>1</v>
      </c>
      <c r="C630" s="1">
        <f t="shared" si="38"/>
        <v>4</v>
      </c>
      <c r="D630" s="134">
        <f t="shared" si="36"/>
        <v>14010000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6M2</v>
      </c>
      <c r="H630" s="1" t="str">
        <f>INDEX(FCF[MarkTo],MATCH(FCFdata[[#This Row],[FCFindex]],FCF[FCFindex]))</f>
        <v>7Rot</v>
      </c>
      <c r="I630" s="118">
        <f>FCFdata[[#This Row],[SampleLabel]]+3</f>
        <v>14010003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14010005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14</v>
      </c>
      <c r="B631" s="1">
        <f t="shared" si="37"/>
        <v>1</v>
      </c>
      <c r="C631" s="1">
        <f t="shared" si="38"/>
        <v>5</v>
      </c>
      <c r="D631" s="134">
        <f t="shared" si="36"/>
        <v>14010000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7Rot</v>
      </c>
      <c r="H631" s="1" t="str">
        <f>INDEX(FCF[MarkTo],MATCH(FCFdata[[#This Row],[FCFindex]],FCF[FCFindex]))</f>
        <v>8S</v>
      </c>
      <c r="I631" s="118">
        <f>FCFdata[[#This Row],[SampleLabel]]+3</f>
        <v>14010003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14010005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14</v>
      </c>
      <c r="B632" s="1">
        <f t="shared" si="37"/>
        <v>1</v>
      </c>
      <c r="C632" s="1">
        <f t="shared" si="38"/>
        <v>6</v>
      </c>
      <c r="D632" s="134">
        <f t="shared" si="36"/>
        <v>14010000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8S</v>
      </c>
      <c r="H632" s="1" t="str">
        <f>INDEX(FCF[MarkTo],MATCH(FCFdata[[#This Row],[FCFindex]],FCF[FCFindex]))</f>
        <v>9Dig</v>
      </c>
      <c r="I632" s="118">
        <f>FCFdata[[#This Row],[SampleLabel]]+3</f>
        <v>14010003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14</v>
      </c>
      <c r="B633" s="1">
        <f t="shared" si="37"/>
        <v>1</v>
      </c>
      <c r="C633" s="1">
        <f t="shared" si="38"/>
        <v>7</v>
      </c>
      <c r="D633" s="134">
        <f t="shared" si="36"/>
        <v>14010000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9Dig</v>
      </c>
      <c r="H633" s="1" t="str">
        <f>INDEX(FCF[MarkTo],MATCH(FCFdata[[#This Row],[FCFindex]],FCF[FCFindex]))</f>
        <v>9U</v>
      </c>
      <c r="I633" s="118">
        <f>FCFdata[[#This Row],[SampleLabel]]+3</f>
        <v>14010003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14</v>
      </c>
      <c r="B634" s="1">
        <f t="shared" si="37"/>
        <v>1</v>
      </c>
      <c r="C634" s="1">
        <f t="shared" si="38"/>
        <v>8</v>
      </c>
      <c r="D634" s="134">
        <f t="shared" si="36"/>
        <v>14010000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9U</v>
      </c>
      <c r="H634" s="1" t="str">
        <f>INDEX(FCF[MarkTo],MATCH(FCFdata[[#This Row],[FCFindex]],FCF[FCFindex]))</f>
        <v>9c</v>
      </c>
      <c r="I634" s="118">
        <f>FCFdata[[#This Row],[SampleLabel]]+3</f>
        <v>14010003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14</v>
      </c>
      <c r="B635" s="1">
        <f t="shared" si="37"/>
        <v>1</v>
      </c>
      <c r="C635" s="1">
        <f t="shared" si="38"/>
        <v>9</v>
      </c>
      <c r="D635" s="134">
        <f t="shared" si="36"/>
        <v>14010000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9c</v>
      </c>
      <c r="H635" s="1" t="str">
        <f>INDEX(FCF[MarkTo],MATCH(FCFdata[[#This Row],[FCFindex]],FCF[FCFindex]))</f>
        <v>10Ama</v>
      </c>
      <c r="I635" s="118">
        <f>FCFdata[[#This Row],[SampleLabel]]+3</f>
        <v>14010003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14</v>
      </c>
      <c r="B636" s="1">
        <f t="shared" si="37"/>
        <v>1</v>
      </c>
      <c r="C636" s="1">
        <f t="shared" si="38"/>
        <v>10</v>
      </c>
      <c r="D636" s="134">
        <f t="shared" si="36"/>
        <v>14010000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10Ama</v>
      </c>
      <c r="H636" s="1" t="str">
        <f>INDEX(FCF[MarkTo],MATCH(FCFdata[[#This Row],[FCFindex]],FCF[FCFindex]))</f>
        <v>11AsTm</v>
      </c>
      <c r="I636" s="118">
        <f>FCFdata[[#This Row],[SampleLabel]]+3</f>
        <v>14010003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14</v>
      </c>
      <c r="B637" s="1">
        <f t="shared" si="37"/>
        <v>1</v>
      </c>
      <c r="C637" s="1">
        <f t="shared" si="38"/>
        <v>11</v>
      </c>
      <c r="D637" s="134">
        <f t="shared" si="36"/>
        <v>14010000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11AsTm</v>
      </c>
      <c r="H637" s="1" t="str">
        <f>INDEX(FCF[MarkTo],MATCH(FCFdata[[#This Row],[FCFindex]],FCF[FCFindex]))</f>
        <v>12Azd</v>
      </c>
      <c r="I637" s="118">
        <f>FCFdata[[#This Row],[SampleLabel]]+3</f>
        <v>14010003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14</v>
      </c>
      <c r="B638" s="1">
        <f t="shared" si="37"/>
        <v>2</v>
      </c>
      <c r="C638" s="1">
        <f t="shared" si="38"/>
        <v>0</v>
      </c>
      <c r="D638" s="134">
        <f t="shared" si="36"/>
        <v>14020000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2P10</v>
      </c>
      <c r="H638" s="1" t="str">
        <f>INDEX(FCF[MarkTo],MATCH(FCFdata[[#This Row],[FCFindex]],FCF[FCFindex]))</f>
        <v>3Omy</v>
      </c>
      <c r="I638" s="118">
        <f>FCFdata[[#This Row],[SampleLabel]]+3</f>
        <v>14020003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14020005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14</v>
      </c>
      <c r="B639" s="1">
        <f t="shared" si="37"/>
        <v>2</v>
      </c>
      <c r="C639" s="1">
        <f t="shared" si="38"/>
        <v>1</v>
      </c>
      <c r="D639" s="134">
        <f t="shared" si="36"/>
        <v>14020000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3Omy</v>
      </c>
      <c r="H639" s="1" t="str">
        <f>INDEX(FCF[MarkTo],MATCH(FCFdata[[#This Row],[FCFindex]],FCF[FCFindex]))</f>
        <v>4U</v>
      </c>
      <c r="I639" s="118">
        <f>FCFdata[[#This Row],[SampleLabel]]+3</f>
        <v>14020003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14020005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14</v>
      </c>
      <c r="B640" s="1">
        <f t="shared" si="37"/>
        <v>2</v>
      </c>
      <c r="C640" s="1">
        <f t="shared" si="38"/>
        <v>2</v>
      </c>
      <c r="D640" s="134">
        <f t="shared" si="36"/>
        <v>14020000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4U</v>
      </c>
      <c r="H640" s="1" t="str">
        <f>INDEX(FCF[MarkTo],MATCH(FCFdata[[#This Row],[FCFindex]],FCF[FCFindex]))</f>
        <v>5Glc</v>
      </c>
      <c r="I640" s="118">
        <f>FCFdata[[#This Row],[SampleLabel]]+3</f>
        <v>14020003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14020005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14</v>
      </c>
      <c r="B641" s="1">
        <f t="shared" si="37"/>
        <v>2</v>
      </c>
      <c r="C641" s="1">
        <f t="shared" si="38"/>
        <v>3</v>
      </c>
      <c r="D641" s="134">
        <f t="shared" si="36"/>
        <v>14020000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5Glc</v>
      </c>
      <c r="H641" s="1" t="str">
        <f>INDEX(FCF[MarkTo],MATCH(FCFdata[[#This Row],[FCFindex]],FCF[FCFindex]))</f>
        <v>6M2</v>
      </c>
      <c r="I641" s="118">
        <f>FCFdata[[#This Row],[SampleLabel]]+3</f>
        <v>14020003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14020005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14</v>
      </c>
      <c r="B642" s="1">
        <f t="shared" si="37"/>
        <v>2</v>
      </c>
      <c r="C642" s="1">
        <f t="shared" si="38"/>
        <v>4</v>
      </c>
      <c r="D642" s="134">
        <f t="shared" ref="D642:D705" si="40">A642*1000000+B642*10000</f>
        <v>14020000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6M2</v>
      </c>
      <c r="H642" s="1" t="str">
        <f>INDEX(FCF[MarkTo],MATCH(FCFdata[[#This Row],[FCFindex]],FCF[FCFindex]))</f>
        <v>7Rot</v>
      </c>
      <c r="I642" s="118">
        <f>FCFdata[[#This Row],[SampleLabel]]+3</f>
        <v>14020003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14020005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14</v>
      </c>
      <c r="B643" s="1">
        <f t="shared" ref="B643:B706" si="41">IF(C643=0,IF(B642=SubsamplesPerSample,1,B642+1),B642)</f>
        <v>2</v>
      </c>
      <c r="C643" s="1">
        <f t="shared" ref="C643:C706" si="42">IF(C642+1=FCFPerSubsample,0,C642+1)</f>
        <v>5</v>
      </c>
      <c r="D643" s="134">
        <f t="shared" si="40"/>
        <v>14020000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7Rot</v>
      </c>
      <c r="H643" s="1" t="str">
        <f>INDEX(FCF[MarkTo],MATCH(FCFdata[[#This Row],[FCFindex]],FCF[FCFindex]))</f>
        <v>8S</v>
      </c>
      <c r="I643" s="118">
        <f>FCFdata[[#This Row],[SampleLabel]]+3</f>
        <v>14020003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14020005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14</v>
      </c>
      <c r="B644" s="1">
        <f t="shared" si="41"/>
        <v>2</v>
      </c>
      <c r="C644" s="1">
        <f t="shared" si="42"/>
        <v>6</v>
      </c>
      <c r="D644" s="134">
        <f t="shared" si="40"/>
        <v>14020000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8S</v>
      </c>
      <c r="H644" s="1" t="str">
        <f>INDEX(FCF[MarkTo],MATCH(FCFdata[[#This Row],[FCFindex]],FCF[FCFindex]))</f>
        <v>9Dig</v>
      </c>
      <c r="I644" s="118">
        <f>FCFdata[[#This Row],[SampleLabel]]+3</f>
        <v>14020003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14020005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14</v>
      </c>
      <c r="B645" s="1">
        <f t="shared" si="41"/>
        <v>2</v>
      </c>
      <c r="C645" s="1">
        <f t="shared" si="42"/>
        <v>7</v>
      </c>
      <c r="D645" s="134">
        <f t="shared" si="40"/>
        <v>14020000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9Dig</v>
      </c>
      <c r="H645" s="1" t="str">
        <f>INDEX(FCF[MarkTo],MATCH(FCFdata[[#This Row],[FCFindex]],FCF[FCFindex]))</f>
        <v>9U</v>
      </c>
      <c r="I645" s="118">
        <f>FCFdata[[#This Row],[SampleLabel]]+3</f>
        <v>14020003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14020005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14</v>
      </c>
      <c r="B646" s="1">
        <f t="shared" si="41"/>
        <v>2</v>
      </c>
      <c r="C646" s="1">
        <f t="shared" si="42"/>
        <v>8</v>
      </c>
      <c r="D646" s="134">
        <f t="shared" si="40"/>
        <v>14020000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9U</v>
      </c>
      <c r="H646" s="1" t="str">
        <f>INDEX(FCF[MarkTo],MATCH(FCFdata[[#This Row],[FCFindex]],FCF[FCFindex]))</f>
        <v>9c</v>
      </c>
      <c r="I646" s="118">
        <f>FCFdata[[#This Row],[SampleLabel]]+3</f>
        <v>14020003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14020005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14</v>
      </c>
      <c r="B647" s="1">
        <f t="shared" si="41"/>
        <v>2</v>
      </c>
      <c r="C647" s="1">
        <f t="shared" si="42"/>
        <v>9</v>
      </c>
      <c r="D647" s="134">
        <f t="shared" si="40"/>
        <v>14020000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9c</v>
      </c>
      <c r="H647" s="1" t="str">
        <f>INDEX(FCF[MarkTo],MATCH(FCFdata[[#This Row],[FCFindex]],FCF[FCFindex]))</f>
        <v>10Ama</v>
      </c>
      <c r="I647" s="118">
        <f>FCFdata[[#This Row],[SampleLabel]]+3</f>
        <v>14020003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14020005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14</v>
      </c>
      <c r="B648" s="1">
        <f t="shared" si="41"/>
        <v>2</v>
      </c>
      <c r="C648" s="1">
        <f t="shared" si="42"/>
        <v>10</v>
      </c>
      <c r="D648" s="134">
        <f t="shared" si="40"/>
        <v>14020000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10Ama</v>
      </c>
      <c r="H648" s="1" t="str">
        <f>INDEX(FCF[MarkTo],MATCH(FCFdata[[#This Row],[FCFindex]],FCF[FCFindex]))</f>
        <v>11AsTm</v>
      </c>
      <c r="I648" s="118">
        <f>FCFdata[[#This Row],[SampleLabel]]+3</f>
        <v>14020003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14020005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14</v>
      </c>
      <c r="B649" s="1">
        <f t="shared" si="41"/>
        <v>2</v>
      </c>
      <c r="C649" s="1">
        <f t="shared" si="42"/>
        <v>11</v>
      </c>
      <c r="D649" s="134">
        <f t="shared" si="40"/>
        <v>14020000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11AsTm</v>
      </c>
      <c r="H649" s="1" t="str">
        <f>INDEX(FCF[MarkTo],MATCH(FCFdata[[#This Row],[FCFindex]],FCF[FCFindex]))</f>
        <v>12Azd</v>
      </c>
      <c r="I649" s="118">
        <f>FCFdata[[#This Row],[SampleLabel]]+3</f>
        <v>14020003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14020005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14</v>
      </c>
      <c r="B650" s="1">
        <f t="shared" si="41"/>
        <v>3</v>
      </c>
      <c r="C650" s="1">
        <f t="shared" si="42"/>
        <v>0</v>
      </c>
      <c r="D650" s="134">
        <f t="shared" si="40"/>
        <v>14030000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2P10</v>
      </c>
      <c r="H650" s="1" t="str">
        <f>INDEX(FCF[MarkTo],MATCH(FCFdata[[#This Row],[FCFindex]],FCF[FCFindex]))</f>
        <v>3Omy</v>
      </c>
      <c r="I650" s="118">
        <f>FCFdata[[#This Row],[SampleLabel]]+3</f>
        <v>14030003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14030005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14</v>
      </c>
      <c r="B651" s="1">
        <f t="shared" si="41"/>
        <v>3</v>
      </c>
      <c r="C651" s="1">
        <f t="shared" si="42"/>
        <v>1</v>
      </c>
      <c r="D651" s="134">
        <f t="shared" si="40"/>
        <v>14030000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3Omy</v>
      </c>
      <c r="H651" s="1" t="str">
        <f>INDEX(FCF[MarkTo],MATCH(FCFdata[[#This Row],[FCFindex]],FCF[FCFindex]))</f>
        <v>4U</v>
      </c>
      <c r="I651" s="118">
        <f>FCFdata[[#This Row],[SampleLabel]]+3</f>
        <v>14030003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14030005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14</v>
      </c>
      <c r="B652" s="1">
        <f t="shared" si="41"/>
        <v>3</v>
      </c>
      <c r="C652" s="1">
        <f t="shared" si="42"/>
        <v>2</v>
      </c>
      <c r="D652" s="134">
        <f t="shared" si="40"/>
        <v>14030000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4U</v>
      </c>
      <c r="H652" s="1" t="str">
        <f>INDEX(FCF[MarkTo],MATCH(FCFdata[[#This Row],[FCFindex]],FCF[FCFindex]))</f>
        <v>5Glc</v>
      </c>
      <c r="I652" s="118">
        <f>FCFdata[[#This Row],[SampleLabel]]+3</f>
        <v>14030003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14030005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14</v>
      </c>
      <c r="B653" s="1">
        <f t="shared" si="41"/>
        <v>3</v>
      </c>
      <c r="C653" s="1">
        <f t="shared" si="42"/>
        <v>3</v>
      </c>
      <c r="D653" s="134">
        <f t="shared" si="40"/>
        <v>14030000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5Glc</v>
      </c>
      <c r="H653" s="1" t="str">
        <f>INDEX(FCF[MarkTo],MATCH(FCFdata[[#This Row],[FCFindex]],FCF[FCFindex]))</f>
        <v>6M2</v>
      </c>
      <c r="I653" s="118">
        <f>FCFdata[[#This Row],[SampleLabel]]+3</f>
        <v>14030003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14030005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14</v>
      </c>
      <c r="B654" s="1">
        <f t="shared" si="41"/>
        <v>3</v>
      </c>
      <c r="C654" s="1">
        <f t="shared" si="42"/>
        <v>4</v>
      </c>
      <c r="D654" s="134">
        <f t="shared" si="40"/>
        <v>14030000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6M2</v>
      </c>
      <c r="H654" s="1" t="str">
        <f>INDEX(FCF[MarkTo],MATCH(FCFdata[[#This Row],[FCFindex]],FCF[FCFindex]))</f>
        <v>7Rot</v>
      </c>
      <c r="I654" s="118">
        <f>FCFdata[[#This Row],[SampleLabel]]+3</f>
        <v>14030003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14030005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14</v>
      </c>
      <c r="B655" s="1">
        <f t="shared" si="41"/>
        <v>3</v>
      </c>
      <c r="C655" s="1">
        <f t="shared" si="42"/>
        <v>5</v>
      </c>
      <c r="D655" s="134">
        <f t="shared" si="40"/>
        <v>14030000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7Rot</v>
      </c>
      <c r="H655" s="1" t="str">
        <f>INDEX(FCF[MarkTo],MATCH(FCFdata[[#This Row],[FCFindex]],FCF[FCFindex]))</f>
        <v>8S</v>
      </c>
      <c r="I655" s="118">
        <f>FCFdata[[#This Row],[SampleLabel]]+3</f>
        <v>14030003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14030005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14</v>
      </c>
      <c r="B656" s="1">
        <f t="shared" si="41"/>
        <v>3</v>
      </c>
      <c r="C656" s="1">
        <f t="shared" si="42"/>
        <v>6</v>
      </c>
      <c r="D656" s="134">
        <f t="shared" si="40"/>
        <v>14030000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8S</v>
      </c>
      <c r="H656" s="1" t="str">
        <f>INDEX(FCF[MarkTo],MATCH(FCFdata[[#This Row],[FCFindex]],FCF[FCFindex]))</f>
        <v>9Dig</v>
      </c>
      <c r="I656" s="118">
        <f>FCFdata[[#This Row],[SampleLabel]]+3</f>
        <v>14030003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14030005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14</v>
      </c>
      <c r="B657" s="1">
        <f t="shared" si="41"/>
        <v>3</v>
      </c>
      <c r="C657" s="1">
        <f t="shared" si="42"/>
        <v>7</v>
      </c>
      <c r="D657" s="134">
        <f t="shared" si="40"/>
        <v>14030000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9Dig</v>
      </c>
      <c r="H657" s="1" t="str">
        <f>INDEX(FCF[MarkTo],MATCH(FCFdata[[#This Row],[FCFindex]],FCF[FCFindex]))</f>
        <v>9U</v>
      </c>
      <c r="I657" s="118">
        <f>FCFdata[[#This Row],[SampleLabel]]+3</f>
        <v>14030003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14030005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14</v>
      </c>
      <c r="B658" s="1">
        <f t="shared" si="41"/>
        <v>3</v>
      </c>
      <c r="C658" s="1">
        <f t="shared" si="42"/>
        <v>8</v>
      </c>
      <c r="D658" s="134">
        <f t="shared" si="40"/>
        <v>14030000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9U</v>
      </c>
      <c r="H658" s="1" t="str">
        <f>INDEX(FCF[MarkTo],MATCH(FCFdata[[#This Row],[FCFindex]],FCF[FCFindex]))</f>
        <v>9c</v>
      </c>
      <c r="I658" s="118">
        <f>FCFdata[[#This Row],[SampleLabel]]+3</f>
        <v>14030003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14030005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14</v>
      </c>
      <c r="B659" s="1">
        <f t="shared" si="41"/>
        <v>3</v>
      </c>
      <c r="C659" s="1">
        <f t="shared" si="42"/>
        <v>9</v>
      </c>
      <c r="D659" s="134">
        <f t="shared" si="40"/>
        <v>14030000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9c</v>
      </c>
      <c r="H659" s="1" t="str">
        <f>INDEX(FCF[MarkTo],MATCH(FCFdata[[#This Row],[FCFindex]],FCF[FCFindex]))</f>
        <v>10Ama</v>
      </c>
      <c r="I659" s="118">
        <f>FCFdata[[#This Row],[SampleLabel]]+3</f>
        <v>14030003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14030005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14</v>
      </c>
      <c r="B660" s="1">
        <f t="shared" si="41"/>
        <v>3</v>
      </c>
      <c r="C660" s="1">
        <f t="shared" si="42"/>
        <v>10</v>
      </c>
      <c r="D660" s="134">
        <f t="shared" si="40"/>
        <v>14030000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10Ama</v>
      </c>
      <c r="H660" s="1" t="str">
        <f>INDEX(FCF[MarkTo],MATCH(FCFdata[[#This Row],[FCFindex]],FCF[FCFindex]))</f>
        <v>11AsTm</v>
      </c>
      <c r="I660" s="118">
        <f>FCFdata[[#This Row],[SampleLabel]]+3</f>
        <v>14030003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14030005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14</v>
      </c>
      <c r="B661" s="1">
        <f t="shared" si="41"/>
        <v>3</v>
      </c>
      <c r="C661" s="1">
        <f t="shared" si="42"/>
        <v>11</v>
      </c>
      <c r="D661" s="134">
        <f t="shared" si="40"/>
        <v>14030000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11AsTm</v>
      </c>
      <c r="H661" s="1" t="str">
        <f>INDEX(FCF[MarkTo],MATCH(FCFdata[[#This Row],[FCFindex]],FCF[FCFindex]))</f>
        <v>12Azd</v>
      </c>
      <c r="I661" s="118">
        <f>FCFdata[[#This Row],[SampleLabel]]+3</f>
        <v>14030003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14030005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14</v>
      </c>
      <c r="B662" s="1">
        <f t="shared" si="41"/>
        <v>4</v>
      </c>
      <c r="C662" s="1">
        <f t="shared" si="42"/>
        <v>0</v>
      </c>
      <c r="D662" s="134">
        <f t="shared" si="40"/>
        <v>14040000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2P10</v>
      </c>
      <c r="H662" s="1" t="str">
        <f>INDEX(FCF[MarkTo],MATCH(FCFdata[[#This Row],[FCFindex]],FCF[FCFindex]))</f>
        <v>3Omy</v>
      </c>
      <c r="I662" s="118">
        <f>FCFdata[[#This Row],[SampleLabel]]+3</f>
        <v>14040003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14040005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14</v>
      </c>
      <c r="B663" s="1">
        <f t="shared" si="41"/>
        <v>4</v>
      </c>
      <c r="C663" s="1">
        <f t="shared" si="42"/>
        <v>1</v>
      </c>
      <c r="D663" s="134">
        <f t="shared" si="40"/>
        <v>14040000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3Omy</v>
      </c>
      <c r="H663" s="1" t="str">
        <f>INDEX(FCF[MarkTo],MATCH(FCFdata[[#This Row],[FCFindex]],FCF[FCFindex]))</f>
        <v>4U</v>
      </c>
      <c r="I663" s="118">
        <f>FCFdata[[#This Row],[SampleLabel]]+3</f>
        <v>14040003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14040005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14</v>
      </c>
      <c r="B664" s="1">
        <f t="shared" si="41"/>
        <v>4</v>
      </c>
      <c r="C664" s="1">
        <f t="shared" si="42"/>
        <v>2</v>
      </c>
      <c r="D664" s="134">
        <f t="shared" si="40"/>
        <v>14040000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4U</v>
      </c>
      <c r="H664" s="1" t="str">
        <f>INDEX(FCF[MarkTo],MATCH(FCFdata[[#This Row],[FCFindex]],FCF[FCFindex]))</f>
        <v>5Glc</v>
      </c>
      <c r="I664" s="118">
        <f>FCFdata[[#This Row],[SampleLabel]]+3</f>
        <v>14040003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14040005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14</v>
      </c>
      <c r="B665" s="1">
        <f t="shared" si="41"/>
        <v>4</v>
      </c>
      <c r="C665" s="1">
        <f t="shared" si="42"/>
        <v>3</v>
      </c>
      <c r="D665" s="134">
        <f t="shared" si="40"/>
        <v>14040000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5Glc</v>
      </c>
      <c r="H665" s="1" t="str">
        <f>INDEX(FCF[MarkTo],MATCH(FCFdata[[#This Row],[FCFindex]],FCF[FCFindex]))</f>
        <v>6M2</v>
      </c>
      <c r="I665" s="118">
        <f>FCFdata[[#This Row],[SampleLabel]]+3</f>
        <v>14040003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14040005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14</v>
      </c>
      <c r="B666" s="1">
        <f t="shared" si="41"/>
        <v>4</v>
      </c>
      <c r="C666" s="1">
        <f t="shared" si="42"/>
        <v>4</v>
      </c>
      <c r="D666" s="134">
        <f t="shared" si="40"/>
        <v>14040000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6M2</v>
      </c>
      <c r="H666" s="1" t="str">
        <f>INDEX(FCF[MarkTo],MATCH(FCFdata[[#This Row],[FCFindex]],FCF[FCFindex]))</f>
        <v>7Rot</v>
      </c>
      <c r="I666" s="118">
        <f>FCFdata[[#This Row],[SampleLabel]]+3</f>
        <v>14040003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14040005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14</v>
      </c>
      <c r="B667" s="1">
        <f t="shared" si="41"/>
        <v>4</v>
      </c>
      <c r="C667" s="1">
        <f t="shared" si="42"/>
        <v>5</v>
      </c>
      <c r="D667" s="134">
        <f t="shared" si="40"/>
        <v>14040000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7Rot</v>
      </c>
      <c r="H667" s="1" t="str">
        <f>INDEX(FCF[MarkTo],MATCH(FCFdata[[#This Row],[FCFindex]],FCF[FCFindex]))</f>
        <v>8S</v>
      </c>
      <c r="I667" s="118">
        <f>FCFdata[[#This Row],[SampleLabel]]+3</f>
        <v>14040003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14040005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14</v>
      </c>
      <c r="B668" s="1">
        <f t="shared" si="41"/>
        <v>4</v>
      </c>
      <c r="C668" s="1">
        <f t="shared" si="42"/>
        <v>6</v>
      </c>
      <c r="D668" s="134">
        <f t="shared" si="40"/>
        <v>14040000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8S</v>
      </c>
      <c r="H668" s="1" t="str">
        <f>INDEX(FCF[MarkTo],MATCH(FCFdata[[#This Row],[FCFindex]],FCF[FCFindex]))</f>
        <v>9Dig</v>
      </c>
      <c r="I668" s="118">
        <f>FCFdata[[#This Row],[SampleLabel]]+3</f>
        <v>14040003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14040005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14</v>
      </c>
      <c r="B669" s="1">
        <f t="shared" si="41"/>
        <v>4</v>
      </c>
      <c r="C669" s="1">
        <f t="shared" si="42"/>
        <v>7</v>
      </c>
      <c r="D669" s="134">
        <f t="shared" si="40"/>
        <v>14040000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9Dig</v>
      </c>
      <c r="H669" s="1" t="str">
        <f>INDEX(FCF[MarkTo],MATCH(FCFdata[[#This Row],[FCFindex]],FCF[FCFindex]))</f>
        <v>9U</v>
      </c>
      <c r="I669" s="118">
        <f>FCFdata[[#This Row],[SampleLabel]]+3</f>
        <v>14040003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14040005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14</v>
      </c>
      <c r="B670" s="1">
        <f t="shared" si="41"/>
        <v>4</v>
      </c>
      <c r="C670" s="1">
        <f t="shared" si="42"/>
        <v>8</v>
      </c>
      <c r="D670" s="134">
        <f t="shared" si="40"/>
        <v>14040000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9U</v>
      </c>
      <c r="H670" s="1" t="str">
        <f>INDEX(FCF[MarkTo],MATCH(FCFdata[[#This Row],[FCFindex]],FCF[FCFindex]))</f>
        <v>9c</v>
      </c>
      <c r="I670" s="118">
        <f>FCFdata[[#This Row],[SampleLabel]]+3</f>
        <v>14040003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14040005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14</v>
      </c>
      <c r="B671" s="1">
        <f t="shared" si="41"/>
        <v>4</v>
      </c>
      <c r="C671" s="1">
        <f t="shared" si="42"/>
        <v>9</v>
      </c>
      <c r="D671" s="134">
        <f t="shared" si="40"/>
        <v>14040000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9c</v>
      </c>
      <c r="H671" s="1" t="str">
        <f>INDEX(FCF[MarkTo],MATCH(FCFdata[[#This Row],[FCFindex]],FCF[FCFindex]))</f>
        <v>10Ama</v>
      </c>
      <c r="I671" s="118">
        <f>FCFdata[[#This Row],[SampleLabel]]+3</f>
        <v>14040003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14040005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14</v>
      </c>
      <c r="B672" s="1">
        <f t="shared" si="41"/>
        <v>4</v>
      </c>
      <c r="C672" s="1">
        <f t="shared" si="42"/>
        <v>10</v>
      </c>
      <c r="D672" s="134">
        <f t="shared" si="40"/>
        <v>14040000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10Ama</v>
      </c>
      <c r="H672" s="1" t="str">
        <f>INDEX(FCF[MarkTo],MATCH(FCFdata[[#This Row],[FCFindex]],FCF[FCFindex]))</f>
        <v>11AsTm</v>
      </c>
      <c r="I672" s="118">
        <f>FCFdata[[#This Row],[SampleLabel]]+3</f>
        <v>14040003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14040005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14</v>
      </c>
      <c r="B673" s="1">
        <f t="shared" si="41"/>
        <v>4</v>
      </c>
      <c r="C673" s="1">
        <f t="shared" si="42"/>
        <v>11</v>
      </c>
      <c r="D673" s="134">
        <f t="shared" si="40"/>
        <v>14040000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11AsTm</v>
      </c>
      <c r="H673" s="1" t="str">
        <f>INDEX(FCF[MarkTo],MATCH(FCFdata[[#This Row],[FCFindex]],FCF[FCFindex]))</f>
        <v>12Azd</v>
      </c>
      <c r="I673" s="118">
        <f>FCFdata[[#This Row],[SampleLabel]]+3</f>
        <v>14040003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14040005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15</v>
      </c>
      <c r="B674" s="1">
        <f t="shared" si="41"/>
        <v>1</v>
      </c>
      <c r="C674" s="1">
        <f t="shared" si="42"/>
        <v>0</v>
      </c>
      <c r="D674" s="134">
        <f t="shared" si="40"/>
        <v>15010000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2P10</v>
      </c>
      <c r="H674" s="1" t="str">
        <f>INDEX(FCF[MarkTo],MATCH(FCFdata[[#This Row],[FCFindex]],FCF[FCFindex]))</f>
        <v>3Omy</v>
      </c>
      <c r="I674" s="118">
        <f>FCFdata[[#This Row],[SampleLabel]]+3</f>
        <v>15010003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15</v>
      </c>
      <c r="B675" s="1">
        <f t="shared" si="41"/>
        <v>1</v>
      </c>
      <c r="C675" s="1">
        <f t="shared" si="42"/>
        <v>1</v>
      </c>
      <c r="D675" s="134">
        <f t="shared" si="40"/>
        <v>15010000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3Omy</v>
      </c>
      <c r="H675" s="1" t="str">
        <f>INDEX(FCF[MarkTo],MATCH(FCFdata[[#This Row],[FCFindex]],FCF[FCFindex]))</f>
        <v>4U</v>
      </c>
      <c r="I675" s="118">
        <f>FCFdata[[#This Row],[SampleLabel]]+3</f>
        <v>15010003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15</v>
      </c>
      <c r="B676" s="1">
        <f t="shared" si="41"/>
        <v>1</v>
      </c>
      <c r="C676" s="1">
        <f t="shared" si="42"/>
        <v>2</v>
      </c>
      <c r="D676" s="134">
        <f t="shared" si="40"/>
        <v>15010000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4U</v>
      </c>
      <c r="H676" s="1" t="str">
        <f>INDEX(FCF[MarkTo],MATCH(FCFdata[[#This Row],[FCFindex]],FCF[FCFindex]))</f>
        <v>5Glc</v>
      </c>
      <c r="I676" s="118">
        <f>FCFdata[[#This Row],[SampleLabel]]+3</f>
        <v>15010003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15</v>
      </c>
      <c r="B677" s="1">
        <f t="shared" si="41"/>
        <v>1</v>
      </c>
      <c r="C677" s="1">
        <f t="shared" si="42"/>
        <v>3</v>
      </c>
      <c r="D677" s="134">
        <f t="shared" si="40"/>
        <v>15010000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5Glc</v>
      </c>
      <c r="H677" s="1" t="str">
        <f>INDEX(FCF[MarkTo],MATCH(FCFdata[[#This Row],[FCFindex]],FCF[FCFindex]))</f>
        <v>6M2</v>
      </c>
      <c r="I677" s="118">
        <f>FCFdata[[#This Row],[SampleLabel]]+3</f>
        <v>15010003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15010005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15</v>
      </c>
      <c r="B678" s="1">
        <f t="shared" si="41"/>
        <v>1</v>
      </c>
      <c r="C678" s="1">
        <f t="shared" si="42"/>
        <v>4</v>
      </c>
      <c r="D678" s="134">
        <f t="shared" si="40"/>
        <v>15010000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6M2</v>
      </c>
      <c r="H678" s="1" t="str">
        <f>INDEX(FCF[MarkTo],MATCH(FCFdata[[#This Row],[FCFindex]],FCF[FCFindex]))</f>
        <v>7Rot</v>
      </c>
      <c r="I678" s="118">
        <f>FCFdata[[#This Row],[SampleLabel]]+3</f>
        <v>15010003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15010005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15</v>
      </c>
      <c r="B679" s="1">
        <f t="shared" si="41"/>
        <v>1</v>
      </c>
      <c r="C679" s="1">
        <f t="shared" si="42"/>
        <v>5</v>
      </c>
      <c r="D679" s="134">
        <f t="shared" si="40"/>
        <v>15010000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8S</v>
      </c>
      <c r="I679" s="118">
        <f>FCFdata[[#This Row],[SampleLabel]]+3</f>
        <v>15010003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15010005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15</v>
      </c>
      <c r="B680" s="1">
        <f t="shared" si="41"/>
        <v>1</v>
      </c>
      <c r="C680" s="1">
        <f t="shared" si="42"/>
        <v>6</v>
      </c>
      <c r="D680" s="134">
        <f t="shared" si="40"/>
        <v>15010000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8S</v>
      </c>
      <c r="H680" s="1" t="str">
        <f>INDEX(FCF[MarkTo],MATCH(FCFdata[[#This Row],[FCFindex]],FCF[FCFindex]))</f>
        <v>9Dig</v>
      </c>
      <c r="I680" s="118">
        <f>FCFdata[[#This Row],[SampleLabel]]+3</f>
        <v>15010003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15010005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15</v>
      </c>
      <c r="B681" s="1">
        <f t="shared" si="41"/>
        <v>1</v>
      </c>
      <c r="C681" s="1">
        <f t="shared" si="42"/>
        <v>7</v>
      </c>
      <c r="D681" s="134">
        <f t="shared" si="40"/>
        <v>15010000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9Dig</v>
      </c>
      <c r="H681" s="1" t="str">
        <f>INDEX(FCF[MarkTo],MATCH(FCFdata[[#This Row],[FCFindex]],FCF[FCFindex]))</f>
        <v>9U</v>
      </c>
      <c r="I681" s="118">
        <f>FCFdata[[#This Row],[SampleLabel]]+3</f>
        <v>15010003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15010005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15</v>
      </c>
      <c r="B682" s="1">
        <f t="shared" si="41"/>
        <v>1</v>
      </c>
      <c r="C682" s="1">
        <f t="shared" si="42"/>
        <v>8</v>
      </c>
      <c r="D682" s="134">
        <f t="shared" si="40"/>
        <v>15010000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9U</v>
      </c>
      <c r="H682" s="1" t="str">
        <f>INDEX(FCF[MarkTo],MATCH(FCFdata[[#This Row],[FCFindex]],FCF[FCFindex]))</f>
        <v>9c</v>
      </c>
      <c r="I682" s="118">
        <f>FCFdata[[#This Row],[SampleLabel]]+3</f>
        <v>15010003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15010005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15</v>
      </c>
      <c r="B683" s="1">
        <f t="shared" si="41"/>
        <v>1</v>
      </c>
      <c r="C683" s="1">
        <f t="shared" si="42"/>
        <v>9</v>
      </c>
      <c r="D683" s="134">
        <f t="shared" si="40"/>
        <v>15010000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9c</v>
      </c>
      <c r="H683" s="1" t="str">
        <f>INDEX(FCF[MarkTo],MATCH(FCFdata[[#This Row],[FCFindex]],FCF[FCFindex]))</f>
        <v>10Ama</v>
      </c>
      <c r="I683" s="118">
        <f>FCFdata[[#This Row],[SampleLabel]]+3</f>
        <v>15010003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15010005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15</v>
      </c>
      <c r="B684" s="1">
        <f t="shared" si="41"/>
        <v>1</v>
      </c>
      <c r="C684" s="1">
        <f t="shared" si="42"/>
        <v>10</v>
      </c>
      <c r="D684" s="134">
        <f t="shared" si="40"/>
        <v>15010000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10Ama</v>
      </c>
      <c r="H684" s="1" t="str">
        <f>INDEX(FCF[MarkTo],MATCH(FCFdata[[#This Row],[FCFindex]],FCF[FCFindex]))</f>
        <v>11AsTm</v>
      </c>
      <c r="I684" s="118">
        <f>FCFdata[[#This Row],[SampleLabel]]+3</f>
        <v>15010003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15010005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15</v>
      </c>
      <c r="B685" s="1">
        <f t="shared" si="41"/>
        <v>1</v>
      </c>
      <c r="C685" s="1">
        <f t="shared" si="42"/>
        <v>11</v>
      </c>
      <c r="D685" s="134">
        <f t="shared" si="40"/>
        <v>15010000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11AsTm</v>
      </c>
      <c r="H685" s="1" t="str">
        <f>INDEX(FCF[MarkTo],MATCH(FCFdata[[#This Row],[FCFindex]],FCF[FCFindex]))</f>
        <v>12Azd</v>
      </c>
      <c r="I685" s="118">
        <f>FCFdata[[#This Row],[SampleLabel]]+3</f>
        <v>15010003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15010005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15</v>
      </c>
      <c r="B686" s="1">
        <f t="shared" si="41"/>
        <v>2</v>
      </c>
      <c r="C686" s="1">
        <f t="shared" si="42"/>
        <v>0</v>
      </c>
      <c r="D686" s="134">
        <f t="shared" si="40"/>
        <v>15020000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2P10</v>
      </c>
      <c r="H686" s="1" t="str">
        <f>INDEX(FCF[MarkTo],MATCH(FCFdata[[#This Row],[FCFindex]],FCF[FCFindex]))</f>
        <v>3Omy</v>
      </c>
      <c r="I686" s="118">
        <f>FCFdata[[#This Row],[SampleLabel]]+3</f>
        <v>15020003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15020005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15</v>
      </c>
      <c r="B687" s="1">
        <f t="shared" si="41"/>
        <v>2</v>
      </c>
      <c r="C687" s="1">
        <f t="shared" si="42"/>
        <v>1</v>
      </c>
      <c r="D687" s="134">
        <f t="shared" si="40"/>
        <v>15020000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3Omy</v>
      </c>
      <c r="H687" s="1" t="str">
        <f>INDEX(FCF[MarkTo],MATCH(FCFdata[[#This Row],[FCFindex]],FCF[FCFindex]))</f>
        <v>4U</v>
      </c>
      <c r="I687" s="118">
        <f>FCFdata[[#This Row],[SampleLabel]]+3</f>
        <v>15020003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15020005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15</v>
      </c>
      <c r="B688" s="1">
        <f t="shared" si="41"/>
        <v>2</v>
      </c>
      <c r="C688" s="1">
        <f t="shared" si="42"/>
        <v>2</v>
      </c>
      <c r="D688" s="134">
        <f t="shared" si="40"/>
        <v>15020000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4U</v>
      </c>
      <c r="H688" s="1" t="str">
        <f>INDEX(FCF[MarkTo],MATCH(FCFdata[[#This Row],[FCFindex]],FCF[FCFindex]))</f>
        <v>5Glc</v>
      </c>
      <c r="I688" s="118">
        <f>FCFdata[[#This Row],[SampleLabel]]+3</f>
        <v>15020003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15020005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15</v>
      </c>
      <c r="B689" s="1">
        <f t="shared" si="41"/>
        <v>2</v>
      </c>
      <c r="C689" s="1">
        <f t="shared" si="42"/>
        <v>3</v>
      </c>
      <c r="D689" s="134">
        <f t="shared" si="40"/>
        <v>15020000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5Glc</v>
      </c>
      <c r="H689" s="1" t="str">
        <f>INDEX(FCF[MarkTo],MATCH(FCFdata[[#This Row],[FCFindex]],FCF[FCFindex]))</f>
        <v>6M2</v>
      </c>
      <c r="I689" s="118">
        <f>FCFdata[[#This Row],[SampleLabel]]+3</f>
        <v>15020003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15020005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15</v>
      </c>
      <c r="B690" s="1">
        <f t="shared" si="41"/>
        <v>2</v>
      </c>
      <c r="C690" s="1">
        <f t="shared" si="42"/>
        <v>4</v>
      </c>
      <c r="D690" s="134">
        <f t="shared" si="40"/>
        <v>15020000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6M2</v>
      </c>
      <c r="H690" s="1" t="str">
        <f>INDEX(FCF[MarkTo],MATCH(FCFdata[[#This Row],[FCFindex]],FCF[FCFindex]))</f>
        <v>7Rot</v>
      </c>
      <c r="I690" s="118">
        <f>FCFdata[[#This Row],[SampleLabel]]+3</f>
        <v>15020003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15020005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15</v>
      </c>
      <c r="B691" s="1">
        <f t="shared" si="41"/>
        <v>2</v>
      </c>
      <c r="C691" s="1">
        <f t="shared" si="42"/>
        <v>5</v>
      </c>
      <c r="D691" s="134">
        <f t="shared" si="40"/>
        <v>15020000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7Rot</v>
      </c>
      <c r="H691" s="1" t="str">
        <f>INDEX(FCF[MarkTo],MATCH(FCFdata[[#This Row],[FCFindex]],FCF[FCFindex]))</f>
        <v>8S</v>
      </c>
      <c r="I691" s="118">
        <f>FCFdata[[#This Row],[SampleLabel]]+3</f>
        <v>15020003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15020005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15</v>
      </c>
      <c r="B692" s="1">
        <f t="shared" si="41"/>
        <v>2</v>
      </c>
      <c r="C692" s="1">
        <f t="shared" si="42"/>
        <v>6</v>
      </c>
      <c r="D692" s="134">
        <f t="shared" si="40"/>
        <v>15020000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8S</v>
      </c>
      <c r="H692" s="1" t="str">
        <f>INDEX(FCF[MarkTo],MATCH(FCFdata[[#This Row],[FCFindex]],FCF[FCFindex]))</f>
        <v>9Dig</v>
      </c>
      <c r="I692" s="118">
        <f>FCFdata[[#This Row],[SampleLabel]]+3</f>
        <v>15020003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15020005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15</v>
      </c>
      <c r="B693" s="1">
        <f t="shared" si="41"/>
        <v>2</v>
      </c>
      <c r="C693" s="1">
        <f t="shared" si="42"/>
        <v>7</v>
      </c>
      <c r="D693" s="134">
        <f t="shared" si="40"/>
        <v>15020000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9Dig</v>
      </c>
      <c r="H693" s="1" t="str">
        <f>INDEX(FCF[MarkTo],MATCH(FCFdata[[#This Row],[FCFindex]],FCF[FCFindex]))</f>
        <v>9U</v>
      </c>
      <c r="I693" s="118">
        <f>FCFdata[[#This Row],[SampleLabel]]+3</f>
        <v>15020003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15020005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15</v>
      </c>
      <c r="B694" s="1">
        <f t="shared" si="41"/>
        <v>2</v>
      </c>
      <c r="C694" s="1">
        <f t="shared" si="42"/>
        <v>8</v>
      </c>
      <c r="D694" s="134">
        <f t="shared" si="40"/>
        <v>15020000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9U</v>
      </c>
      <c r="H694" s="1" t="str">
        <f>INDEX(FCF[MarkTo],MATCH(FCFdata[[#This Row],[FCFindex]],FCF[FCFindex]))</f>
        <v>9c</v>
      </c>
      <c r="I694" s="118">
        <f>FCFdata[[#This Row],[SampleLabel]]+3</f>
        <v>15020003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15020005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15</v>
      </c>
      <c r="B695" s="1">
        <f t="shared" si="41"/>
        <v>2</v>
      </c>
      <c r="C695" s="1">
        <f t="shared" si="42"/>
        <v>9</v>
      </c>
      <c r="D695" s="134">
        <f t="shared" si="40"/>
        <v>15020000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9c</v>
      </c>
      <c r="H695" s="1" t="str">
        <f>INDEX(FCF[MarkTo],MATCH(FCFdata[[#This Row],[FCFindex]],FCF[FCFindex]))</f>
        <v>10Ama</v>
      </c>
      <c r="I695" s="118">
        <f>FCFdata[[#This Row],[SampleLabel]]+3</f>
        <v>15020003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15020005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15</v>
      </c>
      <c r="B696" s="1">
        <f t="shared" si="41"/>
        <v>2</v>
      </c>
      <c r="C696" s="1">
        <f t="shared" si="42"/>
        <v>10</v>
      </c>
      <c r="D696" s="134">
        <f t="shared" si="40"/>
        <v>15020000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10Ama</v>
      </c>
      <c r="H696" s="1" t="str">
        <f>INDEX(FCF[MarkTo],MATCH(FCFdata[[#This Row],[FCFindex]],FCF[FCFindex]))</f>
        <v>11AsTm</v>
      </c>
      <c r="I696" s="118">
        <f>FCFdata[[#This Row],[SampleLabel]]+3</f>
        <v>15020003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15020005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15</v>
      </c>
      <c r="B697" s="1">
        <f t="shared" si="41"/>
        <v>2</v>
      </c>
      <c r="C697" s="1">
        <f t="shared" si="42"/>
        <v>11</v>
      </c>
      <c r="D697" s="134">
        <f t="shared" si="40"/>
        <v>15020000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11AsTm</v>
      </c>
      <c r="H697" s="1" t="str">
        <f>INDEX(FCF[MarkTo],MATCH(FCFdata[[#This Row],[FCFindex]],FCF[FCFindex]))</f>
        <v>12Azd</v>
      </c>
      <c r="I697" s="118">
        <f>FCFdata[[#This Row],[SampleLabel]]+3</f>
        <v>15020003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15020005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15</v>
      </c>
      <c r="B698" s="1">
        <f t="shared" si="41"/>
        <v>3</v>
      </c>
      <c r="C698" s="1">
        <f t="shared" si="42"/>
        <v>0</v>
      </c>
      <c r="D698" s="134">
        <f t="shared" si="40"/>
        <v>15030000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2P10</v>
      </c>
      <c r="H698" s="1" t="str">
        <f>INDEX(FCF[MarkTo],MATCH(FCFdata[[#This Row],[FCFindex]],FCF[FCFindex]))</f>
        <v>3Omy</v>
      </c>
      <c r="I698" s="118">
        <f>FCFdata[[#This Row],[SampleLabel]]+3</f>
        <v>15030003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15030005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15</v>
      </c>
      <c r="B699" s="1">
        <f t="shared" si="41"/>
        <v>3</v>
      </c>
      <c r="C699" s="1">
        <f t="shared" si="42"/>
        <v>1</v>
      </c>
      <c r="D699" s="134">
        <f t="shared" si="40"/>
        <v>15030000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3Omy</v>
      </c>
      <c r="H699" s="1" t="str">
        <f>INDEX(FCF[MarkTo],MATCH(FCFdata[[#This Row],[FCFindex]],FCF[FCFindex]))</f>
        <v>4U</v>
      </c>
      <c r="I699" s="118">
        <f>FCFdata[[#This Row],[SampleLabel]]+3</f>
        <v>15030003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15030005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15</v>
      </c>
      <c r="B700" s="1">
        <f t="shared" si="41"/>
        <v>3</v>
      </c>
      <c r="C700" s="1">
        <f t="shared" si="42"/>
        <v>2</v>
      </c>
      <c r="D700" s="134">
        <f t="shared" si="40"/>
        <v>15030000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4U</v>
      </c>
      <c r="H700" s="1" t="str">
        <f>INDEX(FCF[MarkTo],MATCH(FCFdata[[#This Row],[FCFindex]],FCF[FCFindex]))</f>
        <v>5Glc</v>
      </c>
      <c r="I700" s="118">
        <f>FCFdata[[#This Row],[SampleLabel]]+3</f>
        <v>15030003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15030005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15</v>
      </c>
      <c r="B701" s="1">
        <f t="shared" si="41"/>
        <v>3</v>
      </c>
      <c r="C701" s="1">
        <f t="shared" si="42"/>
        <v>3</v>
      </c>
      <c r="D701" s="134">
        <f t="shared" si="40"/>
        <v>15030000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5Glc</v>
      </c>
      <c r="H701" s="1" t="str">
        <f>INDEX(FCF[MarkTo],MATCH(FCFdata[[#This Row],[FCFindex]],FCF[FCFindex]))</f>
        <v>6M2</v>
      </c>
      <c r="I701" s="118">
        <f>FCFdata[[#This Row],[SampleLabel]]+3</f>
        <v>15030003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15030005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15</v>
      </c>
      <c r="B702" s="1">
        <f t="shared" si="41"/>
        <v>3</v>
      </c>
      <c r="C702" s="1">
        <f t="shared" si="42"/>
        <v>4</v>
      </c>
      <c r="D702" s="134">
        <f t="shared" si="40"/>
        <v>15030000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6M2</v>
      </c>
      <c r="H702" s="1" t="str">
        <f>INDEX(FCF[MarkTo],MATCH(FCFdata[[#This Row],[FCFindex]],FCF[FCFindex]))</f>
        <v>7Rot</v>
      </c>
      <c r="I702" s="118">
        <f>FCFdata[[#This Row],[SampleLabel]]+3</f>
        <v>15030003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15030005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15</v>
      </c>
      <c r="B703" s="1">
        <f t="shared" si="41"/>
        <v>3</v>
      </c>
      <c r="C703" s="1">
        <f t="shared" si="42"/>
        <v>5</v>
      </c>
      <c r="D703" s="134">
        <f t="shared" si="40"/>
        <v>15030000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7Rot</v>
      </c>
      <c r="H703" s="1" t="str">
        <f>INDEX(FCF[MarkTo],MATCH(FCFdata[[#This Row],[FCFindex]],FCF[FCFindex]))</f>
        <v>8S</v>
      </c>
      <c r="I703" s="118">
        <f>FCFdata[[#This Row],[SampleLabel]]+3</f>
        <v>15030003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15030005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15</v>
      </c>
      <c r="B704" s="1">
        <f t="shared" si="41"/>
        <v>3</v>
      </c>
      <c r="C704" s="1">
        <f t="shared" si="42"/>
        <v>6</v>
      </c>
      <c r="D704" s="134">
        <f t="shared" si="40"/>
        <v>15030000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8S</v>
      </c>
      <c r="H704" s="1" t="str">
        <f>INDEX(FCF[MarkTo],MATCH(FCFdata[[#This Row],[FCFindex]],FCF[FCFindex]))</f>
        <v>9Dig</v>
      </c>
      <c r="I704" s="118">
        <f>FCFdata[[#This Row],[SampleLabel]]+3</f>
        <v>15030003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15030005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15</v>
      </c>
      <c r="B705" s="1">
        <f t="shared" si="41"/>
        <v>3</v>
      </c>
      <c r="C705" s="1">
        <f t="shared" si="42"/>
        <v>7</v>
      </c>
      <c r="D705" s="134">
        <f t="shared" si="40"/>
        <v>15030000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9Dig</v>
      </c>
      <c r="H705" s="1" t="str">
        <f>INDEX(FCF[MarkTo],MATCH(FCFdata[[#This Row],[FCFindex]],FCF[FCFindex]))</f>
        <v>9U</v>
      </c>
      <c r="I705" s="118">
        <f>FCFdata[[#This Row],[SampleLabel]]+3</f>
        <v>15030003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15030005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15</v>
      </c>
      <c r="B706" s="1">
        <f t="shared" si="41"/>
        <v>3</v>
      </c>
      <c r="C706" s="1">
        <f t="shared" si="42"/>
        <v>8</v>
      </c>
      <c r="D706" s="134">
        <f t="shared" ref="D706:D769" si="44">A706*1000000+B706*10000</f>
        <v>15030000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9U</v>
      </c>
      <c r="H706" s="1" t="str">
        <f>INDEX(FCF[MarkTo],MATCH(FCFdata[[#This Row],[FCFindex]],FCF[FCFindex]))</f>
        <v>9c</v>
      </c>
      <c r="I706" s="118">
        <f>FCFdata[[#This Row],[SampleLabel]]+3</f>
        <v>15030003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15030005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15</v>
      </c>
      <c r="B707" s="1">
        <f t="shared" ref="B707:B770" si="45">IF(C707=0,IF(B706=SubsamplesPerSample,1,B706+1),B706)</f>
        <v>3</v>
      </c>
      <c r="C707" s="1">
        <f t="shared" ref="C707:C770" si="46">IF(C706+1=FCFPerSubsample,0,C706+1)</f>
        <v>9</v>
      </c>
      <c r="D707" s="134">
        <f t="shared" si="44"/>
        <v>15030000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9c</v>
      </c>
      <c r="H707" s="1" t="str">
        <f>INDEX(FCF[MarkTo],MATCH(FCFdata[[#This Row],[FCFindex]],FCF[FCFindex]))</f>
        <v>10Ama</v>
      </c>
      <c r="I707" s="118">
        <f>FCFdata[[#This Row],[SampleLabel]]+3</f>
        <v>15030003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15030005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15</v>
      </c>
      <c r="B708" s="1">
        <f t="shared" si="45"/>
        <v>3</v>
      </c>
      <c r="C708" s="1">
        <f t="shared" si="46"/>
        <v>10</v>
      </c>
      <c r="D708" s="134">
        <f t="shared" si="44"/>
        <v>15030000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10Ama</v>
      </c>
      <c r="H708" s="1" t="str">
        <f>INDEX(FCF[MarkTo],MATCH(FCFdata[[#This Row],[FCFindex]],FCF[FCFindex]))</f>
        <v>11AsTm</v>
      </c>
      <c r="I708" s="118">
        <f>FCFdata[[#This Row],[SampleLabel]]+3</f>
        <v>15030003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15030005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15</v>
      </c>
      <c r="B709" s="1">
        <f t="shared" si="45"/>
        <v>3</v>
      </c>
      <c r="C709" s="1">
        <f t="shared" si="46"/>
        <v>11</v>
      </c>
      <c r="D709" s="134">
        <f t="shared" si="44"/>
        <v>15030000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11AsTm</v>
      </c>
      <c r="H709" s="1" t="str">
        <f>INDEX(FCF[MarkTo],MATCH(FCFdata[[#This Row],[FCFindex]],FCF[FCFindex]))</f>
        <v>12Azd</v>
      </c>
      <c r="I709" s="118">
        <f>FCFdata[[#This Row],[SampleLabel]]+3</f>
        <v>15030003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15030005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15</v>
      </c>
      <c r="B710" s="1">
        <f t="shared" si="45"/>
        <v>4</v>
      </c>
      <c r="C710" s="1">
        <f t="shared" si="46"/>
        <v>0</v>
      </c>
      <c r="D710" s="134">
        <f t="shared" si="44"/>
        <v>15040000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2P10</v>
      </c>
      <c r="H710" s="1" t="str">
        <f>INDEX(FCF[MarkTo],MATCH(FCFdata[[#This Row],[FCFindex]],FCF[FCFindex]))</f>
        <v>3Omy</v>
      </c>
      <c r="I710" s="118">
        <f>FCFdata[[#This Row],[SampleLabel]]+3</f>
        <v>15040003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15040005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15</v>
      </c>
      <c r="B711" s="1">
        <f t="shared" si="45"/>
        <v>4</v>
      </c>
      <c r="C711" s="1">
        <f t="shared" si="46"/>
        <v>1</v>
      </c>
      <c r="D711" s="134">
        <f t="shared" si="44"/>
        <v>15040000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3Omy</v>
      </c>
      <c r="H711" s="1" t="str">
        <f>INDEX(FCF[MarkTo],MATCH(FCFdata[[#This Row],[FCFindex]],FCF[FCFindex]))</f>
        <v>4U</v>
      </c>
      <c r="I711" s="118">
        <f>FCFdata[[#This Row],[SampleLabel]]+3</f>
        <v>15040003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15040005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15</v>
      </c>
      <c r="B712" s="1">
        <f t="shared" si="45"/>
        <v>4</v>
      </c>
      <c r="C712" s="1">
        <f t="shared" si="46"/>
        <v>2</v>
      </c>
      <c r="D712" s="134">
        <f t="shared" si="44"/>
        <v>15040000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4U</v>
      </c>
      <c r="H712" s="1" t="str">
        <f>INDEX(FCF[MarkTo],MATCH(FCFdata[[#This Row],[FCFindex]],FCF[FCFindex]))</f>
        <v>5Glc</v>
      </c>
      <c r="I712" s="118">
        <f>FCFdata[[#This Row],[SampleLabel]]+3</f>
        <v>15040003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15040005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15</v>
      </c>
      <c r="B713" s="1">
        <f t="shared" si="45"/>
        <v>4</v>
      </c>
      <c r="C713" s="1">
        <f t="shared" si="46"/>
        <v>3</v>
      </c>
      <c r="D713" s="134">
        <f t="shared" si="44"/>
        <v>15040000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5Glc</v>
      </c>
      <c r="H713" s="1" t="str">
        <f>INDEX(FCF[MarkTo],MATCH(FCFdata[[#This Row],[FCFindex]],FCF[FCFindex]))</f>
        <v>6M2</v>
      </c>
      <c r="I713" s="118">
        <f>FCFdata[[#This Row],[SampleLabel]]+3</f>
        <v>15040003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15040005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15</v>
      </c>
      <c r="B714" s="1">
        <f t="shared" si="45"/>
        <v>4</v>
      </c>
      <c r="C714" s="1">
        <f t="shared" si="46"/>
        <v>4</v>
      </c>
      <c r="D714" s="134">
        <f t="shared" si="44"/>
        <v>15040000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6M2</v>
      </c>
      <c r="H714" s="1" t="str">
        <f>INDEX(FCF[MarkTo],MATCH(FCFdata[[#This Row],[FCFindex]],FCF[FCFindex]))</f>
        <v>7Rot</v>
      </c>
      <c r="I714" s="118">
        <f>FCFdata[[#This Row],[SampleLabel]]+3</f>
        <v>15040003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15040005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15</v>
      </c>
      <c r="B715" s="1">
        <f t="shared" si="45"/>
        <v>4</v>
      </c>
      <c r="C715" s="1">
        <f t="shared" si="46"/>
        <v>5</v>
      </c>
      <c r="D715" s="134">
        <f t="shared" si="44"/>
        <v>15040000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7Rot</v>
      </c>
      <c r="H715" s="1" t="str">
        <f>INDEX(FCF[MarkTo],MATCH(FCFdata[[#This Row],[FCFindex]],FCF[FCFindex]))</f>
        <v>8S</v>
      </c>
      <c r="I715" s="118">
        <f>FCFdata[[#This Row],[SampleLabel]]+3</f>
        <v>15040003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15040005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15</v>
      </c>
      <c r="B716" s="1">
        <f t="shared" si="45"/>
        <v>4</v>
      </c>
      <c r="C716" s="1">
        <f t="shared" si="46"/>
        <v>6</v>
      </c>
      <c r="D716" s="134">
        <f t="shared" si="44"/>
        <v>15040000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8S</v>
      </c>
      <c r="H716" s="1" t="str">
        <f>INDEX(FCF[MarkTo],MATCH(FCFdata[[#This Row],[FCFindex]],FCF[FCFindex]))</f>
        <v>9Dig</v>
      </c>
      <c r="I716" s="118">
        <f>FCFdata[[#This Row],[SampleLabel]]+3</f>
        <v>15040003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15040005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15</v>
      </c>
      <c r="B717" s="1">
        <f t="shared" si="45"/>
        <v>4</v>
      </c>
      <c r="C717" s="1">
        <f t="shared" si="46"/>
        <v>7</v>
      </c>
      <c r="D717" s="134">
        <f t="shared" si="44"/>
        <v>15040000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9Dig</v>
      </c>
      <c r="H717" s="1" t="str">
        <f>INDEX(FCF[MarkTo],MATCH(FCFdata[[#This Row],[FCFindex]],FCF[FCFindex]))</f>
        <v>9U</v>
      </c>
      <c r="I717" s="118">
        <f>FCFdata[[#This Row],[SampleLabel]]+3</f>
        <v>15040003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15040005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15</v>
      </c>
      <c r="B718" s="1">
        <f t="shared" si="45"/>
        <v>4</v>
      </c>
      <c r="C718" s="1">
        <f t="shared" si="46"/>
        <v>8</v>
      </c>
      <c r="D718" s="134">
        <f t="shared" si="44"/>
        <v>15040000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9U</v>
      </c>
      <c r="H718" s="1" t="str">
        <f>INDEX(FCF[MarkTo],MATCH(FCFdata[[#This Row],[FCFindex]],FCF[FCFindex]))</f>
        <v>9c</v>
      </c>
      <c r="I718" s="118">
        <f>FCFdata[[#This Row],[SampleLabel]]+3</f>
        <v>15040003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15040005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15</v>
      </c>
      <c r="B719" s="1">
        <f t="shared" si="45"/>
        <v>4</v>
      </c>
      <c r="C719" s="1">
        <f t="shared" si="46"/>
        <v>9</v>
      </c>
      <c r="D719" s="134">
        <f t="shared" si="44"/>
        <v>15040000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9c</v>
      </c>
      <c r="H719" s="1" t="str">
        <f>INDEX(FCF[MarkTo],MATCH(FCFdata[[#This Row],[FCFindex]],FCF[FCFindex]))</f>
        <v>10Ama</v>
      </c>
      <c r="I719" s="118">
        <f>FCFdata[[#This Row],[SampleLabel]]+3</f>
        <v>15040003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15040005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15</v>
      </c>
      <c r="B720" s="1">
        <f t="shared" si="45"/>
        <v>4</v>
      </c>
      <c r="C720" s="1">
        <f t="shared" si="46"/>
        <v>10</v>
      </c>
      <c r="D720" s="134">
        <f t="shared" si="44"/>
        <v>15040000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10Ama</v>
      </c>
      <c r="H720" s="1" t="str">
        <f>INDEX(FCF[MarkTo],MATCH(FCFdata[[#This Row],[FCFindex]],FCF[FCFindex]))</f>
        <v>11AsTm</v>
      </c>
      <c r="I720" s="118">
        <f>FCFdata[[#This Row],[SampleLabel]]+3</f>
        <v>15040003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15040005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15</v>
      </c>
      <c r="B721" s="1">
        <f t="shared" si="45"/>
        <v>4</v>
      </c>
      <c r="C721" s="1">
        <f t="shared" si="46"/>
        <v>11</v>
      </c>
      <c r="D721" s="134">
        <f t="shared" si="44"/>
        <v>15040000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11AsTm</v>
      </c>
      <c r="H721" s="1" t="str">
        <f>INDEX(FCF[MarkTo],MATCH(FCFdata[[#This Row],[FCFindex]],FCF[FCFindex]))</f>
        <v>12Azd</v>
      </c>
      <c r="I721" s="118">
        <f>FCFdata[[#This Row],[SampleLabel]]+3</f>
        <v>15040003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15040005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16</v>
      </c>
      <c r="B722" s="1">
        <f t="shared" si="45"/>
        <v>1</v>
      </c>
      <c r="C722" s="1">
        <f t="shared" si="46"/>
        <v>0</v>
      </c>
      <c r="D722" s="134">
        <f t="shared" si="44"/>
        <v>16010000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2P10</v>
      </c>
      <c r="H722" s="1" t="str">
        <f>INDEX(FCF[MarkTo],MATCH(FCFdata[[#This Row],[FCFindex]],FCF[FCFindex]))</f>
        <v>3Omy</v>
      </c>
      <c r="I722" s="118">
        <f>FCFdata[[#This Row],[SampleLabel]]+3</f>
        <v>16010003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16</v>
      </c>
      <c r="B723" s="1">
        <f t="shared" si="45"/>
        <v>1</v>
      </c>
      <c r="C723" s="1">
        <f t="shared" si="46"/>
        <v>1</v>
      </c>
      <c r="D723" s="134">
        <f t="shared" si="44"/>
        <v>16010000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3Omy</v>
      </c>
      <c r="H723" s="1" t="str">
        <f>INDEX(FCF[MarkTo],MATCH(FCFdata[[#This Row],[FCFindex]],FCF[FCFindex]))</f>
        <v>4U</v>
      </c>
      <c r="I723" s="118">
        <f>FCFdata[[#This Row],[SampleLabel]]+3</f>
        <v>16010003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16</v>
      </c>
      <c r="B724" s="1">
        <f t="shared" si="45"/>
        <v>1</v>
      </c>
      <c r="C724" s="1">
        <f t="shared" si="46"/>
        <v>2</v>
      </c>
      <c r="D724" s="134">
        <f t="shared" si="44"/>
        <v>16010000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4U</v>
      </c>
      <c r="H724" s="1" t="str">
        <f>INDEX(FCF[MarkTo],MATCH(FCFdata[[#This Row],[FCFindex]],FCF[FCFindex]))</f>
        <v>5Glc</v>
      </c>
      <c r="I724" s="118">
        <f>FCFdata[[#This Row],[SampleLabel]]+3</f>
        <v>16010003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16</v>
      </c>
      <c r="B725" s="1">
        <f t="shared" si="45"/>
        <v>1</v>
      </c>
      <c r="C725" s="1">
        <f t="shared" si="46"/>
        <v>3</v>
      </c>
      <c r="D725" s="134">
        <f t="shared" si="44"/>
        <v>16010000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5Glc</v>
      </c>
      <c r="H725" s="1" t="str">
        <f>INDEX(FCF[MarkTo],MATCH(FCFdata[[#This Row],[FCFindex]],FCF[FCFindex]))</f>
        <v>6M2</v>
      </c>
      <c r="I725" s="118">
        <f>FCFdata[[#This Row],[SampleLabel]]+3</f>
        <v>16010003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16</v>
      </c>
      <c r="B726" s="1">
        <f t="shared" si="45"/>
        <v>1</v>
      </c>
      <c r="C726" s="1">
        <f t="shared" si="46"/>
        <v>4</v>
      </c>
      <c r="D726" s="134">
        <f t="shared" si="44"/>
        <v>16010000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6M2</v>
      </c>
      <c r="H726" s="1" t="str">
        <f>INDEX(FCF[MarkTo],MATCH(FCFdata[[#This Row],[FCFindex]],FCF[FCFindex]))</f>
        <v>7Rot</v>
      </c>
      <c r="I726" s="118">
        <f>FCFdata[[#This Row],[SampleLabel]]+3</f>
        <v>16010003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16</v>
      </c>
      <c r="B727" s="1">
        <f t="shared" si="45"/>
        <v>1</v>
      </c>
      <c r="C727" s="1">
        <f t="shared" si="46"/>
        <v>5</v>
      </c>
      <c r="D727" s="134">
        <f t="shared" si="44"/>
        <v>16010000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7Rot</v>
      </c>
      <c r="H727" s="1" t="str">
        <f>INDEX(FCF[MarkTo],MATCH(FCFdata[[#This Row],[FCFindex]],FCF[FCFindex]))</f>
        <v>8S</v>
      </c>
      <c r="I727" s="118">
        <f>FCFdata[[#This Row],[SampleLabel]]+3</f>
        <v>16010003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16</v>
      </c>
      <c r="B728" s="1">
        <f t="shared" si="45"/>
        <v>1</v>
      </c>
      <c r="C728" s="1">
        <f t="shared" si="46"/>
        <v>6</v>
      </c>
      <c r="D728" s="134">
        <f t="shared" si="44"/>
        <v>16010000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8S</v>
      </c>
      <c r="H728" s="1" t="str">
        <f>INDEX(FCF[MarkTo],MATCH(FCFdata[[#This Row],[FCFindex]],FCF[FCFindex]))</f>
        <v>9Dig</v>
      </c>
      <c r="I728" s="118">
        <f>FCFdata[[#This Row],[SampleLabel]]+3</f>
        <v>16010003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16</v>
      </c>
      <c r="B729" s="1">
        <f t="shared" si="45"/>
        <v>1</v>
      </c>
      <c r="C729" s="1">
        <f t="shared" si="46"/>
        <v>7</v>
      </c>
      <c r="D729" s="134">
        <f t="shared" si="44"/>
        <v>16010000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9Dig</v>
      </c>
      <c r="H729" s="1" t="str">
        <f>INDEX(FCF[MarkTo],MATCH(FCFdata[[#This Row],[FCFindex]],FCF[FCFindex]))</f>
        <v>9U</v>
      </c>
      <c r="I729" s="118">
        <f>FCFdata[[#This Row],[SampleLabel]]+3</f>
        <v>16010003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16</v>
      </c>
      <c r="B730" s="1">
        <f t="shared" si="45"/>
        <v>1</v>
      </c>
      <c r="C730" s="1">
        <f t="shared" si="46"/>
        <v>8</v>
      </c>
      <c r="D730" s="134">
        <f t="shared" si="44"/>
        <v>16010000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9U</v>
      </c>
      <c r="H730" s="1" t="str">
        <f>INDEX(FCF[MarkTo],MATCH(FCFdata[[#This Row],[FCFindex]],FCF[FCFindex]))</f>
        <v>9c</v>
      </c>
      <c r="I730" s="118">
        <f>FCFdata[[#This Row],[SampleLabel]]+3</f>
        <v>16010003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16010005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16</v>
      </c>
      <c r="B731" s="1">
        <f t="shared" si="45"/>
        <v>1</v>
      </c>
      <c r="C731" s="1">
        <f t="shared" si="46"/>
        <v>9</v>
      </c>
      <c r="D731" s="134">
        <f t="shared" si="44"/>
        <v>16010000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9c</v>
      </c>
      <c r="H731" s="1" t="str">
        <f>INDEX(FCF[MarkTo],MATCH(FCFdata[[#This Row],[FCFindex]],FCF[FCFindex]))</f>
        <v>10Ama</v>
      </c>
      <c r="I731" s="118">
        <f>FCFdata[[#This Row],[SampleLabel]]+3</f>
        <v>16010003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16010005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16</v>
      </c>
      <c r="B732" s="1">
        <f t="shared" si="45"/>
        <v>1</v>
      </c>
      <c r="C732" s="1">
        <f t="shared" si="46"/>
        <v>10</v>
      </c>
      <c r="D732" s="134">
        <f t="shared" si="44"/>
        <v>16010000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10Ama</v>
      </c>
      <c r="H732" s="1" t="str">
        <f>INDEX(FCF[MarkTo],MATCH(FCFdata[[#This Row],[FCFindex]],FCF[FCFindex]))</f>
        <v>11AsTm</v>
      </c>
      <c r="I732" s="118">
        <f>FCFdata[[#This Row],[SampleLabel]]+3</f>
        <v>16010003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16010005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16</v>
      </c>
      <c r="B733" s="1">
        <f t="shared" si="45"/>
        <v>1</v>
      </c>
      <c r="C733" s="1">
        <f t="shared" si="46"/>
        <v>11</v>
      </c>
      <c r="D733" s="134">
        <f t="shared" si="44"/>
        <v>16010000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11AsTm</v>
      </c>
      <c r="H733" s="1" t="str">
        <f>INDEX(FCF[MarkTo],MATCH(FCFdata[[#This Row],[FCFindex]],FCF[FCFindex]))</f>
        <v>12Azd</v>
      </c>
      <c r="I733" s="118">
        <f>FCFdata[[#This Row],[SampleLabel]]+3</f>
        <v>16010003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16010005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16</v>
      </c>
      <c r="B734" s="1">
        <f t="shared" si="45"/>
        <v>2</v>
      </c>
      <c r="C734" s="1">
        <f t="shared" si="46"/>
        <v>0</v>
      </c>
      <c r="D734" s="134">
        <f t="shared" si="44"/>
        <v>16020000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2P10</v>
      </c>
      <c r="H734" s="1" t="str">
        <f>INDEX(FCF[MarkTo],MATCH(FCFdata[[#This Row],[FCFindex]],FCF[FCFindex]))</f>
        <v>3Omy</v>
      </c>
      <c r="I734" s="118">
        <f>FCFdata[[#This Row],[SampleLabel]]+3</f>
        <v>16020003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16020005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16</v>
      </c>
      <c r="B735" s="1">
        <f t="shared" si="45"/>
        <v>2</v>
      </c>
      <c r="C735" s="1">
        <f t="shared" si="46"/>
        <v>1</v>
      </c>
      <c r="D735" s="134">
        <f t="shared" si="44"/>
        <v>16020000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3Omy</v>
      </c>
      <c r="H735" s="1" t="str">
        <f>INDEX(FCF[MarkTo],MATCH(FCFdata[[#This Row],[FCFindex]],FCF[FCFindex]))</f>
        <v>4U</v>
      </c>
      <c r="I735" s="118">
        <f>FCFdata[[#This Row],[SampleLabel]]+3</f>
        <v>16020003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16020005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16</v>
      </c>
      <c r="B736" s="1">
        <f t="shared" si="45"/>
        <v>2</v>
      </c>
      <c r="C736" s="1">
        <f t="shared" si="46"/>
        <v>2</v>
      </c>
      <c r="D736" s="134">
        <f t="shared" si="44"/>
        <v>16020000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4U</v>
      </c>
      <c r="H736" s="1" t="str">
        <f>INDEX(FCF[MarkTo],MATCH(FCFdata[[#This Row],[FCFindex]],FCF[FCFindex]))</f>
        <v>5Glc</v>
      </c>
      <c r="I736" s="118">
        <f>FCFdata[[#This Row],[SampleLabel]]+3</f>
        <v>16020003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16020005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16</v>
      </c>
      <c r="B737" s="1">
        <f t="shared" si="45"/>
        <v>2</v>
      </c>
      <c r="C737" s="1">
        <f t="shared" si="46"/>
        <v>3</v>
      </c>
      <c r="D737" s="134">
        <f t="shared" si="44"/>
        <v>16020000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5Glc</v>
      </c>
      <c r="H737" s="1" t="str">
        <f>INDEX(FCF[MarkTo],MATCH(FCFdata[[#This Row],[FCFindex]],FCF[FCFindex]))</f>
        <v>6M2</v>
      </c>
      <c r="I737" s="118">
        <f>FCFdata[[#This Row],[SampleLabel]]+3</f>
        <v>16020003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16020005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16</v>
      </c>
      <c r="B738" s="1">
        <f t="shared" si="45"/>
        <v>2</v>
      </c>
      <c r="C738" s="1">
        <f t="shared" si="46"/>
        <v>4</v>
      </c>
      <c r="D738" s="134">
        <f t="shared" si="44"/>
        <v>16020000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6M2</v>
      </c>
      <c r="H738" s="1" t="str">
        <f>INDEX(FCF[MarkTo],MATCH(FCFdata[[#This Row],[FCFindex]],FCF[FCFindex]))</f>
        <v>7Rot</v>
      </c>
      <c r="I738" s="118">
        <f>FCFdata[[#This Row],[SampleLabel]]+3</f>
        <v>16020003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16020005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16</v>
      </c>
      <c r="B739" s="1">
        <f t="shared" si="45"/>
        <v>2</v>
      </c>
      <c r="C739" s="1">
        <f t="shared" si="46"/>
        <v>5</v>
      </c>
      <c r="D739" s="134">
        <f t="shared" si="44"/>
        <v>16020000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8S</v>
      </c>
      <c r="I739" s="118">
        <f>FCFdata[[#This Row],[SampleLabel]]+3</f>
        <v>16020003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16020005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16</v>
      </c>
      <c r="B740" s="1">
        <f t="shared" si="45"/>
        <v>2</v>
      </c>
      <c r="C740" s="1">
        <f t="shared" si="46"/>
        <v>6</v>
      </c>
      <c r="D740" s="134">
        <f t="shared" si="44"/>
        <v>16020000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8S</v>
      </c>
      <c r="H740" s="1" t="str">
        <f>INDEX(FCF[MarkTo],MATCH(FCFdata[[#This Row],[FCFindex]],FCF[FCFindex]))</f>
        <v>9Dig</v>
      </c>
      <c r="I740" s="118">
        <f>FCFdata[[#This Row],[SampleLabel]]+3</f>
        <v>16020003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16020005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16</v>
      </c>
      <c r="B741" s="1">
        <f t="shared" si="45"/>
        <v>2</v>
      </c>
      <c r="C741" s="1">
        <f t="shared" si="46"/>
        <v>7</v>
      </c>
      <c r="D741" s="134">
        <f t="shared" si="44"/>
        <v>16020000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9Dig</v>
      </c>
      <c r="H741" s="1" t="str">
        <f>INDEX(FCF[MarkTo],MATCH(FCFdata[[#This Row],[FCFindex]],FCF[FCFindex]))</f>
        <v>9U</v>
      </c>
      <c r="I741" s="118">
        <f>FCFdata[[#This Row],[SampleLabel]]+3</f>
        <v>16020003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16020005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16</v>
      </c>
      <c r="B742" s="1">
        <f t="shared" si="45"/>
        <v>2</v>
      </c>
      <c r="C742" s="1">
        <f t="shared" si="46"/>
        <v>8</v>
      </c>
      <c r="D742" s="134">
        <f t="shared" si="44"/>
        <v>16020000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9U</v>
      </c>
      <c r="H742" s="1" t="str">
        <f>INDEX(FCF[MarkTo],MATCH(FCFdata[[#This Row],[FCFindex]],FCF[FCFindex]))</f>
        <v>9c</v>
      </c>
      <c r="I742" s="118">
        <f>FCFdata[[#This Row],[SampleLabel]]+3</f>
        <v>16020003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16020005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16</v>
      </c>
      <c r="B743" s="1">
        <f t="shared" si="45"/>
        <v>2</v>
      </c>
      <c r="C743" s="1">
        <f t="shared" si="46"/>
        <v>9</v>
      </c>
      <c r="D743" s="134">
        <f t="shared" si="44"/>
        <v>16020000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9c</v>
      </c>
      <c r="H743" s="1" t="str">
        <f>INDEX(FCF[MarkTo],MATCH(FCFdata[[#This Row],[FCFindex]],FCF[FCFindex]))</f>
        <v>10Ama</v>
      </c>
      <c r="I743" s="118">
        <f>FCFdata[[#This Row],[SampleLabel]]+3</f>
        <v>16020003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16020005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16</v>
      </c>
      <c r="B744" s="1">
        <f t="shared" si="45"/>
        <v>2</v>
      </c>
      <c r="C744" s="1">
        <f t="shared" si="46"/>
        <v>10</v>
      </c>
      <c r="D744" s="134">
        <f t="shared" si="44"/>
        <v>16020000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10Ama</v>
      </c>
      <c r="H744" s="1" t="str">
        <f>INDEX(FCF[MarkTo],MATCH(FCFdata[[#This Row],[FCFindex]],FCF[FCFindex]))</f>
        <v>11AsTm</v>
      </c>
      <c r="I744" s="118">
        <f>FCFdata[[#This Row],[SampleLabel]]+3</f>
        <v>16020003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16020005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16</v>
      </c>
      <c r="B745" s="1">
        <f t="shared" si="45"/>
        <v>2</v>
      </c>
      <c r="C745" s="1">
        <f t="shared" si="46"/>
        <v>11</v>
      </c>
      <c r="D745" s="134">
        <f t="shared" si="44"/>
        <v>16020000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11AsTm</v>
      </c>
      <c r="H745" s="1" t="str">
        <f>INDEX(FCF[MarkTo],MATCH(FCFdata[[#This Row],[FCFindex]],FCF[FCFindex]))</f>
        <v>12Azd</v>
      </c>
      <c r="I745" s="118">
        <f>FCFdata[[#This Row],[SampleLabel]]+3</f>
        <v>16020003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16020005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16</v>
      </c>
      <c r="B746" s="1">
        <f t="shared" si="45"/>
        <v>3</v>
      </c>
      <c r="C746" s="1">
        <f t="shared" si="46"/>
        <v>0</v>
      </c>
      <c r="D746" s="134">
        <f t="shared" si="44"/>
        <v>16030000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2P10</v>
      </c>
      <c r="H746" s="1" t="str">
        <f>INDEX(FCF[MarkTo],MATCH(FCFdata[[#This Row],[FCFindex]],FCF[FCFindex]))</f>
        <v>3Omy</v>
      </c>
      <c r="I746" s="118">
        <f>FCFdata[[#This Row],[SampleLabel]]+3</f>
        <v>16030003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16030005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16</v>
      </c>
      <c r="B747" s="1">
        <f t="shared" si="45"/>
        <v>3</v>
      </c>
      <c r="C747" s="1">
        <f t="shared" si="46"/>
        <v>1</v>
      </c>
      <c r="D747" s="134">
        <f t="shared" si="44"/>
        <v>16030000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3Omy</v>
      </c>
      <c r="H747" s="1" t="str">
        <f>INDEX(FCF[MarkTo],MATCH(FCFdata[[#This Row],[FCFindex]],FCF[FCFindex]))</f>
        <v>4U</v>
      </c>
      <c r="I747" s="118">
        <f>FCFdata[[#This Row],[SampleLabel]]+3</f>
        <v>16030003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16030005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16</v>
      </c>
      <c r="B748" s="1">
        <f t="shared" si="45"/>
        <v>3</v>
      </c>
      <c r="C748" s="1">
        <f t="shared" si="46"/>
        <v>2</v>
      </c>
      <c r="D748" s="134">
        <f t="shared" si="44"/>
        <v>16030000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4U</v>
      </c>
      <c r="H748" s="1" t="str">
        <f>INDEX(FCF[MarkTo],MATCH(FCFdata[[#This Row],[FCFindex]],FCF[FCFindex]))</f>
        <v>5Glc</v>
      </c>
      <c r="I748" s="118">
        <f>FCFdata[[#This Row],[SampleLabel]]+3</f>
        <v>16030003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16030005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16</v>
      </c>
      <c r="B749" s="1">
        <f t="shared" si="45"/>
        <v>3</v>
      </c>
      <c r="C749" s="1">
        <f t="shared" si="46"/>
        <v>3</v>
      </c>
      <c r="D749" s="134">
        <f t="shared" si="44"/>
        <v>16030000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5Glc</v>
      </c>
      <c r="H749" s="1" t="str">
        <f>INDEX(FCF[MarkTo],MATCH(FCFdata[[#This Row],[FCFindex]],FCF[FCFindex]))</f>
        <v>6M2</v>
      </c>
      <c r="I749" s="118">
        <f>FCFdata[[#This Row],[SampleLabel]]+3</f>
        <v>16030003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16030005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16</v>
      </c>
      <c r="B750" s="1">
        <f t="shared" si="45"/>
        <v>3</v>
      </c>
      <c r="C750" s="1">
        <f t="shared" si="46"/>
        <v>4</v>
      </c>
      <c r="D750" s="134">
        <f t="shared" si="44"/>
        <v>16030000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6M2</v>
      </c>
      <c r="H750" s="1" t="str">
        <f>INDEX(FCF[MarkTo],MATCH(FCFdata[[#This Row],[FCFindex]],FCF[FCFindex]))</f>
        <v>7Rot</v>
      </c>
      <c r="I750" s="118">
        <f>FCFdata[[#This Row],[SampleLabel]]+3</f>
        <v>16030003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16030005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16</v>
      </c>
      <c r="B751" s="1">
        <f t="shared" si="45"/>
        <v>3</v>
      </c>
      <c r="C751" s="1">
        <f t="shared" si="46"/>
        <v>5</v>
      </c>
      <c r="D751" s="134">
        <f t="shared" si="44"/>
        <v>16030000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7Rot</v>
      </c>
      <c r="H751" s="1" t="str">
        <f>INDEX(FCF[MarkTo],MATCH(FCFdata[[#This Row],[FCFindex]],FCF[FCFindex]))</f>
        <v>8S</v>
      </c>
      <c r="I751" s="118">
        <f>FCFdata[[#This Row],[SampleLabel]]+3</f>
        <v>16030003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16030005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16</v>
      </c>
      <c r="B752" s="1">
        <f t="shared" si="45"/>
        <v>3</v>
      </c>
      <c r="C752" s="1">
        <f t="shared" si="46"/>
        <v>6</v>
      </c>
      <c r="D752" s="134">
        <f t="shared" si="44"/>
        <v>16030000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8S</v>
      </c>
      <c r="H752" s="1" t="str">
        <f>INDEX(FCF[MarkTo],MATCH(FCFdata[[#This Row],[FCFindex]],FCF[FCFindex]))</f>
        <v>9Dig</v>
      </c>
      <c r="I752" s="118">
        <f>FCFdata[[#This Row],[SampleLabel]]+3</f>
        <v>16030003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16030005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16</v>
      </c>
      <c r="B753" s="1">
        <f t="shared" si="45"/>
        <v>3</v>
      </c>
      <c r="C753" s="1">
        <f t="shared" si="46"/>
        <v>7</v>
      </c>
      <c r="D753" s="134">
        <f t="shared" si="44"/>
        <v>16030000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9Dig</v>
      </c>
      <c r="H753" s="1" t="str">
        <f>INDEX(FCF[MarkTo],MATCH(FCFdata[[#This Row],[FCFindex]],FCF[FCFindex]))</f>
        <v>9U</v>
      </c>
      <c r="I753" s="118">
        <f>FCFdata[[#This Row],[SampleLabel]]+3</f>
        <v>16030003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16030005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16</v>
      </c>
      <c r="B754" s="1">
        <f t="shared" si="45"/>
        <v>3</v>
      </c>
      <c r="C754" s="1">
        <f t="shared" si="46"/>
        <v>8</v>
      </c>
      <c r="D754" s="134">
        <f t="shared" si="44"/>
        <v>16030000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9U</v>
      </c>
      <c r="H754" s="1" t="str">
        <f>INDEX(FCF[MarkTo],MATCH(FCFdata[[#This Row],[FCFindex]],FCF[FCFindex]))</f>
        <v>9c</v>
      </c>
      <c r="I754" s="118">
        <f>FCFdata[[#This Row],[SampleLabel]]+3</f>
        <v>16030003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16030005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16</v>
      </c>
      <c r="B755" s="1">
        <f t="shared" si="45"/>
        <v>3</v>
      </c>
      <c r="C755" s="1">
        <f t="shared" si="46"/>
        <v>9</v>
      </c>
      <c r="D755" s="134">
        <f t="shared" si="44"/>
        <v>16030000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9c</v>
      </c>
      <c r="H755" s="1" t="str">
        <f>INDEX(FCF[MarkTo],MATCH(FCFdata[[#This Row],[FCFindex]],FCF[FCFindex]))</f>
        <v>10Ama</v>
      </c>
      <c r="I755" s="118">
        <f>FCFdata[[#This Row],[SampleLabel]]+3</f>
        <v>16030003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16030005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16</v>
      </c>
      <c r="B756" s="1">
        <f t="shared" si="45"/>
        <v>3</v>
      </c>
      <c r="C756" s="1">
        <f t="shared" si="46"/>
        <v>10</v>
      </c>
      <c r="D756" s="134">
        <f t="shared" si="44"/>
        <v>16030000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10Ama</v>
      </c>
      <c r="H756" s="1" t="str">
        <f>INDEX(FCF[MarkTo],MATCH(FCFdata[[#This Row],[FCFindex]],FCF[FCFindex]))</f>
        <v>11AsTm</v>
      </c>
      <c r="I756" s="118">
        <f>FCFdata[[#This Row],[SampleLabel]]+3</f>
        <v>16030003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16030005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16</v>
      </c>
      <c r="B757" s="1">
        <f t="shared" si="45"/>
        <v>3</v>
      </c>
      <c r="C757" s="1">
        <f t="shared" si="46"/>
        <v>11</v>
      </c>
      <c r="D757" s="134">
        <f t="shared" si="44"/>
        <v>16030000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11AsTm</v>
      </c>
      <c r="H757" s="1" t="str">
        <f>INDEX(FCF[MarkTo],MATCH(FCFdata[[#This Row],[FCFindex]],FCF[FCFindex]))</f>
        <v>12Azd</v>
      </c>
      <c r="I757" s="118">
        <f>FCFdata[[#This Row],[SampleLabel]]+3</f>
        <v>16030003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16030005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16</v>
      </c>
      <c r="B758" s="1">
        <f t="shared" si="45"/>
        <v>4</v>
      </c>
      <c r="C758" s="1">
        <f t="shared" si="46"/>
        <v>0</v>
      </c>
      <c r="D758" s="134">
        <f t="shared" si="44"/>
        <v>16040000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2P10</v>
      </c>
      <c r="H758" s="1" t="str">
        <f>INDEX(FCF[MarkTo],MATCH(FCFdata[[#This Row],[FCFindex]],FCF[FCFindex]))</f>
        <v>3Omy</v>
      </c>
      <c r="I758" s="118">
        <f>FCFdata[[#This Row],[SampleLabel]]+3</f>
        <v>16040003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16040005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16</v>
      </c>
      <c r="B759" s="1">
        <f t="shared" si="45"/>
        <v>4</v>
      </c>
      <c r="C759" s="1">
        <f t="shared" si="46"/>
        <v>1</v>
      </c>
      <c r="D759" s="134">
        <f t="shared" si="44"/>
        <v>16040000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3Omy</v>
      </c>
      <c r="H759" s="1" t="str">
        <f>INDEX(FCF[MarkTo],MATCH(FCFdata[[#This Row],[FCFindex]],FCF[FCFindex]))</f>
        <v>4U</v>
      </c>
      <c r="I759" s="118">
        <f>FCFdata[[#This Row],[SampleLabel]]+3</f>
        <v>16040003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16040005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16</v>
      </c>
      <c r="B760" s="1">
        <f t="shared" si="45"/>
        <v>4</v>
      </c>
      <c r="C760" s="1">
        <f t="shared" si="46"/>
        <v>2</v>
      </c>
      <c r="D760" s="134">
        <f t="shared" si="44"/>
        <v>16040000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4U</v>
      </c>
      <c r="H760" s="1" t="str">
        <f>INDEX(FCF[MarkTo],MATCH(FCFdata[[#This Row],[FCFindex]],FCF[FCFindex]))</f>
        <v>5Glc</v>
      </c>
      <c r="I760" s="118">
        <f>FCFdata[[#This Row],[SampleLabel]]+3</f>
        <v>16040003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16040005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16</v>
      </c>
      <c r="B761" s="1">
        <f t="shared" si="45"/>
        <v>4</v>
      </c>
      <c r="C761" s="1">
        <f t="shared" si="46"/>
        <v>3</v>
      </c>
      <c r="D761" s="134">
        <f t="shared" si="44"/>
        <v>16040000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5Glc</v>
      </c>
      <c r="H761" s="1" t="str">
        <f>INDEX(FCF[MarkTo],MATCH(FCFdata[[#This Row],[FCFindex]],FCF[FCFindex]))</f>
        <v>6M2</v>
      </c>
      <c r="I761" s="118">
        <f>FCFdata[[#This Row],[SampleLabel]]+3</f>
        <v>16040003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16040005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16</v>
      </c>
      <c r="B762" s="1">
        <f t="shared" si="45"/>
        <v>4</v>
      </c>
      <c r="C762" s="1">
        <f t="shared" si="46"/>
        <v>4</v>
      </c>
      <c r="D762" s="134">
        <f t="shared" si="44"/>
        <v>16040000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6M2</v>
      </c>
      <c r="H762" s="1" t="str">
        <f>INDEX(FCF[MarkTo],MATCH(FCFdata[[#This Row],[FCFindex]],FCF[FCFindex]))</f>
        <v>7Rot</v>
      </c>
      <c r="I762" s="118">
        <f>FCFdata[[#This Row],[SampleLabel]]+3</f>
        <v>16040003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16040005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16</v>
      </c>
      <c r="B763" s="1">
        <f t="shared" si="45"/>
        <v>4</v>
      </c>
      <c r="C763" s="1">
        <f t="shared" si="46"/>
        <v>5</v>
      </c>
      <c r="D763" s="134">
        <f t="shared" si="44"/>
        <v>16040000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7Rot</v>
      </c>
      <c r="H763" s="1" t="str">
        <f>INDEX(FCF[MarkTo],MATCH(FCFdata[[#This Row],[FCFindex]],FCF[FCFindex]))</f>
        <v>8S</v>
      </c>
      <c r="I763" s="118">
        <f>FCFdata[[#This Row],[SampleLabel]]+3</f>
        <v>16040003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16040005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16</v>
      </c>
      <c r="B764" s="1">
        <f t="shared" si="45"/>
        <v>4</v>
      </c>
      <c r="C764" s="1">
        <f t="shared" si="46"/>
        <v>6</v>
      </c>
      <c r="D764" s="134">
        <f t="shared" si="44"/>
        <v>16040000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8S</v>
      </c>
      <c r="H764" s="1" t="str">
        <f>INDEX(FCF[MarkTo],MATCH(FCFdata[[#This Row],[FCFindex]],FCF[FCFindex]))</f>
        <v>9Dig</v>
      </c>
      <c r="I764" s="118">
        <f>FCFdata[[#This Row],[SampleLabel]]+3</f>
        <v>16040003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16040005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16</v>
      </c>
      <c r="B765" s="1">
        <f t="shared" si="45"/>
        <v>4</v>
      </c>
      <c r="C765" s="1">
        <f t="shared" si="46"/>
        <v>7</v>
      </c>
      <c r="D765" s="134">
        <f t="shared" si="44"/>
        <v>16040000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9Dig</v>
      </c>
      <c r="H765" s="1" t="str">
        <f>INDEX(FCF[MarkTo],MATCH(FCFdata[[#This Row],[FCFindex]],FCF[FCFindex]))</f>
        <v>9U</v>
      </c>
      <c r="I765" s="118">
        <f>FCFdata[[#This Row],[SampleLabel]]+3</f>
        <v>16040003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16040005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16</v>
      </c>
      <c r="B766" s="1">
        <f t="shared" si="45"/>
        <v>4</v>
      </c>
      <c r="C766" s="1">
        <f t="shared" si="46"/>
        <v>8</v>
      </c>
      <c r="D766" s="134">
        <f t="shared" si="44"/>
        <v>16040000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9U</v>
      </c>
      <c r="H766" s="1" t="str">
        <f>INDEX(FCF[MarkTo],MATCH(FCFdata[[#This Row],[FCFindex]],FCF[FCFindex]))</f>
        <v>9c</v>
      </c>
      <c r="I766" s="118">
        <f>FCFdata[[#This Row],[SampleLabel]]+3</f>
        <v>16040003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16040005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16</v>
      </c>
      <c r="B767" s="1">
        <f t="shared" si="45"/>
        <v>4</v>
      </c>
      <c r="C767" s="1">
        <f t="shared" si="46"/>
        <v>9</v>
      </c>
      <c r="D767" s="134">
        <f t="shared" si="44"/>
        <v>16040000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9c</v>
      </c>
      <c r="H767" s="1" t="str">
        <f>INDEX(FCF[MarkTo],MATCH(FCFdata[[#This Row],[FCFindex]],FCF[FCFindex]))</f>
        <v>10Ama</v>
      </c>
      <c r="I767" s="118">
        <f>FCFdata[[#This Row],[SampleLabel]]+3</f>
        <v>16040003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16040005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16</v>
      </c>
      <c r="B768" s="1">
        <f t="shared" si="45"/>
        <v>4</v>
      </c>
      <c r="C768" s="1">
        <f t="shared" si="46"/>
        <v>10</v>
      </c>
      <c r="D768" s="134">
        <f t="shared" si="44"/>
        <v>16040000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10Ama</v>
      </c>
      <c r="H768" s="1" t="str">
        <f>INDEX(FCF[MarkTo],MATCH(FCFdata[[#This Row],[FCFindex]],FCF[FCFindex]))</f>
        <v>11AsTm</v>
      </c>
      <c r="I768" s="118">
        <f>FCFdata[[#This Row],[SampleLabel]]+3</f>
        <v>16040003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16040005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16</v>
      </c>
      <c r="B769" s="1">
        <f t="shared" si="45"/>
        <v>4</v>
      </c>
      <c r="C769" s="1">
        <f t="shared" si="46"/>
        <v>11</v>
      </c>
      <c r="D769" s="134">
        <f t="shared" si="44"/>
        <v>16040000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11AsTm</v>
      </c>
      <c r="H769" s="1" t="str">
        <f>INDEX(FCF[MarkTo],MATCH(FCFdata[[#This Row],[FCFindex]],FCF[FCFindex]))</f>
        <v>12Azd</v>
      </c>
      <c r="I769" s="118">
        <f>FCFdata[[#This Row],[SampleLabel]]+3</f>
        <v>16040003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16040005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17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17010000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2P10</v>
      </c>
      <c r="H770" s="1" t="str">
        <f>INDEX(FCF[MarkTo],MATCH(FCFdata[[#This Row],[FCFindex]],FCF[FCFindex]))</f>
        <v>3Omy</v>
      </c>
      <c r="I770" s="118">
        <f>FCFdata[[#This Row],[SampleLabel]]+3</f>
        <v>17010003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17010000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3Omy</v>
      </c>
      <c r="H771" s="1" t="str">
        <f>INDEX(FCF[MarkTo],MATCH(FCFdata[[#This Row],[FCFindex]],FCF[FCFindex]))</f>
        <v>4U</v>
      </c>
      <c r="I771" s="118">
        <f>FCFdata[[#This Row],[SampleLabel]]+3</f>
        <v>17010003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17</v>
      </c>
      <c r="B772" s="1">
        <f t="shared" si="49"/>
        <v>1</v>
      </c>
      <c r="C772" s="1">
        <f t="shared" si="50"/>
        <v>2</v>
      </c>
      <c r="D772" s="134">
        <f t="shared" si="48"/>
        <v>17010000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4U</v>
      </c>
      <c r="H772" s="1" t="str">
        <f>INDEX(FCF[MarkTo],MATCH(FCFdata[[#This Row],[FCFindex]],FCF[FCFindex]))</f>
        <v>5Glc</v>
      </c>
      <c r="I772" s="118">
        <f>FCFdata[[#This Row],[SampleLabel]]+3</f>
        <v>17010003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17010005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17</v>
      </c>
      <c r="B773" s="1">
        <f t="shared" si="49"/>
        <v>1</v>
      </c>
      <c r="C773" s="1">
        <f t="shared" si="50"/>
        <v>3</v>
      </c>
      <c r="D773" s="134">
        <f t="shared" si="48"/>
        <v>17010000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5Glc</v>
      </c>
      <c r="H773" s="1" t="str">
        <f>INDEX(FCF[MarkTo],MATCH(FCFdata[[#This Row],[FCFindex]],FCF[FCFindex]))</f>
        <v>6M2</v>
      </c>
      <c r="I773" s="118">
        <f>FCFdata[[#This Row],[SampleLabel]]+3</f>
        <v>17010003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17010005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17</v>
      </c>
      <c r="B774" s="1">
        <f t="shared" si="49"/>
        <v>1</v>
      </c>
      <c r="C774" s="1">
        <f t="shared" si="50"/>
        <v>4</v>
      </c>
      <c r="D774" s="134">
        <f t="shared" si="48"/>
        <v>17010000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6M2</v>
      </c>
      <c r="H774" s="1" t="str">
        <f>INDEX(FCF[MarkTo],MATCH(FCFdata[[#This Row],[FCFindex]],FCF[FCFindex]))</f>
        <v>7Rot</v>
      </c>
      <c r="I774" s="118">
        <f>FCFdata[[#This Row],[SampleLabel]]+3</f>
        <v>17010003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17010005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17</v>
      </c>
      <c r="B775" s="1">
        <f t="shared" si="49"/>
        <v>1</v>
      </c>
      <c r="C775" s="1">
        <f t="shared" si="50"/>
        <v>5</v>
      </c>
      <c r="D775" s="134">
        <f t="shared" si="48"/>
        <v>17010000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7Rot</v>
      </c>
      <c r="H775" s="1" t="str">
        <f>INDEX(FCF[MarkTo],MATCH(FCFdata[[#This Row],[FCFindex]],FCF[FCFindex]))</f>
        <v>8S</v>
      </c>
      <c r="I775" s="118">
        <f>FCFdata[[#This Row],[SampleLabel]]+3</f>
        <v>17010003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17010005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17</v>
      </c>
      <c r="B776" s="1">
        <f t="shared" si="49"/>
        <v>1</v>
      </c>
      <c r="C776" s="1">
        <f t="shared" si="50"/>
        <v>6</v>
      </c>
      <c r="D776" s="134">
        <f t="shared" si="48"/>
        <v>17010000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8S</v>
      </c>
      <c r="H776" s="1" t="str">
        <f>INDEX(FCF[MarkTo],MATCH(FCFdata[[#This Row],[FCFindex]],FCF[FCFindex]))</f>
        <v>9Dig</v>
      </c>
      <c r="I776" s="118">
        <f>FCFdata[[#This Row],[SampleLabel]]+3</f>
        <v>17010003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17010005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17</v>
      </c>
      <c r="B777" s="1">
        <f t="shared" si="49"/>
        <v>1</v>
      </c>
      <c r="C777" s="1">
        <f t="shared" si="50"/>
        <v>7</v>
      </c>
      <c r="D777" s="134">
        <f t="shared" si="48"/>
        <v>17010000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9Dig</v>
      </c>
      <c r="H777" s="1" t="str">
        <f>INDEX(FCF[MarkTo],MATCH(FCFdata[[#This Row],[FCFindex]],FCF[FCFindex]))</f>
        <v>9U</v>
      </c>
      <c r="I777" s="118">
        <f>FCFdata[[#This Row],[SampleLabel]]+3</f>
        <v>17010003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17010005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17</v>
      </c>
      <c r="B778" s="1">
        <f t="shared" si="49"/>
        <v>1</v>
      </c>
      <c r="C778" s="1">
        <f t="shared" si="50"/>
        <v>8</v>
      </c>
      <c r="D778" s="134">
        <f t="shared" si="48"/>
        <v>17010000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9U</v>
      </c>
      <c r="H778" s="1" t="str">
        <f>INDEX(FCF[MarkTo],MATCH(FCFdata[[#This Row],[FCFindex]],FCF[FCFindex]))</f>
        <v>9c</v>
      </c>
      <c r="I778" s="118">
        <f>FCFdata[[#This Row],[SampleLabel]]+3</f>
        <v>17010003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17010005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17</v>
      </c>
      <c r="B779" s="1">
        <f t="shared" si="49"/>
        <v>1</v>
      </c>
      <c r="C779" s="1">
        <f t="shared" si="50"/>
        <v>9</v>
      </c>
      <c r="D779" s="134">
        <f t="shared" si="48"/>
        <v>17010000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9c</v>
      </c>
      <c r="H779" s="1" t="str">
        <f>INDEX(FCF[MarkTo],MATCH(FCFdata[[#This Row],[FCFindex]],FCF[FCFindex]))</f>
        <v>10Ama</v>
      </c>
      <c r="I779" s="118">
        <f>FCFdata[[#This Row],[SampleLabel]]+3</f>
        <v>17010003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17010005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17</v>
      </c>
      <c r="B780" s="1">
        <f t="shared" si="49"/>
        <v>1</v>
      </c>
      <c r="C780" s="1">
        <f t="shared" si="50"/>
        <v>10</v>
      </c>
      <c r="D780" s="134">
        <f t="shared" si="48"/>
        <v>17010000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10Ama</v>
      </c>
      <c r="H780" s="1" t="str">
        <f>INDEX(FCF[MarkTo],MATCH(FCFdata[[#This Row],[FCFindex]],FCF[FCFindex]))</f>
        <v>11AsTm</v>
      </c>
      <c r="I780" s="118">
        <f>FCFdata[[#This Row],[SampleLabel]]+3</f>
        <v>17010003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17010005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17</v>
      </c>
      <c r="B781" s="1">
        <f t="shared" si="49"/>
        <v>1</v>
      </c>
      <c r="C781" s="1">
        <f t="shared" si="50"/>
        <v>11</v>
      </c>
      <c r="D781" s="134">
        <f t="shared" si="48"/>
        <v>17010000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11AsTm</v>
      </c>
      <c r="H781" s="1" t="str">
        <f>INDEX(FCF[MarkTo],MATCH(FCFdata[[#This Row],[FCFindex]],FCF[FCFindex]))</f>
        <v>12Azd</v>
      </c>
      <c r="I781" s="118">
        <f>FCFdata[[#This Row],[SampleLabel]]+3</f>
        <v>17010003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17010005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17</v>
      </c>
      <c r="B782" s="1">
        <f t="shared" si="49"/>
        <v>2</v>
      </c>
      <c r="C782" s="1">
        <f t="shared" si="50"/>
        <v>0</v>
      </c>
      <c r="D782" s="134">
        <f t="shared" si="48"/>
        <v>17020000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2P10</v>
      </c>
      <c r="H782" s="1" t="str">
        <f>INDEX(FCF[MarkTo],MATCH(FCFdata[[#This Row],[FCFindex]],FCF[FCFindex]))</f>
        <v>3Omy</v>
      </c>
      <c r="I782" s="118">
        <f>FCFdata[[#This Row],[SampleLabel]]+3</f>
        <v>17020003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17020005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17</v>
      </c>
      <c r="B783" s="1">
        <f t="shared" si="49"/>
        <v>2</v>
      </c>
      <c r="C783" s="1">
        <f t="shared" si="50"/>
        <v>1</v>
      </c>
      <c r="D783" s="134">
        <f t="shared" si="48"/>
        <v>17020000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3Omy</v>
      </c>
      <c r="H783" s="1" t="str">
        <f>INDEX(FCF[MarkTo],MATCH(FCFdata[[#This Row],[FCFindex]],FCF[FCFindex]))</f>
        <v>4U</v>
      </c>
      <c r="I783" s="118">
        <f>FCFdata[[#This Row],[SampleLabel]]+3</f>
        <v>17020003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17020005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17</v>
      </c>
      <c r="B784" s="1">
        <f t="shared" si="49"/>
        <v>2</v>
      </c>
      <c r="C784" s="1">
        <f t="shared" si="50"/>
        <v>2</v>
      </c>
      <c r="D784" s="134">
        <f t="shared" si="48"/>
        <v>17020000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4U</v>
      </c>
      <c r="H784" s="1" t="str">
        <f>INDEX(FCF[MarkTo],MATCH(FCFdata[[#This Row],[FCFindex]],FCF[FCFindex]))</f>
        <v>5Glc</v>
      </c>
      <c r="I784" s="118">
        <f>FCFdata[[#This Row],[SampleLabel]]+3</f>
        <v>17020003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17020005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17</v>
      </c>
      <c r="B785" s="1">
        <f t="shared" si="49"/>
        <v>2</v>
      </c>
      <c r="C785" s="1">
        <f t="shared" si="50"/>
        <v>3</v>
      </c>
      <c r="D785" s="134">
        <f t="shared" si="48"/>
        <v>17020000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5Glc</v>
      </c>
      <c r="H785" s="1" t="str">
        <f>INDEX(FCF[MarkTo],MATCH(FCFdata[[#This Row],[FCFindex]],FCF[FCFindex]))</f>
        <v>6M2</v>
      </c>
      <c r="I785" s="118">
        <f>FCFdata[[#This Row],[SampleLabel]]+3</f>
        <v>17020003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17020005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17</v>
      </c>
      <c r="B786" s="1">
        <f t="shared" si="49"/>
        <v>2</v>
      </c>
      <c r="C786" s="1">
        <f t="shared" si="50"/>
        <v>4</v>
      </c>
      <c r="D786" s="134">
        <f t="shared" si="48"/>
        <v>17020000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6M2</v>
      </c>
      <c r="H786" s="1" t="str">
        <f>INDEX(FCF[MarkTo],MATCH(FCFdata[[#This Row],[FCFindex]],FCF[FCFindex]))</f>
        <v>7Rot</v>
      </c>
      <c r="I786" s="118">
        <f>FCFdata[[#This Row],[SampleLabel]]+3</f>
        <v>17020003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17020005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17</v>
      </c>
      <c r="B787" s="1">
        <f t="shared" si="49"/>
        <v>2</v>
      </c>
      <c r="C787" s="1">
        <f t="shared" si="50"/>
        <v>5</v>
      </c>
      <c r="D787" s="134">
        <f t="shared" si="48"/>
        <v>17020000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7Rot</v>
      </c>
      <c r="H787" s="1" t="str">
        <f>INDEX(FCF[MarkTo],MATCH(FCFdata[[#This Row],[FCFindex]],FCF[FCFindex]))</f>
        <v>8S</v>
      </c>
      <c r="I787" s="118">
        <f>FCFdata[[#This Row],[SampleLabel]]+3</f>
        <v>17020003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17020005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17</v>
      </c>
      <c r="B788" s="1">
        <f t="shared" si="49"/>
        <v>2</v>
      </c>
      <c r="C788" s="1">
        <f t="shared" si="50"/>
        <v>6</v>
      </c>
      <c r="D788" s="134">
        <f t="shared" si="48"/>
        <v>17020000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8S</v>
      </c>
      <c r="H788" s="1" t="str">
        <f>INDEX(FCF[MarkTo],MATCH(FCFdata[[#This Row],[FCFindex]],FCF[FCFindex]))</f>
        <v>9Dig</v>
      </c>
      <c r="I788" s="118">
        <f>FCFdata[[#This Row],[SampleLabel]]+3</f>
        <v>17020003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17020005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17</v>
      </c>
      <c r="B789" s="1">
        <f t="shared" si="49"/>
        <v>2</v>
      </c>
      <c r="C789" s="1">
        <f t="shared" si="50"/>
        <v>7</v>
      </c>
      <c r="D789" s="134">
        <f t="shared" si="48"/>
        <v>17020000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9Dig</v>
      </c>
      <c r="H789" s="1" t="str">
        <f>INDEX(FCF[MarkTo],MATCH(FCFdata[[#This Row],[FCFindex]],FCF[FCFindex]))</f>
        <v>9U</v>
      </c>
      <c r="I789" s="118">
        <f>FCFdata[[#This Row],[SampleLabel]]+3</f>
        <v>17020003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17020005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17</v>
      </c>
      <c r="B790" s="1">
        <f t="shared" si="49"/>
        <v>2</v>
      </c>
      <c r="C790" s="1">
        <f t="shared" si="50"/>
        <v>8</v>
      </c>
      <c r="D790" s="134">
        <f t="shared" si="48"/>
        <v>17020000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9U</v>
      </c>
      <c r="H790" s="1" t="str">
        <f>INDEX(FCF[MarkTo],MATCH(FCFdata[[#This Row],[FCFindex]],FCF[FCFindex]))</f>
        <v>9c</v>
      </c>
      <c r="I790" s="118">
        <f>FCFdata[[#This Row],[SampleLabel]]+3</f>
        <v>17020003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17020005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17</v>
      </c>
      <c r="B791" s="1">
        <f t="shared" si="49"/>
        <v>2</v>
      </c>
      <c r="C791" s="1">
        <f t="shared" si="50"/>
        <v>9</v>
      </c>
      <c r="D791" s="134">
        <f t="shared" si="48"/>
        <v>17020000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9c</v>
      </c>
      <c r="H791" s="1" t="str">
        <f>INDEX(FCF[MarkTo],MATCH(FCFdata[[#This Row],[FCFindex]],FCF[FCFindex]))</f>
        <v>10Ama</v>
      </c>
      <c r="I791" s="118">
        <f>FCFdata[[#This Row],[SampleLabel]]+3</f>
        <v>17020003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17020005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17</v>
      </c>
      <c r="B792" s="1">
        <f t="shared" si="49"/>
        <v>2</v>
      </c>
      <c r="C792" s="1">
        <f t="shared" si="50"/>
        <v>10</v>
      </c>
      <c r="D792" s="134">
        <f t="shared" si="48"/>
        <v>17020000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10Ama</v>
      </c>
      <c r="H792" s="1" t="str">
        <f>INDEX(FCF[MarkTo],MATCH(FCFdata[[#This Row],[FCFindex]],FCF[FCFindex]))</f>
        <v>11AsTm</v>
      </c>
      <c r="I792" s="118">
        <f>FCFdata[[#This Row],[SampleLabel]]+3</f>
        <v>17020003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17020005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17</v>
      </c>
      <c r="B793" s="1">
        <f t="shared" si="49"/>
        <v>2</v>
      </c>
      <c r="C793" s="1">
        <f t="shared" si="50"/>
        <v>11</v>
      </c>
      <c r="D793" s="134">
        <f t="shared" si="48"/>
        <v>17020000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11AsTm</v>
      </c>
      <c r="H793" s="1" t="str">
        <f>INDEX(FCF[MarkTo],MATCH(FCFdata[[#This Row],[FCFindex]],FCF[FCFindex]))</f>
        <v>12Azd</v>
      </c>
      <c r="I793" s="118">
        <f>FCFdata[[#This Row],[SampleLabel]]+3</f>
        <v>17020003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17020005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17</v>
      </c>
      <c r="B794" s="1">
        <f t="shared" si="49"/>
        <v>3</v>
      </c>
      <c r="C794" s="1">
        <f t="shared" si="50"/>
        <v>0</v>
      </c>
      <c r="D794" s="134">
        <f t="shared" si="48"/>
        <v>17030000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2P10</v>
      </c>
      <c r="H794" s="1" t="str">
        <f>INDEX(FCF[MarkTo],MATCH(FCFdata[[#This Row],[FCFindex]],FCF[FCFindex]))</f>
        <v>3Omy</v>
      </c>
      <c r="I794" s="118">
        <f>FCFdata[[#This Row],[SampleLabel]]+3</f>
        <v>17030003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17030005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17</v>
      </c>
      <c r="B795" s="1">
        <f t="shared" si="49"/>
        <v>3</v>
      </c>
      <c r="C795" s="1">
        <f t="shared" si="50"/>
        <v>1</v>
      </c>
      <c r="D795" s="134">
        <f t="shared" si="48"/>
        <v>17030000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3Omy</v>
      </c>
      <c r="H795" s="1" t="str">
        <f>INDEX(FCF[MarkTo],MATCH(FCFdata[[#This Row],[FCFindex]],FCF[FCFindex]))</f>
        <v>4U</v>
      </c>
      <c r="I795" s="118">
        <f>FCFdata[[#This Row],[SampleLabel]]+3</f>
        <v>17030003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17030005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17</v>
      </c>
      <c r="B796" s="1">
        <f t="shared" si="49"/>
        <v>3</v>
      </c>
      <c r="C796" s="1">
        <f t="shared" si="50"/>
        <v>2</v>
      </c>
      <c r="D796" s="134">
        <f t="shared" si="48"/>
        <v>17030000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4U</v>
      </c>
      <c r="H796" s="1" t="str">
        <f>INDEX(FCF[MarkTo],MATCH(FCFdata[[#This Row],[FCFindex]],FCF[FCFindex]))</f>
        <v>5Glc</v>
      </c>
      <c r="I796" s="118">
        <f>FCFdata[[#This Row],[SampleLabel]]+3</f>
        <v>17030003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17030005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17</v>
      </c>
      <c r="B797" s="1">
        <f t="shared" si="49"/>
        <v>3</v>
      </c>
      <c r="C797" s="1">
        <f t="shared" si="50"/>
        <v>3</v>
      </c>
      <c r="D797" s="134">
        <f t="shared" si="48"/>
        <v>17030000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5Glc</v>
      </c>
      <c r="H797" s="1" t="str">
        <f>INDEX(FCF[MarkTo],MATCH(FCFdata[[#This Row],[FCFindex]],FCF[FCFindex]))</f>
        <v>6M2</v>
      </c>
      <c r="I797" s="118">
        <f>FCFdata[[#This Row],[SampleLabel]]+3</f>
        <v>17030003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17030005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17</v>
      </c>
      <c r="B798" s="1">
        <f t="shared" si="49"/>
        <v>3</v>
      </c>
      <c r="C798" s="1">
        <f t="shared" si="50"/>
        <v>4</v>
      </c>
      <c r="D798" s="134">
        <f t="shared" si="48"/>
        <v>17030000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6M2</v>
      </c>
      <c r="H798" s="1" t="str">
        <f>INDEX(FCF[MarkTo],MATCH(FCFdata[[#This Row],[FCFindex]],FCF[FCFindex]))</f>
        <v>7Rot</v>
      </c>
      <c r="I798" s="118">
        <f>FCFdata[[#This Row],[SampleLabel]]+3</f>
        <v>17030003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17030005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17</v>
      </c>
      <c r="B799" s="1">
        <f t="shared" si="49"/>
        <v>3</v>
      </c>
      <c r="C799" s="1">
        <f t="shared" si="50"/>
        <v>5</v>
      </c>
      <c r="D799" s="134">
        <f t="shared" si="48"/>
        <v>17030000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8S</v>
      </c>
      <c r="I799" s="118">
        <f>FCFdata[[#This Row],[SampleLabel]]+3</f>
        <v>17030003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17030005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17</v>
      </c>
      <c r="B800" s="1">
        <f t="shared" si="49"/>
        <v>3</v>
      </c>
      <c r="C800" s="1">
        <f t="shared" si="50"/>
        <v>6</v>
      </c>
      <c r="D800" s="134">
        <f t="shared" si="48"/>
        <v>17030000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8S</v>
      </c>
      <c r="H800" s="1" t="str">
        <f>INDEX(FCF[MarkTo],MATCH(FCFdata[[#This Row],[FCFindex]],FCF[FCFindex]))</f>
        <v>9Dig</v>
      </c>
      <c r="I800" s="118">
        <f>FCFdata[[#This Row],[SampleLabel]]+3</f>
        <v>17030003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17030005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17</v>
      </c>
      <c r="B801" s="1">
        <f t="shared" si="49"/>
        <v>3</v>
      </c>
      <c r="C801" s="1">
        <f t="shared" si="50"/>
        <v>7</v>
      </c>
      <c r="D801" s="134">
        <f t="shared" si="48"/>
        <v>17030000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9Dig</v>
      </c>
      <c r="H801" s="1" t="str">
        <f>INDEX(FCF[MarkTo],MATCH(FCFdata[[#This Row],[FCFindex]],FCF[FCFindex]))</f>
        <v>9U</v>
      </c>
      <c r="I801" s="118">
        <f>FCFdata[[#This Row],[SampleLabel]]+3</f>
        <v>17030003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17030005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17</v>
      </c>
      <c r="B802" s="1">
        <f t="shared" si="49"/>
        <v>3</v>
      </c>
      <c r="C802" s="1">
        <f t="shared" si="50"/>
        <v>8</v>
      </c>
      <c r="D802" s="134">
        <f t="shared" si="48"/>
        <v>17030000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9U</v>
      </c>
      <c r="H802" s="1" t="str">
        <f>INDEX(FCF[MarkTo],MATCH(FCFdata[[#This Row],[FCFindex]],FCF[FCFindex]))</f>
        <v>9c</v>
      </c>
      <c r="I802" s="118">
        <f>FCFdata[[#This Row],[SampleLabel]]+3</f>
        <v>17030003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17030005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17</v>
      </c>
      <c r="B803" s="1">
        <f t="shared" si="49"/>
        <v>3</v>
      </c>
      <c r="C803" s="1">
        <f t="shared" si="50"/>
        <v>9</v>
      </c>
      <c r="D803" s="134">
        <f t="shared" si="48"/>
        <v>17030000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9c</v>
      </c>
      <c r="H803" s="1" t="str">
        <f>INDEX(FCF[MarkTo],MATCH(FCFdata[[#This Row],[FCFindex]],FCF[FCFindex]))</f>
        <v>10Ama</v>
      </c>
      <c r="I803" s="118">
        <f>FCFdata[[#This Row],[SampleLabel]]+3</f>
        <v>17030003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17030005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17</v>
      </c>
      <c r="B804" s="1">
        <f t="shared" si="49"/>
        <v>3</v>
      </c>
      <c r="C804" s="1">
        <f t="shared" si="50"/>
        <v>10</v>
      </c>
      <c r="D804" s="134">
        <f t="shared" si="48"/>
        <v>17030000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10Ama</v>
      </c>
      <c r="H804" s="1" t="str">
        <f>INDEX(FCF[MarkTo],MATCH(FCFdata[[#This Row],[FCFindex]],FCF[FCFindex]))</f>
        <v>11AsTm</v>
      </c>
      <c r="I804" s="118">
        <f>FCFdata[[#This Row],[SampleLabel]]+3</f>
        <v>17030003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17030005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17</v>
      </c>
      <c r="B805" s="1">
        <f t="shared" si="49"/>
        <v>3</v>
      </c>
      <c r="C805" s="1">
        <f t="shared" si="50"/>
        <v>11</v>
      </c>
      <c r="D805" s="134">
        <f t="shared" si="48"/>
        <v>17030000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11AsTm</v>
      </c>
      <c r="H805" s="1" t="str">
        <f>INDEX(FCF[MarkTo],MATCH(FCFdata[[#This Row],[FCFindex]],FCF[FCFindex]))</f>
        <v>12Azd</v>
      </c>
      <c r="I805" s="118">
        <f>FCFdata[[#This Row],[SampleLabel]]+3</f>
        <v>17030003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17030005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17</v>
      </c>
      <c r="B806" s="1">
        <f t="shared" si="49"/>
        <v>4</v>
      </c>
      <c r="C806" s="1">
        <f t="shared" si="50"/>
        <v>0</v>
      </c>
      <c r="D806" s="134">
        <f t="shared" si="48"/>
        <v>17040000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2P10</v>
      </c>
      <c r="H806" s="1" t="str">
        <f>INDEX(FCF[MarkTo],MATCH(FCFdata[[#This Row],[FCFindex]],FCF[FCFindex]))</f>
        <v>3Omy</v>
      </c>
      <c r="I806" s="118">
        <f>FCFdata[[#This Row],[SampleLabel]]+3</f>
        <v>17040003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17040005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17</v>
      </c>
      <c r="B807" s="1">
        <f t="shared" si="49"/>
        <v>4</v>
      </c>
      <c r="C807" s="1">
        <f t="shared" si="50"/>
        <v>1</v>
      </c>
      <c r="D807" s="134">
        <f t="shared" si="48"/>
        <v>17040000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3Omy</v>
      </c>
      <c r="H807" s="1" t="str">
        <f>INDEX(FCF[MarkTo],MATCH(FCFdata[[#This Row],[FCFindex]],FCF[FCFindex]))</f>
        <v>4U</v>
      </c>
      <c r="I807" s="118">
        <f>FCFdata[[#This Row],[SampleLabel]]+3</f>
        <v>17040003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17040005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17</v>
      </c>
      <c r="B808" s="1">
        <f t="shared" si="49"/>
        <v>4</v>
      </c>
      <c r="C808" s="1">
        <f t="shared" si="50"/>
        <v>2</v>
      </c>
      <c r="D808" s="134">
        <f t="shared" si="48"/>
        <v>17040000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4U</v>
      </c>
      <c r="H808" s="1" t="str">
        <f>INDEX(FCF[MarkTo],MATCH(FCFdata[[#This Row],[FCFindex]],FCF[FCFindex]))</f>
        <v>5Glc</v>
      </c>
      <c r="I808" s="118">
        <f>FCFdata[[#This Row],[SampleLabel]]+3</f>
        <v>17040003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17040005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17</v>
      </c>
      <c r="B809" s="1">
        <f t="shared" si="49"/>
        <v>4</v>
      </c>
      <c r="C809" s="1">
        <f t="shared" si="50"/>
        <v>3</v>
      </c>
      <c r="D809" s="134">
        <f t="shared" si="48"/>
        <v>17040000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5Glc</v>
      </c>
      <c r="H809" s="1" t="str">
        <f>INDEX(FCF[MarkTo],MATCH(FCFdata[[#This Row],[FCFindex]],FCF[FCFindex]))</f>
        <v>6M2</v>
      </c>
      <c r="I809" s="118">
        <f>FCFdata[[#This Row],[SampleLabel]]+3</f>
        <v>17040003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17040005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17</v>
      </c>
      <c r="B810" s="1">
        <f t="shared" si="49"/>
        <v>4</v>
      </c>
      <c r="C810" s="1">
        <f t="shared" si="50"/>
        <v>4</v>
      </c>
      <c r="D810" s="134">
        <f t="shared" si="48"/>
        <v>17040000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6M2</v>
      </c>
      <c r="H810" s="1" t="str">
        <f>INDEX(FCF[MarkTo],MATCH(FCFdata[[#This Row],[FCFindex]],FCF[FCFindex]))</f>
        <v>7Rot</v>
      </c>
      <c r="I810" s="118">
        <f>FCFdata[[#This Row],[SampleLabel]]+3</f>
        <v>17040003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17040005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17</v>
      </c>
      <c r="B811" s="1">
        <f t="shared" si="49"/>
        <v>4</v>
      </c>
      <c r="C811" s="1">
        <f t="shared" si="50"/>
        <v>5</v>
      </c>
      <c r="D811" s="134">
        <f t="shared" si="48"/>
        <v>17040000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7Rot</v>
      </c>
      <c r="H811" s="1" t="str">
        <f>INDEX(FCF[MarkTo],MATCH(FCFdata[[#This Row],[FCFindex]],FCF[FCFindex]))</f>
        <v>8S</v>
      </c>
      <c r="I811" s="118">
        <f>FCFdata[[#This Row],[SampleLabel]]+3</f>
        <v>17040003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17040005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17</v>
      </c>
      <c r="B812" s="1">
        <f t="shared" si="49"/>
        <v>4</v>
      </c>
      <c r="C812" s="1">
        <f t="shared" si="50"/>
        <v>6</v>
      </c>
      <c r="D812" s="134">
        <f t="shared" si="48"/>
        <v>17040000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8S</v>
      </c>
      <c r="H812" s="1" t="str">
        <f>INDEX(FCF[MarkTo],MATCH(FCFdata[[#This Row],[FCFindex]],FCF[FCFindex]))</f>
        <v>9Dig</v>
      </c>
      <c r="I812" s="118">
        <f>FCFdata[[#This Row],[SampleLabel]]+3</f>
        <v>17040003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17040005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17</v>
      </c>
      <c r="B813" s="1">
        <f t="shared" si="49"/>
        <v>4</v>
      </c>
      <c r="C813" s="1">
        <f t="shared" si="50"/>
        <v>7</v>
      </c>
      <c r="D813" s="134">
        <f t="shared" si="48"/>
        <v>17040000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9Dig</v>
      </c>
      <c r="H813" s="1" t="str">
        <f>INDEX(FCF[MarkTo],MATCH(FCFdata[[#This Row],[FCFindex]],FCF[FCFindex]))</f>
        <v>9U</v>
      </c>
      <c r="I813" s="118">
        <f>FCFdata[[#This Row],[SampleLabel]]+3</f>
        <v>17040003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17040005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17</v>
      </c>
      <c r="B814" s="1">
        <f t="shared" si="49"/>
        <v>4</v>
      </c>
      <c r="C814" s="1">
        <f t="shared" si="50"/>
        <v>8</v>
      </c>
      <c r="D814" s="134">
        <f t="shared" si="48"/>
        <v>17040000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9U</v>
      </c>
      <c r="H814" s="1" t="str">
        <f>INDEX(FCF[MarkTo],MATCH(FCFdata[[#This Row],[FCFindex]],FCF[FCFindex]))</f>
        <v>9c</v>
      </c>
      <c r="I814" s="118">
        <f>FCFdata[[#This Row],[SampleLabel]]+3</f>
        <v>17040003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17040005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17</v>
      </c>
      <c r="B815" s="1">
        <f t="shared" si="49"/>
        <v>4</v>
      </c>
      <c r="C815" s="1">
        <f t="shared" si="50"/>
        <v>9</v>
      </c>
      <c r="D815" s="134">
        <f t="shared" si="48"/>
        <v>17040000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9c</v>
      </c>
      <c r="H815" s="1" t="str">
        <f>INDEX(FCF[MarkTo],MATCH(FCFdata[[#This Row],[FCFindex]],FCF[FCFindex]))</f>
        <v>10Ama</v>
      </c>
      <c r="I815" s="118">
        <f>FCFdata[[#This Row],[SampleLabel]]+3</f>
        <v>17040003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17040005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17</v>
      </c>
      <c r="B816" s="1">
        <f t="shared" si="49"/>
        <v>4</v>
      </c>
      <c r="C816" s="1">
        <f t="shared" si="50"/>
        <v>10</v>
      </c>
      <c r="D816" s="134">
        <f t="shared" si="48"/>
        <v>17040000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10Ama</v>
      </c>
      <c r="H816" s="1" t="str">
        <f>INDEX(FCF[MarkTo],MATCH(FCFdata[[#This Row],[FCFindex]],FCF[FCFindex]))</f>
        <v>11AsTm</v>
      </c>
      <c r="I816" s="118">
        <f>FCFdata[[#This Row],[SampleLabel]]+3</f>
        <v>17040003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17040005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17</v>
      </c>
      <c r="B817" s="1">
        <f t="shared" si="49"/>
        <v>4</v>
      </c>
      <c r="C817" s="1">
        <f t="shared" si="50"/>
        <v>11</v>
      </c>
      <c r="D817" s="134">
        <f t="shared" si="48"/>
        <v>17040000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11AsTm</v>
      </c>
      <c r="H817" s="1" t="str">
        <f>INDEX(FCF[MarkTo],MATCH(FCFdata[[#This Row],[FCFindex]],FCF[FCFindex]))</f>
        <v>12Azd</v>
      </c>
      <c r="I817" s="118">
        <f>FCFdata[[#This Row],[SampleLabel]]+3</f>
        <v>17040003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17040005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18</v>
      </c>
      <c r="B818" s="1">
        <f t="shared" si="49"/>
        <v>1</v>
      </c>
      <c r="C818" s="1">
        <f t="shared" si="50"/>
        <v>0</v>
      </c>
      <c r="D818" s="134">
        <f t="shared" si="48"/>
        <v>18010000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2P10</v>
      </c>
      <c r="H818" s="1" t="str">
        <f>INDEX(FCF[MarkTo],MATCH(FCFdata[[#This Row],[FCFindex]],FCF[FCFindex]))</f>
        <v>3Omy</v>
      </c>
      <c r="I818" s="118">
        <f>FCFdata[[#This Row],[SampleLabel]]+3</f>
        <v>18010003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18010005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18</v>
      </c>
      <c r="B819" s="1">
        <f t="shared" si="49"/>
        <v>1</v>
      </c>
      <c r="C819" s="1">
        <f t="shared" si="50"/>
        <v>1</v>
      </c>
      <c r="D819" s="134">
        <f t="shared" si="48"/>
        <v>18010000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3Omy</v>
      </c>
      <c r="H819" s="1" t="str">
        <f>INDEX(FCF[MarkTo],MATCH(FCFdata[[#This Row],[FCFindex]],FCF[FCFindex]))</f>
        <v>4U</v>
      </c>
      <c r="I819" s="118">
        <f>FCFdata[[#This Row],[SampleLabel]]+3</f>
        <v>18010003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18010005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18</v>
      </c>
      <c r="B820" s="1">
        <f t="shared" si="49"/>
        <v>1</v>
      </c>
      <c r="C820" s="1">
        <f t="shared" si="50"/>
        <v>2</v>
      </c>
      <c r="D820" s="134">
        <f t="shared" si="48"/>
        <v>18010000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4U</v>
      </c>
      <c r="H820" s="1" t="str">
        <f>INDEX(FCF[MarkTo],MATCH(FCFdata[[#This Row],[FCFindex]],FCF[FCFindex]))</f>
        <v>5Glc</v>
      </c>
      <c r="I820" s="118">
        <f>FCFdata[[#This Row],[SampleLabel]]+3</f>
        <v>18010003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18010005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18</v>
      </c>
      <c r="B821" s="1">
        <f t="shared" si="49"/>
        <v>1</v>
      </c>
      <c r="C821" s="1">
        <f t="shared" si="50"/>
        <v>3</v>
      </c>
      <c r="D821" s="134">
        <f t="shared" si="48"/>
        <v>18010000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5Glc</v>
      </c>
      <c r="H821" s="1" t="str">
        <f>INDEX(FCF[MarkTo],MATCH(FCFdata[[#This Row],[FCFindex]],FCF[FCFindex]))</f>
        <v>6M2</v>
      </c>
      <c r="I821" s="118">
        <f>FCFdata[[#This Row],[SampleLabel]]+3</f>
        <v>18010003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18010005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18</v>
      </c>
      <c r="B822" s="1">
        <f t="shared" si="49"/>
        <v>1</v>
      </c>
      <c r="C822" s="1">
        <f t="shared" si="50"/>
        <v>4</v>
      </c>
      <c r="D822" s="134">
        <f t="shared" si="48"/>
        <v>18010000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6M2</v>
      </c>
      <c r="H822" s="1" t="str">
        <f>INDEX(FCF[MarkTo],MATCH(FCFdata[[#This Row],[FCFindex]],FCF[FCFindex]))</f>
        <v>7Rot</v>
      </c>
      <c r="I822" s="118">
        <f>FCFdata[[#This Row],[SampleLabel]]+3</f>
        <v>18010003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18010005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18</v>
      </c>
      <c r="B823" s="1">
        <f t="shared" si="49"/>
        <v>1</v>
      </c>
      <c r="C823" s="1">
        <f t="shared" si="50"/>
        <v>5</v>
      </c>
      <c r="D823" s="134">
        <f t="shared" si="48"/>
        <v>18010000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7Rot</v>
      </c>
      <c r="H823" s="1" t="str">
        <f>INDEX(FCF[MarkTo],MATCH(FCFdata[[#This Row],[FCFindex]],FCF[FCFindex]))</f>
        <v>8S</v>
      </c>
      <c r="I823" s="118">
        <f>FCFdata[[#This Row],[SampleLabel]]+3</f>
        <v>18010003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18010005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18</v>
      </c>
      <c r="B824" s="1">
        <f t="shared" si="49"/>
        <v>1</v>
      </c>
      <c r="C824" s="1">
        <f t="shared" si="50"/>
        <v>6</v>
      </c>
      <c r="D824" s="134">
        <f t="shared" si="48"/>
        <v>18010000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8S</v>
      </c>
      <c r="H824" s="1" t="str">
        <f>INDEX(FCF[MarkTo],MATCH(FCFdata[[#This Row],[FCFindex]],FCF[FCFindex]))</f>
        <v>9Dig</v>
      </c>
      <c r="I824" s="118">
        <f>FCFdata[[#This Row],[SampleLabel]]+3</f>
        <v>18010003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18010005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18</v>
      </c>
      <c r="B825" s="1">
        <f t="shared" si="49"/>
        <v>1</v>
      </c>
      <c r="C825" s="1">
        <f t="shared" si="50"/>
        <v>7</v>
      </c>
      <c r="D825" s="134">
        <f t="shared" si="48"/>
        <v>18010000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9Dig</v>
      </c>
      <c r="H825" s="1" t="str">
        <f>INDEX(FCF[MarkTo],MATCH(FCFdata[[#This Row],[FCFindex]],FCF[FCFindex]))</f>
        <v>9U</v>
      </c>
      <c r="I825" s="118">
        <f>FCFdata[[#This Row],[SampleLabel]]+3</f>
        <v>18010003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18010005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18</v>
      </c>
      <c r="B826" s="1">
        <f t="shared" si="49"/>
        <v>1</v>
      </c>
      <c r="C826" s="1">
        <f t="shared" si="50"/>
        <v>8</v>
      </c>
      <c r="D826" s="134">
        <f t="shared" si="48"/>
        <v>18010000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9U</v>
      </c>
      <c r="H826" s="1" t="str">
        <f>INDEX(FCF[MarkTo],MATCH(FCFdata[[#This Row],[FCFindex]],FCF[FCFindex]))</f>
        <v>9c</v>
      </c>
      <c r="I826" s="118">
        <f>FCFdata[[#This Row],[SampleLabel]]+3</f>
        <v>18010003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18010005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18</v>
      </c>
      <c r="B827" s="1">
        <f t="shared" si="49"/>
        <v>1</v>
      </c>
      <c r="C827" s="1">
        <f t="shared" si="50"/>
        <v>9</v>
      </c>
      <c r="D827" s="134">
        <f t="shared" si="48"/>
        <v>18010000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9c</v>
      </c>
      <c r="H827" s="1" t="str">
        <f>INDEX(FCF[MarkTo],MATCH(FCFdata[[#This Row],[FCFindex]],FCF[FCFindex]))</f>
        <v>10Ama</v>
      </c>
      <c r="I827" s="118">
        <f>FCFdata[[#This Row],[SampleLabel]]+3</f>
        <v>18010003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18010005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18</v>
      </c>
      <c r="B828" s="1">
        <f t="shared" si="49"/>
        <v>1</v>
      </c>
      <c r="C828" s="1">
        <f t="shared" si="50"/>
        <v>10</v>
      </c>
      <c r="D828" s="134">
        <f t="shared" si="48"/>
        <v>18010000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10Ama</v>
      </c>
      <c r="H828" s="1" t="str">
        <f>INDEX(FCF[MarkTo],MATCH(FCFdata[[#This Row],[FCFindex]],FCF[FCFindex]))</f>
        <v>11AsTm</v>
      </c>
      <c r="I828" s="118">
        <f>FCFdata[[#This Row],[SampleLabel]]+3</f>
        <v>18010003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18010005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18</v>
      </c>
      <c r="B829" s="1">
        <f t="shared" si="49"/>
        <v>1</v>
      </c>
      <c r="C829" s="1">
        <f t="shared" si="50"/>
        <v>11</v>
      </c>
      <c r="D829" s="134">
        <f t="shared" si="48"/>
        <v>18010000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11AsTm</v>
      </c>
      <c r="H829" s="1" t="str">
        <f>INDEX(FCF[MarkTo],MATCH(FCFdata[[#This Row],[FCFindex]],FCF[FCFindex]))</f>
        <v>12Azd</v>
      </c>
      <c r="I829" s="118">
        <f>FCFdata[[#This Row],[SampleLabel]]+3</f>
        <v>18010003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18010005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18</v>
      </c>
      <c r="B830" s="1">
        <f t="shared" si="49"/>
        <v>2</v>
      </c>
      <c r="C830" s="1">
        <f t="shared" si="50"/>
        <v>0</v>
      </c>
      <c r="D830" s="134">
        <f t="shared" si="48"/>
        <v>18020000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2P10</v>
      </c>
      <c r="H830" s="1" t="str">
        <f>INDEX(FCF[MarkTo],MATCH(FCFdata[[#This Row],[FCFindex]],FCF[FCFindex]))</f>
        <v>3Omy</v>
      </c>
      <c r="I830" s="118">
        <f>FCFdata[[#This Row],[SampleLabel]]+3</f>
        <v>18020003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18020005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18</v>
      </c>
      <c r="B831" s="1">
        <f t="shared" si="49"/>
        <v>2</v>
      </c>
      <c r="C831" s="1">
        <f t="shared" si="50"/>
        <v>1</v>
      </c>
      <c r="D831" s="134">
        <f t="shared" si="48"/>
        <v>18020000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3Omy</v>
      </c>
      <c r="H831" s="1" t="str">
        <f>INDEX(FCF[MarkTo],MATCH(FCFdata[[#This Row],[FCFindex]],FCF[FCFindex]))</f>
        <v>4U</v>
      </c>
      <c r="I831" s="118">
        <f>FCFdata[[#This Row],[SampleLabel]]+3</f>
        <v>18020003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18020005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18</v>
      </c>
      <c r="B832" s="1">
        <f t="shared" si="49"/>
        <v>2</v>
      </c>
      <c r="C832" s="1">
        <f t="shared" si="50"/>
        <v>2</v>
      </c>
      <c r="D832" s="134">
        <f t="shared" si="48"/>
        <v>18020000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4U</v>
      </c>
      <c r="H832" s="1" t="str">
        <f>INDEX(FCF[MarkTo],MATCH(FCFdata[[#This Row],[FCFindex]],FCF[FCFindex]))</f>
        <v>5Glc</v>
      </c>
      <c r="I832" s="118">
        <f>FCFdata[[#This Row],[SampleLabel]]+3</f>
        <v>18020003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18020005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18</v>
      </c>
      <c r="B833" s="1">
        <f t="shared" si="49"/>
        <v>2</v>
      </c>
      <c r="C833" s="1">
        <f t="shared" si="50"/>
        <v>3</v>
      </c>
      <c r="D833" s="134">
        <f t="shared" si="48"/>
        <v>18020000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5Glc</v>
      </c>
      <c r="H833" s="1" t="str">
        <f>INDEX(FCF[MarkTo],MATCH(FCFdata[[#This Row],[FCFindex]],FCF[FCFindex]))</f>
        <v>6M2</v>
      </c>
      <c r="I833" s="118">
        <f>FCFdata[[#This Row],[SampleLabel]]+3</f>
        <v>18020003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18020005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18</v>
      </c>
      <c r="B834" s="1">
        <f t="shared" si="49"/>
        <v>2</v>
      </c>
      <c r="C834" s="1">
        <f t="shared" si="50"/>
        <v>4</v>
      </c>
      <c r="D834" s="134">
        <f t="shared" ref="D834:D897" si="52">A834*1000000+B834*10000</f>
        <v>18020000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6M2</v>
      </c>
      <c r="H834" s="1" t="str">
        <f>INDEX(FCF[MarkTo],MATCH(FCFdata[[#This Row],[FCFindex]],FCF[FCFindex]))</f>
        <v>7Rot</v>
      </c>
      <c r="I834" s="118">
        <f>FCFdata[[#This Row],[SampleLabel]]+3</f>
        <v>18020003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18020005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18</v>
      </c>
      <c r="B835" s="1">
        <f t="shared" ref="B835:B898" si="53">IF(C835=0,IF(B834=SubsamplesPerSample,1,B834+1),B834)</f>
        <v>2</v>
      </c>
      <c r="C835" s="1">
        <f t="shared" ref="C835:C898" si="54">IF(C834+1=FCFPerSubsample,0,C834+1)</f>
        <v>5</v>
      </c>
      <c r="D835" s="134">
        <f t="shared" si="52"/>
        <v>18020000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7Rot</v>
      </c>
      <c r="H835" s="1" t="str">
        <f>INDEX(FCF[MarkTo],MATCH(FCFdata[[#This Row],[FCFindex]],FCF[FCFindex]))</f>
        <v>8S</v>
      </c>
      <c r="I835" s="118">
        <f>FCFdata[[#This Row],[SampleLabel]]+3</f>
        <v>18020003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18020005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18</v>
      </c>
      <c r="B836" s="1">
        <f t="shared" si="53"/>
        <v>2</v>
      </c>
      <c r="C836" s="1">
        <f t="shared" si="54"/>
        <v>6</v>
      </c>
      <c r="D836" s="134">
        <f t="shared" si="52"/>
        <v>18020000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8S</v>
      </c>
      <c r="H836" s="1" t="str">
        <f>INDEX(FCF[MarkTo],MATCH(FCFdata[[#This Row],[FCFindex]],FCF[FCFindex]))</f>
        <v>9Dig</v>
      </c>
      <c r="I836" s="118">
        <f>FCFdata[[#This Row],[SampleLabel]]+3</f>
        <v>18020003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18020005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18</v>
      </c>
      <c r="B837" s="1">
        <f t="shared" si="53"/>
        <v>2</v>
      </c>
      <c r="C837" s="1">
        <f t="shared" si="54"/>
        <v>7</v>
      </c>
      <c r="D837" s="134">
        <f t="shared" si="52"/>
        <v>18020000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9Dig</v>
      </c>
      <c r="H837" s="1" t="str">
        <f>INDEX(FCF[MarkTo],MATCH(FCFdata[[#This Row],[FCFindex]],FCF[FCFindex]))</f>
        <v>9U</v>
      </c>
      <c r="I837" s="118">
        <f>FCFdata[[#This Row],[SampleLabel]]+3</f>
        <v>18020003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18020005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18</v>
      </c>
      <c r="B838" s="1">
        <f t="shared" si="53"/>
        <v>2</v>
      </c>
      <c r="C838" s="1">
        <f t="shared" si="54"/>
        <v>8</v>
      </c>
      <c r="D838" s="134">
        <f t="shared" si="52"/>
        <v>18020000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9U</v>
      </c>
      <c r="H838" s="1" t="str">
        <f>INDEX(FCF[MarkTo],MATCH(FCFdata[[#This Row],[FCFindex]],FCF[FCFindex]))</f>
        <v>9c</v>
      </c>
      <c r="I838" s="118">
        <f>FCFdata[[#This Row],[SampleLabel]]+3</f>
        <v>18020003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18020005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18</v>
      </c>
      <c r="B839" s="1">
        <f t="shared" si="53"/>
        <v>2</v>
      </c>
      <c r="C839" s="1">
        <f t="shared" si="54"/>
        <v>9</v>
      </c>
      <c r="D839" s="134">
        <f t="shared" si="52"/>
        <v>18020000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9c</v>
      </c>
      <c r="H839" s="1" t="str">
        <f>INDEX(FCF[MarkTo],MATCH(FCFdata[[#This Row],[FCFindex]],FCF[FCFindex]))</f>
        <v>10Ama</v>
      </c>
      <c r="I839" s="118">
        <f>FCFdata[[#This Row],[SampleLabel]]+3</f>
        <v>18020003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18020005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18</v>
      </c>
      <c r="B840" s="1">
        <f t="shared" si="53"/>
        <v>2</v>
      </c>
      <c r="C840" s="1">
        <f t="shared" si="54"/>
        <v>10</v>
      </c>
      <c r="D840" s="134">
        <f t="shared" si="52"/>
        <v>18020000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10Ama</v>
      </c>
      <c r="H840" s="1" t="str">
        <f>INDEX(FCF[MarkTo],MATCH(FCFdata[[#This Row],[FCFindex]],FCF[FCFindex]))</f>
        <v>11AsTm</v>
      </c>
      <c r="I840" s="118">
        <f>FCFdata[[#This Row],[SampleLabel]]+3</f>
        <v>18020003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18020005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18</v>
      </c>
      <c r="B841" s="1">
        <f t="shared" si="53"/>
        <v>2</v>
      </c>
      <c r="C841" s="1">
        <f t="shared" si="54"/>
        <v>11</v>
      </c>
      <c r="D841" s="134">
        <f t="shared" si="52"/>
        <v>18020000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11AsTm</v>
      </c>
      <c r="H841" s="1" t="str">
        <f>INDEX(FCF[MarkTo],MATCH(FCFdata[[#This Row],[FCFindex]],FCF[FCFindex]))</f>
        <v>12Azd</v>
      </c>
      <c r="I841" s="118">
        <f>FCFdata[[#This Row],[SampleLabel]]+3</f>
        <v>18020003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18020005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18</v>
      </c>
      <c r="B842" s="1">
        <f t="shared" si="53"/>
        <v>3</v>
      </c>
      <c r="C842" s="1">
        <f t="shared" si="54"/>
        <v>0</v>
      </c>
      <c r="D842" s="134">
        <f t="shared" si="52"/>
        <v>18030000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2P10</v>
      </c>
      <c r="H842" s="1" t="str">
        <f>INDEX(FCF[MarkTo],MATCH(FCFdata[[#This Row],[FCFindex]],FCF[FCFindex]))</f>
        <v>3Omy</v>
      </c>
      <c r="I842" s="118">
        <f>FCFdata[[#This Row],[SampleLabel]]+3</f>
        <v>18030003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18030005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18</v>
      </c>
      <c r="B843" s="1">
        <f t="shared" si="53"/>
        <v>3</v>
      </c>
      <c r="C843" s="1">
        <f t="shared" si="54"/>
        <v>1</v>
      </c>
      <c r="D843" s="134">
        <f t="shared" si="52"/>
        <v>18030000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3Omy</v>
      </c>
      <c r="H843" s="1" t="str">
        <f>INDEX(FCF[MarkTo],MATCH(FCFdata[[#This Row],[FCFindex]],FCF[FCFindex]))</f>
        <v>4U</v>
      </c>
      <c r="I843" s="118">
        <f>FCFdata[[#This Row],[SampleLabel]]+3</f>
        <v>18030003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18030005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18</v>
      </c>
      <c r="B844" s="1">
        <f t="shared" si="53"/>
        <v>3</v>
      </c>
      <c r="C844" s="1">
        <f t="shared" si="54"/>
        <v>2</v>
      </c>
      <c r="D844" s="134">
        <f t="shared" si="52"/>
        <v>18030000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4U</v>
      </c>
      <c r="H844" s="1" t="str">
        <f>INDEX(FCF[MarkTo],MATCH(FCFdata[[#This Row],[FCFindex]],FCF[FCFindex]))</f>
        <v>5Glc</v>
      </c>
      <c r="I844" s="118">
        <f>FCFdata[[#This Row],[SampleLabel]]+3</f>
        <v>18030003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18030005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18</v>
      </c>
      <c r="B845" s="1">
        <f t="shared" si="53"/>
        <v>3</v>
      </c>
      <c r="C845" s="1">
        <f t="shared" si="54"/>
        <v>3</v>
      </c>
      <c r="D845" s="134">
        <f t="shared" si="52"/>
        <v>18030000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5Glc</v>
      </c>
      <c r="H845" s="1" t="str">
        <f>INDEX(FCF[MarkTo],MATCH(FCFdata[[#This Row],[FCFindex]],FCF[FCFindex]))</f>
        <v>6M2</v>
      </c>
      <c r="I845" s="118">
        <f>FCFdata[[#This Row],[SampleLabel]]+3</f>
        <v>18030003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18030005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18</v>
      </c>
      <c r="B846" s="1">
        <f t="shared" si="53"/>
        <v>3</v>
      </c>
      <c r="C846" s="1">
        <f t="shared" si="54"/>
        <v>4</v>
      </c>
      <c r="D846" s="134">
        <f t="shared" si="52"/>
        <v>18030000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6M2</v>
      </c>
      <c r="H846" s="1" t="str">
        <f>INDEX(FCF[MarkTo],MATCH(FCFdata[[#This Row],[FCFindex]],FCF[FCFindex]))</f>
        <v>7Rot</v>
      </c>
      <c r="I846" s="118">
        <f>FCFdata[[#This Row],[SampleLabel]]+3</f>
        <v>18030003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18030005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18</v>
      </c>
      <c r="B847" s="1">
        <f t="shared" si="53"/>
        <v>3</v>
      </c>
      <c r="C847" s="1">
        <f t="shared" si="54"/>
        <v>5</v>
      </c>
      <c r="D847" s="134">
        <f t="shared" si="52"/>
        <v>18030000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7Rot</v>
      </c>
      <c r="H847" s="1" t="str">
        <f>INDEX(FCF[MarkTo],MATCH(FCFdata[[#This Row],[FCFindex]],FCF[FCFindex]))</f>
        <v>8S</v>
      </c>
      <c r="I847" s="118">
        <f>FCFdata[[#This Row],[SampleLabel]]+3</f>
        <v>18030003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18030005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18</v>
      </c>
      <c r="B848" s="1">
        <f t="shared" si="53"/>
        <v>3</v>
      </c>
      <c r="C848" s="1">
        <f t="shared" si="54"/>
        <v>6</v>
      </c>
      <c r="D848" s="134">
        <f t="shared" si="52"/>
        <v>18030000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8S</v>
      </c>
      <c r="H848" s="1" t="str">
        <f>INDEX(FCF[MarkTo],MATCH(FCFdata[[#This Row],[FCFindex]],FCF[FCFindex]))</f>
        <v>9Dig</v>
      </c>
      <c r="I848" s="118">
        <f>FCFdata[[#This Row],[SampleLabel]]+3</f>
        <v>18030003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18030005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18</v>
      </c>
      <c r="B849" s="1">
        <f t="shared" si="53"/>
        <v>3</v>
      </c>
      <c r="C849" s="1">
        <f t="shared" si="54"/>
        <v>7</v>
      </c>
      <c r="D849" s="134">
        <f t="shared" si="52"/>
        <v>18030000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9Dig</v>
      </c>
      <c r="H849" s="1" t="str">
        <f>INDEX(FCF[MarkTo],MATCH(FCFdata[[#This Row],[FCFindex]],FCF[FCFindex]))</f>
        <v>9U</v>
      </c>
      <c r="I849" s="118">
        <f>FCFdata[[#This Row],[SampleLabel]]+3</f>
        <v>18030003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18030005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18</v>
      </c>
      <c r="B850" s="1">
        <f t="shared" si="53"/>
        <v>3</v>
      </c>
      <c r="C850" s="1">
        <f t="shared" si="54"/>
        <v>8</v>
      </c>
      <c r="D850" s="134">
        <f t="shared" si="52"/>
        <v>18030000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9U</v>
      </c>
      <c r="H850" s="1" t="str">
        <f>INDEX(FCF[MarkTo],MATCH(FCFdata[[#This Row],[FCFindex]],FCF[FCFindex]))</f>
        <v>9c</v>
      </c>
      <c r="I850" s="118">
        <f>FCFdata[[#This Row],[SampleLabel]]+3</f>
        <v>18030003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18030005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18</v>
      </c>
      <c r="B851" s="1">
        <f t="shared" si="53"/>
        <v>3</v>
      </c>
      <c r="C851" s="1">
        <f t="shared" si="54"/>
        <v>9</v>
      </c>
      <c r="D851" s="134">
        <f t="shared" si="52"/>
        <v>18030000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9c</v>
      </c>
      <c r="H851" s="1" t="str">
        <f>INDEX(FCF[MarkTo],MATCH(FCFdata[[#This Row],[FCFindex]],FCF[FCFindex]))</f>
        <v>10Ama</v>
      </c>
      <c r="I851" s="118">
        <f>FCFdata[[#This Row],[SampleLabel]]+3</f>
        <v>18030003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18030005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18</v>
      </c>
      <c r="B852" s="1">
        <f t="shared" si="53"/>
        <v>3</v>
      </c>
      <c r="C852" s="1">
        <f t="shared" si="54"/>
        <v>10</v>
      </c>
      <c r="D852" s="134">
        <f t="shared" si="52"/>
        <v>18030000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10Ama</v>
      </c>
      <c r="H852" s="1" t="str">
        <f>INDEX(FCF[MarkTo],MATCH(FCFdata[[#This Row],[FCFindex]],FCF[FCFindex]))</f>
        <v>11AsTm</v>
      </c>
      <c r="I852" s="118">
        <f>FCFdata[[#This Row],[SampleLabel]]+3</f>
        <v>18030003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18030005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18</v>
      </c>
      <c r="B853" s="1">
        <f t="shared" si="53"/>
        <v>3</v>
      </c>
      <c r="C853" s="1">
        <f t="shared" si="54"/>
        <v>11</v>
      </c>
      <c r="D853" s="134">
        <f t="shared" si="52"/>
        <v>18030000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11AsTm</v>
      </c>
      <c r="H853" s="1" t="str">
        <f>INDEX(FCF[MarkTo],MATCH(FCFdata[[#This Row],[FCFindex]],FCF[FCFindex]))</f>
        <v>12Azd</v>
      </c>
      <c r="I853" s="118">
        <f>FCFdata[[#This Row],[SampleLabel]]+3</f>
        <v>18030003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18030005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18</v>
      </c>
      <c r="B854" s="1">
        <f t="shared" si="53"/>
        <v>4</v>
      </c>
      <c r="C854" s="1">
        <f t="shared" si="54"/>
        <v>0</v>
      </c>
      <c r="D854" s="134">
        <f t="shared" si="52"/>
        <v>18040000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2P10</v>
      </c>
      <c r="H854" s="1" t="str">
        <f>INDEX(FCF[MarkTo],MATCH(FCFdata[[#This Row],[FCFindex]],FCF[FCFindex]))</f>
        <v>3Omy</v>
      </c>
      <c r="I854" s="118">
        <f>FCFdata[[#This Row],[SampleLabel]]+3</f>
        <v>18040003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18040005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18</v>
      </c>
      <c r="B855" s="1">
        <f t="shared" si="53"/>
        <v>4</v>
      </c>
      <c r="C855" s="1">
        <f t="shared" si="54"/>
        <v>1</v>
      </c>
      <c r="D855" s="134">
        <f t="shared" si="52"/>
        <v>18040000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3Omy</v>
      </c>
      <c r="H855" s="1" t="str">
        <f>INDEX(FCF[MarkTo],MATCH(FCFdata[[#This Row],[FCFindex]],FCF[FCFindex]))</f>
        <v>4U</v>
      </c>
      <c r="I855" s="118">
        <f>FCFdata[[#This Row],[SampleLabel]]+3</f>
        <v>18040003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18040005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18</v>
      </c>
      <c r="B856" s="1">
        <f t="shared" si="53"/>
        <v>4</v>
      </c>
      <c r="C856" s="1">
        <f t="shared" si="54"/>
        <v>2</v>
      </c>
      <c r="D856" s="134">
        <f t="shared" si="52"/>
        <v>18040000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4U</v>
      </c>
      <c r="H856" s="1" t="str">
        <f>INDEX(FCF[MarkTo],MATCH(FCFdata[[#This Row],[FCFindex]],FCF[FCFindex]))</f>
        <v>5Glc</v>
      </c>
      <c r="I856" s="118">
        <f>FCFdata[[#This Row],[SampleLabel]]+3</f>
        <v>18040003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18040005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18</v>
      </c>
      <c r="B857" s="1">
        <f t="shared" si="53"/>
        <v>4</v>
      </c>
      <c r="C857" s="1">
        <f t="shared" si="54"/>
        <v>3</v>
      </c>
      <c r="D857" s="134">
        <f t="shared" si="52"/>
        <v>18040000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5Glc</v>
      </c>
      <c r="H857" s="1" t="str">
        <f>INDEX(FCF[MarkTo],MATCH(FCFdata[[#This Row],[FCFindex]],FCF[FCFindex]))</f>
        <v>6M2</v>
      </c>
      <c r="I857" s="118">
        <f>FCFdata[[#This Row],[SampleLabel]]+3</f>
        <v>18040003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18040005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18</v>
      </c>
      <c r="B858" s="1">
        <f t="shared" si="53"/>
        <v>4</v>
      </c>
      <c r="C858" s="1">
        <f t="shared" si="54"/>
        <v>4</v>
      </c>
      <c r="D858" s="134">
        <f t="shared" si="52"/>
        <v>18040000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6M2</v>
      </c>
      <c r="H858" s="1" t="str">
        <f>INDEX(FCF[MarkTo],MATCH(FCFdata[[#This Row],[FCFindex]],FCF[FCFindex]))</f>
        <v>7Rot</v>
      </c>
      <c r="I858" s="118">
        <f>FCFdata[[#This Row],[SampleLabel]]+3</f>
        <v>18040003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18040005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18</v>
      </c>
      <c r="B859" s="1">
        <f t="shared" si="53"/>
        <v>4</v>
      </c>
      <c r="C859" s="1">
        <f t="shared" si="54"/>
        <v>5</v>
      </c>
      <c r="D859" s="134">
        <f t="shared" si="52"/>
        <v>18040000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8S</v>
      </c>
      <c r="I859" s="118">
        <f>FCFdata[[#This Row],[SampleLabel]]+3</f>
        <v>18040003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18040005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18</v>
      </c>
      <c r="B860" s="1">
        <f t="shared" si="53"/>
        <v>4</v>
      </c>
      <c r="C860" s="1">
        <f t="shared" si="54"/>
        <v>6</v>
      </c>
      <c r="D860" s="134">
        <f t="shared" si="52"/>
        <v>18040000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8S</v>
      </c>
      <c r="H860" s="1" t="str">
        <f>INDEX(FCF[MarkTo],MATCH(FCFdata[[#This Row],[FCFindex]],FCF[FCFindex]))</f>
        <v>9Dig</v>
      </c>
      <c r="I860" s="118">
        <f>FCFdata[[#This Row],[SampleLabel]]+3</f>
        <v>18040003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18040005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18</v>
      </c>
      <c r="B861" s="1">
        <f t="shared" si="53"/>
        <v>4</v>
      </c>
      <c r="C861" s="1">
        <f t="shared" si="54"/>
        <v>7</v>
      </c>
      <c r="D861" s="134">
        <f t="shared" si="52"/>
        <v>18040000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9Dig</v>
      </c>
      <c r="H861" s="1" t="str">
        <f>INDEX(FCF[MarkTo],MATCH(FCFdata[[#This Row],[FCFindex]],FCF[FCFindex]))</f>
        <v>9U</v>
      </c>
      <c r="I861" s="118">
        <f>FCFdata[[#This Row],[SampleLabel]]+3</f>
        <v>18040003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18040005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18</v>
      </c>
      <c r="B862" s="1">
        <f t="shared" si="53"/>
        <v>4</v>
      </c>
      <c r="C862" s="1">
        <f t="shared" si="54"/>
        <v>8</v>
      </c>
      <c r="D862" s="134">
        <f t="shared" si="52"/>
        <v>18040000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9U</v>
      </c>
      <c r="H862" s="1" t="str">
        <f>INDEX(FCF[MarkTo],MATCH(FCFdata[[#This Row],[FCFindex]],FCF[FCFindex]))</f>
        <v>9c</v>
      </c>
      <c r="I862" s="118">
        <f>FCFdata[[#This Row],[SampleLabel]]+3</f>
        <v>18040003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18040005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18</v>
      </c>
      <c r="B863" s="1">
        <f t="shared" si="53"/>
        <v>4</v>
      </c>
      <c r="C863" s="1">
        <f t="shared" si="54"/>
        <v>9</v>
      </c>
      <c r="D863" s="134">
        <f t="shared" si="52"/>
        <v>18040000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9c</v>
      </c>
      <c r="H863" s="1" t="str">
        <f>INDEX(FCF[MarkTo],MATCH(FCFdata[[#This Row],[FCFindex]],FCF[FCFindex]))</f>
        <v>10Ama</v>
      </c>
      <c r="I863" s="118">
        <f>FCFdata[[#This Row],[SampleLabel]]+3</f>
        <v>18040003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18040005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18</v>
      </c>
      <c r="B864" s="1">
        <f t="shared" si="53"/>
        <v>4</v>
      </c>
      <c r="C864" s="1">
        <f t="shared" si="54"/>
        <v>10</v>
      </c>
      <c r="D864" s="134">
        <f t="shared" si="52"/>
        <v>18040000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10Ama</v>
      </c>
      <c r="H864" s="1" t="str">
        <f>INDEX(FCF[MarkTo],MATCH(FCFdata[[#This Row],[FCFindex]],FCF[FCFindex]))</f>
        <v>11AsTm</v>
      </c>
      <c r="I864" s="118">
        <f>FCFdata[[#This Row],[SampleLabel]]+3</f>
        <v>18040003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18040005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18</v>
      </c>
      <c r="B865" s="1">
        <f t="shared" si="53"/>
        <v>4</v>
      </c>
      <c r="C865" s="1">
        <f t="shared" si="54"/>
        <v>11</v>
      </c>
      <c r="D865" s="134">
        <f t="shared" si="52"/>
        <v>18040000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11AsTm</v>
      </c>
      <c r="H865" s="1" t="str">
        <f>INDEX(FCF[MarkTo],MATCH(FCFdata[[#This Row],[FCFindex]],FCF[FCFindex]))</f>
        <v>12Azd</v>
      </c>
      <c r="I865" s="118">
        <f>FCFdata[[#This Row],[SampleLabel]]+3</f>
        <v>18040003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18040005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19</v>
      </c>
      <c r="B866" s="1">
        <f t="shared" si="53"/>
        <v>1</v>
      </c>
      <c r="C866" s="1">
        <f t="shared" si="54"/>
        <v>0</v>
      </c>
      <c r="D866" s="134">
        <f t="shared" si="52"/>
        <v>19010000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2P10</v>
      </c>
      <c r="H866" s="1" t="str">
        <f>INDEX(FCF[MarkTo],MATCH(FCFdata[[#This Row],[FCFindex]],FCF[FCFindex]))</f>
        <v>3Omy</v>
      </c>
      <c r="I866" s="118">
        <f>FCFdata[[#This Row],[SampleLabel]]+3</f>
        <v>19010003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19010005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19</v>
      </c>
      <c r="B867" s="1">
        <f t="shared" si="53"/>
        <v>1</v>
      </c>
      <c r="C867" s="1">
        <f t="shared" si="54"/>
        <v>1</v>
      </c>
      <c r="D867" s="134">
        <f t="shared" si="52"/>
        <v>19010000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3Omy</v>
      </c>
      <c r="H867" s="1" t="str">
        <f>INDEX(FCF[MarkTo],MATCH(FCFdata[[#This Row],[FCFindex]],FCF[FCFindex]))</f>
        <v>4U</v>
      </c>
      <c r="I867" s="118">
        <f>FCFdata[[#This Row],[SampleLabel]]+3</f>
        <v>19010003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19010005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19</v>
      </c>
      <c r="B868" s="1">
        <f t="shared" si="53"/>
        <v>1</v>
      </c>
      <c r="C868" s="1">
        <f t="shared" si="54"/>
        <v>2</v>
      </c>
      <c r="D868" s="134">
        <f t="shared" si="52"/>
        <v>19010000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4U</v>
      </c>
      <c r="H868" s="1" t="str">
        <f>INDEX(FCF[MarkTo],MATCH(FCFdata[[#This Row],[FCFindex]],FCF[FCFindex]))</f>
        <v>5Glc</v>
      </c>
      <c r="I868" s="118">
        <f>FCFdata[[#This Row],[SampleLabel]]+3</f>
        <v>19010003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19010005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19</v>
      </c>
      <c r="B869" s="1">
        <f t="shared" si="53"/>
        <v>1</v>
      </c>
      <c r="C869" s="1">
        <f t="shared" si="54"/>
        <v>3</v>
      </c>
      <c r="D869" s="134">
        <f t="shared" si="52"/>
        <v>19010000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5Glc</v>
      </c>
      <c r="H869" s="1" t="str">
        <f>INDEX(FCF[MarkTo],MATCH(FCFdata[[#This Row],[FCFindex]],FCF[FCFindex]))</f>
        <v>6M2</v>
      </c>
      <c r="I869" s="118">
        <f>FCFdata[[#This Row],[SampleLabel]]+3</f>
        <v>19010003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19010005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19</v>
      </c>
      <c r="B870" s="1">
        <f t="shared" si="53"/>
        <v>1</v>
      </c>
      <c r="C870" s="1">
        <f t="shared" si="54"/>
        <v>4</v>
      </c>
      <c r="D870" s="134">
        <f t="shared" si="52"/>
        <v>19010000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6M2</v>
      </c>
      <c r="H870" s="1" t="str">
        <f>INDEX(FCF[MarkTo],MATCH(FCFdata[[#This Row],[FCFindex]],FCF[FCFindex]))</f>
        <v>7Rot</v>
      </c>
      <c r="I870" s="118">
        <f>FCFdata[[#This Row],[SampleLabel]]+3</f>
        <v>19010003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19010005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19</v>
      </c>
      <c r="B871" s="1">
        <f t="shared" si="53"/>
        <v>1</v>
      </c>
      <c r="C871" s="1">
        <f t="shared" si="54"/>
        <v>5</v>
      </c>
      <c r="D871" s="134">
        <f t="shared" si="52"/>
        <v>19010000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7Rot</v>
      </c>
      <c r="H871" s="1" t="str">
        <f>INDEX(FCF[MarkTo],MATCH(FCFdata[[#This Row],[FCFindex]],FCF[FCFindex]))</f>
        <v>8S</v>
      </c>
      <c r="I871" s="118">
        <f>FCFdata[[#This Row],[SampleLabel]]+3</f>
        <v>19010003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19010005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19</v>
      </c>
      <c r="B872" s="1">
        <f t="shared" si="53"/>
        <v>1</v>
      </c>
      <c r="C872" s="1">
        <f t="shared" si="54"/>
        <v>6</v>
      </c>
      <c r="D872" s="134">
        <f t="shared" si="52"/>
        <v>19010000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8S</v>
      </c>
      <c r="H872" s="1" t="str">
        <f>INDEX(FCF[MarkTo],MATCH(FCFdata[[#This Row],[FCFindex]],FCF[FCFindex]))</f>
        <v>9Dig</v>
      </c>
      <c r="I872" s="118">
        <f>FCFdata[[#This Row],[SampleLabel]]+3</f>
        <v>19010003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19010005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19</v>
      </c>
      <c r="B873" s="1">
        <f t="shared" si="53"/>
        <v>1</v>
      </c>
      <c r="C873" s="1">
        <f t="shared" si="54"/>
        <v>7</v>
      </c>
      <c r="D873" s="134">
        <f t="shared" si="52"/>
        <v>19010000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9Dig</v>
      </c>
      <c r="H873" s="1" t="str">
        <f>INDEX(FCF[MarkTo],MATCH(FCFdata[[#This Row],[FCFindex]],FCF[FCFindex]))</f>
        <v>9U</v>
      </c>
      <c r="I873" s="118">
        <f>FCFdata[[#This Row],[SampleLabel]]+3</f>
        <v>19010003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19010005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19</v>
      </c>
      <c r="B874" s="1">
        <f t="shared" si="53"/>
        <v>1</v>
      </c>
      <c r="C874" s="1">
        <f t="shared" si="54"/>
        <v>8</v>
      </c>
      <c r="D874" s="134">
        <f t="shared" si="52"/>
        <v>19010000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9U</v>
      </c>
      <c r="H874" s="1" t="str">
        <f>INDEX(FCF[MarkTo],MATCH(FCFdata[[#This Row],[FCFindex]],FCF[FCFindex]))</f>
        <v>9c</v>
      </c>
      <c r="I874" s="118">
        <f>FCFdata[[#This Row],[SampleLabel]]+3</f>
        <v>19010003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19010005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19</v>
      </c>
      <c r="B875" s="1">
        <f t="shared" si="53"/>
        <v>1</v>
      </c>
      <c r="C875" s="1">
        <f t="shared" si="54"/>
        <v>9</v>
      </c>
      <c r="D875" s="134">
        <f t="shared" si="52"/>
        <v>19010000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9c</v>
      </c>
      <c r="H875" s="1" t="str">
        <f>INDEX(FCF[MarkTo],MATCH(FCFdata[[#This Row],[FCFindex]],FCF[FCFindex]))</f>
        <v>10Ama</v>
      </c>
      <c r="I875" s="118">
        <f>FCFdata[[#This Row],[SampleLabel]]+3</f>
        <v>19010003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19010005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19</v>
      </c>
      <c r="B876" s="1">
        <f t="shared" si="53"/>
        <v>1</v>
      </c>
      <c r="C876" s="1">
        <f t="shared" si="54"/>
        <v>10</v>
      </c>
      <c r="D876" s="134">
        <f t="shared" si="52"/>
        <v>19010000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10Ama</v>
      </c>
      <c r="H876" s="1" t="str">
        <f>INDEX(FCF[MarkTo],MATCH(FCFdata[[#This Row],[FCFindex]],FCF[FCFindex]))</f>
        <v>11AsTm</v>
      </c>
      <c r="I876" s="118">
        <f>FCFdata[[#This Row],[SampleLabel]]+3</f>
        <v>19010003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19010005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19</v>
      </c>
      <c r="B877" s="1">
        <f t="shared" si="53"/>
        <v>1</v>
      </c>
      <c r="C877" s="1">
        <f t="shared" si="54"/>
        <v>11</v>
      </c>
      <c r="D877" s="134">
        <f t="shared" si="52"/>
        <v>19010000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11AsTm</v>
      </c>
      <c r="H877" s="1" t="str">
        <f>INDEX(FCF[MarkTo],MATCH(FCFdata[[#This Row],[FCFindex]],FCF[FCFindex]))</f>
        <v>12Azd</v>
      </c>
      <c r="I877" s="118">
        <f>FCFdata[[#This Row],[SampleLabel]]+3</f>
        <v>19010003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19010005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19</v>
      </c>
      <c r="B878" s="1">
        <f t="shared" si="53"/>
        <v>2</v>
      </c>
      <c r="C878" s="1">
        <f t="shared" si="54"/>
        <v>0</v>
      </c>
      <c r="D878" s="134">
        <f t="shared" si="52"/>
        <v>19020000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2P10</v>
      </c>
      <c r="H878" s="1" t="str">
        <f>INDEX(FCF[MarkTo],MATCH(FCFdata[[#This Row],[FCFindex]],FCF[FCFindex]))</f>
        <v>3Omy</v>
      </c>
      <c r="I878" s="118">
        <f>FCFdata[[#This Row],[SampleLabel]]+3</f>
        <v>19020003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19020005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19</v>
      </c>
      <c r="B879" s="1">
        <f t="shared" si="53"/>
        <v>2</v>
      </c>
      <c r="C879" s="1">
        <f t="shared" si="54"/>
        <v>1</v>
      </c>
      <c r="D879" s="134">
        <f t="shared" si="52"/>
        <v>19020000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3Omy</v>
      </c>
      <c r="H879" s="1" t="str">
        <f>INDEX(FCF[MarkTo],MATCH(FCFdata[[#This Row],[FCFindex]],FCF[FCFindex]))</f>
        <v>4U</v>
      </c>
      <c r="I879" s="118">
        <f>FCFdata[[#This Row],[SampleLabel]]+3</f>
        <v>19020003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19020005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19</v>
      </c>
      <c r="B880" s="1">
        <f t="shared" si="53"/>
        <v>2</v>
      </c>
      <c r="C880" s="1">
        <f t="shared" si="54"/>
        <v>2</v>
      </c>
      <c r="D880" s="134">
        <f t="shared" si="52"/>
        <v>19020000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4U</v>
      </c>
      <c r="H880" s="1" t="str">
        <f>INDEX(FCF[MarkTo],MATCH(FCFdata[[#This Row],[FCFindex]],FCF[FCFindex]))</f>
        <v>5Glc</v>
      </c>
      <c r="I880" s="118">
        <f>FCFdata[[#This Row],[SampleLabel]]+3</f>
        <v>19020003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19020005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19</v>
      </c>
      <c r="B881" s="1">
        <f t="shared" si="53"/>
        <v>2</v>
      </c>
      <c r="C881" s="1">
        <f t="shared" si="54"/>
        <v>3</v>
      </c>
      <c r="D881" s="134">
        <f t="shared" si="52"/>
        <v>19020000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5Glc</v>
      </c>
      <c r="H881" s="1" t="str">
        <f>INDEX(FCF[MarkTo],MATCH(FCFdata[[#This Row],[FCFindex]],FCF[FCFindex]))</f>
        <v>6M2</v>
      </c>
      <c r="I881" s="118">
        <f>FCFdata[[#This Row],[SampleLabel]]+3</f>
        <v>19020003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19020005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19</v>
      </c>
      <c r="B882" s="1">
        <f t="shared" si="53"/>
        <v>2</v>
      </c>
      <c r="C882" s="1">
        <f t="shared" si="54"/>
        <v>4</v>
      </c>
      <c r="D882" s="134">
        <f t="shared" si="52"/>
        <v>19020000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6M2</v>
      </c>
      <c r="H882" s="1" t="str">
        <f>INDEX(FCF[MarkTo],MATCH(FCFdata[[#This Row],[FCFindex]],FCF[FCFindex]))</f>
        <v>7Rot</v>
      </c>
      <c r="I882" s="118">
        <f>FCFdata[[#This Row],[SampleLabel]]+3</f>
        <v>19020003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19020005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19</v>
      </c>
      <c r="B883" s="1">
        <f t="shared" si="53"/>
        <v>2</v>
      </c>
      <c r="C883" s="1">
        <f t="shared" si="54"/>
        <v>5</v>
      </c>
      <c r="D883" s="134">
        <f t="shared" si="52"/>
        <v>19020000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7Rot</v>
      </c>
      <c r="H883" s="1" t="str">
        <f>INDEX(FCF[MarkTo],MATCH(FCFdata[[#This Row],[FCFindex]],FCF[FCFindex]))</f>
        <v>8S</v>
      </c>
      <c r="I883" s="118">
        <f>FCFdata[[#This Row],[SampleLabel]]+3</f>
        <v>19020003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19020005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19</v>
      </c>
      <c r="B884" s="1">
        <f t="shared" si="53"/>
        <v>2</v>
      </c>
      <c r="C884" s="1">
        <f t="shared" si="54"/>
        <v>6</v>
      </c>
      <c r="D884" s="134">
        <f t="shared" si="52"/>
        <v>19020000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8S</v>
      </c>
      <c r="H884" s="1" t="str">
        <f>INDEX(FCF[MarkTo],MATCH(FCFdata[[#This Row],[FCFindex]],FCF[FCFindex]))</f>
        <v>9Dig</v>
      </c>
      <c r="I884" s="118">
        <f>FCFdata[[#This Row],[SampleLabel]]+3</f>
        <v>19020003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19020005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19</v>
      </c>
      <c r="B885" s="1">
        <f t="shared" si="53"/>
        <v>2</v>
      </c>
      <c r="C885" s="1">
        <f t="shared" si="54"/>
        <v>7</v>
      </c>
      <c r="D885" s="134">
        <f t="shared" si="52"/>
        <v>19020000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9Dig</v>
      </c>
      <c r="H885" s="1" t="str">
        <f>INDEX(FCF[MarkTo],MATCH(FCFdata[[#This Row],[FCFindex]],FCF[FCFindex]))</f>
        <v>9U</v>
      </c>
      <c r="I885" s="118">
        <f>FCFdata[[#This Row],[SampleLabel]]+3</f>
        <v>19020003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19020005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19</v>
      </c>
      <c r="B886" s="1">
        <f t="shared" si="53"/>
        <v>2</v>
      </c>
      <c r="C886" s="1">
        <f t="shared" si="54"/>
        <v>8</v>
      </c>
      <c r="D886" s="134">
        <f t="shared" si="52"/>
        <v>19020000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9U</v>
      </c>
      <c r="H886" s="1" t="str">
        <f>INDEX(FCF[MarkTo],MATCH(FCFdata[[#This Row],[FCFindex]],FCF[FCFindex]))</f>
        <v>9c</v>
      </c>
      <c r="I886" s="118">
        <f>FCFdata[[#This Row],[SampleLabel]]+3</f>
        <v>19020003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19020005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19</v>
      </c>
      <c r="B887" s="1">
        <f t="shared" si="53"/>
        <v>2</v>
      </c>
      <c r="C887" s="1">
        <f t="shared" si="54"/>
        <v>9</v>
      </c>
      <c r="D887" s="134">
        <f t="shared" si="52"/>
        <v>19020000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9c</v>
      </c>
      <c r="H887" s="1" t="str">
        <f>INDEX(FCF[MarkTo],MATCH(FCFdata[[#This Row],[FCFindex]],FCF[FCFindex]))</f>
        <v>10Ama</v>
      </c>
      <c r="I887" s="118">
        <f>FCFdata[[#This Row],[SampleLabel]]+3</f>
        <v>19020003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19020005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19</v>
      </c>
      <c r="B888" s="1">
        <f t="shared" si="53"/>
        <v>2</v>
      </c>
      <c r="C888" s="1">
        <f t="shared" si="54"/>
        <v>10</v>
      </c>
      <c r="D888" s="134">
        <f t="shared" si="52"/>
        <v>19020000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10Ama</v>
      </c>
      <c r="H888" s="1" t="str">
        <f>INDEX(FCF[MarkTo],MATCH(FCFdata[[#This Row],[FCFindex]],FCF[FCFindex]))</f>
        <v>11AsTm</v>
      </c>
      <c r="I888" s="118">
        <f>FCFdata[[#This Row],[SampleLabel]]+3</f>
        <v>19020003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19020005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19</v>
      </c>
      <c r="B889" s="1">
        <f t="shared" si="53"/>
        <v>2</v>
      </c>
      <c r="C889" s="1">
        <f t="shared" si="54"/>
        <v>11</v>
      </c>
      <c r="D889" s="134">
        <f t="shared" si="52"/>
        <v>19020000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11AsTm</v>
      </c>
      <c r="H889" s="1" t="str">
        <f>INDEX(FCF[MarkTo],MATCH(FCFdata[[#This Row],[FCFindex]],FCF[FCFindex]))</f>
        <v>12Azd</v>
      </c>
      <c r="I889" s="118">
        <f>FCFdata[[#This Row],[SampleLabel]]+3</f>
        <v>19020003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19020005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19</v>
      </c>
      <c r="B890" s="1">
        <f t="shared" si="53"/>
        <v>3</v>
      </c>
      <c r="C890" s="1">
        <f t="shared" si="54"/>
        <v>0</v>
      </c>
      <c r="D890" s="134">
        <f t="shared" si="52"/>
        <v>19030000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2P10</v>
      </c>
      <c r="H890" s="1" t="str">
        <f>INDEX(FCF[MarkTo],MATCH(FCFdata[[#This Row],[FCFindex]],FCF[FCFindex]))</f>
        <v>3Omy</v>
      </c>
      <c r="I890" s="118">
        <f>FCFdata[[#This Row],[SampleLabel]]+3</f>
        <v>19030003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19030005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19</v>
      </c>
      <c r="B891" s="1">
        <f t="shared" si="53"/>
        <v>3</v>
      </c>
      <c r="C891" s="1">
        <f t="shared" si="54"/>
        <v>1</v>
      </c>
      <c r="D891" s="134">
        <f t="shared" si="52"/>
        <v>19030000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3Omy</v>
      </c>
      <c r="H891" s="1" t="str">
        <f>INDEX(FCF[MarkTo],MATCH(FCFdata[[#This Row],[FCFindex]],FCF[FCFindex]))</f>
        <v>4U</v>
      </c>
      <c r="I891" s="118">
        <f>FCFdata[[#This Row],[SampleLabel]]+3</f>
        <v>19030003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19030005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19</v>
      </c>
      <c r="B892" s="1">
        <f t="shared" si="53"/>
        <v>3</v>
      </c>
      <c r="C892" s="1">
        <f t="shared" si="54"/>
        <v>2</v>
      </c>
      <c r="D892" s="134">
        <f t="shared" si="52"/>
        <v>19030000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4U</v>
      </c>
      <c r="H892" s="1" t="str">
        <f>INDEX(FCF[MarkTo],MATCH(FCFdata[[#This Row],[FCFindex]],FCF[FCFindex]))</f>
        <v>5Glc</v>
      </c>
      <c r="I892" s="118">
        <f>FCFdata[[#This Row],[SampleLabel]]+3</f>
        <v>19030003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19030005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19</v>
      </c>
      <c r="B893" s="1">
        <f t="shared" si="53"/>
        <v>3</v>
      </c>
      <c r="C893" s="1">
        <f t="shared" si="54"/>
        <v>3</v>
      </c>
      <c r="D893" s="134">
        <f t="shared" si="52"/>
        <v>19030000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5Glc</v>
      </c>
      <c r="H893" s="1" t="str">
        <f>INDEX(FCF[MarkTo],MATCH(FCFdata[[#This Row],[FCFindex]],FCF[FCFindex]))</f>
        <v>6M2</v>
      </c>
      <c r="I893" s="118">
        <f>FCFdata[[#This Row],[SampleLabel]]+3</f>
        <v>19030003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19030005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19</v>
      </c>
      <c r="B894" s="1">
        <f t="shared" si="53"/>
        <v>3</v>
      </c>
      <c r="C894" s="1">
        <f t="shared" si="54"/>
        <v>4</v>
      </c>
      <c r="D894" s="134">
        <f t="shared" si="52"/>
        <v>19030000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6M2</v>
      </c>
      <c r="H894" s="1" t="str">
        <f>INDEX(FCF[MarkTo],MATCH(FCFdata[[#This Row],[FCFindex]],FCF[FCFindex]))</f>
        <v>7Rot</v>
      </c>
      <c r="I894" s="118">
        <f>FCFdata[[#This Row],[SampleLabel]]+3</f>
        <v>19030003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19030005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19</v>
      </c>
      <c r="B895" s="1">
        <f t="shared" si="53"/>
        <v>3</v>
      </c>
      <c r="C895" s="1">
        <f t="shared" si="54"/>
        <v>5</v>
      </c>
      <c r="D895" s="134">
        <f t="shared" si="52"/>
        <v>19030000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7Rot</v>
      </c>
      <c r="H895" s="1" t="str">
        <f>INDEX(FCF[MarkTo],MATCH(FCFdata[[#This Row],[FCFindex]],FCF[FCFindex]))</f>
        <v>8S</v>
      </c>
      <c r="I895" s="118">
        <f>FCFdata[[#This Row],[SampleLabel]]+3</f>
        <v>19030003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19030005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19</v>
      </c>
      <c r="B896" s="1">
        <f t="shared" si="53"/>
        <v>3</v>
      </c>
      <c r="C896" s="1">
        <f t="shared" si="54"/>
        <v>6</v>
      </c>
      <c r="D896" s="134">
        <f t="shared" si="52"/>
        <v>19030000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8S</v>
      </c>
      <c r="H896" s="1" t="str">
        <f>INDEX(FCF[MarkTo],MATCH(FCFdata[[#This Row],[FCFindex]],FCF[FCFindex]))</f>
        <v>9Dig</v>
      </c>
      <c r="I896" s="118">
        <f>FCFdata[[#This Row],[SampleLabel]]+3</f>
        <v>19030003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19030005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19</v>
      </c>
      <c r="B897" s="1">
        <f t="shared" si="53"/>
        <v>3</v>
      </c>
      <c r="C897" s="1">
        <f t="shared" si="54"/>
        <v>7</v>
      </c>
      <c r="D897" s="134">
        <f t="shared" si="52"/>
        <v>19030000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9Dig</v>
      </c>
      <c r="H897" s="1" t="str">
        <f>INDEX(FCF[MarkTo],MATCH(FCFdata[[#This Row],[FCFindex]],FCF[FCFindex]))</f>
        <v>9U</v>
      </c>
      <c r="I897" s="118">
        <f>FCFdata[[#This Row],[SampleLabel]]+3</f>
        <v>19030003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19030005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19</v>
      </c>
      <c r="B898" s="1">
        <f t="shared" si="53"/>
        <v>3</v>
      </c>
      <c r="C898" s="1">
        <f t="shared" si="54"/>
        <v>8</v>
      </c>
      <c r="D898" s="134">
        <f t="shared" ref="D898:D961" si="56">A898*1000000+B898*10000</f>
        <v>19030000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9U</v>
      </c>
      <c r="H898" s="1" t="str">
        <f>INDEX(FCF[MarkTo],MATCH(FCFdata[[#This Row],[FCFindex]],FCF[FCFindex]))</f>
        <v>9c</v>
      </c>
      <c r="I898" s="118">
        <f>FCFdata[[#This Row],[SampleLabel]]+3</f>
        <v>19030003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19030005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19</v>
      </c>
      <c r="B899" s="1">
        <f t="shared" ref="B899:B962" si="57">IF(C899=0,IF(B898=SubsamplesPerSample,1,B898+1),B898)</f>
        <v>3</v>
      </c>
      <c r="C899" s="1">
        <f t="shared" ref="C899:C962" si="58">IF(C898+1=FCFPerSubsample,0,C898+1)</f>
        <v>9</v>
      </c>
      <c r="D899" s="134">
        <f t="shared" si="56"/>
        <v>19030000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9c</v>
      </c>
      <c r="H899" s="1" t="str">
        <f>INDEX(FCF[MarkTo],MATCH(FCFdata[[#This Row],[FCFindex]],FCF[FCFindex]))</f>
        <v>10Ama</v>
      </c>
      <c r="I899" s="118">
        <f>FCFdata[[#This Row],[SampleLabel]]+3</f>
        <v>19030003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19030005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19</v>
      </c>
      <c r="B900" s="1">
        <f t="shared" si="57"/>
        <v>3</v>
      </c>
      <c r="C900" s="1">
        <f t="shared" si="58"/>
        <v>10</v>
      </c>
      <c r="D900" s="134">
        <f t="shared" si="56"/>
        <v>19030000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10Ama</v>
      </c>
      <c r="H900" s="1" t="str">
        <f>INDEX(FCF[MarkTo],MATCH(FCFdata[[#This Row],[FCFindex]],FCF[FCFindex]))</f>
        <v>11AsTm</v>
      </c>
      <c r="I900" s="118">
        <f>FCFdata[[#This Row],[SampleLabel]]+3</f>
        <v>19030003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19030005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19</v>
      </c>
      <c r="B901" s="1">
        <f t="shared" si="57"/>
        <v>3</v>
      </c>
      <c r="C901" s="1">
        <f t="shared" si="58"/>
        <v>11</v>
      </c>
      <c r="D901" s="134">
        <f t="shared" si="56"/>
        <v>19030000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11AsTm</v>
      </c>
      <c r="H901" s="1" t="str">
        <f>INDEX(FCF[MarkTo],MATCH(FCFdata[[#This Row],[FCFindex]],FCF[FCFindex]))</f>
        <v>12Azd</v>
      </c>
      <c r="I901" s="118">
        <f>FCFdata[[#This Row],[SampleLabel]]+3</f>
        <v>19030003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19030005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19</v>
      </c>
      <c r="B902" s="1">
        <f t="shared" si="57"/>
        <v>4</v>
      </c>
      <c r="C902" s="1">
        <f t="shared" si="58"/>
        <v>0</v>
      </c>
      <c r="D902" s="134">
        <f t="shared" si="56"/>
        <v>19040000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2P10</v>
      </c>
      <c r="H902" s="1" t="str">
        <f>INDEX(FCF[MarkTo],MATCH(FCFdata[[#This Row],[FCFindex]],FCF[FCFindex]))</f>
        <v>3Omy</v>
      </c>
      <c r="I902" s="118">
        <f>FCFdata[[#This Row],[SampleLabel]]+3</f>
        <v>19040003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19040005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19</v>
      </c>
      <c r="B903" s="1">
        <f t="shared" si="57"/>
        <v>4</v>
      </c>
      <c r="C903" s="1">
        <f t="shared" si="58"/>
        <v>1</v>
      </c>
      <c r="D903" s="134">
        <f t="shared" si="56"/>
        <v>19040000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3Omy</v>
      </c>
      <c r="H903" s="1" t="str">
        <f>INDEX(FCF[MarkTo],MATCH(FCFdata[[#This Row],[FCFindex]],FCF[FCFindex]))</f>
        <v>4U</v>
      </c>
      <c r="I903" s="118">
        <f>FCFdata[[#This Row],[SampleLabel]]+3</f>
        <v>19040003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19040005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19</v>
      </c>
      <c r="B904" s="1">
        <f t="shared" si="57"/>
        <v>4</v>
      </c>
      <c r="C904" s="1">
        <f t="shared" si="58"/>
        <v>2</v>
      </c>
      <c r="D904" s="134">
        <f t="shared" si="56"/>
        <v>19040000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4U</v>
      </c>
      <c r="H904" s="1" t="str">
        <f>INDEX(FCF[MarkTo],MATCH(FCFdata[[#This Row],[FCFindex]],FCF[FCFindex]))</f>
        <v>5Glc</v>
      </c>
      <c r="I904" s="118">
        <f>FCFdata[[#This Row],[SampleLabel]]+3</f>
        <v>19040003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19040005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19</v>
      </c>
      <c r="B905" s="1">
        <f t="shared" si="57"/>
        <v>4</v>
      </c>
      <c r="C905" s="1">
        <f t="shared" si="58"/>
        <v>3</v>
      </c>
      <c r="D905" s="134">
        <f t="shared" si="56"/>
        <v>19040000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5Glc</v>
      </c>
      <c r="H905" s="1" t="str">
        <f>INDEX(FCF[MarkTo],MATCH(FCFdata[[#This Row],[FCFindex]],FCF[FCFindex]))</f>
        <v>6M2</v>
      </c>
      <c r="I905" s="118">
        <f>FCFdata[[#This Row],[SampleLabel]]+3</f>
        <v>19040003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19040005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19</v>
      </c>
      <c r="B906" s="1">
        <f t="shared" si="57"/>
        <v>4</v>
      </c>
      <c r="C906" s="1">
        <f t="shared" si="58"/>
        <v>4</v>
      </c>
      <c r="D906" s="134">
        <f t="shared" si="56"/>
        <v>19040000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6M2</v>
      </c>
      <c r="H906" s="1" t="str">
        <f>INDEX(FCF[MarkTo],MATCH(FCFdata[[#This Row],[FCFindex]],FCF[FCFindex]))</f>
        <v>7Rot</v>
      </c>
      <c r="I906" s="118">
        <f>FCFdata[[#This Row],[SampleLabel]]+3</f>
        <v>19040003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19040005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19</v>
      </c>
      <c r="B907" s="1">
        <f t="shared" si="57"/>
        <v>4</v>
      </c>
      <c r="C907" s="1">
        <f t="shared" si="58"/>
        <v>5</v>
      </c>
      <c r="D907" s="134">
        <f t="shared" si="56"/>
        <v>19040000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7Rot</v>
      </c>
      <c r="H907" s="1" t="str">
        <f>INDEX(FCF[MarkTo],MATCH(FCFdata[[#This Row],[FCFindex]],FCF[FCFindex]))</f>
        <v>8S</v>
      </c>
      <c r="I907" s="118">
        <f>FCFdata[[#This Row],[SampleLabel]]+3</f>
        <v>19040003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19040005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19</v>
      </c>
      <c r="B908" s="1">
        <f t="shared" si="57"/>
        <v>4</v>
      </c>
      <c r="C908" s="1">
        <f t="shared" si="58"/>
        <v>6</v>
      </c>
      <c r="D908" s="134">
        <f t="shared" si="56"/>
        <v>19040000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8S</v>
      </c>
      <c r="H908" s="1" t="str">
        <f>INDEX(FCF[MarkTo],MATCH(FCFdata[[#This Row],[FCFindex]],FCF[FCFindex]))</f>
        <v>9Dig</v>
      </c>
      <c r="I908" s="118">
        <f>FCFdata[[#This Row],[SampleLabel]]+3</f>
        <v>19040003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19040005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19</v>
      </c>
      <c r="B909" s="1">
        <f t="shared" si="57"/>
        <v>4</v>
      </c>
      <c r="C909" s="1">
        <f t="shared" si="58"/>
        <v>7</v>
      </c>
      <c r="D909" s="134">
        <f t="shared" si="56"/>
        <v>19040000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9Dig</v>
      </c>
      <c r="H909" s="1" t="str">
        <f>INDEX(FCF[MarkTo],MATCH(FCFdata[[#This Row],[FCFindex]],FCF[FCFindex]))</f>
        <v>9U</v>
      </c>
      <c r="I909" s="118">
        <f>FCFdata[[#This Row],[SampleLabel]]+3</f>
        <v>19040003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19040005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19</v>
      </c>
      <c r="B910" s="1">
        <f t="shared" si="57"/>
        <v>4</v>
      </c>
      <c r="C910" s="1">
        <f t="shared" si="58"/>
        <v>8</v>
      </c>
      <c r="D910" s="134">
        <f t="shared" si="56"/>
        <v>19040000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9U</v>
      </c>
      <c r="H910" s="1" t="str">
        <f>INDEX(FCF[MarkTo],MATCH(FCFdata[[#This Row],[FCFindex]],FCF[FCFindex]))</f>
        <v>9c</v>
      </c>
      <c r="I910" s="118">
        <f>FCFdata[[#This Row],[SampleLabel]]+3</f>
        <v>19040003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19040005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19</v>
      </c>
      <c r="B911" s="1">
        <f t="shared" si="57"/>
        <v>4</v>
      </c>
      <c r="C911" s="1">
        <f t="shared" si="58"/>
        <v>9</v>
      </c>
      <c r="D911" s="134">
        <f t="shared" si="56"/>
        <v>19040000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9c</v>
      </c>
      <c r="H911" s="1" t="str">
        <f>INDEX(FCF[MarkTo],MATCH(FCFdata[[#This Row],[FCFindex]],FCF[FCFindex]))</f>
        <v>10Ama</v>
      </c>
      <c r="I911" s="118">
        <f>FCFdata[[#This Row],[SampleLabel]]+3</f>
        <v>19040003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19040005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19</v>
      </c>
      <c r="B912" s="1">
        <f t="shared" si="57"/>
        <v>4</v>
      </c>
      <c r="C912" s="1">
        <f t="shared" si="58"/>
        <v>10</v>
      </c>
      <c r="D912" s="134">
        <f t="shared" si="56"/>
        <v>19040000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10Ama</v>
      </c>
      <c r="H912" s="1" t="str">
        <f>INDEX(FCF[MarkTo],MATCH(FCFdata[[#This Row],[FCFindex]],FCF[FCFindex]))</f>
        <v>11AsTm</v>
      </c>
      <c r="I912" s="118">
        <f>FCFdata[[#This Row],[SampleLabel]]+3</f>
        <v>19040003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19040005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19</v>
      </c>
      <c r="B913" s="1">
        <f t="shared" si="57"/>
        <v>4</v>
      </c>
      <c r="C913" s="1">
        <f t="shared" si="58"/>
        <v>11</v>
      </c>
      <c r="D913" s="134">
        <f t="shared" si="56"/>
        <v>19040000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11AsTm</v>
      </c>
      <c r="H913" s="1" t="str">
        <f>INDEX(FCF[MarkTo],MATCH(FCFdata[[#This Row],[FCFindex]],FCF[FCFindex]))</f>
        <v>12Azd</v>
      </c>
      <c r="I913" s="118">
        <f>FCFdata[[#This Row],[SampleLabel]]+3</f>
        <v>19040003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19040005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20</v>
      </c>
      <c r="B914" s="1">
        <f t="shared" si="57"/>
        <v>1</v>
      </c>
      <c r="C914" s="1">
        <f t="shared" si="58"/>
        <v>0</v>
      </c>
      <c r="D914" s="134">
        <f t="shared" si="56"/>
        <v>20010000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2P10</v>
      </c>
      <c r="H914" s="1" t="str">
        <f>INDEX(FCF[MarkTo],MATCH(FCFdata[[#This Row],[FCFindex]],FCF[FCFindex]))</f>
        <v>3Omy</v>
      </c>
      <c r="I914" s="118">
        <f>FCFdata[[#This Row],[SampleLabel]]+3</f>
        <v>20010003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20010005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20</v>
      </c>
      <c r="B915" s="1">
        <f t="shared" si="57"/>
        <v>1</v>
      </c>
      <c r="C915" s="1">
        <f t="shared" si="58"/>
        <v>1</v>
      </c>
      <c r="D915" s="134">
        <f t="shared" si="56"/>
        <v>20010000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3Omy</v>
      </c>
      <c r="H915" s="1" t="str">
        <f>INDEX(FCF[MarkTo],MATCH(FCFdata[[#This Row],[FCFindex]],FCF[FCFindex]))</f>
        <v>4U</v>
      </c>
      <c r="I915" s="118">
        <f>FCFdata[[#This Row],[SampleLabel]]+3</f>
        <v>20010003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20010005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20</v>
      </c>
      <c r="B916" s="1">
        <f t="shared" si="57"/>
        <v>1</v>
      </c>
      <c r="C916" s="1">
        <f t="shared" si="58"/>
        <v>2</v>
      </c>
      <c r="D916" s="134">
        <f t="shared" si="56"/>
        <v>20010000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4U</v>
      </c>
      <c r="H916" s="1" t="str">
        <f>INDEX(FCF[MarkTo],MATCH(FCFdata[[#This Row],[FCFindex]],FCF[FCFindex]))</f>
        <v>5Glc</v>
      </c>
      <c r="I916" s="118">
        <f>FCFdata[[#This Row],[SampleLabel]]+3</f>
        <v>20010003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20010005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20</v>
      </c>
      <c r="B917" s="1">
        <f t="shared" si="57"/>
        <v>1</v>
      </c>
      <c r="C917" s="1">
        <f t="shared" si="58"/>
        <v>3</v>
      </c>
      <c r="D917" s="134">
        <f t="shared" si="56"/>
        <v>20010000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5Glc</v>
      </c>
      <c r="H917" s="1" t="str">
        <f>INDEX(FCF[MarkTo],MATCH(FCFdata[[#This Row],[FCFindex]],FCF[FCFindex]))</f>
        <v>6M2</v>
      </c>
      <c r="I917" s="118">
        <f>FCFdata[[#This Row],[SampleLabel]]+3</f>
        <v>20010003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20010005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20</v>
      </c>
      <c r="B918" s="1">
        <f t="shared" si="57"/>
        <v>1</v>
      </c>
      <c r="C918" s="1">
        <f t="shared" si="58"/>
        <v>4</v>
      </c>
      <c r="D918" s="134">
        <f t="shared" si="56"/>
        <v>20010000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6M2</v>
      </c>
      <c r="H918" s="1" t="str">
        <f>INDEX(FCF[MarkTo],MATCH(FCFdata[[#This Row],[FCFindex]],FCF[FCFindex]))</f>
        <v>7Rot</v>
      </c>
      <c r="I918" s="118">
        <f>FCFdata[[#This Row],[SampleLabel]]+3</f>
        <v>20010003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20010005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20</v>
      </c>
      <c r="B919" s="1">
        <f t="shared" si="57"/>
        <v>1</v>
      </c>
      <c r="C919" s="1">
        <f t="shared" si="58"/>
        <v>5</v>
      </c>
      <c r="D919" s="134">
        <f t="shared" si="56"/>
        <v>20010000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8S</v>
      </c>
      <c r="I919" s="118">
        <f>FCFdata[[#This Row],[SampleLabel]]+3</f>
        <v>20010003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20010005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20</v>
      </c>
      <c r="B920" s="1">
        <f t="shared" si="57"/>
        <v>1</v>
      </c>
      <c r="C920" s="1">
        <f t="shared" si="58"/>
        <v>6</v>
      </c>
      <c r="D920" s="134">
        <f t="shared" si="56"/>
        <v>20010000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8S</v>
      </c>
      <c r="H920" s="1" t="str">
        <f>INDEX(FCF[MarkTo],MATCH(FCFdata[[#This Row],[FCFindex]],FCF[FCFindex]))</f>
        <v>9Dig</v>
      </c>
      <c r="I920" s="118">
        <f>FCFdata[[#This Row],[SampleLabel]]+3</f>
        <v>20010003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20010005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20</v>
      </c>
      <c r="B921" s="1">
        <f t="shared" si="57"/>
        <v>1</v>
      </c>
      <c r="C921" s="1">
        <f t="shared" si="58"/>
        <v>7</v>
      </c>
      <c r="D921" s="134">
        <f t="shared" si="56"/>
        <v>20010000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9Dig</v>
      </c>
      <c r="H921" s="1" t="str">
        <f>INDEX(FCF[MarkTo],MATCH(FCFdata[[#This Row],[FCFindex]],FCF[FCFindex]))</f>
        <v>9U</v>
      </c>
      <c r="I921" s="118">
        <f>FCFdata[[#This Row],[SampleLabel]]+3</f>
        <v>20010003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20010005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20</v>
      </c>
      <c r="B922" s="1">
        <f t="shared" si="57"/>
        <v>1</v>
      </c>
      <c r="C922" s="1">
        <f t="shared" si="58"/>
        <v>8</v>
      </c>
      <c r="D922" s="134">
        <f t="shared" si="56"/>
        <v>20010000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9U</v>
      </c>
      <c r="H922" s="1" t="str">
        <f>INDEX(FCF[MarkTo],MATCH(FCFdata[[#This Row],[FCFindex]],FCF[FCFindex]))</f>
        <v>9c</v>
      </c>
      <c r="I922" s="118">
        <f>FCFdata[[#This Row],[SampleLabel]]+3</f>
        <v>20010003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20010005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20</v>
      </c>
      <c r="B923" s="1">
        <f t="shared" si="57"/>
        <v>1</v>
      </c>
      <c r="C923" s="1">
        <f t="shared" si="58"/>
        <v>9</v>
      </c>
      <c r="D923" s="134">
        <f t="shared" si="56"/>
        <v>20010000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9c</v>
      </c>
      <c r="H923" s="1" t="str">
        <f>INDEX(FCF[MarkTo],MATCH(FCFdata[[#This Row],[FCFindex]],FCF[FCFindex]))</f>
        <v>10Ama</v>
      </c>
      <c r="I923" s="118">
        <f>FCFdata[[#This Row],[SampleLabel]]+3</f>
        <v>20010003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20010005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20</v>
      </c>
      <c r="B924" s="1">
        <f t="shared" si="57"/>
        <v>1</v>
      </c>
      <c r="C924" s="1">
        <f t="shared" si="58"/>
        <v>10</v>
      </c>
      <c r="D924" s="134">
        <f t="shared" si="56"/>
        <v>20010000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10Ama</v>
      </c>
      <c r="H924" s="1" t="str">
        <f>INDEX(FCF[MarkTo],MATCH(FCFdata[[#This Row],[FCFindex]],FCF[FCFindex]))</f>
        <v>11AsTm</v>
      </c>
      <c r="I924" s="118">
        <f>FCFdata[[#This Row],[SampleLabel]]+3</f>
        <v>20010003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20010005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20</v>
      </c>
      <c r="B925" s="1">
        <f t="shared" si="57"/>
        <v>1</v>
      </c>
      <c r="C925" s="1">
        <f t="shared" si="58"/>
        <v>11</v>
      </c>
      <c r="D925" s="134">
        <f t="shared" si="56"/>
        <v>20010000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11AsTm</v>
      </c>
      <c r="H925" s="1" t="str">
        <f>INDEX(FCF[MarkTo],MATCH(FCFdata[[#This Row],[FCFindex]],FCF[FCFindex]))</f>
        <v>12Azd</v>
      </c>
      <c r="I925" s="118">
        <f>FCFdata[[#This Row],[SampleLabel]]+3</f>
        <v>20010003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20010005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20</v>
      </c>
      <c r="B926" s="1">
        <f t="shared" si="57"/>
        <v>2</v>
      </c>
      <c r="C926" s="1">
        <f t="shared" si="58"/>
        <v>0</v>
      </c>
      <c r="D926" s="134">
        <f t="shared" si="56"/>
        <v>20020000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2P10</v>
      </c>
      <c r="H926" s="1" t="str">
        <f>INDEX(FCF[MarkTo],MATCH(FCFdata[[#This Row],[FCFindex]],FCF[FCFindex]))</f>
        <v>3Omy</v>
      </c>
      <c r="I926" s="118">
        <f>FCFdata[[#This Row],[SampleLabel]]+3</f>
        <v>20020003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20020005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20</v>
      </c>
      <c r="B927" s="1">
        <f t="shared" si="57"/>
        <v>2</v>
      </c>
      <c r="C927" s="1">
        <f t="shared" si="58"/>
        <v>1</v>
      </c>
      <c r="D927" s="134">
        <f t="shared" si="56"/>
        <v>20020000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3Omy</v>
      </c>
      <c r="H927" s="1" t="str">
        <f>INDEX(FCF[MarkTo],MATCH(FCFdata[[#This Row],[FCFindex]],FCF[FCFindex]))</f>
        <v>4U</v>
      </c>
      <c r="I927" s="118">
        <f>FCFdata[[#This Row],[SampleLabel]]+3</f>
        <v>20020003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20020005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20</v>
      </c>
      <c r="B928" s="1">
        <f t="shared" si="57"/>
        <v>2</v>
      </c>
      <c r="C928" s="1">
        <f t="shared" si="58"/>
        <v>2</v>
      </c>
      <c r="D928" s="134">
        <f t="shared" si="56"/>
        <v>20020000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4U</v>
      </c>
      <c r="H928" s="1" t="str">
        <f>INDEX(FCF[MarkTo],MATCH(FCFdata[[#This Row],[FCFindex]],FCF[FCFindex]))</f>
        <v>5Glc</v>
      </c>
      <c r="I928" s="118">
        <f>FCFdata[[#This Row],[SampleLabel]]+3</f>
        <v>20020003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20020005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20</v>
      </c>
      <c r="B929" s="1">
        <f t="shared" si="57"/>
        <v>2</v>
      </c>
      <c r="C929" s="1">
        <f t="shared" si="58"/>
        <v>3</v>
      </c>
      <c r="D929" s="134">
        <f t="shared" si="56"/>
        <v>20020000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5Glc</v>
      </c>
      <c r="H929" s="1" t="str">
        <f>INDEX(FCF[MarkTo],MATCH(FCFdata[[#This Row],[FCFindex]],FCF[FCFindex]))</f>
        <v>6M2</v>
      </c>
      <c r="I929" s="118">
        <f>FCFdata[[#This Row],[SampleLabel]]+3</f>
        <v>20020003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20020005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20</v>
      </c>
      <c r="B930" s="1">
        <f t="shared" si="57"/>
        <v>2</v>
      </c>
      <c r="C930" s="1">
        <f t="shared" si="58"/>
        <v>4</v>
      </c>
      <c r="D930" s="134">
        <f t="shared" si="56"/>
        <v>20020000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6M2</v>
      </c>
      <c r="H930" s="1" t="str">
        <f>INDEX(FCF[MarkTo],MATCH(FCFdata[[#This Row],[FCFindex]],FCF[FCFindex]))</f>
        <v>7Rot</v>
      </c>
      <c r="I930" s="118">
        <f>FCFdata[[#This Row],[SampleLabel]]+3</f>
        <v>20020003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20020005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20</v>
      </c>
      <c r="B931" s="1">
        <f t="shared" si="57"/>
        <v>2</v>
      </c>
      <c r="C931" s="1">
        <f t="shared" si="58"/>
        <v>5</v>
      </c>
      <c r="D931" s="134">
        <f t="shared" si="56"/>
        <v>20020000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7Rot</v>
      </c>
      <c r="H931" s="1" t="str">
        <f>INDEX(FCF[MarkTo],MATCH(FCFdata[[#This Row],[FCFindex]],FCF[FCFindex]))</f>
        <v>8S</v>
      </c>
      <c r="I931" s="118">
        <f>FCFdata[[#This Row],[SampleLabel]]+3</f>
        <v>20020003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20020005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20</v>
      </c>
      <c r="B932" s="1">
        <f t="shared" si="57"/>
        <v>2</v>
      </c>
      <c r="C932" s="1">
        <f t="shared" si="58"/>
        <v>6</v>
      </c>
      <c r="D932" s="134">
        <f t="shared" si="56"/>
        <v>20020000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8S</v>
      </c>
      <c r="H932" s="1" t="str">
        <f>INDEX(FCF[MarkTo],MATCH(FCFdata[[#This Row],[FCFindex]],FCF[FCFindex]))</f>
        <v>9Dig</v>
      </c>
      <c r="I932" s="118">
        <f>FCFdata[[#This Row],[SampleLabel]]+3</f>
        <v>20020003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20020005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20</v>
      </c>
      <c r="B933" s="1">
        <f t="shared" si="57"/>
        <v>2</v>
      </c>
      <c r="C933" s="1">
        <f t="shared" si="58"/>
        <v>7</v>
      </c>
      <c r="D933" s="134">
        <f t="shared" si="56"/>
        <v>20020000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9Dig</v>
      </c>
      <c r="H933" s="1" t="str">
        <f>INDEX(FCF[MarkTo],MATCH(FCFdata[[#This Row],[FCFindex]],FCF[FCFindex]))</f>
        <v>9U</v>
      </c>
      <c r="I933" s="118">
        <f>FCFdata[[#This Row],[SampleLabel]]+3</f>
        <v>20020003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20020005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20</v>
      </c>
      <c r="B934" s="1">
        <f t="shared" si="57"/>
        <v>2</v>
      </c>
      <c r="C934" s="1">
        <f t="shared" si="58"/>
        <v>8</v>
      </c>
      <c r="D934" s="134">
        <f t="shared" si="56"/>
        <v>20020000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9U</v>
      </c>
      <c r="H934" s="1" t="str">
        <f>INDEX(FCF[MarkTo],MATCH(FCFdata[[#This Row],[FCFindex]],FCF[FCFindex]))</f>
        <v>9c</v>
      </c>
      <c r="I934" s="118">
        <f>FCFdata[[#This Row],[SampleLabel]]+3</f>
        <v>20020003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20020005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20</v>
      </c>
      <c r="B935" s="1">
        <f t="shared" si="57"/>
        <v>2</v>
      </c>
      <c r="C935" s="1">
        <f t="shared" si="58"/>
        <v>9</v>
      </c>
      <c r="D935" s="134">
        <f t="shared" si="56"/>
        <v>20020000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9c</v>
      </c>
      <c r="H935" s="1" t="str">
        <f>INDEX(FCF[MarkTo],MATCH(FCFdata[[#This Row],[FCFindex]],FCF[FCFindex]))</f>
        <v>10Ama</v>
      </c>
      <c r="I935" s="118">
        <f>FCFdata[[#This Row],[SampleLabel]]+3</f>
        <v>20020003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20020005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20</v>
      </c>
      <c r="B936" s="1">
        <f t="shared" si="57"/>
        <v>2</v>
      </c>
      <c r="C936" s="1">
        <f t="shared" si="58"/>
        <v>10</v>
      </c>
      <c r="D936" s="134">
        <f t="shared" si="56"/>
        <v>20020000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10Ama</v>
      </c>
      <c r="H936" s="1" t="str">
        <f>INDEX(FCF[MarkTo],MATCH(FCFdata[[#This Row],[FCFindex]],FCF[FCFindex]))</f>
        <v>11AsTm</v>
      </c>
      <c r="I936" s="118">
        <f>FCFdata[[#This Row],[SampleLabel]]+3</f>
        <v>20020003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20020005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20</v>
      </c>
      <c r="B937" s="1">
        <f t="shared" si="57"/>
        <v>2</v>
      </c>
      <c r="C937" s="1">
        <f t="shared" si="58"/>
        <v>11</v>
      </c>
      <c r="D937" s="134">
        <f t="shared" si="56"/>
        <v>20020000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11AsTm</v>
      </c>
      <c r="H937" s="1" t="str">
        <f>INDEX(FCF[MarkTo],MATCH(FCFdata[[#This Row],[FCFindex]],FCF[FCFindex]))</f>
        <v>12Azd</v>
      </c>
      <c r="I937" s="118">
        <f>FCFdata[[#This Row],[SampleLabel]]+3</f>
        <v>20020003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20020005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20</v>
      </c>
      <c r="B938" s="1">
        <f t="shared" si="57"/>
        <v>3</v>
      </c>
      <c r="C938" s="1">
        <f t="shared" si="58"/>
        <v>0</v>
      </c>
      <c r="D938" s="134">
        <f t="shared" si="56"/>
        <v>20030000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2P10</v>
      </c>
      <c r="H938" s="1" t="str">
        <f>INDEX(FCF[MarkTo],MATCH(FCFdata[[#This Row],[FCFindex]],FCF[FCFindex]))</f>
        <v>3Omy</v>
      </c>
      <c r="I938" s="118">
        <f>FCFdata[[#This Row],[SampleLabel]]+3</f>
        <v>20030003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20030005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20</v>
      </c>
      <c r="B939" s="1">
        <f t="shared" si="57"/>
        <v>3</v>
      </c>
      <c r="C939" s="1">
        <f t="shared" si="58"/>
        <v>1</v>
      </c>
      <c r="D939" s="134">
        <f t="shared" si="56"/>
        <v>20030000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3Omy</v>
      </c>
      <c r="H939" s="1" t="str">
        <f>INDEX(FCF[MarkTo],MATCH(FCFdata[[#This Row],[FCFindex]],FCF[FCFindex]))</f>
        <v>4U</v>
      </c>
      <c r="I939" s="118">
        <f>FCFdata[[#This Row],[SampleLabel]]+3</f>
        <v>20030003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20030005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20</v>
      </c>
      <c r="B940" s="1">
        <f t="shared" si="57"/>
        <v>3</v>
      </c>
      <c r="C940" s="1">
        <f t="shared" si="58"/>
        <v>2</v>
      </c>
      <c r="D940" s="134">
        <f t="shared" si="56"/>
        <v>20030000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4U</v>
      </c>
      <c r="H940" s="1" t="str">
        <f>INDEX(FCF[MarkTo],MATCH(FCFdata[[#This Row],[FCFindex]],FCF[FCFindex]))</f>
        <v>5Glc</v>
      </c>
      <c r="I940" s="118">
        <f>FCFdata[[#This Row],[SampleLabel]]+3</f>
        <v>20030003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20030005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20</v>
      </c>
      <c r="B941" s="1">
        <f t="shared" si="57"/>
        <v>3</v>
      </c>
      <c r="C941" s="1">
        <f t="shared" si="58"/>
        <v>3</v>
      </c>
      <c r="D941" s="134">
        <f t="shared" si="56"/>
        <v>20030000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5Glc</v>
      </c>
      <c r="H941" s="1" t="str">
        <f>INDEX(FCF[MarkTo],MATCH(FCFdata[[#This Row],[FCFindex]],FCF[FCFindex]))</f>
        <v>6M2</v>
      </c>
      <c r="I941" s="118">
        <f>FCFdata[[#This Row],[SampleLabel]]+3</f>
        <v>20030003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20030005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20</v>
      </c>
      <c r="B942" s="1">
        <f t="shared" si="57"/>
        <v>3</v>
      </c>
      <c r="C942" s="1">
        <f t="shared" si="58"/>
        <v>4</v>
      </c>
      <c r="D942" s="134">
        <f t="shared" si="56"/>
        <v>20030000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6M2</v>
      </c>
      <c r="H942" s="1" t="str">
        <f>INDEX(FCF[MarkTo],MATCH(FCFdata[[#This Row],[FCFindex]],FCF[FCFindex]))</f>
        <v>7Rot</v>
      </c>
      <c r="I942" s="118">
        <f>FCFdata[[#This Row],[SampleLabel]]+3</f>
        <v>20030003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20030005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20</v>
      </c>
      <c r="B943" s="1">
        <f t="shared" si="57"/>
        <v>3</v>
      </c>
      <c r="C943" s="1">
        <f t="shared" si="58"/>
        <v>5</v>
      </c>
      <c r="D943" s="134">
        <f t="shared" si="56"/>
        <v>20030000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7Rot</v>
      </c>
      <c r="H943" s="1" t="str">
        <f>INDEX(FCF[MarkTo],MATCH(FCFdata[[#This Row],[FCFindex]],FCF[FCFindex]))</f>
        <v>8S</v>
      </c>
      <c r="I943" s="118">
        <f>FCFdata[[#This Row],[SampleLabel]]+3</f>
        <v>20030003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20030005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20</v>
      </c>
      <c r="B944" s="1">
        <f t="shared" si="57"/>
        <v>3</v>
      </c>
      <c r="C944" s="1">
        <f t="shared" si="58"/>
        <v>6</v>
      </c>
      <c r="D944" s="134">
        <f t="shared" si="56"/>
        <v>20030000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8S</v>
      </c>
      <c r="H944" s="1" t="str">
        <f>INDEX(FCF[MarkTo],MATCH(FCFdata[[#This Row],[FCFindex]],FCF[FCFindex]))</f>
        <v>9Dig</v>
      </c>
      <c r="I944" s="118">
        <f>FCFdata[[#This Row],[SampleLabel]]+3</f>
        <v>20030003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20030005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20</v>
      </c>
      <c r="B945" s="1">
        <f t="shared" si="57"/>
        <v>3</v>
      </c>
      <c r="C945" s="1">
        <f t="shared" si="58"/>
        <v>7</v>
      </c>
      <c r="D945" s="134">
        <f t="shared" si="56"/>
        <v>20030000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9Dig</v>
      </c>
      <c r="H945" s="1" t="str">
        <f>INDEX(FCF[MarkTo],MATCH(FCFdata[[#This Row],[FCFindex]],FCF[FCFindex]))</f>
        <v>9U</v>
      </c>
      <c r="I945" s="118">
        <f>FCFdata[[#This Row],[SampleLabel]]+3</f>
        <v>20030003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20030005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20</v>
      </c>
      <c r="B946" s="1">
        <f t="shared" si="57"/>
        <v>3</v>
      </c>
      <c r="C946" s="1">
        <f t="shared" si="58"/>
        <v>8</v>
      </c>
      <c r="D946" s="134">
        <f t="shared" si="56"/>
        <v>20030000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9U</v>
      </c>
      <c r="H946" s="1" t="str">
        <f>INDEX(FCF[MarkTo],MATCH(FCFdata[[#This Row],[FCFindex]],FCF[FCFindex]))</f>
        <v>9c</v>
      </c>
      <c r="I946" s="118">
        <f>FCFdata[[#This Row],[SampleLabel]]+3</f>
        <v>20030003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20030005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20</v>
      </c>
      <c r="B947" s="1">
        <f t="shared" si="57"/>
        <v>3</v>
      </c>
      <c r="C947" s="1">
        <f t="shared" si="58"/>
        <v>9</v>
      </c>
      <c r="D947" s="134">
        <f t="shared" si="56"/>
        <v>20030000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9c</v>
      </c>
      <c r="H947" s="1" t="str">
        <f>INDEX(FCF[MarkTo],MATCH(FCFdata[[#This Row],[FCFindex]],FCF[FCFindex]))</f>
        <v>10Ama</v>
      </c>
      <c r="I947" s="118">
        <f>FCFdata[[#This Row],[SampleLabel]]+3</f>
        <v>20030003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20030005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20</v>
      </c>
      <c r="B948" s="1">
        <f t="shared" si="57"/>
        <v>3</v>
      </c>
      <c r="C948" s="1">
        <f t="shared" si="58"/>
        <v>10</v>
      </c>
      <c r="D948" s="134">
        <f t="shared" si="56"/>
        <v>20030000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10Ama</v>
      </c>
      <c r="H948" s="1" t="str">
        <f>INDEX(FCF[MarkTo],MATCH(FCFdata[[#This Row],[FCFindex]],FCF[FCFindex]))</f>
        <v>11AsTm</v>
      </c>
      <c r="I948" s="118">
        <f>FCFdata[[#This Row],[SampleLabel]]+3</f>
        <v>20030003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20030005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20</v>
      </c>
      <c r="B949" s="1">
        <f t="shared" si="57"/>
        <v>3</v>
      </c>
      <c r="C949" s="1">
        <f t="shared" si="58"/>
        <v>11</v>
      </c>
      <c r="D949" s="134">
        <f t="shared" si="56"/>
        <v>20030000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11AsTm</v>
      </c>
      <c r="H949" s="1" t="str">
        <f>INDEX(FCF[MarkTo],MATCH(FCFdata[[#This Row],[FCFindex]],FCF[FCFindex]))</f>
        <v>12Azd</v>
      </c>
      <c r="I949" s="118">
        <f>FCFdata[[#This Row],[SampleLabel]]+3</f>
        <v>20030003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20030005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20</v>
      </c>
      <c r="B950" s="1">
        <f t="shared" si="57"/>
        <v>4</v>
      </c>
      <c r="C950" s="1">
        <f t="shared" si="58"/>
        <v>0</v>
      </c>
      <c r="D950" s="134">
        <f t="shared" si="56"/>
        <v>20040000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2P10</v>
      </c>
      <c r="H950" s="1" t="str">
        <f>INDEX(FCF[MarkTo],MATCH(FCFdata[[#This Row],[FCFindex]],FCF[FCFindex]))</f>
        <v>3Omy</v>
      </c>
      <c r="I950" s="118">
        <f>FCFdata[[#This Row],[SampleLabel]]+3</f>
        <v>20040003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20040005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20</v>
      </c>
      <c r="B951" s="1">
        <f t="shared" si="57"/>
        <v>4</v>
      </c>
      <c r="C951" s="1">
        <f t="shared" si="58"/>
        <v>1</v>
      </c>
      <c r="D951" s="134">
        <f t="shared" si="56"/>
        <v>20040000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3Omy</v>
      </c>
      <c r="H951" s="1" t="str">
        <f>INDEX(FCF[MarkTo],MATCH(FCFdata[[#This Row],[FCFindex]],FCF[FCFindex]))</f>
        <v>4U</v>
      </c>
      <c r="I951" s="118">
        <f>FCFdata[[#This Row],[SampleLabel]]+3</f>
        <v>20040003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20040005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20</v>
      </c>
      <c r="B952" s="1">
        <f t="shared" si="57"/>
        <v>4</v>
      </c>
      <c r="C952" s="1">
        <f t="shared" si="58"/>
        <v>2</v>
      </c>
      <c r="D952" s="134">
        <f t="shared" si="56"/>
        <v>20040000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4U</v>
      </c>
      <c r="H952" s="1" t="str">
        <f>INDEX(FCF[MarkTo],MATCH(FCFdata[[#This Row],[FCFindex]],FCF[FCFindex]))</f>
        <v>5Glc</v>
      </c>
      <c r="I952" s="118">
        <f>FCFdata[[#This Row],[SampleLabel]]+3</f>
        <v>20040003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20040005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20</v>
      </c>
      <c r="B953" s="1">
        <f t="shared" si="57"/>
        <v>4</v>
      </c>
      <c r="C953" s="1">
        <f t="shared" si="58"/>
        <v>3</v>
      </c>
      <c r="D953" s="134">
        <f t="shared" si="56"/>
        <v>20040000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5Glc</v>
      </c>
      <c r="H953" s="1" t="str">
        <f>INDEX(FCF[MarkTo],MATCH(FCFdata[[#This Row],[FCFindex]],FCF[FCFindex]))</f>
        <v>6M2</v>
      </c>
      <c r="I953" s="118">
        <f>FCFdata[[#This Row],[SampleLabel]]+3</f>
        <v>20040003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20040005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20</v>
      </c>
      <c r="B954" s="1">
        <f t="shared" si="57"/>
        <v>4</v>
      </c>
      <c r="C954" s="1">
        <f t="shared" si="58"/>
        <v>4</v>
      </c>
      <c r="D954" s="134">
        <f t="shared" si="56"/>
        <v>20040000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6M2</v>
      </c>
      <c r="H954" s="1" t="str">
        <f>INDEX(FCF[MarkTo],MATCH(FCFdata[[#This Row],[FCFindex]],FCF[FCFindex]))</f>
        <v>7Rot</v>
      </c>
      <c r="I954" s="118">
        <f>FCFdata[[#This Row],[SampleLabel]]+3</f>
        <v>20040003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20040005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20</v>
      </c>
      <c r="B955" s="1">
        <f t="shared" si="57"/>
        <v>4</v>
      </c>
      <c r="C955" s="1">
        <f t="shared" si="58"/>
        <v>5</v>
      </c>
      <c r="D955" s="134">
        <f t="shared" si="56"/>
        <v>20040000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7Rot</v>
      </c>
      <c r="H955" s="1" t="str">
        <f>INDEX(FCF[MarkTo],MATCH(FCFdata[[#This Row],[FCFindex]],FCF[FCFindex]))</f>
        <v>8S</v>
      </c>
      <c r="I955" s="118">
        <f>FCFdata[[#This Row],[SampleLabel]]+3</f>
        <v>20040003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20040005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20</v>
      </c>
      <c r="B956" s="1">
        <f t="shared" si="57"/>
        <v>4</v>
      </c>
      <c r="C956" s="1">
        <f t="shared" si="58"/>
        <v>6</v>
      </c>
      <c r="D956" s="134">
        <f t="shared" si="56"/>
        <v>20040000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8S</v>
      </c>
      <c r="H956" s="1" t="str">
        <f>INDEX(FCF[MarkTo],MATCH(FCFdata[[#This Row],[FCFindex]],FCF[FCFindex]))</f>
        <v>9Dig</v>
      </c>
      <c r="I956" s="118">
        <f>FCFdata[[#This Row],[SampleLabel]]+3</f>
        <v>20040003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20040005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20</v>
      </c>
      <c r="B957" s="1">
        <f t="shared" si="57"/>
        <v>4</v>
      </c>
      <c r="C957" s="1">
        <f t="shared" si="58"/>
        <v>7</v>
      </c>
      <c r="D957" s="134">
        <f t="shared" si="56"/>
        <v>20040000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9Dig</v>
      </c>
      <c r="H957" s="1" t="str">
        <f>INDEX(FCF[MarkTo],MATCH(FCFdata[[#This Row],[FCFindex]],FCF[FCFindex]))</f>
        <v>9U</v>
      </c>
      <c r="I957" s="118">
        <f>FCFdata[[#This Row],[SampleLabel]]+3</f>
        <v>20040003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20040005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20</v>
      </c>
      <c r="B958" s="1">
        <f t="shared" si="57"/>
        <v>4</v>
      </c>
      <c r="C958" s="1">
        <f t="shared" si="58"/>
        <v>8</v>
      </c>
      <c r="D958" s="134">
        <f t="shared" si="56"/>
        <v>20040000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9U</v>
      </c>
      <c r="H958" s="1" t="str">
        <f>INDEX(FCF[MarkTo],MATCH(FCFdata[[#This Row],[FCFindex]],FCF[FCFindex]))</f>
        <v>9c</v>
      </c>
      <c r="I958" s="118">
        <f>FCFdata[[#This Row],[SampleLabel]]+3</f>
        <v>20040003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20040005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20</v>
      </c>
      <c r="B959" s="1">
        <f t="shared" si="57"/>
        <v>4</v>
      </c>
      <c r="C959" s="1">
        <f t="shared" si="58"/>
        <v>9</v>
      </c>
      <c r="D959" s="134">
        <f t="shared" si="56"/>
        <v>20040000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9c</v>
      </c>
      <c r="H959" s="1" t="str">
        <f>INDEX(FCF[MarkTo],MATCH(FCFdata[[#This Row],[FCFindex]],FCF[FCFindex]))</f>
        <v>10Ama</v>
      </c>
      <c r="I959" s="118">
        <f>FCFdata[[#This Row],[SampleLabel]]+3</f>
        <v>20040003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20040005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20</v>
      </c>
      <c r="B960" s="1">
        <f t="shared" si="57"/>
        <v>4</v>
      </c>
      <c r="C960" s="1">
        <f t="shared" si="58"/>
        <v>10</v>
      </c>
      <c r="D960" s="134">
        <f t="shared" si="56"/>
        <v>20040000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10Ama</v>
      </c>
      <c r="H960" s="1" t="str">
        <f>INDEX(FCF[MarkTo],MATCH(FCFdata[[#This Row],[FCFindex]],FCF[FCFindex]))</f>
        <v>11AsTm</v>
      </c>
      <c r="I960" s="118">
        <f>FCFdata[[#This Row],[SampleLabel]]+3</f>
        <v>20040003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20040005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20</v>
      </c>
      <c r="B961" s="1">
        <f t="shared" si="57"/>
        <v>4</v>
      </c>
      <c r="C961" s="1">
        <f t="shared" si="58"/>
        <v>11</v>
      </c>
      <c r="D961" s="134">
        <f t="shared" si="56"/>
        <v>20040000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11AsTm</v>
      </c>
      <c r="H961" s="1" t="str">
        <f>INDEX(FCF[MarkTo],MATCH(FCFdata[[#This Row],[FCFindex]],FCF[FCFindex]))</f>
        <v>12Azd</v>
      </c>
      <c r="I961" s="118">
        <f>FCFdata[[#This Row],[SampleLabel]]+3</f>
        <v>20040003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20040005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21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21010000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2P10</v>
      </c>
      <c r="H962" s="1" t="str">
        <f>INDEX(FCF[MarkTo],MATCH(FCFdata[[#This Row],[FCFindex]],FCF[FCFindex]))</f>
        <v>3Omy</v>
      </c>
      <c r="I962" s="118">
        <f>FCFdata[[#This Row],[SampleLabel]]+3</f>
        <v>21010003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21010005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21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21010000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3Omy</v>
      </c>
      <c r="H963" s="1" t="str">
        <f>INDEX(FCF[MarkTo],MATCH(FCFdata[[#This Row],[FCFindex]],FCF[FCFindex]))</f>
        <v>4U</v>
      </c>
      <c r="I963" s="118">
        <f>FCFdata[[#This Row],[SampleLabel]]+3</f>
        <v>21010003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21010005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21</v>
      </c>
      <c r="B964" s="1">
        <f t="shared" si="61"/>
        <v>1</v>
      </c>
      <c r="C964" s="1">
        <f t="shared" si="62"/>
        <v>2</v>
      </c>
      <c r="D964" s="134">
        <f t="shared" si="60"/>
        <v>21010000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4U</v>
      </c>
      <c r="H964" s="1" t="str">
        <f>INDEX(FCF[MarkTo],MATCH(FCFdata[[#This Row],[FCFindex]],FCF[FCFindex]))</f>
        <v>5Glc</v>
      </c>
      <c r="I964" s="118">
        <f>FCFdata[[#This Row],[SampleLabel]]+3</f>
        <v>21010003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21010005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21</v>
      </c>
      <c r="B965" s="1">
        <f t="shared" si="61"/>
        <v>1</v>
      </c>
      <c r="C965" s="1">
        <f t="shared" si="62"/>
        <v>3</v>
      </c>
      <c r="D965" s="134">
        <f t="shared" si="60"/>
        <v>21010000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5Glc</v>
      </c>
      <c r="H965" s="1" t="str">
        <f>INDEX(FCF[MarkTo],MATCH(FCFdata[[#This Row],[FCFindex]],FCF[FCFindex]))</f>
        <v>6M2</v>
      </c>
      <c r="I965" s="118">
        <f>FCFdata[[#This Row],[SampleLabel]]+3</f>
        <v>21010003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21010005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21</v>
      </c>
      <c r="B966" s="1">
        <f t="shared" si="61"/>
        <v>1</v>
      </c>
      <c r="C966" s="1">
        <f t="shared" si="62"/>
        <v>4</v>
      </c>
      <c r="D966" s="134">
        <f t="shared" si="60"/>
        <v>21010000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6M2</v>
      </c>
      <c r="H966" s="1" t="str">
        <f>INDEX(FCF[MarkTo],MATCH(FCFdata[[#This Row],[FCFindex]],FCF[FCFindex]))</f>
        <v>7Rot</v>
      </c>
      <c r="I966" s="118">
        <f>FCFdata[[#This Row],[SampleLabel]]+3</f>
        <v>21010003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21010005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21</v>
      </c>
      <c r="B967" s="1">
        <f t="shared" si="61"/>
        <v>1</v>
      </c>
      <c r="C967" s="1">
        <f t="shared" si="62"/>
        <v>5</v>
      </c>
      <c r="D967" s="134">
        <f t="shared" si="60"/>
        <v>21010000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7Rot</v>
      </c>
      <c r="H967" s="1" t="str">
        <f>INDEX(FCF[MarkTo],MATCH(FCFdata[[#This Row],[FCFindex]],FCF[FCFindex]))</f>
        <v>8S</v>
      </c>
      <c r="I967" s="118">
        <f>FCFdata[[#This Row],[SampleLabel]]+3</f>
        <v>21010003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21010005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21</v>
      </c>
      <c r="B968" s="1">
        <f t="shared" si="61"/>
        <v>1</v>
      </c>
      <c r="C968" s="1">
        <f t="shared" si="62"/>
        <v>6</v>
      </c>
      <c r="D968" s="134">
        <f t="shared" si="60"/>
        <v>21010000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8S</v>
      </c>
      <c r="H968" s="1" t="str">
        <f>INDEX(FCF[MarkTo],MATCH(FCFdata[[#This Row],[FCFindex]],FCF[FCFindex]))</f>
        <v>9Dig</v>
      </c>
      <c r="I968" s="118">
        <f>FCFdata[[#This Row],[SampleLabel]]+3</f>
        <v>21010003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21010005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21</v>
      </c>
      <c r="B969" s="1">
        <f t="shared" si="61"/>
        <v>1</v>
      </c>
      <c r="C969" s="1">
        <f t="shared" si="62"/>
        <v>7</v>
      </c>
      <c r="D969" s="134">
        <f t="shared" si="60"/>
        <v>21010000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9Dig</v>
      </c>
      <c r="H969" s="1" t="str">
        <f>INDEX(FCF[MarkTo],MATCH(FCFdata[[#This Row],[FCFindex]],FCF[FCFindex]))</f>
        <v>9U</v>
      </c>
      <c r="I969" s="118">
        <f>FCFdata[[#This Row],[SampleLabel]]+3</f>
        <v>21010003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21010005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21</v>
      </c>
      <c r="B970" s="1">
        <f t="shared" si="61"/>
        <v>1</v>
      </c>
      <c r="C970" s="1">
        <f t="shared" si="62"/>
        <v>8</v>
      </c>
      <c r="D970" s="134">
        <f t="shared" si="60"/>
        <v>21010000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9U</v>
      </c>
      <c r="H970" s="1" t="str">
        <f>INDEX(FCF[MarkTo],MATCH(FCFdata[[#This Row],[FCFindex]],FCF[FCFindex]))</f>
        <v>9c</v>
      </c>
      <c r="I970" s="118">
        <f>FCFdata[[#This Row],[SampleLabel]]+3</f>
        <v>21010003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21010005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21</v>
      </c>
      <c r="B971" s="1">
        <f t="shared" si="61"/>
        <v>1</v>
      </c>
      <c r="C971" s="1">
        <f t="shared" si="62"/>
        <v>9</v>
      </c>
      <c r="D971" s="134">
        <f t="shared" si="60"/>
        <v>21010000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9c</v>
      </c>
      <c r="H971" s="1" t="str">
        <f>INDEX(FCF[MarkTo],MATCH(FCFdata[[#This Row],[FCFindex]],FCF[FCFindex]))</f>
        <v>10Ama</v>
      </c>
      <c r="I971" s="118">
        <f>FCFdata[[#This Row],[SampleLabel]]+3</f>
        <v>21010003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21010005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21</v>
      </c>
      <c r="B972" s="1">
        <f t="shared" si="61"/>
        <v>1</v>
      </c>
      <c r="C972" s="1">
        <f t="shared" si="62"/>
        <v>10</v>
      </c>
      <c r="D972" s="134">
        <f t="shared" si="60"/>
        <v>21010000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10Ama</v>
      </c>
      <c r="H972" s="1" t="str">
        <f>INDEX(FCF[MarkTo],MATCH(FCFdata[[#This Row],[FCFindex]],FCF[FCFindex]))</f>
        <v>11AsTm</v>
      </c>
      <c r="I972" s="118">
        <f>FCFdata[[#This Row],[SampleLabel]]+3</f>
        <v>21010003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21010005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21</v>
      </c>
      <c r="B973" s="1">
        <f t="shared" si="61"/>
        <v>1</v>
      </c>
      <c r="C973" s="1">
        <f t="shared" si="62"/>
        <v>11</v>
      </c>
      <c r="D973" s="134">
        <f t="shared" si="60"/>
        <v>21010000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11AsTm</v>
      </c>
      <c r="H973" s="1" t="str">
        <f>INDEX(FCF[MarkTo],MATCH(FCFdata[[#This Row],[FCFindex]],FCF[FCFindex]))</f>
        <v>12Azd</v>
      </c>
      <c r="I973" s="118">
        <f>FCFdata[[#This Row],[SampleLabel]]+3</f>
        <v>21010003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21010005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21</v>
      </c>
      <c r="B974" s="1">
        <f t="shared" si="61"/>
        <v>2</v>
      </c>
      <c r="C974" s="1">
        <f t="shared" si="62"/>
        <v>0</v>
      </c>
      <c r="D974" s="134">
        <f t="shared" si="60"/>
        <v>21020000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2P10</v>
      </c>
      <c r="H974" s="1" t="str">
        <f>INDEX(FCF[MarkTo],MATCH(FCFdata[[#This Row],[FCFindex]],FCF[FCFindex]))</f>
        <v>3Omy</v>
      </c>
      <c r="I974" s="118">
        <f>FCFdata[[#This Row],[SampleLabel]]+3</f>
        <v>21020003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21020005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21</v>
      </c>
      <c r="B975" s="1">
        <f t="shared" si="61"/>
        <v>2</v>
      </c>
      <c r="C975" s="1">
        <f t="shared" si="62"/>
        <v>1</v>
      </c>
      <c r="D975" s="134">
        <f t="shared" si="60"/>
        <v>21020000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3Omy</v>
      </c>
      <c r="H975" s="1" t="str">
        <f>INDEX(FCF[MarkTo],MATCH(FCFdata[[#This Row],[FCFindex]],FCF[FCFindex]))</f>
        <v>4U</v>
      </c>
      <c r="I975" s="118">
        <f>FCFdata[[#This Row],[SampleLabel]]+3</f>
        <v>21020003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21020005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21</v>
      </c>
      <c r="B976" s="1">
        <f t="shared" si="61"/>
        <v>2</v>
      </c>
      <c r="C976" s="1">
        <f t="shared" si="62"/>
        <v>2</v>
      </c>
      <c r="D976" s="134">
        <f t="shared" si="60"/>
        <v>21020000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4U</v>
      </c>
      <c r="H976" s="1" t="str">
        <f>INDEX(FCF[MarkTo],MATCH(FCFdata[[#This Row],[FCFindex]],FCF[FCFindex]))</f>
        <v>5Glc</v>
      </c>
      <c r="I976" s="118">
        <f>FCFdata[[#This Row],[SampleLabel]]+3</f>
        <v>21020003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21020005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21</v>
      </c>
      <c r="B977" s="1">
        <f t="shared" si="61"/>
        <v>2</v>
      </c>
      <c r="C977" s="1">
        <f t="shared" si="62"/>
        <v>3</v>
      </c>
      <c r="D977" s="134">
        <f t="shared" si="60"/>
        <v>21020000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5Glc</v>
      </c>
      <c r="H977" s="1" t="str">
        <f>INDEX(FCF[MarkTo],MATCH(FCFdata[[#This Row],[FCFindex]],FCF[FCFindex]))</f>
        <v>6M2</v>
      </c>
      <c r="I977" s="118">
        <f>FCFdata[[#This Row],[SampleLabel]]+3</f>
        <v>21020003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21020005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21</v>
      </c>
      <c r="B978" s="1">
        <f t="shared" si="61"/>
        <v>2</v>
      </c>
      <c r="C978" s="1">
        <f t="shared" si="62"/>
        <v>4</v>
      </c>
      <c r="D978" s="134">
        <f t="shared" si="60"/>
        <v>21020000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6M2</v>
      </c>
      <c r="H978" s="1" t="str">
        <f>INDEX(FCF[MarkTo],MATCH(FCFdata[[#This Row],[FCFindex]],FCF[FCFindex]))</f>
        <v>7Rot</v>
      </c>
      <c r="I978" s="118">
        <f>FCFdata[[#This Row],[SampleLabel]]+3</f>
        <v>21020003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21020005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21</v>
      </c>
      <c r="B979" s="1">
        <f t="shared" si="61"/>
        <v>2</v>
      </c>
      <c r="C979" s="1">
        <f t="shared" si="62"/>
        <v>5</v>
      </c>
      <c r="D979" s="134">
        <f t="shared" si="60"/>
        <v>21020000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8S</v>
      </c>
      <c r="I979" s="118">
        <f>FCFdata[[#This Row],[SampleLabel]]+3</f>
        <v>21020003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21020005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21</v>
      </c>
      <c r="B980" s="1">
        <f t="shared" si="61"/>
        <v>2</v>
      </c>
      <c r="C980" s="1">
        <f t="shared" si="62"/>
        <v>6</v>
      </c>
      <c r="D980" s="134">
        <f t="shared" si="60"/>
        <v>21020000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8S</v>
      </c>
      <c r="H980" s="1" t="str">
        <f>INDEX(FCF[MarkTo],MATCH(FCFdata[[#This Row],[FCFindex]],FCF[FCFindex]))</f>
        <v>9Dig</v>
      </c>
      <c r="I980" s="118">
        <f>FCFdata[[#This Row],[SampleLabel]]+3</f>
        <v>21020003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21020005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21</v>
      </c>
      <c r="B981" s="1">
        <f t="shared" si="61"/>
        <v>2</v>
      </c>
      <c r="C981" s="1">
        <f t="shared" si="62"/>
        <v>7</v>
      </c>
      <c r="D981" s="134">
        <f t="shared" si="60"/>
        <v>21020000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9Dig</v>
      </c>
      <c r="H981" s="1" t="str">
        <f>INDEX(FCF[MarkTo],MATCH(FCFdata[[#This Row],[FCFindex]],FCF[FCFindex]))</f>
        <v>9U</v>
      </c>
      <c r="I981" s="118">
        <f>FCFdata[[#This Row],[SampleLabel]]+3</f>
        <v>21020003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21020005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21</v>
      </c>
      <c r="B982" s="1">
        <f t="shared" si="61"/>
        <v>2</v>
      </c>
      <c r="C982" s="1">
        <f t="shared" si="62"/>
        <v>8</v>
      </c>
      <c r="D982" s="134">
        <f t="shared" si="60"/>
        <v>21020000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9U</v>
      </c>
      <c r="H982" s="1" t="str">
        <f>INDEX(FCF[MarkTo],MATCH(FCFdata[[#This Row],[FCFindex]],FCF[FCFindex]))</f>
        <v>9c</v>
      </c>
      <c r="I982" s="118">
        <f>FCFdata[[#This Row],[SampleLabel]]+3</f>
        <v>21020003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21020005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21</v>
      </c>
      <c r="B983" s="1">
        <f t="shared" si="61"/>
        <v>2</v>
      </c>
      <c r="C983" s="1">
        <f t="shared" si="62"/>
        <v>9</v>
      </c>
      <c r="D983" s="134">
        <f t="shared" si="60"/>
        <v>21020000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9c</v>
      </c>
      <c r="H983" s="1" t="str">
        <f>INDEX(FCF[MarkTo],MATCH(FCFdata[[#This Row],[FCFindex]],FCF[FCFindex]))</f>
        <v>10Ama</v>
      </c>
      <c r="I983" s="118">
        <f>FCFdata[[#This Row],[SampleLabel]]+3</f>
        <v>21020003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21020005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21</v>
      </c>
      <c r="B984" s="1">
        <f t="shared" si="61"/>
        <v>2</v>
      </c>
      <c r="C984" s="1">
        <f t="shared" si="62"/>
        <v>10</v>
      </c>
      <c r="D984" s="134">
        <f t="shared" si="60"/>
        <v>21020000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10Ama</v>
      </c>
      <c r="H984" s="1" t="str">
        <f>INDEX(FCF[MarkTo],MATCH(FCFdata[[#This Row],[FCFindex]],FCF[FCFindex]))</f>
        <v>11AsTm</v>
      </c>
      <c r="I984" s="118">
        <f>FCFdata[[#This Row],[SampleLabel]]+3</f>
        <v>21020003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21020005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21</v>
      </c>
      <c r="B985" s="1">
        <f t="shared" si="61"/>
        <v>2</v>
      </c>
      <c r="C985" s="1">
        <f t="shared" si="62"/>
        <v>11</v>
      </c>
      <c r="D985" s="134">
        <f t="shared" si="60"/>
        <v>21020000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11AsTm</v>
      </c>
      <c r="H985" s="1" t="str">
        <f>INDEX(FCF[MarkTo],MATCH(FCFdata[[#This Row],[FCFindex]],FCF[FCFindex]))</f>
        <v>12Azd</v>
      </c>
      <c r="I985" s="118">
        <f>FCFdata[[#This Row],[SampleLabel]]+3</f>
        <v>21020003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21020005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21</v>
      </c>
      <c r="B986" s="1">
        <f t="shared" si="61"/>
        <v>3</v>
      </c>
      <c r="C986" s="1">
        <f t="shared" si="62"/>
        <v>0</v>
      </c>
      <c r="D986" s="134">
        <f t="shared" si="60"/>
        <v>21030000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2P10</v>
      </c>
      <c r="H986" s="1" t="str">
        <f>INDEX(FCF[MarkTo],MATCH(FCFdata[[#This Row],[FCFindex]],FCF[FCFindex]))</f>
        <v>3Omy</v>
      </c>
      <c r="I986" s="118">
        <f>FCFdata[[#This Row],[SampleLabel]]+3</f>
        <v>21030003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21030005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21</v>
      </c>
      <c r="B987" s="1">
        <f t="shared" si="61"/>
        <v>3</v>
      </c>
      <c r="C987" s="1">
        <f t="shared" si="62"/>
        <v>1</v>
      </c>
      <c r="D987" s="134">
        <f t="shared" si="60"/>
        <v>21030000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3Omy</v>
      </c>
      <c r="H987" s="1" t="str">
        <f>INDEX(FCF[MarkTo],MATCH(FCFdata[[#This Row],[FCFindex]],FCF[FCFindex]))</f>
        <v>4U</v>
      </c>
      <c r="I987" s="118">
        <f>FCFdata[[#This Row],[SampleLabel]]+3</f>
        <v>21030003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21030005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21</v>
      </c>
      <c r="B988" s="1">
        <f t="shared" si="61"/>
        <v>3</v>
      </c>
      <c r="C988" s="1">
        <f t="shared" si="62"/>
        <v>2</v>
      </c>
      <c r="D988" s="134">
        <f t="shared" si="60"/>
        <v>21030000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4U</v>
      </c>
      <c r="H988" s="1" t="str">
        <f>INDEX(FCF[MarkTo],MATCH(FCFdata[[#This Row],[FCFindex]],FCF[FCFindex]))</f>
        <v>5Glc</v>
      </c>
      <c r="I988" s="118">
        <f>FCFdata[[#This Row],[SampleLabel]]+3</f>
        <v>21030003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21030005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21</v>
      </c>
      <c r="B989" s="1">
        <f t="shared" si="61"/>
        <v>3</v>
      </c>
      <c r="C989" s="1">
        <f t="shared" si="62"/>
        <v>3</v>
      </c>
      <c r="D989" s="134">
        <f t="shared" si="60"/>
        <v>21030000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5Glc</v>
      </c>
      <c r="H989" s="1" t="str">
        <f>INDEX(FCF[MarkTo],MATCH(FCFdata[[#This Row],[FCFindex]],FCF[FCFindex]))</f>
        <v>6M2</v>
      </c>
      <c r="I989" s="118">
        <f>FCFdata[[#This Row],[SampleLabel]]+3</f>
        <v>21030003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21030005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21</v>
      </c>
      <c r="B990" s="1">
        <f t="shared" si="61"/>
        <v>3</v>
      </c>
      <c r="C990" s="1">
        <f t="shared" si="62"/>
        <v>4</v>
      </c>
      <c r="D990" s="134">
        <f t="shared" si="60"/>
        <v>21030000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6M2</v>
      </c>
      <c r="H990" s="1" t="str">
        <f>INDEX(FCF[MarkTo],MATCH(FCFdata[[#This Row],[FCFindex]],FCF[FCFindex]))</f>
        <v>7Rot</v>
      </c>
      <c r="I990" s="118">
        <f>FCFdata[[#This Row],[SampleLabel]]+3</f>
        <v>21030003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21030005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21</v>
      </c>
      <c r="B991" s="1">
        <f t="shared" si="61"/>
        <v>3</v>
      </c>
      <c r="C991" s="1">
        <f t="shared" si="62"/>
        <v>5</v>
      </c>
      <c r="D991" s="134">
        <f t="shared" si="60"/>
        <v>21030000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7Rot</v>
      </c>
      <c r="H991" s="1" t="str">
        <f>INDEX(FCF[MarkTo],MATCH(FCFdata[[#This Row],[FCFindex]],FCF[FCFindex]))</f>
        <v>8S</v>
      </c>
      <c r="I991" s="118">
        <f>FCFdata[[#This Row],[SampleLabel]]+3</f>
        <v>21030003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21030005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21</v>
      </c>
      <c r="B992" s="1">
        <f t="shared" si="61"/>
        <v>3</v>
      </c>
      <c r="C992" s="1">
        <f t="shared" si="62"/>
        <v>6</v>
      </c>
      <c r="D992" s="134">
        <f t="shared" si="60"/>
        <v>21030000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8S</v>
      </c>
      <c r="H992" s="1" t="str">
        <f>INDEX(FCF[MarkTo],MATCH(FCFdata[[#This Row],[FCFindex]],FCF[FCFindex]))</f>
        <v>9Dig</v>
      </c>
      <c r="I992" s="118">
        <f>FCFdata[[#This Row],[SampleLabel]]+3</f>
        <v>21030003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21030005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21</v>
      </c>
      <c r="B993" s="1">
        <f t="shared" si="61"/>
        <v>3</v>
      </c>
      <c r="C993" s="1">
        <f t="shared" si="62"/>
        <v>7</v>
      </c>
      <c r="D993" s="134">
        <f t="shared" si="60"/>
        <v>21030000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9Dig</v>
      </c>
      <c r="H993" s="1" t="str">
        <f>INDEX(FCF[MarkTo],MATCH(FCFdata[[#This Row],[FCFindex]],FCF[FCFindex]))</f>
        <v>9U</v>
      </c>
      <c r="I993" s="118">
        <f>FCFdata[[#This Row],[SampleLabel]]+3</f>
        <v>21030003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21030005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21</v>
      </c>
      <c r="B994" s="1">
        <f t="shared" si="61"/>
        <v>3</v>
      </c>
      <c r="C994" s="1">
        <f t="shared" si="62"/>
        <v>8</v>
      </c>
      <c r="D994" s="134">
        <f t="shared" si="60"/>
        <v>21030000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9U</v>
      </c>
      <c r="H994" s="1" t="str">
        <f>INDEX(FCF[MarkTo],MATCH(FCFdata[[#This Row],[FCFindex]],FCF[FCFindex]))</f>
        <v>9c</v>
      </c>
      <c r="I994" s="118">
        <f>FCFdata[[#This Row],[SampleLabel]]+3</f>
        <v>21030003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21030005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21</v>
      </c>
      <c r="B995" s="1">
        <f t="shared" si="61"/>
        <v>3</v>
      </c>
      <c r="C995" s="1">
        <f t="shared" si="62"/>
        <v>9</v>
      </c>
      <c r="D995" s="134">
        <f t="shared" si="60"/>
        <v>21030000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9c</v>
      </c>
      <c r="H995" s="1" t="str">
        <f>INDEX(FCF[MarkTo],MATCH(FCFdata[[#This Row],[FCFindex]],FCF[FCFindex]))</f>
        <v>10Ama</v>
      </c>
      <c r="I995" s="118">
        <f>FCFdata[[#This Row],[SampleLabel]]+3</f>
        <v>21030003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21030005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21</v>
      </c>
      <c r="B996" s="1">
        <f t="shared" si="61"/>
        <v>3</v>
      </c>
      <c r="C996" s="1">
        <f t="shared" si="62"/>
        <v>10</v>
      </c>
      <c r="D996" s="134">
        <f t="shared" si="60"/>
        <v>21030000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10Ama</v>
      </c>
      <c r="H996" s="1" t="str">
        <f>INDEX(FCF[MarkTo],MATCH(FCFdata[[#This Row],[FCFindex]],FCF[FCFindex]))</f>
        <v>11AsTm</v>
      </c>
      <c r="I996" s="118">
        <f>FCFdata[[#This Row],[SampleLabel]]+3</f>
        <v>21030003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21030005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21</v>
      </c>
      <c r="B997" s="1">
        <f t="shared" si="61"/>
        <v>3</v>
      </c>
      <c r="C997" s="1">
        <f t="shared" si="62"/>
        <v>11</v>
      </c>
      <c r="D997" s="134">
        <f t="shared" si="60"/>
        <v>21030000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11AsTm</v>
      </c>
      <c r="H997" s="1" t="str">
        <f>INDEX(FCF[MarkTo],MATCH(FCFdata[[#This Row],[FCFindex]],FCF[FCFindex]))</f>
        <v>12Azd</v>
      </c>
      <c r="I997" s="118">
        <f>FCFdata[[#This Row],[SampleLabel]]+3</f>
        <v>21030003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21030005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21</v>
      </c>
      <c r="B998" s="1">
        <f t="shared" si="61"/>
        <v>4</v>
      </c>
      <c r="C998" s="1">
        <f t="shared" si="62"/>
        <v>0</v>
      </c>
      <c r="D998" s="134">
        <f t="shared" si="60"/>
        <v>21040000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2P10</v>
      </c>
      <c r="H998" s="1" t="str">
        <f>INDEX(FCF[MarkTo],MATCH(FCFdata[[#This Row],[FCFindex]],FCF[FCFindex]))</f>
        <v>3Omy</v>
      </c>
      <c r="I998" s="118">
        <f>FCFdata[[#This Row],[SampleLabel]]+3</f>
        <v>21040003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21040005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21</v>
      </c>
      <c r="B999" s="1">
        <f t="shared" si="61"/>
        <v>4</v>
      </c>
      <c r="C999" s="1">
        <f t="shared" si="62"/>
        <v>1</v>
      </c>
      <c r="D999" s="134">
        <f t="shared" si="60"/>
        <v>21040000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3Omy</v>
      </c>
      <c r="H999" s="1" t="str">
        <f>INDEX(FCF[MarkTo],MATCH(FCFdata[[#This Row],[FCFindex]],FCF[FCFindex]))</f>
        <v>4U</v>
      </c>
      <c r="I999" s="118">
        <f>FCFdata[[#This Row],[SampleLabel]]+3</f>
        <v>21040003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21040005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21</v>
      </c>
      <c r="B1000" s="1">
        <f t="shared" si="61"/>
        <v>4</v>
      </c>
      <c r="C1000" s="1">
        <f t="shared" si="62"/>
        <v>2</v>
      </c>
      <c r="D1000" s="134">
        <f t="shared" si="60"/>
        <v>21040000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4U</v>
      </c>
      <c r="H1000" s="1" t="str">
        <f>INDEX(FCF[MarkTo],MATCH(FCFdata[[#This Row],[FCFindex]],FCF[FCFindex]))</f>
        <v>5Glc</v>
      </c>
      <c r="I1000" s="118">
        <f>FCFdata[[#This Row],[SampleLabel]]+3</f>
        <v>21040003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21040005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workbookViewId="0">
      <selection activeCell="B19" sqref="B19"/>
    </sheetView>
  </sheetViews>
  <sheetFormatPr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120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2P10</v>
      </c>
      <c r="H2" s="144" t="str">
        <f>IF(H1="","",INDEX(Protocol[Mark],MATCH(H1,Protocol[Step],0)))</f>
        <v>3Omy</v>
      </c>
      <c r="I2" s="144" t="str">
        <f>IF(I1="","",INDEX(Protocol[Mark],MATCH(I1,Protocol[Step],0)))</f>
        <v>4U</v>
      </c>
      <c r="J2" s="144" t="str">
        <f>IF(J1="","",INDEX(Protocol[Mark],MATCH(J1,Protocol[Step],0)))</f>
        <v>5Glc</v>
      </c>
      <c r="K2" s="144" t="str">
        <f>IF(K1="","",INDEX(Protocol[Mark],MATCH(K1,Protocol[Step],0)))</f>
        <v>6M2</v>
      </c>
      <c r="L2" s="144" t="str">
        <f>IF(L1="","",INDEX(Protocol[Mark],MATCH(L1,Protocol[Step],0)))</f>
        <v>7Rot</v>
      </c>
      <c r="M2" s="144" t="str">
        <f>IF(M1="","",INDEX(Protocol[Mark],MATCH(M1,Protocol[Step],0)))</f>
        <v>8S</v>
      </c>
      <c r="N2" s="144" t="str">
        <f>IF(N1="","",INDEX(Protocol[Mark],MATCH(N1,Protocol[Step],0)))</f>
        <v>9Dig</v>
      </c>
      <c r="O2" s="144" t="str">
        <f>IF(O1="","",INDEX(Protocol[Mark],MATCH(O1,Protocol[Step],0)))</f>
        <v>9U</v>
      </c>
      <c r="P2" s="144" t="str">
        <f>IF(P1="","",INDEX(Protocol[Mark],MATCH(P1,Protocol[Step],0)))</f>
        <v>9c</v>
      </c>
      <c r="Q2" s="144" t="str">
        <f>IF(Q1="","",INDEX(Protocol[Mark],MATCH(Q1,Protocol[Step],0)))</f>
        <v>10Ama</v>
      </c>
      <c r="R2" s="144" t="str">
        <f>IF(R1="","",INDEX(Protocol[Mark],MATCH(R1,Protocol[Step],0)))</f>
        <v>11AsTm</v>
      </c>
      <c r="S2" s="144" t="str">
        <f>IF(S1="","",INDEX(Protocol[Mark],MATCH(S1,Protocol[Step],0)))</f>
        <v>12Azd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P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E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X</v>
      </c>
      <c r="M3" s="144" t="str">
        <f>IF(M1="","",INDEX(Protocol[Coupling],MATCH(M1,Protocol[Step],0)))</f>
        <v>X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e">
        <f t="shared" si="1"/>
        <v>#N/A</v>
      </c>
      <c r="M98" s="33" t="e">
        <f t="shared" si="1"/>
        <v>#N/A</v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e">
        <f t="shared" si="1"/>
        <v>#N/A</v>
      </c>
      <c r="K99" s="33" t="e">
        <f t="shared" si="1"/>
        <v>#N/A</v>
      </c>
      <c r="L99" s="33" t="str">
        <f t="shared" si="1"/>
        <v/>
      </c>
      <c r="M99" s="33" t="str">
        <f t="shared" si="1"/>
        <v/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e">
        <f t="shared" si="1"/>
        <v>#N/A</v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e">
        <f t="shared" si="3"/>
        <v>#N/A</v>
      </c>
      <c r="M102" s="33" t="e">
        <f t="shared" si="3"/>
        <v>#N/A</v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e">
        <f t="shared" si="3"/>
        <v>#N/A</v>
      </c>
      <c r="K103" s="33" t="e">
        <f t="shared" si="3"/>
        <v>#N/A</v>
      </c>
      <c r="L103" s="33" t="str">
        <f t="shared" si="3"/>
        <v/>
      </c>
      <c r="M103" s="33" t="str">
        <f t="shared" si="3"/>
        <v/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e">
        <f t="shared" si="3"/>
        <v>#N/A</v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e">
        <f t="shared" si="5"/>
        <v>#N/A</v>
      </c>
      <c r="M106" s="33" t="e">
        <f t="shared" si="5"/>
        <v>#N/A</v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e">
        <f t="shared" si="5"/>
        <v>#N/A</v>
      </c>
      <c r="K107" s="33" t="e">
        <f t="shared" si="5"/>
        <v>#N/A</v>
      </c>
      <c r="L107" s="33" t="str">
        <f t="shared" si="5"/>
        <v/>
      </c>
      <c r="M107" s="33" t="str">
        <f t="shared" si="5"/>
        <v/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e">
        <f t="shared" si="5"/>
        <v>#N/A</v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e">
        <f t="shared" si="7"/>
        <v>#N/A</v>
      </c>
      <c r="M110" s="33" t="e">
        <f t="shared" si="7"/>
        <v>#N/A</v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e">
        <f t="shared" si="7"/>
        <v>#N/A</v>
      </c>
      <c r="K111" s="33" t="e">
        <f t="shared" si="7"/>
        <v>#N/A</v>
      </c>
      <c r="L111" s="33" t="str">
        <f t="shared" si="7"/>
        <v/>
      </c>
      <c r="M111" s="33" t="str">
        <f t="shared" si="7"/>
        <v/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e">
        <f t="shared" si="7"/>
        <v>#N/A</v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e">
        <f>IF(L$3=$D114,#REF!,"")</f>
        <v>#REF!</v>
      </c>
      <c r="M114" s="33" t="e">
        <f>IF(M$3=$D114,#REF!,"")</f>
        <v>#REF!</v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e">
        <f>IF(J$3=$D115,#REF!,"")</f>
        <v>#REF!</v>
      </c>
      <c r="K115" s="33" t="e">
        <f>IF(K$3=$D115,#REF!,"")</f>
        <v>#REF!</v>
      </c>
      <c r="L115" s="33" t="str">
        <f>IF(L$3=$D115,#REF!,"")</f>
        <v/>
      </c>
      <c r="M115" s="33" t="str">
        <f>IF(M$3=$D115,#REF!,"")</f>
        <v/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e">
        <f>IF(G$3=$D116,#REF!,"")</f>
        <v>#REF!</v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e">
        <f t="shared" si="9"/>
        <v>#N/A</v>
      </c>
      <c r="M118" s="33" t="e">
        <f t="shared" si="9"/>
        <v>#N/A</v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e">
        <f t="shared" si="9"/>
        <v>#N/A</v>
      </c>
      <c r="K119" s="33" t="e">
        <f t="shared" si="9"/>
        <v>#N/A</v>
      </c>
      <c r="L119" s="33" t="str">
        <f t="shared" si="9"/>
        <v/>
      </c>
      <c r="M119" s="33" t="str">
        <f t="shared" si="9"/>
        <v/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e">
        <f t="shared" si="9"/>
        <v>#N/A</v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e">
        <f t="shared" si="12"/>
        <v>#N/A</v>
      </c>
      <c r="M122" s="33" t="e">
        <f t="shared" si="12"/>
        <v>#N/A</v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e">
        <f t="shared" si="12"/>
        <v>#N/A</v>
      </c>
      <c r="J123" s="33" t="e">
        <f t="shared" si="12"/>
        <v>#N/A</v>
      </c>
      <c r="K123" s="33" t="e">
        <f t="shared" si="12"/>
        <v>#N/A</v>
      </c>
      <c r="L123" s="33" t="str">
        <f t="shared" si="12"/>
        <v/>
      </c>
      <c r="M123" s="33" t="str">
        <f t="shared" si="12"/>
        <v/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e">
        <f t="shared" si="12"/>
        <v>#N/A</v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Luiz Felipe Souza</cp:lastModifiedBy>
  <dcterms:created xsi:type="dcterms:W3CDTF">2016-05-25T18:43:17Z</dcterms:created>
  <dcterms:modified xsi:type="dcterms:W3CDTF">2017-08-16T14:14:14Z</dcterms:modified>
</cp:coreProperties>
</file>